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6.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7.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infracomgovt-my.sharepoint.com/personal/shelly_biswell_tewaihanga_govt_nz/Documents/Desktop/"/>
    </mc:Choice>
  </mc:AlternateContent>
  <xr:revisionPtr revIDLastSave="0" documentId="8_{39899A22-2A0C-4EDC-A2A9-30AC5DBA10F3}" xr6:coauthVersionLast="47" xr6:coauthVersionMax="47" xr10:uidLastSave="{00000000-0000-0000-0000-000000000000}"/>
  <bookViews>
    <workbookView xWindow="-28920" yWindow="-120" windowWidth="29040" windowHeight="15720" tabRatio="722" xr2:uid="{921DFE08-69B5-43E4-BB1F-85E8BA7850A7}"/>
  </bookViews>
  <sheets>
    <sheet name="Contents" sheetId="147" r:id="rId1"/>
    <sheet name="Notes &amp; Data Definitions" sheetId="148" r:id="rId2"/>
    <sheet name="Sector Concordance" sheetId="149" r:id="rId3"/>
    <sheet name="Sources" sheetId="24" r:id="rId4"/>
    <sheet name="Historical population and GDP" sheetId="3" r:id="rId5"/>
    <sheet name="Infra construction prices&gt;&gt;&gt;" sheetId="42" r:id="rId6"/>
    <sheet name="1.1 Price indices" sheetId="39" r:id="rId7"/>
    <sheet name="1.2 Nominal unit costs" sheetId="114" r:id="rId8"/>
    <sheet name="1.3 Real unit costs" sheetId="69" r:id="rId9"/>
    <sheet name="Capital investment&gt;&gt;&gt;" sheetId="67" r:id="rId10"/>
    <sheet name="2.1 Nominal investment" sheetId="56" r:id="rId11"/>
    <sheet name="2.2 Real investment" sheetId="61" r:id="rId12"/>
    <sheet name="2.3 Investment % of GDP" sheetId="59" r:id="rId13"/>
    <sheet name="2.4 Real investment per capita" sheetId="132" r:id="rId14"/>
    <sheet name="Net capital stock&gt;&gt;&gt;" sheetId="121" r:id="rId15"/>
    <sheet name="3.1 Nominal capital stock" sheetId="122" r:id="rId16"/>
    <sheet name="3.2 Real capital stock" sheetId="123" r:id="rId17"/>
    <sheet name="3.3 Capital stock % of GDP" sheetId="124" r:id="rId18"/>
    <sheet name="3.4 Real capital stock per cap" sheetId="133" r:id="rId19"/>
    <sheet name="Physical assets&gt;&gt;&gt;" sheetId="68" r:id="rId20"/>
    <sheet name="4.1 Network size and usage" sheetId="51" r:id="rId21"/>
    <sheet name="4.2 Network size per capita" sheetId="53" r:id="rId22"/>
    <sheet name="4.3 Network size per unit GDP" sheetId="134" r:id="rId23"/>
    <sheet name="Sector tables&gt;&gt;&gt;" sheetId="70" r:id="rId24"/>
    <sheet name="5.1 Land transport - Road" sheetId="71" r:id="rId25"/>
    <sheet name="5.2 Land transport - Rail" sheetId="72" r:id="rId26"/>
    <sheet name="5.3 Electricity and gas" sheetId="74" r:id="rId27"/>
    <sheet name="5.4 Water and waste" sheetId="75" r:id="rId28"/>
    <sheet name="5.5 Telecommunications" sheetId="76" r:id="rId29"/>
    <sheet name="5.6 Health - Hospitals" sheetId="77" r:id="rId30"/>
    <sheet name="5.7 Education" sheetId="78" r:id="rId31"/>
    <sheet name="5.8 Other vertical infra" sheetId="80" r:id="rId32"/>
  </sheets>
  <externalReferences>
    <externalReference r:id="rId33"/>
    <externalReference r:id="rId34"/>
    <externalReference r:id="rId35"/>
    <externalReference r:id="rId36"/>
    <externalReference r:id="rId37"/>
  </externalReferences>
  <definedNames>
    <definedName name="ALL">#REF!</definedName>
    <definedName name="ANSICList">[1]ANSIC!$B$1:$B$37</definedName>
    <definedName name="ANZSIC">OFFSET([2]QuarterlyElectricitySalesbyComp!$J$5,0,0,COUNTA([2]QuarterlyElectricitySalesbyComp!$J:$J)-1,1)</definedName>
    <definedName name="CombinedSector">OFFSET('[2]Old QuarterlyElectricitySales'!$K$4,0,0,COUNTA('[2]Old QuarterlyElectricitySales'!$K:$K)-1,1)</definedName>
    <definedName name="CPI">[3]Indices!$A$2:$B$110</definedName>
    <definedName name="Dec_83">OFFSET([4]Charts!$L$21,0,0,COUNTA([4]Charts!$L$21:$L$183),1)</definedName>
    <definedName name="DYE">OFFSET('[2]Old QuarterlyElectricitySales'!$H$4,0,0,COUNTA('[2]Old QuarterlyElectricitySales'!$H:$H)-1,1)</definedName>
    <definedName name="GWhtoPJ">1/277.778</definedName>
    <definedName name="hydro_temp">#REF!</definedName>
    <definedName name="input_05">#REF!</definedName>
    <definedName name="JYE">OFFSET('[2]Old QuarterlyElectricitySales'!$F$4,0,0,COUNTA('[2]Old QuarterlyElectricitySales'!$F:$F)-1,1)</definedName>
    <definedName name="Level">#REF!</definedName>
    <definedName name="MWhtoPJ">0.0000036</definedName>
    <definedName name="MYE" comment="Selects MYE column">OFFSET('[2]Old QuarterlyElectricitySales'!$E$4,0,0,COUNTA('[2]Old QuarterlyElectricitySales'!$E:$E)-1,1)</definedName>
    <definedName name="Net_generation">[5]StationID!$N$3:$Q$153</definedName>
    <definedName name="ONE">#REF!</definedName>
    <definedName name="PJfromGWh">277.778</definedName>
    <definedName name="RetailerLinesCharges">OFFSET('[2]Old QuarterlyElectricitySales'!$L$4,0,0,COUNTA('[2]Old QuarterlyElectricitySales'!$L:$L)-2,1)</definedName>
    <definedName name="RetailerLinesChargesContact">OFFSET([2]QuarterlyElectricitySalesbyComp!$L$5,0,0,COUNTA([2]QuarterlyElectricitySalesbyComp!$L:$L)-3,1)</definedName>
    <definedName name="RetailerLinesChargesEnergyDirect">OFFSET([2]QuarterlyElectricitySalesbyComp!$R$5,0,0,COUNTA([2]QuarterlyElectricitySalesbyComp!$R:$R)-3,1)</definedName>
    <definedName name="RetailerLinesChargesEnergyOnline">OFFSET([2]QuarterlyElectricitySalesbyComp!$M$5,0,0,COUNTA([2]QuarterlyElectricitySalesbyComp!$M:$M)-3,1)</definedName>
    <definedName name="RetailerLinesChargesGenesis">OFFSET([2]QuarterlyElectricitySalesbyComp!$N$5,0,0,COUNTA([2]QuarterlyElectricitySalesbyComp!$N:$N)-3,1)</definedName>
    <definedName name="RetailerLinesChargesKCE">OFFSET([2]QuarterlyElectricitySalesbyComp!$W$5,0,0,COUNTA([2]QuarterlyElectricitySalesbyComp!$W:$W)-3,1)</definedName>
    <definedName name="RetailerLinesChargesMeridian">OFFSET([2]QuarterlyElectricitySalesbyComp!$S$5,0,0,COUNTA([2]QuarterlyElectricitySalesbyComp!$S:$S)-3,1)</definedName>
    <definedName name="RetailerLinesChargesMRP">OFFSET([2]QuarterlyElectricitySalesbyComp!$V$5,0,0,COUNTA([2]QuarterlyElectricitySalesbyComp!$V:$V)-3,1)</definedName>
    <definedName name="RetailerLinesChargesNova">OFFSET([2]QuarterlyElectricitySalesbyComp!$Q$5,0,0,COUNTA([2]QuarterlyElectricitySalesbyComp!$Q:$Q)-3,1)</definedName>
    <definedName name="RetailerLinesChargesPowershop">OFFSET([2]QuarterlyElectricitySalesbyComp!$U$5,0,0,COUNTA([2]QuarterlyElectricitySalesbyComp!$U:$U)-3,1)</definedName>
    <definedName name="RetailerLinesChargesPulse">OFFSET([2]QuarterlyElectricitySalesbyComp!$O$5,0,0,COUNTA([2]QuarterlyElectricitySalesbyComp!$O:$O)-3,1)</definedName>
    <definedName name="RetailerLinesChargesSimply">OFFSET([2]QuarterlyElectricitySalesbyComp!$P$5,0,0,COUNTA([2]QuarterlyElectricitySalesbyComp!$P:$P)-3,1)</definedName>
    <definedName name="RetailerLinesChargesTrustpower">OFFSET([2]QuarterlyElectricitySalesbyComp!$T$5,0,0,COUNTA([2]QuarterlyElectricitySalesbyComp!$T:$T)-3,1)</definedName>
    <definedName name="RetailerList">'[1]Customer Data'!$A$1:$A$14</definedName>
    <definedName name="RetailerOtherCostsAndMargins">OFFSET('[2]Old QuarterlyElectricitySales'!$P$4,0,0,COUNTA('[2]Old QuarterlyElectricitySales'!$P:$P)-2,1)</definedName>
    <definedName name="RetailerOtherCostsAndMarginsContact">OFFSET([2]QuarterlyElectricitySalesbyComp!$AB$5,0,0,COUNTA([2]QuarterlyElectricitySalesbyComp!$AB:$AB)-3,1)</definedName>
    <definedName name="RetailerOtherCostsAndMarginsEnergyDirect">OFFSET([2]QuarterlyElectricitySalesbyComp!$AH$5,0,0,COUNTA([2]QuarterlyElectricitySalesbyComp!$AH:$AH)-3,1)</definedName>
    <definedName name="RetailerOtherCostsAndMarginsEnergyOnline">OFFSET([2]QuarterlyElectricitySalesbyComp!$AC$5,0,0,COUNTA([2]QuarterlyElectricitySalesbyComp!$AC:$AC)-3,1)</definedName>
    <definedName name="RetailerOtherCostsAndMarginsGenesis">OFFSET([2]QuarterlyElectricitySalesbyComp!$AD$5,0,0,COUNTA([2]QuarterlyElectricitySalesbyComp!$AD:$AD)-3,1)</definedName>
    <definedName name="RetailerOtherCostsAndMarginsKCE">OFFSET([2]QuarterlyElectricitySalesbyComp!$AM$5,0,0,COUNTA([2]QuarterlyElectricitySalesbyComp!$AM:$AM)-3,1)</definedName>
    <definedName name="RetailerOtherCostsAndMarginsMeridian">OFFSET([2]QuarterlyElectricitySalesbyComp!$AI$5,0,0,COUNTA([2]QuarterlyElectricitySalesbyComp!$AI:$AI)-3,1)</definedName>
    <definedName name="RetailerOtherCostsAndMarginsMRP">OFFSET([2]QuarterlyElectricitySalesbyComp!$AL$5,0,0,COUNTA([2]QuarterlyElectricitySalesbyComp!$AL:$AL)-3,1)</definedName>
    <definedName name="RetailerOtherCostsAndMarginsNova">OFFSET([2]QuarterlyElectricitySalesbyComp!$AG$5,0,0,COUNTA([2]QuarterlyElectricitySalesbyComp!$AG:$AG)-3,1)</definedName>
    <definedName name="RetailerOtherCostsAndMarginsPowershop">OFFSET([2]QuarterlyElectricitySalesbyComp!$AK$5,0,0,COUNTA([2]QuarterlyElectricitySalesbyComp!$AK:$AK)-3,1)</definedName>
    <definedName name="RetailerOtherCostsAndMarginsPulse">OFFSET([2]QuarterlyElectricitySalesbyComp!$AE$5,0,0,COUNTA([2]QuarterlyElectricitySalesbyComp!$AE:$AE)-3,1)</definedName>
    <definedName name="RetailerOtherCostsAndMarginsSimply">OFFSET([2]QuarterlyElectricitySalesbyComp!$AF$5,0,0,COUNTA([2]QuarterlyElectricitySalesbyComp!$AF:$AF)-3,1)</definedName>
    <definedName name="RetailerOtherCostsAndMarginsTrustpower">OFFSET([2]QuarterlyElectricitySalesbyComp!$AJ$5,0,0,COUNTA([2]QuarterlyElectricitySalesbyComp!$AJ:$AJ)-3,1)</definedName>
    <definedName name="SYE">OFFSET('[2]Old QuarterlyElectricitySales'!$G$4,0,0,COUNTA('[2]Old QuarterlyElectricitySales'!$G:$G)-1,1)</definedName>
    <definedName name="temp">#REF!</definedName>
    <definedName name="TotalSales">OFFSET('[2]Old QuarterlyElectricitySales'!$Q$4,0,0,COUNTA('[2]Old QuarterlyElectricitySales'!$Q:$Q)-2,1)</definedName>
    <definedName name="TWhtoPJ">3.6</definedName>
    <definedName name="VolumeSold">OFFSET('[2]Old QuarterlyElectricitySales'!$R$4,0,0,COUNTA('[2]Old QuarterlyElectricitySales'!$R:$R)-2,1)</definedName>
    <definedName name="VolumeSoldContact">OFFSET([2]QuarterlyElectricitySalesbyComp!$AQ$5,0,0,COUNTA([2]QuarterlyElectricitySalesbyComp!$AQ:$AQ)-3,1)</definedName>
    <definedName name="VolumeSoldEnergyDirect">OFFSET([2]QuarterlyElectricitySalesbyComp!$AW$5,0,0,COUNTA([2]QuarterlyElectricitySalesbyComp!$AW:$AW)-3,1)</definedName>
    <definedName name="VolumeSoldEnergyOnline">OFFSET([2]QuarterlyElectricitySalesbyComp!$AR$5,0,0,COUNTA([2]QuarterlyElectricitySalesbyComp!$AR:$AR)-3,1)</definedName>
    <definedName name="VolumeSoldGenesis">OFFSET([2]QuarterlyElectricitySalesbyComp!$AS$5,0,0,COUNTA([2]QuarterlyElectricitySalesbyComp!$AS:$AS)-3,1)</definedName>
    <definedName name="VolumeSoldKCE">OFFSET([2]QuarterlyElectricitySalesbyComp!$BB$5,0,0,COUNTA([2]QuarterlyElectricitySalesbyComp!$BB:$BB)-3,1)</definedName>
    <definedName name="VolumeSoldMeridian">OFFSET([2]QuarterlyElectricitySalesbyComp!$AX$5,0,0,COUNTA([2]QuarterlyElectricitySalesbyComp!$AX:$AX)-3,1)</definedName>
    <definedName name="VolumeSoldMRP">OFFSET([2]QuarterlyElectricitySalesbyComp!$BA$5,0,0,COUNTA([2]QuarterlyElectricitySalesbyComp!$BA:$BA)-3,1)</definedName>
    <definedName name="VolumeSoldNova">OFFSET([2]QuarterlyElectricitySalesbyComp!$AV$5,0,0,COUNTA([2]QuarterlyElectricitySalesbyComp!$AV:$AV)-3,1)</definedName>
    <definedName name="VolumeSoldPowershop">OFFSET([2]QuarterlyElectricitySalesbyComp!$AZ$5,0,0,COUNTA([2]QuarterlyElectricitySalesbyComp!$AZ:$AZ)-3,1)</definedName>
    <definedName name="VolumeSoldPulse">OFFSET([2]QuarterlyElectricitySalesbyComp!$AT$5,0,0,COUNTA([2]QuarterlyElectricitySalesbyComp!$AT:$AT)-3,1)</definedName>
    <definedName name="VolumeSoldSimply">OFFSET([2]QuarterlyElectricitySalesbyComp!$AU$5,0,0,COUNTA([2]QuarterlyElectricitySalesbyComp!$AU:$AU)-3,1)</definedName>
    <definedName name="VolumeSoldTotal">OFFSET([2]QuarterlyElectricitySalesbyComp!$BD$5,0,0,COUNTA([2]QuarterlyElectricitySalesbyComp!$BD:$BD)-3,1)</definedName>
    <definedName name="VolumeSoldTrustpower">OFFSET([2]QuarterlyElectricitySalesbyComp!$AY$5,0,0,COUNTA([2]QuarterlyElectricitySalesbyComp!$AY:$AY)-3,1)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0" i="75" l="1"/>
  <c r="K78" i="71" l="1"/>
  <c r="K104" i="72"/>
  <c r="T6" i="39"/>
  <c r="K8" i="3"/>
  <c r="K101" i="3" l="1"/>
  <c r="K127" i="3"/>
  <c r="K128" i="3"/>
  <c r="K129" i="3"/>
  <c r="K130" i="3"/>
  <c r="K134" i="3"/>
  <c r="K135" i="3"/>
  <c r="K137" i="3"/>
  <c r="H138" i="3"/>
  <c r="K139" i="3"/>
  <c r="K141" i="3"/>
  <c r="K142" i="3"/>
  <c r="K143" i="3"/>
  <c r="K150" i="3"/>
  <c r="K151" i="3"/>
  <c r="K154" i="3"/>
  <c r="K155" i="3"/>
  <c r="K156" i="3"/>
  <c r="K157" i="3"/>
  <c r="Q157" i="3" s="1"/>
  <c r="K158" i="3"/>
  <c r="L159" i="3"/>
  <c r="J159" i="3"/>
  <c r="I159" i="3"/>
  <c r="L160" i="3"/>
  <c r="M160"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13"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07" i="3"/>
  <c r="K6" i="3"/>
  <c r="K7"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2" i="3"/>
  <c r="K103" i="3"/>
  <c r="K104" i="3"/>
  <c r="K105" i="3"/>
  <c r="K106" i="3"/>
  <c r="K107" i="3"/>
  <c r="K108" i="3"/>
  <c r="K109" i="3"/>
  <c r="K110" i="3"/>
  <c r="K111" i="3"/>
  <c r="K112" i="3"/>
  <c r="K113" i="3"/>
  <c r="K114" i="3"/>
  <c r="K115" i="3"/>
  <c r="K116" i="3"/>
  <c r="K117" i="3"/>
  <c r="K118" i="3"/>
  <c r="K119" i="3"/>
  <c r="K120" i="3"/>
  <c r="K121" i="3"/>
  <c r="K122" i="3"/>
  <c r="K123" i="3"/>
  <c r="K124" i="3"/>
  <c r="K125" i="3"/>
  <c r="K5" i="3"/>
  <c r="N160" i="3" l="1"/>
  <c r="N116" i="3"/>
  <c r="H140" i="3"/>
  <c r="N121" i="3"/>
  <c r="H142" i="3"/>
  <c r="N156" i="3"/>
  <c r="H141" i="3"/>
  <c r="K140" i="3"/>
  <c r="K138" i="3"/>
  <c r="N120" i="3"/>
  <c r="H153" i="3"/>
  <c r="H152" i="3"/>
  <c r="N149" i="3"/>
  <c r="M159" i="3"/>
  <c r="N159" i="3" s="1"/>
  <c r="N148" i="3"/>
  <c r="H151" i="3"/>
  <c r="N147" i="3"/>
  <c r="H150" i="3"/>
  <c r="H139" i="3"/>
  <c r="N119" i="3"/>
  <c r="J160" i="3"/>
  <c r="H137" i="3"/>
  <c r="N130" i="3"/>
  <c r="N118" i="3"/>
  <c r="H135" i="3"/>
  <c r="N117" i="3"/>
  <c r="N133" i="3"/>
  <c r="N143" i="3"/>
  <c r="H133" i="3"/>
  <c r="N142" i="3"/>
  <c r="N141" i="3"/>
  <c r="N151" i="3"/>
  <c r="H157" i="3"/>
  <c r="H127" i="3"/>
  <c r="K153" i="3"/>
  <c r="H156" i="3"/>
  <c r="K152" i="3"/>
  <c r="N158" i="3"/>
  <c r="N146" i="3"/>
  <c r="N134" i="3"/>
  <c r="N122" i="3"/>
  <c r="H155" i="3"/>
  <c r="N132" i="3"/>
  <c r="K149" i="3"/>
  <c r="H149" i="3"/>
  <c r="H126" i="3"/>
  <c r="K126" i="3"/>
  <c r="H148" i="3"/>
  <c r="K148" i="3"/>
  <c r="H136" i="3"/>
  <c r="K136" i="3"/>
  <c r="N144" i="3"/>
  <c r="H159" i="3"/>
  <c r="K159" i="3"/>
  <c r="H147" i="3"/>
  <c r="K147" i="3"/>
  <c r="N137" i="3"/>
  <c r="N155" i="3"/>
  <c r="H158" i="3"/>
  <c r="N136" i="3"/>
  <c r="N113" i="3"/>
  <c r="N154" i="3"/>
  <c r="I160" i="3"/>
  <c r="K145" i="3"/>
  <c r="H145" i="3"/>
  <c r="Q158" i="3"/>
  <c r="N135" i="3"/>
  <c r="N153" i="3"/>
  <c r="N129" i="3"/>
  <c r="N157" i="3"/>
  <c r="N145" i="3"/>
  <c r="K144" i="3"/>
  <c r="H144" i="3"/>
  <c r="K132" i="3"/>
  <c r="H132" i="3"/>
  <c r="K133" i="3"/>
  <c r="N152" i="3"/>
  <c r="N140" i="3"/>
  <c r="N128" i="3"/>
  <c r="H143" i="3"/>
  <c r="K131" i="3"/>
  <c r="H131" i="3"/>
  <c r="N131" i="3"/>
  <c r="H154" i="3"/>
  <c r="N150" i="3"/>
  <c r="N138" i="3"/>
  <c r="N125" i="3"/>
  <c r="H146" i="3"/>
  <c r="H134" i="3"/>
  <c r="N139" i="3"/>
  <c r="N127" i="3"/>
  <c r="N115" i="3"/>
  <c r="N126" i="3"/>
  <c r="N114" i="3"/>
  <c r="H130" i="3"/>
  <c r="K146" i="3"/>
  <c r="N124" i="3"/>
  <c r="H129" i="3"/>
  <c r="N123" i="3"/>
  <c r="H128" i="3"/>
  <c r="J119" i="3"/>
  <c r="I157"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N107" i="3" s="1"/>
  <c r="M108" i="3"/>
  <c r="N108" i="3" s="1"/>
  <c r="M109" i="3"/>
  <c r="N109" i="3" s="1"/>
  <c r="M110" i="3"/>
  <c r="N110" i="3" s="1"/>
  <c r="M111" i="3"/>
  <c r="N111" i="3" s="1"/>
  <c r="M112" i="3"/>
  <c r="N112" i="3" s="1"/>
  <c r="J113" i="3"/>
  <c r="J114" i="3"/>
  <c r="J115" i="3"/>
  <c r="J116" i="3"/>
  <c r="J117" i="3"/>
  <c r="J118"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M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8" i="3"/>
  <c r="L5" i="3"/>
  <c r="N34" i="3" l="1"/>
  <c r="N22" i="3"/>
  <c r="N10" i="3"/>
  <c r="N96" i="3"/>
  <c r="N84" i="3"/>
  <c r="N72" i="3"/>
  <c r="N60" i="3"/>
  <c r="N48" i="3"/>
  <c r="N36" i="3"/>
  <c r="N24" i="3"/>
  <c r="N12" i="3"/>
  <c r="N95" i="3"/>
  <c r="N83" i="3"/>
  <c r="N71" i="3"/>
  <c r="N59" i="3"/>
  <c r="N47" i="3"/>
  <c r="N35" i="3"/>
  <c r="N23" i="3"/>
  <c r="N11" i="3"/>
  <c r="N106" i="3"/>
  <c r="N94" i="3"/>
  <c r="N82" i="3"/>
  <c r="N70" i="3"/>
  <c r="N58" i="3"/>
  <c r="N46" i="3"/>
  <c r="N105" i="3"/>
  <c r="N93" i="3"/>
  <c r="N81" i="3"/>
  <c r="N69" i="3"/>
  <c r="N57" i="3"/>
  <c r="N45" i="3"/>
  <c r="N33" i="3"/>
  <c r="N21" i="3"/>
  <c r="N9" i="3"/>
  <c r="N104" i="3"/>
  <c r="N92" i="3"/>
  <c r="N80" i="3"/>
  <c r="N68" i="3"/>
  <c r="N56" i="3"/>
  <c r="N44" i="3"/>
  <c r="N32" i="3"/>
  <c r="N20" i="3"/>
  <c r="N8" i="3"/>
  <c r="N103" i="3"/>
  <c r="N91" i="3"/>
  <c r="N79" i="3"/>
  <c r="N67" i="3"/>
  <c r="N55" i="3"/>
  <c r="N43" i="3"/>
  <c r="N31" i="3"/>
  <c r="N19" i="3"/>
  <c r="N7" i="3"/>
  <c r="N102" i="3"/>
  <c r="N90" i="3"/>
  <c r="N78" i="3"/>
  <c r="N66" i="3"/>
  <c r="N54" i="3"/>
  <c r="N42" i="3"/>
  <c r="N30" i="3"/>
  <c r="N18" i="3"/>
  <c r="N6" i="3"/>
  <c r="N101" i="3"/>
  <c r="N89" i="3"/>
  <c r="N77" i="3"/>
  <c r="N65" i="3"/>
  <c r="N53" i="3"/>
  <c r="N41" i="3"/>
  <c r="N29" i="3"/>
  <c r="N17" i="3"/>
  <c r="N100" i="3"/>
  <c r="N88" i="3"/>
  <c r="N76" i="3"/>
  <c r="N64" i="3"/>
  <c r="N52" i="3"/>
  <c r="N40" i="3"/>
  <c r="N28" i="3"/>
  <c r="N16" i="3"/>
  <c r="N5" i="3"/>
  <c r="N99" i="3"/>
  <c r="N87" i="3"/>
  <c r="N75" i="3"/>
  <c r="N63" i="3"/>
  <c r="N51" i="3"/>
  <c r="N39" i="3"/>
  <c r="N27" i="3"/>
  <c r="N15" i="3"/>
  <c r="N98" i="3"/>
  <c r="N86" i="3"/>
  <c r="N74" i="3"/>
  <c r="N62" i="3"/>
  <c r="N50" i="3"/>
  <c r="N38" i="3"/>
  <c r="N26" i="3"/>
  <c r="N14" i="3"/>
  <c r="N97" i="3"/>
  <c r="N85" i="3"/>
  <c r="N73" i="3"/>
  <c r="N61" i="3"/>
  <c r="N49" i="3"/>
  <c r="N37" i="3"/>
  <c r="N25" i="3"/>
  <c r="N13" i="3"/>
  <c r="Q159" i="3"/>
  <c r="X127" i="76" l="1"/>
  <c r="S8" i="53"/>
  <c r="S9" i="53"/>
  <c r="S10" i="53"/>
  <c r="S11" i="53"/>
  <c r="S12" i="53"/>
  <c r="S13" i="53"/>
  <c r="S14" i="53"/>
  <c r="S15" i="53"/>
  <c r="S16" i="53"/>
  <c r="S17" i="53"/>
  <c r="S18" i="53"/>
  <c r="S19" i="53"/>
  <c r="S20" i="53"/>
  <c r="S21" i="53"/>
  <c r="S22" i="53"/>
  <c r="S23" i="53"/>
  <c r="S25" i="53"/>
  <c r="S26" i="53"/>
  <c r="S27" i="53"/>
  <c r="S28" i="53"/>
  <c r="S29" i="53"/>
  <c r="S30" i="53"/>
  <c r="S31" i="53"/>
  <c r="S32" i="53"/>
  <c r="S33" i="53"/>
  <c r="S34" i="53"/>
  <c r="S35" i="53"/>
  <c r="S36" i="53"/>
  <c r="S37" i="53"/>
  <c r="S38" i="53"/>
  <c r="S39" i="53"/>
  <c r="S40" i="53"/>
  <c r="S41" i="53"/>
  <c r="S42" i="53"/>
  <c r="S43" i="53"/>
  <c r="S45" i="53"/>
  <c r="S46" i="53"/>
  <c r="S47" i="53"/>
  <c r="S48" i="53"/>
  <c r="S49" i="53"/>
  <c r="S50" i="53"/>
  <c r="S51" i="53"/>
  <c r="S52" i="53"/>
  <c r="S53" i="53"/>
  <c r="S54" i="53"/>
  <c r="S55" i="53"/>
  <c r="S56" i="53"/>
  <c r="S57" i="53"/>
  <c r="S58" i="53"/>
  <c r="S59" i="53"/>
  <c r="S60" i="53"/>
  <c r="S61" i="53"/>
  <c r="S62" i="53"/>
  <c r="S63" i="53"/>
  <c r="S64" i="53"/>
  <c r="S65" i="53"/>
  <c r="S66" i="53"/>
  <c r="S67" i="53"/>
  <c r="S68" i="53"/>
  <c r="S69" i="53"/>
  <c r="S70" i="53"/>
  <c r="S71" i="53"/>
  <c r="S72" i="53"/>
  <c r="S73" i="53"/>
  <c r="S74" i="53"/>
  <c r="S75" i="53"/>
  <c r="S76" i="53"/>
  <c r="S77" i="53"/>
  <c r="S78" i="53"/>
  <c r="S79" i="53"/>
  <c r="S80" i="53"/>
  <c r="S81" i="53"/>
  <c r="S82" i="53"/>
  <c r="S84" i="53"/>
  <c r="S85" i="53"/>
  <c r="S86" i="53"/>
  <c r="S87" i="53"/>
  <c r="S88" i="53"/>
  <c r="S89" i="53"/>
  <c r="S90" i="53"/>
  <c r="S91" i="53"/>
  <c r="S92" i="53"/>
  <c r="S93" i="53"/>
  <c r="S95" i="53"/>
  <c r="S96" i="53"/>
  <c r="S97" i="53"/>
  <c r="S98" i="53"/>
  <c r="S100" i="53"/>
  <c r="S101" i="53"/>
  <c r="S102" i="53"/>
  <c r="S103" i="53"/>
  <c r="S105" i="53"/>
  <c r="S106" i="53"/>
  <c r="S107" i="53"/>
  <c r="S108" i="53"/>
  <c r="S110" i="53"/>
  <c r="S111" i="53"/>
  <c r="S112" i="53"/>
  <c r="S113" i="53"/>
  <c r="S114" i="53"/>
  <c r="S115" i="53"/>
  <c r="S116" i="53"/>
  <c r="S117" i="53"/>
  <c r="S118" i="53"/>
  <c r="S119" i="53"/>
  <c r="S120" i="53"/>
  <c r="S121" i="53"/>
  <c r="S122" i="53"/>
  <c r="S123" i="53"/>
  <c r="S124" i="53"/>
  <c r="S125" i="53"/>
  <c r="S126" i="53"/>
  <c r="S127" i="53"/>
  <c r="S128" i="53"/>
  <c r="S129" i="53"/>
  <c r="S130" i="53"/>
  <c r="S131" i="53"/>
  <c r="S132" i="53"/>
  <c r="S133" i="53"/>
  <c r="S134" i="53"/>
  <c r="S135" i="53"/>
  <c r="S136" i="53"/>
  <c r="S137" i="53"/>
  <c r="S138" i="53"/>
  <c r="S139" i="53"/>
  <c r="S140" i="53"/>
  <c r="S141" i="53"/>
  <c r="S142" i="53"/>
  <c r="S143" i="53"/>
  <c r="S144" i="53"/>
  <c r="S145" i="53"/>
  <c r="S146" i="53"/>
  <c r="S147" i="53"/>
  <c r="S148" i="53"/>
  <c r="S149" i="53"/>
  <c r="S150" i="53"/>
  <c r="S151" i="53"/>
  <c r="S152" i="53"/>
  <c r="S153" i="53"/>
  <c r="S154" i="53"/>
  <c r="S155" i="53"/>
  <c r="S157" i="53"/>
  <c r="S158" i="53"/>
  <c r="S159" i="53"/>
  <c r="S160" i="53"/>
  <c r="R9" i="53"/>
  <c r="R10" i="53"/>
  <c r="R11" i="53"/>
  <c r="R12" i="53"/>
  <c r="R13" i="53"/>
  <c r="R14" i="53"/>
  <c r="R15" i="53"/>
  <c r="R16" i="53"/>
  <c r="R17" i="53"/>
  <c r="R18" i="53"/>
  <c r="R19" i="53"/>
  <c r="R20" i="53"/>
  <c r="R21" i="53"/>
  <c r="R22" i="53"/>
  <c r="R23" i="53"/>
  <c r="R25" i="53"/>
  <c r="R26" i="53"/>
  <c r="R27" i="53"/>
  <c r="R28" i="53"/>
  <c r="R29" i="53"/>
  <c r="R30" i="53"/>
  <c r="R31" i="53"/>
  <c r="R32" i="53"/>
  <c r="R33" i="53"/>
  <c r="R34" i="53"/>
  <c r="R35" i="53"/>
  <c r="R36" i="53"/>
  <c r="R37" i="53"/>
  <c r="R38" i="53"/>
  <c r="R39" i="53"/>
  <c r="R40" i="53"/>
  <c r="R41" i="53"/>
  <c r="R42" i="53"/>
  <c r="R43"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4" i="53"/>
  <c r="R85" i="53"/>
  <c r="R86" i="53"/>
  <c r="R87" i="53"/>
  <c r="R88" i="53"/>
  <c r="R89" i="53"/>
  <c r="R90" i="53"/>
  <c r="R91" i="53"/>
  <c r="R92" i="53"/>
  <c r="R93" i="53"/>
  <c r="R95" i="53"/>
  <c r="R96" i="53"/>
  <c r="R97" i="53"/>
  <c r="R98" i="53"/>
  <c r="R100" i="53"/>
  <c r="R101" i="53"/>
  <c r="R102" i="53"/>
  <c r="R103" i="53"/>
  <c r="R105" i="53"/>
  <c r="R106" i="53"/>
  <c r="R107" i="53"/>
  <c r="R108"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7" i="53"/>
  <c r="R158" i="53"/>
  <c r="R159" i="53"/>
  <c r="R160" i="53"/>
  <c r="R8" i="53"/>
  <c r="S161" i="51"/>
  <c r="R161" i="51"/>
  <c r="S156" i="51"/>
  <c r="R156" i="51"/>
  <c r="S109" i="51"/>
  <c r="R109" i="51"/>
  <c r="S104" i="51"/>
  <c r="R104" i="51"/>
  <c r="S99" i="51"/>
  <c r="R99" i="51"/>
  <c r="S94" i="51"/>
  <c r="R94" i="51"/>
  <c r="S83" i="51"/>
  <c r="R83" i="51"/>
  <c r="S44" i="51"/>
  <c r="R44" i="51"/>
  <c r="R24" i="51"/>
  <c r="S24" i="51"/>
  <c r="O123" i="3"/>
  <c r="P123" i="3" s="1"/>
  <c r="O131" i="3"/>
  <c r="P131" i="3" s="1"/>
  <c r="O147" i="3"/>
  <c r="P147" i="3" s="1"/>
  <c r="C8" i="134"/>
  <c r="D8" i="134"/>
  <c r="E8" i="134"/>
  <c r="F8" i="134"/>
  <c r="G8" i="134"/>
  <c r="H8" i="134"/>
  <c r="I8" i="134"/>
  <c r="J8" i="134"/>
  <c r="K8" i="134"/>
  <c r="M8" i="134"/>
  <c r="N8" i="134"/>
  <c r="O8" i="134"/>
  <c r="P8" i="134"/>
  <c r="Q8" i="134"/>
  <c r="R8" i="134"/>
  <c r="S8" i="134"/>
  <c r="U8" i="134"/>
  <c r="V8" i="134"/>
  <c r="W8" i="134"/>
  <c r="X8" i="134"/>
  <c r="Y8" i="134"/>
  <c r="Z8" i="134"/>
  <c r="AA8" i="134"/>
  <c r="AB8" i="134"/>
  <c r="AC8" i="134"/>
  <c r="AD8" i="134"/>
  <c r="AE8" i="134"/>
  <c r="AF8" i="134"/>
  <c r="AG8" i="134"/>
  <c r="AH8" i="134"/>
  <c r="AI8" i="134"/>
  <c r="AJ8" i="134"/>
  <c r="AK8" i="134"/>
  <c r="AL8" i="134"/>
  <c r="AM8" i="134"/>
  <c r="AN8" i="134"/>
  <c r="AO8" i="134"/>
  <c r="AP8" i="134"/>
  <c r="AQ8" i="134"/>
  <c r="AR8" i="134"/>
  <c r="AS8" i="134"/>
  <c r="AT8" i="134"/>
  <c r="AU8" i="134"/>
  <c r="AV8" i="134"/>
  <c r="C9" i="134"/>
  <c r="D9" i="134"/>
  <c r="E9" i="134"/>
  <c r="F9" i="134"/>
  <c r="G9" i="134"/>
  <c r="H9" i="134"/>
  <c r="I9" i="134"/>
  <c r="J9" i="134"/>
  <c r="K9" i="134"/>
  <c r="M9" i="134"/>
  <c r="N9" i="134"/>
  <c r="O9" i="134"/>
  <c r="P9" i="134"/>
  <c r="Q9" i="134"/>
  <c r="R9" i="134"/>
  <c r="S9" i="134"/>
  <c r="U9" i="134"/>
  <c r="V9" i="134"/>
  <c r="W9" i="134"/>
  <c r="X9" i="134"/>
  <c r="Y9" i="134"/>
  <c r="Z9" i="134"/>
  <c r="AA9" i="134"/>
  <c r="AB9" i="134"/>
  <c r="AC9" i="134"/>
  <c r="AD9" i="134"/>
  <c r="AE9" i="134"/>
  <c r="AF9" i="134"/>
  <c r="AG9" i="134"/>
  <c r="AH9" i="134"/>
  <c r="AI9" i="134"/>
  <c r="AJ9" i="134"/>
  <c r="AK9" i="134"/>
  <c r="AL9" i="134"/>
  <c r="AM9" i="134"/>
  <c r="AN9" i="134"/>
  <c r="AO9" i="134"/>
  <c r="AP9" i="134"/>
  <c r="AQ9" i="134"/>
  <c r="AR9" i="134"/>
  <c r="AS9" i="134"/>
  <c r="AT9" i="134"/>
  <c r="AU9" i="134"/>
  <c r="AV9" i="134"/>
  <c r="C10" i="134"/>
  <c r="D10" i="134"/>
  <c r="E10" i="134"/>
  <c r="F10" i="134"/>
  <c r="G10" i="134"/>
  <c r="H10" i="134"/>
  <c r="I10" i="134"/>
  <c r="J10" i="134"/>
  <c r="K10" i="134"/>
  <c r="M10" i="134"/>
  <c r="N10" i="134"/>
  <c r="O10" i="134"/>
  <c r="P10" i="134"/>
  <c r="Q10" i="134"/>
  <c r="R10" i="134"/>
  <c r="S10" i="134"/>
  <c r="U10" i="134"/>
  <c r="V10" i="134"/>
  <c r="W10" i="134"/>
  <c r="X10" i="134"/>
  <c r="Y10" i="134"/>
  <c r="Z10" i="134"/>
  <c r="AA10" i="134"/>
  <c r="AB10" i="134"/>
  <c r="AC10" i="134"/>
  <c r="AD10" i="134"/>
  <c r="AE10" i="134"/>
  <c r="AF10" i="134"/>
  <c r="AG10" i="134"/>
  <c r="AH10" i="134"/>
  <c r="AI10" i="134"/>
  <c r="AJ10" i="134"/>
  <c r="AK10" i="134"/>
  <c r="AL10" i="134"/>
  <c r="AM10" i="134"/>
  <c r="AN10" i="134"/>
  <c r="AO10" i="134"/>
  <c r="AP10" i="134"/>
  <c r="AQ10" i="134"/>
  <c r="AR10" i="134"/>
  <c r="AS10" i="134"/>
  <c r="AT10" i="134"/>
  <c r="AU10" i="134"/>
  <c r="AV10" i="134"/>
  <c r="C11" i="134"/>
  <c r="D11" i="134"/>
  <c r="E11" i="134"/>
  <c r="F11" i="134"/>
  <c r="G11" i="134"/>
  <c r="H11" i="134"/>
  <c r="I11" i="134"/>
  <c r="J11" i="134"/>
  <c r="K11" i="134"/>
  <c r="M11" i="134"/>
  <c r="N11" i="134"/>
  <c r="O11" i="134"/>
  <c r="P11" i="134"/>
  <c r="Q11" i="134"/>
  <c r="R11" i="134"/>
  <c r="S11" i="134"/>
  <c r="U11" i="134"/>
  <c r="V11" i="134"/>
  <c r="W11" i="134"/>
  <c r="X11" i="134"/>
  <c r="Y11" i="134"/>
  <c r="Z11" i="134"/>
  <c r="AA11" i="134"/>
  <c r="AB11" i="134"/>
  <c r="AC11" i="134"/>
  <c r="AD11" i="134"/>
  <c r="AE11" i="134"/>
  <c r="AF11" i="134"/>
  <c r="AG11" i="134"/>
  <c r="AH11" i="134"/>
  <c r="AI11" i="134"/>
  <c r="AJ11" i="134"/>
  <c r="AK11" i="134"/>
  <c r="AL11" i="134"/>
  <c r="AM11" i="134"/>
  <c r="AN11" i="134"/>
  <c r="AO11" i="134"/>
  <c r="AP11" i="134"/>
  <c r="AQ11" i="134"/>
  <c r="AR11" i="134"/>
  <c r="AS11" i="134"/>
  <c r="AT11" i="134"/>
  <c r="AU11" i="134"/>
  <c r="AV11" i="134"/>
  <c r="C12" i="134"/>
  <c r="D12" i="134"/>
  <c r="E12" i="134"/>
  <c r="F12" i="134"/>
  <c r="G12" i="134"/>
  <c r="H12" i="134"/>
  <c r="I12" i="134"/>
  <c r="J12" i="134"/>
  <c r="K12" i="134"/>
  <c r="M12" i="134"/>
  <c r="N12" i="134"/>
  <c r="O12" i="134"/>
  <c r="P12" i="134"/>
  <c r="Q12" i="134"/>
  <c r="R12" i="134"/>
  <c r="S12" i="134"/>
  <c r="U12" i="134"/>
  <c r="V12" i="134"/>
  <c r="W12" i="134"/>
  <c r="X12" i="134"/>
  <c r="Y12" i="134"/>
  <c r="Z12" i="134"/>
  <c r="AA12" i="134"/>
  <c r="AB12" i="134"/>
  <c r="AC12" i="134"/>
  <c r="AD12" i="134"/>
  <c r="AE12" i="134"/>
  <c r="AF12" i="134"/>
  <c r="AG12" i="134"/>
  <c r="AH12" i="134"/>
  <c r="AI12" i="134"/>
  <c r="AJ12" i="134"/>
  <c r="AK12" i="134"/>
  <c r="AL12" i="134"/>
  <c r="AM12" i="134"/>
  <c r="AN12" i="134"/>
  <c r="AO12" i="134"/>
  <c r="AP12" i="134"/>
  <c r="AQ12" i="134"/>
  <c r="AR12" i="134"/>
  <c r="AS12" i="134"/>
  <c r="AT12" i="134"/>
  <c r="AU12" i="134"/>
  <c r="AV12" i="134"/>
  <c r="C13" i="134"/>
  <c r="D13" i="134"/>
  <c r="E13" i="134"/>
  <c r="F13" i="134"/>
  <c r="G13" i="134"/>
  <c r="H13" i="134"/>
  <c r="I13" i="134"/>
  <c r="J13" i="134"/>
  <c r="K13" i="134"/>
  <c r="M13" i="134"/>
  <c r="N13" i="134"/>
  <c r="O13" i="134"/>
  <c r="P13" i="134"/>
  <c r="Q13" i="134"/>
  <c r="R13" i="134"/>
  <c r="S13" i="134"/>
  <c r="U13" i="134"/>
  <c r="V13" i="134"/>
  <c r="W13" i="134"/>
  <c r="X13" i="134"/>
  <c r="Y13" i="134"/>
  <c r="Z13" i="134"/>
  <c r="AA13" i="134"/>
  <c r="AB13" i="134"/>
  <c r="AC13" i="134"/>
  <c r="AD13" i="134"/>
  <c r="AE13" i="134"/>
  <c r="AF13" i="134"/>
  <c r="AG13" i="134"/>
  <c r="AH13" i="134"/>
  <c r="AI13" i="134"/>
  <c r="AJ13" i="134"/>
  <c r="AK13" i="134"/>
  <c r="AL13" i="134"/>
  <c r="AM13" i="134"/>
  <c r="AN13" i="134"/>
  <c r="AO13" i="134"/>
  <c r="AP13" i="134"/>
  <c r="AQ13" i="134"/>
  <c r="AR13" i="134"/>
  <c r="AS13" i="134"/>
  <c r="AU13" i="134"/>
  <c r="AV13" i="134"/>
  <c r="C14" i="134"/>
  <c r="D14" i="134"/>
  <c r="E14" i="134"/>
  <c r="F14" i="134"/>
  <c r="G14" i="134"/>
  <c r="H14" i="134"/>
  <c r="I14" i="134"/>
  <c r="J14" i="134"/>
  <c r="K14" i="134"/>
  <c r="M14" i="134"/>
  <c r="N14" i="134"/>
  <c r="O14" i="134"/>
  <c r="P14" i="134"/>
  <c r="Q14" i="134"/>
  <c r="R14" i="134"/>
  <c r="S14" i="134"/>
  <c r="U14" i="134"/>
  <c r="V14" i="134"/>
  <c r="W14" i="134"/>
  <c r="X14" i="134"/>
  <c r="Y14" i="134"/>
  <c r="Z14" i="134"/>
  <c r="AA14" i="134"/>
  <c r="AB14" i="134"/>
  <c r="AC14" i="134"/>
  <c r="AD14" i="134"/>
  <c r="AE14" i="134"/>
  <c r="AF14" i="134"/>
  <c r="AG14" i="134"/>
  <c r="AH14" i="134"/>
  <c r="AI14" i="134"/>
  <c r="AJ14" i="134"/>
  <c r="AK14" i="134"/>
  <c r="AL14" i="134"/>
  <c r="AM14" i="134"/>
  <c r="AN14" i="134"/>
  <c r="AO14" i="134"/>
  <c r="AP14" i="134"/>
  <c r="AQ14" i="134"/>
  <c r="AR14" i="134"/>
  <c r="AS14" i="134"/>
  <c r="AU14" i="134"/>
  <c r="AV14" i="134"/>
  <c r="C15" i="134"/>
  <c r="D15" i="134"/>
  <c r="E15" i="134"/>
  <c r="F15" i="134"/>
  <c r="G15" i="134"/>
  <c r="H15" i="134"/>
  <c r="I15" i="134"/>
  <c r="J15" i="134"/>
  <c r="K15" i="134"/>
  <c r="M15" i="134"/>
  <c r="N15" i="134"/>
  <c r="O15" i="134"/>
  <c r="P15" i="134"/>
  <c r="Q15" i="134"/>
  <c r="R15" i="134"/>
  <c r="S15" i="134"/>
  <c r="U15" i="134"/>
  <c r="V15" i="134"/>
  <c r="W15" i="134"/>
  <c r="X15" i="134"/>
  <c r="Y15" i="134"/>
  <c r="Z15" i="134"/>
  <c r="AA15" i="134"/>
  <c r="AB15" i="134"/>
  <c r="AC15" i="134"/>
  <c r="AD15" i="134"/>
  <c r="AE15" i="134"/>
  <c r="AF15" i="134"/>
  <c r="AG15" i="134"/>
  <c r="AH15" i="134"/>
  <c r="AI15" i="134"/>
  <c r="AJ15" i="134"/>
  <c r="AK15" i="134"/>
  <c r="AL15" i="134"/>
  <c r="AM15" i="134"/>
  <c r="AN15" i="134"/>
  <c r="AO15" i="134"/>
  <c r="AP15" i="134"/>
  <c r="AQ15" i="134"/>
  <c r="AR15" i="134"/>
  <c r="AS15" i="134"/>
  <c r="AU15" i="134"/>
  <c r="AV15" i="134"/>
  <c r="C16" i="134"/>
  <c r="D16" i="134"/>
  <c r="E16" i="134"/>
  <c r="F16" i="134"/>
  <c r="G16" i="134"/>
  <c r="H16" i="134"/>
  <c r="I16" i="134"/>
  <c r="J16" i="134"/>
  <c r="K16" i="134"/>
  <c r="M16" i="134"/>
  <c r="N16" i="134"/>
  <c r="O16" i="134"/>
  <c r="P16" i="134"/>
  <c r="Q16" i="134"/>
  <c r="R16" i="134"/>
  <c r="S16" i="134"/>
  <c r="U16" i="134"/>
  <c r="V16" i="134"/>
  <c r="W16" i="134"/>
  <c r="X16" i="134"/>
  <c r="Y16" i="134"/>
  <c r="Z16" i="134"/>
  <c r="AA16" i="134"/>
  <c r="AB16" i="134"/>
  <c r="AC16" i="134"/>
  <c r="AD16" i="134"/>
  <c r="AE16" i="134"/>
  <c r="AF16" i="134"/>
  <c r="AG16" i="134"/>
  <c r="AH16" i="134"/>
  <c r="AI16" i="134"/>
  <c r="AJ16" i="134"/>
  <c r="AK16" i="134"/>
  <c r="AL16" i="134"/>
  <c r="AM16" i="134"/>
  <c r="AN16" i="134"/>
  <c r="AO16" i="134"/>
  <c r="AP16" i="134"/>
  <c r="AQ16" i="134"/>
  <c r="AR16" i="134"/>
  <c r="AS16" i="134"/>
  <c r="AU16" i="134"/>
  <c r="AV16" i="134"/>
  <c r="C17" i="134"/>
  <c r="D17" i="134"/>
  <c r="E17" i="134"/>
  <c r="F17" i="134"/>
  <c r="G17" i="134"/>
  <c r="H17" i="134"/>
  <c r="I17" i="134"/>
  <c r="J17" i="134"/>
  <c r="K17" i="134"/>
  <c r="M17" i="134"/>
  <c r="N17" i="134"/>
  <c r="O17" i="134"/>
  <c r="P17" i="134"/>
  <c r="Q17" i="134"/>
  <c r="R17" i="134"/>
  <c r="S17" i="134"/>
  <c r="U17" i="134"/>
  <c r="V17" i="134"/>
  <c r="W17" i="134"/>
  <c r="X17" i="134"/>
  <c r="Y17" i="134"/>
  <c r="Z17" i="134"/>
  <c r="AA17" i="134"/>
  <c r="AB17" i="134"/>
  <c r="AC17" i="134"/>
  <c r="AD17" i="134"/>
  <c r="AE17" i="134"/>
  <c r="AF17" i="134"/>
  <c r="AG17" i="134"/>
  <c r="AH17" i="134"/>
  <c r="AI17" i="134"/>
  <c r="AJ17" i="134"/>
  <c r="AN17" i="134"/>
  <c r="AO17" i="134"/>
  <c r="AP17" i="134"/>
  <c r="AQ17" i="134"/>
  <c r="AR17" i="134"/>
  <c r="AS17" i="134"/>
  <c r="AU17" i="134"/>
  <c r="AV17" i="134"/>
  <c r="C18" i="134"/>
  <c r="D18" i="134"/>
  <c r="E18" i="134"/>
  <c r="F18" i="134"/>
  <c r="G18" i="134"/>
  <c r="H18" i="134"/>
  <c r="I18" i="134"/>
  <c r="J18" i="134"/>
  <c r="K18" i="134"/>
  <c r="M18" i="134"/>
  <c r="N18" i="134"/>
  <c r="O18" i="134"/>
  <c r="P18" i="134"/>
  <c r="Q18" i="134"/>
  <c r="R18" i="134"/>
  <c r="S18" i="134"/>
  <c r="V18" i="134"/>
  <c r="W18" i="134"/>
  <c r="X18" i="134"/>
  <c r="Y18" i="134"/>
  <c r="Z18" i="134"/>
  <c r="AA18" i="134"/>
  <c r="AB18" i="134"/>
  <c r="AC18" i="134"/>
  <c r="AD18" i="134"/>
  <c r="AE18" i="134"/>
  <c r="AF18" i="134"/>
  <c r="AG18" i="134"/>
  <c r="AH18" i="134"/>
  <c r="AI18" i="134"/>
  <c r="AJ18" i="134"/>
  <c r="AN18" i="134"/>
  <c r="AO18" i="134"/>
  <c r="AP18" i="134"/>
  <c r="AQ18" i="134"/>
  <c r="AR18" i="134"/>
  <c r="AS18" i="134"/>
  <c r="AU18" i="134"/>
  <c r="AV18" i="134"/>
  <c r="C19" i="134"/>
  <c r="D19" i="134"/>
  <c r="E19" i="134"/>
  <c r="F19" i="134"/>
  <c r="G19" i="134"/>
  <c r="H19" i="134"/>
  <c r="I19" i="134"/>
  <c r="J19" i="134"/>
  <c r="K19" i="134"/>
  <c r="M19" i="134"/>
  <c r="N19" i="134"/>
  <c r="O19" i="134"/>
  <c r="P19" i="134"/>
  <c r="Q19" i="134"/>
  <c r="R19" i="134"/>
  <c r="S19" i="134"/>
  <c r="V19" i="134"/>
  <c r="W19" i="134"/>
  <c r="X19" i="134"/>
  <c r="Y19" i="134"/>
  <c r="Z19" i="134"/>
  <c r="AA19" i="134"/>
  <c r="AB19" i="134"/>
  <c r="AC19" i="134"/>
  <c r="AD19" i="134"/>
  <c r="AE19" i="134"/>
  <c r="AF19" i="134"/>
  <c r="AG19" i="134"/>
  <c r="AH19" i="134"/>
  <c r="AI19" i="134"/>
  <c r="AJ19" i="134"/>
  <c r="AN19" i="134"/>
  <c r="AO19" i="134"/>
  <c r="AP19" i="134"/>
  <c r="AQ19" i="134"/>
  <c r="AR19" i="134"/>
  <c r="AS19" i="134"/>
  <c r="AU19" i="134"/>
  <c r="AV19" i="134"/>
  <c r="C20" i="134"/>
  <c r="D20" i="134"/>
  <c r="E20" i="134"/>
  <c r="F20" i="134"/>
  <c r="G20" i="134"/>
  <c r="H20" i="134"/>
  <c r="I20" i="134"/>
  <c r="J20" i="134"/>
  <c r="K20" i="134"/>
  <c r="M20" i="134"/>
  <c r="N20" i="134"/>
  <c r="O20" i="134"/>
  <c r="P20" i="134"/>
  <c r="Q20" i="134"/>
  <c r="R20" i="134"/>
  <c r="S20" i="134"/>
  <c r="V20" i="134"/>
  <c r="W20" i="134"/>
  <c r="X20" i="134"/>
  <c r="Y20" i="134"/>
  <c r="Z20" i="134"/>
  <c r="AA20" i="134"/>
  <c r="AB20" i="134"/>
  <c r="AC20" i="134"/>
  <c r="AD20" i="134"/>
  <c r="AE20" i="134"/>
  <c r="AF20" i="134"/>
  <c r="AG20" i="134"/>
  <c r="AH20" i="134"/>
  <c r="AI20" i="134"/>
  <c r="AJ20" i="134"/>
  <c r="AN20" i="134"/>
  <c r="AO20" i="134"/>
  <c r="AP20" i="134"/>
  <c r="AQ20" i="134"/>
  <c r="AR20" i="134"/>
  <c r="AS20" i="134"/>
  <c r="AU20" i="134"/>
  <c r="AV20" i="134"/>
  <c r="C21" i="134"/>
  <c r="D21" i="134"/>
  <c r="E21" i="134"/>
  <c r="F21" i="134"/>
  <c r="G21" i="134"/>
  <c r="H21" i="134"/>
  <c r="I21" i="134"/>
  <c r="J21" i="134"/>
  <c r="K21" i="134"/>
  <c r="M21" i="134"/>
  <c r="N21" i="134"/>
  <c r="O21" i="134"/>
  <c r="P21" i="134"/>
  <c r="Q21" i="134"/>
  <c r="R21" i="134"/>
  <c r="S21" i="134"/>
  <c r="V21" i="134"/>
  <c r="W21" i="134"/>
  <c r="X21" i="134"/>
  <c r="Y21" i="134"/>
  <c r="Z21" i="134"/>
  <c r="AA21" i="134"/>
  <c r="AB21" i="134"/>
  <c r="AC21" i="134"/>
  <c r="AD21" i="134"/>
  <c r="AE21" i="134"/>
  <c r="AF21" i="134"/>
  <c r="AG21" i="134"/>
  <c r="AH21" i="134"/>
  <c r="AI21" i="134"/>
  <c r="AJ21" i="134"/>
  <c r="AN21" i="134"/>
  <c r="AO21" i="134"/>
  <c r="AP21" i="134"/>
  <c r="AQ21" i="134"/>
  <c r="AR21" i="134"/>
  <c r="AS21" i="134"/>
  <c r="AU21" i="134"/>
  <c r="AV21" i="134"/>
  <c r="C22" i="134"/>
  <c r="D22" i="134"/>
  <c r="E22" i="134"/>
  <c r="F22" i="134"/>
  <c r="G22" i="134"/>
  <c r="H22" i="134"/>
  <c r="I22" i="134"/>
  <c r="J22" i="134"/>
  <c r="K22" i="134"/>
  <c r="M22" i="134"/>
  <c r="N22" i="134"/>
  <c r="O22" i="134"/>
  <c r="P22" i="134"/>
  <c r="Q22" i="134"/>
  <c r="R22" i="134"/>
  <c r="S22" i="134"/>
  <c r="V22" i="134"/>
  <c r="W22" i="134"/>
  <c r="X22" i="134"/>
  <c r="Y22" i="134"/>
  <c r="Z22" i="134"/>
  <c r="AA22" i="134"/>
  <c r="AB22" i="134"/>
  <c r="AC22" i="134"/>
  <c r="AD22" i="134"/>
  <c r="AE22" i="134"/>
  <c r="AF22" i="134"/>
  <c r="AG22" i="134"/>
  <c r="AH22" i="134"/>
  <c r="AI22" i="134"/>
  <c r="AJ22" i="134"/>
  <c r="AN22" i="134"/>
  <c r="AO22" i="134"/>
  <c r="AP22" i="134"/>
  <c r="AQ22" i="134"/>
  <c r="AR22" i="134"/>
  <c r="AS22" i="134"/>
  <c r="AU22" i="134"/>
  <c r="AV22" i="134"/>
  <c r="C23" i="134"/>
  <c r="D23" i="134"/>
  <c r="E23" i="134"/>
  <c r="F23" i="134"/>
  <c r="G23" i="134"/>
  <c r="H23" i="134"/>
  <c r="I23" i="134"/>
  <c r="J23" i="134"/>
  <c r="K23" i="134"/>
  <c r="M23" i="134"/>
  <c r="N23" i="134"/>
  <c r="O23" i="134"/>
  <c r="P23" i="134"/>
  <c r="Q23" i="134"/>
  <c r="R23" i="134"/>
  <c r="S23" i="134"/>
  <c r="V23" i="134"/>
  <c r="W23" i="134"/>
  <c r="X23" i="134"/>
  <c r="Y23" i="134"/>
  <c r="Z23" i="134"/>
  <c r="AA23" i="134"/>
  <c r="AB23" i="134"/>
  <c r="AC23" i="134"/>
  <c r="AD23" i="134"/>
  <c r="AE23" i="134"/>
  <c r="AF23" i="134"/>
  <c r="AG23" i="134"/>
  <c r="AH23" i="134"/>
  <c r="AI23" i="134"/>
  <c r="AJ23" i="134"/>
  <c r="AN23" i="134"/>
  <c r="AO23" i="134"/>
  <c r="AP23" i="134"/>
  <c r="AQ23" i="134"/>
  <c r="AR23" i="134"/>
  <c r="AS23" i="134"/>
  <c r="AU23" i="134"/>
  <c r="AV23" i="134"/>
  <c r="C24" i="134"/>
  <c r="D24" i="134"/>
  <c r="E24" i="134"/>
  <c r="F24" i="134"/>
  <c r="G24" i="134"/>
  <c r="H24" i="134"/>
  <c r="I24" i="134"/>
  <c r="J24" i="134"/>
  <c r="K24" i="134"/>
  <c r="M24" i="134"/>
  <c r="N24" i="134"/>
  <c r="O24" i="134"/>
  <c r="P24" i="134"/>
  <c r="Q24" i="134"/>
  <c r="V24" i="134"/>
  <c r="W24" i="134"/>
  <c r="X24" i="134"/>
  <c r="Y24" i="134"/>
  <c r="Z24" i="134"/>
  <c r="AA24" i="134"/>
  <c r="AB24" i="134"/>
  <c r="AC24" i="134"/>
  <c r="AD24" i="134"/>
  <c r="AE24" i="134"/>
  <c r="AF24" i="134"/>
  <c r="AG24" i="134"/>
  <c r="AH24" i="134"/>
  <c r="AI24" i="134"/>
  <c r="AJ24" i="134"/>
  <c r="AN24" i="134"/>
  <c r="AO24" i="134"/>
  <c r="AP24" i="134"/>
  <c r="AQ24" i="134"/>
  <c r="AR24" i="134"/>
  <c r="AS24" i="134"/>
  <c r="AU24" i="134"/>
  <c r="AV24" i="134"/>
  <c r="C25" i="134"/>
  <c r="D25" i="134"/>
  <c r="E25" i="134"/>
  <c r="F25" i="134"/>
  <c r="G25" i="134"/>
  <c r="H25" i="134"/>
  <c r="I25" i="134"/>
  <c r="J25" i="134"/>
  <c r="K25" i="134"/>
  <c r="M25" i="134"/>
  <c r="N25" i="134"/>
  <c r="O25" i="134"/>
  <c r="P25" i="134"/>
  <c r="Q25" i="134"/>
  <c r="R25" i="134"/>
  <c r="S25" i="134"/>
  <c r="V25" i="134"/>
  <c r="W25" i="134"/>
  <c r="X25" i="134"/>
  <c r="Y25" i="134"/>
  <c r="Z25" i="134"/>
  <c r="AA25" i="134"/>
  <c r="AB25" i="134"/>
  <c r="AC25" i="134"/>
  <c r="AD25" i="134"/>
  <c r="AE25" i="134"/>
  <c r="AF25" i="134"/>
  <c r="AG25" i="134"/>
  <c r="AH25" i="134"/>
  <c r="AI25" i="134"/>
  <c r="AJ25" i="134"/>
  <c r="AN25" i="134"/>
  <c r="AO25" i="134"/>
  <c r="AP25" i="134"/>
  <c r="AQ25" i="134"/>
  <c r="AR25" i="134"/>
  <c r="AS25" i="134"/>
  <c r="AU25" i="134"/>
  <c r="AV25" i="134"/>
  <c r="C26" i="134"/>
  <c r="D26" i="134"/>
  <c r="E26" i="134"/>
  <c r="F26" i="134"/>
  <c r="G26" i="134"/>
  <c r="H26" i="134"/>
  <c r="I26" i="134"/>
  <c r="J26" i="134"/>
  <c r="K26" i="134"/>
  <c r="M26" i="134"/>
  <c r="N26" i="134"/>
  <c r="O26" i="134"/>
  <c r="P26" i="134"/>
  <c r="Q26" i="134"/>
  <c r="R26" i="134"/>
  <c r="S26" i="134"/>
  <c r="V26" i="134"/>
  <c r="W26" i="134"/>
  <c r="X26" i="134"/>
  <c r="Y26" i="134"/>
  <c r="Z26" i="134"/>
  <c r="AA26" i="134"/>
  <c r="AB26" i="134"/>
  <c r="AC26" i="134"/>
  <c r="AD26" i="134"/>
  <c r="AE26" i="134"/>
  <c r="AF26" i="134"/>
  <c r="AG26" i="134"/>
  <c r="AH26" i="134"/>
  <c r="AI26" i="134"/>
  <c r="AJ26" i="134"/>
  <c r="AN26" i="134"/>
  <c r="AO26" i="134"/>
  <c r="AP26" i="134"/>
  <c r="AQ26" i="134"/>
  <c r="AR26" i="134"/>
  <c r="AS26" i="134"/>
  <c r="AU26" i="134"/>
  <c r="AV26" i="134"/>
  <c r="C27" i="134"/>
  <c r="D27" i="134"/>
  <c r="E27" i="134"/>
  <c r="F27" i="134"/>
  <c r="G27" i="134"/>
  <c r="H27" i="134"/>
  <c r="I27" i="134"/>
  <c r="J27" i="134"/>
  <c r="K27" i="134"/>
  <c r="M27" i="134"/>
  <c r="N27" i="134"/>
  <c r="O27" i="134"/>
  <c r="P27" i="134"/>
  <c r="Q27" i="134"/>
  <c r="R27" i="134"/>
  <c r="S27" i="134"/>
  <c r="V27" i="134"/>
  <c r="W27" i="134"/>
  <c r="X27" i="134"/>
  <c r="Y27" i="134"/>
  <c r="Z27" i="134"/>
  <c r="AA27" i="134"/>
  <c r="AB27" i="134"/>
  <c r="AC27" i="134"/>
  <c r="AD27" i="134"/>
  <c r="AE27" i="134"/>
  <c r="AF27" i="134"/>
  <c r="AG27" i="134"/>
  <c r="AH27" i="134"/>
  <c r="AI27" i="134"/>
  <c r="AJ27" i="134"/>
  <c r="AN27" i="134"/>
  <c r="AO27" i="134"/>
  <c r="AP27" i="134"/>
  <c r="AQ27" i="134"/>
  <c r="AR27" i="134"/>
  <c r="AS27" i="134"/>
  <c r="AU27" i="134"/>
  <c r="AV27" i="134"/>
  <c r="C28" i="134"/>
  <c r="D28" i="134"/>
  <c r="E28" i="134"/>
  <c r="F28" i="134"/>
  <c r="G28" i="134"/>
  <c r="H28" i="134"/>
  <c r="I28" i="134"/>
  <c r="J28" i="134"/>
  <c r="K28" i="134"/>
  <c r="M28" i="134"/>
  <c r="N28" i="134"/>
  <c r="O28" i="134"/>
  <c r="P28" i="134"/>
  <c r="Q28" i="134"/>
  <c r="R28" i="134"/>
  <c r="S28" i="134"/>
  <c r="V28" i="134"/>
  <c r="W28" i="134"/>
  <c r="X28" i="134"/>
  <c r="Y28" i="134"/>
  <c r="Z28" i="134"/>
  <c r="AA28" i="134"/>
  <c r="AB28" i="134"/>
  <c r="AC28" i="134"/>
  <c r="AD28" i="134"/>
  <c r="AE28" i="134"/>
  <c r="AF28" i="134"/>
  <c r="AG28" i="134"/>
  <c r="AH28" i="134"/>
  <c r="AI28" i="134"/>
  <c r="AJ28" i="134"/>
  <c r="AN28" i="134"/>
  <c r="AR28" i="134"/>
  <c r="AS28" i="134"/>
  <c r="AU28" i="134"/>
  <c r="AV28" i="134"/>
  <c r="C29" i="134"/>
  <c r="D29" i="134"/>
  <c r="E29" i="134"/>
  <c r="F29" i="134"/>
  <c r="G29" i="134"/>
  <c r="H29" i="134"/>
  <c r="I29" i="134"/>
  <c r="J29" i="134"/>
  <c r="K29" i="134"/>
  <c r="M29" i="134"/>
  <c r="N29" i="134"/>
  <c r="O29" i="134"/>
  <c r="P29" i="134"/>
  <c r="Q29" i="134"/>
  <c r="R29" i="134"/>
  <c r="S29" i="134"/>
  <c r="V29" i="134"/>
  <c r="W29" i="134"/>
  <c r="X29" i="134"/>
  <c r="Y29" i="134"/>
  <c r="Z29" i="134"/>
  <c r="AA29" i="134"/>
  <c r="AB29" i="134"/>
  <c r="AC29" i="134"/>
  <c r="AD29" i="134"/>
  <c r="AE29" i="134"/>
  <c r="AF29" i="134"/>
  <c r="AG29" i="134"/>
  <c r="AH29" i="134"/>
  <c r="AI29" i="134"/>
  <c r="AJ29" i="134"/>
  <c r="AN29" i="134"/>
  <c r="AR29" i="134"/>
  <c r="AS29" i="134"/>
  <c r="AU29" i="134"/>
  <c r="AV29" i="134"/>
  <c r="C30" i="134"/>
  <c r="D30" i="134"/>
  <c r="E30" i="134"/>
  <c r="F30" i="134"/>
  <c r="G30" i="134"/>
  <c r="H30" i="134"/>
  <c r="I30" i="134"/>
  <c r="J30" i="134"/>
  <c r="K30" i="134"/>
  <c r="M30" i="134"/>
  <c r="N30" i="134"/>
  <c r="O30" i="134"/>
  <c r="P30" i="134"/>
  <c r="Q30" i="134"/>
  <c r="R30" i="134"/>
  <c r="S30" i="134"/>
  <c r="V30" i="134"/>
  <c r="W30" i="134"/>
  <c r="X30" i="134"/>
  <c r="Y30" i="134"/>
  <c r="Z30" i="134"/>
  <c r="AA30" i="134"/>
  <c r="AB30" i="134"/>
  <c r="AD30" i="134"/>
  <c r="AE30" i="134"/>
  <c r="AF30" i="134"/>
  <c r="AG30" i="134"/>
  <c r="AH30" i="134"/>
  <c r="AI30" i="134"/>
  <c r="AJ30" i="134"/>
  <c r="AN30" i="134"/>
  <c r="AR30" i="134"/>
  <c r="AS30" i="134"/>
  <c r="AU30" i="134"/>
  <c r="AV30" i="134"/>
  <c r="C31" i="134"/>
  <c r="D31" i="134"/>
  <c r="E31" i="134"/>
  <c r="F31" i="134"/>
  <c r="G31" i="134"/>
  <c r="H31" i="134"/>
  <c r="I31" i="134"/>
  <c r="J31" i="134"/>
  <c r="K31" i="134"/>
  <c r="M31" i="134"/>
  <c r="N31" i="134"/>
  <c r="O31" i="134"/>
  <c r="P31" i="134"/>
  <c r="Q31" i="134"/>
  <c r="R31" i="134"/>
  <c r="S31" i="134"/>
  <c r="V31" i="134"/>
  <c r="W31" i="134"/>
  <c r="X31" i="134"/>
  <c r="Y31" i="134"/>
  <c r="Z31" i="134"/>
  <c r="AA31" i="134"/>
  <c r="AB31" i="134"/>
  <c r="AD31" i="134"/>
  <c r="AE31" i="134"/>
  <c r="AF31" i="134"/>
  <c r="AG31" i="134"/>
  <c r="AH31" i="134"/>
  <c r="AI31" i="134"/>
  <c r="AJ31" i="134"/>
  <c r="AN31" i="134"/>
  <c r="AR31" i="134"/>
  <c r="AS31" i="134"/>
  <c r="AU31" i="134"/>
  <c r="AV31" i="134"/>
  <c r="C32" i="134"/>
  <c r="D32" i="134"/>
  <c r="E32" i="134"/>
  <c r="F32" i="134"/>
  <c r="G32" i="134"/>
  <c r="H32" i="134"/>
  <c r="I32" i="134"/>
  <c r="J32" i="134"/>
  <c r="K32" i="134"/>
  <c r="M32" i="134"/>
  <c r="N32" i="134"/>
  <c r="O32" i="134"/>
  <c r="P32" i="134"/>
  <c r="Q32" i="134"/>
  <c r="R32" i="134"/>
  <c r="S32" i="134"/>
  <c r="V32" i="134"/>
  <c r="W32" i="134"/>
  <c r="X32" i="134"/>
  <c r="Y32" i="134"/>
  <c r="Z32" i="134"/>
  <c r="AA32" i="134"/>
  <c r="AB32" i="134"/>
  <c r="AD32" i="134"/>
  <c r="AE32" i="134"/>
  <c r="AF32" i="134"/>
  <c r="AG32" i="134"/>
  <c r="AH32" i="134"/>
  <c r="AI32" i="134"/>
  <c r="AJ32" i="134"/>
  <c r="AN32" i="134"/>
  <c r="AR32" i="134"/>
  <c r="AS32" i="134"/>
  <c r="AU32" i="134"/>
  <c r="AV32" i="134"/>
  <c r="C33" i="134"/>
  <c r="D33" i="134"/>
  <c r="E33" i="134"/>
  <c r="F33" i="134"/>
  <c r="G33" i="134"/>
  <c r="H33" i="134"/>
  <c r="I33" i="134"/>
  <c r="J33" i="134"/>
  <c r="K33" i="134"/>
  <c r="M33" i="134"/>
  <c r="N33" i="134"/>
  <c r="O33" i="134"/>
  <c r="P33" i="134"/>
  <c r="Q33" i="134"/>
  <c r="R33" i="134"/>
  <c r="S33" i="134"/>
  <c r="V33" i="134"/>
  <c r="W33" i="134"/>
  <c r="X33" i="134"/>
  <c r="Y33" i="134"/>
  <c r="Z33" i="134"/>
  <c r="AA33" i="134"/>
  <c r="AB33" i="134"/>
  <c r="AD33" i="134"/>
  <c r="AE33" i="134"/>
  <c r="AF33" i="134"/>
  <c r="AG33" i="134"/>
  <c r="AH33" i="134"/>
  <c r="AI33" i="134"/>
  <c r="AJ33" i="134"/>
  <c r="AN33" i="134"/>
  <c r="AR33" i="134"/>
  <c r="AS33" i="134"/>
  <c r="AU33" i="134"/>
  <c r="AV33" i="134"/>
  <c r="C34" i="134"/>
  <c r="D34" i="134"/>
  <c r="E34" i="134"/>
  <c r="F34" i="134"/>
  <c r="G34" i="134"/>
  <c r="H34" i="134"/>
  <c r="I34" i="134"/>
  <c r="J34" i="134"/>
  <c r="K34" i="134"/>
  <c r="M34" i="134"/>
  <c r="N34" i="134"/>
  <c r="O34" i="134"/>
  <c r="P34" i="134"/>
  <c r="Q34" i="134"/>
  <c r="R34" i="134"/>
  <c r="S34" i="134"/>
  <c r="V34" i="134"/>
  <c r="W34" i="134"/>
  <c r="X34" i="134"/>
  <c r="Y34" i="134"/>
  <c r="Z34" i="134"/>
  <c r="AA34" i="134"/>
  <c r="AB34" i="134"/>
  <c r="AD34" i="134"/>
  <c r="AE34" i="134"/>
  <c r="AF34" i="134"/>
  <c r="AG34" i="134"/>
  <c r="AH34" i="134"/>
  <c r="AI34" i="134"/>
  <c r="AJ34" i="134"/>
  <c r="AN34" i="134"/>
  <c r="AR34" i="134"/>
  <c r="AS34" i="134"/>
  <c r="AU34" i="134"/>
  <c r="AV34" i="134"/>
  <c r="C35" i="134"/>
  <c r="D35" i="134"/>
  <c r="E35" i="134"/>
  <c r="F35" i="134"/>
  <c r="G35" i="134"/>
  <c r="H35" i="134"/>
  <c r="I35" i="134"/>
  <c r="J35" i="134"/>
  <c r="K35" i="134"/>
  <c r="M35" i="134"/>
  <c r="N35" i="134"/>
  <c r="O35" i="134"/>
  <c r="P35" i="134"/>
  <c r="Q35" i="134"/>
  <c r="R35" i="134"/>
  <c r="S35" i="134"/>
  <c r="V35" i="134"/>
  <c r="W35" i="134"/>
  <c r="X35" i="134"/>
  <c r="Y35" i="134"/>
  <c r="Z35" i="134"/>
  <c r="AA35" i="134"/>
  <c r="AB35" i="134"/>
  <c r="AD35" i="134"/>
  <c r="AE35" i="134"/>
  <c r="AF35" i="134"/>
  <c r="AG35" i="134"/>
  <c r="AH35" i="134"/>
  <c r="AI35" i="134"/>
  <c r="AJ35" i="134"/>
  <c r="AN35" i="134"/>
  <c r="AR35" i="134"/>
  <c r="AS35" i="134"/>
  <c r="AU35" i="134"/>
  <c r="AV35" i="134"/>
  <c r="C36" i="134"/>
  <c r="D36" i="134"/>
  <c r="E36" i="134"/>
  <c r="F36" i="134"/>
  <c r="G36" i="134"/>
  <c r="H36" i="134"/>
  <c r="I36" i="134"/>
  <c r="J36" i="134"/>
  <c r="K36" i="134"/>
  <c r="M36" i="134"/>
  <c r="N36" i="134"/>
  <c r="O36" i="134"/>
  <c r="P36" i="134"/>
  <c r="Q36" i="134"/>
  <c r="R36" i="134"/>
  <c r="S36" i="134"/>
  <c r="V36" i="134"/>
  <c r="W36" i="134"/>
  <c r="X36" i="134"/>
  <c r="Y36" i="134"/>
  <c r="Z36" i="134"/>
  <c r="AA36" i="134"/>
  <c r="AB36" i="134"/>
  <c r="AD36" i="134"/>
  <c r="AE36" i="134"/>
  <c r="AF36" i="134"/>
  <c r="AG36" i="134"/>
  <c r="AH36" i="134"/>
  <c r="AI36" i="134"/>
  <c r="AJ36" i="134"/>
  <c r="AN36" i="134"/>
  <c r="AR36" i="134"/>
  <c r="AS36" i="134"/>
  <c r="AU36" i="134"/>
  <c r="AV36" i="134"/>
  <c r="C37" i="134"/>
  <c r="D37" i="134"/>
  <c r="E37" i="134"/>
  <c r="F37" i="134"/>
  <c r="G37" i="134"/>
  <c r="H37" i="134"/>
  <c r="I37" i="134"/>
  <c r="J37" i="134"/>
  <c r="K37" i="134"/>
  <c r="M37" i="134"/>
  <c r="N37" i="134"/>
  <c r="O37" i="134"/>
  <c r="P37" i="134"/>
  <c r="Q37" i="134"/>
  <c r="R37" i="134"/>
  <c r="S37" i="134"/>
  <c r="V37" i="134"/>
  <c r="W37" i="134"/>
  <c r="X37" i="134"/>
  <c r="Y37" i="134"/>
  <c r="Z37" i="134"/>
  <c r="AA37" i="134"/>
  <c r="AB37" i="134"/>
  <c r="AD37" i="134"/>
  <c r="AE37" i="134"/>
  <c r="AF37" i="134"/>
  <c r="AG37" i="134"/>
  <c r="AH37" i="134"/>
  <c r="AI37" i="134"/>
  <c r="AJ37" i="134"/>
  <c r="AN37" i="134"/>
  <c r="AR37" i="134"/>
  <c r="AS37" i="134"/>
  <c r="AU37" i="134"/>
  <c r="AV37" i="134"/>
  <c r="C38" i="134"/>
  <c r="D38" i="134"/>
  <c r="E38" i="134"/>
  <c r="F38" i="134"/>
  <c r="G38" i="134"/>
  <c r="H38" i="134"/>
  <c r="I38" i="134"/>
  <c r="J38" i="134"/>
  <c r="K38" i="134"/>
  <c r="M38" i="134"/>
  <c r="N38" i="134"/>
  <c r="O38" i="134"/>
  <c r="P38" i="134"/>
  <c r="Q38" i="134"/>
  <c r="R38" i="134"/>
  <c r="S38" i="134"/>
  <c r="V38" i="134"/>
  <c r="W38" i="134"/>
  <c r="X38" i="134"/>
  <c r="Y38" i="134"/>
  <c r="Z38" i="134"/>
  <c r="AA38" i="134"/>
  <c r="AB38" i="134"/>
  <c r="AD38" i="134"/>
  <c r="AE38" i="134"/>
  <c r="AF38" i="134"/>
  <c r="AG38" i="134"/>
  <c r="AH38" i="134"/>
  <c r="AI38" i="134"/>
  <c r="AJ38" i="134"/>
  <c r="AN38" i="134"/>
  <c r="AR38" i="134"/>
  <c r="AS38" i="134"/>
  <c r="AU38" i="134"/>
  <c r="AV38" i="134"/>
  <c r="C39" i="134"/>
  <c r="D39" i="134"/>
  <c r="E39" i="134"/>
  <c r="F39" i="134"/>
  <c r="G39" i="134"/>
  <c r="H39" i="134"/>
  <c r="I39" i="134"/>
  <c r="J39" i="134"/>
  <c r="K39" i="134"/>
  <c r="M39" i="134"/>
  <c r="N39" i="134"/>
  <c r="O39" i="134"/>
  <c r="P39" i="134"/>
  <c r="Q39" i="134"/>
  <c r="R39" i="134"/>
  <c r="S39" i="134"/>
  <c r="V39" i="134"/>
  <c r="W39" i="134"/>
  <c r="X39" i="134"/>
  <c r="Y39" i="134"/>
  <c r="Z39" i="134"/>
  <c r="AA39" i="134"/>
  <c r="AB39" i="134"/>
  <c r="AD39" i="134"/>
  <c r="AE39" i="134"/>
  <c r="AF39" i="134"/>
  <c r="AG39" i="134"/>
  <c r="AH39" i="134"/>
  <c r="AI39" i="134"/>
  <c r="AJ39" i="134"/>
  <c r="AN39" i="134"/>
  <c r="AR39" i="134"/>
  <c r="AS39" i="134"/>
  <c r="AU39" i="134"/>
  <c r="AV39" i="134"/>
  <c r="C40" i="134"/>
  <c r="D40" i="134"/>
  <c r="E40" i="134"/>
  <c r="F40" i="134"/>
  <c r="G40" i="134"/>
  <c r="H40" i="134"/>
  <c r="I40" i="134"/>
  <c r="J40" i="134"/>
  <c r="K40" i="134"/>
  <c r="M40" i="134"/>
  <c r="N40" i="134"/>
  <c r="O40" i="134"/>
  <c r="P40" i="134"/>
  <c r="Q40" i="134"/>
  <c r="R40" i="134"/>
  <c r="S40" i="134"/>
  <c r="V40" i="134"/>
  <c r="W40" i="134"/>
  <c r="X40" i="134"/>
  <c r="Y40" i="134"/>
  <c r="Z40" i="134"/>
  <c r="AA40" i="134"/>
  <c r="AB40" i="134"/>
  <c r="AD40" i="134"/>
  <c r="AE40" i="134"/>
  <c r="AF40" i="134"/>
  <c r="AG40" i="134"/>
  <c r="AH40" i="134"/>
  <c r="AI40" i="134"/>
  <c r="AJ40" i="134"/>
  <c r="AN40" i="134"/>
  <c r="AR40" i="134"/>
  <c r="AS40" i="134"/>
  <c r="AU40" i="134"/>
  <c r="AV40" i="134"/>
  <c r="C41" i="134"/>
  <c r="D41" i="134"/>
  <c r="E41" i="134"/>
  <c r="F41" i="134"/>
  <c r="G41" i="134"/>
  <c r="H41" i="134"/>
  <c r="I41" i="134"/>
  <c r="J41" i="134"/>
  <c r="K41" i="134"/>
  <c r="M41" i="134"/>
  <c r="N41" i="134"/>
  <c r="O41" i="134"/>
  <c r="P41" i="134"/>
  <c r="Q41" i="134"/>
  <c r="R41" i="134"/>
  <c r="S41" i="134"/>
  <c r="V41" i="134"/>
  <c r="W41" i="134"/>
  <c r="X41" i="134"/>
  <c r="Y41" i="134"/>
  <c r="Z41" i="134"/>
  <c r="AA41" i="134"/>
  <c r="AB41" i="134"/>
  <c r="AD41" i="134"/>
  <c r="AE41" i="134"/>
  <c r="AF41" i="134"/>
  <c r="AG41" i="134"/>
  <c r="AH41" i="134"/>
  <c r="AI41" i="134"/>
  <c r="AJ41" i="134"/>
  <c r="AN41" i="134"/>
  <c r="AR41" i="134"/>
  <c r="AS41" i="134"/>
  <c r="AU41" i="134"/>
  <c r="AV41" i="134"/>
  <c r="C42" i="134"/>
  <c r="D42" i="134"/>
  <c r="E42" i="134"/>
  <c r="F42" i="134"/>
  <c r="G42" i="134"/>
  <c r="H42" i="134"/>
  <c r="I42" i="134"/>
  <c r="J42" i="134"/>
  <c r="K42" i="134"/>
  <c r="M42" i="134"/>
  <c r="N42" i="134"/>
  <c r="O42" i="134"/>
  <c r="P42" i="134"/>
  <c r="Q42" i="134"/>
  <c r="R42" i="134"/>
  <c r="S42" i="134"/>
  <c r="V42" i="134"/>
  <c r="W42" i="134"/>
  <c r="X42" i="134"/>
  <c r="Y42" i="134"/>
  <c r="Z42" i="134"/>
  <c r="AA42" i="134"/>
  <c r="AB42" i="134"/>
  <c r="AD42" i="134"/>
  <c r="AE42" i="134"/>
  <c r="AF42" i="134"/>
  <c r="AG42" i="134"/>
  <c r="AH42" i="134"/>
  <c r="AI42" i="134"/>
  <c r="AJ42" i="134"/>
  <c r="AN42" i="134"/>
  <c r="AR42" i="134"/>
  <c r="AS42" i="134"/>
  <c r="AU42" i="134"/>
  <c r="AV42" i="134"/>
  <c r="C43" i="134"/>
  <c r="D43" i="134"/>
  <c r="E43" i="134"/>
  <c r="F43" i="134"/>
  <c r="G43" i="134"/>
  <c r="H43" i="134"/>
  <c r="I43" i="134"/>
  <c r="J43" i="134"/>
  <c r="K43" i="134"/>
  <c r="M43" i="134"/>
  <c r="N43" i="134"/>
  <c r="O43" i="134"/>
  <c r="P43" i="134"/>
  <c r="Q43" i="134"/>
  <c r="R43" i="134"/>
  <c r="S43" i="134"/>
  <c r="V43" i="134"/>
  <c r="W43" i="134"/>
  <c r="X43" i="134"/>
  <c r="Y43" i="134"/>
  <c r="Z43" i="134"/>
  <c r="AA43" i="134"/>
  <c r="AB43" i="134"/>
  <c r="AD43" i="134"/>
  <c r="AE43" i="134"/>
  <c r="AF43" i="134"/>
  <c r="AG43" i="134"/>
  <c r="AH43" i="134"/>
  <c r="AI43" i="134"/>
  <c r="AJ43" i="134"/>
  <c r="AN43" i="134"/>
  <c r="AR43" i="134"/>
  <c r="AS43" i="134"/>
  <c r="AU43" i="134"/>
  <c r="AV43" i="134"/>
  <c r="C44" i="134"/>
  <c r="D44" i="134"/>
  <c r="E44" i="134"/>
  <c r="F44" i="134"/>
  <c r="G44" i="134"/>
  <c r="H44" i="134"/>
  <c r="I44" i="134"/>
  <c r="J44" i="134"/>
  <c r="K44" i="134"/>
  <c r="N44" i="134"/>
  <c r="O44" i="134"/>
  <c r="P44" i="134"/>
  <c r="Q44" i="134"/>
  <c r="V44" i="134"/>
  <c r="W44" i="134"/>
  <c r="X44" i="134"/>
  <c r="Y44" i="134"/>
  <c r="Z44" i="134"/>
  <c r="AA44" i="134"/>
  <c r="AB44" i="134"/>
  <c r="AD44" i="134"/>
  <c r="AE44" i="134"/>
  <c r="AF44" i="134"/>
  <c r="AG44" i="134"/>
  <c r="AH44" i="134"/>
  <c r="AI44" i="134"/>
  <c r="AJ44" i="134"/>
  <c r="AN44" i="134"/>
  <c r="AR44" i="134"/>
  <c r="AS44" i="134"/>
  <c r="AU44" i="134"/>
  <c r="AV44" i="134"/>
  <c r="C45" i="134"/>
  <c r="D45" i="134"/>
  <c r="E45" i="134"/>
  <c r="F45" i="134"/>
  <c r="G45" i="134"/>
  <c r="H45" i="134"/>
  <c r="I45" i="134"/>
  <c r="J45" i="134"/>
  <c r="K45" i="134"/>
  <c r="N45" i="134"/>
  <c r="O45" i="134"/>
  <c r="P45" i="134"/>
  <c r="Q45" i="134"/>
  <c r="R45" i="134"/>
  <c r="S45" i="134"/>
  <c r="V45" i="134"/>
  <c r="W45" i="134"/>
  <c r="X45" i="134"/>
  <c r="Y45" i="134"/>
  <c r="Z45" i="134"/>
  <c r="AA45" i="134"/>
  <c r="AB45" i="134"/>
  <c r="AD45" i="134"/>
  <c r="AE45" i="134"/>
  <c r="AF45" i="134"/>
  <c r="AG45" i="134"/>
  <c r="AH45" i="134"/>
  <c r="AI45" i="134"/>
  <c r="AJ45" i="134"/>
  <c r="AN45" i="134"/>
  <c r="AR45" i="134"/>
  <c r="AS45" i="134"/>
  <c r="AU45" i="134"/>
  <c r="AV45" i="134"/>
  <c r="C46" i="134"/>
  <c r="D46" i="134"/>
  <c r="E46" i="134"/>
  <c r="F46" i="134"/>
  <c r="G46" i="134"/>
  <c r="H46" i="134"/>
  <c r="I46" i="134"/>
  <c r="J46" i="134"/>
  <c r="K46" i="134"/>
  <c r="N46" i="134"/>
  <c r="O46" i="134"/>
  <c r="P46" i="134"/>
  <c r="Q46" i="134"/>
  <c r="R46" i="134"/>
  <c r="S46" i="134"/>
  <c r="V46" i="134"/>
  <c r="W46" i="134"/>
  <c r="X46" i="134"/>
  <c r="Y46" i="134"/>
  <c r="Z46" i="134"/>
  <c r="AA46" i="134"/>
  <c r="AB46" i="134"/>
  <c r="AD46" i="134"/>
  <c r="AE46" i="134"/>
  <c r="AF46" i="134"/>
  <c r="AG46" i="134"/>
  <c r="AH46" i="134"/>
  <c r="AI46" i="134"/>
  <c r="AJ46" i="134"/>
  <c r="AN46" i="134"/>
  <c r="AR46" i="134"/>
  <c r="AS46" i="134"/>
  <c r="AU46" i="134"/>
  <c r="AV46" i="134"/>
  <c r="C47" i="134"/>
  <c r="D47" i="134"/>
  <c r="E47" i="134"/>
  <c r="F47" i="134"/>
  <c r="G47" i="134"/>
  <c r="H47" i="134"/>
  <c r="I47" i="134"/>
  <c r="J47" i="134"/>
  <c r="K47" i="134"/>
  <c r="N47" i="134"/>
  <c r="O47" i="134"/>
  <c r="P47" i="134"/>
  <c r="Q47" i="134"/>
  <c r="R47" i="134"/>
  <c r="S47" i="134"/>
  <c r="V47" i="134"/>
  <c r="W47" i="134"/>
  <c r="X47" i="134"/>
  <c r="Y47" i="134"/>
  <c r="Z47" i="134"/>
  <c r="AA47" i="134"/>
  <c r="AB47" i="134"/>
  <c r="AD47" i="134"/>
  <c r="AE47" i="134"/>
  <c r="AF47" i="134"/>
  <c r="AG47" i="134"/>
  <c r="AH47" i="134"/>
  <c r="AI47" i="134"/>
  <c r="AJ47" i="134"/>
  <c r="AN47" i="134"/>
  <c r="AR47" i="134"/>
  <c r="AS47" i="134"/>
  <c r="AU47" i="134"/>
  <c r="AV47" i="134"/>
  <c r="C48" i="134"/>
  <c r="D48" i="134"/>
  <c r="E48" i="134"/>
  <c r="F48" i="134"/>
  <c r="G48" i="134"/>
  <c r="H48" i="134"/>
  <c r="I48" i="134"/>
  <c r="J48" i="134"/>
  <c r="K48" i="134"/>
  <c r="N48" i="134"/>
  <c r="O48" i="134"/>
  <c r="P48" i="134"/>
  <c r="Q48" i="134"/>
  <c r="R48" i="134"/>
  <c r="S48" i="134"/>
  <c r="V48" i="134"/>
  <c r="W48" i="134"/>
  <c r="X48" i="134"/>
  <c r="Y48" i="134"/>
  <c r="Z48" i="134"/>
  <c r="AA48" i="134"/>
  <c r="AB48" i="134"/>
  <c r="AD48" i="134"/>
  <c r="AE48" i="134"/>
  <c r="AF48" i="134"/>
  <c r="AG48" i="134"/>
  <c r="AH48" i="134"/>
  <c r="AI48" i="134"/>
  <c r="AJ48" i="134"/>
  <c r="AN48" i="134"/>
  <c r="AR48" i="134"/>
  <c r="AS48" i="134"/>
  <c r="AU48" i="134"/>
  <c r="AV48" i="134"/>
  <c r="C49" i="134"/>
  <c r="D49" i="134"/>
  <c r="E49" i="134"/>
  <c r="F49" i="134"/>
  <c r="G49" i="134"/>
  <c r="H49" i="134"/>
  <c r="I49" i="134"/>
  <c r="J49" i="134"/>
  <c r="K49" i="134"/>
  <c r="N49" i="134"/>
  <c r="O49" i="134"/>
  <c r="P49" i="134"/>
  <c r="Q49" i="134"/>
  <c r="R49" i="134"/>
  <c r="S49" i="134"/>
  <c r="V49" i="134"/>
  <c r="W49" i="134"/>
  <c r="X49" i="134"/>
  <c r="Y49" i="134"/>
  <c r="Z49" i="134"/>
  <c r="AA49" i="134"/>
  <c r="AB49" i="134"/>
  <c r="AD49" i="134"/>
  <c r="AE49" i="134"/>
  <c r="AF49" i="134"/>
  <c r="AG49" i="134"/>
  <c r="AH49" i="134"/>
  <c r="AI49" i="134"/>
  <c r="AJ49" i="134"/>
  <c r="AN49" i="134"/>
  <c r="AR49" i="134"/>
  <c r="AS49" i="134"/>
  <c r="AU49" i="134"/>
  <c r="AV49" i="134"/>
  <c r="C50" i="134"/>
  <c r="D50" i="134"/>
  <c r="E50" i="134"/>
  <c r="F50" i="134"/>
  <c r="G50" i="134"/>
  <c r="H50" i="134"/>
  <c r="I50" i="134"/>
  <c r="J50" i="134"/>
  <c r="K50" i="134"/>
  <c r="N50" i="134"/>
  <c r="O50" i="134"/>
  <c r="P50" i="134"/>
  <c r="Q50" i="134"/>
  <c r="R50" i="134"/>
  <c r="S50" i="134"/>
  <c r="V50" i="134"/>
  <c r="W50" i="134"/>
  <c r="X50" i="134"/>
  <c r="Y50" i="134"/>
  <c r="Z50" i="134"/>
  <c r="AA50" i="134"/>
  <c r="AB50" i="134"/>
  <c r="AD50" i="134"/>
  <c r="AE50" i="134"/>
  <c r="AF50" i="134"/>
  <c r="AG50" i="134"/>
  <c r="AH50" i="134"/>
  <c r="AI50" i="134"/>
  <c r="AJ50" i="134"/>
  <c r="AN50" i="134"/>
  <c r="AR50" i="134"/>
  <c r="AS50" i="134"/>
  <c r="AU50" i="134"/>
  <c r="AV50" i="134"/>
  <c r="C51" i="134"/>
  <c r="D51" i="134"/>
  <c r="E51" i="134"/>
  <c r="F51" i="134"/>
  <c r="G51" i="134"/>
  <c r="H51" i="134"/>
  <c r="I51" i="134"/>
  <c r="J51" i="134"/>
  <c r="K51" i="134"/>
  <c r="N51" i="134"/>
  <c r="O51" i="134"/>
  <c r="P51" i="134"/>
  <c r="Q51" i="134"/>
  <c r="R51" i="134"/>
  <c r="S51" i="134"/>
  <c r="V51" i="134"/>
  <c r="W51" i="134"/>
  <c r="X51" i="134"/>
  <c r="Y51" i="134"/>
  <c r="Z51" i="134"/>
  <c r="AA51" i="134"/>
  <c r="AB51" i="134"/>
  <c r="AD51" i="134"/>
  <c r="AE51" i="134"/>
  <c r="AF51" i="134"/>
  <c r="AG51" i="134"/>
  <c r="AH51" i="134"/>
  <c r="AI51" i="134"/>
  <c r="AJ51" i="134"/>
  <c r="AN51" i="134"/>
  <c r="AR51" i="134"/>
  <c r="AS51" i="134"/>
  <c r="AU51" i="134"/>
  <c r="AV51" i="134"/>
  <c r="C52" i="134"/>
  <c r="D52" i="134"/>
  <c r="E52" i="134"/>
  <c r="F52" i="134"/>
  <c r="G52" i="134"/>
  <c r="H52" i="134"/>
  <c r="I52" i="134"/>
  <c r="J52" i="134"/>
  <c r="K52" i="134"/>
  <c r="N52" i="134"/>
  <c r="O52" i="134"/>
  <c r="P52" i="134"/>
  <c r="Q52" i="134"/>
  <c r="R52" i="134"/>
  <c r="S52" i="134"/>
  <c r="V52" i="134"/>
  <c r="W52" i="134"/>
  <c r="X52" i="134"/>
  <c r="Y52" i="134"/>
  <c r="Z52" i="134"/>
  <c r="AA52" i="134"/>
  <c r="AB52" i="134"/>
  <c r="AD52" i="134"/>
  <c r="AE52" i="134"/>
  <c r="AF52" i="134"/>
  <c r="AG52" i="134"/>
  <c r="AH52" i="134"/>
  <c r="AI52" i="134"/>
  <c r="AJ52" i="134"/>
  <c r="AN52" i="134"/>
  <c r="AR52" i="134"/>
  <c r="AS52" i="134"/>
  <c r="AU52" i="134"/>
  <c r="AV52" i="134"/>
  <c r="C53" i="134"/>
  <c r="D53" i="134"/>
  <c r="E53" i="134"/>
  <c r="F53" i="134"/>
  <c r="G53" i="134"/>
  <c r="H53" i="134"/>
  <c r="I53" i="134"/>
  <c r="J53" i="134"/>
  <c r="K53" i="134"/>
  <c r="N53" i="134"/>
  <c r="O53" i="134"/>
  <c r="P53" i="134"/>
  <c r="Q53" i="134"/>
  <c r="R53" i="134"/>
  <c r="S53" i="134"/>
  <c r="V53" i="134"/>
  <c r="W53" i="134"/>
  <c r="X53" i="134"/>
  <c r="Y53" i="134"/>
  <c r="Z53" i="134"/>
  <c r="AA53" i="134"/>
  <c r="AB53" i="134"/>
  <c r="AD53" i="134"/>
  <c r="AE53" i="134"/>
  <c r="AF53" i="134"/>
  <c r="AG53" i="134"/>
  <c r="AH53" i="134"/>
  <c r="AI53" i="134"/>
  <c r="AJ53" i="134"/>
  <c r="AN53" i="134"/>
  <c r="AR53" i="134"/>
  <c r="AS53" i="134"/>
  <c r="AU53" i="134"/>
  <c r="AV53" i="134"/>
  <c r="C54" i="134"/>
  <c r="D54" i="134"/>
  <c r="E54" i="134"/>
  <c r="F54" i="134"/>
  <c r="G54" i="134"/>
  <c r="H54" i="134"/>
  <c r="I54" i="134"/>
  <c r="J54" i="134"/>
  <c r="K54" i="134"/>
  <c r="N54" i="134"/>
  <c r="O54" i="134"/>
  <c r="P54" i="134"/>
  <c r="Q54" i="134"/>
  <c r="R54" i="134"/>
  <c r="S54" i="134"/>
  <c r="V54" i="134"/>
  <c r="W54" i="134"/>
  <c r="X54" i="134"/>
  <c r="Y54" i="134"/>
  <c r="Z54" i="134"/>
  <c r="AA54" i="134"/>
  <c r="AB54" i="134"/>
  <c r="AD54" i="134"/>
  <c r="AE54" i="134"/>
  <c r="AF54" i="134"/>
  <c r="AG54" i="134"/>
  <c r="AH54" i="134"/>
  <c r="AI54" i="134"/>
  <c r="AJ54" i="134"/>
  <c r="AN54" i="134"/>
  <c r="AR54" i="134"/>
  <c r="AS54" i="134"/>
  <c r="AU54" i="134"/>
  <c r="AV54" i="134"/>
  <c r="C55" i="134"/>
  <c r="D55" i="134"/>
  <c r="E55" i="134"/>
  <c r="F55" i="134"/>
  <c r="G55" i="134"/>
  <c r="H55" i="134"/>
  <c r="I55" i="134"/>
  <c r="J55" i="134"/>
  <c r="K55" i="134"/>
  <c r="N55" i="134"/>
  <c r="O55" i="134"/>
  <c r="P55" i="134"/>
  <c r="Q55" i="134"/>
  <c r="R55" i="134"/>
  <c r="S55" i="134"/>
  <c r="V55" i="134"/>
  <c r="W55" i="134"/>
  <c r="X55" i="134"/>
  <c r="Y55" i="134"/>
  <c r="Z55" i="134"/>
  <c r="AA55" i="134"/>
  <c r="AB55" i="134"/>
  <c r="AD55" i="134"/>
  <c r="AE55" i="134"/>
  <c r="AF55" i="134"/>
  <c r="AG55" i="134"/>
  <c r="AH55" i="134"/>
  <c r="AI55" i="134"/>
  <c r="AJ55" i="134"/>
  <c r="AN55" i="134"/>
  <c r="AR55" i="134"/>
  <c r="AS55" i="134"/>
  <c r="AU55" i="134"/>
  <c r="AV55" i="134"/>
  <c r="C56" i="134"/>
  <c r="D56" i="134"/>
  <c r="E56" i="134"/>
  <c r="F56" i="134"/>
  <c r="G56" i="134"/>
  <c r="H56" i="134"/>
  <c r="I56" i="134"/>
  <c r="J56" i="134"/>
  <c r="K56" i="134"/>
  <c r="N56" i="134"/>
  <c r="O56" i="134"/>
  <c r="P56" i="134"/>
  <c r="Q56" i="134"/>
  <c r="R56" i="134"/>
  <c r="S56" i="134"/>
  <c r="V56" i="134"/>
  <c r="W56" i="134"/>
  <c r="X56" i="134"/>
  <c r="Y56" i="134"/>
  <c r="Z56" i="134"/>
  <c r="AA56" i="134"/>
  <c r="AB56" i="134"/>
  <c r="AD56" i="134"/>
  <c r="AE56" i="134"/>
  <c r="AF56" i="134"/>
  <c r="AG56" i="134"/>
  <c r="AH56" i="134"/>
  <c r="AI56" i="134"/>
  <c r="AJ56" i="134"/>
  <c r="AN56" i="134"/>
  <c r="AR56" i="134"/>
  <c r="AS56" i="134"/>
  <c r="AU56" i="134"/>
  <c r="AV56" i="134"/>
  <c r="C57" i="134"/>
  <c r="D57" i="134"/>
  <c r="E57" i="134"/>
  <c r="F57" i="134"/>
  <c r="G57" i="134"/>
  <c r="H57" i="134"/>
  <c r="I57" i="134"/>
  <c r="J57" i="134"/>
  <c r="K57" i="134"/>
  <c r="N57" i="134"/>
  <c r="O57" i="134"/>
  <c r="P57" i="134"/>
  <c r="Q57" i="134"/>
  <c r="R57" i="134"/>
  <c r="S57" i="134"/>
  <c r="V57" i="134"/>
  <c r="W57" i="134"/>
  <c r="X57" i="134"/>
  <c r="Y57" i="134"/>
  <c r="Z57" i="134"/>
  <c r="AA57" i="134"/>
  <c r="AB57" i="134"/>
  <c r="AD57" i="134"/>
  <c r="AE57" i="134"/>
  <c r="AF57" i="134"/>
  <c r="AG57" i="134"/>
  <c r="AH57" i="134"/>
  <c r="AI57" i="134"/>
  <c r="AJ57" i="134"/>
  <c r="AN57" i="134"/>
  <c r="AR57" i="134"/>
  <c r="AS57" i="134"/>
  <c r="AU57" i="134"/>
  <c r="AV57" i="134"/>
  <c r="C58" i="134"/>
  <c r="D58" i="134"/>
  <c r="E58" i="134"/>
  <c r="F58" i="134"/>
  <c r="G58" i="134"/>
  <c r="H58" i="134"/>
  <c r="I58" i="134"/>
  <c r="J58" i="134"/>
  <c r="K58" i="134"/>
  <c r="N58" i="134"/>
  <c r="O58" i="134"/>
  <c r="P58" i="134"/>
  <c r="Q58" i="134"/>
  <c r="R58" i="134"/>
  <c r="S58" i="134"/>
  <c r="V58" i="134"/>
  <c r="W58" i="134"/>
  <c r="X58" i="134"/>
  <c r="Y58" i="134"/>
  <c r="Z58" i="134"/>
  <c r="AA58" i="134"/>
  <c r="AB58" i="134"/>
  <c r="AD58" i="134"/>
  <c r="AE58" i="134"/>
  <c r="AF58" i="134"/>
  <c r="AG58" i="134"/>
  <c r="AH58" i="134"/>
  <c r="AI58" i="134"/>
  <c r="AJ58" i="134"/>
  <c r="AN58" i="134"/>
  <c r="AR58" i="134"/>
  <c r="AS58" i="134"/>
  <c r="AU58" i="134"/>
  <c r="AV58" i="134"/>
  <c r="C59" i="134"/>
  <c r="D59" i="134"/>
  <c r="E59" i="134"/>
  <c r="F59" i="134"/>
  <c r="G59" i="134"/>
  <c r="H59" i="134"/>
  <c r="I59" i="134"/>
  <c r="J59" i="134"/>
  <c r="K59" i="134"/>
  <c r="O59" i="134"/>
  <c r="Q59" i="134"/>
  <c r="R59" i="134"/>
  <c r="S59" i="134"/>
  <c r="V59" i="134"/>
  <c r="W59" i="134"/>
  <c r="X59" i="134"/>
  <c r="Y59" i="134"/>
  <c r="Z59" i="134"/>
  <c r="AA59" i="134"/>
  <c r="AB59" i="134"/>
  <c r="AD59" i="134"/>
  <c r="AE59" i="134"/>
  <c r="AF59" i="134"/>
  <c r="AG59" i="134"/>
  <c r="AH59" i="134"/>
  <c r="AI59" i="134"/>
  <c r="AJ59" i="134"/>
  <c r="AN59" i="134"/>
  <c r="AR59" i="134"/>
  <c r="AS59" i="134"/>
  <c r="AU59" i="134"/>
  <c r="AV59" i="134"/>
  <c r="C60" i="134"/>
  <c r="D60" i="134"/>
  <c r="E60" i="134"/>
  <c r="F60" i="134"/>
  <c r="G60" i="134"/>
  <c r="H60" i="134"/>
  <c r="I60" i="134"/>
  <c r="J60" i="134"/>
  <c r="K60" i="134"/>
  <c r="O60" i="134"/>
  <c r="Q60" i="134"/>
  <c r="R60" i="134"/>
  <c r="S60" i="134"/>
  <c r="V60" i="134"/>
  <c r="W60" i="134"/>
  <c r="X60" i="134"/>
  <c r="Y60" i="134"/>
  <c r="Z60" i="134"/>
  <c r="AA60" i="134"/>
  <c r="AB60" i="134"/>
  <c r="AD60" i="134"/>
  <c r="AE60" i="134"/>
  <c r="AF60" i="134"/>
  <c r="AG60" i="134"/>
  <c r="AH60" i="134"/>
  <c r="AI60" i="134"/>
  <c r="AJ60" i="134"/>
  <c r="AN60" i="134"/>
  <c r="AR60" i="134"/>
  <c r="AS60" i="134"/>
  <c r="AU60" i="134"/>
  <c r="AV60" i="134"/>
  <c r="C61" i="134"/>
  <c r="D61" i="134"/>
  <c r="E61" i="134"/>
  <c r="F61" i="134"/>
  <c r="G61" i="134"/>
  <c r="H61" i="134"/>
  <c r="I61" i="134"/>
  <c r="J61" i="134"/>
  <c r="K61" i="134"/>
  <c r="O61" i="134"/>
  <c r="Q61" i="134"/>
  <c r="R61" i="134"/>
  <c r="S61" i="134"/>
  <c r="V61" i="134"/>
  <c r="W61" i="134"/>
  <c r="X61" i="134"/>
  <c r="Y61" i="134"/>
  <c r="Z61" i="134"/>
  <c r="AA61" i="134"/>
  <c r="AB61" i="134"/>
  <c r="AD61" i="134"/>
  <c r="AE61" i="134"/>
  <c r="AF61" i="134"/>
  <c r="AG61" i="134"/>
  <c r="AH61" i="134"/>
  <c r="AI61" i="134"/>
  <c r="AJ61" i="134"/>
  <c r="AN61" i="134"/>
  <c r="AR61" i="134"/>
  <c r="AS61" i="134"/>
  <c r="AU61" i="134"/>
  <c r="AV61" i="134"/>
  <c r="C62" i="134"/>
  <c r="D62" i="134"/>
  <c r="E62" i="134"/>
  <c r="F62" i="134"/>
  <c r="G62" i="134"/>
  <c r="H62" i="134"/>
  <c r="I62" i="134"/>
  <c r="J62" i="134"/>
  <c r="K62" i="134"/>
  <c r="O62" i="134"/>
  <c r="Q62" i="134"/>
  <c r="R62" i="134"/>
  <c r="S62" i="134"/>
  <c r="V62" i="134"/>
  <c r="W62" i="134"/>
  <c r="X62" i="134"/>
  <c r="Y62" i="134"/>
  <c r="Z62" i="134"/>
  <c r="AA62" i="134"/>
  <c r="AB62" i="134"/>
  <c r="AE62" i="134"/>
  <c r="AF62" i="134"/>
  <c r="AG62" i="134"/>
  <c r="AH62" i="134"/>
  <c r="AI62" i="134"/>
  <c r="AJ62" i="134"/>
  <c r="AN62" i="134"/>
  <c r="AR62" i="134"/>
  <c r="AS62" i="134"/>
  <c r="AU62" i="134"/>
  <c r="AV62" i="134"/>
  <c r="G63" i="134"/>
  <c r="H63" i="134"/>
  <c r="J63" i="134"/>
  <c r="K63" i="134"/>
  <c r="O63" i="134"/>
  <c r="Q63" i="134"/>
  <c r="R63" i="134"/>
  <c r="S63" i="134"/>
  <c r="V63" i="134"/>
  <c r="W63" i="134"/>
  <c r="X63" i="134"/>
  <c r="Y63" i="134"/>
  <c r="Z63" i="134"/>
  <c r="AA63" i="134"/>
  <c r="AB63" i="134"/>
  <c r="AC63" i="134"/>
  <c r="AE63" i="134"/>
  <c r="AF63" i="134"/>
  <c r="AG63" i="134"/>
  <c r="AH63" i="134"/>
  <c r="AI63" i="134"/>
  <c r="AJ63" i="134"/>
  <c r="AN63" i="134"/>
  <c r="AR63" i="134"/>
  <c r="AS63" i="134"/>
  <c r="AU63" i="134"/>
  <c r="AV63" i="134"/>
  <c r="G64" i="134"/>
  <c r="H64" i="134"/>
  <c r="J64" i="134"/>
  <c r="K64" i="134"/>
  <c r="O64" i="134"/>
  <c r="Q64" i="134"/>
  <c r="R64" i="134"/>
  <c r="S64" i="134"/>
  <c r="V64" i="134"/>
  <c r="W64" i="134"/>
  <c r="X64" i="134"/>
  <c r="Y64" i="134"/>
  <c r="Z64" i="134"/>
  <c r="AA64" i="134"/>
  <c r="AB64" i="134"/>
  <c r="AC64" i="134"/>
  <c r="AE64" i="134"/>
  <c r="AF64" i="134"/>
  <c r="AG64" i="134"/>
  <c r="AH64" i="134"/>
  <c r="AI64" i="134"/>
  <c r="AJ64" i="134"/>
  <c r="AN64" i="134"/>
  <c r="AR64" i="134"/>
  <c r="AS64" i="134"/>
  <c r="AU64" i="134"/>
  <c r="AV64" i="134"/>
  <c r="G65" i="134"/>
  <c r="H65" i="134"/>
  <c r="J65" i="134"/>
  <c r="K65" i="134"/>
  <c r="M65" i="134"/>
  <c r="O65" i="134"/>
  <c r="Q65" i="134"/>
  <c r="R65" i="134"/>
  <c r="S65" i="134"/>
  <c r="V65" i="134"/>
  <c r="W65" i="134"/>
  <c r="X65" i="134"/>
  <c r="Y65" i="134"/>
  <c r="Z65" i="134"/>
  <c r="AA65" i="134"/>
  <c r="AB65" i="134"/>
  <c r="AC65" i="134"/>
  <c r="AE65" i="134"/>
  <c r="AF65" i="134"/>
  <c r="AG65" i="134"/>
  <c r="AH65" i="134"/>
  <c r="AI65" i="134"/>
  <c r="AJ65" i="134"/>
  <c r="AN65" i="134"/>
  <c r="AR65" i="134"/>
  <c r="AS65" i="134"/>
  <c r="AU65" i="134"/>
  <c r="AV65" i="134"/>
  <c r="G66" i="134"/>
  <c r="H66" i="134"/>
  <c r="J66" i="134"/>
  <c r="K66" i="134"/>
  <c r="M66" i="134"/>
  <c r="O66" i="134"/>
  <c r="Q66" i="134"/>
  <c r="R66" i="134"/>
  <c r="S66" i="134"/>
  <c r="V66" i="134"/>
  <c r="W66" i="134"/>
  <c r="X66" i="134"/>
  <c r="Y66" i="134"/>
  <c r="Z66" i="134"/>
  <c r="AA66" i="134"/>
  <c r="AB66" i="134"/>
  <c r="AC66" i="134"/>
  <c r="AE66" i="134"/>
  <c r="AF66" i="134"/>
  <c r="AG66" i="134"/>
  <c r="AH66" i="134"/>
  <c r="AI66" i="134"/>
  <c r="AJ66" i="134"/>
  <c r="AN66" i="134"/>
  <c r="AR66" i="134"/>
  <c r="AS66" i="134"/>
  <c r="AU66" i="134"/>
  <c r="AV66" i="134"/>
  <c r="G67" i="134"/>
  <c r="H67" i="134"/>
  <c r="J67" i="134"/>
  <c r="K67" i="134"/>
  <c r="M67" i="134"/>
  <c r="O67" i="134"/>
  <c r="Q67" i="134"/>
  <c r="R67" i="134"/>
  <c r="S67" i="134"/>
  <c r="V67" i="134"/>
  <c r="W67" i="134"/>
  <c r="X67" i="134"/>
  <c r="Y67" i="134"/>
  <c r="Z67" i="134"/>
  <c r="AA67" i="134"/>
  <c r="AB67" i="134"/>
  <c r="AC67" i="134"/>
  <c r="AE67" i="134"/>
  <c r="AF67" i="134"/>
  <c r="AG67" i="134"/>
  <c r="AH67" i="134"/>
  <c r="AI67" i="134"/>
  <c r="AJ67" i="134"/>
  <c r="AN67" i="134"/>
  <c r="AR67" i="134"/>
  <c r="AS67" i="134"/>
  <c r="AU67" i="134"/>
  <c r="AV67" i="134"/>
  <c r="G68" i="134"/>
  <c r="H68" i="134"/>
  <c r="M68" i="134"/>
  <c r="O68" i="134"/>
  <c r="Q68" i="134"/>
  <c r="R68" i="134"/>
  <c r="S68" i="134"/>
  <c r="V68" i="134"/>
  <c r="W68" i="134"/>
  <c r="X68" i="134"/>
  <c r="Y68" i="134"/>
  <c r="Z68" i="134"/>
  <c r="AA68" i="134"/>
  <c r="AB68" i="134"/>
  <c r="AC68" i="134"/>
  <c r="AE68" i="134"/>
  <c r="AF68" i="134"/>
  <c r="AG68" i="134"/>
  <c r="AH68" i="134"/>
  <c r="AI68" i="134"/>
  <c r="AJ68" i="134"/>
  <c r="AN68" i="134"/>
  <c r="AR68" i="134"/>
  <c r="AS68" i="134"/>
  <c r="AU68" i="134"/>
  <c r="AV68" i="134"/>
  <c r="G69" i="134"/>
  <c r="H69" i="134"/>
  <c r="M69" i="134"/>
  <c r="O69" i="134"/>
  <c r="Q69" i="134"/>
  <c r="R69" i="134"/>
  <c r="S69" i="134"/>
  <c r="V69" i="134"/>
  <c r="W69" i="134"/>
  <c r="X69" i="134"/>
  <c r="Y69" i="134"/>
  <c r="Z69" i="134"/>
  <c r="AA69" i="134"/>
  <c r="AB69" i="134"/>
  <c r="AC69" i="134"/>
  <c r="AE69" i="134"/>
  <c r="AF69" i="134"/>
  <c r="AG69" i="134"/>
  <c r="AH69" i="134"/>
  <c r="AI69" i="134"/>
  <c r="AJ69" i="134"/>
  <c r="AN69" i="134"/>
  <c r="AR69" i="134"/>
  <c r="AS69" i="134"/>
  <c r="AU69" i="134"/>
  <c r="AV69" i="134"/>
  <c r="G70" i="134"/>
  <c r="H70" i="134"/>
  <c r="M70" i="134"/>
  <c r="O70" i="134"/>
  <c r="Q70" i="134"/>
  <c r="R70" i="134"/>
  <c r="S70" i="134"/>
  <c r="V70" i="134"/>
  <c r="W70" i="134"/>
  <c r="X70" i="134"/>
  <c r="Y70" i="134"/>
  <c r="Z70" i="134"/>
  <c r="AA70" i="134"/>
  <c r="AB70" i="134"/>
  <c r="AC70" i="134"/>
  <c r="AE70" i="134"/>
  <c r="AF70" i="134"/>
  <c r="AG70" i="134"/>
  <c r="AH70" i="134"/>
  <c r="AI70" i="134"/>
  <c r="AJ70" i="134"/>
  <c r="AN70" i="134"/>
  <c r="AR70" i="134"/>
  <c r="AS70" i="134"/>
  <c r="AU70" i="134"/>
  <c r="AV70" i="134"/>
  <c r="G71" i="134"/>
  <c r="H71" i="134"/>
  <c r="M71" i="134"/>
  <c r="O71" i="134"/>
  <c r="Q71" i="134"/>
  <c r="R71" i="134"/>
  <c r="S71" i="134"/>
  <c r="V71" i="134"/>
  <c r="W71" i="134"/>
  <c r="X71" i="134"/>
  <c r="Y71" i="134"/>
  <c r="Z71" i="134"/>
  <c r="AA71" i="134"/>
  <c r="AB71" i="134"/>
  <c r="AC71" i="134"/>
  <c r="AE71" i="134"/>
  <c r="AF71" i="134"/>
  <c r="AG71" i="134"/>
  <c r="AH71" i="134"/>
  <c r="AI71" i="134"/>
  <c r="AJ71" i="134"/>
  <c r="AN71" i="134"/>
  <c r="AR71" i="134"/>
  <c r="AS71" i="134"/>
  <c r="AU71" i="134"/>
  <c r="AV71" i="134"/>
  <c r="G72" i="134"/>
  <c r="H72" i="134"/>
  <c r="M72" i="134"/>
  <c r="O72" i="134"/>
  <c r="Q72" i="134"/>
  <c r="R72" i="134"/>
  <c r="S72" i="134"/>
  <c r="V72" i="134"/>
  <c r="W72" i="134"/>
  <c r="X72" i="134"/>
  <c r="Y72" i="134"/>
  <c r="Z72" i="134"/>
  <c r="AA72" i="134"/>
  <c r="AB72" i="134"/>
  <c r="AC72" i="134"/>
  <c r="AE72" i="134"/>
  <c r="AF72" i="134"/>
  <c r="AG72" i="134"/>
  <c r="AH72" i="134"/>
  <c r="AI72" i="134"/>
  <c r="AJ72" i="134"/>
  <c r="AN72" i="134"/>
  <c r="AR72" i="134"/>
  <c r="AS72" i="134"/>
  <c r="AU72" i="134"/>
  <c r="AV72" i="134"/>
  <c r="G73" i="134"/>
  <c r="H73" i="134"/>
  <c r="M73" i="134"/>
  <c r="O73" i="134"/>
  <c r="Q73" i="134"/>
  <c r="R73" i="134"/>
  <c r="S73" i="134"/>
  <c r="V73" i="134"/>
  <c r="W73" i="134"/>
  <c r="X73" i="134"/>
  <c r="Y73" i="134"/>
  <c r="Z73" i="134"/>
  <c r="AA73" i="134"/>
  <c r="AB73" i="134"/>
  <c r="AC73" i="134"/>
  <c r="AE73" i="134"/>
  <c r="AF73" i="134"/>
  <c r="AG73" i="134"/>
  <c r="AH73" i="134"/>
  <c r="AI73" i="134"/>
  <c r="AJ73" i="134"/>
  <c r="AN73" i="134"/>
  <c r="AR73" i="134"/>
  <c r="AS73" i="134"/>
  <c r="AU73" i="134"/>
  <c r="AV73" i="134"/>
  <c r="G74" i="134"/>
  <c r="H74" i="134"/>
  <c r="M74" i="134"/>
  <c r="O74" i="134"/>
  <c r="Q74" i="134"/>
  <c r="R74" i="134"/>
  <c r="S74" i="134"/>
  <c r="V74" i="134"/>
  <c r="W74" i="134"/>
  <c r="X74" i="134"/>
  <c r="Y74" i="134"/>
  <c r="Z74" i="134"/>
  <c r="AA74" i="134"/>
  <c r="AB74" i="134"/>
  <c r="AC74" i="134"/>
  <c r="AE74" i="134"/>
  <c r="AF74" i="134"/>
  <c r="AG74" i="134"/>
  <c r="AH74" i="134"/>
  <c r="AI74" i="134"/>
  <c r="AJ74" i="134"/>
  <c r="AN74" i="134"/>
  <c r="AR74" i="134"/>
  <c r="AS74" i="134"/>
  <c r="AU74" i="134"/>
  <c r="AV74" i="134"/>
  <c r="G75" i="134"/>
  <c r="H75" i="134"/>
  <c r="M75" i="134"/>
  <c r="O75" i="134"/>
  <c r="Q75" i="134"/>
  <c r="R75" i="134"/>
  <c r="S75" i="134"/>
  <c r="V75" i="134"/>
  <c r="W75" i="134"/>
  <c r="X75" i="134"/>
  <c r="Y75" i="134"/>
  <c r="Z75" i="134"/>
  <c r="AA75" i="134"/>
  <c r="AB75" i="134"/>
  <c r="AC75" i="134"/>
  <c r="AE75" i="134"/>
  <c r="AG75" i="134"/>
  <c r="AH75" i="134"/>
  <c r="AI75" i="134"/>
  <c r="AJ75" i="134"/>
  <c r="AN75" i="134"/>
  <c r="AR75" i="134"/>
  <c r="AS75" i="134"/>
  <c r="AU75" i="134"/>
  <c r="AV75" i="134"/>
  <c r="H76" i="134"/>
  <c r="M76" i="134"/>
  <c r="O76" i="134"/>
  <c r="Q76" i="134"/>
  <c r="R76" i="134"/>
  <c r="S76" i="134"/>
  <c r="V76" i="134"/>
  <c r="W76" i="134"/>
  <c r="X76" i="134"/>
  <c r="Y76" i="134"/>
  <c r="Z76" i="134"/>
  <c r="AA76" i="134"/>
  <c r="AB76" i="134"/>
  <c r="AC76" i="134"/>
  <c r="AE76" i="134"/>
  <c r="AG76" i="134"/>
  <c r="AH76" i="134"/>
  <c r="AI76" i="134"/>
  <c r="AJ76" i="134"/>
  <c r="AN76" i="134"/>
  <c r="AS76" i="134"/>
  <c r="AU76" i="134"/>
  <c r="AV76" i="134"/>
  <c r="H77" i="134"/>
  <c r="M77" i="134"/>
  <c r="O77" i="134"/>
  <c r="Q77" i="134"/>
  <c r="R77" i="134"/>
  <c r="S77" i="134"/>
  <c r="V77" i="134"/>
  <c r="W77" i="134"/>
  <c r="X77" i="134"/>
  <c r="Y77" i="134"/>
  <c r="Z77" i="134"/>
  <c r="AA77" i="134"/>
  <c r="AB77" i="134"/>
  <c r="AC77" i="134"/>
  <c r="AE77" i="134"/>
  <c r="AG77" i="134"/>
  <c r="AH77" i="134"/>
  <c r="AI77" i="134"/>
  <c r="AJ77" i="134"/>
  <c r="AN77" i="134"/>
  <c r="AS77" i="134"/>
  <c r="AU77" i="134"/>
  <c r="AV77" i="134"/>
  <c r="H78" i="134"/>
  <c r="M78" i="134"/>
  <c r="O78" i="134"/>
  <c r="Q78" i="134"/>
  <c r="R78" i="134"/>
  <c r="S78" i="134"/>
  <c r="T78" i="134"/>
  <c r="V78" i="134"/>
  <c r="W78" i="134"/>
  <c r="X78" i="134"/>
  <c r="Y78" i="134"/>
  <c r="Z78" i="134"/>
  <c r="AA78" i="134"/>
  <c r="AB78" i="134"/>
  <c r="AC78" i="134"/>
  <c r="AE78" i="134"/>
  <c r="AG78" i="134"/>
  <c r="AH78" i="134"/>
  <c r="AI78" i="134"/>
  <c r="AJ78" i="134"/>
  <c r="AN78" i="134"/>
  <c r="AS78" i="134"/>
  <c r="AU78" i="134"/>
  <c r="AV78" i="134"/>
  <c r="H79" i="134"/>
  <c r="M79" i="134"/>
  <c r="O79" i="134"/>
  <c r="Q79" i="134"/>
  <c r="R79" i="134"/>
  <c r="S79" i="134"/>
  <c r="T79" i="134"/>
  <c r="V79" i="134"/>
  <c r="W79" i="134"/>
  <c r="X79" i="134"/>
  <c r="Y79" i="134"/>
  <c r="Z79" i="134"/>
  <c r="AA79" i="134"/>
  <c r="AB79" i="134"/>
  <c r="AC79" i="134"/>
  <c r="AE79" i="134"/>
  <c r="AG79" i="134"/>
  <c r="AH79" i="134"/>
  <c r="AI79" i="134"/>
  <c r="AJ79" i="134"/>
  <c r="AN79" i="134"/>
  <c r="AS79" i="134"/>
  <c r="AU79" i="134"/>
  <c r="AV79" i="134"/>
  <c r="H80" i="134"/>
  <c r="M80" i="134"/>
  <c r="O80" i="134"/>
  <c r="Q80" i="134"/>
  <c r="R80" i="134"/>
  <c r="S80" i="134"/>
  <c r="T80" i="134"/>
  <c r="V80" i="134"/>
  <c r="W80" i="134"/>
  <c r="X80" i="134"/>
  <c r="Y80" i="134"/>
  <c r="Z80" i="134"/>
  <c r="AA80" i="134"/>
  <c r="AB80" i="134"/>
  <c r="AC80" i="134"/>
  <c r="AE80" i="134"/>
  <c r="AG80" i="134"/>
  <c r="AH80" i="134"/>
  <c r="AI80" i="134"/>
  <c r="AJ80" i="134"/>
  <c r="AN80" i="134"/>
  <c r="AS80" i="134"/>
  <c r="AU80" i="134"/>
  <c r="AV80" i="134"/>
  <c r="H81" i="134"/>
  <c r="M81" i="134"/>
  <c r="O81" i="134"/>
  <c r="Q81" i="134"/>
  <c r="R81" i="134"/>
  <c r="S81" i="134"/>
  <c r="T81" i="134"/>
  <c r="V81" i="134"/>
  <c r="W81" i="134"/>
  <c r="X81" i="134"/>
  <c r="Y81" i="134"/>
  <c r="Z81" i="134"/>
  <c r="AA81" i="134"/>
  <c r="AB81" i="134"/>
  <c r="AC81" i="134"/>
  <c r="AE81" i="134"/>
  <c r="AG81" i="134"/>
  <c r="AH81" i="134"/>
  <c r="AI81" i="134"/>
  <c r="AJ81" i="134"/>
  <c r="AN81" i="134"/>
  <c r="AS81" i="134"/>
  <c r="AU81" i="134"/>
  <c r="AV81" i="134"/>
  <c r="H82" i="134"/>
  <c r="M82" i="134"/>
  <c r="O82" i="134"/>
  <c r="Q82" i="134"/>
  <c r="R82" i="134"/>
  <c r="S82" i="134"/>
  <c r="T82" i="134"/>
  <c r="V82" i="134"/>
  <c r="W82" i="134"/>
  <c r="X82" i="134"/>
  <c r="Y82" i="134"/>
  <c r="Z82" i="134"/>
  <c r="AA82" i="134"/>
  <c r="AB82" i="134"/>
  <c r="AC82" i="134"/>
  <c r="AE82" i="134"/>
  <c r="AG82" i="134"/>
  <c r="AH82" i="134"/>
  <c r="AI82" i="134"/>
  <c r="AJ82" i="134"/>
  <c r="AN82" i="134"/>
  <c r="AS82" i="134"/>
  <c r="AU82" i="134"/>
  <c r="AV82" i="134"/>
  <c r="H83" i="134"/>
  <c r="M83" i="134"/>
  <c r="O83" i="134"/>
  <c r="Q83" i="134"/>
  <c r="T83" i="134"/>
  <c r="V83" i="134"/>
  <c r="W83" i="134"/>
  <c r="X83" i="134"/>
  <c r="Y83" i="134"/>
  <c r="Z83" i="134"/>
  <c r="AA83" i="134"/>
  <c r="AB83" i="134"/>
  <c r="AC83" i="134"/>
  <c r="AE83" i="134"/>
  <c r="AG83" i="134"/>
  <c r="AH83" i="134"/>
  <c r="AI83" i="134"/>
  <c r="AJ83" i="134"/>
  <c r="AN83" i="134"/>
  <c r="AS83" i="134"/>
  <c r="AU83" i="134"/>
  <c r="AV83" i="134"/>
  <c r="H84" i="134"/>
  <c r="M84" i="134"/>
  <c r="O84" i="134"/>
  <c r="Q84" i="134"/>
  <c r="R84" i="134"/>
  <c r="S84" i="134"/>
  <c r="T84" i="134"/>
  <c r="V84" i="134"/>
  <c r="W84" i="134"/>
  <c r="X84" i="134"/>
  <c r="Y84" i="134"/>
  <c r="Z84" i="134"/>
  <c r="AA84" i="134"/>
  <c r="AB84" i="134"/>
  <c r="AC84" i="134"/>
  <c r="AE84" i="134"/>
  <c r="AH84" i="134"/>
  <c r="AI84" i="134"/>
  <c r="AJ84" i="134"/>
  <c r="AN84" i="134"/>
  <c r="AS84" i="134"/>
  <c r="AU84" i="134"/>
  <c r="AV84" i="134"/>
  <c r="H85" i="134"/>
  <c r="M85" i="134"/>
  <c r="O85" i="134"/>
  <c r="Q85" i="134"/>
  <c r="R85" i="134"/>
  <c r="S85" i="134"/>
  <c r="T85" i="134"/>
  <c r="V85" i="134"/>
  <c r="W85" i="134"/>
  <c r="X85" i="134"/>
  <c r="Y85" i="134"/>
  <c r="Z85" i="134"/>
  <c r="AA85" i="134"/>
  <c r="AB85" i="134"/>
  <c r="AC85" i="134"/>
  <c r="AE85" i="134"/>
  <c r="AF85" i="134"/>
  <c r="AH85" i="134"/>
  <c r="AI85" i="134"/>
  <c r="AJ85" i="134"/>
  <c r="AN85" i="134"/>
  <c r="AS85" i="134"/>
  <c r="AU85" i="134"/>
  <c r="AV85" i="134"/>
  <c r="H86" i="134"/>
  <c r="M86" i="134"/>
  <c r="O86" i="134"/>
  <c r="Q86" i="134"/>
  <c r="R86" i="134"/>
  <c r="S86" i="134"/>
  <c r="T86" i="134"/>
  <c r="V86" i="134"/>
  <c r="W86" i="134"/>
  <c r="X86" i="134"/>
  <c r="Y86" i="134"/>
  <c r="Z86" i="134"/>
  <c r="AA86" i="134"/>
  <c r="AB86" i="134"/>
  <c r="AC86" i="134"/>
  <c r="AE86" i="134"/>
  <c r="AF86" i="134"/>
  <c r="AH86" i="134"/>
  <c r="AI86" i="134"/>
  <c r="AJ86" i="134"/>
  <c r="AN86" i="134"/>
  <c r="AS86" i="134"/>
  <c r="AU86" i="134"/>
  <c r="AV86" i="134"/>
  <c r="H87" i="134"/>
  <c r="M87" i="134"/>
  <c r="O87" i="134"/>
  <c r="Q87" i="134"/>
  <c r="R87" i="134"/>
  <c r="S87" i="134"/>
  <c r="T87" i="134"/>
  <c r="V87" i="134"/>
  <c r="W87" i="134"/>
  <c r="X87" i="134"/>
  <c r="Y87" i="134"/>
  <c r="Z87" i="134"/>
  <c r="AA87" i="134"/>
  <c r="AB87" i="134"/>
  <c r="AC87" i="134"/>
  <c r="AE87" i="134"/>
  <c r="AF87" i="134"/>
  <c r="AH87" i="134"/>
  <c r="AI87" i="134"/>
  <c r="AJ87" i="134"/>
  <c r="AN87" i="134"/>
  <c r="AS87" i="134"/>
  <c r="AU87" i="134"/>
  <c r="AV87" i="134"/>
  <c r="H88" i="134"/>
  <c r="M88" i="134"/>
  <c r="O88" i="134"/>
  <c r="Q88" i="134"/>
  <c r="R88" i="134"/>
  <c r="S88" i="134"/>
  <c r="T88" i="134"/>
  <c r="V88" i="134"/>
  <c r="X88" i="134"/>
  <c r="Y88" i="134"/>
  <c r="Z88" i="134"/>
  <c r="AA88" i="134"/>
  <c r="AB88" i="134"/>
  <c r="AC88" i="134"/>
  <c r="AE88" i="134"/>
  <c r="AF88" i="134"/>
  <c r="AH88" i="134"/>
  <c r="AI88" i="134"/>
  <c r="AJ88" i="134"/>
  <c r="AN88" i="134"/>
  <c r="AS88" i="134"/>
  <c r="AU88" i="134"/>
  <c r="AV88" i="134"/>
  <c r="H89" i="134"/>
  <c r="M89" i="134"/>
  <c r="O89" i="134"/>
  <c r="Q89" i="134"/>
  <c r="R89" i="134"/>
  <c r="S89" i="134"/>
  <c r="T89" i="134"/>
  <c r="V89" i="134"/>
  <c r="X89" i="134"/>
  <c r="Y89" i="134"/>
  <c r="Z89" i="134"/>
  <c r="AA89" i="134"/>
  <c r="AB89" i="134"/>
  <c r="AC89" i="134"/>
  <c r="AE89" i="134"/>
  <c r="AF89" i="134"/>
  <c r="AH89" i="134"/>
  <c r="AI89" i="134"/>
  <c r="AJ89" i="134"/>
  <c r="AN89" i="134"/>
  <c r="AS89" i="134"/>
  <c r="AU89" i="134"/>
  <c r="AV89" i="134"/>
  <c r="H90" i="134"/>
  <c r="M90" i="134"/>
  <c r="O90" i="134"/>
  <c r="Q90" i="134"/>
  <c r="R90" i="134"/>
  <c r="S90" i="134"/>
  <c r="T90" i="134"/>
  <c r="V90" i="134"/>
  <c r="X90" i="134"/>
  <c r="Y90" i="134"/>
  <c r="Z90" i="134"/>
  <c r="AA90" i="134"/>
  <c r="AB90" i="134"/>
  <c r="AC90" i="134"/>
  <c r="AE90" i="134"/>
  <c r="AF90" i="134"/>
  <c r="AH90" i="134"/>
  <c r="AI90" i="134"/>
  <c r="AJ90" i="134"/>
  <c r="AN90" i="134"/>
  <c r="AS90" i="134"/>
  <c r="AU90" i="134"/>
  <c r="AV90" i="134"/>
  <c r="H91" i="134"/>
  <c r="M91" i="134"/>
  <c r="O91" i="134"/>
  <c r="Q91" i="134"/>
  <c r="R91" i="134"/>
  <c r="S91" i="134"/>
  <c r="T91" i="134"/>
  <c r="V91" i="134"/>
  <c r="X91" i="134"/>
  <c r="Y91" i="134"/>
  <c r="Z91" i="134"/>
  <c r="AA91" i="134"/>
  <c r="AB91" i="134"/>
  <c r="AC91" i="134"/>
  <c r="AE91" i="134"/>
  <c r="AF91" i="134"/>
  <c r="AH91" i="134"/>
  <c r="AI91" i="134"/>
  <c r="AJ91" i="134"/>
  <c r="AN91" i="134"/>
  <c r="AS91" i="134"/>
  <c r="AU91" i="134"/>
  <c r="AV91" i="134"/>
  <c r="M92" i="134"/>
  <c r="O92" i="134"/>
  <c r="Q92" i="134"/>
  <c r="R92" i="134"/>
  <c r="S92" i="134"/>
  <c r="T92" i="134"/>
  <c r="V92" i="134"/>
  <c r="X92" i="134"/>
  <c r="Y92" i="134"/>
  <c r="Z92" i="134"/>
  <c r="AA92" i="134"/>
  <c r="AB92" i="134"/>
  <c r="AC92" i="134"/>
  <c r="AE92" i="134"/>
  <c r="AF92" i="134"/>
  <c r="AH92" i="134"/>
  <c r="AI92" i="134"/>
  <c r="AJ92" i="134"/>
  <c r="AN92" i="134"/>
  <c r="AS92" i="134"/>
  <c r="AU92" i="134"/>
  <c r="AV92" i="134"/>
  <c r="M93" i="134"/>
  <c r="O93" i="134"/>
  <c r="Q93" i="134"/>
  <c r="R93" i="134"/>
  <c r="S93" i="134"/>
  <c r="T93" i="134"/>
  <c r="V93" i="134"/>
  <c r="X93" i="134"/>
  <c r="Y93" i="134"/>
  <c r="Z93" i="134"/>
  <c r="AA93" i="134"/>
  <c r="AB93" i="134"/>
  <c r="AC93" i="134"/>
  <c r="AE93" i="134"/>
  <c r="AF93" i="134"/>
  <c r="AH93" i="134"/>
  <c r="AI93" i="134"/>
  <c r="AJ93" i="134"/>
  <c r="AN93" i="134"/>
  <c r="AS93" i="134"/>
  <c r="AU93" i="134"/>
  <c r="AV93" i="134"/>
  <c r="M94" i="134"/>
  <c r="O94" i="134"/>
  <c r="Q94" i="134"/>
  <c r="T94" i="134"/>
  <c r="V94" i="134"/>
  <c r="X94" i="134"/>
  <c r="Y94" i="134"/>
  <c r="Z94" i="134"/>
  <c r="AA94" i="134"/>
  <c r="AB94" i="134"/>
  <c r="AC94" i="134"/>
  <c r="AE94" i="134"/>
  <c r="AF94" i="134"/>
  <c r="AH94" i="134"/>
  <c r="AI94" i="134"/>
  <c r="AJ94" i="134"/>
  <c r="AN94" i="134"/>
  <c r="AS94" i="134"/>
  <c r="AU94" i="134"/>
  <c r="AV94" i="134"/>
  <c r="M95" i="134"/>
  <c r="O95" i="134"/>
  <c r="Q95" i="134"/>
  <c r="R95" i="134"/>
  <c r="S95" i="134"/>
  <c r="T95" i="134"/>
  <c r="V95" i="134"/>
  <c r="X95" i="134"/>
  <c r="Y95" i="134"/>
  <c r="Z95" i="134"/>
  <c r="AA95" i="134"/>
  <c r="AB95" i="134"/>
  <c r="AC95" i="134"/>
  <c r="AE95" i="134"/>
  <c r="AF95" i="134"/>
  <c r="AH95" i="134"/>
  <c r="AI95" i="134"/>
  <c r="AJ95" i="134"/>
  <c r="AN95" i="134"/>
  <c r="AS95" i="134"/>
  <c r="AU95" i="134"/>
  <c r="AV95" i="134"/>
  <c r="M96" i="134"/>
  <c r="O96" i="134"/>
  <c r="Q96" i="134"/>
  <c r="R96" i="134"/>
  <c r="S96" i="134"/>
  <c r="T96" i="134"/>
  <c r="V96" i="134"/>
  <c r="X96" i="134"/>
  <c r="Y96" i="134"/>
  <c r="Z96" i="134"/>
  <c r="AA96" i="134"/>
  <c r="AB96" i="134"/>
  <c r="AC96" i="134"/>
  <c r="AE96" i="134"/>
  <c r="AF96" i="134"/>
  <c r="AH96" i="134"/>
  <c r="AI96" i="134"/>
  <c r="AJ96" i="134"/>
  <c r="AN96" i="134"/>
  <c r="AS96" i="134"/>
  <c r="AU96" i="134"/>
  <c r="AV96" i="134"/>
  <c r="M97" i="134"/>
  <c r="O97" i="134"/>
  <c r="Q97" i="134"/>
  <c r="R97" i="134"/>
  <c r="S97" i="134"/>
  <c r="T97" i="134"/>
  <c r="V97" i="134"/>
  <c r="X97" i="134"/>
  <c r="Y97" i="134"/>
  <c r="Z97" i="134"/>
  <c r="AA97" i="134"/>
  <c r="AB97" i="134"/>
  <c r="AC97" i="134"/>
  <c r="AE97" i="134"/>
  <c r="AF97" i="134"/>
  <c r="AH97" i="134"/>
  <c r="AI97" i="134"/>
  <c r="AJ97" i="134"/>
  <c r="AN97" i="134"/>
  <c r="AS97" i="134"/>
  <c r="AU97" i="134"/>
  <c r="AV97" i="134"/>
  <c r="M98" i="134"/>
  <c r="O98" i="134"/>
  <c r="Q98" i="134"/>
  <c r="R98" i="134"/>
  <c r="S98" i="134"/>
  <c r="T98" i="134"/>
  <c r="V98" i="134"/>
  <c r="Y98" i="134"/>
  <c r="Z98" i="134"/>
  <c r="AA98" i="134"/>
  <c r="AB98" i="134"/>
  <c r="AC98" i="134"/>
  <c r="AE98" i="134"/>
  <c r="AF98" i="134"/>
  <c r="AH98" i="134"/>
  <c r="AI98" i="134"/>
  <c r="AJ98" i="134"/>
  <c r="AN98" i="134"/>
  <c r="AS98" i="134"/>
  <c r="AU98" i="134"/>
  <c r="AV98" i="134"/>
  <c r="F99" i="134"/>
  <c r="M99" i="134"/>
  <c r="O99" i="134"/>
  <c r="Q99" i="134"/>
  <c r="T99" i="134"/>
  <c r="V99" i="134"/>
  <c r="Y99" i="134"/>
  <c r="Z99" i="134"/>
  <c r="AA99" i="134"/>
  <c r="AB99" i="134"/>
  <c r="AC99" i="134"/>
  <c r="AE99" i="134"/>
  <c r="AF99" i="134"/>
  <c r="AH99" i="134"/>
  <c r="AI99" i="134"/>
  <c r="AJ99" i="134"/>
  <c r="AN99" i="134"/>
  <c r="AS99" i="134"/>
  <c r="AU99" i="134"/>
  <c r="AV99" i="134"/>
  <c r="F100" i="134"/>
  <c r="M100" i="134"/>
  <c r="O100" i="134"/>
  <c r="Q100" i="134"/>
  <c r="R100" i="134"/>
  <c r="S100" i="134"/>
  <c r="T100" i="134"/>
  <c r="V100" i="134"/>
  <c r="Y100" i="134"/>
  <c r="Z100" i="134"/>
  <c r="AA100" i="134"/>
  <c r="AB100" i="134"/>
  <c r="AC100" i="134"/>
  <c r="AE100" i="134"/>
  <c r="AF100" i="134"/>
  <c r="AH100" i="134"/>
  <c r="AI100" i="134"/>
  <c r="AJ100" i="134"/>
  <c r="AS100" i="134"/>
  <c r="AU100" i="134"/>
  <c r="AV100" i="134"/>
  <c r="F101" i="134"/>
  <c r="M101" i="134"/>
  <c r="O101" i="134"/>
  <c r="Q101" i="134"/>
  <c r="R101" i="134"/>
  <c r="S101" i="134"/>
  <c r="T101" i="134"/>
  <c r="V101" i="134"/>
  <c r="Y101" i="134"/>
  <c r="Z101" i="134"/>
  <c r="AA101" i="134"/>
  <c r="AB101" i="134"/>
  <c r="AC101" i="134"/>
  <c r="AE101" i="134"/>
  <c r="AF101" i="134"/>
  <c r="AH101" i="134"/>
  <c r="AI101" i="134"/>
  <c r="AJ101" i="134"/>
  <c r="AN101" i="134"/>
  <c r="AS101" i="134"/>
  <c r="AU101" i="134"/>
  <c r="AV101" i="134"/>
  <c r="F102" i="134"/>
  <c r="M102" i="134"/>
  <c r="O102" i="134"/>
  <c r="Q102" i="134"/>
  <c r="R102" i="134"/>
  <c r="S102" i="134"/>
  <c r="T102" i="134"/>
  <c r="V102" i="134"/>
  <c r="Y102" i="134"/>
  <c r="Z102" i="134"/>
  <c r="AA102" i="134"/>
  <c r="AB102" i="134"/>
  <c r="AC102" i="134"/>
  <c r="AE102" i="134"/>
  <c r="AF102" i="134"/>
  <c r="AH102" i="134"/>
  <c r="AI102" i="134"/>
  <c r="AJ102" i="134"/>
  <c r="AN102" i="134"/>
  <c r="AS102" i="134"/>
  <c r="AU102" i="134"/>
  <c r="AV102" i="134"/>
  <c r="F103" i="134"/>
  <c r="M103" i="134"/>
  <c r="O103" i="134"/>
  <c r="Q103" i="134"/>
  <c r="R103" i="134"/>
  <c r="S103" i="134"/>
  <c r="T103" i="134"/>
  <c r="V103" i="134"/>
  <c r="Y103" i="134"/>
  <c r="Z103" i="134"/>
  <c r="AA103" i="134"/>
  <c r="AB103" i="134"/>
  <c r="AC103" i="134"/>
  <c r="AE103" i="134"/>
  <c r="AF103" i="134"/>
  <c r="AH103" i="134"/>
  <c r="AI103" i="134"/>
  <c r="AJ103" i="134"/>
  <c r="AS103" i="134"/>
  <c r="AU103" i="134"/>
  <c r="AV103" i="134"/>
  <c r="F104" i="134"/>
  <c r="M104" i="134"/>
  <c r="O104" i="134"/>
  <c r="Q104" i="134"/>
  <c r="T104" i="134"/>
  <c r="V104" i="134"/>
  <c r="Y104" i="134"/>
  <c r="Z104" i="134"/>
  <c r="AA104" i="134"/>
  <c r="AB104" i="134"/>
  <c r="AC104" i="134"/>
  <c r="AE104" i="134"/>
  <c r="AF104" i="134"/>
  <c r="AH104" i="134"/>
  <c r="AI104" i="134"/>
  <c r="AJ104" i="134"/>
  <c r="AS104" i="134"/>
  <c r="AU104" i="134"/>
  <c r="AV104" i="134"/>
  <c r="F105" i="134"/>
  <c r="M105" i="134"/>
  <c r="O105" i="134"/>
  <c r="Q105" i="134"/>
  <c r="R105" i="134"/>
  <c r="S105" i="134"/>
  <c r="T105" i="134"/>
  <c r="V105" i="134"/>
  <c r="Y105" i="134"/>
  <c r="Z105" i="134"/>
  <c r="AA105" i="134"/>
  <c r="AB105" i="134"/>
  <c r="AC105" i="134"/>
  <c r="AE105" i="134"/>
  <c r="AF105" i="134"/>
  <c r="AH105" i="134"/>
  <c r="AI105" i="134"/>
  <c r="AJ105" i="134"/>
  <c r="AS105" i="134"/>
  <c r="AU105" i="134"/>
  <c r="AV105" i="134"/>
  <c r="F106" i="134"/>
  <c r="M106" i="134"/>
  <c r="O106" i="134"/>
  <c r="Q106" i="134"/>
  <c r="R106" i="134"/>
  <c r="S106" i="134"/>
  <c r="T106" i="134"/>
  <c r="V106" i="134"/>
  <c r="Y106" i="134"/>
  <c r="Z106" i="134"/>
  <c r="AA106" i="134"/>
  <c r="AB106" i="134"/>
  <c r="AC106" i="134"/>
  <c r="AE106" i="134"/>
  <c r="AF106" i="134"/>
  <c r="AH106" i="134"/>
  <c r="AI106" i="134"/>
  <c r="AJ106" i="134"/>
  <c r="AS106" i="134"/>
  <c r="AU106" i="134"/>
  <c r="AV106" i="134"/>
  <c r="F107" i="134"/>
  <c r="M107" i="134"/>
  <c r="O107" i="134"/>
  <c r="Q107" i="134"/>
  <c r="R107" i="134"/>
  <c r="S107" i="134"/>
  <c r="T107" i="134"/>
  <c r="V107" i="134"/>
  <c r="Y107" i="134"/>
  <c r="Z107" i="134"/>
  <c r="AA107" i="134"/>
  <c r="AB107" i="134"/>
  <c r="AC107" i="134"/>
  <c r="AE107" i="134"/>
  <c r="AF107" i="134"/>
  <c r="AH107" i="134"/>
  <c r="AI107" i="134"/>
  <c r="AJ107" i="134"/>
  <c r="AS107" i="134"/>
  <c r="AU107" i="134"/>
  <c r="AV107" i="134"/>
  <c r="F108" i="134"/>
  <c r="M108" i="134"/>
  <c r="O108" i="134"/>
  <c r="Q108" i="134"/>
  <c r="R108" i="134"/>
  <c r="S108" i="134"/>
  <c r="T108" i="134"/>
  <c r="V108" i="134"/>
  <c r="Y108" i="134"/>
  <c r="Z108" i="134"/>
  <c r="AA108" i="134"/>
  <c r="AB108" i="134"/>
  <c r="AC108" i="134"/>
  <c r="AE108" i="134"/>
  <c r="AF108" i="134"/>
  <c r="AH108" i="134"/>
  <c r="AI108" i="134"/>
  <c r="AJ108" i="134"/>
  <c r="AS108" i="134"/>
  <c r="AU108" i="134"/>
  <c r="AV108" i="134"/>
  <c r="F109" i="134"/>
  <c r="M109" i="134"/>
  <c r="O109" i="134"/>
  <c r="Q109" i="134"/>
  <c r="T109" i="134"/>
  <c r="V109" i="134"/>
  <c r="Y109" i="134"/>
  <c r="Z109" i="134"/>
  <c r="AA109" i="134"/>
  <c r="AB109" i="134"/>
  <c r="AC109" i="134"/>
  <c r="AE109" i="134"/>
  <c r="AF109" i="134"/>
  <c r="AH109" i="134"/>
  <c r="AI109" i="134"/>
  <c r="AJ109" i="134"/>
  <c r="AS109" i="134"/>
  <c r="AU109" i="134"/>
  <c r="AV109" i="134"/>
  <c r="F110" i="134"/>
  <c r="M110" i="134"/>
  <c r="O110" i="134"/>
  <c r="Q110" i="134"/>
  <c r="R110" i="134"/>
  <c r="S110" i="134"/>
  <c r="T110" i="134"/>
  <c r="V110" i="134"/>
  <c r="Y110" i="134"/>
  <c r="Z110" i="134"/>
  <c r="AA110" i="134"/>
  <c r="AB110" i="134"/>
  <c r="AC110" i="134"/>
  <c r="AE110" i="134"/>
  <c r="AF110" i="134"/>
  <c r="AH110" i="134"/>
  <c r="AI110" i="134"/>
  <c r="AJ110" i="134"/>
  <c r="AS110" i="134"/>
  <c r="AU110" i="134"/>
  <c r="AV110" i="134"/>
  <c r="F111" i="134"/>
  <c r="M111" i="134"/>
  <c r="O111" i="134"/>
  <c r="P111" i="134"/>
  <c r="R111" i="134"/>
  <c r="S111" i="134"/>
  <c r="T111" i="134"/>
  <c r="V111" i="134"/>
  <c r="Y111" i="134"/>
  <c r="Z111" i="134"/>
  <c r="AA111" i="134"/>
  <c r="AB111" i="134"/>
  <c r="AC111" i="134"/>
  <c r="AE111" i="134"/>
  <c r="AF111" i="134"/>
  <c r="AH111" i="134"/>
  <c r="AI111" i="134"/>
  <c r="AJ111" i="134"/>
  <c r="AS111" i="134"/>
  <c r="AU111" i="134"/>
  <c r="AV111" i="134"/>
  <c r="F112" i="134"/>
  <c r="M112" i="134"/>
  <c r="O112" i="134"/>
  <c r="P112" i="134"/>
  <c r="R112" i="134"/>
  <c r="S112" i="134"/>
  <c r="T112" i="134"/>
  <c r="V112" i="134"/>
  <c r="Y112" i="134"/>
  <c r="Z112" i="134"/>
  <c r="AA112" i="134"/>
  <c r="AB112" i="134"/>
  <c r="AC112" i="134"/>
  <c r="AE112" i="134"/>
  <c r="AF112" i="134"/>
  <c r="AH112" i="134"/>
  <c r="AI112" i="134"/>
  <c r="AJ112" i="134"/>
  <c r="AS112" i="134"/>
  <c r="AU112" i="134"/>
  <c r="AV112" i="134"/>
  <c r="F113" i="134"/>
  <c r="M113" i="134"/>
  <c r="O113" i="134"/>
  <c r="P113" i="134"/>
  <c r="R113" i="134"/>
  <c r="S113" i="134"/>
  <c r="T113" i="134"/>
  <c r="V113" i="134"/>
  <c r="Y113" i="134"/>
  <c r="Z113" i="134"/>
  <c r="AA113" i="134"/>
  <c r="AB113" i="134"/>
  <c r="AC113" i="134"/>
  <c r="AE113" i="134"/>
  <c r="AF113" i="134"/>
  <c r="AH113" i="134"/>
  <c r="AI113" i="134"/>
  <c r="AJ113" i="134"/>
  <c r="AS113" i="134"/>
  <c r="AU113" i="134"/>
  <c r="AV113" i="134"/>
  <c r="F114" i="134"/>
  <c r="M114" i="134"/>
  <c r="P114" i="134"/>
  <c r="R114" i="134"/>
  <c r="S114" i="134"/>
  <c r="T114" i="134"/>
  <c r="V114" i="134"/>
  <c r="Y114" i="134"/>
  <c r="Z114" i="134"/>
  <c r="AA114" i="134"/>
  <c r="AB114" i="134"/>
  <c r="AC114" i="134"/>
  <c r="AF114" i="134"/>
  <c r="AH114" i="134"/>
  <c r="AI114" i="134"/>
  <c r="AJ114" i="134"/>
  <c r="AS114" i="134"/>
  <c r="AU114" i="134"/>
  <c r="AV114" i="134"/>
  <c r="F115" i="134"/>
  <c r="M115" i="134"/>
  <c r="P115" i="134"/>
  <c r="R115" i="134"/>
  <c r="S115" i="134"/>
  <c r="T115" i="134"/>
  <c r="V115" i="134"/>
  <c r="Y115" i="134"/>
  <c r="Z115" i="134"/>
  <c r="AA115" i="134"/>
  <c r="AB115" i="134"/>
  <c r="AC115" i="134"/>
  <c r="AF115" i="134"/>
  <c r="AH115" i="134"/>
  <c r="AI115" i="134"/>
  <c r="AJ115" i="134"/>
  <c r="AS115" i="134"/>
  <c r="AU115" i="134"/>
  <c r="AV115" i="134"/>
  <c r="F116" i="134"/>
  <c r="M116" i="134"/>
  <c r="P116" i="134"/>
  <c r="R116" i="134"/>
  <c r="S116" i="134"/>
  <c r="T116" i="134"/>
  <c r="V116" i="134"/>
  <c r="Y116" i="134"/>
  <c r="Z116" i="134"/>
  <c r="AA116" i="134"/>
  <c r="AB116" i="134"/>
  <c r="AC116" i="134"/>
  <c r="AF116" i="134"/>
  <c r="AH116" i="134"/>
  <c r="AI116" i="134"/>
  <c r="AJ116" i="134"/>
  <c r="AS116" i="134"/>
  <c r="AU116" i="134"/>
  <c r="AV116" i="134"/>
  <c r="F117" i="134"/>
  <c r="M117" i="134"/>
  <c r="P117" i="134"/>
  <c r="R117" i="134"/>
  <c r="S117" i="134"/>
  <c r="T117" i="134"/>
  <c r="Y117" i="134"/>
  <c r="Z117" i="134"/>
  <c r="AA117" i="134"/>
  <c r="AB117" i="134"/>
  <c r="AC117" i="134"/>
  <c r="AF117" i="134"/>
  <c r="AH117" i="134"/>
  <c r="AI117" i="134"/>
  <c r="AJ117" i="134"/>
  <c r="AS117" i="134"/>
  <c r="AU117" i="134"/>
  <c r="AV117" i="134"/>
  <c r="F118" i="134"/>
  <c r="M118" i="134"/>
  <c r="P118" i="134"/>
  <c r="R118" i="134"/>
  <c r="S118" i="134"/>
  <c r="T118" i="134"/>
  <c r="U118" i="134"/>
  <c r="Y118" i="134"/>
  <c r="Z118" i="134"/>
  <c r="AA118" i="134"/>
  <c r="AB118" i="134"/>
  <c r="AC118" i="134"/>
  <c r="AF118" i="134"/>
  <c r="AH118" i="134"/>
  <c r="AI118" i="134"/>
  <c r="AJ118" i="134"/>
  <c r="AS118" i="134"/>
  <c r="AU118" i="134"/>
  <c r="AV118" i="134"/>
  <c r="D119" i="134"/>
  <c r="F119" i="134"/>
  <c r="M119" i="134"/>
  <c r="P119" i="134"/>
  <c r="R119" i="134"/>
  <c r="S119" i="134"/>
  <c r="T119" i="134"/>
  <c r="U119" i="134"/>
  <c r="Y119" i="134"/>
  <c r="Z119" i="134"/>
  <c r="AA119" i="134"/>
  <c r="AB119" i="134"/>
  <c r="AC119" i="134"/>
  <c r="AF119" i="134"/>
  <c r="AH119" i="134"/>
  <c r="AI119" i="134"/>
  <c r="AJ119" i="134"/>
  <c r="AS119" i="134"/>
  <c r="AU119" i="134"/>
  <c r="AV119" i="134"/>
  <c r="D120" i="134"/>
  <c r="F120" i="134"/>
  <c r="M120" i="134"/>
  <c r="P120" i="134"/>
  <c r="R120" i="134"/>
  <c r="S120" i="134"/>
  <c r="T120" i="134"/>
  <c r="U120" i="134"/>
  <c r="Y120" i="134"/>
  <c r="Z120" i="134"/>
  <c r="AA120" i="134"/>
  <c r="AB120" i="134"/>
  <c r="AC120" i="134"/>
  <c r="AF120" i="134"/>
  <c r="AH120" i="134"/>
  <c r="AI120" i="134"/>
  <c r="AJ120" i="134"/>
  <c r="AS120" i="134"/>
  <c r="AU120" i="134"/>
  <c r="AV120" i="134"/>
  <c r="D121" i="134"/>
  <c r="F121" i="134"/>
  <c r="M121" i="134"/>
  <c r="P121" i="134"/>
  <c r="R121" i="134"/>
  <c r="S121" i="134"/>
  <c r="T121" i="134"/>
  <c r="U121" i="134"/>
  <c r="Y121" i="134"/>
  <c r="Z121" i="134"/>
  <c r="AA121" i="134"/>
  <c r="AB121" i="134"/>
  <c r="AC121" i="134"/>
  <c r="AF121" i="134"/>
  <c r="AH121" i="134"/>
  <c r="AI121" i="134"/>
  <c r="AJ121" i="134"/>
  <c r="AS121" i="134"/>
  <c r="AU121" i="134"/>
  <c r="AV121" i="134"/>
  <c r="D122" i="134"/>
  <c r="F122" i="134"/>
  <c r="M122" i="134"/>
  <c r="P122" i="134"/>
  <c r="R122" i="134"/>
  <c r="S122" i="134"/>
  <c r="T122" i="134"/>
  <c r="U122" i="134"/>
  <c r="Y122" i="134"/>
  <c r="Z122" i="134"/>
  <c r="AA122" i="134"/>
  <c r="AB122" i="134"/>
  <c r="AC122" i="134"/>
  <c r="AF122" i="134"/>
  <c r="AH122" i="134"/>
  <c r="AI122" i="134"/>
  <c r="AJ122" i="134"/>
  <c r="AS122" i="134"/>
  <c r="AU122" i="134"/>
  <c r="AV122" i="134"/>
  <c r="D123" i="134"/>
  <c r="F123" i="134"/>
  <c r="M123" i="134"/>
  <c r="P123" i="134"/>
  <c r="R123" i="134"/>
  <c r="S123" i="134"/>
  <c r="T123" i="134"/>
  <c r="U123" i="134"/>
  <c r="Y123" i="134"/>
  <c r="Z123" i="134"/>
  <c r="AA123" i="134"/>
  <c r="AB123" i="134"/>
  <c r="AC123" i="134"/>
  <c r="AF123" i="134"/>
  <c r="AH123" i="134"/>
  <c r="AI123" i="134"/>
  <c r="AJ123" i="134"/>
  <c r="AS123" i="134"/>
  <c r="AU123" i="134"/>
  <c r="AV123" i="134"/>
  <c r="D124" i="134"/>
  <c r="F124" i="134"/>
  <c r="M124" i="134"/>
  <c r="P124" i="134"/>
  <c r="R124" i="134"/>
  <c r="S124" i="134"/>
  <c r="T124" i="134"/>
  <c r="U124" i="134"/>
  <c r="Y124" i="134"/>
  <c r="Z124" i="134"/>
  <c r="AA124" i="134"/>
  <c r="AB124" i="134"/>
  <c r="AC124" i="134"/>
  <c r="AF124" i="134"/>
  <c r="AH124" i="134"/>
  <c r="AI124" i="134"/>
  <c r="AJ124" i="134"/>
  <c r="AS124" i="134"/>
  <c r="AU124" i="134"/>
  <c r="AV124" i="134"/>
  <c r="D125" i="134"/>
  <c r="F125" i="134"/>
  <c r="M125" i="134"/>
  <c r="P125" i="134"/>
  <c r="R125" i="134"/>
  <c r="S125" i="134"/>
  <c r="T125" i="134"/>
  <c r="U125" i="134"/>
  <c r="V125" i="134"/>
  <c r="Z125" i="134"/>
  <c r="AA125" i="134"/>
  <c r="AB125" i="134"/>
  <c r="AC125" i="134"/>
  <c r="AF125" i="134"/>
  <c r="AH125" i="134"/>
  <c r="AI125" i="134"/>
  <c r="AJ125" i="134"/>
  <c r="AS125" i="134"/>
  <c r="AU125" i="134"/>
  <c r="AV125" i="134"/>
  <c r="D126" i="134"/>
  <c r="E126" i="134"/>
  <c r="F126" i="134"/>
  <c r="M126" i="134"/>
  <c r="P126" i="134"/>
  <c r="R126" i="134"/>
  <c r="S126" i="134"/>
  <c r="T126" i="134"/>
  <c r="U126" i="134"/>
  <c r="V126" i="134"/>
  <c r="Z126" i="134"/>
  <c r="AA126" i="134"/>
  <c r="AB126" i="134"/>
  <c r="AC126" i="134"/>
  <c r="AF126" i="134"/>
  <c r="AH126" i="134"/>
  <c r="AI126" i="134"/>
  <c r="AJ126" i="134"/>
  <c r="AS126" i="134"/>
  <c r="AU126" i="134"/>
  <c r="AV126" i="134"/>
  <c r="D127" i="134"/>
  <c r="E127" i="134"/>
  <c r="F127" i="134"/>
  <c r="M127" i="134"/>
  <c r="P127" i="134"/>
  <c r="R127" i="134"/>
  <c r="S127" i="134"/>
  <c r="T127" i="134"/>
  <c r="U127" i="134"/>
  <c r="V127" i="134"/>
  <c r="Z127" i="134"/>
  <c r="AA127" i="134"/>
  <c r="AB127" i="134"/>
  <c r="AC127" i="134"/>
  <c r="AF127" i="134"/>
  <c r="AH127" i="134"/>
  <c r="AI127" i="134"/>
  <c r="AJ127" i="134"/>
  <c r="AS127" i="134"/>
  <c r="AU127" i="134"/>
  <c r="AV127" i="134"/>
  <c r="D128" i="134"/>
  <c r="E128" i="134"/>
  <c r="F128" i="134"/>
  <c r="M128" i="134"/>
  <c r="P128" i="134"/>
  <c r="R128" i="134"/>
  <c r="S128" i="134"/>
  <c r="T128" i="134"/>
  <c r="U128" i="134"/>
  <c r="V128" i="134"/>
  <c r="Z128" i="134"/>
  <c r="AA128" i="134"/>
  <c r="AB128" i="134"/>
  <c r="AC128" i="134"/>
  <c r="AF128" i="134"/>
  <c r="AH128" i="134"/>
  <c r="AI128" i="134"/>
  <c r="AJ128" i="134"/>
  <c r="AS128" i="134"/>
  <c r="AU128" i="134"/>
  <c r="AV128" i="134"/>
  <c r="D129" i="134"/>
  <c r="E129" i="134"/>
  <c r="F129" i="134"/>
  <c r="L129" i="134"/>
  <c r="M129" i="134"/>
  <c r="N129" i="134"/>
  <c r="P129" i="134"/>
  <c r="Q129" i="134"/>
  <c r="R129" i="134"/>
  <c r="S129" i="134"/>
  <c r="T129" i="134"/>
  <c r="U129" i="134"/>
  <c r="V129" i="134"/>
  <c r="W129" i="134"/>
  <c r="Z129" i="134"/>
  <c r="AA129" i="134"/>
  <c r="AB129" i="134"/>
  <c r="AC129" i="134"/>
  <c r="AF129" i="134"/>
  <c r="AH129" i="134"/>
  <c r="AI129" i="134"/>
  <c r="AJ129" i="134"/>
  <c r="AS129" i="134"/>
  <c r="D130" i="134"/>
  <c r="E130" i="134"/>
  <c r="F130" i="134"/>
  <c r="L130" i="134"/>
  <c r="M130" i="134"/>
  <c r="N130" i="134"/>
  <c r="P130" i="134"/>
  <c r="Q130" i="134"/>
  <c r="R130" i="134"/>
  <c r="S130" i="134"/>
  <c r="T130" i="134"/>
  <c r="U130" i="134"/>
  <c r="V130" i="134"/>
  <c r="W130" i="134"/>
  <c r="Z130" i="134"/>
  <c r="AA130" i="134"/>
  <c r="AB130" i="134"/>
  <c r="AC130" i="134"/>
  <c r="AF130" i="134"/>
  <c r="AH130" i="134"/>
  <c r="AI130" i="134"/>
  <c r="AJ130" i="134"/>
  <c r="AS130" i="134"/>
  <c r="D131" i="134"/>
  <c r="E131" i="134"/>
  <c r="F131" i="134"/>
  <c r="L131" i="134"/>
  <c r="M131" i="134"/>
  <c r="N131" i="134"/>
  <c r="P131" i="134"/>
  <c r="Q131" i="134"/>
  <c r="R131" i="134"/>
  <c r="S131" i="134"/>
  <c r="T131" i="134"/>
  <c r="U131" i="134"/>
  <c r="V131" i="134"/>
  <c r="W131" i="134"/>
  <c r="Z131" i="134"/>
  <c r="AA131" i="134"/>
  <c r="AB131" i="134"/>
  <c r="AC131" i="134"/>
  <c r="AD131" i="134"/>
  <c r="AF131" i="134"/>
  <c r="AG131" i="134"/>
  <c r="AH131" i="134"/>
  <c r="AI131" i="134"/>
  <c r="AJ131" i="134"/>
  <c r="AS131" i="134"/>
  <c r="D132" i="134"/>
  <c r="E132" i="134"/>
  <c r="F132" i="134"/>
  <c r="L132" i="134"/>
  <c r="M132" i="134"/>
  <c r="N132" i="134"/>
  <c r="P132" i="134"/>
  <c r="Q132" i="134"/>
  <c r="R132" i="134"/>
  <c r="S132" i="134"/>
  <c r="T132" i="134"/>
  <c r="U132" i="134"/>
  <c r="V132" i="134"/>
  <c r="W132" i="134"/>
  <c r="Z132" i="134"/>
  <c r="AA132" i="134"/>
  <c r="AB132" i="134"/>
  <c r="AC132" i="134"/>
  <c r="AD132" i="134"/>
  <c r="AF132" i="134"/>
  <c r="AG132" i="134"/>
  <c r="AH132" i="134"/>
  <c r="AI132" i="134"/>
  <c r="AJ132" i="134"/>
  <c r="AS132" i="134"/>
  <c r="D133" i="134"/>
  <c r="E133" i="134"/>
  <c r="F133" i="134"/>
  <c r="L133" i="134"/>
  <c r="M133" i="134"/>
  <c r="N133" i="134"/>
  <c r="P133" i="134"/>
  <c r="Q133" i="134"/>
  <c r="R133" i="134"/>
  <c r="S133" i="134"/>
  <c r="T133" i="134"/>
  <c r="U133" i="134"/>
  <c r="V133" i="134"/>
  <c r="W133" i="134"/>
  <c r="Z133" i="134"/>
  <c r="AA133" i="134"/>
  <c r="AB133" i="134"/>
  <c r="AC133" i="134"/>
  <c r="AD133" i="134"/>
  <c r="AF133" i="134"/>
  <c r="AG133" i="134"/>
  <c r="AH133" i="134"/>
  <c r="AI133" i="134"/>
  <c r="AJ133" i="134"/>
  <c r="AS133" i="134"/>
  <c r="D134" i="134"/>
  <c r="E134" i="134"/>
  <c r="F134" i="134"/>
  <c r="L134" i="134"/>
  <c r="M134" i="134"/>
  <c r="N134" i="134"/>
  <c r="P134" i="134"/>
  <c r="Q134" i="134"/>
  <c r="R134" i="134"/>
  <c r="S134" i="134"/>
  <c r="T134" i="134"/>
  <c r="U134" i="134"/>
  <c r="V134" i="134"/>
  <c r="W134" i="134"/>
  <c r="Z134" i="134"/>
  <c r="AA134" i="134"/>
  <c r="AB134" i="134"/>
  <c r="AC134" i="134"/>
  <c r="AD134" i="134"/>
  <c r="AF134" i="134"/>
  <c r="AG134" i="134"/>
  <c r="AH134" i="134"/>
  <c r="AI134" i="134"/>
  <c r="AJ134" i="134"/>
  <c r="AS134" i="134"/>
  <c r="D135" i="134"/>
  <c r="E135" i="134"/>
  <c r="F135" i="134"/>
  <c r="L135" i="134"/>
  <c r="M135" i="134"/>
  <c r="N135" i="134"/>
  <c r="P135" i="134"/>
  <c r="Q135" i="134"/>
  <c r="R135" i="134"/>
  <c r="S135" i="134"/>
  <c r="T135" i="134"/>
  <c r="U135" i="134"/>
  <c r="V135" i="134"/>
  <c r="W135" i="134"/>
  <c r="Z135" i="134"/>
  <c r="AA135" i="134"/>
  <c r="AB135" i="134"/>
  <c r="AC135" i="134"/>
  <c r="AD135" i="134"/>
  <c r="AF135" i="134"/>
  <c r="AG135" i="134"/>
  <c r="AH135" i="134"/>
  <c r="AI135" i="134"/>
  <c r="AJ135" i="134"/>
  <c r="AS135" i="134"/>
  <c r="D136" i="134"/>
  <c r="E136" i="134"/>
  <c r="F136" i="134"/>
  <c r="L136" i="134"/>
  <c r="M136" i="134"/>
  <c r="N136" i="134"/>
  <c r="P136" i="134"/>
  <c r="Q136" i="134"/>
  <c r="R136" i="134"/>
  <c r="S136" i="134"/>
  <c r="T136" i="134"/>
  <c r="U136" i="134"/>
  <c r="V136" i="134"/>
  <c r="W136" i="134"/>
  <c r="Z136" i="134"/>
  <c r="AA136" i="134"/>
  <c r="AB136" i="134"/>
  <c r="AC136" i="134"/>
  <c r="AD136" i="134"/>
  <c r="AF136" i="134"/>
  <c r="AG136" i="134"/>
  <c r="AH136" i="134"/>
  <c r="AI136" i="134"/>
  <c r="AJ136" i="134"/>
  <c r="AS136" i="134"/>
  <c r="D137" i="134"/>
  <c r="E137" i="134"/>
  <c r="F137" i="134"/>
  <c r="L137" i="134"/>
  <c r="M137" i="134"/>
  <c r="N137" i="134"/>
  <c r="P137" i="134"/>
  <c r="Q137" i="134"/>
  <c r="R137" i="134"/>
  <c r="S137" i="134"/>
  <c r="T137" i="134"/>
  <c r="U137" i="134"/>
  <c r="V137" i="134"/>
  <c r="W137" i="134"/>
  <c r="Z137" i="134"/>
  <c r="AA137" i="134"/>
  <c r="AB137" i="134"/>
  <c r="AC137" i="134"/>
  <c r="AD137" i="134"/>
  <c r="AF137" i="134"/>
  <c r="AG137" i="134"/>
  <c r="AH137" i="134"/>
  <c r="AI137" i="134"/>
  <c r="AJ137" i="134"/>
  <c r="AS137" i="134"/>
  <c r="D138" i="134"/>
  <c r="E138" i="134"/>
  <c r="F138" i="134"/>
  <c r="L138" i="134"/>
  <c r="M138" i="134"/>
  <c r="N138" i="134"/>
  <c r="P138" i="134"/>
  <c r="Q138" i="134"/>
  <c r="R138" i="134"/>
  <c r="S138" i="134"/>
  <c r="T138" i="134"/>
  <c r="U138" i="134"/>
  <c r="V138" i="134"/>
  <c r="W138" i="134"/>
  <c r="AA138" i="134"/>
  <c r="AB138" i="134"/>
  <c r="AC138" i="134"/>
  <c r="AD138" i="134"/>
  <c r="AF138" i="134"/>
  <c r="AG138" i="134"/>
  <c r="AH138" i="134"/>
  <c r="AI138" i="134"/>
  <c r="AJ138" i="134"/>
  <c r="AM138" i="134"/>
  <c r="AS138" i="134"/>
  <c r="D139" i="134"/>
  <c r="E139" i="134"/>
  <c r="F139" i="134"/>
  <c r="L139" i="134"/>
  <c r="M139" i="134"/>
  <c r="N139" i="134"/>
  <c r="P139" i="134"/>
  <c r="Q139" i="134"/>
  <c r="R139" i="134"/>
  <c r="S139" i="134"/>
  <c r="T139" i="134"/>
  <c r="U139" i="134"/>
  <c r="V139" i="134"/>
  <c r="W139" i="134"/>
  <c r="AA139" i="134"/>
  <c r="AB139" i="134"/>
  <c r="AC139" i="134"/>
  <c r="AD139" i="134"/>
  <c r="AF139" i="134"/>
  <c r="AG139" i="134"/>
  <c r="AH139" i="134"/>
  <c r="AI139" i="134"/>
  <c r="AJ139" i="134"/>
  <c r="AM139" i="134"/>
  <c r="AS139" i="134"/>
  <c r="D140" i="134"/>
  <c r="E140" i="134"/>
  <c r="F140" i="134"/>
  <c r="L140" i="134"/>
  <c r="M140" i="134"/>
  <c r="N140" i="134"/>
  <c r="P140" i="134"/>
  <c r="Q140" i="134"/>
  <c r="R140" i="134"/>
  <c r="S140" i="134"/>
  <c r="T140" i="134"/>
  <c r="U140" i="134"/>
  <c r="V140" i="134"/>
  <c r="W140" i="134"/>
  <c r="AA140" i="134"/>
  <c r="AB140" i="134"/>
  <c r="AC140" i="134"/>
  <c r="AD140" i="134"/>
  <c r="AF140" i="134"/>
  <c r="AG140" i="134"/>
  <c r="AH140" i="134"/>
  <c r="AI140" i="134"/>
  <c r="AJ140" i="134"/>
  <c r="AM140" i="134"/>
  <c r="AS140" i="134"/>
  <c r="D141" i="134"/>
  <c r="E141" i="134"/>
  <c r="F141" i="134"/>
  <c r="L141" i="134"/>
  <c r="M141" i="134"/>
  <c r="N141" i="134"/>
  <c r="P141" i="134"/>
  <c r="Q141" i="134"/>
  <c r="R141" i="134"/>
  <c r="S141" i="134"/>
  <c r="T141" i="134"/>
  <c r="U141" i="134"/>
  <c r="V141" i="134"/>
  <c r="W141" i="134"/>
  <c r="AA141" i="134"/>
  <c r="AB141" i="134"/>
  <c r="AC141" i="134"/>
  <c r="AD141" i="134"/>
  <c r="AE141" i="134"/>
  <c r="AF141" i="134"/>
  <c r="AG141" i="134"/>
  <c r="AH141" i="134"/>
  <c r="AI141" i="134"/>
  <c r="AJ141" i="134"/>
  <c r="AM141" i="134"/>
  <c r="AS141" i="134"/>
  <c r="D142" i="134"/>
  <c r="E142" i="134"/>
  <c r="F142" i="134"/>
  <c r="L142" i="134"/>
  <c r="M142" i="134"/>
  <c r="N142" i="134"/>
  <c r="P142" i="134"/>
  <c r="Q142" i="134"/>
  <c r="R142" i="134"/>
  <c r="S142" i="134"/>
  <c r="T142" i="134"/>
  <c r="U142" i="134"/>
  <c r="V142" i="134"/>
  <c r="W142" i="134"/>
  <c r="AA142" i="134"/>
  <c r="AB142" i="134"/>
  <c r="AC142" i="134"/>
  <c r="AD142" i="134"/>
  <c r="AE142" i="134"/>
  <c r="AF142" i="134"/>
  <c r="AG142" i="134"/>
  <c r="AH142" i="134"/>
  <c r="AI142" i="134"/>
  <c r="AJ142" i="134"/>
  <c r="AM142" i="134"/>
  <c r="AS142" i="134"/>
  <c r="D143" i="134"/>
  <c r="E143" i="134"/>
  <c r="F143" i="134"/>
  <c r="L143" i="134"/>
  <c r="M143" i="134"/>
  <c r="N143" i="134"/>
  <c r="P143" i="134"/>
  <c r="Q143" i="134"/>
  <c r="R143" i="134"/>
  <c r="S143" i="134"/>
  <c r="T143" i="134"/>
  <c r="U143" i="134"/>
  <c r="V143" i="134"/>
  <c r="W143" i="134"/>
  <c r="AA143" i="134"/>
  <c r="AB143" i="134"/>
  <c r="AC143" i="134"/>
  <c r="AD143" i="134"/>
  <c r="AE143" i="134"/>
  <c r="AF143" i="134"/>
  <c r="AG143" i="134"/>
  <c r="AH143" i="134"/>
  <c r="AI143" i="134"/>
  <c r="AJ143" i="134"/>
  <c r="AM143" i="134"/>
  <c r="AS143" i="134"/>
  <c r="D144" i="134"/>
  <c r="E144" i="134"/>
  <c r="F144" i="134"/>
  <c r="L144" i="134"/>
  <c r="M144" i="134"/>
  <c r="N144" i="134"/>
  <c r="P144" i="134"/>
  <c r="Q144" i="134"/>
  <c r="R144" i="134"/>
  <c r="S144" i="134"/>
  <c r="T144" i="134"/>
  <c r="U144" i="134"/>
  <c r="V144" i="134"/>
  <c r="W144" i="134"/>
  <c r="AA144" i="134"/>
  <c r="AB144" i="134"/>
  <c r="AC144" i="134"/>
  <c r="AD144" i="134"/>
  <c r="AE144" i="134"/>
  <c r="AF144" i="134"/>
  <c r="AG144" i="134"/>
  <c r="AH144" i="134"/>
  <c r="AI144" i="134"/>
  <c r="AJ144" i="134"/>
  <c r="AM144" i="134"/>
  <c r="AS144" i="134"/>
  <c r="D145" i="134"/>
  <c r="E145" i="134"/>
  <c r="F145" i="134"/>
  <c r="L145" i="134"/>
  <c r="M145" i="134"/>
  <c r="N145" i="134"/>
  <c r="P145" i="134"/>
  <c r="Q145" i="134"/>
  <c r="R145" i="134"/>
  <c r="S145" i="134"/>
  <c r="T145" i="134"/>
  <c r="U145" i="134"/>
  <c r="V145" i="134"/>
  <c r="W145" i="134"/>
  <c r="AA145" i="134"/>
  <c r="AB145" i="134"/>
  <c r="AC145" i="134"/>
  <c r="AD145" i="134"/>
  <c r="AE145" i="134"/>
  <c r="AF145" i="134"/>
  <c r="AG145" i="134"/>
  <c r="AH145" i="134"/>
  <c r="AI145" i="134"/>
  <c r="AJ145" i="134"/>
  <c r="AM145" i="134"/>
  <c r="AS145" i="134"/>
  <c r="D146" i="134"/>
  <c r="E146" i="134"/>
  <c r="F146" i="134"/>
  <c r="L146" i="134"/>
  <c r="M146" i="134"/>
  <c r="N146" i="134"/>
  <c r="P146" i="134"/>
  <c r="Q146" i="134"/>
  <c r="R146" i="134"/>
  <c r="S146" i="134"/>
  <c r="T146" i="134"/>
  <c r="U146" i="134"/>
  <c r="V146" i="134"/>
  <c r="W146" i="134"/>
  <c r="AA146" i="134"/>
  <c r="AB146" i="134"/>
  <c r="AC146" i="134"/>
  <c r="AD146" i="134"/>
  <c r="AE146" i="134"/>
  <c r="AF146" i="134"/>
  <c r="AG146" i="134"/>
  <c r="AH146" i="134"/>
  <c r="AI146" i="134"/>
  <c r="AJ146" i="134"/>
  <c r="AM146" i="134"/>
  <c r="AS146" i="134"/>
  <c r="D147" i="134"/>
  <c r="E147" i="134"/>
  <c r="F147" i="134"/>
  <c r="L147" i="134"/>
  <c r="M147" i="134"/>
  <c r="N147" i="134"/>
  <c r="P147" i="134"/>
  <c r="Q147" i="134"/>
  <c r="R147" i="134"/>
  <c r="S147" i="134"/>
  <c r="T147" i="134"/>
  <c r="U147" i="134"/>
  <c r="V147" i="134"/>
  <c r="W147" i="134"/>
  <c r="AA147" i="134"/>
  <c r="AB147" i="134"/>
  <c r="AC147" i="134"/>
  <c r="AD147" i="134"/>
  <c r="AE147" i="134"/>
  <c r="AF147" i="134"/>
  <c r="AG147" i="134"/>
  <c r="AM147" i="134"/>
  <c r="AS147" i="134"/>
  <c r="D148" i="134"/>
  <c r="E148" i="134"/>
  <c r="F148" i="134"/>
  <c r="M148" i="134"/>
  <c r="N148" i="134"/>
  <c r="P148" i="134"/>
  <c r="Q148" i="134"/>
  <c r="R148" i="134"/>
  <c r="S148" i="134"/>
  <c r="T148" i="134"/>
  <c r="U148" i="134"/>
  <c r="V148" i="134"/>
  <c r="W148" i="134"/>
  <c r="AA148" i="134"/>
  <c r="AB148" i="134"/>
  <c r="AC148" i="134"/>
  <c r="AD148" i="134"/>
  <c r="AE148" i="134"/>
  <c r="AF148" i="134"/>
  <c r="AG148" i="134"/>
  <c r="AM148" i="134"/>
  <c r="AS148" i="134"/>
  <c r="D149" i="134"/>
  <c r="F149" i="134"/>
  <c r="M149" i="134"/>
  <c r="N149" i="134"/>
  <c r="P149" i="134"/>
  <c r="Q149" i="134"/>
  <c r="R149" i="134"/>
  <c r="S149" i="134"/>
  <c r="T149" i="134"/>
  <c r="U149" i="134"/>
  <c r="V149" i="134"/>
  <c r="W149" i="134"/>
  <c r="AC149" i="134"/>
  <c r="AD149" i="134"/>
  <c r="AE149" i="134"/>
  <c r="AF149" i="134"/>
  <c r="AG149" i="134"/>
  <c r="AM149" i="134"/>
  <c r="AS149" i="134"/>
  <c r="D150" i="134"/>
  <c r="F150" i="134"/>
  <c r="M150" i="134"/>
  <c r="N150" i="134"/>
  <c r="P150" i="134"/>
  <c r="Q150" i="134"/>
  <c r="R150" i="134"/>
  <c r="S150" i="134"/>
  <c r="T150" i="134"/>
  <c r="U150" i="134"/>
  <c r="V150" i="134"/>
  <c r="W150" i="134"/>
  <c r="AC150" i="134"/>
  <c r="AD150" i="134"/>
  <c r="AE150" i="134"/>
  <c r="AF150" i="134"/>
  <c r="AG150" i="134"/>
  <c r="AM150" i="134"/>
  <c r="AS150" i="134"/>
  <c r="D151" i="134"/>
  <c r="F151" i="134"/>
  <c r="M151" i="134"/>
  <c r="N151" i="134"/>
  <c r="P151" i="134"/>
  <c r="Q151" i="134"/>
  <c r="R151" i="134"/>
  <c r="S151" i="134"/>
  <c r="T151" i="134"/>
  <c r="U151" i="134"/>
  <c r="V151" i="134"/>
  <c r="W151" i="134"/>
  <c r="AC151" i="134"/>
  <c r="AD151" i="134"/>
  <c r="AE151" i="134"/>
  <c r="AF151" i="134"/>
  <c r="AG151" i="134"/>
  <c r="AM151" i="134"/>
  <c r="AS151" i="134"/>
  <c r="D152" i="134"/>
  <c r="F152" i="134"/>
  <c r="M152" i="134"/>
  <c r="N152" i="134"/>
  <c r="P152" i="134"/>
  <c r="Q152" i="134"/>
  <c r="R152" i="134"/>
  <c r="S152" i="134"/>
  <c r="T152" i="134"/>
  <c r="U152" i="134"/>
  <c r="V152" i="134"/>
  <c r="W152" i="134"/>
  <c r="AC152" i="134"/>
  <c r="AD152" i="134"/>
  <c r="AE152" i="134"/>
  <c r="AF152" i="134"/>
  <c r="AG152" i="134"/>
  <c r="AM152" i="134"/>
  <c r="AS152" i="134"/>
  <c r="D153" i="134"/>
  <c r="F153" i="134"/>
  <c r="M153" i="134"/>
  <c r="N153" i="134"/>
  <c r="P153" i="134"/>
  <c r="R153" i="134"/>
  <c r="S153" i="134"/>
  <c r="T153" i="134"/>
  <c r="U153" i="134"/>
  <c r="V153" i="134"/>
  <c r="W153" i="134"/>
  <c r="AC153" i="134"/>
  <c r="AD153" i="134"/>
  <c r="AE153" i="134"/>
  <c r="AF153" i="134"/>
  <c r="AG153" i="134"/>
  <c r="AM153" i="134"/>
  <c r="AS153" i="134"/>
  <c r="D154" i="134"/>
  <c r="F154" i="134"/>
  <c r="M154" i="134"/>
  <c r="N154" i="134"/>
  <c r="P154" i="134"/>
  <c r="R154" i="134"/>
  <c r="S154" i="134"/>
  <c r="T154" i="134"/>
  <c r="U154" i="134"/>
  <c r="V154" i="134"/>
  <c r="W154" i="134"/>
  <c r="AC154" i="134"/>
  <c r="AD154" i="134"/>
  <c r="AE154" i="134"/>
  <c r="AF154" i="134"/>
  <c r="AG154" i="134"/>
  <c r="AM154" i="134"/>
  <c r="AS154" i="134"/>
  <c r="D155" i="134"/>
  <c r="F155" i="134"/>
  <c r="M155" i="134"/>
  <c r="N155" i="134"/>
  <c r="P155" i="134"/>
  <c r="R155" i="134"/>
  <c r="S155" i="134"/>
  <c r="T155" i="134"/>
  <c r="U155" i="134"/>
  <c r="V155" i="134"/>
  <c r="W155" i="134"/>
  <c r="AC155" i="134"/>
  <c r="AD155" i="134"/>
  <c r="AE155" i="134"/>
  <c r="AF155" i="134"/>
  <c r="AG155" i="134"/>
  <c r="AM155" i="134"/>
  <c r="D156" i="134"/>
  <c r="F156" i="134"/>
  <c r="M156" i="134"/>
  <c r="N156" i="134"/>
  <c r="P156" i="134"/>
  <c r="T156" i="134"/>
  <c r="U156" i="134"/>
  <c r="V156" i="134"/>
  <c r="W156" i="134"/>
  <c r="AC156" i="134"/>
  <c r="AD156" i="134"/>
  <c r="AE156" i="134"/>
  <c r="AF156" i="134"/>
  <c r="AG156" i="134"/>
  <c r="AM156" i="134"/>
  <c r="D157" i="134"/>
  <c r="F157" i="134"/>
  <c r="M157" i="134"/>
  <c r="N157" i="134"/>
  <c r="P157" i="134"/>
  <c r="R157" i="134"/>
  <c r="S157" i="134"/>
  <c r="T157" i="134"/>
  <c r="U157" i="134"/>
  <c r="V157" i="134"/>
  <c r="W157" i="134"/>
  <c r="AC157" i="134"/>
  <c r="AD157" i="134"/>
  <c r="AE157" i="134"/>
  <c r="AF157" i="134"/>
  <c r="AG157" i="134"/>
  <c r="AM157" i="134"/>
  <c r="D158" i="134"/>
  <c r="F158" i="134"/>
  <c r="M158" i="134"/>
  <c r="N158" i="134"/>
  <c r="P158" i="134"/>
  <c r="R158" i="134"/>
  <c r="S158" i="134"/>
  <c r="T158" i="134"/>
  <c r="U158" i="134"/>
  <c r="V158" i="134"/>
  <c r="W158" i="134"/>
  <c r="AC158" i="134"/>
  <c r="AD158" i="134"/>
  <c r="AE158" i="134"/>
  <c r="AF158" i="134"/>
  <c r="AG158" i="134"/>
  <c r="AM158" i="134"/>
  <c r="D159" i="134"/>
  <c r="F159" i="134"/>
  <c r="M159" i="134"/>
  <c r="N159" i="134"/>
  <c r="P159" i="134"/>
  <c r="R159" i="134"/>
  <c r="S159" i="134"/>
  <c r="T159" i="134"/>
  <c r="U159" i="134"/>
  <c r="V159" i="134"/>
  <c r="W159" i="134"/>
  <c r="AC159" i="134"/>
  <c r="AD159" i="134"/>
  <c r="AE159" i="134"/>
  <c r="AF159" i="134"/>
  <c r="AG159" i="134"/>
  <c r="AM159" i="134"/>
  <c r="D160" i="134"/>
  <c r="F160" i="134"/>
  <c r="M160" i="134"/>
  <c r="N160" i="134"/>
  <c r="P160" i="134"/>
  <c r="R160" i="134"/>
  <c r="S160" i="134"/>
  <c r="T160" i="134"/>
  <c r="U160" i="134"/>
  <c r="V160" i="134"/>
  <c r="W160" i="134"/>
  <c r="AC160" i="134"/>
  <c r="AD160" i="134"/>
  <c r="AE160" i="134"/>
  <c r="AF160" i="134"/>
  <c r="AG160" i="134"/>
  <c r="AM160" i="134"/>
  <c r="D161" i="134"/>
  <c r="F161" i="134"/>
  <c r="L161" i="134"/>
  <c r="M161" i="134"/>
  <c r="N161" i="134"/>
  <c r="O161" i="134"/>
  <c r="P161" i="134"/>
  <c r="Q161" i="134"/>
  <c r="T161" i="134"/>
  <c r="U161" i="134"/>
  <c r="V161" i="134"/>
  <c r="W161" i="134"/>
  <c r="X161" i="134"/>
  <c r="Y161" i="134"/>
  <c r="AC161" i="134"/>
  <c r="AD161" i="134"/>
  <c r="AE161" i="134"/>
  <c r="AF161" i="134"/>
  <c r="AG161" i="134"/>
  <c r="AH161" i="134"/>
  <c r="AI161" i="134"/>
  <c r="AJ161" i="134"/>
  <c r="AM161" i="134"/>
  <c r="B9" i="134"/>
  <c r="B10" i="134"/>
  <c r="B11" i="134"/>
  <c r="B12" i="134"/>
  <c r="B13" i="134"/>
  <c r="B14" i="134"/>
  <c r="B15" i="134"/>
  <c r="B16" i="134"/>
  <c r="B17" i="134"/>
  <c r="B18" i="134"/>
  <c r="B19" i="134"/>
  <c r="B20" i="134"/>
  <c r="B21" i="134"/>
  <c r="B22" i="134"/>
  <c r="B23" i="134"/>
  <c r="B24" i="134"/>
  <c r="B25" i="134"/>
  <c r="B26" i="134"/>
  <c r="B27" i="134"/>
  <c r="B28" i="134"/>
  <c r="B29" i="134"/>
  <c r="B30" i="134"/>
  <c r="B31" i="134"/>
  <c r="B32" i="134"/>
  <c r="B33" i="134"/>
  <c r="B34" i="134"/>
  <c r="B35" i="134"/>
  <c r="B36" i="134"/>
  <c r="B37" i="134"/>
  <c r="B38" i="134"/>
  <c r="B39" i="134"/>
  <c r="B40" i="134"/>
  <c r="B41" i="134"/>
  <c r="B42" i="134"/>
  <c r="B43" i="134"/>
  <c r="B44" i="134"/>
  <c r="B45" i="134"/>
  <c r="B46" i="134"/>
  <c r="B47" i="134"/>
  <c r="B48" i="134"/>
  <c r="B49" i="134"/>
  <c r="B50" i="134"/>
  <c r="B51" i="134"/>
  <c r="B52" i="134"/>
  <c r="B53" i="134"/>
  <c r="B54" i="134"/>
  <c r="B55" i="134"/>
  <c r="B56" i="134"/>
  <c r="B57" i="134"/>
  <c r="B58" i="134"/>
  <c r="B59" i="134"/>
  <c r="B60" i="134"/>
  <c r="B61" i="134"/>
  <c r="B62" i="134"/>
  <c r="B8" i="134"/>
  <c r="A9" i="134"/>
  <c r="A10" i="134" s="1"/>
  <c r="A11" i="134" s="1"/>
  <c r="A12" i="134" s="1"/>
  <c r="A13" i="134" s="1"/>
  <c r="A14" i="134" s="1"/>
  <c r="A15" i="134" s="1"/>
  <c r="A16" i="134" s="1"/>
  <c r="A17" i="134" s="1"/>
  <c r="A18" i="134" s="1"/>
  <c r="A19" i="134" s="1"/>
  <c r="A20" i="134" s="1"/>
  <c r="A21" i="134" s="1"/>
  <c r="A22" i="134" s="1"/>
  <c r="A23" i="134" s="1"/>
  <c r="A24" i="134" s="1"/>
  <c r="A25" i="134" s="1"/>
  <c r="A26" i="134" s="1"/>
  <c r="A27" i="134" s="1"/>
  <c r="A28" i="134" s="1"/>
  <c r="A29" i="134" s="1"/>
  <c r="A30" i="134" s="1"/>
  <c r="A31" i="134" s="1"/>
  <c r="A32" i="134" s="1"/>
  <c r="A33" i="134" s="1"/>
  <c r="A34" i="134" s="1"/>
  <c r="A35" i="134" s="1"/>
  <c r="A36" i="134" s="1"/>
  <c r="A37" i="134" s="1"/>
  <c r="A38" i="134" s="1"/>
  <c r="A39" i="134" s="1"/>
  <c r="A40" i="134" s="1"/>
  <c r="A41" i="134" s="1"/>
  <c r="A42" i="134" s="1"/>
  <c r="A43" i="134" s="1"/>
  <c r="A44" i="134" s="1"/>
  <c r="A45" i="134" s="1"/>
  <c r="A46" i="134" s="1"/>
  <c r="A47" i="134" s="1"/>
  <c r="A48" i="134" s="1"/>
  <c r="A49" i="134" s="1"/>
  <c r="A50" i="134" s="1"/>
  <c r="A51" i="134" s="1"/>
  <c r="A52" i="134" s="1"/>
  <c r="A53" i="134" s="1"/>
  <c r="A54" i="134" s="1"/>
  <c r="A55" i="134" s="1"/>
  <c r="A56" i="134" s="1"/>
  <c r="A57" i="134" s="1"/>
  <c r="A58" i="134" s="1"/>
  <c r="A59" i="134" s="1"/>
  <c r="A60" i="134" s="1"/>
  <c r="A61" i="134" s="1"/>
  <c r="A62" i="134" s="1"/>
  <c r="A63" i="134" s="1"/>
  <c r="A64" i="134" s="1"/>
  <c r="A65" i="134" s="1"/>
  <c r="A66" i="134" s="1"/>
  <c r="A67" i="134" s="1"/>
  <c r="A68" i="134" s="1"/>
  <c r="A69" i="134" s="1"/>
  <c r="A70" i="134" s="1"/>
  <c r="A71" i="134" s="1"/>
  <c r="A72" i="134" s="1"/>
  <c r="A73" i="134" s="1"/>
  <c r="A74" i="134" s="1"/>
  <c r="A75" i="134" s="1"/>
  <c r="A76" i="134" s="1"/>
  <c r="A77" i="134" s="1"/>
  <c r="A78" i="134" s="1"/>
  <c r="A79" i="134" s="1"/>
  <c r="A80" i="134" s="1"/>
  <c r="A81" i="134" s="1"/>
  <c r="A82" i="134" s="1"/>
  <c r="A83" i="134" s="1"/>
  <c r="A84" i="134" s="1"/>
  <c r="A85" i="134" s="1"/>
  <c r="A86" i="134" s="1"/>
  <c r="A87" i="134" s="1"/>
  <c r="A88" i="134" s="1"/>
  <c r="A89" i="134" s="1"/>
  <c r="A90" i="134" s="1"/>
  <c r="A91" i="134" s="1"/>
  <c r="A92" i="134" s="1"/>
  <c r="A93" i="134" s="1"/>
  <c r="A94" i="134" s="1"/>
  <c r="A95" i="134" s="1"/>
  <c r="A96" i="134" s="1"/>
  <c r="A97" i="134" s="1"/>
  <c r="A98" i="134" s="1"/>
  <c r="A99" i="134" s="1"/>
  <c r="A100" i="134" s="1"/>
  <c r="A101" i="134" s="1"/>
  <c r="A102" i="134" s="1"/>
  <c r="A103" i="134" s="1"/>
  <c r="A104" i="134" s="1"/>
  <c r="A105" i="134" s="1"/>
  <c r="A106" i="134" s="1"/>
  <c r="A107" i="134" s="1"/>
  <c r="A108" i="134" s="1"/>
  <c r="A109" i="134" s="1"/>
  <c r="A110" i="134" s="1"/>
  <c r="A111" i="134" s="1"/>
  <c r="A112" i="134" s="1"/>
  <c r="A113" i="134" s="1"/>
  <c r="A114" i="134" s="1"/>
  <c r="A115" i="134" s="1"/>
  <c r="A116" i="134" s="1"/>
  <c r="A117" i="134" s="1"/>
  <c r="A118" i="134" s="1"/>
  <c r="A119" i="134" s="1"/>
  <c r="A120" i="134" s="1"/>
  <c r="A121" i="134" s="1"/>
  <c r="A122" i="134" s="1"/>
  <c r="A123" i="134" s="1"/>
  <c r="A124" i="134" s="1"/>
  <c r="A125" i="134" s="1"/>
  <c r="A126" i="134" s="1"/>
  <c r="A127" i="134" s="1"/>
  <c r="A128" i="134" s="1"/>
  <c r="A129" i="134" s="1"/>
  <c r="A130" i="134" s="1"/>
  <c r="A131" i="134" s="1"/>
  <c r="A132" i="134" s="1"/>
  <c r="A133" i="134" s="1"/>
  <c r="A134" i="134" s="1"/>
  <c r="A135" i="134" s="1"/>
  <c r="A136" i="134" s="1"/>
  <c r="A137" i="134" s="1"/>
  <c r="A138" i="134" s="1"/>
  <c r="A139" i="134" s="1"/>
  <c r="A140" i="134" s="1"/>
  <c r="A141" i="134" s="1"/>
  <c r="A142" i="134" s="1"/>
  <c r="A143" i="134" s="1"/>
  <c r="A144" i="134" s="1"/>
  <c r="A145" i="134" s="1"/>
  <c r="A146" i="134" s="1"/>
  <c r="A147" i="134" s="1"/>
  <c r="A148" i="134" s="1"/>
  <c r="A149" i="134" s="1"/>
  <c r="A150" i="134" s="1"/>
  <c r="A151" i="134" s="1"/>
  <c r="A152" i="134" s="1"/>
  <c r="A153" i="134" s="1"/>
  <c r="A154" i="134" s="1"/>
  <c r="A155" i="134" s="1"/>
  <c r="A156" i="134" s="1"/>
  <c r="A157" i="134" s="1"/>
  <c r="A158" i="134" s="1"/>
  <c r="A159" i="134" s="1"/>
  <c r="A160" i="134" s="1"/>
  <c r="A161" i="134" s="1"/>
  <c r="F8" i="133"/>
  <c r="G8" i="133"/>
  <c r="I8" i="133"/>
  <c r="J8" i="133"/>
  <c r="K8" i="133"/>
  <c r="L8" i="133"/>
  <c r="M8" i="133"/>
  <c r="N8" i="133"/>
  <c r="Q8" i="133"/>
  <c r="F9" i="133"/>
  <c r="G9" i="133"/>
  <c r="I9" i="133"/>
  <c r="J9" i="133"/>
  <c r="K9" i="133"/>
  <c r="L9" i="133"/>
  <c r="M9" i="133"/>
  <c r="N9" i="133"/>
  <c r="Q9" i="133"/>
  <c r="F10" i="133"/>
  <c r="G10" i="133"/>
  <c r="I10" i="133"/>
  <c r="J10" i="133"/>
  <c r="K10" i="133"/>
  <c r="L10" i="133"/>
  <c r="M10" i="133"/>
  <c r="N10" i="133"/>
  <c r="Q10" i="133"/>
  <c r="F11" i="133"/>
  <c r="G11" i="133"/>
  <c r="I11" i="133"/>
  <c r="J11" i="133"/>
  <c r="K11" i="133"/>
  <c r="L11" i="133"/>
  <c r="M11" i="133"/>
  <c r="N11" i="133"/>
  <c r="Q11" i="133"/>
  <c r="F12" i="133"/>
  <c r="G12" i="133"/>
  <c r="I12" i="133"/>
  <c r="J12" i="133"/>
  <c r="K12" i="133"/>
  <c r="L12" i="133"/>
  <c r="M12" i="133"/>
  <c r="N12" i="133"/>
  <c r="Q12" i="133"/>
  <c r="F13" i="133"/>
  <c r="G13" i="133"/>
  <c r="I13" i="133"/>
  <c r="J13" i="133"/>
  <c r="K13" i="133"/>
  <c r="L13" i="133"/>
  <c r="M13" i="133"/>
  <c r="N13" i="133"/>
  <c r="Q13" i="133"/>
  <c r="F14" i="133"/>
  <c r="G14" i="133"/>
  <c r="I14" i="133"/>
  <c r="J14" i="133"/>
  <c r="K14" i="133"/>
  <c r="L14" i="133"/>
  <c r="M14" i="133"/>
  <c r="N14" i="133"/>
  <c r="Q14" i="133"/>
  <c r="F15" i="133"/>
  <c r="G15" i="133"/>
  <c r="I15" i="133"/>
  <c r="J15" i="133"/>
  <c r="K15" i="133"/>
  <c r="L15" i="133"/>
  <c r="M15" i="133"/>
  <c r="N15" i="133"/>
  <c r="Q15" i="133"/>
  <c r="F16" i="133"/>
  <c r="G16" i="133"/>
  <c r="I16" i="133"/>
  <c r="J16" i="133"/>
  <c r="K16" i="133"/>
  <c r="L16" i="133"/>
  <c r="M16" i="133"/>
  <c r="N16" i="133"/>
  <c r="Q16" i="133"/>
  <c r="F17" i="133"/>
  <c r="G17" i="133"/>
  <c r="J17" i="133"/>
  <c r="K17" i="133"/>
  <c r="L17" i="133"/>
  <c r="M17" i="133"/>
  <c r="N17" i="133"/>
  <c r="F18" i="133"/>
  <c r="G18" i="133"/>
  <c r="J18" i="133"/>
  <c r="K18" i="133"/>
  <c r="L18" i="133"/>
  <c r="M18" i="133"/>
  <c r="N18" i="133"/>
  <c r="F19" i="133"/>
  <c r="G19" i="133"/>
  <c r="J19" i="133"/>
  <c r="K19" i="133"/>
  <c r="L19" i="133"/>
  <c r="M19" i="133"/>
  <c r="N19" i="133"/>
  <c r="F20" i="133"/>
  <c r="G20" i="133"/>
  <c r="J20" i="133"/>
  <c r="K20" i="133"/>
  <c r="L20" i="133"/>
  <c r="M20" i="133"/>
  <c r="N20" i="133"/>
  <c r="F21" i="133"/>
  <c r="G21" i="133"/>
  <c r="J21" i="133"/>
  <c r="K21" i="133"/>
  <c r="L21" i="133"/>
  <c r="M21" i="133"/>
  <c r="N21" i="133"/>
  <c r="F22" i="133"/>
  <c r="G22" i="133"/>
  <c r="J22" i="133"/>
  <c r="K22" i="133"/>
  <c r="L22" i="133"/>
  <c r="M22" i="133"/>
  <c r="N22" i="133"/>
  <c r="F23" i="133"/>
  <c r="J23" i="133"/>
  <c r="K23" i="133"/>
  <c r="L23" i="133"/>
  <c r="M23" i="133"/>
  <c r="N23" i="133"/>
  <c r="F24" i="133"/>
  <c r="J24" i="133"/>
  <c r="K24" i="133"/>
  <c r="L24" i="133"/>
  <c r="M24" i="133"/>
  <c r="N24" i="133"/>
  <c r="F25" i="133"/>
  <c r="J25" i="133"/>
  <c r="K25" i="133"/>
  <c r="L25" i="133"/>
  <c r="M25" i="133"/>
  <c r="N25" i="133"/>
  <c r="F26" i="133"/>
  <c r="J26" i="133"/>
  <c r="K26" i="133"/>
  <c r="L26" i="133"/>
  <c r="M26" i="133"/>
  <c r="N26" i="133"/>
  <c r="F27" i="133"/>
  <c r="J27" i="133"/>
  <c r="K27" i="133"/>
  <c r="L27" i="133"/>
  <c r="M27" i="133"/>
  <c r="N27" i="133"/>
  <c r="F28" i="133"/>
  <c r="J28" i="133"/>
  <c r="K28" i="133"/>
  <c r="L28" i="133"/>
  <c r="M28" i="133"/>
  <c r="N28" i="133"/>
  <c r="F29" i="133"/>
  <c r="J29" i="133"/>
  <c r="K29" i="133"/>
  <c r="L29" i="133"/>
  <c r="M29" i="133"/>
  <c r="N29" i="133"/>
  <c r="F30" i="133"/>
  <c r="J30" i="133"/>
  <c r="K30" i="133"/>
  <c r="L30" i="133"/>
  <c r="M30" i="133"/>
  <c r="N30" i="133"/>
  <c r="F31" i="133"/>
  <c r="J31" i="133"/>
  <c r="K31" i="133"/>
  <c r="L31" i="133"/>
  <c r="M31" i="133"/>
  <c r="N31" i="133"/>
  <c r="F32" i="133"/>
  <c r="J32" i="133"/>
  <c r="K32" i="133"/>
  <c r="L32" i="133"/>
  <c r="M32" i="133"/>
  <c r="N32" i="133"/>
  <c r="F33" i="133"/>
  <c r="J33" i="133"/>
  <c r="K33" i="133"/>
  <c r="L33" i="133"/>
  <c r="M33" i="133"/>
  <c r="N33" i="133"/>
  <c r="F34" i="133"/>
  <c r="J34" i="133"/>
  <c r="K34" i="133"/>
  <c r="L34" i="133"/>
  <c r="M34" i="133"/>
  <c r="N34" i="133"/>
  <c r="F35" i="133"/>
  <c r="J35" i="133"/>
  <c r="K35" i="133"/>
  <c r="L35" i="133"/>
  <c r="M35" i="133"/>
  <c r="N35" i="133"/>
  <c r="F36" i="133"/>
  <c r="J36" i="133"/>
  <c r="K36" i="133"/>
  <c r="L36" i="133"/>
  <c r="M36" i="133"/>
  <c r="N36" i="133"/>
  <c r="F37" i="133"/>
  <c r="J37" i="133"/>
  <c r="K37" i="133"/>
  <c r="L37" i="133"/>
  <c r="M37" i="133"/>
  <c r="N37" i="133"/>
  <c r="F38" i="133"/>
  <c r="J38" i="133"/>
  <c r="K38" i="133"/>
  <c r="L38" i="133"/>
  <c r="M38" i="133"/>
  <c r="N38" i="133"/>
  <c r="F39" i="133"/>
  <c r="J39" i="133"/>
  <c r="K39" i="133"/>
  <c r="L39" i="133"/>
  <c r="M39" i="133"/>
  <c r="N39" i="133"/>
  <c r="F40" i="133"/>
  <c r="J40" i="133"/>
  <c r="K40" i="133"/>
  <c r="L40" i="133"/>
  <c r="M40" i="133"/>
  <c r="N40" i="133"/>
  <c r="F41" i="133"/>
  <c r="K41" i="133"/>
  <c r="M41" i="133"/>
  <c r="N41" i="133"/>
  <c r="F42" i="133"/>
  <c r="K42" i="133"/>
  <c r="M42" i="133"/>
  <c r="N42" i="133"/>
  <c r="F43" i="133"/>
  <c r="K43" i="133"/>
  <c r="M43" i="133"/>
  <c r="N43" i="133"/>
  <c r="K44" i="133"/>
  <c r="M44" i="133"/>
  <c r="N44" i="133"/>
  <c r="K45" i="133"/>
  <c r="M45" i="133"/>
  <c r="N45" i="133"/>
  <c r="K46" i="133"/>
  <c r="M46" i="133"/>
  <c r="N46" i="133"/>
  <c r="K47" i="133"/>
  <c r="M47" i="133"/>
  <c r="N47" i="133"/>
  <c r="K48" i="133"/>
  <c r="M48" i="133"/>
  <c r="N48" i="133"/>
  <c r="K49" i="133"/>
  <c r="M49" i="133"/>
  <c r="N49" i="133"/>
  <c r="K50" i="133"/>
  <c r="M50" i="133"/>
  <c r="N50" i="133"/>
  <c r="K51" i="133"/>
  <c r="M51" i="133"/>
  <c r="N51" i="133"/>
  <c r="K52" i="133"/>
  <c r="M52" i="133"/>
  <c r="N52" i="133"/>
  <c r="K53" i="133"/>
  <c r="M53" i="133"/>
  <c r="N53" i="133"/>
  <c r="K54" i="133"/>
  <c r="M54" i="133"/>
  <c r="N54" i="133"/>
  <c r="K55" i="133"/>
  <c r="M55" i="133"/>
  <c r="N55" i="133"/>
  <c r="K56" i="133"/>
  <c r="M56" i="133"/>
  <c r="N56" i="133"/>
  <c r="K57" i="133"/>
  <c r="M57" i="133"/>
  <c r="N57" i="133"/>
  <c r="K58" i="133"/>
  <c r="M58" i="133"/>
  <c r="N58" i="133"/>
  <c r="K59" i="133"/>
  <c r="M59" i="133"/>
  <c r="N59" i="133"/>
  <c r="K60" i="133"/>
  <c r="M60" i="133"/>
  <c r="N60" i="133"/>
  <c r="K61" i="133"/>
  <c r="M61" i="133"/>
  <c r="N61" i="133"/>
  <c r="K62" i="133"/>
  <c r="M62" i="133"/>
  <c r="N62" i="133"/>
  <c r="K63" i="133"/>
  <c r="M63" i="133"/>
  <c r="N63" i="133"/>
  <c r="K64" i="133"/>
  <c r="M64" i="133"/>
  <c r="N64" i="133"/>
  <c r="K65" i="133"/>
  <c r="M65" i="133"/>
  <c r="N65" i="133"/>
  <c r="K66" i="133"/>
  <c r="M66" i="133"/>
  <c r="N66" i="133"/>
  <c r="K67" i="133"/>
  <c r="M67" i="133"/>
  <c r="N67" i="133"/>
  <c r="K68" i="133"/>
  <c r="M68" i="133"/>
  <c r="N68" i="133"/>
  <c r="K69" i="133"/>
  <c r="M69" i="133"/>
  <c r="N69" i="133"/>
  <c r="K70" i="133"/>
  <c r="M70" i="133"/>
  <c r="N70" i="133"/>
  <c r="K71" i="133"/>
  <c r="M71" i="133"/>
  <c r="N71" i="133"/>
  <c r="K72" i="133"/>
  <c r="M72" i="133"/>
  <c r="N72" i="133"/>
  <c r="K73" i="133"/>
  <c r="M73" i="133"/>
  <c r="N73" i="133"/>
  <c r="K74" i="133"/>
  <c r="M74" i="133"/>
  <c r="N74" i="133"/>
  <c r="K75" i="133"/>
  <c r="M75" i="133"/>
  <c r="N75" i="133"/>
  <c r="K76" i="133"/>
  <c r="N76" i="133"/>
  <c r="K77" i="133"/>
  <c r="N77" i="133"/>
  <c r="K78" i="133"/>
  <c r="N78" i="133"/>
  <c r="K79" i="133"/>
  <c r="N79" i="133"/>
  <c r="K80" i="133"/>
  <c r="N80" i="133"/>
  <c r="K81" i="133"/>
  <c r="N81" i="133"/>
  <c r="K82" i="133"/>
  <c r="N82" i="133"/>
  <c r="K83" i="133"/>
  <c r="N83" i="133"/>
  <c r="K84" i="133"/>
  <c r="N84" i="133"/>
  <c r="K85" i="133"/>
  <c r="N85" i="133"/>
  <c r="K86" i="133"/>
  <c r="N86" i="133"/>
  <c r="K87" i="133"/>
  <c r="N87" i="133"/>
  <c r="K88" i="133"/>
  <c r="N88" i="133"/>
  <c r="K89" i="133"/>
  <c r="N89" i="133"/>
  <c r="K90" i="133"/>
  <c r="N90" i="133"/>
  <c r="K91" i="133"/>
  <c r="N91" i="133"/>
  <c r="K92" i="133"/>
  <c r="N92" i="133"/>
  <c r="K93" i="133"/>
  <c r="N93" i="133"/>
  <c r="K94" i="133"/>
  <c r="N94" i="133"/>
  <c r="K95" i="133"/>
  <c r="N95" i="133"/>
  <c r="K96" i="133"/>
  <c r="N96" i="133"/>
  <c r="K97" i="133"/>
  <c r="N97" i="133"/>
  <c r="K98" i="133"/>
  <c r="N98" i="133"/>
  <c r="K99" i="133"/>
  <c r="N99" i="133"/>
  <c r="K100" i="133"/>
  <c r="N100" i="133"/>
  <c r="K101" i="133"/>
  <c r="N101" i="133"/>
  <c r="K102" i="133"/>
  <c r="N102" i="133"/>
  <c r="K103" i="133"/>
  <c r="N103" i="133"/>
  <c r="K104" i="133"/>
  <c r="N104" i="133"/>
  <c r="K105" i="133"/>
  <c r="N105" i="133"/>
  <c r="K106" i="133"/>
  <c r="N106" i="133"/>
  <c r="K107" i="133"/>
  <c r="N107" i="133"/>
  <c r="K108" i="133"/>
  <c r="N108" i="133"/>
  <c r="N109" i="133"/>
  <c r="N110" i="133"/>
  <c r="N111" i="133"/>
  <c r="N112" i="133"/>
  <c r="N113" i="133"/>
  <c r="N114" i="133"/>
  <c r="N115" i="133"/>
  <c r="N116" i="133"/>
  <c r="N117" i="133"/>
  <c r="N118" i="133"/>
  <c r="N119" i="133"/>
  <c r="N120" i="133"/>
  <c r="N121" i="133"/>
  <c r="N122" i="133"/>
  <c r="N123" i="133"/>
  <c r="N124" i="133"/>
  <c r="N125" i="133"/>
  <c r="N126" i="133"/>
  <c r="N127" i="133"/>
  <c r="C161" i="133"/>
  <c r="D161" i="133"/>
  <c r="E161" i="133"/>
  <c r="F161" i="133"/>
  <c r="G161" i="133"/>
  <c r="H161" i="133"/>
  <c r="I161" i="133"/>
  <c r="J161" i="133"/>
  <c r="K161" i="133"/>
  <c r="L161" i="133"/>
  <c r="M161" i="133"/>
  <c r="N161" i="133"/>
  <c r="P161" i="133"/>
  <c r="Q161" i="133"/>
  <c r="R161" i="133"/>
  <c r="B9" i="133"/>
  <c r="B10" i="133"/>
  <c r="B11" i="133"/>
  <c r="B12" i="133"/>
  <c r="B13" i="133"/>
  <c r="B14" i="133"/>
  <c r="B15" i="133"/>
  <c r="B16" i="133"/>
  <c r="B17" i="133"/>
  <c r="B18" i="133"/>
  <c r="B19" i="133"/>
  <c r="B20" i="133"/>
  <c r="B21" i="133"/>
  <c r="B22" i="133"/>
  <c r="B23" i="133"/>
  <c r="B24" i="133"/>
  <c r="B25" i="133"/>
  <c r="B26" i="133"/>
  <c r="B27" i="133"/>
  <c r="B28" i="133"/>
  <c r="B29" i="133"/>
  <c r="B30" i="133"/>
  <c r="B31" i="133"/>
  <c r="B32" i="133"/>
  <c r="B33" i="133"/>
  <c r="B34" i="133"/>
  <c r="B35" i="133"/>
  <c r="B36" i="133"/>
  <c r="B37" i="133"/>
  <c r="B38" i="133"/>
  <c r="B39" i="133"/>
  <c r="B40" i="133"/>
  <c r="B41" i="133"/>
  <c r="B42" i="133"/>
  <c r="B43" i="133"/>
  <c r="B44" i="133"/>
  <c r="B45" i="133"/>
  <c r="B46" i="133"/>
  <c r="B47" i="133"/>
  <c r="B48" i="133"/>
  <c r="B49" i="133"/>
  <c r="B50" i="133"/>
  <c r="B51" i="133"/>
  <c r="B52" i="133"/>
  <c r="B53" i="133"/>
  <c r="B54" i="133"/>
  <c r="B55" i="133"/>
  <c r="B56" i="133"/>
  <c r="B57" i="133"/>
  <c r="B58" i="133"/>
  <c r="B59" i="133"/>
  <c r="B60" i="133"/>
  <c r="B61" i="133"/>
  <c r="B62" i="133"/>
  <c r="B161" i="133"/>
  <c r="B8" i="133"/>
  <c r="B8" i="132"/>
  <c r="A9" i="133"/>
  <c r="A10" i="133" s="1"/>
  <c r="A11" i="133" s="1"/>
  <c r="A12" i="133" s="1"/>
  <c r="A13" i="133" s="1"/>
  <c r="A14" i="133" s="1"/>
  <c r="A15" i="133" s="1"/>
  <c r="A16" i="133" s="1"/>
  <c r="A17" i="133" s="1"/>
  <c r="A18" i="133" s="1"/>
  <c r="A19" i="133" s="1"/>
  <c r="A20" i="133" s="1"/>
  <c r="A21" i="133" s="1"/>
  <c r="A22" i="133" s="1"/>
  <c r="A23" i="133" s="1"/>
  <c r="A24" i="133" s="1"/>
  <c r="A25" i="133" s="1"/>
  <c r="A26" i="133" s="1"/>
  <c r="A27" i="133" s="1"/>
  <c r="A28" i="133" s="1"/>
  <c r="A29" i="133" s="1"/>
  <c r="A30" i="133" s="1"/>
  <c r="A31" i="133" s="1"/>
  <c r="A32" i="133" s="1"/>
  <c r="A33" i="133" s="1"/>
  <c r="A34" i="133" s="1"/>
  <c r="A35" i="133" s="1"/>
  <c r="A36" i="133" s="1"/>
  <c r="A37" i="133" s="1"/>
  <c r="A38" i="133" s="1"/>
  <c r="A39" i="133" s="1"/>
  <c r="A40" i="133" s="1"/>
  <c r="A41" i="133" s="1"/>
  <c r="A42" i="133" s="1"/>
  <c r="A43" i="133" s="1"/>
  <c r="A44" i="133" s="1"/>
  <c r="A45" i="133" s="1"/>
  <c r="A46" i="133" s="1"/>
  <c r="A47" i="133" s="1"/>
  <c r="A48" i="133" s="1"/>
  <c r="A49" i="133" s="1"/>
  <c r="A50" i="133" s="1"/>
  <c r="A51" i="133" s="1"/>
  <c r="A52" i="133" s="1"/>
  <c r="A53" i="133" s="1"/>
  <c r="A54" i="133" s="1"/>
  <c r="A55" i="133" s="1"/>
  <c r="A56" i="133" s="1"/>
  <c r="A57" i="133" s="1"/>
  <c r="A58" i="133" s="1"/>
  <c r="A59" i="133" s="1"/>
  <c r="A60" i="133" s="1"/>
  <c r="A61" i="133" s="1"/>
  <c r="A62" i="133" s="1"/>
  <c r="A63" i="133" s="1"/>
  <c r="A64" i="133" s="1"/>
  <c r="A65" i="133" s="1"/>
  <c r="A66" i="133" s="1"/>
  <c r="A67" i="133" s="1"/>
  <c r="A68" i="133" s="1"/>
  <c r="A69" i="133" s="1"/>
  <c r="A70" i="133" s="1"/>
  <c r="A71" i="133" s="1"/>
  <c r="A72" i="133" s="1"/>
  <c r="A73" i="133" s="1"/>
  <c r="A74" i="133" s="1"/>
  <c r="A75" i="133" s="1"/>
  <c r="A76" i="133" s="1"/>
  <c r="A77" i="133" s="1"/>
  <c r="A78" i="133" s="1"/>
  <c r="A79" i="133" s="1"/>
  <c r="A80" i="133" s="1"/>
  <c r="A81" i="133" s="1"/>
  <c r="A82" i="133" s="1"/>
  <c r="A83" i="133" s="1"/>
  <c r="A84" i="133" s="1"/>
  <c r="A85" i="133" s="1"/>
  <c r="A86" i="133" s="1"/>
  <c r="A87" i="133" s="1"/>
  <c r="A88" i="133" s="1"/>
  <c r="A89" i="133" s="1"/>
  <c r="A90" i="133" s="1"/>
  <c r="A91" i="133" s="1"/>
  <c r="A92" i="133" s="1"/>
  <c r="A93" i="133" s="1"/>
  <c r="A94" i="133" s="1"/>
  <c r="A95" i="133" s="1"/>
  <c r="A96" i="133" s="1"/>
  <c r="A97" i="133" s="1"/>
  <c r="A98" i="133" s="1"/>
  <c r="A99" i="133" s="1"/>
  <c r="A100" i="133" s="1"/>
  <c r="A101" i="133" s="1"/>
  <c r="A102" i="133" s="1"/>
  <c r="A103" i="133" s="1"/>
  <c r="A104" i="133" s="1"/>
  <c r="A105" i="133" s="1"/>
  <c r="A106" i="133" s="1"/>
  <c r="A107" i="133" s="1"/>
  <c r="A108" i="133" s="1"/>
  <c r="A109" i="133" s="1"/>
  <c r="A110" i="133" s="1"/>
  <c r="A111" i="133" s="1"/>
  <c r="A112" i="133" s="1"/>
  <c r="A113" i="133" s="1"/>
  <c r="A114" i="133" s="1"/>
  <c r="A115" i="133" s="1"/>
  <c r="A116" i="133" s="1"/>
  <c r="A117" i="133" s="1"/>
  <c r="A118" i="133" s="1"/>
  <c r="A119" i="133" s="1"/>
  <c r="A120" i="133" s="1"/>
  <c r="A121" i="133" s="1"/>
  <c r="A122" i="133" s="1"/>
  <c r="A123" i="133" s="1"/>
  <c r="A124" i="133" s="1"/>
  <c r="A125" i="133" s="1"/>
  <c r="A126" i="133" s="1"/>
  <c r="A127" i="133" s="1"/>
  <c r="A128" i="133" s="1"/>
  <c r="A129" i="133" s="1"/>
  <c r="A130" i="133" s="1"/>
  <c r="A131" i="133" s="1"/>
  <c r="A132" i="133" s="1"/>
  <c r="A133" i="133" s="1"/>
  <c r="A134" i="133" s="1"/>
  <c r="A135" i="133" s="1"/>
  <c r="A136" i="133" s="1"/>
  <c r="A137" i="133" s="1"/>
  <c r="A138" i="133" s="1"/>
  <c r="A139" i="133" s="1"/>
  <c r="A140" i="133" s="1"/>
  <c r="A141" i="133" s="1"/>
  <c r="A142" i="133" s="1"/>
  <c r="A143" i="133" s="1"/>
  <c r="A144" i="133" s="1"/>
  <c r="A145" i="133" s="1"/>
  <c r="A146" i="133" s="1"/>
  <c r="A147" i="133" s="1"/>
  <c r="A148" i="133" s="1"/>
  <c r="A149" i="133" s="1"/>
  <c r="A150" i="133" s="1"/>
  <c r="A151" i="133" s="1"/>
  <c r="A152" i="133" s="1"/>
  <c r="A153" i="133" s="1"/>
  <c r="A154" i="133" s="1"/>
  <c r="A155" i="133" s="1"/>
  <c r="A156" i="133" s="1"/>
  <c r="A157" i="133" s="1"/>
  <c r="A158" i="133" s="1"/>
  <c r="A159" i="133" s="1"/>
  <c r="A160" i="133" s="1"/>
  <c r="A161" i="133" s="1"/>
  <c r="Q8" i="132"/>
  <c r="Q9" i="132"/>
  <c r="Q10" i="132"/>
  <c r="Q11" i="132"/>
  <c r="Q12" i="132"/>
  <c r="Q13" i="132"/>
  <c r="Q14" i="132"/>
  <c r="Q15" i="132"/>
  <c r="Q16" i="132"/>
  <c r="Q161" i="132"/>
  <c r="R161" i="132"/>
  <c r="P161" i="132"/>
  <c r="C8" i="132"/>
  <c r="F8" i="132"/>
  <c r="G8" i="132"/>
  <c r="I8" i="132"/>
  <c r="J8" i="132"/>
  <c r="K8" i="132"/>
  <c r="L8" i="132"/>
  <c r="M8" i="132"/>
  <c r="N8" i="132"/>
  <c r="C9" i="132"/>
  <c r="F9" i="132"/>
  <c r="G9" i="132"/>
  <c r="I9" i="132"/>
  <c r="J9" i="132"/>
  <c r="K9" i="132"/>
  <c r="L9" i="132"/>
  <c r="M9" i="132"/>
  <c r="N9" i="132"/>
  <c r="C10" i="132"/>
  <c r="F10" i="132"/>
  <c r="G10" i="132"/>
  <c r="I10" i="132"/>
  <c r="J10" i="132"/>
  <c r="K10" i="132"/>
  <c r="L10" i="132"/>
  <c r="M10" i="132"/>
  <c r="N10" i="132"/>
  <c r="C11" i="132"/>
  <c r="F11" i="132"/>
  <c r="G11" i="132"/>
  <c r="I11" i="132"/>
  <c r="J11" i="132"/>
  <c r="K11" i="132"/>
  <c r="L11" i="132"/>
  <c r="M11" i="132"/>
  <c r="N11" i="132"/>
  <c r="C12" i="132"/>
  <c r="F12" i="132"/>
  <c r="G12" i="132"/>
  <c r="I12" i="132"/>
  <c r="J12" i="132"/>
  <c r="K12" i="132"/>
  <c r="L12" i="132"/>
  <c r="M12" i="132"/>
  <c r="N12" i="132"/>
  <c r="C13" i="132"/>
  <c r="F13" i="132"/>
  <c r="G13" i="132"/>
  <c r="I13" i="132"/>
  <c r="J13" i="132"/>
  <c r="K13" i="132"/>
  <c r="L13" i="132"/>
  <c r="M13" i="132"/>
  <c r="N13" i="132"/>
  <c r="C14" i="132"/>
  <c r="F14" i="132"/>
  <c r="G14" i="132"/>
  <c r="I14" i="132"/>
  <c r="J14" i="132"/>
  <c r="K14" i="132"/>
  <c r="L14" i="132"/>
  <c r="M14" i="132"/>
  <c r="N14" i="132"/>
  <c r="C15" i="132"/>
  <c r="F15" i="132"/>
  <c r="G15" i="132"/>
  <c r="I15" i="132"/>
  <c r="J15" i="132"/>
  <c r="K15" i="132"/>
  <c r="L15" i="132"/>
  <c r="M15" i="132"/>
  <c r="N15" i="132"/>
  <c r="C16" i="132"/>
  <c r="F16" i="132"/>
  <c r="G16" i="132"/>
  <c r="I16" i="132"/>
  <c r="J16" i="132"/>
  <c r="K16" i="132"/>
  <c r="L16" i="132"/>
  <c r="M16" i="132"/>
  <c r="N16" i="132"/>
  <c r="C17" i="132"/>
  <c r="F17" i="132"/>
  <c r="G17" i="132"/>
  <c r="J17" i="132"/>
  <c r="K17" i="132"/>
  <c r="L17" i="132"/>
  <c r="M17" i="132"/>
  <c r="N17" i="132"/>
  <c r="C18" i="132"/>
  <c r="F18" i="132"/>
  <c r="G18" i="132"/>
  <c r="J18" i="132"/>
  <c r="K18" i="132"/>
  <c r="L18" i="132"/>
  <c r="M18" i="132"/>
  <c r="N18" i="132"/>
  <c r="C19" i="132"/>
  <c r="F19" i="132"/>
  <c r="G19" i="132"/>
  <c r="J19" i="132"/>
  <c r="K19" i="132"/>
  <c r="L19" i="132"/>
  <c r="M19" i="132"/>
  <c r="N19" i="132"/>
  <c r="C20" i="132"/>
  <c r="F20" i="132"/>
  <c r="G20" i="132"/>
  <c r="J20" i="132"/>
  <c r="K20" i="132"/>
  <c r="L20" i="132"/>
  <c r="M20" i="132"/>
  <c r="N20" i="132"/>
  <c r="C21" i="132"/>
  <c r="F21" i="132"/>
  <c r="G21" i="132"/>
  <c r="J21" i="132"/>
  <c r="K21" i="132"/>
  <c r="L21" i="132"/>
  <c r="M21" i="132"/>
  <c r="N21" i="132"/>
  <c r="C22" i="132"/>
  <c r="F22" i="132"/>
  <c r="G22" i="132"/>
  <c r="J22" i="132"/>
  <c r="K22" i="132"/>
  <c r="L22" i="132"/>
  <c r="M22" i="132"/>
  <c r="N22" i="132"/>
  <c r="C23" i="132"/>
  <c r="F23" i="132"/>
  <c r="J23" i="132"/>
  <c r="K23" i="132"/>
  <c r="L23" i="132"/>
  <c r="M23" i="132"/>
  <c r="N23" i="132"/>
  <c r="C24" i="132"/>
  <c r="F24" i="132"/>
  <c r="J24" i="132"/>
  <c r="K24" i="132"/>
  <c r="L24" i="132"/>
  <c r="M24" i="132"/>
  <c r="N24" i="132"/>
  <c r="C25" i="132"/>
  <c r="F25" i="132"/>
  <c r="J25" i="132"/>
  <c r="K25" i="132"/>
  <c r="L25" i="132"/>
  <c r="M25" i="132"/>
  <c r="N25" i="132"/>
  <c r="C26" i="132"/>
  <c r="F26" i="132"/>
  <c r="J26" i="132"/>
  <c r="K26" i="132"/>
  <c r="L26" i="132"/>
  <c r="M26" i="132"/>
  <c r="N26" i="132"/>
  <c r="C27" i="132"/>
  <c r="F27" i="132"/>
  <c r="J27" i="132"/>
  <c r="K27" i="132"/>
  <c r="L27" i="132"/>
  <c r="M27" i="132"/>
  <c r="N27" i="132"/>
  <c r="C28" i="132"/>
  <c r="F28" i="132"/>
  <c r="J28" i="132"/>
  <c r="K28" i="132"/>
  <c r="L28" i="132"/>
  <c r="M28" i="132"/>
  <c r="N28" i="132"/>
  <c r="C29" i="132"/>
  <c r="F29" i="132"/>
  <c r="J29" i="132"/>
  <c r="K29" i="132"/>
  <c r="L29" i="132"/>
  <c r="M29" i="132"/>
  <c r="N29" i="132"/>
  <c r="C30" i="132"/>
  <c r="F30" i="132"/>
  <c r="J30" i="132"/>
  <c r="K30" i="132"/>
  <c r="L30" i="132"/>
  <c r="M30" i="132"/>
  <c r="N30" i="132"/>
  <c r="C31" i="132"/>
  <c r="F31" i="132"/>
  <c r="J31" i="132"/>
  <c r="K31" i="132"/>
  <c r="L31" i="132"/>
  <c r="M31" i="132"/>
  <c r="N31" i="132"/>
  <c r="C32" i="132"/>
  <c r="F32" i="132"/>
  <c r="J32" i="132"/>
  <c r="K32" i="132"/>
  <c r="L32" i="132"/>
  <c r="M32" i="132"/>
  <c r="N32" i="132"/>
  <c r="C33" i="132"/>
  <c r="F33" i="132"/>
  <c r="J33" i="132"/>
  <c r="K33" i="132"/>
  <c r="L33" i="132"/>
  <c r="M33" i="132"/>
  <c r="N33" i="132"/>
  <c r="C34" i="132"/>
  <c r="F34" i="132"/>
  <c r="J34" i="132"/>
  <c r="K34" i="132"/>
  <c r="L34" i="132"/>
  <c r="M34" i="132"/>
  <c r="N34" i="132"/>
  <c r="C35" i="132"/>
  <c r="F35" i="132"/>
  <c r="J35" i="132"/>
  <c r="K35" i="132"/>
  <c r="L35" i="132"/>
  <c r="M35" i="132"/>
  <c r="N35" i="132"/>
  <c r="C36" i="132"/>
  <c r="F36" i="132"/>
  <c r="J36" i="132"/>
  <c r="K36" i="132"/>
  <c r="L36" i="132"/>
  <c r="M36" i="132"/>
  <c r="N36" i="132"/>
  <c r="C37" i="132"/>
  <c r="F37" i="132"/>
  <c r="J37" i="132"/>
  <c r="K37" i="132"/>
  <c r="L37" i="132"/>
  <c r="M37" i="132"/>
  <c r="N37" i="132"/>
  <c r="C38" i="132"/>
  <c r="F38" i="132"/>
  <c r="J38" i="132"/>
  <c r="K38" i="132"/>
  <c r="L38" i="132"/>
  <c r="M38" i="132"/>
  <c r="N38" i="132"/>
  <c r="C39" i="132"/>
  <c r="F39" i="132"/>
  <c r="J39" i="132"/>
  <c r="K39" i="132"/>
  <c r="L39" i="132"/>
  <c r="M39" i="132"/>
  <c r="N39" i="132"/>
  <c r="C40" i="132"/>
  <c r="F40" i="132"/>
  <c r="J40" i="132"/>
  <c r="K40" i="132"/>
  <c r="L40" i="132"/>
  <c r="M40" i="132"/>
  <c r="N40" i="132"/>
  <c r="C41" i="132"/>
  <c r="F41" i="132"/>
  <c r="K41" i="132"/>
  <c r="M41" i="132"/>
  <c r="N41" i="132"/>
  <c r="C42" i="132"/>
  <c r="F42" i="132"/>
  <c r="K42" i="132"/>
  <c r="M42" i="132"/>
  <c r="N42" i="132"/>
  <c r="C43" i="132"/>
  <c r="F43" i="132"/>
  <c r="K43" i="132"/>
  <c r="M43" i="132"/>
  <c r="N43" i="132"/>
  <c r="C44" i="132"/>
  <c r="K44" i="132"/>
  <c r="M44" i="132"/>
  <c r="N44" i="132"/>
  <c r="C45" i="132"/>
  <c r="K45" i="132"/>
  <c r="M45" i="132"/>
  <c r="N45" i="132"/>
  <c r="C46" i="132"/>
  <c r="K46" i="132"/>
  <c r="M46" i="132"/>
  <c r="N46" i="132"/>
  <c r="C47" i="132"/>
  <c r="K47" i="132"/>
  <c r="M47" i="132"/>
  <c r="N47" i="132"/>
  <c r="C48" i="132"/>
  <c r="K48" i="132"/>
  <c r="M48" i="132"/>
  <c r="N48" i="132"/>
  <c r="C49" i="132"/>
  <c r="K49" i="132"/>
  <c r="M49" i="132"/>
  <c r="N49" i="132"/>
  <c r="C50" i="132"/>
  <c r="K50" i="132"/>
  <c r="M50" i="132"/>
  <c r="N50" i="132"/>
  <c r="C51" i="132"/>
  <c r="K51" i="132"/>
  <c r="M51" i="132"/>
  <c r="N51" i="132"/>
  <c r="C52" i="132"/>
  <c r="K52" i="132"/>
  <c r="M52" i="132"/>
  <c r="N52" i="132"/>
  <c r="C53" i="132"/>
  <c r="K53" i="132"/>
  <c r="M53" i="132"/>
  <c r="N53" i="132"/>
  <c r="C54" i="132"/>
  <c r="K54" i="132"/>
  <c r="M54" i="132"/>
  <c r="N54" i="132"/>
  <c r="C55" i="132"/>
  <c r="K55" i="132"/>
  <c r="M55" i="132"/>
  <c r="N55" i="132"/>
  <c r="C56" i="132"/>
  <c r="K56" i="132"/>
  <c r="M56" i="132"/>
  <c r="N56" i="132"/>
  <c r="C57" i="132"/>
  <c r="K57" i="132"/>
  <c r="M57" i="132"/>
  <c r="N57" i="132"/>
  <c r="C58" i="132"/>
  <c r="K58" i="132"/>
  <c r="M58" i="132"/>
  <c r="N58" i="132"/>
  <c r="C59" i="132"/>
  <c r="K59" i="132"/>
  <c r="M59" i="132"/>
  <c r="N59" i="132"/>
  <c r="C60" i="132"/>
  <c r="K60" i="132"/>
  <c r="M60" i="132"/>
  <c r="N60" i="132"/>
  <c r="C61" i="132"/>
  <c r="K61" i="132"/>
  <c r="M61" i="132"/>
  <c r="N61" i="132"/>
  <c r="C62" i="132"/>
  <c r="K62" i="132"/>
  <c r="M62" i="132"/>
  <c r="N62" i="132"/>
  <c r="K63" i="132"/>
  <c r="M63" i="132"/>
  <c r="N63" i="132"/>
  <c r="K64" i="132"/>
  <c r="M64" i="132"/>
  <c r="N64" i="132"/>
  <c r="K65" i="132"/>
  <c r="M65" i="132"/>
  <c r="N65" i="132"/>
  <c r="K66" i="132"/>
  <c r="M66" i="132"/>
  <c r="N66" i="132"/>
  <c r="K67" i="132"/>
  <c r="M67" i="132"/>
  <c r="N67" i="132"/>
  <c r="K68" i="132"/>
  <c r="M68" i="132"/>
  <c r="N68" i="132"/>
  <c r="K69" i="132"/>
  <c r="M69" i="132"/>
  <c r="N69" i="132"/>
  <c r="K70" i="132"/>
  <c r="M70" i="132"/>
  <c r="N70" i="132"/>
  <c r="K71" i="132"/>
  <c r="M71" i="132"/>
  <c r="N71" i="132"/>
  <c r="K72" i="132"/>
  <c r="M72" i="132"/>
  <c r="N72" i="132"/>
  <c r="K73" i="132"/>
  <c r="M73" i="132"/>
  <c r="N73" i="132"/>
  <c r="K74" i="132"/>
  <c r="M74" i="132"/>
  <c r="N74" i="132"/>
  <c r="K75" i="132"/>
  <c r="M75" i="132"/>
  <c r="N75" i="132"/>
  <c r="K76" i="132"/>
  <c r="N76" i="132"/>
  <c r="K77" i="132"/>
  <c r="N77" i="132"/>
  <c r="K78" i="132"/>
  <c r="N78" i="132"/>
  <c r="K79" i="132"/>
  <c r="N79" i="132"/>
  <c r="K80" i="132"/>
  <c r="N80" i="132"/>
  <c r="K81" i="132"/>
  <c r="N81" i="132"/>
  <c r="K82" i="132"/>
  <c r="N82" i="132"/>
  <c r="K83" i="132"/>
  <c r="N83" i="132"/>
  <c r="K84" i="132"/>
  <c r="N84" i="132"/>
  <c r="K85" i="132"/>
  <c r="N85" i="132"/>
  <c r="K86" i="132"/>
  <c r="N86" i="132"/>
  <c r="K87" i="132"/>
  <c r="N87" i="132"/>
  <c r="K88" i="132"/>
  <c r="N88" i="132"/>
  <c r="K89" i="132"/>
  <c r="N89" i="132"/>
  <c r="K90" i="132"/>
  <c r="N90" i="132"/>
  <c r="K91" i="132"/>
  <c r="N91" i="132"/>
  <c r="K92" i="132"/>
  <c r="N92" i="132"/>
  <c r="K93" i="132"/>
  <c r="N93" i="132"/>
  <c r="K94" i="132"/>
  <c r="N94" i="132"/>
  <c r="K95" i="132"/>
  <c r="N95" i="132"/>
  <c r="K96" i="132"/>
  <c r="N96" i="132"/>
  <c r="K97" i="132"/>
  <c r="N97" i="132"/>
  <c r="K98" i="132"/>
  <c r="N98" i="132"/>
  <c r="K99" i="132"/>
  <c r="N99" i="132"/>
  <c r="K100" i="132"/>
  <c r="N100" i="132"/>
  <c r="K101" i="132"/>
  <c r="N101" i="132"/>
  <c r="K102" i="132"/>
  <c r="N102" i="132"/>
  <c r="K103" i="132"/>
  <c r="N103" i="132"/>
  <c r="K104" i="132"/>
  <c r="N104" i="132"/>
  <c r="K105" i="132"/>
  <c r="N105" i="132"/>
  <c r="K106" i="132"/>
  <c r="N106" i="132"/>
  <c r="K107" i="132"/>
  <c r="N107" i="132"/>
  <c r="K108" i="132"/>
  <c r="N108" i="132"/>
  <c r="K109" i="132"/>
  <c r="N109" i="132"/>
  <c r="N110" i="132"/>
  <c r="N111" i="132"/>
  <c r="N112" i="132"/>
  <c r="N113" i="132"/>
  <c r="N114" i="132"/>
  <c r="N115" i="132"/>
  <c r="N116" i="132"/>
  <c r="N117" i="132"/>
  <c r="N118" i="132"/>
  <c r="N119" i="132"/>
  <c r="N120" i="132"/>
  <c r="N121" i="132"/>
  <c r="N122" i="132"/>
  <c r="N123" i="132"/>
  <c r="N124" i="132"/>
  <c r="N125" i="132"/>
  <c r="N126" i="132"/>
  <c r="N127" i="132"/>
  <c r="C161" i="132"/>
  <c r="D161" i="132"/>
  <c r="E161" i="132"/>
  <c r="F161" i="132"/>
  <c r="G161" i="132"/>
  <c r="H161" i="132"/>
  <c r="I161" i="132"/>
  <c r="J161" i="132"/>
  <c r="K161" i="132"/>
  <c r="L161" i="132"/>
  <c r="M161" i="132"/>
  <c r="N161" i="132"/>
  <c r="B9" i="132"/>
  <c r="B10" i="132"/>
  <c r="B11" i="132"/>
  <c r="B12" i="132"/>
  <c r="B13" i="132"/>
  <c r="B14" i="132"/>
  <c r="B15" i="132"/>
  <c r="B16" i="132"/>
  <c r="B17" i="132"/>
  <c r="B18" i="132"/>
  <c r="B19" i="132"/>
  <c r="B20" i="132"/>
  <c r="B21" i="132"/>
  <c r="B22" i="132"/>
  <c r="B23" i="132"/>
  <c r="B24" i="132"/>
  <c r="B25" i="132"/>
  <c r="B26" i="132"/>
  <c r="B27" i="132"/>
  <c r="B28" i="132"/>
  <c r="B29" i="132"/>
  <c r="B30" i="132"/>
  <c r="B31" i="132"/>
  <c r="B32" i="132"/>
  <c r="B33" i="132"/>
  <c r="B34" i="132"/>
  <c r="B35" i="132"/>
  <c r="B36" i="132"/>
  <c r="B37" i="132"/>
  <c r="B38" i="132"/>
  <c r="B39" i="132"/>
  <c r="B40" i="132"/>
  <c r="B41" i="132"/>
  <c r="B42" i="132"/>
  <c r="B43" i="132"/>
  <c r="B44" i="132"/>
  <c r="B45" i="132"/>
  <c r="B46" i="132"/>
  <c r="B47" i="132"/>
  <c r="B48" i="132"/>
  <c r="B49" i="132"/>
  <c r="B50" i="132"/>
  <c r="B51" i="132"/>
  <c r="B52" i="132"/>
  <c r="B53" i="132"/>
  <c r="B54" i="132"/>
  <c r="B55" i="132"/>
  <c r="B56" i="132"/>
  <c r="B57" i="132"/>
  <c r="B58" i="132"/>
  <c r="B59" i="132"/>
  <c r="B60" i="132"/>
  <c r="B61" i="132"/>
  <c r="B62" i="132"/>
  <c r="B161" i="132"/>
  <c r="A20" i="132"/>
  <c r="A21" i="132" s="1"/>
  <c r="A22" i="132" s="1"/>
  <c r="A23" i="132" s="1"/>
  <c r="A24" i="132" s="1"/>
  <c r="A25" i="132" s="1"/>
  <c r="A26" i="132" s="1"/>
  <c r="A27" i="132" s="1"/>
  <c r="A28" i="132" s="1"/>
  <c r="A29" i="132" s="1"/>
  <c r="A30" i="132" s="1"/>
  <c r="A31" i="132" s="1"/>
  <c r="A32" i="132" s="1"/>
  <c r="A33" i="132" s="1"/>
  <c r="A34" i="132" s="1"/>
  <c r="A35" i="132" s="1"/>
  <c r="A36" i="132" s="1"/>
  <c r="A37" i="132" s="1"/>
  <c r="A38" i="132" s="1"/>
  <c r="A39" i="132" s="1"/>
  <c r="A40" i="132" s="1"/>
  <c r="A41" i="132" s="1"/>
  <c r="A42" i="132" s="1"/>
  <c r="A43" i="132" s="1"/>
  <c r="A44" i="132" s="1"/>
  <c r="A45" i="132" s="1"/>
  <c r="A46" i="132" s="1"/>
  <c r="A47" i="132" s="1"/>
  <c r="A48" i="132" s="1"/>
  <c r="A49" i="132" s="1"/>
  <c r="A50" i="132" s="1"/>
  <c r="A51" i="132" s="1"/>
  <c r="A52" i="132" s="1"/>
  <c r="A53" i="132" s="1"/>
  <c r="A54" i="132" s="1"/>
  <c r="A55" i="132" s="1"/>
  <c r="A56" i="132" s="1"/>
  <c r="A57" i="132" s="1"/>
  <c r="A58" i="132" s="1"/>
  <c r="A59" i="132" s="1"/>
  <c r="A60" i="132" s="1"/>
  <c r="A61" i="132" s="1"/>
  <c r="A62" i="132" s="1"/>
  <c r="A63" i="132" s="1"/>
  <c r="A64" i="132" s="1"/>
  <c r="A65" i="132" s="1"/>
  <c r="A66" i="132" s="1"/>
  <c r="A67" i="132" s="1"/>
  <c r="A68" i="132" s="1"/>
  <c r="A69" i="132" s="1"/>
  <c r="A70" i="132" s="1"/>
  <c r="A71" i="132" s="1"/>
  <c r="A72" i="132" s="1"/>
  <c r="A73" i="132" s="1"/>
  <c r="A74" i="132" s="1"/>
  <c r="A75" i="132" s="1"/>
  <c r="A76" i="132" s="1"/>
  <c r="A77" i="132" s="1"/>
  <c r="A78" i="132" s="1"/>
  <c r="A79" i="132" s="1"/>
  <c r="A80" i="132" s="1"/>
  <c r="A81" i="132" s="1"/>
  <c r="A82" i="132" s="1"/>
  <c r="A83" i="132" s="1"/>
  <c r="A84" i="132" s="1"/>
  <c r="A85" i="132" s="1"/>
  <c r="A86" i="132" s="1"/>
  <c r="A87" i="132" s="1"/>
  <c r="A88" i="132" s="1"/>
  <c r="A89" i="132" s="1"/>
  <c r="A90" i="132" s="1"/>
  <c r="A91" i="132" s="1"/>
  <c r="A92" i="132" s="1"/>
  <c r="A93" i="132" s="1"/>
  <c r="A94" i="132" s="1"/>
  <c r="A95" i="132" s="1"/>
  <c r="A96" i="132" s="1"/>
  <c r="A97" i="132" s="1"/>
  <c r="A98" i="132" s="1"/>
  <c r="A99" i="132" s="1"/>
  <c r="A100" i="132" s="1"/>
  <c r="A101" i="132" s="1"/>
  <c r="A102" i="132" s="1"/>
  <c r="A103" i="132" s="1"/>
  <c r="A104" i="132" s="1"/>
  <c r="A105" i="132" s="1"/>
  <c r="A106" i="132" s="1"/>
  <c r="A107" i="132" s="1"/>
  <c r="A108" i="132" s="1"/>
  <c r="A109" i="132" s="1"/>
  <c r="A110" i="132" s="1"/>
  <c r="A111" i="132" s="1"/>
  <c r="A112" i="132" s="1"/>
  <c r="A113" i="132" s="1"/>
  <c r="A114" i="132" s="1"/>
  <c r="A115" i="132" s="1"/>
  <c r="A116" i="132" s="1"/>
  <c r="A117" i="132" s="1"/>
  <c r="A118" i="132" s="1"/>
  <c r="A119" i="132" s="1"/>
  <c r="A120" i="132" s="1"/>
  <c r="A121" i="132" s="1"/>
  <c r="A122" i="132" s="1"/>
  <c r="A123" i="132" s="1"/>
  <c r="A124" i="132" s="1"/>
  <c r="A125" i="132" s="1"/>
  <c r="A126" i="132" s="1"/>
  <c r="A127" i="132" s="1"/>
  <c r="A128" i="132" s="1"/>
  <c r="A129" i="132" s="1"/>
  <c r="A130" i="132" s="1"/>
  <c r="A131" i="132" s="1"/>
  <c r="A132" i="132" s="1"/>
  <c r="A133" i="132" s="1"/>
  <c r="A134" i="132" s="1"/>
  <c r="A135" i="132" s="1"/>
  <c r="A136" i="132" s="1"/>
  <c r="A137" i="132" s="1"/>
  <c r="A138" i="132" s="1"/>
  <c r="A139" i="132" s="1"/>
  <c r="A140" i="132" s="1"/>
  <c r="A141" i="132" s="1"/>
  <c r="A142" i="132" s="1"/>
  <c r="A143" i="132" s="1"/>
  <c r="A144" i="132" s="1"/>
  <c r="A145" i="132" s="1"/>
  <c r="A146" i="132" s="1"/>
  <c r="A147" i="132" s="1"/>
  <c r="A148" i="132" s="1"/>
  <c r="A149" i="132" s="1"/>
  <c r="A150" i="132" s="1"/>
  <c r="A151" i="132" s="1"/>
  <c r="A152" i="132" s="1"/>
  <c r="A153" i="132" s="1"/>
  <c r="A154" i="132" s="1"/>
  <c r="A155" i="132" s="1"/>
  <c r="A156" i="132" s="1"/>
  <c r="A157" i="132" s="1"/>
  <c r="A158" i="132" s="1"/>
  <c r="A159" i="132" s="1"/>
  <c r="A160" i="132" s="1"/>
  <c r="A161" i="132" s="1"/>
  <c r="A18" i="132"/>
  <c r="A19" i="132" s="1"/>
  <c r="A16" i="132"/>
  <c r="A17" i="132" s="1"/>
  <c r="A14" i="132"/>
  <c r="A15" i="132" s="1"/>
  <c r="A12" i="132"/>
  <c r="A13" i="132" s="1"/>
  <c r="A10" i="132"/>
  <c r="A11" i="132" s="1"/>
  <c r="A9" i="132"/>
  <c r="S17" i="39"/>
  <c r="N135" i="122"/>
  <c r="H141" i="122"/>
  <c r="H142" i="122"/>
  <c r="H143" i="122"/>
  <c r="N129" i="122"/>
  <c r="N130" i="122"/>
  <c r="N131" i="122"/>
  <c r="N132" i="122"/>
  <c r="N133" i="122"/>
  <c r="N134" i="122"/>
  <c r="N136" i="122"/>
  <c r="N136" i="133" s="1"/>
  <c r="N137" i="122"/>
  <c r="N138" i="122"/>
  <c r="N139" i="122"/>
  <c r="N140" i="122"/>
  <c r="N141" i="122"/>
  <c r="N142" i="122"/>
  <c r="N143" i="122"/>
  <c r="N144" i="122"/>
  <c r="N145" i="122"/>
  <c r="N146" i="122"/>
  <c r="N147" i="122"/>
  <c r="N148" i="122"/>
  <c r="N149" i="122"/>
  <c r="N150" i="122"/>
  <c r="N151" i="122"/>
  <c r="N152" i="122"/>
  <c r="N153" i="122"/>
  <c r="N154" i="122"/>
  <c r="N155" i="122"/>
  <c r="N156" i="122"/>
  <c r="N157" i="122"/>
  <c r="N158" i="122"/>
  <c r="N159" i="122"/>
  <c r="N160" i="122"/>
  <c r="N128" i="122"/>
  <c r="AB109" i="78"/>
  <c r="K109" i="122" s="1"/>
  <c r="AC129" i="76"/>
  <c r="H129" i="122" s="1"/>
  <c r="AC130" i="76"/>
  <c r="H130" i="122" s="1"/>
  <c r="AC131" i="76"/>
  <c r="H131" i="122" s="1"/>
  <c r="AC132" i="76"/>
  <c r="H132" i="122" s="1"/>
  <c r="AC133" i="76"/>
  <c r="H133" i="122" s="1"/>
  <c r="AC134" i="76"/>
  <c r="H134" i="122" s="1"/>
  <c r="AC135" i="76"/>
  <c r="H135" i="122" s="1"/>
  <c r="AC136" i="76"/>
  <c r="H136" i="122" s="1"/>
  <c r="AC137" i="76"/>
  <c r="H137" i="122" s="1"/>
  <c r="AC138" i="76"/>
  <c r="H138" i="122" s="1"/>
  <c r="AC139" i="76"/>
  <c r="H139" i="122" s="1"/>
  <c r="AC140" i="76"/>
  <c r="H140" i="122" s="1"/>
  <c r="AC141" i="76"/>
  <c r="AC142" i="76"/>
  <c r="AC143" i="76"/>
  <c r="AC144" i="76"/>
  <c r="H144" i="122" s="1"/>
  <c r="AC145" i="76"/>
  <c r="H145" i="122" s="1"/>
  <c r="AC146" i="76"/>
  <c r="H146" i="122" s="1"/>
  <c r="AC147" i="76"/>
  <c r="H147" i="122" s="1"/>
  <c r="AC148" i="76"/>
  <c r="H148" i="122" s="1"/>
  <c r="AC149" i="76"/>
  <c r="H149" i="122" s="1"/>
  <c r="AC150" i="76"/>
  <c r="H150" i="122" s="1"/>
  <c r="AC151" i="76"/>
  <c r="H151" i="122" s="1"/>
  <c r="AC152" i="76"/>
  <c r="H152" i="122" s="1"/>
  <c r="AC153" i="76"/>
  <c r="H153" i="122" s="1"/>
  <c r="AC154" i="76"/>
  <c r="H154" i="122" s="1"/>
  <c r="AC155" i="76"/>
  <c r="H155" i="122" s="1"/>
  <c r="AC156" i="76"/>
  <c r="H156" i="122" s="1"/>
  <c r="AC157" i="76"/>
  <c r="H157" i="122" s="1"/>
  <c r="AC158" i="76"/>
  <c r="H158" i="122" s="1"/>
  <c r="AC159" i="76"/>
  <c r="H159" i="122" s="1"/>
  <c r="AC160" i="76"/>
  <c r="H160" i="122" s="1"/>
  <c r="AC128" i="76"/>
  <c r="H128" i="122" s="1"/>
  <c r="H136" i="133" l="1"/>
  <c r="O92" i="3"/>
  <c r="P92" i="3" s="1"/>
  <c r="O80" i="3"/>
  <c r="P80" i="3" s="1"/>
  <c r="O31" i="3"/>
  <c r="P31" i="3" s="1"/>
  <c r="O146" i="3"/>
  <c r="P146" i="3" s="1"/>
  <c r="O159" i="3"/>
  <c r="P159" i="3" s="1"/>
  <c r="O160" i="3"/>
  <c r="O93" i="3"/>
  <c r="P93" i="3" s="1"/>
  <c r="O51" i="3"/>
  <c r="H160" i="133"/>
  <c r="O128" i="3"/>
  <c r="P128" i="3" s="1"/>
  <c r="O138" i="3"/>
  <c r="P138" i="3" s="1"/>
  <c r="O78" i="3"/>
  <c r="P78" i="3" s="1"/>
  <c r="O6" i="3"/>
  <c r="P6" i="3" s="1"/>
  <c r="N160" i="133"/>
  <c r="O68" i="3"/>
  <c r="P68" i="3" s="1"/>
  <c r="O67" i="3"/>
  <c r="P67" i="3" s="1"/>
  <c r="O137" i="3"/>
  <c r="P137" i="3" s="1"/>
  <c r="O157" i="3"/>
  <c r="O35" i="3"/>
  <c r="P35" i="3" s="1"/>
  <c r="O27" i="3"/>
  <c r="P27" i="3" s="1"/>
  <c r="O122" i="3"/>
  <c r="P122" i="3" s="1"/>
  <c r="N157" i="133"/>
  <c r="O100" i="3"/>
  <c r="P100" i="3" s="1"/>
  <c r="H157" i="133"/>
  <c r="O129" i="3"/>
  <c r="P129" i="3" s="1"/>
  <c r="O57" i="3"/>
  <c r="O155" i="3"/>
  <c r="P155" i="3" s="1"/>
  <c r="N145" i="133"/>
  <c r="O153" i="3"/>
  <c r="P153" i="3" s="1"/>
  <c r="O95" i="3"/>
  <c r="P95" i="3" s="1"/>
  <c r="O71" i="3"/>
  <c r="P71" i="3" s="1"/>
  <c r="O105" i="3"/>
  <c r="P105" i="3" s="1"/>
  <c r="O70" i="3"/>
  <c r="P70" i="3" s="1"/>
  <c r="O104" i="3"/>
  <c r="P104" i="3" s="1"/>
  <c r="O32" i="3"/>
  <c r="N142" i="133"/>
  <c r="O79" i="3"/>
  <c r="P79" i="3" s="1"/>
  <c r="O55" i="3"/>
  <c r="P55" i="3" s="1"/>
  <c r="O19" i="3"/>
  <c r="P19" i="3" s="1"/>
  <c r="O7" i="3"/>
  <c r="O130" i="3"/>
  <c r="P130" i="3" s="1"/>
  <c r="O91" i="3"/>
  <c r="P91" i="3" s="1"/>
  <c r="H148" i="133"/>
  <c r="O145" i="3"/>
  <c r="P145" i="3" s="1"/>
  <c r="O43" i="3"/>
  <c r="P43" i="3" s="1"/>
  <c r="O56" i="3"/>
  <c r="P56" i="3" s="1"/>
  <c r="O112" i="3"/>
  <c r="P112" i="3" s="1"/>
  <c r="O54" i="3"/>
  <c r="P54" i="3" s="1"/>
  <c r="O25" i="3"/>
  <c r="P25" i="3" s="1"/>
  <c r="O103" i="3"/>
  <c r="P103" i="3" s="1"/>
  <c r="O117" i="3"/>
  <c r="O99" i="3"/>
  <c r="P99" i="3" s="1"/>
  <c r="O74" i="3"/>
  <c r="O46" i="3"/>
  <c r="P46" i="3" s="1"/>
  <c r="N135" i="133"/>
  <c r="O60" i="3"/>
  <c r="O24" i="3"/>
  <c r="P24" i="3" s="1"/>
  <c r="O12" i="3"/>
  <c r="P12" i="3" s="1"/>
  <c r="N130" i="133"/>
  <c r="O143" i="3"/>
  <c r="P143" i="3" s="1"/>
  <c r="O119" i="3"/>
  <c r="O107" i="3"/>
  <c r="P107" i="3" s="1"/>
  <c r="O83" i="3"/>
  <c r="P83" i="3" s="1"/>
  <c r="O59" i="3"/>
  <c r="P59" i="3" s="1"/>
  <c r="O47" i="3"/>
  <c r="P47" i="3" s="1"/>
  <c r="O23" i="3"/>
  <c r="P23" i="3" s="1"/>
  <c r="O11" i="3"/>
  <c r="P11" i="3" s="1"/>
  <c r="O97" i="3"/>
  <c r="O90" i="3"/>
  <c r="O15" i="3"/>
  <c r="P15" i="3" s="1"/>
  <c r="O125" i="3"/>
  <c r="P125" i="3" s="1"/>
  <c r="O114" i="3"/>
  <c r="P114" i="3" s="1"/>
  <c r="O87" i="3"/>
  <c r="P87" i="3" s="1"/>
  <c r="O113" i="3"/>
  <c r="P113" i="3" s="1"/>
  <c r="O148" i="3"/>
  <c r="P148" i="3" s="1"/>
  <c r="O136" i="3"/>
  <c r="P136" i="3" s="1"/>
  <c r="O88" i="3"/>
  <c r="P88" i="3" s="1"/>
  <c r="O133" i="3"/>
  <c r="P133" i="3" s="1"/>
  <c r="O39" i="3"/>
  <c r="P39" i="3" s="1"/>
  <c r="O111" i="3"/>
  <c r="P111" i="3" s="1"/>
  <c r="O58" i="3"/>
  <c r="P58" i="3" s="1"/>
  <c r="H149" i="133"/>
  <c r="N149" i="133"/>
  <c r="O34" i="3"/>
  <c r="P34" i="3" s="1"/>
  <c r="O10" i="3"/>
  <c r="P10" i="3" s="1"/>
  <c r="O5" i="3"/>
  <c r="O20" i="3"/>
  <c r="P20" i="3" s="1"/>
  <c r="H151" i="133"/>
  <c r="H139" i="133"/>
  <c r="H156" i="133"/>
  <c r="N159" i="133"/>
  <c r="N147" i="133"/>
  <c r="H147" i="133"/>
  <c r="H135" i="133"/>
  <c r="N152" i="133"/>
  <c r="H128" i="133"/>
  <c r="H150" i="133"/>
  <c r="N150" i="133"/>
  <c r="H158" i="133"/>
  <c r="N158" i="133"/>
  <c r="H146" i="133"/>
  <c r="H134" i="133"/>
  <c r="N134" i="133"/>
  <c r="N146" i="133"/>
  <c r="E130" i="133" l="1"/>
  <c r="O127" i="3"/>
  <c r="P127" i="3" s="1"/>
  <c r="O139" i="3"/>
  <c r="P139" i="3" s="1"/>
  <c r="K109" i="133"/>
  <c r="H131" i="133"/>
  <c r="E154" i="133"/>
  <c r="O151" i="3"/>
  <c r="P151" i="3" s="1"/>
  <c r="O118" i="3"/>
  <c r="P118" i="3" s="1"/>
  <c r="N131" i="133"/>
  <c r="H142" i="133"/>
  <c r="O102" i="3"/>
  <c r="P102" i="3" s="1"/>
  <c r="H155" i="133"/>
  <c r="N133" i="133"/>
  <c r="H133" i="133"/>
  <c r="N143" i="133"/>
  <c r="O126" i="3"/>
  <c r="P126" i="3" s="1"/>
  <c r="E129" i="133"/>
  <c r="H143" i="133"/>
  <c r="H132" i="133"/>
  <c r="O28" i="3"/>
  <c r="P28" i="3" s="1"/>
  <c r="O116" i="3"/>
  <c r="P116" i="3" s="1"/>
  <c r="O115" i="3"/>
  <c r="P115" i="3" s="1"/>
  <c r="O85" i="3"/>
  <c r="P85" i="3" s="1"/>
  <c r="N154" i="133"/>
  <c r="O140" i="3"/>
  <c r="P140" i="3" s="1"/>
  <c r="O8" i="3"/>
  <c r="P8" i="3" s="1"/>
  <c r="O152" i="3"/>
  <c r="P152" i="3" s="1"/>
  <c r="O106" i="3"/>
  <c r="N129" i="133"/>
  <c r="O120" i="3"/>
  <c r="P120" i="3" s="1"/>
  <c r="O94" i="3"/>
  <c r="P94" i="3" s="1"/>
  <c r="O44" i="3"/>
  <c r="P44" i="3" s="1"/>
  <c r="O156" i="3"/>
  <c r="P156" i="3" s="1"/>
  <c r="H159" i="133"/>
  <c r="H130" i="133"/>
  <c r="F131" i="133"/>
  <c r="N155" i="133"/>
  <c r="N132" i="133"/>
  <c r="O22" i="3"/>
  <c r="N148" i="133"/>
  <c r="L143" i="133"/>
  <c r="O96" i="3"/>
  <c r="P96" i="3" s="1"/>
  <c r="H154" i="133"/>
  <c r="O82" i="3"/>
  <c r="P82" i="3" s="1"/>
  <c r="O69" i="3"/>
  <c r="P69" i="3" s="1"/>
  <c r="O132" i="3"/>
  <c r="P132" i="3" s="1"/>
  <c r="H145" i="133"/>
  <c r="O142" i="3"/>
  <c r="P142" i="3" s="1"/>
  <c r="O154" i="3"/>
  <c r="P154" i="3" s="1"/>
  <c r="N156" i="133"/>
  <c r="N139" i="133"/>
  <c r="O76" i="3"/>
  <c r="P76" i="3" s="1"/>
  <c r="O72" i="3"/>
  <c r="P72" i="3" s="1"/>
  <c r="O86" i="3"/>
  <c r="P86" i="3" s="1"/>
  <c r="O33" i="3"/>
  <c r="P33" i="3" s="1"/>
  <c r="O110" i="3"/>
  <c r="P110" i="3" s="1"/>
  <c r="O26" i="3"/>
  <c r="P26" i="3" s="1"/>
  <c r="O21" i="3"/>
  <c r="P21" i="3" s="1"/>
  <c r="O134" i="3"/>
  <c r="P134" i="3" s="1"/>
  <c r="O98" i="3"/>
  <c r="P98" i="3" s="1"/>
  <c r="O36" i="3"/>
  <c r="O40" i="3"/>
  <c r="P40" i="3" s="1"/>
  <c r="O13" i="3"/>
  <c r="P13" i="3" s="1"/>
  <c r="I147" i="133"/>
  <c r="O45" i="3"/>
  <c r="P45" i="3" s="1"/>
  <c r="L144" i="133"/>
  <c r="E140" i="133"/>
  <c r="O64" i="3"/>
  <c r="P64" i="3" s="1"/>
  <c r="O108" i="3"/>
  <c r="P108" i="3" s="1"/>
  <c r="O9" i="3"/>
  <c r="P9" i="3" s="1"/>
  <c r="O38" i="3"/>
  <c r="P38" i="3" s="1"/>
  <c r="O124" i="3"/>
  <c r="P124" i="3" s="1"/>
  <c r="O81" i="3"/>
  <c r="P81" i="3" s="1"/>
  <c r="O14" i="3"/>
  <c r="P14" i="3" s="1"/>
  <c r="N137" i="133"/>
  <c r="I144" i="133"/>
  <c r="O84" i="3"/>
  <c r="P84" i="3" s="1"/>
  <c r="H140" i="133"/>
  <c r="O150" i="3"/>
  <c r="P150" i="3" s="1"/>
  <c r="O42" i="3"/>
  <c r="P42" i="3" s="1"/>
  <c r="O61" i="3"/>
  <c r="P61" i="3" s="1"/>
  <c r="O48" i="3"/>
  <c r="P48" i="3" s="1"/>
  <c r="O37" i="3"/>
  <c r="P37" i="3" s="1"/>
  <c r="N144" i="133"/>
  <c r="N140" i="133"/>
  <c r="N151" i="133"/>
  <c r="O144" i="3"/>
  <c r="P144" i="3" s="1"/>
  <c r="O30" i="3"/>
  <c r="P30" i="3" s="1"/>
  <c r="O66" i="3"/>
  <c r="P66" i="3" s="1"/>
  <c r="H144" i="133"/>
  <c r="O109" i="3"/>
  <c r="P109" i="3" s="1"/>
  <c r="O141" i="3"/>
  <c r="P141" i="3" s="1"/>
  <c r="N128" i="133"/>
  <c r="O52" i="3"/>
  <c r="P52" i="3" s="1"/>
  <c r="O16" i="3"/>
  <c r="P16" i="3" s="1"/>
  <c r="O41" i="3"/>
  <c r="P41" i="3" s="1"/>
  <c r="N141" i="133"/>
  <c r="E141" i="133"/>
  <c r="H152" i="133"/>
  <c r="O73" i="3"/>
  <c r="P73" i="3" s="1"/>
  <c r="O149" i="3"/>
  <c r="P149" i="3" s="1"/>
  <c r="O29" i="3"/>
  <c r="P29" i="3" s="1"/>
  <c r="H137" i="133"/>
  <c r="P119" i="3"/>
  <c r="O17" i="3"/>
  <c r="P17" i="3" s="1"/>
  <c r="P117" i="3"/>
  <c r="P57" i="3"/>
  <c r="O53" i="3"/>
  <c r="P53" i="3" s="1"/>
  <c r="P51" i="3"/>
  <c r="I137" i="133"/>
  <c r="E152" i="133"/>
  <c r="P5" i="3"/>
  <c r="P60" i="3"/>
  <c r="P74" i="3"/>
  <c r="P157" i="3"/>
  <c r="O65" i="3"/>
  <c r="P65" i="3" s="1"/>
  <c r="H129" i="133"/>
  <c r="M129" i="133"/>
  <c r="P7" i="3"/>
  <c r="H141" i="133"/>
  <c r="P97" i="3"/>
  <c r="O89" i="3"/>
  <c r="P89" i="3" s="1"/>
  <c r="N153" i="133"/>
  <c r="O77" i="3"/>
  <c r="P77" i="3" s="1"/>
  <c r="P90" i="3"/>
  <c r="M153" i="133"/>
  <c r="O101" i="3"/>
  <c r="P101" i="3" s="1"/>
  <c r="P32" i="3"/>
  <c r="O158" i="3"/>
  <c r="P158" i="3" s="1"/>
  <c r="H153" i="133"/>
  <c r="O50" i="3"/>
  <c r="P50" i="3" s="1"/>
  <c r="O18" i="3"/>
  <c r="P18" i="3" s="1"/>
  <c r="O75" i="3"/>
  <c r="O121" i="3"/>
  <c r="P121" i="3" s="1"/>
  <c r="O135" i="3"/>
  <c r="P135" i="3" s="1"/>
  <c r="O62" i="3"/>
  <c r="P62" i="3" s="1"/>
  <c r="H138" i="133"/>
  <c r="O49" i="3"/>
  <c r="O63" i="3"/>
  <c r="P63" i="3" s="1"/>
  <c r="N138" i="133"/>
  <c r="L10" i="123"/>
  <c r="N10" i="124"/>
  <c r="L11" i="124"/>
  <c r="M11" i="123"/>
  <c r="L12" i="123"/>
  <c r="M12" i="123"/>
  <c r="L14" i="123"/>
  <c r="N14" i="123"/>
  <c r="L15" i="124"/>
  <c r="N15" i="123"/>
  <c r="L16" i="124"/>
  <c r="M16" i="124"/>
  <c r="N16" i="124"/>
  <c r="N17" i="123"/>
  <c r="L19" i="124"/>
  <c r="L20" i="124"/>
  <c r="M20" i="124"/>
  <c r="N21" i="123"/>
  <c r="L22" i="124"/>
  <c r="N22" i="124"/>
  <c r="L23" i="124"/>
  <c r="M23" i="123"/>
  <c r="N23" i="124"/>
  <c r="L24" i="124"/>
  <c r="M24" i="124"/>
  <c r="N24" i="124"/>
  <c r="N25" i="123"/>
  <c r="L27" i="124"/>
  <c r="M27" i="123"/>
  <c r="L28" i="123"/>
  <c r="M28" i="123"/>
  <c r="N28" i="124"/>
  <c r="N29" i="124"/>
  <c r="L32" i="124"/>
  <c r="L34" i="124"/>
  <c r="N34" i="123"/>
  <c r="M35" i="124"/>
  <c r="M36" i="123"/>
  <c r="N36" i="123"/>
  <c r="N37" i="124"/>
  <c r="L38" i="124"/>
  <c r="M39" i="124"/>
  <c r="N39" i="124"/>
  <c r="L40" i="123"/>
  <c r="N42" i="124"/>
  <c r="M43" i="124"/>
  <c r="N43" i="124"/>
  <c r="M44" i="124"/>
  <c r="N44" i="124"/>
  <c r="M47" i="123"/>
  <c r="N47" i="123"/>
  <c r="M48" i="123"/>
  <c r="N48" i="124"/>
  <c r="N49" i="124"/>
  <c r="N50" i="124"/>
  <c r="M51" i="123"/>
  <c r="N51" i="123"/>
  <c r="M52" i="123"/>
  <c r="N52" i="124"/>
  <c r="N54" i="123"/>
  <c r="M55" i="123"/>
  <c r="N55" i="124"/>
  <c r="M56" i="123"/>
  <c r="N56" i="124"/>
  <c r="N58" i="123"/>
  <c r="M59" i="124"/>
  <c r="N59" i="124"/>
  <c r="N61" i="123"/>
  <c r="M64" i="123"/>
  <c r="M67" i="123"/>
  <c r="N68" i="124"/>
  <c r="N69" i="123"/>
  <c r="N70" i="124"/>
  <c r="M71" i="123"/>
  <c r="N71" i="123"/>
  <c r="M72" i="123"/>
  <c r="N72" i="124"/>
  <c r="N73" i="123"/>
  <c r="M74" i="124"/>
  <c r="M75" i="123"/>
  <c r="N75" i="123"/>
  <c r="N77" i="123"/>
  <c r="N79" i="124"/>
  <c r="N82" i="123"/>
  <c r="N83" i="124"/>
  <c r="N84" i="124"/>
  <c r="N85" i="124"/>
  <c r="N86" i="124"/>
  <c r="N87" i="124"/>
  <c r="N88" i="123"/>
  <c r="N91" i="123"/>
  <c r="N92" i="124"/>
  <c r="N93" i="124"/>
  <c r="N95" i="123"/>
  <c r="N98" i="124"/>
  <c r="N99" i="124"/>
  <c r="N102" i="123"/>
  <c r="N103" i="124"/>
  <c r="N104" i="124"/>
  <c r="N106" i="124"/>
  <c r="N107" i="123"/>
  <c r="N108" i="123"/>
  <c r="N114" i="124"/>
  <c r="N115" i="124"/>
  <c r="N116" i="123"/>
  <c r="N119" i="124"/>
  <c r="N120" i="123"/>
  <c r="N121" i="123"/>
  <c r="N123" i="123"/>
  <c r="N125" i="124"/>
  <c r="N126" i="123"/>
  <c r="N132" i="124"/>
  <c r="N136" i="124"/>
  <c r="N141" i="123"/>
  <c r="N145" i="124"/>
  <c r="N157" i="124"/>
  <c r="AL129" i="80"/>
  <c r="M129" i="122" s="1"/>
  <c r="AL130" i="80"/>
  <c r="M130" i="122" s="1"/>
  <c r="M130" i="133" s="1"/>
  <c r="AL131" i="80"/>
  <c r="M131" i="122" s="1"/>
  <c r="M131" i="133" s="1"/>
  <c r="AL132" i="80"/>
  <c r="M132" i="122" s="1"/>
  <c r="M132" i="133" s="1"/>
  <c r="AL133" i="80"/>
  <c r="M133" i="122" s="1"/>
  <c r="M133" i="133" s="1"/>
  <c r="AL134" i="80"/>
  <c r="M134" i="122" s="1"/>
  <c r="M134" i="133" s="1"/>
  <c r="AL135" i="80"/>
  <c r="M135" i="122" s="1"/>
  <c r="M135" i="133" s="1"/>
  <c r="AL136" i="80"/>
  <c r="M136" i="122" s="1"/>
  <c r="M136" i="133" s="1"/>
  <c r="AL137" i="80"/>
  <c r="M137" i="122" s="1"/>
  <c r="M137" i="133" s="1"/>
  <c r="AL138" i="80"/>
  <c r="M138" i="122" s="1"/>
  <c r="M138" i="133" s="1"/>
  <c r="AL139" i="80"/>
  <c r="M139" i="122" s="1"/>
  <c r="M139" i="133" s="1"/>
  <c r="AL140" i="80"/>
  <c r="M140" i="122" s="1"/>
  <c r="M140" i="133" s="1"/>
  <c r="AL141" i="80"/>
  <c r="M141" i="122" s="1"/>
  <c r="M141" i="133" s="1"/>
  <c r="AL142" i="80"/>
  <c r="M142" i="122" s="1"/>
  <c r="M142" i="133" s="1"/>
  <c r="AL143" i="80"/>
  <c r="M143" i="122" s="1"/>
  <c r="M143" i="133" s="1"/>
  <c r="AL144" i="80"/>
  <c r="M144" i="122" s="1"/>
  <c r="M144" i="133" s="1"/>
  <c r="AL145" i="80"/>
  <c r="M145" i="122" s="1"/>
  <c r="M145" i="133" s="1"/>
  <c r="AL146" i="80"/>
  <c r="M146" i="122" s="1"/>
  <c r="M146" i="133" s="1"/>
  <c r="AL147" i="80"/>
  <c r="M147" i="122" s="1"/>
  <c r="M147" i="133" s="1"/>
  <c r="AL148" i="80"/>
  <c r="M148" i="122" s="1"/>
  <c r="M148" i="133" s="1"/>
  <c r="AL149" i="80"/>
  <c r="M149" i="122" s="1"/>
  <c r="M149" i="133" s="1"/>
  <c r="AL150" i="80"/>
  <c r="M150" i="122" s="1"/>
  <c r="M150" i="133" s="1"/>
  <c r="AL151" i="80"/>
  <c r="M151" i="122" s="1"/>
  <c r="M151" i="133" s="1"/>
  <c r="AL152" i="80"/>
  <c r="M152" i="122" s="1"/>
  <c r="M152" i="133" s="1"/>
  <c r="AL153" i="80"/>
  <c r="M153" i="122" s="1"/>
  <c r="AL154" i="80"/>
  <c r="M154" i="122" s="1"/>
  <c r="M154" i="133" s="1"/>
  <c r="AL155" i="80"/>
  <c r="M155" i="122" s="1"/>
  <c r="M155" i="133" s="1"/>
  <c r="AL156" i="80"/>
  <c r="M156" i="122" s="1"/>
  <c r="M156" i="133" s="1"/>
  <c r="AL157" i="80"/>
  <c r="M157" i="122" s="1"/>
  <c r="M157" i="133" s="1"/>
  <c r="AL158" i="80"/>
  <c r="M158" i="122" s="1"/>
  <c r="M158" i="133" s="1"/>
  <c r="AL159" i="80"/>
  <c r="M159" i="122" s="1"/>
  <c r="M159" i="133" s="1"/>
  <c r="AL160" i="80"/>
  <c r="M160" i="122" s="1"/>
  <c r="M160" i="133" s="1"/>
  <c r="AK129" i="80"/>
  <c r="L129" i="122" s="1"/>
  <c r="L129" i="133" s="1"/>
  <c r="AK130" i="80"/>
  <c r="L130" i="122" s="1"/>
  <c r="L130" i="133" s="1"/>
  <c r="AK131" i="80"/>
  <c r="L131" i="122" s="1"/>
  <c r="L131" i="133" s="1"/>
  <c r="AK132" i="80"/>
  <c r="L132" i="122" s="1"/>
  <c r="L132" i="133" s="1"/>
  <c r="AK133" i="80"/>
  <c r="L133" i="122" s="1"/>
  <c r="L133" i="133" s="1"/>
  <c r="AK134" i="80"/>
  <c r="L134" i="122" s="1"/>
  <c r="L134" i="133" s="1"/>
  <c r="AK135" i="80"/>
  <c r="L135" i="122" s="1"/>
  <c r="L135" i="133" s="1"/>
  <c r="AK136" i="80"/>
  <c r="L136" i="122" s="1"/>
  <c r="L136" i="133" s="1"/>
  <c r="AK137" i="80"/>
  <c r="L137" i="122" s="1"/>
  <c r="L137" i="133" s="1"/>
  <c r="AK138" i="80"/>
  <c r="L138" i="122" s="1"/>
  <c r="L138" i="133" s="1"/>
  <c r="AK139" i="80"/>
  <c r="L139" i="122" s="1"/>
  <c r="L139" i="133" s="1"/>
  <c r="AK140" i="80"/>
  <c r="L140" i="122" s="1"/>
  <c r="L140" i="133" s="1"/>
  <c r="AK141" i="80"/>
  <c r="L141" i="122" s="1"/>
  <c r="L141" i="133" s="1"/>
  <c r="AK142" i="80"/>
  <c r="L142" i="122" s="1"/>
  <c r="L142" i="133" s="1"/>
  <c r="AK143" i="80"/>
  <c r="L143" i="122" s="1"/>
  <c r="AK144" i="80"/>
  <c r="L144" i="122" s="1"/>
  <c r="AK145" i="80"/>
  <c r="L145" i="122" s="1"/>
  <c r="L145" i="133" s="1"/>
  <c r="AK146" i="80"/>
  <c r="L146" i="122" s="1"/>
  <c r="L146" i="133" s="1"/>
  <c r="AK147" i="80"/>
  <c r="L147" i="122" s="1"/>
  <c r="L147" i="133" s="1"/>
  <c r="AK148" i="80"/>
  <c r="L148" i="122" s="1"/>
  <c r="L148" i="133" s="1"/>
  <c r="AK149" i="80"/>
  <c r="L149" i="122" s="1"/>
  <c r="L149" i="133" s="1"/>
  <c r="AK150" i="80"/>
  <c r="L150" i="122" s="1"/>
  <c r="L150" i="133" s="1"/>
  <c r="AK151" i="80"/>
  <c r="L151" i="122" s="1"/>
  <c r="L151" i="133" s="1"/>
  <c r="AK152" i="80"/>
  <c r="L152" i="122" s="1"/>
  <c r="L152" i="133" s="1"/>
  <c r="AK153" i="80"/>
  <c r="L153" i="122" s="1"/>
  <c r="L153" i="133" s="1"/>
  <c r="AK154" i="80"/>
  <c r="L154" i="122" s="1"/>
  <c r="L154" i="133" s="1"/>
  <c r="AK155" i="80"/>
  <c r="L155" i="122" s="1"/>
  <c r="L155" i="133" s="1"/>
  <c r="AK156" i="80"/>
  <c r="L156" i="122" s="1"/>
  <c r="L156" i="133" s="1"/>
  <c r="AK157" i="80"/>
  <c r="L157" i="122" s="1"/>
  <c r="L157" i="133" s="1"/>
  <c r="AK158" i="80"/>
  <c r="L158" i="122" s="1"/>
  <c r="L158" i="133" s="1"/>
  <c r="AK159" i="80"/>
  <c r="L159" i="122" s="1"/>
  <c r="L159" i="133" s="1"/>
  <c r="AK160" i="80"/>
  <c r="L160" i="122" s="1"/>
  <c r="L160" i="133" s="1"/>
  <c r="J10" i="124"/>
  <c r="K12" i="123"/>
  <c r="K13" i="124"/>
  <c r="J14" i="123"/>
  <c r="K14" i="123"/>
  <c r="J16" i="124"/>
  <c r="J17" i="123"/>
  <c r="J18" i="123"/>
  <c r="K18" i="124"/>
  <c r="K19" i="123"/>
  <c r="K20" i="124"/>
  <c r="J22" i="124"/>
  <c r="K22" i="123"/>
  <c r="J23" i="124"/>
  <c r="J24" i="123"/>
  <c r="K24" i="123"/>
  <c r="K25" i="123"/>
  <c r="J26" i="124"/>
  <c r="K26" i="123"/>
  <c r="K28" i="124"/>
  <c r="J29" i="124"/>
  <c r="J30" i="123"/>
  <c r="K30" i="124"/>
  <c r="J32" i="124"/>
  <c r="K32" i="123"/>
  <c r="K33" i="123"/>
  <c r="J34" i="123"/>
  <c r="J36" i="123"/>
  <c r="K36" i="124"/>
  <c r="K37" i="124"/>
  <c r="K38" i="124"/>
  <c r="K39" i="123"/>
  <c r="K40" i="123"/>
  <c r="K44" i="124"/>
  <c r="K46" i="123"/>
  <c r="K48" i="123"/>
  <c r="K49" i="123"/>
  <c r="K50" i="124"/>
  <c r="K52" i="124"/>
  <c r="K54" i="123"/>
  <c r="K56" i="124"/>
  <c r="K58" i="123"/>
  <c r="K62" i="123"/>
  <c r="K63" i="124"/>
  <c r="K64" i="124"/>
  <c r="K66" i="124"/>
  <c r="K67" i="123"/>
  <c r="K68" i="123"/>
  <c r="K69" i="124"/>
  <c r="K70" i="124"/>
  <c r="K72" i="123"/>
  <c r="K74" i="123"/>
  <c r="K76" i="124"/>
  <c r="K78" i="124"/>
  <c r="K80" i="123"/>
  <c r="K84" i="123"/>
  <c r="K85" i="124"/>
  <c r="K86" i="124"/>
  <c r="K88" i="124"/>
  <c r="K90" i="124"/>
  <c r="K92" i="123"/>
  <c r="K94" i="124"/>
  <c r="K97" i="123"/>
  <c r="K98" i="124"/>
  <c r="K102" i="124"/>
  <c r="K104" i="124"/>
  <c r="K106" i="124"/>
  <c r="K108" i="123"/>
  <c r="K109" i="124"/>
  <c r="AA129" i="78"/>
  <c r="J129" i="122" s="1"/>
  <c r="J129" i="133" s="1"/>
  <c r="AB129" i="78"/>
  <c r="K129" i="122" s="1"/>
  <c r="K129" i="133" s="1"/>
  <c r="AA130" i="78"/>
  <c r="J130" i="122" s="1"/>
  <c r="J130" i="133" s="1"/>
  <c r="AB130" i="78"/>
  <c r="K130" i="122" s="1"/>
  <c r="K130" i="133" s="1"/>
  <c r="AA131" i="78"/>
  <c r="J131" i="122" s="1"/>
  <c r="J131" i="133" s="1"/>
  <c r="AB131" i="78"/>
  <c r="K131" i="122" s="1"/>
  <c r="K131" i="133" s="1"/>
  <c r="AA132" i="78"/>
  <c r="J132" i="122" s="1"/>
  <c r="J132" i="133" s="1"/>
  <c r="AB132" i="78"/>
  <c r="K132" i="122" s="1"/>
  <c r="K132" i="133" s="1"/>
  <c r="AA133" i="78"/>
  <c r="J133" i="122" s="1"/>
  <c r="J133" i="133" s="1"/>
  <c r="AB133" i="78"/>
  <c r="K133" i="122" s="1"/>
  <c r="K133" i="133" s="1"/>
  <c r="AA134" i="78"/>
  <c r="J134" i="122" s="1"/>
  <c r="J134" i="133" s="1"/>
  <c r="AB134" i="78"/>
  <c r="K134" i="122" s="1"/>
  <c r="K134" i="133" s="1"/>
  <c r="AA135" i="78"/>
  <c r="J135" i="122" s="1"/>
  <c r="J135" i="133" s="1"/>
  <c r="AB135" i="78"/>
  <c r="K135" i="122" s="1"/>
  <c r="K135" i="133" s="1"/>
  <c r="AA136" i="78"/>
  <c r="J136" i="122" s="1"/>
  <c r="J136" i="133" s="1"/>
  <c r="AB136" i="78"/>
  <c r="K136" i="122" s="1"/>
  <c r="K136" i="133" s="1"/>
  <c r="AA137" i="78"/>
  <c r="J137" i="122" s="1"/>
  <c r="J137" i="133" s="1"/>
  <c r="AB137" i="78"/>
  <c r="K137" i="122" s="1"/>
  <c r="K137" i="133" s="1"/>
  <c r="AA138" i="78"/>
  <c r="J138" i="122" s="1"/>
  <c r="J138" i="133" s="1"/>
  <c r="AB138" i="78"/>
  <c r="K138" i="122" s="1"/>
  <c r="K138" i="133" s="1"/>
  <c r="AA139" i="78"/>
  <c r="J139" i="122" s="1"/>
  <c r="J139" i="133" s="1"/>
  <c r="AB139" i="78"/>
  <c r="K139" i="122" s="1"/>
  <c r="K139" i="133" s="1"/>
  <c r="AA140" i="78"/>
  <c r="J140" i="122" s="1"/>
  <c r="J140" i="133" s="1"/>
  <c r="AB140" i="78"/>
  <c r="K140" i="122" s="1"/>
  <c r="K140" i="133" s="1"/>
  <c r="AA141" i="78"/>
  <c r="J141" i="122" s="1"/>
  <c r="J141" i="133" s="1"/>
  <c r="AB141" i="78"/>
  <c r="K141" i="122" s="1"/>
  <c r="K141" i="133" s="1"/>
  <c r="AA142" i="78"/>
  <c r="J142" i="122" s="1"/>
  <c r="J142" i="133" s="1"/>
  <c r="AB142" i="78"/>
  <c r="K142" i="122" s="1"/>
  <c r="K142" i="133" s="1"/>
  <c r="AA143" i="78"/>
  <c r="J143" i="122" s="1"/>
  <c r="J143" i="133" s="1"/>
  <c r="AB143" i="78"/>
  <c r="K143" i="122" s="1"/>
  <c r="K143" i="133" s="1"/>
  <c r="AA144" i="78"/>
  <c r="J144" i="122" s="1"/>
  <c r="J144" i="133" s="1"/>
  <c r="AB144" i="78"/>
  <c r="K144" i="122" s="1"/>
  <c r="K144" i="133" s="1"/>
  <c r="AA145" i="78"/>
  <c r="J145" i="122" s="1"/>
  <c r="J145" i="133" s="1"/>
  <c r="AB145" i="78"/>
  <c r="K145" i="122" s="1"/>
  <c r="K145" i="133" s="1"/>
  <c r="AA146" i="78"/>
  <c r="J146" i="122" s="1"/>
  <c r="J146" i="133" s="1"/>
  <c r="AB146" i="78"/>
  <c r="K146" i="122" s="1"/>
  <c r="K146" i="133" s="1"/>
  <c r="AA147" i="78"/>
  <c r="J147" i="122" s="1"/>
  <c r="J147" i="133" s="1"/>
  <c r="AB147" i="78"/>
  <c r="K147" i="122" s="1"/>
  <c r="K147" i="133" s="1"/>
  <c r="AA148" i="78"/>
  <c r="J148" i="122" s="1"/>
  <c r="J148" i="133" s="1"/>
  <c r="AB148" i="78"/>
  <c r="K148" i="122" s="1"/>
  <c r="K148" i="133" s="1"/>
  <c r="AA149" i="78"/>
  <c r="J149" i="122" s="1"/>
  <c r="J149" i="133" s="1"/>
  <c r="AB149" i="78"/>
  <c r="K149" i="122" s="1"/>
  <c r="K149" i="133" s="1"/>
  <c r="AA150" i="78"/>
  <c r="J150" i="122" s="1"/>
  <c r="J150" i="133" s="1"/>
  <c r="AB150" i="78"/>
  <c r="K150" i="122" s="1"/>
  <c r="K150" i="133" s="1"/>
  <c r="AA151" i="78"/>
  <c r="J151" i="122" s="1"/>
  <c r="J151" i="133" s="1"/>
  <c r="AB151" i="78"/>
  <c r="K151" i="122" s="1"/>
  <c r="K151" i="133" s="1"/>
  <c r="AA152" i="78"/>
  <c r="J152" i="122" s="1"/>
  <c r="J152" i="133" s="1"/>
  <c r="AB152" i="78"/>
  <c r="K152" i="122" s="1"/>
  <c r="K152" i="133" s="1"/>
  <c r="AA153" i="78"/>
  <c r="J153" i="122" s="1"/>
  <c r="J153" i="133" s="1"/>
  <c r="AB153" i="78"/>
  <c r="K153" i="122" s="1"/>
  <c r="K153" i="133" s="1"/>
  <c r="AA154" i="78"/>
  <c r="J154" i="122" s="1"/>
  <c r="J154" i="133" s="1"/>
  <c r="AB154" i="78"/>
  <c r="K154" i="122" s="1"/>
  <c r="K154" i="133" s="1"/>
  <c r="AA155" i="78"/>
  <c r="J155" i="122" s="1"/>
  <c r="J155" i="133" s="1"/>
  <c r="AB155" i="78"/>
  <c r="K155" i="122" s="1"/>
  <c r="K155" i="133" s="1"/>
  <c r="AA156" i="78"/>
  <c r="J156" i="122" s="1"/>
  <c r="J156" i="133" s="1"/>
  <c r="AB156" i="78"/>
  <c r="K156" i="122" s="1"/>
  <c r="K156" i="133" s="1"/>
  <c r="AA157" i="78"/>
  <c r="J157" i="122" s="1"/>
  <c r="J157" i="133" s="1"/>
  <c r="AB157" i="78"/>
  <c r="K157" i="122" s="1"/>
  <c r="K157" i="133" s="1"/>
  <c r="AA158" i="78"/>
  <c r="J158" i="122" s="1"/>
  <c r="J158" i="133" s="1"/>
  <c r="AB158" i="78"/>
  <c r="K158" i="122" s="1"/>
  <c r="K158" i="133" s="1"/>
  <c r="AA159" i="78"/>
  <c r="J159" i="122" s="1"/>
  <c r="J159" i="133" s="1"/>
  <c r="AB159" i="78"/>
  <c r="K159" i="122" s="1"/>
  <c r="K159" i="133" s="1"/>
  <c r="AA160" i="78"/>
  <c r="J160" i="122" s="1"/>
  <c r="J160" i="133" s="1"/>
  <c r="AB160" i="78"/>
  <c r="K160" i="122" s="1"/>
  <c r="K160" i="133" s="1"/>
  <c r="B15" i="124"/>
  <c r="B16" i="124"/>
  <c r="B18" i="123"/>
  <c r="B19" i="123"/>
  <c r="B20" i="124"/>
  <c r="B25" i="124"/>
  <c r="B27" i="123"/>
  <c r="B28" i="124"/>
  <c r="B29" i="123"/>
  <c r="B30" i="124"/>
  <c r="B31" i="123"/>
  <c r="B32" i="124"/>
  <c r="B36" i="124"/>
  <c r="B39" i="123"/>
  <c r="B40" i="124"/>
  <c r="B41" i="124"/>
  <c r="B43" i="124"/>
  <c r="B44" i="123"/>
  <c r="B51" i="123"/>
  <c r="B53" i="123"/>
  <c r="B54" i="124"/>
  <c r="B55" i="123"/>
  <c r="B56" i="124"/>
  <c r="B60" i="124"/>
  <c r="B62" i="124"/>
  <c r="X129" i="71"/>
  <c r="X130" i="71"/>
  <c r="X131" i="71"/>
  <c r="B131" i="122" s="1"/>
  <c r="B131" i="133" s="1"/>
  <c r="X132" i="71"/>
  <c r="B132" i="122" s="1"/>
  <c r="B132" i="133" s="1"/>
  <c r="X133" i="71"/>
  <c r="B133" i="122" s="1"/>
  <c r="B133" i="133" s="1"/>
  <c r="X134" i="71"/>
  <c r="B134" i="122" s="1"/>
  <c r="B134" i="133" s="1"/>
  <c r="X135" i="71"/>
  <c r="B135" i="122" s="1"/>
  <c r="B135" i="133" s="1"/>
  <c r="X136" i="71"/>
  <c r="X137" i="71"/>
  <c r="B137" i="122" s="1"/>
  <c r="B137" i="133" s="1"/>
  <c r="X138" i="71"/>
  <c r="B138" i="122" s="1"/>
  <c r="B138" i="133" s="1"/>
  <c r="X139" i="71"/>
  <c r="X140" i="71"/>
  <c r="X141" i="71"/>
  <c r="X142" i="71"/>
  <c r="X143" i="71"/>
  <c r="B143" i="122" s="1"/>
  <c r="B143" i="133" s="1"/>
  <c r="X144" i="71"/>
  <c r="B144" i="122" s="1"/>
  <c r="B144" i="133" s="1"/>
  <c r="X145" i="71"/>
  <c r="B145" i="122" s="1"/>
  <c r="B145" i="133" s="1"/>
  <c r="X146" i="71"/>
  <c r="B146" i="122" s="1"/>
  <c r="B146" i="133" s="1"/>
  <c r="X147" i="71"/>
  <c r="B147" i="122" s="1"/>
  <c r="B147" i="133" s="1"/>
  <c r="X148" i="71"/>
  <c r="X149" i="71"/>
  <c r="B149" i="122" s="1"/>
  <c r="B149" i="133" s="1"/>
  <c r="X150" i="71"/>
  <c r="B150" i="122" s="1"/>
  <c r="B150" i="133" s="1"/>
  <c r="X151" i="71"/>
  <c r="X152" i="71"/>
  <c r="X153" i="71"/>
  <c r="X154" i="71"/>
  <c r="X155" i="71"/>
  <c r="B155" i="122" s="1"/>
  <c r="B155" i="133" s="1"/>
  <c r="X156" i="71"/>
  <c r="B156" i="122" s="1"/>
  <c r="B156" i="133" s="1"/>
  <c r="X157" i="71"/>
  <c r="B157" i="122" s="1"/>
  <c r="B157" i="133" s="1"/>
  <c r="X158" i="71"/>
  <c r="B158" i="122" s="1"/>
  <c r="B158" i="133" s="1"/>
  <c r="X159" i="71"/>
  <c r="B159" i="122" s="1"/>
  <c r="B159" i="133" s="1"/>
  <c r="X160" i="71"/>
  <c r="Y129" i="71"/>
  <c r="C129" i="122" s="1"/>
  <c r="C129" i="133" s="1"/>
  <c r="Y130" i="71"/>
  <c r="C130" i="122" s="1"/>
  <c r="C130" i="133" s="1"/>
  <c r="Y131" i="71"/>
  <c r="C131" i="122" s="1"/>
  <c r="C131" i="133" s="1"/>
  <c r="Y132" i="71"/>
  <c r="C132" i="122" s="1"/>
  <c r="C132" i="133" s="1"/>
  <c r="Y133" i="71"/>
  <c r="C133" i="122" s="1"/>
  <c r="C133" i="133" s="1"/>
  <c r="Y134" i="71"/>
  <c r="C134" i="122" s="1"/>
  <c r="C134" i="133" s="1"/>
  <c r="Y135" i="71"/>
  <c r="C135" i="122" s="1"/>
  <c r="C135" i="133" s="1"/>
  <c r="Y136" i="71"/>
  <c r="C136" i="122" s="1"/>
  <c r="C136" i="133" s="1"/>
  <c r="Y137" i="71"/>
  <c r="C137" i="122" s="1"/>
  <c r="C137" i="133" s="1"/>
  <c r="Y138" i="71"/>
  <c r="C138" i="122" s="1"/>
  <c r="C138" i="133" s="1"/>
  <c r="Y139" i="71"/>
  <c r="C139" i="122" s="1"/>
  <c r="C139" i="133" s="1"/>
  <c r="Y140" i="71"/>
  <c r="C140" i="122" s="1"/>
  <c r="C140" i="133" s="1"/>
  <c r="Y141" i="71"/>
  <c r="C141" i="122" s="1"/>
  <c r="C141" i="133" s="1"/>
  <c r="Y142" i="71"/>
  <c r="C142" i="122" s="1"/>
  <c r="C142" i="133" s="1"/>
  <c r="Y143" i="71"/>
  <c r="C143" i="122" s="1"/>
  <c r="C143" i="133" s="1"/>
  <c r="Y144" i="71"/>
  <c r="C144" i="122" s="1"/>
  <c r="C144" i="133" s="1"/>
  <c r="Y145" i="71"/>
  <c r="C145" i="122" s="1"/>
  <c r="C145" i="133" s="1"/>
  <c r="Y146" i="71"/>
  <c r="C146" i="122" s="1"/>
  <c r="C146" i="133" s="1"/>
  <c r="Y147" i="71"/>
  <c r="C147" i="122" s="1"/>
  <c r="C147" i="133" s="1"/>
  <c r="Y148" i="71"/>
  <c r="C148" i="122" s="1"/>
  <c r="C148" i="133" s="1"/>
  <c r="Y149" i="71"/>
  <c r="C149" i="122" s="1"/>
  <c r="C149" i="133" s="1"/>
  <c r="Y150" i="71"/>
  <c r="C150" i="122" s="1"/>
  <c r="C150" i="133" s="1"/>
  <c r="Y151" i="71"/>
  <c r="C151" i="122" s="1"/>
  <c r="C151" i="133" s="1"/>
  <c r="Y152" i="71"/>
  <c r="C152" i="122" s="1"/>
  <c r="C152" i="133" s="1"/>
  <c r="Y153" i="71"/>
  <c r="C153" i="122" s="1"/>
  <c r="C153" i="133" s="1"/>
  <c r="Y154" i="71"/>
  <c r="C154" i="122" s="1"/>
  <c r="C154" i="133" s="1"/>
  <c r="Y155" i="71"/>
  <c r="C155" i="122" s="1"/>
  <c r="C155" i="133" s="1"/>
  <c r="Y156" i="71"/>
  <c r="C156" i="122" s="1"/>
  <c r="C156" i="133" s="1"/>
  <c r="Y157" i="71"/>
  <c r="C157" i="122" s="1"/>
  <c r="C157" i="133" s="1"/>
  <c r="Y158" i="71"/>
  <c r="C158" i="122" s="1"/>
  <c r="C158" i="133" s="1"/>
  <c r="Y159" i="71"/>
  <c r="C159" i="122" s="1"/>
  <c r="C159" i="133" s="1"/>
  <c r="Y160" i="71"/>
  <c r="C160" i="122" s="1"/>
  <c r="C160" i="133" s="1"/>
  <c r="I13" i="123"/>
  <c r="I14" i="123"/>
  <c r="I15" i="124"/>
  <c r="I16" i="124"/>
  <c r="R129" i="77"/>
  <c r="I129" i="122" s="1"/>
  <c r="I129" i="133" s="1"/>
  <c r="R130" i="77"/>
  <c r="I130" i="122" s="1"/>
  <c r="I130" i="133" s="1"/>
  <c r="R131" i="77"/>
  <c r="I131" i="122" s="1"/>
  <c r="I131" i="133" s="1"/>
  <c r="R132" i="77"/>
  <c r="I132" i="122" s="1"/>
  <c r="I132" i="133" s="1"/>
  <c r="R133" i="77"/>
  <c r="I133" i="122" s="1"/>
  <c r="I133" i="133" s="1"/>
  <c r="R134" i="77"/>
  <c r="I134" i="122" s="1"/>
  <c r="I134" i="133" s="1"/>
  <c r="R135" i="77"/>
  <c r="I135" i="122" s="1"/>
  <c r="I135" i="133" s="1"/>
  <c r="R136" i="77"/>
  <c r="I136" i="122" s="1"/>
  <c r="I136" i="133" s="1"/>
  <c r="R137" i="77"/>
  <c r="I137" i="122" s="1"/>
  <c r="R138" i="77"/>
  <c r="I138" i="122" s="1"/>
  <c r="I138" i="133" s="1"/>
  <c r="R139" i="77"/>
  <c r="I139" i="122" s="1"/>
  <c r="I139" i="133" s="1"/>
  <c r="R140" i="77"/>
  <c r="I140" i="122" s="1"/>
  <c r="I140" i="133" s="1"/>
  <c r="R141" i="77"/>
  <c r="I141" i="122" s="1"/>
  <c r="I141" i="133" s="1"/>
  <c r="R142" i="77"/>
  <c r="I142" i="122" s="1"/>
  <c r="I142" i="133" s="1"/>
  <c r="R143" i="77"/>
  <c r="I143" i="122" s="1"/>
  <c r="I143" i="133" s="1"/>
  <c r="R144" i="77"/>
  <c r="I144" i="122" s="1"/>
  <c r="R145" i="77"/>
  <c r="I145" i="122" s="1"/>
  <c r="I145" i="133" s="1"/>
  <c r="R146" i="77"/>
  <c r="I146" i="122" s="1"/>
  <c r="I146" i="133" s="1"/>
  <c r="R147" i="77"/>
  <c r="I147" i="122" s="1"/>
  <c r="R148" i="77"/>
  <c r="I148" i="122" s="1"/>
  <c r="I148" i="133" s="1"/>
  <c r="R149" i="77"/>
  <c r="I149" i="122" s="1"/>
  <c r="I149" i="133" s="1"/>
  <c r="R150" i="77"/>
  <c r="I150" i="122" s="1"/>
  <c r="I150" i="133" s="1"/>
  <c r="R151" i="77"/>
  <c r="I151" i="122" s="1"/>
  <c r="I151" i="133" s="1"/>
  <c r="R152" i="77"/>
  <c r="I152" i="122" s="1"/>
  <c r="I152" i="133" s="1"/>
  <c r="R153" i="77"/>
  <c r="I153" i="122" s="1"/>
  <c r="I153" i="133" s="1"/>
  <c r="R154" i="77"/>
  <c r="I154" i="122" s="1"/>
  <c r="I154" i="133" s="1"/>
  <c r="R155" i="77"/>
  <c r="I155" i="122" s="1"/>
  <c r="I155" i="133" s="1"/>
  <c r="R156" i="77"/>
  <c r="I156" i="122" s="1"/>
  <c r="I156" i="133" s="1"/>
  <c r="R157" i="77"/>
  <c r="I157" i="122" s="1"/>
  <c r="I157" i="133" s="1"/>
  <c r="R158" i="77"/>
  <c r="I158" i="122" s="1"/>
  <c r="I158" i="133" s="1"/>
  <c r="R159" i="77"/>
  <c r="I159" i="122" s="1"/>
  <c r="I159" i="133" s="1"/>
  <c r="R160" i="77"/>
  <c r="I160" i="122" s="1"/>
  <c r="I160" i="133" s="1"/>
  <c r="R128" i="77"/>
  <c r="I128" i="122" s="1"/>
  <c r="I128" i="133" s="1"/>
  <c r="Z129" i="75"/>
  <c r="G129" i="122" s="1"/>
  <c r="G129" i="133" s="1"/>
  <c r="Z130" i="75"/>
  <c r="G130" i="122" s="1"/>
  <c r="G130" i="133" s="1"/>
  <c r="Z131" i="75"/>
  <c r="G131" i="122" s="1"/>
  <c r="G131" i="133" s="1"/>
  <c r="Z132" i="75"/>
  <c r="G132" i="122" s="1"/>
  <c r="G132" i="133" s="1"/>
  <c r="Z133" i="75"/>
  <c r="G133" i="122" s="1"/>
  <c r="G133" i="133" s="1"/>
  <c r="Z134" i="75"/>
  <c r="G134" i="122" s="1"/>
  <c r="G134" i="133" s="1"/>
  <c r="Z135" i="75"/>
  <c r="G135" i="122" s="1"/>
  <c r="G135" i="133" s="1"/>
  <c r="Z136" i="75"/>
  <c r="G136" i="122" s="1"/>
  <c r="G136" i="133" s="1"/>
  <c r="Z137" i="75"/>
  <c r="G137" i="122" s="1"/>
  <c r="G137" i="133" s="1"/>
  <c r="Z138" i="75"/>
  <c r="G138" i="122" s="1"/>
  <c r="G138" i="133" s="1"/>
  <c r="Z139" i="75"/>
  <c r="G139" i="122" s="1"/>
  <c r="G139" i="133" s="1"/>
  <c r="Z140" i="75"/>
  <c r="G140" i="122" s="1"/>
  <c r="G140" i="133" s="1"/>
  <c r="Z141" i="75"/>
  <c r="G141" i="122" s="1"/>
  <c r="G141" i="133" s="1"/>
  <c r="Z142" i="75"/>
  <c r="G142" i="122" s="1"/>
  <c r="G142" i="133" s="1"/>
  <c r="Z143" i="75"/>
  <c r="G143" i="122" s="1"/>
  <c r="G143" i="133" s="1"/>
  <c r="Z144" i="75"/>
  <c r="G144" i="122" s="1"/>
  <c r="G144" i="133" s="1"/>
  <c r="Z145" i="75"/>
  <c r="G145" i="122" s="1"/>
  <c r="G145" i="133" s="1"/>
  <c r="Z146" i="75"/>
  <c r="G146" i="122" s="1"/>
  <c r="G146" i="133" s="1"/>
  <c r="Z147" i="75"/>
  <c r="G147" i="122" s="1"/>
  <c r="G147" i="133" s="1"/>
  <c r="Z148" i="75"/>
  <c r="G148" i="122" s="1"/>
  <c r="G148" i="133" s="1"/>
  <c r="Z149" i="75"/>
  <c r="G149" i="122" s="1"/>
  <c r="G149" i="133" s="1"/>
  <c r="Z150" i="75"/>
  <c r="G150" i="122" s="1"/>
  <c r="G150" i="133" s="1"/>
  <c r="Z151" i="75"/>
  <c r="G151" i="122" s="1"/>
  <c r="G151" i="133" s="1"/>
  <c r="Z152" i="75"/>
  <c r="G152" i="122" s="1"/>
  <c r="G152" i="133" s="1"/>
  <c r="Z153" i="75"/>
  <c r="G153" i="122" s="1"/>
  <c r="G153" i="133" s="1"/>
  <c r="Z154" i="75"/>
  <c r="G154" i="122" s="1"/>
  <c r="G154" i="133" s="1"/>
  <c r="Z155" i="75"/>
  <c r="G155" i="122" s="1"/>
  <c r="G155" i="133" s="1"/>
  <c r="Z156" i="75"/>
  <c r="G156" i="122" s="1"/>
  <c r="G156" i="133" s="1"/>
  <c r="Z157" i="75"/>
  <c r="G157" i="122" s="1"/>
  <c r="G157" i="133" s="1"/>
  <c r="Z158" i="75"/>
  <c r="G158" i="122" s="1"/>
  <c r="G158" i="133" s="1"/>
  <c r="Z159" i="75"/>
  <c r="G159" i="122" s="1"/>
  <c r="G159" i="133" s="1"/>
  <c r="Z160" i="75"/>
  <c r="G160" i="122" s="1"/>
  <c r="G160" i="133" s="1"/>
  <c r="G13" i="124"/>
  <c r="G14" i="124"/>
  <c r="G15" i="124"/>
  <c r="G16" i="124"/>
  <c r="G17" i="124"/>
  <c r="G19" i="124"/>
  <c r="G20" i="123"/>
  <c r="G8" i="124"/>
  <c r="F12" i="124"/>
  <c r="F13" i="124"/>
  <c r="F14" i="124"/>
  <c r="F15" i="124"/>
  <c r="F16" i="124"/>
  <c r="F17" i="124"/>
  <c r="F18" i="124"/>
  <c r="F19" i="124"/>
  <c r="F20" i="123"/>
  <c r="F28" i="124"/>
  <c r="F30" i="124"/>
  <c r="F31" i="124"/>
  <c r="F32" i="124"/>
  <c r="F34" i="123"/>
  <c r="F35" i="124"/>
  <c r="F37" i="123"/>
  <c r="F39" i="124"/>
  <c r="F40" i="124"/>
  <c r="F41" i="123"/>
  <c r="F42" i="124"/>
  <c r="F43" i="124"/>
  <c r="F8" i="124"/>
  <c r="V129" i="74"/>
  <c r="F129" i="122" s="1"/>
  <c r="F129" i="133" s="1"/>
  <c r="V130" i="74"/>
  <c r="F130" i="122" s="1"/>
  <c r="F130" i="133" s="1"/>
  <c r="V131" i="74"/>
  <c r="F131" i="122" s="1"/>
  <c r="V132" i="74"/>
  <c r="F132" i="122" s="1"/>
  <c r="F132" i="133" s="1"/>
  <c r="V133" i="74"/>
  <c r="F133" i="122" s="1"/>
  <c r="F133" i="133" s="1"/>
  <c r="V134" i="74"/>
  <c r="F134" i="122" s="1"/>
  <c r="F134" i="133" s="1"/>
  <c r="V135" i="74"/>
  <c r="F135" i="122" s="1"/>
  <c r="F135" i="133" s="1"/>
  <c r="V136" i="74"/>
  <c r="F136" i="122" s="1"/>
  <c r="F136" i="133" s="1"/>
  <c r="V137" i="74"/>
  <c r="F137" i="122" s="1"/>
  <c r="F137" i="133" s="1"/>
  <c r="V138" i="74"/>
  <c r="F138" i="122" s="1"/>
  <c r="F138" i="133" s="1"/>
  <c r="V139" i="74"/>
  <c r="F139" i="122" s="1"/>
  <c r="F139" i="133" s="1"/>
  <c r="V140" i="74"/>
  <c r="F140" i="122" s="1"/>
  <c r="F140" i="133" s="1"/>
  <c r="V141" i="74"/>
  <c r="F141" i="122" s="1"/>
  <c r="F141" i="133" s="1"/>
  <c r="V142" i="74"/>
  <c r="F142" i="122" s="1"/>
  <c r="F142" i="133" s="1"/>
  <c r="V143" i="74"/>
  <c r="F143" i="122" s="1"/>
  <c r="F143" i="133" s="1"/>
  <c r="V144" i="74"/>
  <c r="F144" i="122" s="1"/>
  <c r="F144" i="133" s="1"/>
  <c r="V145" i="74"/>
  <c r="F145" i="122" s="1"/>
  <c r="F145" i="133" s="1"/>
  <c r="V146" i="74"/>
  <c r="F146" i="122" s="1"/>
  <c r="F146" i="133" s="1"/>
  <c r="V147" i="74"/>
  <c r="F147" i="122" s="1"/>
  <c r="F147" i="133" s="1"/>
  <c r="V148" i="74"/>
  <c r="F148" i="122" s="1"/>
  <c r="F148" i="133" s="1"/>
  <c r="V149" i="74"/>
  <c r="F149" i="122" s="1"/>
  <c r="F149" i="133" s="1"/>
  <c r="V150" i="74"/>
  <c r="F150" i="122" s="1"/>
  <c r="F150" i="133" s="1"/>
  <c r="V151" i="74"/>
  <c r="F151" i="122" s="1"/>
  <c r="F151" i="133" s="1"/>
  <c r="V152" i="74"/>
  <c r="F152" i="122" s="1"/>
  <c r="F152" i="133" s="1"/>
  <c r="V153" i="74"/>
  <c r="F153" i="122" s="1"/>
  <c r="F153" i="133" s="1"/>
  <c r="V154" i="74"/>
  <c r="F154" i="122" s="1"/>
  <c r="F154" i="133" s="1"/>
  <c r="V155" i="74"/>
  <c r="F155" i="122" s="1"/>
  <c r="F155" i="133" s="1"/>
  <c r="V156" i="74"/>
  <c r="F156" i="122" s="1"/>
  <c r="F156" i="133" s="1"/>
  <c r="V157" i="74"/>
  <c r="F157" i="122" s="1"/>
  <c r="F157" i="133" s="1"/>
  <c r="V158" i="74"/>
  <c r="F158" i="122" s="1"/>
  <c r="F158" i="133" s="1"/>
  <c r="V159" i="74"/>
  <c r="F159" i="122" s="1"/>
  <c r="F159" i="133" s="1"/>
  <c r="V160" i="74"/>
  <c r="F160" i="122" s="1"/>
  <c r="F160" i="133" s="1"/>
  <c r="V128" i="74"/>
  <c r="F128" i="122" s="1"/>
  <c r="F128" i="133" s="1"/>
  <c r="E161" i="123"/>
  <c r="R161" i="124"/>
  <c r="Q161" i="124"/>
  <c r="P161" i="124"/>
  <c r="N161" i="124"/>
  <c r="M161" i="124"/>
  <c r="L161" i="124"/>
  <c r="K161" i="124"/>
  <c r="J161" i="124"/>
  <c r="I161" i="124"/>
  <c r="H161" i="124"/>
  <c r="G161" i="124"/>
  <c r="F161" i="124"/>
  <c r="E161" i="124"/>
  <c r="D161" i="124"/>
  <c r="C161" i="124"/>
  <c r="B161" i="124"/>
  <c r="N127" i="124"/>
  <c r="N126" i="124"/>
  <c r="N122" i="124"/>
  <c r="N121" i="124"/>
  <c r="N118" i="124"/>
  <c r="N117" i="124"/>
  <c r="N113" i="124"/>
  <c r="N110" i="124"/>
  <c r="N109" i="124"/>
  <c r="K108" i="124"/>
  <c r="K107" i="124"/>
  <c r="N105" i="124"/>
  <c r="K105" i="124"/>
  <c r="K103" i="124"/>
  <c r="N102" i="124"/>
  <c r="N101" i="124"/>
  <c r="K101" i="124"/>
  <c r="K100" i="124"/>
  <c r="K99" i="124"/>
  <c r="N97" i="124"/>
  <c r="K96" i="124"/>
  <c r="K95" i="124"/>
  <c r="N94" i="124"/>
  <c r="K93" i="124"/>
  <c r="N91" i="124"/>
  <c r="K91" i="124"/>
  <c r="N90" i="124"/>
  <c r="N89" i="124"/>
  <c r="K89" i="124"/>
  <c r="K87" i="124"/>
  <c r="K84" i="124"/>
  <c r="K83" i="124"/>
  <c r="N82" i="124"/>
  <c r="K82" i="124"/>
  <c r="N81" i="124"/>
  <c r="K81" i="124"/>
  <c r="K79" i="124"/>
  <c r="N78" i="124"/>
  <c r="K77" i="124"/>
  <c r="M75" i="124"/>
  <c r="K75" i="124"/>
  <c r="N74" i="124"/>
  <c r="K74" i="124"/>
  <c r="N73" i="124"/>
  <c r="M73" i="124"/>
  <c r="K73" i="124"/>
  <c r="M71" i="124"/>
  <c r="K71" i="124"/>
  <c r="M70" i="124"/>
  <c r="N69" i="124"/>
  <c r="M69" i="124"/>
  <c r="K67" i="124"/>
  <c r="N66" i="124"/>
  <c r="M66" i="124"/>
  <c r="N65" i="124"/>
  <c r="M65" i="124"/>
  <c r="K65" i="124"/>
  <c r="N62" i="124"/>
  <c r="M62" i="124"/>
  <c r="N61" i="124"/>
  <c r="M61" i="124"/>
  <c r="K61" i="124"/>
  <c r="B61" i="124"/>
  <c r="K60" i="124"/>
  <c r="K59" i="124"/>
  <c r="B59" i="124"/>
  <c r="N58" i="124"/>
  <c r="M58" i="124"/>
  <c r="K58" i="124"/>
  <c r="B58" i="124"/>
  <c r="N57" i="124"/>
  <c r="M57" i="124"/>
  <c r="K57" i="124"/>
  <c r="B57" i="124"/>
  <c r="M55" i="124"/>
  <c r="K55" i="124"/>
  <c r="N54" i="124"/>
  <c r="M54" i="124"/>
  <c r="N53" i="124"/>
  <c r="M53" i="124"/>
  <c r="K53" i="124"/>
  <c r="B53" i="124"/>
  <c r="B52" i="124"/>
  <c r="M51" i="124"/>
  <c r="K51" i="124"/>
  <c r="M50" i="124"/>
  <c r="B50" i="124"/>
  <c r="M49" i="124"/>
  <c r="B49" i="124"/>
  <c r="B48" i="124"/>
  <c r="K47" i="124"/>
  <c r="B47" i="124"/>
  <c r="N46" i="124"/>
  <c r="M46" i="124"/>
  <c r="B46" i="124"/>
  <c r="N45" i="124"/>
  <c r="M45" i="124"/>
  <c r="K45" i="124"/>
  <c r="B45" i="124"/>
  <c r="K43" i="124"/>
  <c r="M42" i="124"/>
  <c r="K42" i="124"/>
  <c r="B42" i="124"/>
  <c r="N41" i="124"/>
  <c r="M41" i="124"/>
  <c r="K41" i="124"/>
  <c r="F41" i="124"/>
  <c r="J40" i="124"/>
  <c r="L39" i="124"/>
  <c r="K39" i="124"/>
  <c r="J39" i="124"/>
  <c r="N38" i="124"/>
  <c r="M38" i="124"/>
  <c r="J38" i="124"/>
  <c r="F38" i="124"/>
  <c r="B38" i="124"/>
  <c r="M37" i="124"/>
  <c r="L37" i="124"/>
  <c r="J37" i="124"/>
  <c r="F37" i="124"/>
  <c r="B37" i="124"/>
  <c r="J36" i="124"/>
  <c r="F36" i="124"/>
  <c r="L35" i="124"/>
  <c r="K35" i="124"/>
  <c r="J35" i="124"/>
  <c r="B35" i="124"/>
  <c r="N34" i="124"/>
  <c r="M34" i="124"/>
  <c r="K34" i="124"/>
  <c r="J34" i="124"/>
  <c r="F34" i="124"/>
  <c r="B34" i="124"/>
  <c r="N33" i="124"/>
  <c r="M33" i="124"/>
  <c r="L33" i="124"/>
  <c r="K33" i="124"/>
  <c r="J33" i="124"/>
  <c r="F33" i="124"/>
  <c r="B33" i="124"/>
  <c r="K32" i="124"/>
  <c r="L31" i="124"/>
  <c r="K31" i="124"/>
  <c r="J31" i="124"/>
  <c r="N30" i="124"/>
  <c r="M30" i="124"/>
  <c r="L30" i="124"/>
  <c r="J30" i="124"/>
  <c r="M29" i="124"/>
  <c r="L29" i="124"/>
  <c r="K29" i="124"/>
  <c r="B29" i="124"/>
  <c r="J28" i="124"/>
  <c r="N27" i="124"/>
  <c r="M27" i="124"/>
  <c r="K27" i="124"/>
  <c r="J27" i="124"/>
  <c r="F27" i="124"/>
  <c r="B27" i="124"/>
  <c r="N26" i="124"/>
  <c r="M26" i="124"/>
  <c r="L26" i="124"/>
  <c r="F26" i="124"/>
  <c r="B26" i="124"/>
  <c r="N25" i="124"/>
  <c r="M25" i="124"/>
  <c r="L25" i="124"/>
  <c r="K25" i="124"/>
  <c r="J25" i="124"/>
  <c r="F25" i="124"/>
  <c r="J24" i="124"/>
  <c r="F24" i="124"/>
  <c r="B24" i="124"/>
  <c r="K23" i="124"/>
  <c r="F23" i="124"/>
  <c r="B23" i="124"/>
  <c r="M22" i="124"/>
  <c r="K22" i="124"/>
  <c r="G22" i="124"/>
  <c r="B22" i="124"/>
  <c r="N21" i="124"/>
  <c r="M21" i="124"/>
  <c r="L21" i="124"/>
  <c r="K21" i="124"/>
  <c r="J21" i="124"/>
  <c r="G21" i="124"/>
  <c r="F21" i="124"/>
  <c r="B21" i="124"/>
  <c r="N20" i="124"/>
  <c r="J20" i="124"/>
  <c r="F20" i="124"/>
  <c r="K19" i="124"/>
  <c r="J19" i="124"/>
  <c r="N18" i="124"/>
  <c r="M18" i="124"/>
  <c r="L18" i="124"/>
  <c r="J18" i="124"/>
  <c r="G18" i="124"/>
  <c r="N17" i="124"/>
  <c r="M17" i="124"/>
  <c r="L17" i="124"/>
  <c r="K17" i="124"/>
  <c r="B17" i="124"/>
  <c r="Q16" i="124"/>
  <c r="K16" i="124"/>
  <c r="Q15" i="124"/>
  <c r="N15" i="124"/>
  <c r="K15" i="124"/>
  <c r="J15" i="124"/>
  <c r="Q14" i="124"/>
  <c r="N14" i="124"/>
  <c r="M14" i="124"/>
  <c r="L14" i="124"/>
  <c r="I14" i="124"/>
  <c r="B14" i="124"/>
  <c r="Q13" i="124"/>
  <c r="N13" i="124"/>
  <c r="M13" i="124"/>
  <c r="L13" i="124"/>
  <c r="J13" i="124"/>
  <c r="I13" i="124"/>
  <c r="B13" i="124"/>
  <c r="Q12" i="124"/>
  <c r="J12" i="124"/>
  <c r="I12" i="124"/>
  <c r="G12" i="124"/>
  <c r="B12" i="124"/>
  <c r="Q11" i="124"/>
  <c r="M11" i="124"/>
  <c r="K11" i="124"/>
  <c r="J11" i="124"/>
  <c r="I11" i="124"/>
  <c r="G11" i="124"/>
  <c r="F11" i="124"/>
  <c r="B11" i="124"/>
  <c r="Q10" i="124"/>
  <c r="M10" i="124"/>
  <c r="K10" i="124"/>
  <c r="I10" i="124"/>
  <c r="G10" i="124"/>
  <c r="F10" i="124"/>
  <c r="B10" i="124"/>
  <c r="Q9" i="124"/>
  <c r="N9" i="124"/>
  <c r="M9" i="124"/>
  <c r="L9" i="124"/>
  <c r="K9" i="124"/>
  <c r="J9" i="124"/>
  <c r="I9" i="124"/>
  <c r="G9" i="124"/>
  <c r="F9" i="124"/>
  <c r="B9" i="124"/>
  <c r="A9" i="124"/>
  <c r="Q8" i="124"/>
  <c r="N8" i="124"/>
  <c r="M8" i="124"/>
  <c r="L8" i="124"/>
  <c r="K8" i="124"/>
  <c r="J8" i="124"/>
  <c r="I8" i="124"/>
  <c r="B8" i="124"/>
  <c r="R161" i="123"/>
  <c r="Q161" i="123"/>
  <c r="P161" i="123"/>
  <c r="N161" i="123"/>
  <c r="M161" i="123"/>
  <c r="L161" i="123"/>
  <c r="K161" i="123"/>
  <c r="J161" i="123"/>
  <c r="I161" i="123"/>
  <c r="H161" i="123"/>
  <c r="G161" i="123"/>
  <c r="F161" i="123"/>
  <c r="D161" i="123"/>
  <c r="C161" i="123"/>
  <c r="B161" i="123"/>
  <c r="N127" i="123"/>
  <c r="N125" i="123"/>
  <c r="N122" i="123"/>
  <c r="N119" i="123"/>
  <c r="N118" i="123"/>
  <c r="N117" i="123"/>
  <c r="N113" i="123"/>
  <c r="N110" i="123"/>
  <c r="N109" i="123"/>
  <c r="K109" i="123"/>
  <c r="K107" i="123"/>
  <c r="N106" i="123"/>
  <c r="K106" i="123"/>
  <c r="N105" i="123"/>
  <c r="K105" i="123"/>
  <c r="N103" i="123"/>
  <c r="K103" i="123"/>
  <c r="K102" i="123"/>
  <c r="N101" i="123"/>
  <c r="K101" i="123"/>
  <c r="K100" i="123"/>
  <c r="K99" i="123"/>
  <c r="N98" i="123"/>
  <c r="N97" i="123"/>
  <c r="K96" i="123"/>
  <c r="K95" i="123"/>
  <c r="N94" i="123"/>
  <c r="K94" i="123"/>
  <c r="K93" i="123"/>
  <c r="K91" i="123"/>
  <c r="N90" i="123"/>
  <c r="K90" i="123"/>
  <c r="N89" i="123"/>
  <c r="K89" i="123"/>
  <c r="K88" i="123"/>
  <c r="K87" i="123"/>
  <c r="N86" i="123"/>
  <c r="N85" i="123"/>
  <c r="K85" i="123"/>
  <c r="N84" i="123"/>
  <c r="K83" i="123"/>
  <c r="K82" i="123"/>
  <c r="N81" i="123"/>
  <c r="K81" i="123"/>
  <c r="K79" i="123"/>
  <c r="N78" i="123"/>
  <c r="K77" i="123"/>
  <c r="K76" i="123"/>
  <c r="K75" i="123"/>
  <c r="N74" i="123"/>
  <c r="M74" i="123"/>
  <c r="M73" i="123"/>
  <c r="K73" i="123"/>
  <c r="K71" i="123"/>
  <c r="N70" i="123"/>
  <c r="M70" i="123"/>
  <c r="K70" i="123"/>
  <c r="M69" i="123"/>
  <c r="K69" i="123"/>
  <c r="N66" i="123"/>
  <c r="M66" i="123"/>
  <c r="K66" i="123"/>
  <c r="N65" i="123"/>
  <c r="M65" i="123"/>
  <c r="K65" i="123"/>
  <c r="K64" i="123"/>
  <c r="K63" i="123"/>
  <c r="N62" i="123"/>
  <c r="M62" i="123"/>
  <c r="B62" i="123"/>
  <c r="M61" i="123"/>
  <c r="K61" i="123"/>
  <c r="B61" i="123"/>
  <c r="K60" i="123"/>
  <c r="B60" i="123"/>
  <c r="M59" i="123"/>
  <c r="K59" i="123"/>
  <c r="B59" i="123"/>
  <c r="M58" i="123"/>
  <c r="B58" i="123"/>
  <c r="N57" i="123"/>
  <c r="M57" i="123"/>
  <c r="K57" i="123"/>
  <c r="B57" i="123"/>
  <c r="N55" i="123"/>
  <c r="K55" i="123"/>
  <c r="M54" i="123"/>
  <c r="B54" i="123"/>
  <c r="N53" i="123"/>
  <c r="M53" i="123"/>
  <c r="K53" i="123"/>
  <c r="N52" i="123"/>
  <c r="K52" i="123"/>
  <c r="B52" i="123"/>
  <c r="K51" i="123"/>
  <c r="N50" i="123"/>
  <c r="M50" i="123"/>
  <c r="B50" i="123"/>
  <c r="N49" i="123"/>
  <c r="M49" i="123"/>
  <c r="B49" i="123"/>
  <c r="B48" i="123"/>
  <c r="K47" i="123"/>
  <c r="B47" i="123"/>
  <c r="N46" i="123"/>
  <c r="M46" i="123"/>
  <c r="B46" i="123"/>
  <c r="N45" i="123"/>
  <c r="M45" i="123"/>
  <c r="K45" i="123"/>
  <c r="B45" i="123"/>
  <c r="K44" i="123"/>
  <c r="M43" i="123"/>
  <c r="K43" i="123"/>
  <c r="N42" i="123"/>
  <c r="M42" i="123"/>
  <c r="K42" i="123"/>
  <c r="B42" i="123"/>
  <c r="N41" i="123"/>
  <c r="M41" i="123"/>
  <c r="K41" i="123"/>
  <c r="J40" i="123"/>
  <c r="F40" i="123"/>
  <c r="B40" i="123"/>
  <c r="N39" i="123"/>
  <c r="L39" i="123"/>
  <c r="J39" i="123"/>
  <c r="F39" i="123"/>
  <c r="N38" i="123"/>
  <c r="M38" i="123"/>
  <c r="J38" i="123"/>
  <c r="F38" i="123"/>
  <c r="B38" i="123"/>
  <c r="N37" i="123"/>
  <c r="M37" i="123"/>
  <c r="L37" i="123"/>
  <c r="J37" i="123"/>
  <c r="B37" i="123"/>
  <c r="K36" i="123"/>
  <c r="F36" i="123"/>
  <c r="B36" i="123"/>
  <c r="M35" i="123"/>
  <c r="L35" i="123"/>
  <c r="K35" i="123"/>
  <c r="J35" i="123"/>
  <c r="F35" i="123"/>
  <c r="B35" i="123"/>
  <c r="M34" i="123"/>
  <c r="L34" i="123"/>
  <c r="K34" i="123"/>
  <c r="B34" i="123"/>
  <c r="N33" i="123"/>
  <c r="M33" i="123"/>
  <c r="L33" i="123"/>
  <c r="J33" i="123"/>
  <c r="F33" i="123"/>
  <c r="B33" i="123"/>
  <c r="L31" i="123"/>
  <c r="K31" i="123"/>
  <c r="J31" i="123"/>
  <c r="N30" i="123"/>
  <c r="M30" i="123"/>
  <c r="L30" i="123"/>
  <c r="K30" i="123"/>
  <c r="B30" i="123"/>
  <c r="N29" i="123"/>
  <c r="M29" i="123"/>
  <c r="L29" i="123"/>
  <c r="K29" i="123"/>
  <c r="K28" i="123"/>
  <c r="J28" i="123"/>
  <c r="N27" i="123"/>
  <c r="K27" i="123"/>
  <c r="J27" i="123"/>
  <c r="F27" i="123"/>
  <c r="N26" i="123"/>
  <c r="M26" i="123"/>
  <c r="L26" i="123"/>
  <c r="J26" i="123"/>
  <c r="F26" i="123"/>
  <c r="B26" i="123"/>
  <c r="M25" i="123"/>
  <c r="L25" i="123"/>
  <c r="J25" i="123"/>
  <c r="F25" i="123"/>
  <c r="B25" i="123"/>
  <c r="F24" i="123"/>
  <c r="B24" i="123"/>
  <c r="K23" i="123"/>
  <c r="F23" i="123"/>
  <c r="B23" i="123"/>
  <c r="N22" i="123"/>
  <c r="M22" i="123"/>
  <c r="L22" i="123"/>
  <c r="J22" i="123"/>
  <c r="G22" i="123"/>
  <c r="F22" i="123"/>
  <c r="B22" i="123"/>
  <c r="M21" i="123"/>
  <c r="L21" i="123"/>
  <c r="K21" i="123"/>
  <c r="J21" i="123"/>
  <c r="G21" i="123"/>
  <c r="F21" i="123"/>
  <c r="B21" i="123"/>
  <c r="N20" i="123"/>
  <c r="J20" i="123"/>
  <c r="L19" i="123"/>
  <c r="J19" i="123"/>
  <c r="G19" i="123"/>
  <c r="F19" i="123"/>
  <c r="N18" i="123"/>
  <c r="M18" i="123"/>
  <c r="L18" i="123"/>
  <c r="K18" i="123"/>
  <c r="G18" i="123"/>
  <c r="F18" i="123"/>
  <c r="M17" i="123"/>
  <c r="L17" i="123"/>
  <c r="K17" i="123"/>
  <c r="B17" i="123"/>
  <c r="Q16" i="123"/>
  <c r="L16" i="123"/>
  <c r="K16" i="123"/>
  <c r="J16" i="123"/>
  <c r="G16" i="123"/>
  <c r="F16" i="123"/>
  <c r="Q15" i="123"/>
  <c r="L15" i="123"/>
  <c r="K15" i="123"/>
  <c r="J15" i="123"/>
  <c r="G15" i="123"/>
  <c r="F15" i="123"/>
  <c r="Q14" i="123"/>
  <c r="M14" i="123"/>
  <c r="G14" i="123"/>
  <c r="F14" i="123"/>
  <c r="B14" i="123"/>
  <c r="Q13" i="123"/>
  <c r="N13" i="123"/>
  <c r="M13" i="123"/>
  <c r="L13" i="123"/>
  <c r="K13" i="123"/>
  <c r="J13" i="123"/>
  <c r="G13" i="123"/>
  <c r="F13" i="123"/>
  <c r="B13" i="123"/>
  <c r="Q12" i="123"/>
  <c r="J12" i="123"/>
  <c r="I12" i="123"/>
  <c r="G12" i="123"/>
  <c r="F12" i="123"/>
  <c r="B12" i="123"/>
  <c r="Q11" i="123"/>
  <c r="L11" i="123"/>
  <c r="K11" i="123"/>
  <c r="J11" i="123"/>
  <c r="I11" i="123"/>
  <c r="G11" i="123"/>
  <c r="F11" i="123"/>
  <c r="B11" i="123"/>
  <c r="Q10" i="123"/>
  <c r="N10" i="123"/>
  <c r="M10" i="123"/>
  <c r="K10" i="123"/>
  <c r="I10" i="123"/>
  <c r="G10" i="123"/>
  <c r="F10" i="123"/>
  <c r="B10" i="123"/>
  <c r="A10" i="123"/>
  <c r="A11" i="123" s="1"/>
  <c r="A12" i="123" s="1"/>
  <c r="A13" i="123" s="1"/>
  <c r="A14" i="123" s="1"/>
  <c r="A15" i="123" s="1"/>
  <c r="A16" i="123" s="1"/>
  <c r="A17" i="123" s="1"/>
  <c r="A18" i="123" s="1"/>
  <c r="A19" i="123" s="1"/>
  <c r="A20" i="123" s="1"/>
  <c r="A21" i="123" s="1"/>
  <c r="A22" i="123" s="1"/>
  <c r="A23" i="123" s="1"/>
  <c r="A24" i="123" s="1"/>
  <c r="A25" i="123" s="1"/>
  <c r="A26" i="123" s="1"/>
  <c r="A27" i="123" s="1"/>
  <c r="A28" i="123" s="1"/>
  <c r="A29" i="123" s="1"/>
  <c r="A30" i="123" s="1"/>
  <c r="A31" i="123" s="1"/>
  <c r="A32" i="123" s="1"/>
  <c r="A33" i="123" s="1"/>
  <c r="A34" i="123" s="1"/>
  <c r="A35" i="123" s="1"/>
  <c r="A36" i="123" s="1"/>
  <c r="A37" i="123" s="1"/>
  <c r="A38" i="123" s="1"/>
  <c r="A39" i="123" s="1"/>
  <c r="A40" i="123" s="1"/>
  <c r="A41" i="123" s="1"/>
  <c r="A42" i="123" s="1"/>
  <c r="A43" i="123" s="1"/>
  <c r="A44" i="123" s="1"/>
  <c r="A45" i="123" s="1"/>
  <c r="A46" i="123" s="1"/>
  <c r="A47" i="123" s="1"/>
  <c r="A48" i="123" s="1"/>
  <c r="A49" i="123" s="1"/>
  <c r="A50" i="123" s="1"/>
  <c r="A51" i="123" s="1"/>
  <c r="A52" i="123" s="1"/>
  <c r="A53" i="123" s="1"/>
  <c r="A54" i="123" s="1"/>
  <c r="A55" i="123" s="1"/>
  <c r="A56" i="123" s="1"/>
  <c r="A57" i="123" s="1"/>
  <c r="A58" i="123" s="1"/>
  <c r="A59" i="123" s="1"/>
  <c r="A60" i="123" s="1"/>
  <c r="A61" i="123" s="1"/>
  <c r="A62" i="123" s="1"/>
  <c r="A63" i="123" s="1"/>
  <c r="A64" i="123" s="1"/>
  <c r="A65" i="123" s="1"/>
  <c r="A66" i="123" s="1"/>
  <c r="A67" i="123" s="1"/>
  <c r="A68" i="123" s="1"/>
  <c r="A69" i="123" s="1"/>
  <c r="A70" i="123" s="1"/>
  <c r="A71" i="123" s="1"/>
  <c r="A72" i="123" s="1"/>
  <c r="A73" i="123" s="1"/>
  <c r="A74" i="123" s="1"/>
  <c r="A75" i="123" s="1"/>
  <c r="A76" i="123" s="1"/>
  <c r="A77" i="123" s="1"/>
  <c r="A78" i="123" s="1"/>
  <c r="A79" i="123" s="1"/>
  <c r="A80" i="123" s="1"/>
  <c r="A81" i="123" s="1"/>
  <c r="A82" i="123" s="1"/>
  <c r="A83" i="123" s="1"/>
  <c r="A84" i="123" s="1"/>
  <c r="A85" i="123" s="1"/>
  <c r="A86" i="123" s="1"/>
  <c r="A87" i="123" s="1"/>
  <c r="A88" i="123" s="1"/>
  <c r="A89" i="123" s="1"/>
  <c r="A90" i="123" s="1"/>
  <c r="A91" i="123" s="1"/>
  <c r="A92" i="123" s="1"/>
  <c r="A93" i="123" s="1"/>
  <c r="A94" i="123" s="1"/>
  <c r="A95" i="123" s="1"/>
  <c r="A96" i="123" s="1"/>
  <c r="A97" i="123" s="1"/>
  <c r="A98" i="123" s="1"/>
  <c r="A99" i="123" s="1"/>
  <c r="A100" i="123" s="1"/>
  <c r="A101" i="123" s="1"/>
  <c r="A102" i="123" s="1"/>
  <c r="A103" i="123" s="1"/>
  <c r="A104" i="123" s="1"/>
  <c r="A105" i="123" s="1"/>
  <c r="A106" i="123" s="1"/>
  <c r="A107" i="123" s="1"/>
  <c r="A108" i="123" s="1"/>
  <c r="A109" i="123" s="1"/>
  <c r="A110" i="123" s="1"/>
  <c r="A111" i="123" s="1"/>
  <c r="A112" i="123" s="1"/>
  <c r="A113" i="123" s="1"/>
  <c r="A114" i="123" s="1"/>
  <c r="A115" i="123" s="1"/>
  <c r="A116" i="123" s="1"/>
  <c r="A117" i="123" s="1"/>
  <c r="A118" i="123" s="1"/>
  <c r="A119" i="123" s="1"/>
  <c r="A120" i="123" s="1"/>
  <c r="A121" i="123" s="1"/>
  <c r="A122" i="123" s="1"/>
  <c r="A123" i="123" s="1"/>
  <c r="A124" i="123" s="1"/>
  <c r="A125" i="123" s="1"/>
  <c r="A126" i="123" s="1"/>
  <c r="A127" i="123" s="1"/>
  <c r="A128" i="123" s="1"/>
  <c r="A129" i="123" s="1"/>
  <c r="A130" i="123" s="1"/>
  <c r="A131" i="123" s="1"/>
  <c r="A132" i="123" s="1"/>
  <c r="A133" i="123" s="1"/>
  <c r="A134" i="123" s="1"/>
  <c r="A135" i="123" s="1"/>
  <c r="A136" i="123" s="1"/>
  <c r="A137" i="123" s="1"/>
  <c r="A138" i="123" s="1"/>
  <c r="A139" i="123" s="1"/>
  <c r="A140" i="123" s="1"/>
  <c r="A141" i="123" s="1"/>
  <c r="A142" i="123" s="1"/>
  <c r="A143" i="123" s="1"/>
  <c r="A144" i="123" s="1"/>
  <c r="A145" i="123" s="1"/>
  <c r="A146" i="123" s="1"/>
  <c r="A147" i="123" s="1"/>
  <c r="A148" i="123" s="1"/>
  <c r="A149" i="123" s="1"/>
  <c r="A150" i="123" s="1"/>
  <c r="A151" i="123" s="1"/>
  <c r="A152" i="123" s="1"/>
  <c r="A153" i="123" s="1"/>
  <c r="A154" i="123" s="1"/>
  <c r="A155" i="123" s="1"/>
  <c r="A156" i="123" s="1"/>
  <c r="A157" i="123" s="1"/>
  <c r="A158" i="123" s="1"/>
  <c r="A159" i="123" s="1"/>
  <c r="A160" i="123" s="1"/>
  <c r="A161" i="123" s="1"/>
  <c r="Q9" i="123"/>
  <c r="N9" i="123"/>
  <c r="M9" i="123"/>
  <c r="L9" i="123"/>
  <c r="K9" i="123"/>
  <c r="J9" i="123"/>
  <c r="I9" i="123"/>
  <c r="G9" i="123"/>
  <c r="F9" i="123"/>
  <c r="B9" i="123"/>
  <c r="A9" i="123"/>
  <c r="Q8" i="123"/>
  <c r="N8" i="123"/>
  <c r="M8" i="123"/>
  <c r="L8" i="123"/>
  <c r="K8" i="123"/>
  <c r="J8" i="123"/>
  <c r="I8" i="123"/>
  <c r="B8" i="123"/>
  <c r="A9" i="122"/>
  <c r="A10" i="122" s="1"/>
  <c r="A11" i="122" s="1"/>
  <c r="A12" i="122" s="1"/>
  <c r="A13" i="122" s="1"/>
  <c r="A14" i="122" s="1"/>
  <c r="A15" i="122" s="1"/>
  <c r="A16" i="122" s="1"/>
  <c r="A17" i="122" s="1"/>
  <c r="A18" i="122" s="1"/>
  <c r="A19" i="122" s="1"/>
  <c r="A20" i="122" s="1"/>
  <c r="A21" i="122" s="1"/>
  <c r="A22" i="122" s="1"/>
  <c r="A23" i="122" s="1"/>
  <c r="A24" i="122" s="1"/>
  <c r="A25" i="122" s="1"/>
  <c r="A26" i="122" s="1"/>
  <c r="A27" i="122" s="1"/>
  <c r="A28" i="122" s="1"/>
  <c r="A29" i="122" s="1"/>
  <c r="A30" i="122" s="1"/>
  <c r="A31" i="122" s="1"/>
  <c r="A32" i="122" s="1"/>
  <c r="A33" i="122" s="1"/>
  <c r="A34" i="122" s="1"/>
  <c r="A35" i="122" s="1"/>
  <c r="A36" i="122" s="1"/>
  <c r="A37" i="122" s="1"/>
  <c r="A38" i="122" s="1"/>
  <c r="A39" i="122" s="1"/>
  <c r="A40" i="122" s="1"/>
  <c r="A41" i="122" s="1"/>
  <c r="A42" i="122" s="1"/>
  <c r="A43" i="122" s="1"/>
  <c r="A44" i="122" s="1"/>
  <c r="A45" i="122" s="1"/>
  <c r="A46" i="122" s="1"/>
  <c r="A47" i="122" s="1"/>
  <c r="A48" i="122" s="1"/>
  <c r="A49" i="122" s="1"/>
  <c r="A50" i="122" s="1"/>
  <c r="A51" i="122" s="1"/>
  <c r="A52" i="122" s="1"/>
  <c r="A53" i="122" s="1"/>
  <c r="A54" i="122" s="1"/>
  <c r="A55" i="122" s="1"/>
  <c r="A56" i="122" s="1"/>
  <c r="A57" i="122" s="1"/>
  <c r="A58" i="122" s="1"/>
  <c r="A59" i="122" s="1"/>
  <c r="A60" i="122" s="1"/>
  <c r="A61" i="122" s="1"/>
  <c r="A62" i="122" s="1"/>
  <c r="A63" i="122" s="1"/>
  <c r="A64" i="122" s="1"/>
  <c r="A65" i="122" s="1"/>
  <c r="A66" i="122" s="1"/>
  <c r="A67" i="122" s="1"/>
  <c r="A68" i="122" s="1"/>
  <c r="A69" i="122" s="1"/>
  <c r="A70" i="122" s="1"/>
  <c r="A71" i="122" s="1"/>
  <c r="A72" i="122" s="1"/>
  <c r="A73" i="122" s="1"/>
  <c r="A74" i="122" s="1"/>
  <c r="A75" i="122" s="1"/>
  <c r="A76" i="122" s="1"/>
  <c r="A77" i="122" s="1"/>
  <c r="A78" i="122" s="1"/>
  <c r="A79" i="122" s="1"/>
  <c r="A80" i="122" s="1"/>
  <c r="A81" i="122" s="1"/>
  <c r="A82" i="122" s="1"/>
  <c r="A83" i="122" s="1"/>
  <c r="A84" i="122" s="1"/>
  <c r="A85" i="122" s="1"/>
  <c r="A86" i="122" s="1"/>
  <c r="A87" i="122" s="1"/>
  <c r="A88" i="122" s="1"/>
  <c r="A89" i="122" s="1"/>
  <c r="A90" i="122" s="1"/>
  <c r="A91" i="122" s="1"/>
  <c r="A92" i="122" s="1"/>
  <c r="A93" i="122" s="1"/>
  <c r="A94" i="122" s="1"/>
  <c r="A95" i="122" s="1"/>
  <c r="A96" i="122" s="1"/>
  <c r="A97" i="122" s="1"/>
  <c r="A98" i="122" s="1"/>
  <c r="A99" i="122" s="1"/>
  <c r="A100" i="122" s="1"/>
  <c r="A101" i="122" s="1"/>
  <c r="A102" i="122" s="1"/>
  <c r="A103" i="122" s="1"/>
  <c r="A104" i="122" s="1"/>
  <c r="A105" i="122" s="1"/>
  <c r="A106" i="122" s="1"/>
  <c r="A107" i="122" s="1"/>
  <c r="A108" i="122" s="1"/>
  <c r="A109" i="122" s="1"/>
  <c r="A110" i="122" s="1"/>
  <c r="A111" i="122" s="1"/>
  <c r="A112" i="122" s="1"/>
  <c r="A113" i="122" s="1"/>
  <c r="A114" i="122" s="1"/>
  <c r="A115" i="122" s="1"/>
  <c r="A116" i="122" s="1"/>
  <c r="A117" i="122" s="1"/>
  <c r="A118" i="122" s="1"/>
  <c r="A119" i="122" s="1"/>
  <c r="A120" i="122" s="1"/>
  <c r="A121" i="122" s="1"/>
  <c r="A122" i="122" s="1"/>
  <c r="A123" i="122" s="1"/>
  <c r="A124" i="122" s="1"/>
  <c r="A125" i="122" s="1"/>
  <c r="A126" i="122" s="1"/>
  <c r="A127" i="122" s="1"/>
  <c r="A128" i="122" s="1"/>
  <c r="A129" i="122" s="1"/>
  <c r="A130" i="122" s="1"/>
  <c r="A131" i="122" s="1"/>
  <c r="A132" i="122" s="1"/>
  <c r="A133" i="122" s="1"/>
  <c r="A134" i="122" s="1"/>
  <c r="A135" i="122" s="1"/>
  <c r="A136" i="122" s="1"/>
  <c r="A137" i="122" s="1"/>
  <c r="A138" i="122" s="1"/>
  <c r="A139" i="122" s="1"/>
  <c r="A140" i="122" s="1"/>
  <c r="A141" i="122" s="1"/>
  <c r="A142" i="122" s="1"/>
  <c r="A143" i="122" s="1"/>
  <c r="A144" i="122" s="1"/>
  <c r="A145" i="122" s="1"/>
  <c r="A146" i="122" s="1"/>
  <c r="A147" i="122" s="1"/>
  <c r="A148" i="122" s="1"/>
  <c r="A149" i="122" s="1"/>
  <c r="A150" i="122" s="1"/>
  <c r="A151" i="122" s="1"/>
  <c r="A152" i="122" s="1"/>
  <c r="A153" i="122" s="1"/>
  <c r="A154" i="122" s="1"/>
  <c r="A155" i="122" s="1"/>
  <c r="A156" i="122" s="1"/>
  <c r="A157" i="122" s="1"/>
  <c r="A158" i="122" s="1"/>
  <c r="A159" i="122" s="1"/>
  <c r="A160" i="122" s="1"/>
  <c r="A161" i="122" s="1"/>
  <c r="S129" i="72"/>
  <c r="E129" i="122" s="1"/>
  <c r="S130" i="72"/>
  <c r="E130" i="122" s="1"/>
  <c r="S131" i="72"/>
  <c r="E131" i="122" s="1"/>
  <c r="E131" i="133" s="1"/>
  <c r="S132" i="72"/>
  <c r="E132" i="122" s="1"/>
  <c r="E132" i="133" s="1"/>
  <c r="S133" i="72"/>
  <c r="E133" i="122" s="1"/>
  <c r="E133" i="133" s="1"/>
  <c r="S134" i="72"/>
  <c r="E134" i="122" s="1"/>
  <c r="E134" i="133" s="1"/>
  <c r="S135" i="72"/>
  <c r="E135" i="122" s="1"/>
  <c r="E135" i="133" s="1"/>
  <c r="S136" i="72"/>
  <c r="E136" i="122" s="1"/>
  <c r="E136" i="133" s="1"/>
  <c r="S137" i="72"/>
  <c r="E137" i="122" s="1"/>
  <c r="E137" i="133" s="1"/>
  <c r="S138" i="72"/>
  <c r="E138" i="122" s="1"/>
  <c r="E138" i="133" s="1"/>
  <c r="S139" i="72"/>
  <c r="E139" i="122" s="1"/>
  <c r="E139" i="133" s="1"/>
  <c r="S140" i="72"/>
  <c r="E140" i="122" s="1"/>
  <c r="S141" i="72"/>
  <c r="E141" i="122" s="1"/>
  <c r="S142" i="72"/>
  <c r="E142" i="122" s="1"/>
  <c r="E142" i="133" s="1"/>
  <c r="S143" i="72"/>
  <c r="E143" i="122" s="1"/>
  <c r="E143" i="133" s="1"/>
  <c r="S144" i="72"/>
  <c r="E144" i="122" s="1"/>
  <c r="E144" i="133" s="1"/>
  <c r="S145" i="72"/>
  <c r="E145" i="122" s="1"/>
  <c r="E145" i="133" s="1"/>
  <c r="S146" i="72"/>
  <c r="E146" i="122" s="1"/>
  <c r="E146" i="133" s="1"/>
  <c r="S147" i="72"/>
  <c r="E147" i="122" s="1"/>
  <c r="E147" i="133" s="1"/>
  <c r="S148" i="72"/>
  <c r="E148" i="122" s="1"/>
  <c r="E148" i="133" s="1"/>
  <c r="S149" i="72"/>
  <c r="E149" i="122" s="1"/>
  <c r="E149" i="133" s="1"/>
  <c r="S150" i="72"/>
  <c r="E150" i="122" s="1"/>
  <c r="E150" i="133" s="1"/>
  <c r="S151" i="72"/>
  <c r="E151" i="122" s="1"/>
  <c r="E151" i="133" s="1"/>
  <c r="S152" i="72"/>
  <c r="E152" i="122" s="1"/>
  <c r="S153" i="72"/>
  <c r="E153" i="122" s="1"/>
  <c r="E153" i="133" s="1"/>
  <c r="S154" i="72"/>
  <c r="E154" i="122" s="1"/>
  <c r="S155" i="72"/>
  <c r="E155" i="122" s="1"/>
  <c r="E155" i="133" s="1"/>
  <c r="S156" i="72"/>
  <c r="E156" i="122" s="1"/>
  <c r="E156" i="133" s="1"/>
  <c r="S157" i="72"/>
  <c r="E157" i="122" s="1"/>
  <c r="E157" i="133" s="1"/>
  <c r="S158" i="72"/>
  <c r="E158" i="122" s="1"/>
  <c r="E158" i="133" s="1"/>
  <c r="S159" i="72"/>
  <c r="E159" i="122" s="1"/>
  <c r="E159" i="133" s="1"/>
  <c r="S160" i="72"/>
  <c r="E160" i="122" s="1"/>
  <c r="E160" i="133" s="1"/>
  <c r="S128" i="72"/>
  <c r="E128" i="122" s="1"/>
  <c r="E128" i="133" s="1"/>
  <c r="M127" i="77" l="1"/>
  <c r="M19" i="77"/>
  <c r="M31" i="77"/>
  <c r="M43" i="77"/>
  <c r="M55" i="77"/>
  <c r="M67" i="77"/>
  <c r="M79" i="77"/>
  <c r="M91" i="77"/>
  <c r="M103" i="77"/>
  <c r="M115" i="77"/>
  <c r="M9" i="77"/>
  <c r="M45" i="77"/>
  <c r="M69" i="77"/>
  <c r="M93" i="77"/>
  <c r="M105" i="77"/>
  <c r="M8" i="77"/>
  <c r="P8" i="77" s="1"/>
  <c r="M20" i="77"/>
  <c r="M32" i="77"/>
  <c r="M44" i="77"/>
  <c r="M56" i="77"/>
  <c r="M68" i="77"/>
  <c r="M80" i="77"/>
  <c r="M92" i="77"/>
  <c r="M104" i="77"/>
  <c r="M116" i="77"/>
  <c r="M21" i="77"/>
  <c r="M33" i="77"/>
  <c r="M57" i="77"/>
  <c r="M81" i="77"/>
  <c r="M117" i="77"/>
  <c r="M11" i="77"/>
  <c r="M23" i="77"/>
  <c r="M35" i="77"/>
  <c r="M47" i="77"/>
  <c r="M59" i="77"/>
  <c r="M71" i="77"/>
  <c r="M83" i="77"/>
  <c r="M95" i="77"/>
  <c r="M107" i="77"/>
  <c r="M119" i="77"/>
  <c r="M12" i="77"/>
  <c r="M24" i="77"/>
  <c r="M36" i="77"/>
  <c r="M48" i="77"/>
  <c r="M60" i="77"/>
  <c r="M72" i="77"/>
  <c r="M84" i="77"/>
  <c r="M96" i="77"/>
  <c r="M108" i="77"/>
  <c r="M120" i="77"/>
  <c r="M13" i="77"/>
  <c r="M25" i="77"/>
  <c r="M37" i="77"/>
  <c r="M49" i="77"/>
  <c r="M61" i="77"/>
  <c r="M73" i="77"/>
  <c r="M10" i="77"/>
  <c r="M34" i="77"/>
  <c r="M58" i="77"/>
  <c r="M82" i="77"/>
  <c r="M101" i="77"/>
  <c r="M123" i="77"/>
  <c r="M39" i="77"/>
  <c r="M40" i="77"/>
  <c r="M51" i="77"/>
  <c r="M52" i="77"/>
  <c r="M53" i="77"/>
  <c r="M14" i="77"/>
  <c r="M38" i="77"/>
  <c r="M62" i="77"/>
  <c r="M85" i="77"/>
  <c r="M102" i="77"/>
  <c r="M124" i="77"/>
  <c r="M15" i="77"/>
  <c r="M63" i="77"/>
  <c r="M86" i="77"/>
  <c r="M106" i="77"/>
  <c r="M125" i="77"/>
  <c r="M16" i="77"/>
  <c r="M64" i="77"/>
  <c r="M87" i="77"/>
  <c r="M109" i="77"/>
  <c r="M126" i="77"/>
  <c r="M75" i="77"/>
  <c r="M76" i="77"/>
  <c r="M77" i="77"/>
  <c r="M17" i="77"/>
  <c r="M41" i="77"/>
  <c r="M65" i="77"/>
  <c r="M88" i="77"/>
  <c r="M110" i="77"/>
  <c r="M18" i="77"/>
  <c r="M42" i="77"/>
  <c r="M66" i="77"/>
  <c r="M89" i="77"/>
  <c r="M111" i="77"/>
  <c r="M22" i="77"/>
  <c r="M46" i="77"/>
  <c r="M70" i="77"/>
  <c r="M90" i="77"/>
  <c r="M112" i="77"/>
  <c r="M26" i="77"/>
  <c r="M50" i="77"/>
  <c r="M74" i="77"/>
  <c r="M94" i="77"/>
  <c r="M113" i="77"/>
  <c r="M27" i="77"/>
  <c r="M97" i="77"/>
  <c r="M114" i="77"/>
  <c r="M28" i="77"/>
  <c r="M98" i="77"/>
  <c r="M118" i="77"/>
  <c r="M29" i="77"/>
  <c r="M99" i="77"/>
  <c r="M121" i="77"/>
  <c r="M30" i="77"/>
  <c r="M54" i="77"/>
  <c r="M78" i="77"/>
  <c r="M100" i="77"/>
  <c r="M122" i="77"/>
  <c r="AK128" i="80"/>
  <c r="L128" i="122" s="1"/>
  <c r="L128" i="133" s="1"/>
  <c r="AE18" i="80"/>
  <c r="AE30" i="80"/>
  <c r="AE42" i="80"/>
  <c r="AE54" i="80"/>
  <c r="AE66" i="80"/>
  <c r="AE78" i="80"/>
  <c r="AE90" i="80"/>
  <c r="AE102" i="80"/>
  <c r="AE114" i="80"/>
  <c r="AE126" i="80"/>
  <c r="AE20" i="80"/>
  <c r="AE127" i="80"/>
  <c r="AE19" i="80"/>
  <c r="AE31" i="80"/>
  <c r="AE43" i="80"/>
  <c r="AE55" i="80"/>
  <c r="AE67" i="80"/>
  <c r="AE79" i="80"/>
  <c r="AE91" i="80"/>
  <c r="AE103" i="80"/>
  <c r="AE115" i="80"/>
  <c r="AE8" i="80"/>
  <c r="AE32" i="80"/>
  <c r="AE44" i="80"/>
  <c r="AE56" i="80"/>
  <c r="AE68" i="80"/>
  <c r="AE80" i="80"/>
  <c r="AE92" i="80"/>
  <c r="AE104" i="80"/>
  <c r="AE116" i="80"/>
  <c r="AE9" i="80"/>
  <c r="AE24" i="80"/>
  <c r="AE39" i="80"/>
  <c r="AE57" i="80"/>
  <c r="AE72" i="80"/>
  <c r="AE87" i="80"/>
  <c r="AE105" i="80"/>
  <c r="AE120" i="80"/>
  <c r="AE10" i="80"/>
  <c r="AE25" i="80"/>
  <c r="AE40" i="80"/>
  <c r="AE58" i="80"/>
  <c r="AE73" i="80"/>
  <c r="AE88" i="80"/>
  <c r="AE106" i="80"/>
  <c r="AE121" i="80"/>
  <c r="AE11" i="80"/>
  <c r="AE26" i="80"/>
  <c r="AE41" i="80"/>
  <c r="AE59" i="80"/>
  <c r="AE74" i="80"/>
  <c r="AE89" i="80"/>
  <c r="AE107" i="80"/>
  <c r="AE122" i="80"/>
  <c r="AE14" i="80"/>
  <c r="AE29" i="80"/>
  <c r="AE47" i="80"/>
  <c r="AE62" i="80"/>
  <c r="AE77" i="80"/>
  <c r="AE95" i="80"/>
  <c r="AE110" i="80"/>
  <c r="AE125" i="80"/>
  <c r="AE15" i="80"/>
  <c r="AE33" i="80"/>
  <c r="AE48" i="80"/>
  <c r="AE63" i="80"/>
  <c r="AE81" i="80"/>
  <c r="AE96" i="80"/>
  <c r="AE111" i="80"/>
  <c r="AE12" i="80"/>
  <c r="AE37" i="80"/>
  <c r="AE65" i="80"/>
  <c r="AE94" i="80"/>
  <c r="AE119" i="80"/>
  <c r="AE45" i="80"/>
  <c r="AE46" i="80"/>
  <c r="AE49" i="80"/>
  <c r="AE51" i="80"/>
  <c r="AE13" i="80"/>
  <c r="AE38" i="80"/>
  <c r="AE69" i="80"/>
  <c r="AE97" i="80"/>
  <c r="AE123" i="80"/>
  <c r="AE16" i="80"/>
  <c r="AE70" i="80"/>
  <c r="AE98" i="80"/>
  <c r="AE124" i="80"/>
  <c r="AE17" i="80"/>
  <c r="AE71" i="80"/>
  <c r="AE99" i="80"/>
  <c r="AE21" i="80"/>
  <c r="AE75" i="80"/>
  <c r="AE100" i="80"/>
  <c r="AE22" i="80"/>
  <c r="AE50" i="80"/>
  <c r="AE76" i="80"/>
  <c r="AE101" i="80"/>
  <c r="AE23" i="80"/>
  <c r="AE82" i="80"/>
  <c r="AE108" i="80"/>
  <c r="AE27" i="80"/>
  <c r="AE52" i="80"/>
  <c r="AE83" i="80"/>
  <c r="AE109" i="80"/>
  <c r="AE28" i="80"/>
  <c r="AE84" i="80"/>
  <c r="AE112" i="80"/>
  <c r="AE34" i="80"/>
  <c r="AE118" i="80"/>
  <c r="AE35" i="80"/>
  <c r="AE36" i="80"/>
  <c r="AE53" i="80"/>
  <c r="AE60" i="80"/>
  <c r="AE61" i="80"/>
  <c r="AE64" i="80"/>
  <c r="AE85" i="80"/>
  <c r="AE86" i="80"/>
  <c r="AE93" i="80"/>
  <c r="AE113" i="80"/>
  <c r="AE117" i="80"/>
  <c r="AL128" i="80"/>
  <c r="M128" i="122" s="1"/>
  <c r="M128" i="133" s="1"/>
  <c r="U20" i="78"/>
  <c r="U8" i="78"/>
  <c r="U32" i="78"/>
  <c r="U9" i="78"/>
  <c r="U123" i="78"/>
  <c r="U23" i="78"/>
  <c r="U60" i="78"/>
  <c r="U97" i="78"/>
  <c r="U27" i="78"/>
  <c r="U64" i="78"/>
  <c r="U89" i="78"/>
  <c r="U114" i="78"/>
  <c r="U83" i="78"/>
  <c r="U62" i="78"/>
  <c r="U80" i="78"/>
  <c r="U111" i="78"/>
  <c r="U54" i="78"/>
  <c r="U121" i="78"/>
  <c r="U65" i="78"/>
  <c r="U126" i="78"/>
  <c r="U44" i="78"/>
  <c r="U116" i="78"/>
  <c r="U35" i="78"/>
  <c r="U72" i="78"/>
  <c r="U109" i="78"/>
  <c r="U39" i="78"/>
  <c r="U76" i="78"/>
  <c r="U101" i="78"/>
  <c r="U127" i="78"/>
  <c r="U58" i="78"/>
  <c r="U25" i="78"/>
  <c r="U105" i="78"/>
  <c r="U74" i="78"/>
  <c r="U79" i="78"/>
  <c r="U94" i="78"/>
  <c r="U52" i="78"/>
  <c r="U115" i="78"/>
  <c r="U34" i="78"/>
  <c r="U10" i="78"/>
  <c r="U47" i="78"/>
  <c r="U84" i="78"/>
  <c r="U14" i="78"/>
  <c r="U51" i="78"/>
  <c r="U88" i="78"/>
  <c r="U113" i="78"/>
  <c r="U19" i="78"/>
  <c r="U68" i="78"/>
  <c r="U17" i="78"/>
  <c r="U82" i="78"/>
  <c r="U37" i="78"/>
  <c r="U29" i="78"/>
  <c r="U12" i="78"/>
  <c r="U103" i="78"/>
  <c r="U104" i="78"/>
  <c r="U117" i="78"/>
  <c r="U56" i="78"/>
  <c r="U22" i="78"/>
  <c r="U59" i="78"/>
  <c r="U96" i="78"/>
  <c r="U26" i="78"/>
  <c r="U63" i="78"/>
  <c r="U100" i="78"/>
  <c r="U125" i="78"/>
  <c r="U31" i="78"/>
  <c r="U93" i="78"/>
  <c r="U119" i="78"/>
  <c r="U46" i="78"/>
  <c r="U71" i="78"/>
  <c r="U108" i="78"/>
  <c r="U38" i="78"/>
  <c r="U75" i="78"/>
  <c r="U112" i="78"/>
  <c r="U18" i="78"/>
  <c r="U43" i="78"/>
  <c r="U57" i="78"/>
  <c r="U13" i="78"/>
  <c r="U50" i="78"/>
  <c r="U87" i="78"/>
  <c r="U124" i="78"/>
  <c r="U30" i="78"/>
  <c r="U55" i="78"/>
  <c r="U21" i="78"/>
  <c r="U120" i="78"/>
  <c r="U70" i="78"/>
  <c r="U95" i="78"/>
  <c r="U99" i="78"/>
  <c r="U42" i="78"/>
  <c r="U67" i="78"/>
  <c r="U107" i="78"/>
  <c r="U81" i="78"/>
  <c r="U49" i="78"/>
  <c r="U86" i="78"/>
  <c r="U16" i="78"/>
  <c r="U41" i="78"/>
  <c r="U66" i="78"/>
  <c r="U91" i="78"/>
  <c r="U69" i="78"/>
  <c r="U92" i="78"/>
  <c r="U106" i="78"/>
  <c r="U24" i="78"/>
  <c r="U61" i="78"/>
  <c r="U98" i="78"/>
  <c r="U28" i="78"/>
  <c r="U53" i="78"/>
  <c r="U78" i="78"/>
  <c r="U45" i="78"/>
  <c r="U122" i="78"/>
  <c r="U118" i="78"/>
  <c r="U36" i="78"/>
  <c r="U73" i="78"/>
  <c r="U110" i="78"/>
  <c r="U40" i="78"/>
  <c r="U90" i="78"/>
  <c r="U33" i="78"/>
  <c r="U11" i="78"/>
  <c r="U48" i="78"/>
  <c r="U85" i="78"/>
  <c r="U15" i="78"/>
  <c r="U77" i="78"/>
  <c r="U102" i="78"/>
  <c r="AA128" i="78"/>
  <c r="J128" i="122" s="1"/>
  <c r="J128" i="133" s="1"/>
  <c r="AB128" i="78"/>
  <c r="K128" i="122" s="1"/>
  <c r="K128" i="133" s="1"/>
  <c r="X128" i="71"/>
  <c r="B128" i="122" s="1"/>
  <c r="B128" i="133" s="1"/>
  <c r="Y128" i="71"/>
  <c r="C128" i="122" s="1"/>
  <c r="C128" i="133" s="1"/>
  <c r="P106" i="3"/>
  <c r="P22" i="3"/>
  <c r="R157" i="3"/>
  <c r="P36" i="3"/>
  <c r="P49" i="3"/>
  <c r="P75" i="3"/>
  <c r="Z128" i="75"/>
  <c r="G128" i="122" s="1"/>
  <c r="G128" i="133" s="1"/>
  <c r="U120" i="75"/>
  <c r="U108" i="75"/>
  <c r="U96" i="75"/>
  <c r="U84" i="75"/>
  <c r="U72" i="75"/>
  <c r="U60" i="75"/>
  <c r="U48" i="75"/>
  <c r="U36" i="75"/>
  <c r="U24" i="75"/>
  <c r="U12" i="75"/>
  <c r="U119" i="75"/>
  <c r="U107" i="75"/>
  <c r="U95" i="75"/>
  <c r="U83" i="75"/>
  <c r="U71" i="75"/>
  <c r="U59" i="75"/>
  <c r="U47" i="75"/>
  <c r="U35" i="75"/>
  <c r="U23" i="75"/>
  <c r="U11" i="75"/>
  <c r="U118" i="75"/>
  <c r="U106" i="75"/>
  <c r="U94" i="75"/>
  <c r="U82" i="75"/>
  <c r="U70" i="75"/>
  <c r="U58" i="75"/>
  <c r="U46" i="75"/>
  <c r="U34" i="75"/>
  <c r="U22" i="75"/>
  <c r="U10" i="75"/>
  <c r="U117" i="75"/>
  <c r="U105" i="75"/>
  <c r="U93" i="75"/>
  <c r="U81" i="75"/>
  <c r="U69" i="75"/>
  <c r="U57" i="75"/>
  <c r="U45" i="75"/>
  <c r="U33" i="75"/>
  <c r="U21" i="75"/>
  <c r="U9" i="75"/>
  <c r="U116" i="75"/>
  <c r="U104" i="75"/>
  <c r="U92" i="75"/>
  <c r="U80" i="75"/>
  <c r="U68" i="75"/>
  <c r="U56" i="75"/>
  <c r="U44" i="75"/>
  <c r="U32" i="75"/>
  <c r="U20" i="75"/>
  <c r="U8" i="75"/>
  <c r="U115" i="75"/>
  <c r="U103" i="75"/>
  <c r="U91" i="75"/>
  <c r="U79" i="75"/>
  <c r="U67" i="75"/>
  <c r="U55" i="75"/>
  <c r="U43" i="75"/>
  <c r="U31" i="75"/>
  <c r="U19" i="75"/>
  <c r="U127" i="75"/>
  <c r="U126" i="75"/>
  <c r="U114" i="75"/>
  <c r="U102" i="75"/>
  <c r="U90" i="75"/>
  <c r="U78" i="75"/>
  <c r="U66" i="75"/>
  <c r="U54" i="75"/>
  <c r="U42" i="75"/>
  <c r="U30" i="75"/>
  <c r="U18" i="75"/>
  <c r="U125" i="75"/>
  <c r="U113" i="75"/>
  <c r="U101" i="75"/>
  <c r="U89" i="75"/>
  <c r="U77" i="75"/>
  <c r="U65" i="75"/>
  <c r="U53" i="75"/>
  <c r="U41" i="75"/>
  <c r="U29" i="75"/>
  <c r="U17" i="75"/>
  <c r="U124" i="75"/>
  <c r="U112" i="75"/>
  <c r="U100" i="75"/>
  <c r="U88" i="75"/>
  <c r="U76" i="75"/>
  <c r="U64" i="75"/>
  <c r="U52" i="75"/>
  <c r="U40" i="75"/>
  <c r="U28" i="75"/>
  <c r="U16" i="75"/>
  <c r="U123" i="75"/>
  <c r="U111" i="75"/>
  <c r="U99" i="75"/>
  <c r="U87" i="75"/>
  <c r="U75" i="75"/>
  <c r="U63" i="75"/>
  <c r="U51" i="75"/>
  <c r="U39" i="75"/>
  <c r="U27" i="75"/>
  <c r="U15" i="75"/>
  <c r="U122" i="75"/>
  <c r="U110" i="75"/>
  <c r="U98" i="75"/>
  <c r="U86" i="75"/>
  <c r="U74" i="75"/>
  <c r="U62" i="75"/>
  <c r="U50" i="75"/>
  <c r="U38" i="75"/>
  <c r="U26" i="75"/>
  <c r="U14" i="75"/>
  <c r="U121" i="75"/>
  <c r="U109" i="75"/>
  <c r="U97" i="75"/>
  <c r="U85" i="75"/>
  <c r="U73" i="75"/>
  <c r="U61" i="75"/>
  <c r="U49" i="75"/>
  <c r="U37" i="75"/>
  <c r="U25" i="75"/>
  <c r="U13" i="75"/>
  <c r="A10" i="124"/>
  <c r="A11" i="124" s="1"/>
  <c r="A12" i="124" s="1"/>
  <c r="A13" i="124" s="1"/>
  <c r="A14" i="124" s="1"/>
  <c r="A15" i="124" s="1"/>
  <c r="A16" i="124" s="1"/>
  <c r="A17" i="124" s="1"/>
  <c r="A18" i="124" s="1"/>
  <c r="A19" i="124" s="1"/>
  <c r="A20" i="124" s="1"/>
  <c r="A21" i="124" s="1"/>
  <c r="A22" i="124" s="1"/>
  <c r="A23" i="124" s="1"/>
  <c r="A24" i="124" s="1"/>
  <c r="A25" i="124" s="1"/>
  <c r="A26" i="124" s="1"/>
  <c r="A27" i="124" s="1"/>
  <c r="A28" i="124" s="1"/>
  <c r="A29" i="124" s="1"/>
  <c r="A30" i="124" s="1"/>
  <c r="A31" i="124" s="1"/>
  <c r="A32" i="124" s="1"/>
  <c r="A33" i="124" s="1"/>
  <c r="A34" i="124" s="1"/>
  <c r="A35" i="124" s="1"/>
  <c r="A36" i="124" s="1"/>
  <c r="A37" i="124" s="1"/>
  <c r="A38" i="124" s="1"/>
  <c r="A39" i="124" s="1"/>
  <c r="A40" i="124" s="1"/>
  <c r="A41" i="124" s="1"/>
  <c r="A42" i="124" s="1"/>
  <c r="A43" i="124" s="1"/>
  <c r="A44" i="124" s="1"/>
  <c r="A45" i="124" s="1"/>
  <c r="A46" i="124" s="1"/>
  <c r="A47" i="124" s="1"/>
  <c r="A48" i="124" s="1"/>
  <c r="A49" i="124" s="1"/>
  <c r="A50" i="124" s="1"/>
  <c r="A51" i="124" s="1"/>
  <c r="A52" i="124" s="1"/>
  <c r="A53" i="124" s="1"/>
  <c r="A54" i="124" s="1"/>
  <c r="A55" i="124" s="1"/>
  <c r="A56" i="124" s="1"/>
  <c r="A57" i="124" s="1"/>
  <c r="A58" i="124" s="1"/>
  <c r="A59" i="124" s="1"/>
  <c r="A60" i="124" s="1"/>
  <c r="A61" i="124" s="1"/>
  <c r="A62" i="124" s="1"/>
  <c r="A63" i="124" s="1"/>
  <c r="A64" i="124" s="1"/>
  <c r="A65" i="124" s="1"/>
  <c r="A66" i="124" s="1"/>
  <c r="A67" i="124" s="1"/>
  <c r="A68" i="124" s="1"/>
  <c r="A69" i="124" s="1"/>
  <c r="A70" i="124" s="1"/>
  <c r="A71" i="124" s="1"/>
  <c r="A72" i="124" s="1"/>
  <c r="A73" i="124" s="1"/>
  <c r="A74" i="124" s="1"/>
  <c r="A75" i="124" s="1"/>
  <c r="A76" i="124" s="1"/>
  <c r="A77" i="124" s="1"/>
  <c r="A78" i="124" s="1"/>
  <c r="A79" i="124" s="1"/>
  <c r="A80" i="124" s="1"/>
  <c r="A81" i="124" s="1"/>
  <c r="A82" i="124" s="1"/>
  <c r="A83" i="124" s="1"/>
  <c r="A84" i="124" s="1"/>
  <c r="A85" i="124" s="1"/>
  <c r="A86" i="124" s="1"/>
  <c r="A87" i="124" s="1"/>
  <c r="A88" i="124" s="1"/>
  <c r="A89" i="124" s="1"/>
  <c r="A90" i="124" s="1"/>
  <c r="A91" i="124" s="1"/>
  <c r="A92" i="124" s="1"/>
  <c r="A93" i="124" s="1"/>
  <c r="A94" i="124" s="1"/>
  <c r="A95" i="124" s="1"/>
  <c r="A96" i="124" s="1"/>
  <c r="A97" i="124" s="1"/>
  <c r="A98" i="124" s="1"/>
  <c r="A99" i="124" s="1"/>
  <c r="A100" i="124" s="1"/>
  <c r="A101" i="124" s="1"/>
  <c r="A102" i="124" s="1"/>
  <c r="A103" i="124" s="1"/>
  <c r="A104" i="124" s="1"/>
  <c r="A105" i="124" s="1"/>
  <c r="A106" i="124" s="1"/>
  <c r="A107" i="124" s="1"/>
  <c r="A108" i="124" s="1"/>
  <c r="A109" i="124" s="1"/>
  <c r="A110" i="124" s="1"/>
  <c r="A111" i="124" s="1"/>
  <c r="A112" i="124" s="1"/>
  <c r="A113" i="124" s="1"/>
  <c r="A114" i="124" s="1"/>
  <c r="A115" i="124" s="1"/>
  <c r="A116" i="124" s="1"/>
  <c r="A117" i="124" s="1"/>
  <c r="A118" i="124" s="1"/>
  <c r="A119" i="124" s="1"/>
  <c r="A120" i="124" s="1"/>
  <c r="A121" i="124" s="1"/>
  <c r="A122" i="124" s="1"/>
  <c r="A123" i="124" s="1"/>
  <c r="A124" i="124" s="1"/>
  <c r="A125" i="124" s="1"/>
  <c r="A126" i="124" s="1"/>
  <c r="A127" i="124" s="1"/>
  <c r="A128" i="124" s="1"/>
  <c r="A129" i="124" s="1"/>
  <c r="A130" i="124" s="1"/>
  <c r="A131" i="124" s="1"/>
  <c r="A132" i="124" s="1"/>
  <c r="A133" i="124" s="1"/>
  <c r="A134" i="124" s="1"/>
  <c r="A135" i="124" s="1"/>
  <c r="A136" i="124" s="1"/>
  <c r="A137" i="124" s="1"/>
  <c r="A138" i="124" s="1"/>
  <c r="A139" i="124" s="1"/>
  <c r="A140" i="124" s="1"/>
  <c r="A141" i="124" s="1"/>
  <c r="A142" i="124" s="1"/>
  <c r="A143" i="124" s="1"/>
  <c r="A144" i="124" s="1"/>
  <c r="A145" i="124" s="1"/>
  <c r="A146" i="124" s="1"/>
  <c r="A147" i="124" s="1"/>
  <c r="A148" i="124" s="1"/>
  <c r="A149" i="124" s="1"/>
  <c r="A150" i="124" s="1"/>
  <c r="A151" i="124" s="1"/>
  <c r="A152" i="124" s="1"/>
  <c r="A153" i="124" s="1"/>
  <c r="A154" i="124" s="1"/>
  <c r="A155" i="124" s="1"/>
  <c r="A156" i="124" s="1"/>
  <c r="A157" i="124" s="1"/>
  <c r="A158" i="124" s="1"/>
  <c r="A159" i="124" s="1"/>
  <c r="A160" i="124" s="1"/>
  <c r="A161" i="124" s="1"/>
  <c r="O116" i="71"/>
  <c r="O104" i="71"/>
  <c r="O92" i="71"/>
  <c r="O80" i="71"/>
  <c r="O68" i="71"/>
  <c r="O56" i="71"/>
  <c r="O44" i="71"/>
  <c r="O32" i="71"/>
  <c r="O20" i="71"/>
  <c r="O8" i="71"/>
  <c r="O101" i="71"/>
  <c r="O112" i="71"/>
  <c r="O111" i="71"/>
  <c r="O110" i="71"/>
  <c r="O97" i="71"/>
  <c r="O108" i="71"/>
  <c r="O107" i="71"/>
  <c r="O106" i="71"/>
  <c r="O93" i="71"/>
  <c r="O115" i="71"/>
  <c r="O103" i="71"/>
  <c r="O91" i="71"/>
  <c r="O79" i="71"/>
  <c r="O67" i="71"/>
  <c r="O55" i="71"/>
  <c r="O43" i="71"/>
  <c r="O31" i="71"/>
  <c r="O19" i="71"/>
  <c r="O127" i="71"/>
  <c r="O113" i="71"/>
  <c r="O100" i="71"/>
  <c r="O99" i="71"/>
  <c r="O98" i="71"/>
  <c r="O109" i="71"/>
  <c r="O96" i="71"/>
  <c r="O119" i="71"/>
  <c r="O118" i="71"/>
  <c r="O105" i="71"/>
  <c r="O126" i="71"/>
  <c r="O114" i="71"/>
  <c r="O102" i="71"/>
  <c r="O90" i="71"/>
  <c r="O78" i="71"/>
  <c r="O66" i="71"/>
  <c r="O54" i="71"/>
  <c r="O42" i="71"/>
  <c r="O30" i="71"/>
  <c r="O18" i="71"/>
  <c r="O125" i="71"/>
  <c r="O89" i="71"/>
  <c r="O77" i="71"/>
  <c r="O65" i="71"/>
  <c r="O53" i="71"/>
  <c r="O41" i="71"/>
  <c r="O29" i="71"/>
  <c r="O17" i="71"/>
  <c r="O124" i="71"/>
  <c r="O88" i="71"/>
  <c r="O76" i="71"/>
  <c r="O64" i="71"/>
  <c r="O52" i="71"/>
  <c r="O40" i="71"/>
  <c r="O28" i="71"/>
  <c r="O16" i="71"/>
  <c r="O123" i="71"/>
  <c r="O87" i="71"/>
  <c r="O75" i="71"/>
  <c r="O63" i="71"/>
  <c r="O51" i="71"/>
  <c r="O39" i="71"/>
  <c r="O27" i="71"/>
  <c r="O15" i="71"/>
  <c r="O122" i="71"/>
  <c r="O86" i="71"/>
  <c r="O74" i="71"/>
  <c r="O62" i="71"/>
  <c r="O50" i="71"/>
  <c r="O38" i="71"/>
  <c r="O26" i="71"/>
  <c r="O14" i="71"/>
  <c r="O121" i="71"/>
  <c r="O85" i="71"/>
  <c r="O73" i="71"/>
  <c r="O61" i="71"/>
  <c r="O49" i="71"/>
  <c r="O37" i="71"/>
  <c r="O25" i="71"/>
  <c r="O13" i="71"/>
  <c r="O120" i="71"/>
  <c r="O84" i="71"/>
  <c r="O72" i="71"/>
  <c r="O60" i="71"/>
  <c r="O48" i="71"/>
  <c r="O36" i="71"/>
  <c r="O24" i="71"/>
  <c r="O12" i="71"/>
  <c r="O95" i="71"/>
  <c r="O83" i="71"/>
  <c r="O71" i="71"/>
  <c r="O59" i="71"/>
  <c r="O47" i="71"/>
  <c r="O35" i="71"/>
  <c r="O23" i="71"/>
  <c r="O11" i="71"/>
  <c r="O94" i="71"/>
  <c r="O82" i="71"/>
  <c r="O70" i="71"/>
  <c r="O58" i="71"/>
  <c r="O46" i="71"/>
  <c r="O34" i="71"/>
  <c r="O22" i="71"/>
  <c r="O10" i="71"/>
  <c r="O117" i="71"/>
  <c r="O81" i="71"/>
  <c r="O69" i="71"/>
  <c r="O57" i="71"/>
  <c r="O45" i="71"/>
  <c r="O33" i="71"/>
  <c r="O21" i="71"/>
  <c r="O9" i="71"/>
  <c r="Z160" i="71"/>
  <c r="D160" i="122" s="1"/>
  <c r="D160" i="133" s="1"/>
  <c r="B160" i="122"/>
  <c r="B160" i="133" s="1"/>
  <c r="Z154" i="71"/>
  <c r="D154" i="122" s="1"/>
  <c r="D154" i="133" s="1"/>
  <c r="B154" i="122"/>
  <c r="B154" i="133" s="1"/>
  <c r="Z148" i="71"/>
  <c r="D148" i="122" s="1"/>
  <c r="D148" i="133" s="1"/>
  <c r="B148" i="122"/>
  <c r="B148" i="133" s="1"/>
  <c r="Z142" i="71"/>
  <c r="D142" i="122" s="1"/>
  <c r="D142" i="133" s="1"/>
  <c r="B142" i="122"/>
  <c r="B142" i="133" s="1"/>
  <c r="Z136" i="71"/>
  <c r="D136" i="122" s="1"/>
  <c r="D136" i="133" s="1"/>
  <c r="B136" i="122"/>
  <c r="B136" i="133" s="1"/>
  <c r="Z130" i="71"/>
  <c r="D130" i="122" s="1"/>
  <c r="D130" i="133" s="1"/>
  <c r="B130" i="122"/>
  <c r="B130" i="133" s="1"/>
  <c r="Z153" i="71"/>
  <c r="D153" i="122" s="1"/>
  <c r="D153" i="133" s="1"/>
  <c r="B153" i="122"/>
  <c r="B153" i="133" s="1"/>
  <c r="Z141" i="71"/>
  <c r="D141" i="122" s="1"/>
  <c r="D141" i="133" s="1"/>
  <c r="B141" i="122"/>
  <c r="B141" i="133" s="1"/>
  <c r="Z129" i="71"/>
  <c r="D129" i="122" s="1"/>
  <c r="D129" i="133" s="1"/>
  <c r="B129" i="122"/>
  <c r="B129" i="133" s="1"/>
  <c r="Z152" i="71"/>
  <c r="D152" i="122" s="1"/>
  <c r="D152" i="133" s="1"/>
  <c r="B152" i="122"/>
  <c r="B152" i="133" s="1"/>
  <c r="Z140" i="71"/>
  <c r="D140" i="122" s="1"/>
  <c r="D140" i="133" s="1"/>
  <c r="B140" i="122"/>
  <c r="B140" i="133" s="1"/>
  <c r="Z151" i="71"/>
  <c r="D151" i="122" s="1"/>
  <c r="D151" i="133" s="1"/>
  <c r="B151" i="122"/>
  <c r="B151" i="133" s="1"/>
  <c r="Z139" i="71"/>
  <c r="D139" i="122" s="1"/>
  <c r="D139" i="133" s="1"/>
  <c r="B139" i="122"/>
  <c r="B139" i="133" s="1"/>
  <c r="N33" i="72"/>
  <c r="N96" i="72"/>
  <c r="Z157" i="71"/>
  <c r="D157" i="122" s="1"/>
  <c r="D157" i="133" s="1"/>
  <c r="Z145" i="71"/>
  <c r="D145" i="122" s="1"/>
  <c r="D145" i="133" s="1"/>
  <c r="Z133" i="71"/>
  <c r="D133" i="122" s="1"/>
  <c r="D133" i="133" s="1"/>
  <c r="Z159" i="71"/>
  <c r="D159" i="122" s="1"/>
  <c r="D159" i="133" s="1"/>
  <c r="Z147" i="71"/>
  <c r="D147" i="122" s="1"/>
  <c r="D147" i="133" s="1"/>
  <c r="Z135" i="71"/>
  <c r="D135" i="122" s="1"/>
  <c r="D135" i="133" s="1"/>
  <c r="Z158" i="71"/>
  <c r="D158" i="122" s="1"/>
  <c r="D158" i="133" s="1"/>
  <c r="Z146" i="71"/>
  <c r="D146" i="122" s="1"/>
  <c r="D146" i="133" s="1"/>
  <c r="Z134" i="71"/>
  <c r="D134" i="122" s="1"/>
  <c r="D134" i="133" s="1"/>
  <c r="Z156" i="71"/>
  <c r="D156" i="122" s="1"/>
  <c r="D156" i="133" s="1"/>
  <c r="Z150" i="71"/>
  <c r="D150" i="122" s="1"/>
  <c r="D150" i="133" s="1"/>
  <c r="Z144" i="71"/>
  <c r="D144" i="122" s="1"/>
  <c r="D144" i="133" s="1"/>
  <c r="Z138" i="71"/>
  <c r="D138" i="122" s="1"/>
  <c r="D138" i="133" s="1"/>
  <c r="Z132" i="71"/>
  <c r="D132" i="122" s="1"/>
  <c r="D132" i="133" s="1"/>
  <c r="Z155" i="71"/>
  <c r="D155" i="122" s="1"/>
  <c r="D155" i="133" s="1"/>
  <c r="Z149" i="71"/>
  <c r="D149" i="122" s="1"/>
  <c r="D149" i="133" s="1"/>
  <c r="Z143" i="71"/>
  <c r="D143" i="122" s="1"/>
  <c r="D143" i="133" s="1"/>
  <c r="Z137" i="71"/>
  <c r="D137" i="122" s="1"/>
  <c r="D137" i="133" s="1"/>
  <c r="Z131" i="71"/>
  <c r="D131" i="122" s="1"/>
  <c r="D131" i="133" s="1"/>
  <c r="N154" i="123"/>
  <c r="N154" i="124"/>
  <c r="N142" i="123"/>
  <c r="N142" i="124"/>
  <c r="N130" i="123"/>
  <c r="N130" i="124"/>
  <c r="N146" i="123"/>
  <c r="N146" i="124"/>
  <c r="AB12" i="80"/>
  <c r="AB24" i="80"/>
  <c r="AB36" i="80"/>
  <c r="AB48" i="80"/>
  <c r="AB60" i="80"/>
  <c r="AB72" i="80"/>
  <c r="AB84" i="80"/>
  <c r="AB96" i="80"/>
  <c r="AB108" i="80"/>
  <c r="AB120" i="80"/>
  <c r="AB13" i="80"/>
  <c r="AB25" i="80"/>
  <c r="AB37" i="80"/>
  <c r="AB49" i="80"/>
  <c r="AB61" i="80"/>
  <c r="AB73" i="80"/>
  <c r="AB85" i="80"/>
  <c r="AB97" i="80"/>
  <c r="AB109" i="80"/>
  <c r="AB121" i="80"/>
  <c r="AB111" i="80"/>
  <c r="AB14" i="80"/>
  <c r="AB26" i="80"/>
  <c r="AB38" i="80"/>
  <c r="AB50" i="80"/>
  <c r="AB62" i="80"/>
  <c r="AB74" i="80"/>
  <c r="AB86" i="80"/>
  <c r="AB98" i="80"/>
  <c r="AB110" i="80"/>
  <c r="AB122" i="80"/>
  <c r="AB15" i="80"/>
  <c r="AB27" i="80"/>
  <c r="AB39" i="80"/>
  <c r="AB51" i="80"/>
  <c r="AB63" i="80"/>
  <c r="AB75" i="80"/>
  <c r="AB87" i="80"/>
  <c r="AB99" i="80"/>
  <c r="AB123" i="80"/>
  <c r="AB16" i="80"/>
  <c r="AB28" i="80"/>
  <c r="AB40" i="80"/>
  <c r="AB52" i="80"/>
  <c r="AB64" i="80"/>
  <c r="AB76" i="80"/>
  <c r="AB88" i="80"/>
  <c r="AB100" i="80"/>
  <c r="AB112" i="80"/>
  <c r="AB124" i="80"/>
  <c r="AB17" i="80"/>
  <c r="AB90" i="80"/>
  <c r="AB127" i="80"/>
  <c r="AB43" i="80"/>
  <c r="AB67" i="80"/>
  <c r="AB91" i="80"/>
  <c r="AB115" i="80"/>
  <c r="AB8" i="80"/>
  <c r="AB20" i="80"/>
  <c r="AB32" i="80"/>
  <c r="AB56" i="80"/>
  <c r="AB68" i="80"/>
  <c r="AB80" i="80"/>
  <c r="AB92" i="80"/>
  <c r="AB104" i="80"/>
  <c r="AB116" i="80"/>
  <c r="AB9" i="80"/>
  <c r="AB21" i="80"/>
  <c r="AB33" i="80"/>
  <c r="AB45" i="80"/>
  <c r="AB57" i="80"/>
  <c r="AB69" i="80"/>
  <c r="AB81" i="80"/>
  <c r="AB93" i="80"/>
  <c r="AB105" i="80"/>
  <c r="AB117" i="80"/>
  <c r="AB29" i="80"/>
  <c r="AB41" i="80"/>
  <c r="AB53" i="80"/>
  <c r="AB65" i="80"/>
  <c r="AB77" i="80"/>
  <c r="AB89" i="80"/>
  <c r="AB101" i="80"/>
  <c r="AB113" i="80"/>
  <c r="AB125" i="80"/>
  <c r="AB18" i="80"/>
  <c r="AB30" i="80"/>
  <c r="AB42" i="80"/>
  <c r="AB54" i="80"/>
  <c r="AB66" i="80"/>
  <c r="AB78" i="80"/>
  <c r="AB102" i="80"/>
  <c r="AB114" i="80"/>
  <c r="AB126" i="80"/>
  <c r="AB19" i="80"/>
  <c r="AB31" i="80"/>
  <c r="AB55" i="80"/>
  <c r="AB79" i="80"/>
  <c r="AB103" i="80"/>
  <c r="AB44" i="80"/>
  <c r="AB23" i="80"/>
  <c r="AB95" i="80"/>
  <c r="AB35" i="80"/>
  <c r="AB107" i="80"/>
  <c r="AB46" i="80"/>
  <c r="AB118" i="80"/>
  <c r="AB34" i="80"/>
  <c r="AB106" i="80"/>
  <c r="AB47" i="80"/>
  <c r="AB119" i="80"/>
  <c r="AB58" i="80"/>
  <c r="AB59" i="80"/>
  <c r="AB70" i="80"/>
  <c r="AB71" i="80"/>
  <c r="AB10" i="80"/>
  <c r="AB82" i="80"/>
  <c r="AB11" i="80"/>
  <c r="AB83" i="80"/>
  <c r="AB22" i="80"/>
  <c r="AB94" i="80"/>
  <c r="X23" i="76"/>
  <c r="N69" i="72"/>
  <c r="N41" i="72"/>
  <c r="N25" i="72"/>
  <c r="N60" i="72"/>
  <c r="N16" i="72"/>
  <c r="N20" i="72"/>
  <c r="N124" i="72"/>
  <c r="N113" i="72"/>
  <c r="N88" i="72"/>
  <c r="R17" i="71"/>
  <c r="R29" i="71"/>
  <c r="R41" i="71"/>
  <c r="R53" i="71"/>
  <c r="R65" i="71"/>
  <c r="R77" i="71"/>
  <c r="R89" i="71"/>
  <c r="R101" i="71"/>
  <c r="R113" i="71"/>
  <c r="R125" i="71"/>
  <c r="R127" i="71"/>
  <c r="R8" i="71"/>
  <c r="R9" i="71"/>
  <c r="R10" i="71"/>
  <c r="R11" i="71"/>
  <c r="R12" i="71"/>
  <c r="R13" i="71"/>
  <c r="R18" i="71"/>
  <c r="R30" i="71"/>
  <c r="R42" i="71"/>
  <c r="R54" i="71"/>
  <c r="R66" i="71"/>
  <c r="R78" i="71"/>
  <c r="R90" i="71"/>
  <c r="R102" i="71"/>
  <c r="R114" i="71"/>
  <c r="R126" i="71"/>
  <c r="R19" i="71"/>
  <c r="R31" i="71"/>
  <c r="R43" i="71"/>
  <c r="R55" i="71"/>
  <c r="R67" i="71"/>
  <c r="R79" i="71"/>
  <c r="R91" i="71"/>
  <c r="R103" i="71"/>
  <c r="R115" i="71"/>
  <c r="R20" i="71"/>
  <c r="R32" i="71"/>
  <c r="R44" i="71"/>
  <c r="R56" i="71"/>
  <c r="R68" i="71"/>
  <c r="R80" i="71"/>
  <c r="R92" i="71"/>
  <c r="R104" i="71"/>
  <c r="R116" i="71"/>
  <c r="R21" i="71"/>
  <c r="R33" i="71"/>
  <c r="R45" i="71"/>
  <c r="R57" i="71"/>
  <c r="R69" i="71"/>
  <c r="R81" i="71"/>
  <c r="R93" i="71"/>
  <c r="R105" i="71"/>
  <c r="R117" i="71"/>
  <c r="R22" i="71"/>
  <c r="R34" i="71"/>
  <c r="R46" i="71"/>
  <c r="R58" i="71"/>
  <c r="R70" i="71"/>
  <c r="R82" i="71"/>
  <c r="R94" i="71"/>
  <c r="R106" i="71"/>
  <c r="R118" i="71"/>
  <c r="R23" i="71"/>
  <c r="R35" i="71"/>
  <c r="R47" i="71"/>
  <c r="R59" i="71"/>
  <c r="R71" i="71"/>
  <c r="R83" i="71"/>
  <c r="R95" i="71"/>
  <c r="R107" i="71"/>
  <c r="R119" i="71"/>
  <c r="R24" i="71"/>
  <c r="R36" i="71"/>
  <c r="R48" i="71"/>
  <c r="R60" i="71"/>
  <c r="R72" i="71"/>
  <c r="R84" i="71"/>
  <c r="R96" i="71"/>
  <c r="R108" i="71"/>
  <c r="R120" i="71"/>
  <c r="R25" i="71"/>
  <c r="R37" i="71"/>
  <c r="R49" i="71"/>
  <c r="R61" i="71"/>
  <c r="R73" i="71"/>
  <c r="R85" i="71"/>
  <c r="R97" i="71"/>
  <c r="R109" i="71"/>
  <c r="R121" i="71"/>
  <c r="R26" i="71"/>
  <c r="R38" i="71"/>
  <c r="R40" i="71"/>
  <c r="R88" i="71"/>
  <c r="R99" i="71"/>
  <c r="R100" i="71"/>
  <c r="R62" i="71"/>
  <c r="R110" i="71"/>
  <c r="R64" i="71"/>
  <c r="R74" i="71"/>
  <c r="R87" i="71"/>
  <c r="R50" i="71"/>
  <c r="R98" i="71"/>
  <c r="R51" i="71"/>
  <c r="R52" i="71"/>
  <c r="R63" i="71"/>
  <c r="R111" i="71"/>
  <c r="R14" i="71"/>
  <c r="R112" i="71"/>
  <c r="R15" i="71"/>
  <c r="R122" i="71"/>
  <c r="R16" i="71"/>
  <c r="R75" i="71"/>
  <c r="R123" i="71"/>
  <c r="R27" i="71"/>
  <c r="R76" i="71"/>
  <c r="R124" i="71"/>
  <c r="R28" i="71"/>
  <c r="R86" i="71"/>
  <c r="R39" i="71"/>
  <c r="R88" i="78"/>
  <c r="X74" i="76"/>
  <c r="X26" i="76"/>
  <c r="X113" i="76"/>
  <c r="X105" i="76"/>
  <c r="X84" i="76"/>
  <c r="X53" i="76"/>
  <c r="X35" i="76"/>
  <c r="X45" i="76"/>
  <c r="X14" i="76"/>
  <c r="X16" i="76"/>
  <c r="Q42" i="74"/>
  <c r="Q72" i="74"/>
  <c r="Q51" i="74"/>
  <c r="Q24" i="74"/>
  <c r="Q12" i="74"/>
  <c r="Q100" i="74"/>
  <c r="Q125" i="74"/>
  <c r="Q108" i="74"/>
  <c r="Q81" i="74"/>
  <c r="Q29" i="74"/>
  <c r="N117" i="72"/>
  <c r="N93" i="72"/>
  <c r="N64" i="72"/>
  <c r="N40" i="72"/>
  <c r="N9" i="72"/>
  <c r="Q105" i="74"/>
  <c r="Q76" i="74"/>
  <c r="Q50" i="74"/>
  <c r="Q16" i="74"/>
  <c r="X110" i="76"/>
  <c r="X78" i="76"/>
  <c r="X52" i="76"/>
  <c r="X18" i="76"/>
  <c r="N116" i="72"/>
  <c r="N92" i="72"/>
  <c r="N62" i="72"/>
  <c r="N38" i="72"/>
  <c r="N8" i="72"/>
  <c r="Q104" i="74"/>
  <c r="Q74" i="74"/>
  <c r="Q48" i="74"/>
  <c r="Q15" i="74"/>
  <c r="X109" i="76"/>
  <c r="X76" i="76"/>
  <c r="X50" i="76"/>
  <c r="X17" i="76"/>
  <c r="N115" i="72"/>
  <c r="N89" i="72"/>
  <c r="N61" i="72"/>
  <c r="N36" i="72"/>
  <c r="Q127" i="74"/>
  <c r="Q101" i="74"/>
  <c r="Q73" i="74"/>
  <c r="Q46" i="74"/>
  <c r="Q14" i="74"/>
  <c r="X106" i="76"/>
  <c r="X75" i="76"/>
  <c r="X48" i="76"/>
  <c r="X29" i="76"/>
  <c r="X49" i="76"/>
  <c r="X69" i="76"/>
  <c r="X88" i="76"/>
  <c r="X108" i="76"/>
  <c r="N112" i="72"/>
  <c r="N81" i="72"/>
  <c r="N57" i="72"/>
  <c r="N28" i="72"/>
  <c r="Q124" i="74"/>
  <c r="Q93" i="74"/>
  <c r="Q69" i="74"/>
  <c r="Q37" i="74"/>
  <c r="Q11" i="74"/>
  <c r="X97" i="76"/>
  <c r="X71" i="76"/>
  <c r="X39" i="76"/>
  <c r="X13" i="76"/>
  <c r="Q8" i="74"/>
  <c r="T8" i="74" s="1"/>
  <c r="V8" i="74" s="1"/>
  <c r="Q20" i="74"/>
  <c r="Q32" i="74"/>
  <c r="Q44" i="74"/>
  <c r="Q56" i="74"/>
  <c r="Q68" i="74"/>
  <c r="Q17" i="74"/>
  <c r="Q30" i="74"/>
  <c r="Q43" i="74"/>
  <c r="Q57" i="74"/>
  <c r="Q70" i="74"/>
  <c r="Q82" i="74"/>
  <c r="Q94" i="74"/>
  <c r="Q106" i="74"/>
  <c r="Q118" i="74"/>
  <c r="Q18" i="74"/>
  <c r="Q31" i="74"/>
  <c r="Q45" i="74"/>
  <c r="Q58" i="74"/>
  <c r="Q71" i="74"/>
  <c r="Q83" i="74"/>
  <c r="Q95" i="74"/>
  <c r="Q107" i="74"/>
  <c r="Q119" i="74"/>
  <c r="Q10" i="74"/>
  <c r="Q23" i="74"/>
  <c r="Q36" i="74"/>
  <c r="Q49" i="74"/>
  <c r="Q62" i="74"/>
  <c r="Q75" i="74"/>
  <c r="Q87" i="74"/>
  <c r="Q99" i="74"/>
  <c r="Q111" i="74"/>
  <c r="Q123" i="74"/>
  <c r="Q13" i="74"/>
  <c r="Q26" i="74"/>
  <c r="Q39" i="74"/>
  <c r="Q52" i="74"/>
  <c r="Q65" i="74"/>
  <c r="Q78" i="74"/>
  <c r="Q90" i="74"/>
  <c r="Q102" i="74"/>
  <c r="Q114" i="74"/>
  <c r="Q126" i="74"/>
  <c r="Q19" i="74"/>
  <c r="Q38" i="74"/>
  <c r="Q59" i="74"/>
  <c r="Q77" i="74"/>
  <c r="Q96" i="74"/>
  <c r="Q113" i="74"/>
  <c r="Q21" i="74"/>
  <c r="Q40" i="74"/>
  <c r="Q60" i="74"/>
  <c r="Q79" i="74"/>
  <c r="Q97" i="74"/>
  <c r="Q115" i="74"/>
  <c r="Q22" i="74"/>
  <c r="Q41" i="74"/>
  <c r="Q61" i="74"/>
  <c r="Q80" i="74"/>
  <c r="Q98" i="74"/>
  <c r="Q116" i="74"/>
  <c r="Q27" i="74"/>
  <c r="Q47" i="74"/>
  <c r="Q66" i="74"/>
  <c r="Q85" i="74"/>
  <c r="Q103" i="74"/>
  <c r="Q121" i="74"/>
  <c r="N110" i="72"/>
  <c r="N80" i="72"/>
  <c r="N56" i="72"/>
  <c r="N26" i="72"/>
  <c r="Q122" i="74"/>
  <c r="Q92" i="74"/>
  <c r="Q67" i="74"/>
  <c r="Q35" i="74"/>
  <c r="Q9" i="74"/>
  <c r="X96" i="76"/>
  <c r="X70" i="76"/>
  <c r="X37" i="76"/>
  <c r="X11" i="76"/>
  <c r="N98" i="72"/>
  <c r="N74" i="72"/>
  <c r="N44" i="72"/>
  <c r="Q110" i="74"/>
  <c r="Q86" i="74"/>
  <c r="Q54" i="74"/>
  <c r="Q28" i="74"/>
  <c r="X115" i="76"/>
  <c r="X89" i="76"/>
  <c r="X57" i="76"/>
  <c r="X30" i="76"/>
  <c r="N108" i="72"/>
  <c r="N79" i="72"/>
  <c r="N53" i="72"/>
  <c r="Q120" i="74"/>
  <c r="Q91" i="74"/>
  <c r="Q64" i="74"/>
  <c r="Q34" i="74"/>
  <c r="X126" i="76"/>
  <c r="X95" i="76"/>
  <c r="X66" i="76"/>
  <c r="X36" i="76"/>
  <c r="X9" i="76"/>
  <c r="N10" i="72"/>
  <c r="N22" i="72"/>
  <c r="N34" i="72"/>
  <c r="N46" i="72"/>
  <c r="N58" i="72"/>
  <c r="N70" i="72"/>
  <c r="N82" i="72"/>
  <c r="N94" i="72"/>
  <c r="N106" i="72"/>
  <c r="N118" i="72"/>
  <c r="N11" i="72"/>
  <c r="N23" i="72"/>
  <c r="N35" i="72"/>
  <c r="N47" i="72"/>
  <c r="N59" i="72"/>
  <c r="N71" i="72"/>
  <c r="N83" i="72"/>
  <c r="N95" i="72"/>
  <c r="N107" i="72"/>
  <c r="N119" i="72"/>
  <c r="N15" i="72"/>
  <c r="N27" i="72"/>
  <c r="N39" i="72"/>
  <c r="N51" i="72"/>
  <c r="N63" i="72"/>
  <c r="N75" i="72"/>
  <c r="N87" i="72"/>
  <c r="N99" i="72"/>
  <c r="N111" i="72"/>
  <c r="N123" i="72"/>
  <c r="N18" i="72"/>
  <c r="N30" i="72"/>
  <c r="N42" i="72"/>
  <c r="N54" i="72"/>
  <c r="N66" i="72"/>
  <c r="N78" i="72"/>
  <c r="N90" i="72"/>
  <c r="N102" i="72"/>
  <c r="N114" i="72"/>
  <c r="N126" i="72"/>
  <c r="N12" i="72"/>
  <c r="N29" i="72"/>
  <c r="N48" i="72"/>
  <c r="N65" i="72"/>
  <c r="N84" i="72"/>
  <c r="N101" i="72"/>
  <c r="N120" i="72"/>
  <c r="N13" i="72"/>
  <c r="N31" i="72"/>
  <c r="N49" i="72"/>
  <c r="N67" i="72"/>
  <c r="N85" i="72"/>
  <c r="N103" i="72"/>
  <c r="N121" i="72"/>
  <c r="N14" i="72"/>
  <c r="N32" i="72"/>
  <c r="N50" i="72"/>
  <c r="N68" i="72"/>
  <c r="N86" i="72"/>
  <c r="N104" i="72"/>
  <c r="N122" i="72"/>
  <c r="N19" i="72"/>
  <c r="N37" i="72"/>
  <c r="N55" i="72"/>
  <c r="N73" i="72"/>
  <c r="N91" i="72"/>
  <c r="N109" i="72"/>
  <c r="N127" i="72"/>
  <c r="N105" i="72"/>
  <c r="N77" i="72"/>
  <c r="N52" i="72"/>
  <c r="N24" i="72"/>
  <c r="Q117" i="74"/>
  <c r="Q89" i="74"/>
  <c r="Q63" i="74"/>
  <c r="Q33" i="74"/>
  <c r="X123" i="76"/>
  <c r="X93" i="76"/>
  <c r="X65" i="76"/>
  <c r="N100" i="72"/>
  <c r="N76" i="72"/>
  <c r="N45" i="72"/>
  <c r="N21" i="72"/>
  <c r="Q112" i="74"/>
  <c r="Q88" i="74"/>
  <c r="Q55" i="74"/>
  <c r="X118" i="76"/>
  <c r="X91" i="76"/>
  <c r="X58" i="76"/>
  <c r="X31" i="76"/>
  <c r="N125" i="72"/>
  <c r="N97" i="72"/>
  <c r="N72" i="72"/>
  <c r="N43" i="72"/>
  <c r="N17" i="72"/>
  <c r="Q109" i="74"/>
  <c r="Q84" i="74"/>
  <c r="Q53" i="74"/>
  <c r="Q25" i="74"/>
  <c r="X114" i="76"/>
  <c r="X87" i="76"/>
  <c r="X55" i="76"/>
  <c r="X27" i="76"/>
  <c r="X10" i="76"/>
  <c r="X122" i="76"/>
  <c r="X102" i="76"/>
  <c r="X83" i="76"/>
  <c r="X63" i="76"/>
  <c r="X43" i="76"/>
  <c r="X24" i="76"/>
  <c r="X121" i="76"/>
  <c r="X101" i="76"/>
  <c r="X82" i="76"/>
  <c r="X62" i="76"/>
  <c r="X42" i="76"/>
  <c r="X8" i="76"/>
  <c r="X20" i="76"/>
  <c r="X32" i="76"/>
  <c r="X44" i="76"/>
  <c r="X56" i="76"/>
  <c r="X68" i="76"/>
  <c r="X80" i="76"/>
  <c r="X92" i="76"/>
  <c r="X104" i="76"/>
  <c r="X116" i="76"/>
  <c r="X19" i="76"/>
  <c r="X33" i="76"/>
  <c r="X46" i="76"/>
  <c r="X59" i="76"/>
  <c r="X72" i="76"/>
  <c r="X85" i="76"/>
  <c r="X98" i="76"/>
  <c r="X111" i="76"/>
  <c r="X124" i="76"/>
  <c r="X21" i="76"/>
  <c r="X34" i="76"/>
  <c r="X47" i="76"/>
  <c r="X60" i="76"/>
  <c r="X73" i="76"/>
  <c r="X86" i="76"/>
  <c r="X99" i="76"/>
  <c r="X112" i="76"/>
  <c r="X125" i="76"/>
  <c r="X12" i="76"/>
  <c r="X25" i="76"/>
  <c r="X38" i="76"/>
  <c r="X51" i="76"/>
  <c r="X64" i="76"/>
  <c r="X77" i="76"/>
  <c r="X90" i="76"/>
  <c r="X103" i="76"/>
  <c r="X117" i="76"/>
  <c r="X15" i="76"/>
  <c r="X28" i="76"/>
  <c r="X41" i="76"/>
  <c r="X54" i="76"/>
  <c r="X67" i="76"/>
  <c r="X81" i="76"/>
  <c r="X94" i="76"/>
  <c r="X107" i="76"/>
  <c r="X120" i="76"/>
  <c r="X119" i="76"/>
  <c r="X100" i="76"/>
  <c r="X79" i="76"/>
  <c r="X61" i="76"/>
  <c r="X40" i="76"/>
  <c r="X22" i="76"/>
  <c r="R8" i="77"/>
  <c r="N124" i="124"/>
  <c r="N124" i="123"/>
  <c r="N112" i="123"/>
  <c r="N112" i="124"/>
  <c r="N100" i="124"/>
  <c r="N100" i="123"/>
  <c r="N96" i="123"/>
  <c r="N96" i="124"/>
  <c r="N80" i="124"/>
  <c r="N80" i="123"/>
  <c r="N76" i="123"/>
  <c r="N76" i="124"/>
  <c r="N64" i="124"/>
  <c r="N64" i="123"/>
  <c r="N60" i="124"/>
  <c r="N60" i="123"/>
  <c r="N40" i="123"/>
  <c r="N40" i="124"/>
  <c r="N32" i="124"/>
  <c r="N32" i="123"/>
  <c r="N12" i="123"/>
  <c r="N12" i="124"/>
  <c r="M68" i="123"/>
  <c r="M68" i="124"/>
  <c r="M60" i="124"/>
  <c r="M60" i="123"/>
  <c r="M40" i="123"/>
  <c r="M40" i="124"/>
  <c r="M32" i="123"/>
  <c r="M32" i="124"/>
  <c r="M16" i="123"/>
  <c r="N72" i="123"/>
  <c r="N92" i="123"/>
  <c r="M36" i="124"/>
  <c r="N116" i="124"/>
  <c r="L36" i="124"/>
  <c r="L36" i="123"/>
  <c r="N16" i="123"/>
  <c r="N104" i="123"/>
  <c r="N36" i="124"/>
  <c r="M64" i="124"/>
  <c r="N111" i="123"/>
  <c r="N111" i="124"/>
  <c r="N67" i="123"/>
  <c r="N67" i="124"/>
  <c r="N63" i="124"/>
  <c r="N63" i="123"/>
  <c r="N35" i="124"/>
  <c r="N35" i="123"/>
  <c r="N31" i="124"/>
  <c r="N31" i="123"/>
  <c r="N19" i="124"/>
  <c r="N19" i="123"/>
  <c r="N11" i="124"/>
  <c r="N11" i="123"/>
  <c r="N43" i="123"/>
  <c r="L28" i="124"/>
  <c r="N71" i="124"/>
  <c r="N75" i="124"/>
  <c r="M63" i="124"/>
  <c r="M63" i="123"/>
  <c r="M31" i="124"/>
  <c r="M31" i="123"/>
  <c r="M19" i="124"/>
  <c r="M19" i="123"/>
  <c r="M15" i="124"/>
  <c r="M15" i="123"/>
  <c r="N79" i="123"/>
  <c r="M23" i="124"/>
  <c r="M28" i="124"/>
  <c r="M47" i="124"/>
  <c r="N51" i="124"/>
  <c r="M72" i="124"/>
  <c r="N95" i="124"/>
  <c r="N23" i="123"/>
  <c r="M44" i="123"/>
  <c r="N68" i="123"/>
  <c r="N87" i="123"/>
  <c r="N99" i="123"/>
  <c r="N115" i="123"/>
  <c r="L40" i="124"/>
  <c r="N47" i="124"/>
  <c r="M56" i="124"/>
  <c r="N107" i="124"/>
  <c r="N120" i="124"/>
  <c r="N44" i="123"/>
  <c r="L12" i="124"/>
  <c r="M52" i="124"/>
  <c r="N88" i="124"/>
  <c r="N28" i="123"/>
  <c r="M12" i="124"/>
  <c r="M48" i="124"/>
  <c r="N108" i="124"/>
  <c r="L24" i="123"/>
  <c r="L32" i="123"/>
  <c r="N48" i="123"/>
  <c r="L20" i="123"/>
  <c r="M24" i="123"/>
  <c r="N56" i="123"/>
  <c r="N59" i="123"/>
  <c r="M67" i="124"/>
  <c r="N123" i="124"/>
  <c r="M20" i="123"/>
  <c r="N24" i="123"/>
  <c r="M39" i="123"/>
  <c r="N83" i="123"/>
  <c r="N77" i="124"/>
  <c r="L10" i="124"/>
  <c r="L23" i="123"/>
  <c r="L27" i="123"/>
  <c r="L38" i="123"/>
  <c r="N93" i="123"/>
  <c r="N114" i="123"/>
  <c r="K98" i="123"/>
  <c r="K12" i="124"/>
  <c r="J17" i="124"/>
  <c r="K24" i="124"/>
  <c r="K48" i="124"/>
  <c r="K54" i="124"/>
  <c r="J23" i="123"/>
  <c r="K86" i="123"/>
  <c r="K26" i="124"/>
  <c r="K40" i="124"/>
  <c r="K68" i="124"/>
  <c r="K72" i="124"/>
  <c r="K80" i="124"/>
  <c r="K50" i="123"/>
  <c r="K20" i="123"/>
  <c r="J29" i="123"/>
  <c r="K38" i="123"/>
  <c r="K78" i="123"/>
  <c r="J14" i="124"/>
  <c r="J10" i="123"/>
  <c r="K56" i="123"/>
  <c r="K14" i="124"/>
  <c r="K46" i="124"/>
  <c r="K49" i="124"/>
  <c r="K92" i="124"/>
  <c r="K97" i="124"/>
  <c r="K104" i="123"/>
  <c r="K62" i="124"/>
  <c r="J32" i="123"/>
  <c r="K37" i="123"/>
  <c r="R122" i="78"/>
  <c r="R87" i="78"/>
  <c r="R105" i="78"/>
  <c r="R13" i="78"/>
  <c r="R28" i="78"/>
  <c r="R126" i="78"/>
  <c r="R73" i="78"/>
  <c r="R117" i="78"/>
  <c r="R25" i="78"/>
  <c r="R40" i="78"/>
  <c r="R101" i="78"/>
  <c r="R37" i="78"/>
  <c r="R57" i="78"/>
  <c r="R109" i="78"/>
  <c r="R66" i="78"/>
  <c r="R82" i="78"/>
  <c r="R72" i="78"/>
  <c r="R15" i="78"/>
  <c r="R27" i="78"/>
  <c r="R108" i="78"/>
  <c r="R127" i="78"/>
  <c r="R123" i="78"/>
  <c r="R95" i="78"/>
  <c r="R70" i="78"/>
  <c r="R124" i="78"/>
  <c r="R103" i="78"/>
  <c r="R99" i="78"/>
  <c r="R84" i="78"/>
  <c r="R78" i="78"/>
  <c r="R104" i="78"/>
  <c r="R96" i="78"/>
  <c r="R85" i="78"/>
  <c r="R63" i="78"/>
  <c r="R100" i="78"/>
  <c r="R97" i="78"/>
  <c r="R92" i="78"/>
  <c r="R64" i="78"/>
  <c r="R67" i="78"/>
  <c r="R106" i="78"/>
  <c r="R21" i="78"/>
  <c r="R121" i="78"/>
  <c r="R119" i="78"/>
  <c r="R79" i="78"/>
  <c r="R43" i="78"/>
  <c r="R60" i="78"/>
  <c r="R90" i="78"/>
  <c r="R118" i="78"/>
  <c r="R12" i="78"/>
  <c r="R19" i="78"/>
  <c r="R24" i="78"/>
  <c r="R31" i="78"/>
  <c r="R33" i="78"/>
  <c r="R39" i="78"/>
  <c r="R45" i="78"/>
  <c r="R48" i="78"/>
  <c r="R49" i="78"/>
  <c r="R51" i="78"/>
  <c r="R52" i="78"/>
  <c r="R75" i="78"/>
  <c r="R76" i="78"/>
  <c r="R94" i="78"/>
  <c r="R125" i="78"/>
  <c r="R116" i="78"/>
  <c r="R107" i="78"/>
  <c r="R98" i="78"/>
  <c r="R89" i="78"/>
  <c r="R86" i="78"/>
  <c r="R83" i="78"/>
  <c r="R80" i="78"/>
  <c r="R77" i="78"/>
  <c r="R74" i="78"/>
  <c r="R71" i="78"/>
  <c r="R68" i="78"/>
  <c r="R65" i="78"/>
  <c r="R62" i="78"/>
  <c r="R59" i="78"/>
  <c r="R56" i="78"/>
  <c r="R53" i="78"/>
  <c r="R50" i="78"/>
  <c r="R47" i="78"/>
  <c r="R44" i="78"/>
  <c r="R41" i="78"/>
  <c r="R38" i="78"/>
  <c r="R35" i="78"/>
  <c r="R32" i="78"/>
  <c r="R29" i="78"/>
  <c r="R26" i="78"/>
  <c r="R23" i="78"/>
  <c r="R20" i="78"/>
  <c r="R17" i="78"/>
  <c r="R14" i="78"/>
  <c r="R11" i="78"/>
  <c r="R120" i="78"/>
  <c r="R111" i="78"/>
  <c r="R102" i="78"/>
  <c r="R93" i="78"/>
  <c r="R112" i="78"/>
  <c r="R110" i="78"/>
  <c r="R91" i="78"/>
  <c r="R58" i="78"/>
  <c r="R54" i="78"/>
  <c r="R46" i="78"/>
  <c r="R42" i="78"/>
  <c r="R34" i="78"/>
  <c r="R30" i="78"/>
  <c r="R22" i="78"/>
  <c r="R18" i="78"/>
  <c r="R10" i="78"/>
  <c r="R8" i="78"/>
  <c r="R9" i="78"/>
  <c r="R55" i="78"/>
  <c r="R61" i="78"/>
  <c r="R69" i="78"/>
  <c r="R81" i="78"/>
  <c r="R114" i="78"/>
  <c r="R16" i="78"/>
  <c r="R36" i="78"/>
  <c r="R113" i="78"/>
  <c r="R115" i="78"/>
  <c r="B56" i="123"/>
  <c r="B44" i="124"/>
  <c r="B31" i="124"/>
  <c r="B55" i="124"/>
  <c r="B20" i="123"/>
  <c r="B28" i="123"/>
  <c r="B19" i="124"/>
  <c r="B16" i="123"/>
  <c r="B43" i="123"/>
  <c r="B18" i="124"/>
  <c r="B51" i="124"/>
  <c r="B32" i="123"/>
  <c r="B39" i="124"/>
  <c r="B15" i="123"/>
  <c r="B41" i="123"/>
  <c r="I15" i="123"/>
  <c r="I16" i="123"/>
  <c r="G17" i="123"/>
  <c r="G20" i="124"/>
  <c r="G8" i="123"/>
  <c r="F42" i="123"/>
  <c r="F29" i="123"/>
  <c r="F22" i="124"/>
  <c r="F29" i="124"/>
  <c r="F31" i="123"/>
  <c r="F43" i="123"/>
  <c r="F30" i="123"/>
  <c r="F17" i="123"/>
  <c r="F28" i="123"/>
  <c r="F32" i="123"/>
  <c r="F8" i="123"/>
  <c r="N143" i="124"/>
  <c r="N143" i="123"/>
  <c r="N147" i="124"/>
  <c r="N147" i="123"/>
  <c r="N158" i="124"/>
  <c r="N158" i="123"/>
  <c r="N140" i="123"/>
  <c r="N140" i="124"/>
  <c r="N131" i="124"/>
  <c r="N131" i="123"/>
  <c r="N137" i="124"/>
  <c r="N137" i="123"/>
  <c r="N128" i="124"/>
  <c r="N128" i="123"/>
  <c r="N134" i="124"/>
  <c r="N134" i="123"/>
  <c r="N144" i="124"/>
  <c r="N144" i="123"/>
  <c r="N148" i="124"/>
  <c r="N148" i="123"/>
  <c r="N151" i="124"/>
  <c r="N151" i="123"/>
  <c r="N136" i="123"/>
  <c r="N155" i="124"/>
  <c r="N155" i="123"/>
  <c r="N129" i="124"/>
  <c r="N129" i="123"/>
  <c r="N135" i="124"/>
  <c r="N135" i="123"/>
  <c r="N149" i="124"/>
  <c r="N149" i="123"/>
  <c r="N132" i="123"/>
  <c r="N152" i="123"/>
  <c r="N152" i="124"/>
  <c r="N159" i="124"/>
  <c r="N159" i="123"/>
  <c r="N139" i="124"/>
  <c r="N139" i="123"/>
  <c r="N156" i="124"/>
  <c r="N156" i="123"/>
  <c r="N160" i="123"/>
  <c r="N160" i="124"/>
  <c r="N153" i="124"/>
  <c r="N153" i="123"/>
  <c r="N141" i="124"/>
  <c r="N145" i="123"/>
  <c r="N157" i="123"/>
  <c r="N133" i="124"/>
  <c r="N133" i="123"/>
  <c r="N138" i="124"/>
  <c r="N138" i="123"/>
  <c r="N150" i="124"/>
  <c r="N150" i="123"/>
  <c r="AI8" i="80" l="1"/>
  <c r="AH8" i="80"/>
  <c r="AK8" i="80" s="1"/>
  <c r="X8" i="78"/>
  <c r="AA8" i="78" s="1"/>
  <c r="U8" i="71"/>
  <c r="Z128" i="71"/>
  <c r="D128" i="122" s="1"/>
  <c r="D128" i="133" s="1"/>
  <c r="R158" i="3"/>
  <c r="R159" i="3"/>
  <c r="X8" i="75"/>
  <c r="Z8" i="75" s="1"/>
  <c r="AL8" i="80"/>
  <c r="K8" i="61"/>
  <c r="L8" i="61"/>
  <c r="M8" i="61"/>
  <c r="N8" i="61"/>
  <c r="Q8" i="61"/>
  <c r="K9" i="61"/>
  <c r="L9" i="61"/>
  <c r="M9" i="61"/>
  <c r="N9" i="61"/>
  <c r="Q9" i="61"/>
  <c r="K10" i="61"/>
  <c r="L10" i="61"/>
  <c r="M10" i="61"/>
  <c r="N10" i="61"/>
  <c r="Q10" i="61"/>
  <c r="K11" i="61"/>
  <c r="L11" i="61"/>
  <c r="M11" i="61"/>
  <c r="N11" i="61"/>
  <c r="Q11" i="61"/>
  <c r="K12" i="61"/>
  <c r="L12" i="61"/>
  <c r="M12" i="61"/>
  <c r="N12" i="61"/>
  <c r="Q12" i="61"/>
  <c r="K13" i="61"/>
  <c r="L13" i="61"/>
  <c r="M13" i="61"/>
  <c r="N13" i="61"/>
  <c r="Q13" i="61"/>
  <c r="K14" i="61"/>
  <c r="L14" i="61"/>
  <c r="M14" i="61"/>
  <c r="N14" i="61"/>
  <c r="Q14" i="61"/>
  <c r="K15" i="61"/>
  <c r="L15" i="61"/>
  <c r="M15" i="61"/>
  <c r="N15" i="61"/>
  <c r="Q15" i="61"/>
  <c r="K16" i="61"/>
  <c r="L16" i="61"/>
  <c r="M16" i="61"/>
  <c r="N16" i="61"/>
  <c r="Q16" i="61"/>
  <c r="K17" i="61"/>
  <c r="L17" i="61"/>
  <c r="M17" i="61"/>
  <c r="N17" i="61"/>
  <c r="K18" i="61"/>
  <c r="L18" i="61"/>
  <c r="M18" i="61"/>
  <c r="N18" i="61"/>
  <c r="K19" i="61"/>
  <c r="L19" i="61"/>
  <c r="M19" i="61"/>
  <c r="N19" i="61"/>
  <c r="K20" i="61"/>
  <c r="L20" i="61"/>
  <c r="M20" i="61"/>
  <c r="N20" i="61"/>
  <c r="K21" i="61"/>
  <c r="L21" i="61"/>
  <c r="M21" i="61"/>
  <c r="N21" i="61"/>
  <c r="K22" i="61"/>
  <c r="L22" i="61"/>
  <c r="M22" i="61"/>
  <c r="N22" i="61"/>
  <c r="K23" i="61"/>
  <c r="L23" i="61"/>
  <c r="M23" i="61"/>
  <c r="N23" i="61"/>
  <c r="K24" i="61"/>
  <c r="L24" i="61"/>
  <c r="M24" i="61"/>
  <c r="N24" i="61"/>
  <c r="K25" i="61"/>
  <c r="L25" i="61"/>
  <c r="M25" i="61"/>
  <c r="N25" i="61"/>
  <c r="K26" i="61"/>
  <c r="L26" i="61"/>
  <c r="M26" i="61"/>
  <c r="N26" i="61"/>
  <c r="K27" i="61"/>
  <c r="L27" i="61"/>
  <c r="M27" i="61"/>
  <c r="N27" i="61"/>
  <c r="K28" i="61"/>
  <c r="L28" i="61"/>
  <c r="M28" i="61"/>
  <c r="N28" i="61"/>
  <c r="K29" i="61"/>
  <c r="L29" i="61"/>
  <c r="M29" i="61"/>
  <c r="N29" i="61"/>
  <c r="K30" i="61"/>
  <c r="L30" i="61"/>
  <c r="M30" i="61"/>
  <c r="N30" i="61"/>
  <c r="K31" i="61"/>
  <c r="L31" i="61"/>
  <c r="M31" i="61"/>
  <c r="N31" i="61"/>
  <c r="K32" i="61"/>
  <c r="L32" i="61"/>
  <c r="M32" i="61"/>
  <c r="N32" i="61"/>
  <c r="K33" i="61"/>
  <c r="L33" i="61"/>
  <c r="M33" i="61"/>
  <c r="N33" i="61"/>
  <c r="K34" i="61"/>
  <c r="L34" i="61"/>
  <c r="M34" i="61"/>
  <c r="N34" i="61"/>
  <c r="K35" i="61"/>
  <c r="L35" i="61"/>
  <c r="M35" i="61"/>
  <c r="N35" i="61"/>
  <c r="K36" i="61"/>
  <c r="L36" i="61"/>
  <c r="M36" i="61"/>
  <c r="N36" i="61"/>
  <c r="K37" i="61"/>
  <c r="L37" i="61"/>
  <c r="M37" i="61"/>
  <c r="N37" i="61"/>
  <c r="K38" i="61"/>
  <c r="L38" i="61"/>
  <c r="M38" i="61"/>
  <c r="N38" i="61"/>
  <c r="K39" i="61"/>
  <c r="L39" i="61"/>
  <c r="M39" i="61"/>
  <c r="N39" i="61"/>
  <c r="K40" i="61"/>
  <c r="L40" i="61"/>
  <c r="M40" i="61"/>
  <c r="N40" i="61"/>
  <c r="K41" i="61"/>
  <c r="M41" i="61"/>
  <c r="N41" i="61"/>
  <c r="K42" i="61"/>
  <c r="M42" i="61"/>
  <c r="N42" i="61"/>
  <c r="K43" i="61"/>
  <c r="M43" i="61"/>
  <c r="N43" i="61"/>
  <c r="K44" i="61"/>
  <c r="M44" i="61"/>
  <c r="N44" i="61"/>
  <c r="K45" i="61"/>
  <c r="M45" i="61"/>
  <c r="N45" i="61"/>
  <c r="K46" i="61"/>
  <c r="M46" i="61"/>
  <c r="N46" i="61"/>
  <c r="K47" i="61"/>
  <c r="M47" i="61"/>
  <c r="N47" i="61"/>
  <c r="K48" i="61"/>
  <c r="M48" i="61"/>
  <c r="N48" i="61"/>
  <c r="K49" i="61"/>
  <c r="M49" i="61"/>
  <c r="N49" i="61"/>
  <c r="K50" i="61"/>
  <c r="M50" i="61"/>
  <c r="N50" i="61"/>
  <c r="K51" i="61"/>
  <c r="M51" i="61"/>
  <c r="N51" i="61"/>
  <c r="K52" i="61"/>
  <c r="M52" i="61"/>
  <c r="N52" i="61"/>
  <c r="K53" i="61"/>
  <c r="M53" i="61"/>
  <c r="N53" i="61"/>
  <c r="K54" i="61"/>
  <c r="M54" i="61"/>
  <c r="N54" i="61"/>
  <c r="K55" i="61"/>
  <c r="M55" i="61"/>
  <c r="N55" i="61"/>
  <c r="K56" i="61"/>
  <c r="M56" i="61"/>
  <c r="N56" i="61"/>
  <c r="K57" i="61"/>
  <c r="M57" i="61"/>
  <c r="N57" i="61"/>
  <c r="K58" i="61"/>
  <c r="M58" i="61"/>
  <c r="N58" i="61"/>
  <c r="K59" i="61"/>
  <c r="M59" i="61"/>
  <c r="N59" i="61"/>
  <c r="K60" i="61"/>
  <c r="M60" i="61"/>
  <c r="N60" i="61"/>
  <c r="K61" i="61"/>
  <c r="M61" i="61"/>
  <c r="N61" i="61"/>
  <c r="K62" i="61"/>
  <c r="M62" i="61"/>
  <c r="N62" i="61"/>
  <c r="K63" i="61"/>
  <c r="M63" i="61"/>
  <c r="N63" i="61"/>
  <c r="K64" i="61"/>
  <c r="M64" i="61"/>
  <c r="N64" i="61"/>
  <c r="K65" i="61"/>
  <c r="M65" i="61"/>
  <c r="N65" i="61"/>
  <c r="K66" i="61"/>
  <c r="M66" i="61"/>
  <c r="N66" i="61"/>
  <c r="K67" i="61"/>
  <c r="M67" i="61"/>
  <c r="N67" i="61"/>
  <c r="K68" i="61"/>
  <c r="M68" i="61"/>
  <c r="N68" i="61"/>
  <c r="K69" i="61"/>
  <c r="M69" i="61"/>
  <c r="N69" i="61"/>
  <c r="K70" i="61"/>
  <c r="M70" i="61"/>
  <c r="N70" i="61"/>
  <c r="K71" i="61"/>
  <c r="M71" i="61"/>
  <c r="N71" i="61"/>
  <c r="K72" i="61"/>
  <c r="M72" i="61"/>
  <c r="N72" i="61"/>
  <c r="K73" i="61"/>
  <c r="M73" i="61"/>
  <c r="N73" i="61"/>
  <c r="K74" i="61"/>
  <c r="M74" i="61"/>
  <c r="N74" i="61"/>
  <c r="K75" i="61"/>
  <c r="M75" i="61"/>
  <c r="N75" i="61"/>
  <c r="K76" i="61"/>
  <c r="N76" i="61"/>
  <c r="K77" i="61"/>
  <c r="N77" i="61"/>
  <c r="K78" i="61"/>
  <c r="N78" i="61"/>
  <c r="K79" i="61"/>
  <c r="N79" i="61"/>
  <c r="K80" i="61"/>
  <c r="N80" i="61"/>
  <c r="K81" i="61"/>
  <c r="N81" i="61"/>
  <c r="K82" i="61"/>
  <c r="N82" i="61"/>
  <c r="K83" i="61"/>
  <c r="N83" i="61"/>
  <c r="K84" i="61"/>
  <c r="N84" i="61"/>
  <c r="K85" i="61"/>
  <c r="N85" i="61"/>
  <c r="K86" i="61"/>
  <c r="N86" i="61"/>
  <c r="K87" i="61"/>
  <c r="N87" i="61"/>
  <c r="K88" i="61"/>
  <c r="N88" i="61"/>
  <c r="K89" i="61"/>
  <c r="N89" i="61"/>
  <c r="K90" i="61"/>
  <c r="N90" i="61"/>
  <c r="K91" i="61"/>
  <c r="N91" i="61"/>
  <c r="K92" i="61"/>
  <c r="N92" i="61"/>
  <c r="K93" i="61"/>
  <c r="N93" i="61"/>
  <c r="K94" i="61"/>
  <c r="N94" i="61"/>
  <c r="K95" i="61"/>
  <c r="N95" i="61"/>
  <c r="K96" i="61"/>
  <c r="N96" i="61"/>
  <c r="K97" i="61"/>
  <c r="N97" i="61"/>
  <c r="K98" i="61"/>
  <c r="N98" i="61"/>
  <c r="K99" i="61"/>
  <c r="N99" i="61"/>
  <c r="K100" i="61"/>
  <c r="N100" i="61"/>
  <c r="K101" i="61"/>
  <c r="N101" i="61"/>
  <c r="K102" i="61"/>
  <c r="N102" i="61"/>
  <c r="K103" i="61"/>
  <c r="N103" i="61"/>
  <c r="K104" i="61"/>
  <c r="N104" i="61"/>
  <c r="K105" i="61"/>
  <c r="N105" i="61"/>
  <c r="K106" i="61"/>
  <c r="N106" i="61"/>
  <c r="K107" i="61"/>
  <c r="N107" i="61"/>
  <c r="K108" i="61"/>
  <c r="N108" i="61"/>
  <c r="K109" i="61"/>
  <c r="N109" i="61"/>
  <c r="N110" i="61"/>
  <c r="N111" i="61"/>
  <c r="N112" i="61"/>
  <c r="N113" i="61"/>
  <c r="N114" i="61"/>
  <c r="N115" i="61"/>
  <c r="N116" i="61"/>
  <c r="N117" i="61"/>
  <c r="N118" i="61"/>
  <c r="N119" i="61"/>
  <c r="N120" i="61"/>
  <c r="N121" i="61"/>
  <c r="N122" i="61"/>
  <c r="N123" i="61"/>
  <c r="N124" i="61"/>
  <c r="N125" i="61"/>
  <c r="N126" i="61"/>
  <c r="N127" i="61"/>
  <c r="K161" i="61"/>
  <c r="L161" i="61"/>
  <c r="M161" i="61"/>
  <c r="N161" i="61"/>
  <c r="P161" i="61"/>
  <c r="Q161" i="61"/>
  <c r="R161" i="61"/>
  <c r="M8" i="53"/>
  <c r="M9" i="53"/>
  <c r="M10" i="53"/>
  <c r="M11" i="53"/>
  <c r="M12" i="53"/>
  <c r="M13" i="53"/>
  <c r="M14" i="53"/>
  <c r="M15" i="53"/>
  <c r="M16" i="53"/>
  <c r="M17" i="53"/>
  <c r="M18" i="53"/>
  <c r="M19" i="53"/>
  <c r="M20" i="53"/>
  <c r="M21" i="53"/>
  <c r="M22" i="53"/>
  <c r="M23" i="53"/>
  <c r="M24" i="53"/>
  <c r="M25" i="53"/>
  <c r="M26" i="53"/>
  <c r="M27" i="53"/>
  <c r="M28" i="53"/>
  <c r="M29" i="53"/>
  <c r="M30" i="53"/>
  <c r="M31" i="53"/>
  <c r="M32" i="53"/>
  <c r="M33" i="53"/>
  <c r="M34" i="53"/>
  <c r="M35" i="53"/>
  <c r="M36" i="53"/>
  <c r="M37" i="53"/>
  <c r="M38" i="53"/>
  <c r="M39" i="53"/>
  <c r="M40" i="53"/>
  <c r="M41" i="53"/>
  <c r="M42" i="53"/>
  <c r="M43"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M111" i="53"/>
  <c r="M112" i="53"/>
  <c r="M113" i="53"/>
  <c r="M114" i="53"/>
  <c r="M115" i="53"/>
  <c r="M116" i="53"/>
  <c r="M117" i="53"/>
  <c r="M118" i="53"/>
  <c r="M119" i="53"/>
  <c r="M120" i="53"/>
  <c r="M121" i="53"/>
  <c r="M122" i="53"/>
  <c r="M123" i="53"/>
  <c r="M124" i="53"/>
  <c r="M125" i="53"/>
  <c r="M126" i="53"/>
  <c r="M127" i="53"/>
  <c r="M128" i="53"/>
  <c r="M129" i="53"/>
  <c r="M130" i="53"/>
  <c r="M131" i="53"/>
  <c r="M132" i="53"/>
  <c r="M133" i="53"/>
  <c r="M134" i="53"/>
  <c r="M135" i="53"/>
  <c r="M136" i="53"/>
  <c r="M137" i="53"/>
  <c r="M138" i="53"/>
  <c r="M139" i="53"/>
  <c r="M140" i="53"/>
  <c r="M141" i="53"/>
  <c r="M142" i="53"/>
  <c r="M143" i="53"/>
  <c r="M144" i="53"/>
  <c r="M145" i="53"/>
  <c r="M146" i="53"/>
  <c r="M147" i="53"/>
  <c r="M148" i="53"/>
  <c r="M149" i="53"/>
  <c r="M150" i="53"/>
  <c r="M151" i="53"/>
  <c r="M152" i="53"/>
  <c r="M153" i="53"/>
  <c r="M154" i="53"/>
  <c r="M155" i="53"/>
  <c r="M156" i="53"/>
  <c r="M157" i="53"/>
  <c r="M158" i="53"/>
  <c r="M159" i="53"/>
  <c r="M160" i="53"/>
  <c r="M161" i="53"/>
  <c r="X8" i="71" l="1"/>
  <c r="C63" i="69" l="1"/>
  <c r="C6" i="69"/>
  <c r="D6" i="69"/>
  <c r="E6" i="69"/>
  <c r="F6" i="69"/>
  <c r="G6" i="69"/>
  <c r="H6" i="69"/>
  <c r="I6" i="69"/>
  <c r="C7" i="69"/>
  <c r="D7" i="69"/>
  <c r="E7" i="69"/>
  <c r="F7" i="69"/>
  <c r="G7" i="69"/>
  <c r="H7" i="69"/>
  <c r="I7" i="69"/>
  <c r="C8" i="69"/>
  <c r="D8" i="69"/>
  <c r="E8" i="69"/>
  <c r="F8" i="69"/>
  <c r="G8" i="69"/>
  <c r="H8" i="69"/>
  <c r="I8" i="69"/>
  <c r="C9" i="69"/>
  <c r="D9" i="69"/>
  <c r="E9" i="69"/>
  <c r="F9" i="69"/>
  <c r="G9" i="69"/>
  <c r="H9" i="69"/>
  <c r="I9" i="69"/>
  <c r="C10" i="69"/>
  <c r="D10" i="69"/>
  <c r="E10" i="69"/>
  <c r="F10" i="69"/>
  <c r="G10" i="69"/>
  <c r="H10" i="69"/>
  <c r="I10" i="69"/>
  <c r="C11" i="69"/>
  <c r="D11" i="69"/>
  <c r="E11" i="69"/>
  <c r="F11" i="69"/>
  <c r="G11" i="69"/>
  <c r="H11" i="69"/>
  <c r="I11" i="69"/>
  <c r="C12" i="69"/>
  <c r="D12" i="69"/>
  <c r="E12" i="69"/>
  <c r="F12" i="69"/>
  <c r="G12" i="69"/>
  <c r="H12" i="69"/>
  <c r="I12" i="69"/>
  <c r="C13" i="69"/>
  <c r="D13" i="69"/>
  <c r="E13" i="69"/>
  <c r="F13" i="69"/>
  <c r="G13" i="69"/>
  <c r="H13" i="69"/>
  <c r="I13" i="69"/>
  <c r="C14" i="69"/>
  <c r="D14" i="69"/>
  <c r="E14" i="69"/>
  <c r="F14" i="69"/>
  <c r="G14" i="69"/>
  <c r="H14" i="69"/>
  <c r="I14" i="69"/>
  <c r="C15" i="69"/>
  <c r="D15" i="69"/>
  <c r="E15" i="69"/>
  <c r="F15" i="69"/>
  <c r="G15" i="69"/>
  <c r="H15" i="69"/>
  <c r="I15" i="69"/>
  <c r="C16" i="69"/>
  <c r="D16" i="69"/>
  <c r="E16" i="69"/>
  <c r="F16" i="69"/>
  <c r="G16" i="69"/>
  <c r="H16" i="69"/>
  <c r="I16" i="69"/>
  <c r="C17" i="69"/>
  <c r="D17" i="69"/>
  <c r="E17" i="69"/>
  <c r="F17" i="69"/>
  <c r="G17" i="69"/>
  <c r="H17" i="69"/>
  <c r="I17" i="69"/>
  <c r="C18" i="69"/>
  <c r="D18" i="69"/>
  <c r="E18" i="69"/>
  <c r="F18" i="69"/>
  <c r="G18" i="69"/>
  <c r="H18" i="69"/>
  <c r="I18" i="69"/>
  <c r="C19" i="69"/>
  <c r="D19" i="69"/>
  <c r="E19" i="69"/>
  <c r="F19" i="69"/>
  <c r="G19" i="69"/>
  <c r="H19" i="69"/>
  <c r="I19" i="69"/>
  <c r="C20" i="69"/>
  <c r="D20" i="69"/>
  <c r="E20" i="69"/>
  <c r="F20" i="69"/>
  <c r="G20" i="69"/>
  <c r="H20" i="69"/>
  <c r="I20" i="69"/>
  <c r="C21" i="69"/>
  <c r="D21" i="69"/>
  <c r="E21" i="69"/>
  <c r="F21" i="69"/>
  <c r="G21" i="69"/>
  <c r="H21" i="69"/>
  <c r="I21" i="69"/>
  <c r="C22" i="69"/>
  <c r="D22" i="69"/>
  <c r="E22" i="69"/>
  <c r="F22" i="69"/>
  <c r="G22" i="69"/>
  <c r="H22" i="69"/>
  <c r="I22" i="69"/>
  <c r="C23" i="69"/>
  <c r="D23" i="69"/>
  <c r="E23" i="69"/>
  <c r="F23" i="69"/>
  <c r="G23" i="69"/>
  <c r="H23" i="69"/>
  <c r="I23" i="69"/>
  <c r="C24" i="69"/>
  <c r="D24" i="69"/>
  <c r="E24" i="69"/>
  <c r="F24" i="69"/>
  <c r="G24" i="69"/>
  <c r="H24" i="69"/>
  <c r="I24" i="69"/>
  <c r="C25" i="69"/>
  <c r="D25" i="69"/>
  <c r="E25" i="69"/>
  <c r="F25" i="69"/>
  <c r="G25" i="69"/>
  <c r="H25" i="69"/>
  <c r="I25" i="69"/>
  <c r="C26" i="69"/>
  <c r="D26" i="69"/>
  <c r="E26" i="69"/>
  <c r="F26" i="69"/>
  <c r="G26" i="69"/>
  <c r="H26" i="69"/>
  <c r="I26" i="69"/>
  <c r="C27" i="69"/>
  <c r="D27" i="69"/>
  <c r="E27" i="69"/>
  <c r="F27" i="69"/>
  <c r="G27" i="69"/>
  <c r="H27" i="69"/>
  <c r="I27" i="69"/>
  <c r="C28" i="69"/>
  <c r="D28" i="69"/>
  <c r="E28" i="69"/>
  <c r="F28" i="69"/>
  <c r="G28" i="69"/>
  <c r="H28" i="69"/>
  <c r="I28" i="69"/>
  <c r="C29" i="69"/>
  <c r="D29" i="69"/>
  <c r="E29" i="69"/>
  <c r="F29" i="69"/>
  <c r="G29" i="69"/>
  <c r="H29" i="69"/>
  <c r="I29" i="69"/>
  <c r="C30" i="69"/>
  <c r="E30" i="69"/>
  <c r="F30" i="69"/>
  <c r="G30" i="69"/>
  <c r="H30" i="69"/>
  <c r="I30" i="69"/>
  <c r="C31" i="69"/>
  <c r="E31" i="69"/>
  <c r="F31" i="69"/>
  <c r="G31" i="69"/>
  <c r="H31" i="69"/>
  <c r="I31" i="69"/>
  <c r="C32" i="69"/>
  <c r="E32" i="69"/>
  <c r="F32" i="69"/>
  <c r="G32" i="69"/>
  <c r="H32" i="69"/>
  <c r="I32" i="69"/>
  <c r="C33" i="69"/>
  <c r="E33" i="69"/>
  <c r="F33" i="69"/>
  <c r="G33" i="69"/>
  <c r="H33" i="69"/>
  <c r="I33" i="69"/>
  <c r="C34" i="69"/>
  <c r="E34" i="69"/>
  <c r="F34" i="69"/>
  <c r="G34" i="69"/>
  <c r="H34" i="69"/>
  <c r="I34" i="69"/>
  <c r="C35" i="69"/>
  <c r="E35" i="69"/>
  <c r="F35" i="69"/>
  <c r="G35" i="69"/>
  <c r="H35" i="69"/>
  <c r="I35" i="69"/>
  <c r="C36" i="69"/>
  <c r="E36" i="69"/>
  <c r="F36" i="69"/>
  <c r="G36" i="69"/>
  <c r="H36" i="69"/>
  <c r="I36" i="69"/>
  <c r="C37" i="69"/>
  <c r="E37" i="69"/>
  <c r="F37" i="69"/>
  <c r="G37" i="69"/>
  <c r="H37" i="69"/>
  <c r="I37" i="69"/>
  <c r="C38" i="69"/>
  <c r="E38" i="69"/>
  <c r="F38" i="69"/>
  <c r="G38" i="69"/>
  <c r="H38" i="69"/>
  <c r="I38" i="69"/>
  <c r="C39" i="69"/>
  <c r="E39" i="69"/>
  <c r="F39" i="69"/>
  <c r="G39" i="69"/>
  <c r="H39" i="69"/>
  <c r="I39" i="69"/>
  <c r="C40" i="69"/>
  <c r="E40" i="69"/>
  <c r="F40" i="69"/>
  <c r="G40" i="69"/>
  <c r="H40" i="69"/>
  <c r="I40" i="69"/>
  <c r="C41" i="69"/>
  <c r="E41" i="69"/>
  <c r="F41" i="69"/>
  <c r="G41" i="69"/>
  <c r="H41" i="69"/>
  <c r="I41" i="69"/>
  <c r="C42" i="69"/>
  <c r="E42" i="69"/>
  <c r="F42" i="69"/>
  <c r="G42" i="69"/>
  <c r="H42" i="69"/>
  <c r="I42" i="69"/>
  <c r="C43" i="69"/>
  <c r="F43" i="69"/>
  <c r="G43" i="69"/>
  <c r="H43" i="69"/>
  <c r="I43" i="69"/>
  <c r="C44" i="69"/>
  <c r="F44" i="69"/>
  <c r="G44" i="69"/>
  <c r="H44" i="69"/>
  <c r="I44" i="69"/>
  <c r="C45" i="69"/>
  <c r="F45" i="69"/>
  <c r="G45" i="69"/>
  <c r="H45" i="69"/>
  <c r="I45" i="69"/>
  <c r="C46" i="69"/>
  <c r="F46" i="69"/>
  <c r="G46" i="69"/>
  <c r="H46" i="69"/>
  <c r="I46" i="69"/>
  <c r="C47" i="69"/>
  <c r="F47" i="69"/>
  <c r="G47" i="69"/>
  <c r="H47" i="69"/>
  <c r="I47" i="69"/>
  <c r="C48" i="69"/>
  <c r="F48" i="69"/>
  <c r="G48" i="69"/>
  <c r="H48" i="69"/>
  <c r="I48" i="69"/>
  <c r="C49" i="69"/>
  <c r="F49" i="69"/>
  <c r="G49" i="69"/>
  <c r="H49" i="69"/>
  <c r="I49" i="69"/>
  <c r="C50" i="69"/>
  <c r="F50" i="69"/>
  <c r="G50" i="69"/>
  <c r="H50" i="69"/>
  <c r="I50" i="69"/>
  <c r="C51" i="69"/>
  <c r="F51" i="69"/>
  <c r="G51" i="69"/>
  <c r="H51" i="69"/>
  <c r="I51" i="69"/>
  <c r="C52" i="69"/>
  <c r="F52" i="69"/>
  <c r="G52" i="69"/>
  <c r="H52" i="69"/>
  <c r="I52" i="69"/>
  <c r="C53" i="69"/>
  <c r="F53" i="69"/>
  <c r="G53" i="69"/>
  <c r="H53" i="69"/>
  <c r="I53" i="69"/>
  <c r="C54" i="69"/>
  <c r="F54" i="69"/>
  <c r="G54" i="69"/>
  <c r="H54" i="69"/>
  <c r="I54" i="69"/>
  <c r="C55" i="69"/>
  <c r="F55" i="69"/>
  <c r="G55" i="69"/>
  <c r="H55" i="69"/>
  <c r="I55" i="69"/>
  <c r="C56" i="69"/>
  <c r="F56" i="69"/>
  <c r="G56" i="69"/>
  <c r="H56" i="69"/>
  <c r="I56" i="69"/>
  <c r="C57" i="69"/>
  <c r="F57" i="69"/>
  <c r="G57" i="69"/>
  <c r="H57" i="69"/>
  <c r="I57" i="69"/>
  <c r="C58" i="69"/>
  <c r="F58" i="69"/>
  <c r="G58" i="69"/>
  <c r="H58" i="69"/>
  <c r="I58" i="69"/>
  <c r="C59" i="69"/>
  <c r="F59" i="69"/>
  <c r="G59" i="69"/>
  <c r="H59" i="69"/>
  <c r="I59" i="69"/>
  <c r="C60" i="69"/>
  <c r="F60" i="69"/>
  <c r="G60" i="69"/>
  <c r="H60" i="69"/>
  <c r="I60" i="69"/>
  <c r="F61" i="69"/>
  <c r="G61" i="69"/>
  <c r="H61" i="69"/>
  <c r="I61" i="69"/>
  <c r="C62" i="69"/>
  <c r="F62" i="69"/>
  <c r="G62" i="69"/>
  <c r="H62" i="69"/>
  <c r="I62" i="69"/>
  <c r="F63" i="69"/>
  <c r="G63" i="69"/>
  <c r="H63" i="69"/>
  <c r="I63" i="69"/>
  <c r="F64" i="69"/>
  <c r="G64" i="69"/>
  <c r="H64" i="69"/>
  <c r="I64" i="69"/>
  <c r="F65" i="69"/>
  <c r="G65" i="69"/>
  <c r="H65" i="69"/>
  <c r="I65" i="69"/>
  <c r="F66" i="69"/>
  <c r="G66" i="69"/>
  <c r="H66" i="69"/>
  <c r="I66" i="69"/>
  <c r="F67" i="69"/>
  <c r="G67" i="69"/>
  <c r="H67" i="69"/>
  <c r="I67" i="69"/>
  <c r="F68" i="69"/>
  <c r="G68" i="69"/>
  <c r="H68" i="69"/>
  <c r="I68" i="69"/>
  <c r="F69" i="69"/>
  <c r="G69" i="69"/>
  <c r="H69" i="69"/>
  <c r="I69" i="69"/>
  <c r="F70" i="69"/>
  <c r="G70" i="69"/>
  <c r="H70" i="69"/>
  <c r="I70" i="69"/>
  <c r="F71" i="69"/>
  <c r="G71" i="69"/>
  <c r="H71" i="69"/>
  <c r="I71" i="69"/>
  <c r="F72" i="69"/>
  <c r="G72" i="69"/>
  <c r="H72" i="69"/>
  <c r="I72" i="69"/>
  <c r="F73" i="69"/>
  <c r="G73" i="69"/>
  <c r="H73" i="69"/>
  <c r="I73" i="69"/>
  <c r="G74" i="69"/>
  <c r="H74" i="69"/>
  <c r="I74" i="69"/>
  <c r="H75" i="69"/>
  <c r="G76" i="69"/>
  <c r="H76" i="69"/>
  <c r="I76" i="69"/>
  <c r="G77" i="69"/>
  <c r="H77" i="69"/>
  <c r="I77" i="69"/>
  <c r="G78" i="69"/>
  <c r="H78" i="69"/>
  <c r="I78" i="69"/>
  <c r="G79" i="69"/>
  <c r="H79" i="69"/>
  <c r="I79" i="69"/>
  <c r="G80" i="69"/>
  <c r="H80" i="69"/>
  <c r="I80" i="69"/>
  <c r="H81" i="69"/>
  <c r="G82" i="69"/>
  <c r="H82" i="69"/>
  <c r="I82" i="69"/>
  <c r="G83" i="69"/>
  <c r="H83" i="69"/>
  <c r="I83" i="69"/>
  <c r="G84" i="69"/>
  <c r="H84" i="69"/>
  <c r="I84" i="69"/>
  <c r="G85" i="69"/>
  <c r="H85" i="69"/>
  <c r="I85" i="69"/>
  <c r="G86" i="69"/>
  <c r="H86" i="69"/>
  <c r="I86" i="69"/>
  <c r="F87" i="69"/>
  <c r="H87" i="69"/>
  <c r="F88" i="69"/>
  <c r="G88" i="69"/>
  <c r="H88" i="69"/>
  <c r="I88" i="69"/>
  <c r="F89" i="69"/>
  <c r="G89" i="69"/>
  <c r="H89" i="69"/>
  <c r="I89" i="69"/>
  <c r="F90" i="69"/>
  <c r="H90" i="69"/>
  <c r="F91" i="69"/>
  <c r="H91" i="69"/>
  <c r="F92" i="69"/>
  <c r="H92" i="69"/>
  <c r="F93" i="69"/>
  <c r="H93" i="69"/>
  <c r="F94" i="69"/>
  <c r="H94" i="69"/>
  <c r="F95" i="69"/>
  <c r="H95" i="69"/>
  <c r="F96" i="69"/>
  <c r="H96" i="69"/>
  <c r="F97" i="69"/>
  <c r="H97" i="69"/>
  <c r="F98" i="69"/>
  <c r="H98" i="69"/>
  <c r="F99" i="69"/>
  <c r="H99" i="69"/>
  <c r="F100" i="69"/>
  <c r="H100" i="69"/>
  <c r="F101" i="69"/>
  <c r="H101" i="69"/>
  <c r="F102" i="69"/>
  <c r="H102" i="69"/>
  <c r="F103" i="69"/>
  <c r="H103" i="69"/>
  <c r="F104" i="69"/>
  <c r="H104" i="69"/>
  <c r="F105" i="69"/>
  <c r="H105" i="69"/>
  <c r="F106" i="69"/>
  <c r="H106" i="69"/>
  <c r="F107" i="69"/>
  <c r="H107" i="69"/>
  <c r="F108" i="69"/>
  <c r="H108" i="69"/>
  <c r="F109" i="69"/>
  <c r="H109" i="69"/>
  <c r="F110" i="69"/>
  <c r="H110" i="69"/>
  <c r="F111" i="69"/>
  <c r="H111" i="69"/>
  <c r="F112" i="69"/>
  <c r="H112" i="69"/>
  <c r="F113" i="69"/>
  <c r="G113" i="69"/>
  <c r="I113" i="69"/>
  <c r="F114" i="69"/>
  <c r="G114" i="69"/>
  <c r="I114" i="69"/>
  <c r="F115" i="69"/>
  <c r="G115" i="69"/>
  <c r="I115" i="69"/>
  <c r="D116" i="69"/>
  <c r="F116" i="69"/>
  <c r="G116" i="69"/>
  <c r="I116" i="69"/>
  <c r="D117" i="69"/>
  <c r="F117" i="69"/>
  <c r="G117" i="69"/>
  <c r="I117" i="69"/>
  <c r="D118" i="69"/>
  <c r="F118" i="69"/>
  <c r="G118" i="69"/>
  <c r="I118" i="69"/>
  <c r="D119" i="69"/>
  <c r="F119" i="69"/>
  <c r="G119" i="69"/>
  <c r="I119" i="69"/>
  <c r="D120" i="69"/>
  <c r="F120" i="69"/>
  <c r="G120" i="69"/>
  <c r="H120" i="69"/>
  <c r="I120" i="69"/>
  <c r="D121" i="69"/>
  <c r="F121" i="69"/>
  <c r="G121" i="69"/>
  <c r="H121" i="69"/>
  <c r="I121" i="69"/>
  <c r="D122" i="69"/>
  <c r="F122" i="69"/>
  <c r="G122" i="69"/>
  <c r="H122" i="69"/>
  <c r="I122" i="69"/>
  <c r="D123" i="69"/>
  <c r="F123" i="69"/>
  <c r="G123" i="69"/>
  <c r="H123" i="69"/>
  <c r="I123" i="69"/>
  <c r="D124" i="69"/>
  <c r="F124" i="69"/>
  <c r="G124" i="69"/>
  <c r="H124" i="69"/>
  <c r="I124" i="69"/>
  <c r="D125" i="69"/>
  <c r="F125" i="69"/>
  <c r="G125" i="69"/>
  <c r="H125" i="69"/>
  <c r="I125" i="69"/>
  <c r="C126" i="69"/>
  <c r="D126" i="69"/>
  <c r="F126" i="69"/>
  <c r="G126" i="69"/>
  <c r="H126" i="69"/>
  <c r="I126" i="69"/>
  <c r="C127" i="69"/>
  <c r="D127" i="69"/>
  <c r="F127" i="69"/>
  <c r="G127" i="69"/>
  <c r="H127" i="69"/>
  <c r="I127" i="69"/>
  <c r="C128" i="69"/>
  <c r="D128" i="69"/>
  <c r="F128" i="69"/>
  <c r="G128" i="69"/>
  <c r="H128" i="69"/>
  <c r="I128" i="69"/>
  <c r="C129" i="69"/>
  <c r="D129" i="69"/>
  <c r="F129" i="69"/>
  <c r="G129" i="69"/>
  <c r="H129" i="69"/>
  <c r="I129" i="69"/>
  <c r="C130" i="69"/>
  <c r="D130" i="69"/>
  <c r="F130" i="69"/>
  <c r="G130" i="69"/>
  <c r="H130" i="69"/>
  <c r="I130" i="69"/>
  <c r="C131" i="69"/>
  <c r="D131" i="69"/>
  <c r="F131" i="69"/>
  <c r="G131" i="69"/>
  <c r="H131" i="69"/>
  <c r="I131" i="69"/>
  <c r="C132" i="69"/>
  <c r="D132" i="69"/>
  <c r="F132" i="69"/>
  <c r="G132" i="69"/>
  <c r="H132" i="69"/>
  <c r="I132" i="69"/>
  <c r="C133" i="69"/>
  <c r="D133" i="69"/>
  <c r="F133" i="69"/>
  <c r="G133" i="69"/>
  <c r="H133" i="69"/>
  <c r="I133" i="69"/>
  <c r="C134" i="69"/>
  <c r="D134" i="69"/>
  <c r="F134" i="69"/>
  <c r="G134" i="69"/>
  <c r="H134" i="69"/>
  <c r="I134" i="69"/>
  <c r="C135" i="69"/>
  <c r="D135" i="69"/>
  <c r="F135" i="69"/>
  <c r="G135" i="69"/>
  <c r="H135" i="69"/>
  <c r="I135" i="69"/>
  <c r="C136" i="69"/>
  <c r="D136" i="69"/>
  <c r="F136" i="69"/>
  <c r="G136" i="69"/>
  <c r="H136" i="69"/>
  <c r="I136" i="69"/>
  <c r="C137" i="69"/>
  <c r="D137" i="69"/>
  <c r="F137" i="69"/>
  <c r="G137" i="69"/>
  <c r="H137" i="69"/>
  <c r="I137" i="69"/>
  <c r="C138" i="69"/>
  <c r="D138" i="69"/>
  <c r="F138" i="69"/>
  <c r="G138" i="69"/>
  <c r="H138" i="69"/>
  <c r="I138" i="69"/>
  <c r="C139" i="69"/>
  <c r="D139" i="69"/>
  <c r="F139" i="69"/>
  <c r="G139" i="69"/>
  <c r="H139" i="69"/>
  <c r="I139" i="69"/>
  <c r="C140" i="69"/>
  <c r="D140" i="69"/>
  <c r="F140" i="69"/>
  <c r="G140" i="69"/>
  <c r="H140" i="69"/>
  <c r="I140" i="69"/>
  <c r="C141" i="69"/>
  <c r="D141" i="69"/>
  <c r="F141" i="69"/>
  <c r="G141" i="69"/>
  <c r="H141" i="69"/>
  <c r="I141" i="69"/>
  <c r="C142" i="69"/>
  <c r="D142" i="69"/>
  <c r="F142" i="69"/>
  <c r="G142" i="69"/>
  <c r="H142" i="69"/>
  <c r="I142" i="69"/>
  <c r="C143" i="69"/>
  <c r="D143" i="69"/>
  <c r="F143" i="69"/>
  <c r="G143" i="69"/>
  <c r="H143" i="69"/>
  <c r="I143" i="69"/>
  <c r="C144" i="69"/>
  <c r="D144" i="69"/>
  <c r="F144" i="69"/>
  <c r="G144" i="69"/>
  <c r="H144" i="69"/>
  <c r="I144" i="69"/>
  <c r="C145" i="69"/>
  <c r="D145" i="69"/>
  <c r="F145" i="69"/>
  <c r="G145" i="69"/>
  <c r="H145" i="69"/>
  <c r="I145" i="69"/>
  <c r="C146" i="69"/>
  <c r="D146" i="69"/>
  <c r="F146" i="69"/>
  <c r="G146" i="69"/>
  <c r="H146" i="69"/>
  <c r="I146" i="69"/>
  <c r="C147" i="69"/>
  <c r="D147" i="69"/>
  <c r="F147" i="69"/>
  <c r="G147" i="69"/>
  <c r="H147" i="69"/>
  <c r="I147" i="69"/>
  <c r="C148" i="69"/>
  <c r="D148" i="69"/>
  <c r="F148" i="69"/>
  <c r="G148" i="69"/>
  <c r="H148" i="69"/>
  <c r="I148" i="69"/>
  <c r="C149" i="69"/>
  <c r="D149" i="69"/>
  <c r="F149" i="69"/>
  <c r="G149" i="69"/>
  <c r="H149" i="69"/>
  <c r="I149" i="69"/>
  <c r="C150" i="69"/>
  <c r="D150" i="69"/>
  <c r="E150" i="69"/>
  <c r="F150" i="69"/>
  <c r="G150" i="69"/>
  <c r="H150" i="69"/>
  <c r="I150" i="69"/>
  <c r="C151" i="69"/>
  <c r="D151" i="69"/>
  <c r="E151" i="69"/>
  <c r="F151" i="69"/>
  <c r="G151" i="69"/>
  <c r="H151" i="69"/>
  <c r="I151" i="69"/>
  <c r="C152" i="69"/>
  <c r="D152" i="69"/>
  <c r="E152" i="69"/>
  <c r="F152" i="69"/>
  <c r="G152" i="69"/>
  <c r="H152" i="69"/>
  <c r="I152" i="69"/>
  <c r="C153" i="69"/>
  <c r="D153" i="69"/>
  <c r="E153" i="69"/>
  <c r="F153" i="69"/>
  <c r="G153" i="69"/>
  <c r="H153" i="69"/>
  <c r="I153" i="69"/>
  <c r="C154" i="69"/>
  <c r="D154" i="69"/>
  <c r="E154" i="69"/>
  <c r="F154" i="69"/>
  <c r="G154" i="69"/>
  <c r="H154" i="69"/>
  <c r="I154" i="69"/>
  <c r="C155" i="69"/>
  <c r="D155" i="69"/>
  <c r="E155" i="69"/>
  <c r="F155" i="69"/>
  <c r="G155" i="69"/>
  <c r="H155" i="69"/>
  <c r="I155" i="69"/>
  <c r="C156" i="69"/>
  <c r="D156" i="69"/>
  <c r="E156" i="69"/>
  <c r="F156" i="69"/>
  <c r="G156" i="69"/>
  <c r="H156" i="69"/>
  <c r="I156" i="69"/>
  <c r="C157" i="69"/>
  <c r="D157" i="69"/>
  <c r="E157" i="69"/>
  <c r="F157" i="69"/>
  <c r="G157" i="69"/>
  <c r="H157" i="69"/>
  <c r="I157" i="69"/>
  <c r="C158" i="69"/>
  <c r="D158" i="69"/>
  <c r="E158" i="69"/>
  <c r="F158" i="69"/>
  <c r="G158" i="69"/>
  <c r="H158" i="69"/>
  <c r="I158" i="69"/>
  <c r="C159" i="69"/>
  <c r="D159" i="69"/>
  <c r="E159" i="69"/>
  <c r="F159" i="69"/>
  <c r="G159" i="69"/>
  <c r="H159" i="69"/>
  <c r="I159" i="69"/>
  <c r="B7" i="69"/>
  <c r="B8" i="69"/>
  <c r="B9" i="69"/>
  <c r="B10" i="69"/>
  <c r="B11" i="69"/>
  <c r="B12" i="69"/>
  <c r="B13" i="69"/>
  <c r="B14" i="69"/>
  <c r="B15" i="69"/>
  <c r="B16" i="69"/>
  <c r="B17" i="69"/>
  <c r="B18" i="69"/>
  <c r="B19" i="69"/>
  <c r="B20" i="69"/>
  <c r="B21" i="69"/>
  <c r="B22" i="69"/>
  <c r="B23" i="69"/>
  <c r="B24" i="69"/>
  <c r="B25" i="69"/>
  <c r="B26" i="69"/>
  <c r="B27" i="69"/>
  <c r="B28" i="69"/>
  <c r="B29" i="69"/>
  <c r="B30" i="69"/>
  <c r="B31" i="69"/>
  <c r="B32" i="69"/>
  <c r="B33" i="69"/>
  <c r="B34" i="69"/>
  <c r="B35" i="69"/>
  <c r="B36" i="69"/>
  <c r="B37" i="69"/>
  <c r="B38" i="69"/>
  <c r="B39" i="69"/>
  <c r="B40" i="69"/>
  <c r="B41" i="69"/>
  <c r="B121" i="69"/>
  <c r="B122" i="69"/>
  <c r="B123" i="69"/>
  <c r="B124" i="69"/>
  <c r="B125" i="69"/>
  <c r="B126" i="69"/>
  <c r="B127" i="69"/>
  <c r="B128" i="69"/>
  <c r="B129" i="69"/>
  <c r="B130" i="69"/>
  <c r="B131" i="69"/>
  <c r="B132" i="69"/>
  <c r="B133" i="69"/>
  <c r="B134" i="69"/>
  <c r="B135" i="69"/>
  <c r="B136" i="69"/>
  <c r="B137" i="69"/>
  <c r="B138" i="69"/>
  <c r="B139" i="69"/>
  <c r="B140" i="69"/>
  <c r="B141" i="69"/>
  <c r="B142" i="69"/>
  <c r="B143" i="69"/>
  <c r="B144" i="69"/>
  <c r="B145" i="69"/>
  <c r="B146" i="69"/>
  <c r="B147" i="69"/>
  <c r="B148" i="69"/>
  <c r="B149" i="69"/>
  <c r="B150" i="69"/>
  <c r="B151" i="69"/>
  <c r="B152" i="69"/>
  <c r="B153" i="69"/>
  <c r="B154" i="69"/>
  <c r="B155" i="69"/>
  <c r="B156" i="69"/>
  <c r="B157" i="69"/>
  <c r="B158" i="69"/>
  <c r="B159" i="69"/>
  <c r="B6" i="69"/>
  <c r="C64" i="69"/>
  <c r="C61" i="69"/>
  <c r="A7" i="114"/>
  <c r="A8" i="114" s="1"/>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s="1"/>
  <c r="A41" i="114" s="1"/>
  <c r="A42" i="114" s="1"/>
  <c r="A43" i="114" s="1"/>
  <c r="A44" i="114" s="1"/>
  <c r="A45" i="114" s="1"/>
  <c r="A46" i="114" s="1"/>
  <c r="A47" i="114" s="1"/>
  <c r="A48" i="114" s="1"/>
  <c r="A49" i="114" s="1"/>
  <c r="A50" i="114" s="1"/>
  <c r="A51" i="114" s="1"/>
  <c r="A52" i="114" s="1"/>
  <c r="A53" i="114" s="1"/>
  <c r="A54" i="114" s="1"/>
  <c r="A55" i="114" s="1"/>
  <c r="A56" i="114" s="1"/>
  <c r="A57" i="114" s="1"/>
  <c r="A58" i="114" s="1"/>
  <c r="A59" i="114" s="1"/>
  <c r="A60" i="114" s="1"/>
  <c r="A61" i="114" s="1"/>
  <c r="A62" i="114" s="1"/>
  <c r="A63" i="114" s="1"/>
  <c r="A64" i="114" s="1"/>
  <c r="A65" i="114" s="1"/>
  <c r="A66" i="114" s="1"/>
  <c r="A67" i="114" s="1"/>
  <c r="A68" i="114" s="1"/>
  <c r="A69" i="114" s="1"/>
  <c r="A70" i="114" s="1"/>
  <c r="A71" i="114" s="1"/>
  <c r="A72" i="114" s="1"/>
  <c r="A73" i="114" s="1"/>
  <c r="A74" i="114" s="1"/>
  <c r="A75" i="114" s="1"/>
  <c r="A76" i="114" s="1"/>
  <c r="A77" i="114" s="1"/>
  <c r="A78" i="114" s="1"/>
  <c r="A79" i="114" s="1"/>
  <c r="A80" i="114" s="1"/>
  <c r="A81" i="114" s="1"/>
  <c r="A82" i="114" s="1"/>
  <c r="A83" i="114" s="1"/>
  <c r="A84" i="114" s="1"/>
  <c r="A85" i="114" s="1"/>
  <c r="A86" i="114" s="1"/>
  <c r="A87" i="114" s="1"/>
  <c r="A88" i="114" s="1"/>
  <c r="A89" i="114" s="1"/>
  <c r="A90" i="114" s="1"/>
  <c r="A91" i="114" s="1"/>
  <c r="A92" i="114" s="1"/>
  <c r="A93" i="114" s="1"/>
  <c r="A94" i="114" s="1"/>
  <c r="A95" i="114" s="1"/>
  <c r="A96" i="114" s="1"/>
  <c r="A97" i="114" s="1"/>
  <c r="A98" i="114" s="1"/>
  <c r="A99" i="114" s="1"/>
  <c r="A100" i="114" s="1"/>
  <c r="A101" i="114" s="1"/>
  <c r="A102" i="114" s="1"/>
  <c r="A103" i="114" s="1"/>
  <c r="A104" i="114" s="1"/>
  <c r="A105" i="114" s="1"/>
  <c r="A106" i="114" s="1"/>
  <c r="A107" i="114" s="1"/>
  <c r="A108" i="114" s="1"/>
  <c r="A109" i="114" s="1"/>
  <c r="A110" i="114" s="1"/>
  <c r="A111" i="114" s="1"/>
  <c r="A112" i="114" s="1"/>
  <c r="A113" i="114" s="1"/>
  <c r="A114" i="114" s="1"/>
  <c r="A115" i="114" s="1"/>
  <c r="A116" i="114" s="1"/>
  <c r="A117" i="114" s="1"/>
  <c r="A118" i="114" s="1"/>
  <c r="A119" i="114" s="1"/>
  <c r="A120" i="114" s="1"/>
  <c r="A121" i="114" s="1"/>
  <c r="A122" i="114" s="1"/>
  <c r="A123" i="114" s="1"/>
  <c r="A124" i="114" s="1"/>
  <c r="A125" i="114" s="1"/>
  <c r="A126" i="114" s="1"/>
  <c r="A127" i="114" s="1"/>
  <c r="A128" i="114" s="1"/>
  <c r="A129" i="114" s="1"/>
  <c r="A130" i="114" s="1"/>
  <c r="A131" i="114" s="1"/>
  <c r="A132" i="114" s="1"/>
  <c r="A133" i="114" s="1"/>
  <c r="A134" i="114" s="1"/>
  <c r="A135" i="114" s="1"/>
  <c r="A136" i="114" s="1"/>
  <c r="A137" i="114" s="1"/>
  <c r="A138" i="114" s="1"/>
  <c r="A139" i="114" s="1"/>
  <c r="A140" i="114" s="1"/>
  <c r="A141" i="114" s="1"/>
  <c r="A142" i="114" s="1"/>
  <c r="A143" i="114" s="1"/>
  <c r="A144" i="114" s="1"/>
  <c r="A145" i="114" s="1"/>
  <c r="A146" i="114" s="1"/>
  <c r="A147" i="114" s="1"/>
  <c r="A148" i="114" s="1"/>
  <c r="A149" i="114" s="1"/>
  <c r="A150" i="114" s="1"/>
  <c r="A151" i="114" s="1"/>
  <c r="A152" i="114" s="1"/>
  <c r="A153" i="114" s="1"/>
  <c r="A154" i="114" s="1"/>
  <c r="A155" i="114" s="1"/>
  <c r="A156" i="114" s="1"/>
  <c r="A157" i="114" s="1"/>
  <c r="A158" i="114" s="1"/>
  <c r="A159" i="114" s="1"/>
  <c r="F75" i="114"/>
  <c r="F75" i="69" s="1"/>
  <c r="F76" i="114"/>
  <c r="F76" i="69" s="1"/>
  <c r="F77" i="114"/>
  <c r="F77" i="69" s="1"/>
  <c r="F78" i="114"/>
  <c r="F78" i="69" s="1"/>
  <c r="F79" i="114"/>
  <c r="F79" i="69" s="1"/>
  <c r="F80" i="114"/>
  <c r="F80" i="69" s="1"/>
  <c r="F81" i="114"/>
  <c r="F81" i="69" s="1"/>
  <c r="F82" i="114"/>
  <c r="F82" i="69" s="1"/>
  <c r="F83" i="114"/>
  <c r="F83" i="69" s="1"/>
  <c r="F84" i="114"/>
  <c r="F84" i="69" s="1"/>
  <c r="F85" i="114"/>
  <c r="F85" i="69" s="1"/>
  <c r="F86" i="114"/>
  <c r="F86" i="69" s="1"/>
  <c r="F74" i="114"/>
  <c r="F74" i="69" s="1"/>
  <c r="I81" i="114"/>
  <c r="I81" i="69" s="1"/>
  <c r="I91" i="114"/>
  <c r="I91" i="69" s="1"/>
  <c r="I92" i="114"/>
  <c r="I92" i="69" s="1"/>
  <c r="I93" i="114"/>
  <c r="I93" i="69" s="1"/>
  <c r="I94" i="114"/>
  <c r="I94" i="69" s="1"/>
  <c r="I95" i="114"/>
  <c r="I95" i="69" s="1"/>
  <c r="I96" i="114"/>
  <c r="I96" i="69" s="1"/>
  <c r="I97" i="114"/>
  <c r="I97" i="69" s="1"/>
  <c r="I98" i="114"/>
  <c r="I98" i="69" s="1"/>
  <c r="I99" i="114"/>
  <c r="I99" i="69" s="1"/>
  <c r="I100" i="114"/>
  <c r="I100" i="69" s="1"/>
  <c r="I101" i="114"/>
  <c r="I101" i="69" s="1"/>
  <c r="I102" i="114"/>
  <c r="I102" i="69" s="1"/>
  <c r="I103" i="114"/>
  <c r="I103" i="69" s="1"/>
  <c r="I104" i="114"/>
  <c r="I104" i="69" s="1"/>
  <c r="I105" i="114"/>
  <c r="I105" i="69" s="1"/>
  <c r="I106" i="114"/>
  <c r="I106" i="69" s="1"/>
  <c r="I107" i="114"/>
  <c r="I107" i="69" s="1"/>
  <c r="I108" i="114"/>
  <c r="I108" i="69" s="1"/>
  <c r="I109" i="114"/>
  <c r="I109" i="69" s="1"/>
  <c r="I110" i="114"/>
  <c r="I110" i="69" s="1"/>
  <c r="I111" i="114"/>
  <c r="I111" i="69" s="1"/>
  <c r="I112" i="114"/>
  <c r="I112" i="69" s="1"/>
  <c r="I90" i="114"/>
  <c r="I90" i="69" s="1"/>
  <c r="I87" i="114"/>
  <c r="I87" i="69" s="1"/>
  <c r="I75" i="114"/>
  <c r="I75" i="69" s="1"/>
  <c r="H114" i="114"/>
  <c r="H114" i="69" s="1"/>
  <c r="H115" i="114"/>
  <c r="H115" i="69" s="1"/>
  <c r="H116" i="114"/>
  <c r="H116" i="69" s="1"/>
  <c r="H117" i="114"/>
  <c r="H117" i="69" s="1"/>
  <c r="H118" i="114"/>
  <c r="H118" i="69" s="1"/>
  <c r="H119" i="114"/>
  <c r="H119" i="69" s="1"/>
  <c r="H113" i="114"/>
  <c r="H113" i="69" s="1"/>
  <c r="G91" i="114"/>
  <c r="G91" i="69" s="1"/>
  <c r="G92" i="114"/>
  <c r="G92" i="69" s="1"/>
  <c r="G93" i="114"/>
  <c r="G93" i="69" s="1"/>
  <c r="G94" i="114"/>
  <c r="G94" i="69" s="1"/>
  <c r="G95" i="114"/>
  <c r="G95" i="69" s="1"/>
  <c r="G96" i="114"/>
  <c r="G96" i="69" s="1"/>
  <c r="G97" i="114"/>
  <c r="G97" i="69" s="1"/>
  <c r="G98" i="114"/>
  <c r="G98" i="69" s="1"/>
  <c r="G99" i="114"/>
  <c r="G99" i="69" s="1"/>
  <c r="G100" i="114"/>
  <c r="G100" i="69" s="1"/>
  <c r="G101" i="114"/>
  <c r="G101" i="69" s="1"/>
  <c r="G102" i="114"/>
  <c r="G102" i="69" s="1"/>
  <c r="G103" i="114"/>
  <c r="G103" i="69" s="1"/>
  <c r="G104" i="114"/>
  <c r="G104" i="69" s="1"/>
  <c r="G105" i="114"/>
  <c r="G105" i="69" s="1"/>
  <c r="G106" i="114"/>
  <c r="G106" i="69" s="1"/>
  <c r="G107" i="114"/>
  <c r="G107" i="69" s="1"/>
  <c r="G108" i="114"/>
  <c r="G108" i="69" s="1"/>
  <c r="G109" i="114"/>
  <c r="G109" i="69" s="1"/>
  <c r="G110" i="114"/>
  <c r="G110" i="69" s="1"/>
  <c r="G111" i="114"/>
  <c r="G111" i="69" s="1"/>
  <c r="G112" i="114"/>
  <c r="G112" i="69" s="1"/>
  <c r="G90" i="114"/>
  <c r="G90" i="69" s="1"/>
  <c r="G87" i="114"/>
  <c r="G87" i="69" s="1"/>
  <c r="G81" i="114"/>
  <c r="G81" i="69" s="1"/>
  <c r="G75" i="114"/>
  <c r="G75" i="69" s="1"/>
  <c r="O160" i="80"/>
  <c r="O159" i="80"/>
  <c r="O158" i="80"/>
  <c r="O157" i="80"/>
  <c r="O156" i="80"/>
  <c r="O155" i="80"/>
  <c r="O154" i="80"/>
  <c r="O153" i="80"/>
  <c r="O152" i="80"/>
  <c r="O151" i="80"/>
  <c r="O150" i="80"/>
  <c r="O149" i="80"/>
  <c r="O148" i="80"/>
  <c r="O147" i="80"/>
  <c r="O146" i="80"/>
  <c r="O145" i="80"/>
  <c r="O144" i="80"/>
  <c r="O143" i="80"/>
  <c r="O142" i="80"/>
  <c r="O141" i="80"/>
  <c r="O140" i="80"/>
  <c r="O139" i="80"/>
  <c r="O138" i="80"/>
  <c r="O137" i="80"/>
  <c r="O136" i="80"/>
  <c r="O135" i="80"/>
  <c r="O134" i="80"/>
  <c r="O133" i="80"/>
  <c r="O132" i="80"/>
  <c r="O131" i="80"/>
  <c r="O130" i="80"/>
  <c r="O129" i="80"/>
  <c r="O128" i="80"/>
  <c r="O127" i="80"/>
  <c r="O126" i="80"/>
  <c r="O125" i="80"/>
  <c r="O124" i="80"/>
  <c r="O123" i="80"/>
  <c r="O122" i="80"/>
  <c r="O121" i="80"/>
  <c r="O120" i="80"/>
  <c r="O119" i="80"/>
  <c r="O118" i="80"/>
  <c r="O117" i="80"/>
  <c r="O116" i="80"/>
  <c r="O115" i="80"/>
  <c r="O114" i="80"/>
  <c r="O113" i="80"/>
  <c r="O112" i="80"/>
  <c r="O111" i="80"/>
  <c r="O110" i="80"/>
  <c r="O109" i="80"/>
  <c r="O108" i="80"/>
  <c r="O107" i="80"/>
  <c r="O106" i="80"/>
  <c r="O105" i="80"/>
  <c r="O104" i="80"/>
  <c r="O103" i="80"/>
  <c r="O102" i="80"/>
  <c r="O101" i="80"/>
  <c r="O100" i="80"/>
  <c r="O99"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O17" i="80"/>
  <c r="O16" i="80"/>
  <c r="O15" i="80"/>
  <c r="O14" i="80"/>
  <c r="O13" i="80"/>
  <c r="O12" i="80"/>
  <c r="O11" i="80"/>
  <c r="O10" i="80"/>
  <c r="O9" i="80"/>
  <c r="O8" i="80"/>
  <c r="C160" i="72"/>
  <c r="C159" i="72"/>
  <c r="C158" i="72"/>
  <c r="C157" i="72"/>
  <c r="C156" i="72"/>
  <c r="C155" i="72"/>
  <c r="C154" i="72"/>
  <c r="C153" i="72"/>
  <c r="C152" i="72"/>
  <c r="C151" i="72"/>
  <c r="C150" i="72"/>
  <c r="C149" i="72"/>
  <c r="C148" i="72"/>
  <c r="C147" i="72"/>
  <c r="C146" i="72"/>
  <c r="C145" i="72"/>
  <c r="C144" i="72"/>
  <c r="C143" i="72"/>
  <c r="C142" i="72"/>
  <c r="C141" i="72"/>
  <c r="C140" i="72"/>
  <c r="C139" i="72"/>
  <c r="C138" i="72"/>
  <c r="C137" i="72"/>
  <c r="C136" i="72"/>
  <c r="C135" i="72"/>
  <c r="C134" i="72"/>
  <c r="C133" i="72"/>
  <c r="C132" i="72"/>
  <c r="C131" i="72"/>
  <c r="C130" i="72"/>
  <c r="C129" i="72"/>
  <c r="C128" i="72"/>
  <c r="C127" i="72"/>
  <c r="C126" i="72"/>
  <c r="C125" i="72"/>
  <c r="C124" i="72"/>
  <c r="C123" i="72"/>
  <c r="C122" i="72"/>
  <c r="C121" i="72"/>
  <c r="C120" i="72"/>
  <c r="C119" i="72"/>
  <c r="C118" i="72"/>
  <c r="C117" i="72"/>
  <c r="C116" i="72"/>
  <c r="C115" i="72"/>
  <c r="C114" i="72"/>
  <c r="C113" i="72"/>
  <c r="C112" i="72"/>
  <c r="C111" i="72"/>
  <c r="C110" i="72"/>
  <c r="C109" i="72"/>
  <c r="C108" i="72"/>
  <c r="C107" i="72"/>
  <c r="C106" i="72"/>
  <c r="C105" i="72"/>
  <c r="C104" i="72"/>
  <c r="C103" i="72"/>
  <c r="C102" i="72"/>
  <c r="C101" i="72"/>
  <c r="C100" i="72"/>
  <c r="C99" i="72"/>
  <c r="C98" i="72"/>
  <c r="C97" i="72"/>
  <c r="C96" i="72"/>
  <c r="C95" i="72"/>
  <c r="C94" i="72"/>
  <c r="C93" i="72"/>
  <c r="C92" i="72"/>
  <c r="C91" i="72"/>
  <c r="C90" i="72"/>
  <c r="C89" i="72"/>
  <c r="C88" i="72"/>
  <c r="C87" i="72"/>
  <c r="C86" i="72"/>
  <c r="C85" i="72"/>
  <c r="C84" i="72"/>
  <c r="C83" i="72"/>
  <c r="C82" i="72"/>
  <c r="C81" i="72"/>
  <c r="C80" i="72"/>
  <c r="C79" i="72"/>
  <c r="C78" i="72"/>
  <c r="C77" i="72"/>
  <c r="C76" i="72"/>
  <c r="C75" i="72"/>
  <c r="C74" i="72"/>
  <c r="C73" i="72"/>
  <c r="C72" i="72"/>
  <c r="C71" i="72"/>
  <c r="C70" i="72"/>
  <c r="C69" i="72"/>
  <c r="C68" i="72"/>
  <c r="C67" i="72"/>
  <c r="C66" i="72"/>
  <c r="C65" i="72"/>
  <c r="C64" i="72"/>
  <c r="C63" i="72"/>
  <c r="C62" i="72"/>
  <c r="C61" i="72"/>
  <c r="C60" i="72"/>
  <c r="C59" i="72"/>
  <c r="C58" i="72"/>
  <c r="C57" i="72"/>
  <c r="C56" i="72"/>
  <c r="C55" i="72"/>
  <c r="C54" i="72"/>
  <c r="C53" i="72"/>
  <c r="C52" i="72"/>
  <c r="C51" i="72"/>
  <c r="C50" i="72"/>
  <c r="C49" i="72"/>
  <c r="C48" i="72"/>
  <c r="C47" i="72"/>
  <c r="C46" i="72"/>
  <c r="C45" i="72"/>
  <c r="C44" i="72"/>
  <c r="C43" i="72"/>
  <c r="C42" i="72"/>
  <c r="C41" i="72"/>
  <c r="C40" i="72"/>
  <c r="C39" i="72"/>
  <c r="C38" i="72"/>
  <c r="C37" i="72"/>
  <c r="C36" i="72"/>
  <c r="C35" i="72"/>
  <c r="C34" i="72"/>
  <c r="C33" i="72"/>
  <c r="C32" i="72"/>
  <c r="C31" i="72"/>
  <c r="C30" i="72"/>
  <c r="C29" i="72"/>
  <c r="C28" i="72"/>
  <c r="C27" i="72"/>
  <c r="C26" i="72"/>
  <c r="C25" i="72"/>
  <c r="C24" i="72"/>
  <c r="C23" i="72"/>
  <c r="C22" i="72"/>
  <c r="C21" i="72"/>
  <c r="C20" i="72"/>
  <c r="C19" i="72"/>
  <c r="C18" i="72"/>
  <c r="C17" i="72"/>
  <c r="C16" i="72"/>
  <c r="C15" i="72"/>
  <c r="C14" i="72"/>
  <c r="C13" i="72"/>
  <c r="C12" i="72"/>
  <c r="C11" i="72"/>
  <c r="C10" i="72"/>
  <c r="C9" i="72"/>
  <c r="C8" i="72"/>
  <c r="D160" i="74"/>
  <c r="D159" i="74"/>
  <c r="D158" i="74"/>
  <c r="D157" i="74"/>
  <c r="D156" i="74"/>
  <c r="D155" i="74"/>
  <c r="D154" i="74"/>
  <c r="D153" i="74"/>
  <c r="D152" i="74"/>
  <c r="D151" i="74"/>
  <c r="D150" i="74"/>
  <c r="D149" i="74"/>
  <c r="D148" i="74"/>
  <c r="D147" i="74"/>
  <c r="D146" i="74"/>
  <c r="D145" i="74"/>
  <c r="D144" i="74"/>
  <c r="D143" i="74"/>
  <c r="D142" i="74"/>
  <c r="D141" i="74"/>
  <c r="D140" i="74"/>
  <c r="D139" i="74"/>
  <c r="D138" i="74"/>
  <c r="D137" i="74"/>
  <c r="D136" i="74"/>
  <c r="D135" i="74"/>
  <c r="D134" i="74"/>
  <c r="D133" i="74"/>
  <c r="D132" i="74"/>
  <c r="D131" i="74"/>
  <c r="D130" i="74"/>
  <c r="D129" i="74"/>
  <c r="D128" i="74"/>
  <c r="D127" i="74"/>
  <c r="D126" i="74"/>
  <c r="D125" i="74"/>
  <c r="D124" i="74"/>
  <c r="D123" i="74"/>
  <c r="D122" i="74"/>
  <c r="D121" i="74"/>
  <c r="D120" i="74"/>
  <c r="D119" i="74"/>
  <c r="D118" i="74"/>
  <c r="D117" i="74"/>
  <c r="D116" i="74"/>
  <c r="D115" i="74"/>
  <c r="D114" i="74"/>
  <c r="D113" i="74"/>
  <c r="D112" i="74"/>
  <c r="D111" i="74"/>
  <c r="D110" i="74"/>
  <c r="D109" i="74"/>
  <c r="D108" i="74"/>
  <c r="D107" i="74"/>
  <c r="D106" i="74"/>
  <c r="D105" i="74"/>
  <c r="D104" i="74"/>
  <c r="D103" i="74"/>
  <c r="D102" i="74"/>
  <c r="D101" i="74"/>
  <c r="D100" i="74"/>
  <c r="D99" i="74"/>
  <c r="D98" i="74"/>
  <c r="D97" i="74"/>
  <c r="D96" i="74"/>
  <c r="D95" i="74"/>
  <c r="D94" i="74"/>
  <c r="D93" i="74"/>
  <c r="D92" i="74"/>
  <c r="D91" i="74"/>
  <c r="D90" i="74"/>
  <c r="D89" i="74"/>
  <c r="D88" i="74"/>
  <c r="D87" i="74"/>
  <c r="D86" i="74"/>
  <c r="D85" i="74"/>
  <c r="D84" i="74"/>
  <c r="D83" i="74"/>
  <c r="D82" i="74"/>
  <c r="D81" i="74"/>
  <c r="D80" i="74"/>
  <c r="D79" i="74"/>
  <c r="D78" i="74"/>
  <c r="D77" i="74"/>
  <c r="D76" i="74"/>
  <c r="D75" i="74"/>
  <c r="D74" i="74"/>
  <c r="D73" i="74"/>
  <c r="D72" i="74"/>
  <c r="D71" i="74"/>
  <c r="D70" i="74"/>
  <c r="D69" i="74"/>
  <c r="D68" i="74"/>
  <c r="D67" i="74"/>
  <c r="D66" i="74"/>
  <c r="D65" i="74"/>
  <c r="D64" i="74"/>
  <c r="D63" i="74"/>
  <c r="D62" i="74"/>
  <c r="D61" i="74"/>
  <c r="D60" i="74"/>
  <c r="D59" i="74"/>
  <c r="D58" i="74"/>
  <c r="D57" i="74"/>
  <c r="D56" i="74"/>
  <c r="D55" i="74"/>
  <c r="D54" i="74"/>
  <c r="D53" i="74"/>
  <c r="D52" i="74"/>
  <c r="D51" i="74"/>
  <c r="D50" i="74"/>
  <c r="D49" i="74"/>
  <c r="D48" i="74"/>
  <c r="D47" i="74"/>
  <c r="D46" i="74"/>
  <c r="D45" i="74"/>
  <c r="D44" i="74"/>
  <c r="D43" i="74"/>
  <c r="D42" i="74"/>
  <c r="D41" i="74"/>
  <c r="D40" i="74"/>
  <c r="D39" i="74"/>
  <c r="D38" i="74"/>
  <c r="D37" i="74"/>
  <c r="D36" i="74"/>
  <c r="D35" i="74"/>
  <c r="D34" i="74"/>
  <c r="D33" i="74"/>
  <c r="D32" i="74"/>
  <c r="D31" i="74"/>
  <c r="D30" i="74"/>
  <c r="D29" i="74"/>
  <c r="D28" i="74"/>
  <c r="D27" i="74"/>
  <c r="D26" i="74"/>
  <c r="D25" i="74"/>
  <c r="D24" i="74"/>
  <c r="D23" i="74"/>
  <c r="D22" i="74"/>
  <c r="D21" i="74"/>
  <c r="D20" i="74"/>
  <c r="D19" i="74"/>
  <c r="D18" i="74"/>
  <c r="D17" i="74"/>
  <c r="D16" i="74"/>
  <c r="D15" i="74"/>
  <c r="D14" i="74"/>
  <c r="D13" i="74"/>
  <c r="D12" i="74"/>
  <c r="D11" i="74"/>
  <c r="D10" i="74"/>
  <c r="D9" i="74"/>
  <c r="D8" i="74"/>
  <c r="F9" i="76"/>
  <c r="F10" i="76"/>
  <c r="F11" i="76"/>
  <c r="F12" i="76"/>
  <c r="F13" i="76"/>
  <c r="F14" i="76"/>
  <c r="F15" i="76"/>
  <c r="F16" i="76"/>
  <c r="F17" i="76"/>
  <c r="F18" i="76"/>
  <c r="F19" i="76"/>
  <c r="F20" i="76"/>
  <c r="F21" i="76"/>
  <c r="F22" i="76"/>
  <c r="F23" i="76"/>
  <c r="F24" i="76"/>
  <c r="F25" i="76"/>
  <c r="F26" i="76"/>
  <c r="F27" i="76"/>
  <c r="F28" i="76"/>
  <c r="F29" i="76"/>
  <c r="F30" i="76"/>
  <c r="F31" i="76"/>
  <c r="F32" i="76"/>
  <c r="F33" i="76"/>
  <c r="F34" i="76"/>
  <c r="F35" i="76"/>
  <c r="F36" i="76"/>
  <c r="F37" i="76"/>
  <c r="F38" i="76"/>
  <c r="F39" i="76"/>
  <c r="F40" i="76"/>
  <c r="F41" i="76"/>
  <c r="F42" i="76"/>
  <c r="F43" i="76"/>
  <c r="F44" i="76"/>
  <c r="F45" i="76"/>
  <c r="F46" i="76"/>
  <c r="F47" i="76"/>
  <c r="F48" i="76"/>
  <c r="F49" i="76"/>
  <c r="F50" i="76"/>
  <c r="F51" i="76"/>
  <c r="F52" i="76"/>
  <c r="F53" i="76"/>
  <c r="F54" i="76"/>
  <c r="F55" i="76"/>
  <c r="F56" i="76"/>
  <c r="F57" i="76"/>
  <c r="F58" i="76"/>
  <c r="F59" i="76"/>
  <c r="F60" i="76"/>
  <c r="F61" i="76"/>
  <c r="F62" i="76"/>
  <c r="F63" i="76"/>
  <c r="F64" i="76"/>
  <c r="F65" i="76"/>
  <c r="F66" i="76"/>
  <c r="F67" i="76"/>
  <c r="F68" i="76"/>
  <c r="F69" i="76"/>
  <c r="F70" i="76"/>
  <c r="F71" i="76"/>
  <c r="F72" i="76"/>
  <c r="F73" i="76"/>
  <c r="F74" i="76"/>
  <c r="F75" i="76"/>
  <c r="F76" i="76"/>
  <c r="F77" i="76"/>
  <c r="F78" i="76"/>
  <c r="F79" i="76"/>
  <c r="F80" i="76"/>
  <c r="F81" i="76"/>
  <c r="F82" i="76"/>
  <c r="F83" i="76"/>
  <c r="F84" i="76"/>
  <c r="F85" i="76"/>
  <c r="F86" i="76"/>
  <c r="F87" i="76"/>
  <c r="F88" i="76"/>
  <c r="F89" i="76"/>
  <c r="F90" i="76"/>
  <c r="F91" i="76"/>
  <c r="F92" i="76"/>
  <c r="F93" i="76"/>
  <c r="F94" i="76"/>
  <c r="F95" i="76"/>
  <c r="F96" i="76"/>
  <c r="F97" i="76"/>
  <c r="F98" i="76"/>
  <c r="F99" i="76"/>
  <c r="F100" i="76"/>
  <c r="F101" i="76"/>
  <c r="F102" i="76"/>
  <c r="F103" i="76"/>
  <c r="F104" i="76"/>
  <c r="F105" i="76"/>
  <c r="F106" i="76"/>
  <c r="F107" i="76"/>
  <c r="F108" i="76"/>
  <c r="F109" i="76"/>
  <c r="F110" i="76"/>
  <c r="F111" i="76"/>
  <c r="F112" i="76"/>
  <c r="F113" i="76"/>
  <c r="F114" i="76"/>
  <c r="F115" i="76"/>
  <c r="F116" i="76"/>
  <c r="F117" i="76"/>
  <c r="F118" i="76"/>
  <c r="F119" i="76"/>
  <c r="F120" i="76"/>
  <c r="F121" i="76"/>
  <c r="F122" i="76"/>
  <c r="F123" i="76"/>
  <c r="F124" i="76"/>
  <c r="F125" i="76"/>
  <c r="F126" i="76"/>
  <c r="F127" i="76"/>
  <c r="F128" i="76"/>
  <c r="F129" i="76"/>
  <c r="F130" i="76"/>
  <c r="F131" i="76"/>
  <c r="F132" i="76"/>
  <c r="F133" i="76"/>
  <c r="F134" i="76"/>
  <c r="F135" i="76"/>
  <c r="F136" i="76"/>
  <c r="F137" i="76"/>
  <c r="F138" i="76"/>
  <c r="F139" i="76"/>
  <c r="F140" i="76"/>
  <c r="F141" i="76"/>
  <c r="F142" i="76"/>
  <c r="F143" i="76"/>
  <c r="F144" i="76"/>
  <c r="F145" i="76"/>
  <c r="F146" i="76"/>
  <c r="F147" i="76"/>
  <c r="F148" i="76"/>
  <c r="F149" i="76"/>
  <c r="F150" i="76"/>
  <c r="F151" i="76"/>
  <c r="F152" i="76"/>
  <c r="F153" i="76"/>
  <c r="F154" i="76"/>
  <c r="F155" i="76"/>
  <c r="F156" i="76"/>
  <c r="F157" i="76"/>
  <c r="F158" i="76"/>
  <c r="F159" i="76"/>
  <c r="F160" i="76"/>
  <c r="F8" i="76"/>
  <c r="V118" i="51"/>
  <c r="V118" i="134" s="1"/>
  <c r="V119" i="51"/>
  <c r="V119" i="134" s="1"/>
  <c r="V120" i="51"/>
  <c r="V120" i="134" s="1"/>
  <c r="V121" i="51"/>
  <c r="V121" i="134" s="1"/>
  <c r="V122" i="51"/>
  <c r="V122" i="134" s="1"/>
  <c r="V123" i="51"/>
  <c r="V123" i="134" s="1"/>
  <c r="V124" i="51"/>
  <c r="V124" i="134" s="1"/>
  <c r="V117" i="51"/>
  <c r="V117" i="134" s="1"/>
  <c r="U117" i="51"/>
  <c r="U117" i="134" s="1"/>
  <c r="U30" i="51"/>
  <c r="U30" i="134" s="1"/>
  <c r="U31" i="51"/>
  <c r="U31" i="134" s="1"/>
  <c r="U32" i="51"/>
  <c r="U32" i="134" s="1"/>
  <c r="U33" i="51"/>
  <c r="U33" i="134" s="1"/>
  <c r="U34" i="51"/>
  <c r="U34" i="134" s="1"/>
  <c r="U35" i="51"/>
  <c r="U35" i="134" s="1"/>
  <c r="U36" i="51"/>
  <c r="U36" i="134" s="1"/>
  <c r="U37" i="51"/>
  <c r="U37" i="134" s="1"/>
  <c r="U42" i="51"/>
  <c r="U42" i="134" s="1"/>
  <c r="U43" i="51"/>
  <c r="U43" i="134" s="1"/>
  <c r="U44" i="51"/>
  <c r="U44" i="134" s="1"/>
  <c r="U45" i="51"/>
  <c r="U45" i="134" s="1"/>
  <c r="U46" i="51"/>
  <c r="U46" i="134" s="1"/>
  <c r="U47" i="51"/>
  <c r="U47" i="134" s="1"/>
  <c r="U48" i="51"/>
  <c r="U48" i="134" s="1"/>
  <c r="U49" i="51"/>
  <c r="U49" i="134" s="1"/>
  <c r="U54" i="51"/>
  <c r="U54" i="134" s="1"/>
  <c r="U55" i="51"/>
  <c r="U55" i="134" s="1"/>
  <c r="U56" i="51"/>
  <c r="U56" i="134" s="1"/>
  <c r="U57" i="51"/>
  <c r="U57" i="134" s="1"/>
  <c r="U58" i="51"/>
  <c r="U58" i="134" s="1"/>
  <c r="U59" i="51"/>
  <c r="U59" i="134" s="1"/>
  <c r="U60" i="51"/>
  <c r="U60" i="134" s="1"/>
  <c r="U61" i="51"/>
  <c r="U61" i="134" s="1"/>
  <c r="U66" i="51"/>
  <c r="U66" i="134" s="1"/>
  <c r="U67" i="51"/>
  <c r="U67" i="134" s="1"/>
  <c r="U68" i="51"/>
  <c r="U68" i="134" s="1"/>
  <c r="U69" i="51"/>
  <c r="U69" i="134" s="1"/>
  <c r="U70" i="51"/>
  <c r="U70" i="134" s="1"/>
  <c r="U71" i="51"/>
  <c r="U71" i="134" s="1"/>
  <c r="U72" i="51"/>
  <c r="U72" i="134" s="1"/>
  <c r="U73" i="51"/>
  <c r="U73" i="134" s="1"/>
  <c r="U78" i="51"/>
  <c r="U78" i="134" s="1"/>
  <c r="U79" i="51"/>
  <c r="U79" i="134" s="1"/>
  <c r="U80" i="51"/>
  <c r="U80" i="134" s="1"/>
  <c r="U81" i="51"/>
  <c r="U81" i="134" s="1"/>
  <c r="U82" i="51"/>
  <c r="U82" i="134" s="1"/>
  <c r="U83" i="51"/>
  <c r="U83" i="134" s="1"/>
  <c r="U84" i="51"/>
  <c r="U84" i="134" s="1"/>
  <c r="U85" i="51"/>
  <c r="U85" i="134" s="1"/>
  <c r="U90" i="51"/>
  <c r="U90" i="134" s="1"/>
  <c r="U91" i="51"/>
  <c r="U91" i="134" s="1"/>
  <c r="U92" i="51"/>
  <c r="U92" i="134" s="1"/>
  <c r="U93" i="51"/>
  <c r="U93" i="134" s="1"/>
  <c r="U94" i="51"/>
  <c r="U94" i="134" s="1"/>
  <c r="U95" i="51"/>
  <c r="U95" i="134" s="1"/>
  <c r="U96" i="51"/>
  <c r="U96" i="134" s="1"/>
  <c r="U97" i="51"/>
  <c r="U97" i="134" s="1"/>
  <c r="U102" i="51"/>
  <c r="U102" i="134" s="1"/>
  <c r="U103" i="51"/>
  <c r="U103" i="134" s="1"/>
  <c r="U104" i="51"/>
  <c r="U104" i="134" s="1"/>
  <c r="U105" i="51"/>
  <c r="U105" i="134" s="1"/>
  <c r="U106" i="51"/>
  <c r="U106" i="134" s="1"/>
  <c r="U107" i="51"/>
  <c r="U107" i="134" s="1"/>
  <c r="U108" i="51"/>
  <c r="U108" i="134" s="1"/>
  <c r="U109" i="51"/>
  <c r="U109" i="134" s="1"/>
  <c r="U114" i="51"/>
  <c r="U114" i="134" s="1"/>
  <c r="U115" i="51"/>
  <c r="U115" i="134" s="1"/>
  <c r="U116" i="51"/>
  <c r="U116" i="134" s="1"/>
  <c r="U18" i="51"/>
  <c r="U18" i="134" s="1"/>
  <c r="M44" i="51"/>
  <c r="M44" i="134" s="1"/>
  <c r="Q153" i="51"/>
  <c r="Q153" i="134" s="1"/>
  <c r="S104" i="134" l="1"/>
  <c r="S104" i="53"/>
  <c r="R156" i="134"/>
  <c r="R156" i="53"/>
  <c r="R161" i="134"/>
  <c r="R161" i="53"/>
  <c r="S156" i="134"/>
  <c r="S156" i="53"/>
  <c r="S161" i="134"/>
  <c r="S161" i="53"/>
  <c r="S94" i="134"/>
  <c r="S94" i="53"/>
  <c r="R83" i="134"/>
  <c r="R83" i="53"/>
  <c r="S83" i="134"/>
  <c r="S83" i="53"/>
  <c r="S99" i="134"/>
  <c r="S99" i="53"/>
  <c r="D16" i="72"/>
  <c r="M44" i="53"/>
  <c r="D17" i="72"/>
  <c r="AO70" i="76"/>
  <c r="D68" i="114" s="1"/>
  <c r="D68" i="69" s="1"/>
  <c r="AO69" i="76"/>
  <c r="D67" i="114" s="1"/>
  <c r="D67" i="69" s="1"/>
  <c r="AO71" i="76"/>
  <c r="D69" i="114" s="1"/>
  <c r="D69" i="69" s="1"/>
  <c r="U89" i="51"/>
  <c r="U89" i="134" s="1"/>
  <c r="U53" i="51"/>
  <c r="U53" i="134" s="1"/>
  <c r="U112" i="51"/>
  <c r="U112" i="134" s="1"/>
  <c r="U100" i="51"/>
  <c r="U100" i="134" s="1"/>
  <c r="U88" i="51"/>
  <c r="U88" i="134" s="1"/>
  <c r="U76" i="51"/>
  <c r="U76" i="134" s="1"/>
  <c r="U64" i="51"/>
  <c r="U64" i="134" s="1"/>
  <c r="U52" i="51"/>
  <c r="U52" i="134" s="1"/>
  <c r="U40" i="51"/>
  <c r="U40" i="134" s="1"/>
  <c r="U65" i="51"/>
  <c r="U65" i="134" s="1"/>
  <c r="U51" i="51"/>
  <c r="U51" i="134" s="1"/>
  <c r="AO36" i="76"/>
  <c r="D34" i="114" s="1"/>
  <c r="D34" i="69" s="1"/>
  <c r="U113" i="51"/>
  <c r="U113" i="134" s="1"/>
  <c r="U101" i="51"/>
  <c r="U101" i="134" s="1"/>
  <c r="U77" i="51"/>
  <c r="U77" i="134" s="1"/>
  <c r="U41" i="51"/>
  <c r="U41" i="134" s="1"/>
  <c r="U111" i="51"/>
  <c r="U111" i="134" s="1"/>
  <c r="U99" i="51"/>
  <c r="U99" i="134" s="1"/>
  <c r="U87" i="51"/>
  <c r="U87" i="134" s="1"/>
  <c r="U75" i="51"/>
  <c r="U75" i="134" s="1"/>
  <c r="U63" i="51"/>
  <c r="U63" i="134" s="1"/>
  <c r="U39" i="51"/>
  <c r="U39" i="134" s="1"/>
  <c r="U110" i="51"/>
  <c r="U110" i="134" s="1"/>
  <c r="U98" i="51"/>
  <c r="U98" i="134" s="1"/>
  <c r="U86" i="51"/>
  <c r="U86" i="134" s="1"/>
  <c r="U74" i="51"/>
  <c r="U74" i="134" s="1"/>
  <c r="U62" i="51"/>
  <c r="U62" i="134" s="1"/>
  <c r="U50" i="51"/>
  <c r="U50" i="134" s="1"/>
  <c r="U38" i="51"/>
  <c r="U38" i="134" s="1"/>
  <c r="AO72" i="76"/>
  <c r="D70" i="114" s="1"/>
  <c r="D70" i="69" s="1"/>
  <c r="H18" i="76"/>
  <c r="H31" i="76"/>
  <c r="R104" i="134" l="1"/>
  <c r="R104" i="53"/>
  <c r="S109" i="134"/>
  <c r="S109" i="53"/>
  <c r="R99" i="134"/>
  <c r="R99" i="53"/>
  <c r="R109" i="134"/>
  <c r="R109" i="53"/>
  <c r="R94" i="134"/>
  <c r="R94" i="53"/>
  <c r="K112" i="51"/>
  <c r="K112" i="134" s="1"/>
  <c r="K123" i="51"/>
  <c r="K123" i="134" s="1"/>
  <c r="K158" i="51"/>
  <c r="K158" i="134" s="1"/>
  <c r="K146" i="51"/>
  <c r="K146" i="134" s="1"/>
  <c r="K134" i="51"/>
  <c r="K134" i="134" s="1"/>
  <c r="K122" i="51"/>
  <c r="K122" i="134" s="1"/>
  <c r="K138" i="51"/>
  <c r="K138" i="134" s="1"/>
  <c r="K161" i="51"/>
  <c r="K161" i="134" s="1"/>
  <c r="K149" i="51"/>
  <c r="K149" i="134" s="1"/>
  <c r="K147" i="51"/>
  <c r="K147" i="134" s="1"/>
  <c r="K145" i="51"/>
  <c r="K145" i="134" s="1"/>
  <c r="K130" i="51"/>
  <c r="K130" i="134" s="1"/>
  <c r="K153" i="51"/>
  <c r="K153" i="134" s="1"/>
  <c r="K140" i="51"/>
  <c r="K140" i="134" s="1"/>
  <c r="K151" i="51"/>
  <c r="K151" i="134" s="1"/>
  <c r="K156" i="51"/>
  <c r="K156" i="134" s="1"/>
  <c r="K120" i="51"/>
  <c r="K120" i="134" s="1"/>
  <c r="K129" i="51"/>
  <c r="K129" i="134" s="1"/>
  <c r="K152" i="51"/>
  <c r="K152" i="134" s="1"/>
  <c r="K126" i="51"/>
  <c r="K126" i="134" s="1"/>
  <c r="K137" i="51"/>
  <c r="K137" i="134" s="1"/>
  <c r="K155" i="51"/>
  <c r="K155" i="134" s="1"/>
  <c r="K119" i="51"/>
  <c r="K119" i="134" s="1"/>
  <c r="K117" i="51"/>
  <c r="K117" i="134" s="1"/>
  <c r="K116" i="51"/>
  <c r="K116" i="134" s="1"/>
  <c r="K114" i="51"/>
  <c r="K114" i="134" s="1"/>
  <c r="R24" i="134" l="1"/>
  <c r="R24" i="53"/>
  <c r="S44" i="134"/>
  <c r="S44" i="53"/>
  <c r="K154" i="51"/>
  <c r="K154" i="134" s="1"/>
  <c r="K121" i="51"/>
  <c r="K121" i="134" s="1"/>
  <c r="K115" i="51"/>
  <c r="K115" i="134" s="1"/>
  <c r="K133" i="51"/>
  <c r="K133" i="134" s="1"/>
  <c r="K118" i="51"/>
  <c r="K118" i="134" s="1"/>
  <c r="K144" i="51"/>
  <c r="K144" i="134" s="1"/>
  <c r="K157" i="51"/>
  <c r="K157" i="134" s="1"/>
  <c r="K141" i="51"/>
  <c r="K141" i="134" s="1"/>
  <c r="K131" i="51"/>
  <c r="K131" i="134" s="1"/>
  <c r="K142" i="51"/>
  <c r="K142" i="134" s="1"/>
  <c r="K132" i="51"/>
  <c r="K132" i="134" s="1"/>
  <c r="K135" i="51"/>
  <c r="K135" i="134" s="1"/>
  <c r="K159" i="51"/>
  <c r="K159" i="134" s="1"/>
  <c r="K160" i="51"/>
  <c r="K160" i="134" s="1"/>
  <c r="K127" i="51"/>
  <c r="K127" i="134" s="1"/>
  <c r="K125" i="51"/>
  <c r="K125" i="134" s="1"/>
  <c r="K139" i="51"/>
  <c r="K139" i="134" s="1"/>
  <c r="K128" i="51"/>
  <c r="K128" i="134" s="1"/>
  <c r="K143" i="51"/>
  <c r="K143" i="134" s="1"/>
  <c r="K136" i="51"/>
  <c r="K136" i="134" s="1"/>
  <c r="K124" i="51"/>
  <c r="K124" i="134" s="1"/>
  <c r="K150" i="51"/>
  <c r="K150" i="134" s="1"/>
  <c r="K148" i="51"/>
  <c r="K148" i="134" s="1"/>
  <c r="K9" i="53"/>
  <c r="K10" i="53"/>
  <c r="K11" i="53"/>
  <c r="K12" i="53"/>
  <c r="K13" i="53"/>
  <c r="K14" i="53"/>
  <c r="K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116" i="53"/>
  <c r="K123" i="53"/>
  <c r="K126" i="53"/>
  <c r="K129" i="53"/>
  <c r="K130" i="53"/>
  <c r="K134" i="53"/>
  <c r="K137" i="53"/>
  <c r="K138" i="53"/>
  <c r="K140" i="53"/>
  <c r="K145" i="53"/>
  <c r="K146" i="53"/>
  <c r="K147" i="53"/>
  <c r="K149" i="53"/>
  <c r="K151" i="53"/>
  <c r="K152" i="53"/>
  <c r="K153" i="53"/>
  <c r="K155" i="53"/>
  <c r="K156" i="53"/>
  <c r="K158" i="53"/>
  <c r="K161" i="53"/>
  <c r="K8" i="53"/>
  <c r="K119" i="53"/>
  <c r="K117" i="53"/>
  <c r="K114" i="53"/>
  <c r="K120" i="53"/>
  <c r="K122" i="53"/>
  <c r="K112" i="53"/>
  <c r="AM69" i="71"/>
  <c r="AM70" i="71"/>
  <c r="AM81" i="71"/>
  <c r="AM82" i="71"/>
  <c r="AM93" i="71"/>
  <c r="AM94" i="71"/>
  <c r="AM105" i="71"/>
  <c r="AM106" i="71"/>
  <c r="AM127" i="71"/>
  <c r="J127" i="51" s="1"/>
  <c r="J9" i="53"/>
  <c r="J10" i="53"/>
  <c r="J11" i="53"/>
  <c r="J12" i="53"/>
  <c r="J13" i="53"/>
  <c r="J14" i="53"/>
  <c r="J15"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8" i="53"/>
  <c r="AM102" i="71" l="1"/>
  <c r="AM90" i="71"/>
  <c r="AM78" i="71"/>
  <c r="AM104" i="71"/>
  <c r="AM92" i="71"/>
  <c r="AM80" i="71"/>
  <c r="AM103" i="71"/>
  <c r="AM91" i="71"/>
  <c r="AM79" i="71"/>
  <c r="AM112" i="71"/>
  <c r="AM117" i="71"/>
  <c r="AM116" i="71"/>
  <c r="AM113" i="71"/>
  <c r="AM115" i="71"/>
  <c r="AM114" i="71"/>
  <c r="AM101" i="71"/>
  <c r="AM89" i="71"/>
  <c r="AM100" i="71"/>
  <c r="AM76" i="71"/>
  <c r="AM111" i="71"/>
  <c r="AM99" i="71"/>
  <c r="AM75" i="71"/>
  <c r="AM110" i="71"/>
  <c r="AM86" i="71"/>
  <c r="AM74" i="71"/>
  <c r="AM97" i="71"/>
  <c r="AM85" i="71"/>
  <c r="AM108" i="71"/>
  <c r="AM96" i="71"/>
  <c r="AM84" i="71"/>
  <c r="AM72" i="71"/>
  <c r="AM77" i="71"/>
  <c r="AM68" i="71"/>
  <c r="AM88" i="71"/>
  <c r="AM87" i="71"/>
  <c r="AM98" i="71"/>
  <c r="AM109" i="71"/>
  <c r="AM73" i="71"/>
  <c r="AM107" i="71"/>
  <c r="AM95" i="71"/>
  <c r="AM83" i="71"/>
  <c r="AM71" i="71"/>
  <c r="R44" i="134"/>
  <c r="R44" i="53"/>
  <c r="S24" i="134"/>
  <c r="S24" i="53"/>
  <c r="AM131" i="71"/>
  <c r="J131" i="51" s="1"/>
  <c r="J131" i="134" s="1"/>
  <c r="AM119" i="71"/>
  <c r="J119" i="51" s="1"/>
  <c r="J119" i="134" s="1"/>
  <c r="AM139" i="71"/>
  <c r="J139" i="51" s="1"/>
  <c r="J139" i="134" s="1"/>
  <c r="AM150" i="71"/>
  <c r="J150" i="51" s="1"/>
  <c r="J150" i="134" s="1"/>
  <c r="AM130" i="71"/>
  <c r="J130" i="51" s="1"/>
  <c r="J130" i="134" s="1"/>
  <c r="AM161" i="71"/>
  <c r="J161" i="51" s="1"/>
  <c r="J161" i="134" s="1"/>
  <c r="AM149" i="71"/>
  <c r="J149" i="51" s="1"/>
  <c r="J149" i="134" s="1"/>
  <c r="AM129" i="71"/>
  <c r="J129" i="51" s="1"/>
  <c r="J129" i="134" s="1"/>
  <c r="AM160" i="71"/>
  <c r="J160" i="51" s="1"/>
  <c r="J160" i="134" s="1"/>
  <c r="AM148" i="71"/>
  <c r="J148" i="51" s="1"/>
  <c r="J148" i="134" s="1"/>
  <c r="AM128" i="71"/>
  <c r="J128" i="51" s="1"/>
  <c r="J128" i="134" s="1"/>
  <c r="AM159" i="71"/>
  <c r="J159" i="51" s="1"/>
  <c r="J159" i="134" s="1"/>
  <c r="AM147" i="71"/>
  <c r="J147" i="51" s="1"/>
  <c r="J147" i="134" s="1"/>
  <c r="AM118" i="71"/>
  <c r="AM158" i="71"/>
  <c r="J158" i="51" s="1"/>
  <c r="J158" i="134" s="1"/>
  <c r="AM146" i="71"/>
  <c r="J146" i="51" s="1"/>
  <c r="J146" i="134" s="1"/>
  <c r="AM138" i="71"/>
  <c r="J138" i="51" s="1"/>
  <c r="J138" i="134" s="1"/>
  <c r="AM126" i="71"/>
  <c r="J126" i="51" s="1"/>
  <c r="J126" i="134" s="1"/>
  <c r="AM136" i="71"/>
  <c r="J136" i="51" s="1"/>
  <c r="J136" i="134" s="1"/>
  <c r="AM124" i="71"/>
  <c r="J124" i="51" s="1"/>
  <c r="J124" i="134" s="1"/>
  <c r="AM145" i="71"/>
  <c r="J145" i="51" s="1"/>
  <c r="J145" i="134" s="1"/>
  <c r="AM137" i="71"/>
  <c r="J137" i="51" s="1"/>
  <c r="J137" i="134" s="1"/>
  <c r="AM143" i="71"/>
  <c r="J143" i="51" s="1"/>
  <c r="J143" i="134" s="1"/>
  <c r="AM135" i="71"/>
  <c r="J135" i="51" s="1"/>
  <c r="J135" i="134" s="1"/>
  <c r="AM134" i="71"/>
  <c r="J134" i="51" s="1"/>
  <c r="J134" i="134" s="1"/>
  <c r="AM133" i="71"/>
  <c r="J133" i="51" s="1"/>
  <c r="J133" i="134" s="1"/>
  <c r="AM121" i="71"/>
  <c r="J121" i="51" s="1"/>
  <c r="J121" i="134" s="1"/>
  <c r="AM151" i="71"/>
  <c r="J151" i="51" s="1"/>
  <c r="J151" i="134" s="1"/>
  <c r="AM157" i="71"/>
  <c r="J157" i="51" s="1"/>
  <c r="J157" i="134" s="1"/>
  <c r="AM125" i="71"/>
  <c r="J125" i="51" s="1"/>
  <c r="J125" i="134" s="1"/>
  <c r="AM156" i="71"/>
  <c r="J156" i="51" s="1"/>
  <c r="J156" i="134" s="1"/>
  <c r="AM144" i="71"/>
  <c r="J144" i="51" s="1"/>
  <c r="J144" i="134" s="1"/>
  <c r="AM155" i="71"/>
  <c r="J155" i="51" s="1"/>
  <c r="J155" i="134" s="1"/>
  <c r="AM123" i="71"/>
  <c r="J123" i="51" s="1"/>
  <c r="J123" i="134" s="1"/>
  <c r="AM154" i="71"/>
  <c r="J154" i="51" s="1"/>
  <c r="J154" i="134" s="1"/>
  <c r="AM142" i="71"/>
  <c r="J142" i="51" s="1"/>
  <c r="J142" i="134" s="1"/>
  <c r="AM122" i="71"/>
  <c r="J122" i="51" s="1"/>
  <c r="J122" i="134" s="1"/>
  <c r="AM153" i="71"/>
  <c r="J153" i="51" s="1"/>
  <c r="J153" i="134" s="1"/>
  <c r="AM141" i="71"/>
  <c r="J141" i="51" s="1"/>
  <c r="J141" i="134" s="1"/>
  <c r="AM152" i="71"/>
  <c r="J152" i="51" s="1"/>
  <c r="J152" i="134" s="1"/>
  <c r="AM140" i="71"/>
  <c r="J140" i="51" s="1"/>
  <c r="AM132" i="71"/>
  <c r="J132" i="51" s="1"/>
  <c r="J132" i="134" s="1"/>
  <c r="AM120" i="71"/>
  <c r="J120" i="51" s="1"/>
  <c r="J120" i="134" s="1"/>
  <c r="K124" i="53"/>
  <c r="K136" i="53"/>
  <c r="K143" i="53"/>
  <c r="K157" i="53"/>
  <c r="K128" i="53"/>
  <c r="K144" i="53"/>
  <c r="K139" i="53"/>
  <c r="K118" i="53"/>
  <c r="K125" i="53"/>
  <c r="K133" i="53"/>
  <c r="K127" i="53"/>
  <c r="K115" i="53"/>
  <c r="K160" i="53"/>
  <c r="K159" i="53"/>
  <c r="K154" i="53"/>
  <c r="K131" i="53"/>
  <c r="K141" i="53"/>
  <c r="K135" i="53"/>
  <c r="K148" i="53"/>
  <c r="K132" i="53"/>
  <c r="K150" i="53"/>
  <c r="K142" i="53"/>
  <c r="J127" i="134"/>
  <c r="K83" i="51"/>
  <c r="K83" i="134" s="1"/>
  <c r="K104" i="51"/>
  <c r="K104" i="134" s="1"/>
  <c r="K79" i="51"/>
  <c r="K79" i="134" s="1"/>
  <c r="K107" i="51"/>
  <c r="K107" i="134" s="1"/>
  <c r="K95" i="51"/>
  <c r="K95" i="134" s="1"/>
  <c r="K71" i="51"/>
  <c r="K71" i="134" s="1"/>
  <c r="K105" i="51"/>
  <c r="K105" i="134" s="1"/>
  <c r="K81" i="51"/>
  <c r="K81" i="134" s="1"/>
  <c r="K80" i="51"/>
  <c r="K80" i="134" s="1"/>
  <c r="K78" i="51"/>
  <c r="K78" i="134" s="1"/>
  <c r="J140" i="134"/>
  <c r="K89" i="51"/>
  <c r="K89" i="134" s="1"/>
  <c r="K68" i="51"/>
  <c r="K68" i="134" s="1"/>
  <c r="K113" i="51"/>
  <c r="K113" i="134" s="1"/>
  <c r="K90" i="51"/>
  <c r="K90" i="134" s="1"/>
  <c r="K101" i="51"/>
  <c r="K101" i="134" s="1"/>
  <c r="K109" i="51"/>
  <c r="K109" i="134" s="1"/>
  <c r="K103" i="51"/>
  <c r="K103" i="134" s="1"/>
  <c r="K102" i="51"/>
  <c r="K102" i="134" s="1"/>
  <c r="K97" i="51"/>
  <c r="K97" i="134" s="1"/>
  <c r="K85" i="51"/>
  <c r="K85" i="134" s="1"/>
  <c r="K73" i="51"/>
  <c r="K73" i="134" s="1"/>
  <c r="K108" i="51"/>
  <c r="K108" i="134" s="1"/>
  <c r="K96" i="51"/>
  <c r="K96" i="134" s="1"/>
  <c r="K84" i="51"/>
  <c r="K84" i="134" s="1"/>
  <c r="K72" i="51"/>
  <c r="K72" i="134" s="1"/>
  <c r="K98" i="51"/>
  <c r="K98" i="134" s="1"/>
  <c r="K110" i="51"/>
  <c r="K110" i="134" s="1"/>
  <c r="K86" i="51"/>
  <c r="K86" i="134" s="1"/>
  <c r="K74" i="51"/>
  <c r="K74" i="134" s="1"/>
  <c r="K106" i="51"/>
  <c r="K106" i="134" s="1"/>
  <c r="K94" i="51"/>
  <c r="K94" i="134" s="1"/>
  <c r="K82" i="51"/>
  <c r="K82" i="134" s="1"/>
  <c r="K70" i="51"/>
  <c r="K70" i="134" s="1"/>
  <c r="K93" i="51"/>
  <c r="K93" i="134" s="1"/>
  <c r="K69" i="51"/>
  <c r="K69" i="134" s="1"/>
  <c r="K92" i="51"/>
  <c r="K92" i="134" s="1"/>
  <c r="K91" i="51"/>
  <c r="K91" i="134" s="1"/>
  <c r="K77" i="51"/>
  <c r="K77" i="134" s="1"/>
  <c r="K100" i="51"/>
  <c r="K100" i="134" s="1"/>
  <c r="K88" i="51"/>
  <c r="K88" i="134" s="1"/>
  <c r="K76" i="51"/>
  <c r="K76" i="134" s="1"/>
  <c r="K111" i="51"/>
  <c r="K111" i="134" s="1"/>
  <c r="K99" i="51"/>
  <c r="K99" i="134" s="1"/>
  <c r="K87" i="51"/>
  <c r="K87" i="134" s="1"/>
  <c r="K75" i="51"/>
  <c r="K75" i="134" s="1"/>
  <c r="K121" i="53"/>
  <c r="J71" i="51" l="1"/>
  <c r="J83" i="51"/>
  <c r="J95" i="51"/>
  <c r="J107" i="51"/>
  <c r="J118" i="51"/>
  <c r="J118" i="134" s="1"/>
  <c r="J72" i="51"/>
  <c r="J84" i="51"/>
  <c r="J96" i="51"/>
  <c r="J108" i="51"/>
  <c r="J73" i="51"/>
  <c r="J85" i="51"/>
  <c r="J97" i="51"/>
  <c r="J109" i="51"/>
  <c r="J74" i="51"/>
  <c r="J86" i="51"/>
  <c r="J98" i="51"/>
  <c r="J110" i="51"/>
  <c r="J75" i="51"/>
  <c r="J87" i="51"/>
  <c r="J99" i="51"/>
  <c r="J111" i="51"/>
  <c r="J76" i="51"/>
  <c r="J88" i="51"/>
  <c r="J100" i="51"/>
  <c r="J112" i="51"/>
  <c r="J77" i="51"/>
  <c r="J89" i="51"/>
  <c r="J101" i="51"/>
  <c r="J113" i="51"/>
  <c r="J78" i="51"/>
  <c r="J90" i="51"/>
  <c r="J102" i="51"/>
  <c r="J114" i="51"/>
  <c r="J114" i="134" s="1"/>
  <c r="J79" i="51"/>
  <c r="J91" i="51"/>
  <c r="J103" i="51"/>
  <c r="J115" i="51"/>
  <c r="J80" i="51"/>
  <c r="J92" i="51"/>
  <c r="J104" i="51"/>
  <c r="J116" i="51"/>
  <c r="J69" i="51"/>
  <c r="J81" i="51"/>
  <c r="J93" i="51"/>
  <c r="J105" i="51"/>
  <c r="J117" i="51"/>
  <c r="J70" i="51"/>
  <c r="J82" i="51"/>
  <c r="J94" i="51"/>
  <c r="J106" i="51"/>
  <c r="J68" i="51"/>
  <c r="K77" i="53"/>
  <c r="J148" i="53"/>
  <c r="J142" i="53"/>
  <c r="J140" i="53"/>
  <c r="K105" i="53"/>
  <c r="J158" i="53"/>
  <c r="J127" i="53"/>
  <c r="K91" i="53"/>
  <c r="K72" i="53"/>
  <c r="J160" i="53"/>
  <c r="K113" i="53"/>
  <c r="J125" i="53"/>
  <c r="J141" i="53"/>
  <c r="K92" i="53"/>
  <c r="K84" i="53"/>
  <c r="J132" i="53"/>
  <c r="J138" i="53"/>
  <c r="J121" i="53"/>
  <c r="J124" i="53"/>
  <c r="K79" i="53"/>
  <c r="K69" i="53"/>
  <c r="K96" i="53"/>
  <c r="K102" i="53"/>
  <c r="J129" i="53"/>
  <c r="J133" i="53"/>
  <c r="J136" i="53"/>
  <c r="J134" i="53"/>
  <c r="K93" i="53"/>
  <c r="K108" i="53"/>
  <c r="K103" i="53"/>
  <c r="J149" i="53"/>
  <c r="K80" i="53"/>
  <c r="J144" i="53"/>
  <c r="K104" i="53"/>
  <c r="K75" i="53"/>
  <c r="K70" i="53"/>
  <c r="J128" i="53"/>
  <c r="J154" i="53"/>
  <c r="J161" i="53"/>
  <c r="J123" i="53"/>
  <c r="J156" i="53"/>
  <c r="J135" i="53"/>
  <c r="K87" i="53"/>
  <c r="J147" i="53"/>
  <c r="J143" i="53"/>
  <c r="K68" i="53"/>
  <c r="J126" i="53"/>
  <c r="K83" i="53"/>
  <c r="K99" i="53"/>
  <c r="K94" i="53"/>
  <c r="J159" i="53"/>
  <c r="K109" i="53"/>
  <c r="J119" i="53"/>
  <c r="J130" i="53"/>
  <c r="J145" i="53"/>
  <c r="J146" i="53"/>
  <c r="K111" i="53"/>
  <c r="K106" i="53"/>
  <c r="K73" i="53"/>
  <c r="K101" i="53"/>
  <c r="J131" i="53"/>
  <c r="J157" i="53"/>
  <c r="J122" i="53"/>
  <c r="K76" i="53"/>
  <c r="K74" i="53"/>
  <c r="K85" i="53"/>
  <c r="J152" i="53"/>
  <c r="J151" i="53"/>
  <c r="J150" i="53"/>
  <c r="K71" i="53"/>
  <c r="J155" i="53"/>
  <c r="K88" i="53"/>
  <c r="K86" i="53"/>
  <c r="K97" i="53"/>
  <c r="K90" i="53"/>
  <c r="K89" i="53"/>
  <c r="J139" i="53"/>
  <c r="K95" i="53"/>
  <c r="K100" i="53"/>
  <c r="K110" i="53"/>
  <c r="J137" i="53"/>
  <c r="J153" i="53"/>
  <c r="J120" i="53"/>
  <c r="K81" i="53"/>
  <c r="K107" i="53"/>
  <c r="K78" i="53"/>
  <c r="K82" i="53"/>
  <c r="K98" i="53"/>
  <c r="J118" i="53" l="1"/>
  <c r="J82" i="134"/>
  <c r="J82" i="53"/>
  <c r="J103" i="134"/>
  <c r="J103" i="53"/>
  <c r="J97" i="134"/>
  <c r="J97" i="53"/>
  <c r="J91" i="134"/>
  <c r="J91" i="53"/>
  <c r="J85" i="134"/>
  <c r="J85" i="53"/>
  <c r="J117" i="134"/>
  <c r="J117" i="53"/>
  <c r="J105" i="134"/>
  <c r="J105" i="53"/>
  <c r="J111" i="134"/>
  <c r="J111" i="53"/>
  <c r="J102" i="134"/>
  <c r="J102" i="53"/>
  <c r="J96" i="134"/>
  <c r="J96" i="53"/>
  <c r="J90" i="134"/>
  <c r="J90" i="53"/>
  <c r="J87" i="134"/>
  <c r="J87" i="53"/>
  <c r="J84" i="134"/>
  <c r="J84" i="53"/>
  <c r="J114" i="53"/>
  <c r="J69" i="134"/>
  <c r="J69" i="53"/>
  <c r="J78" i="134"/>
  <c r="J78" i="53"/>
  <c r="J75" i="134"/>
  <c r="J75" i="53"/>
  <c r="J72" i="134"/>
  <c r="J72" i="53"/>
  <c r="J116" i="134"/>
  <c r="J116" i="53"/>
  <c r="J113" i="134"/>
  <c r="J113" i="53"/>
  <c r="J110" i="134"/>
  <c r="J110" i="53"/>
  <c r="J104" i="134"/>
  <c r="J104" i="53"/>
  <c r="J101" i="134"/>
  <c r="J101" i="53"/>
  <c r="J98" i="134"/>
  <c r="J98" i="53"/>
  <c r="J107" i="134"/>
  <c r="J107" i="53"/>
  <c r="J100" i="134"/>
  <c r="J100" i="53"/>
  <c r="J88" i="134"/>
  <c r="J88" i="53"/>
  <c r="J79" i="134"/>
  <c r="J79" i="53"/>
  <c r="J76" i="134"/>
  <c r="J76" i="53"/>
  <c r="J73" i="134"/>
  <c r="J73" i="53"/>
  <c r="J108" i="134"/>
  <c r="J108" i="53"/>
  <c r="J93" i="134"/>
  <c r="J93" i="53"/>
  <c r="J99" i="134"/>
  <c r="J99" i="53"/>
  <c r="J81" i="134"/>
  <c r="J81" i="53"/>
  <c r="J92" i="134"/>
  <c r="J92" i="53"/>
  <c r="J95" i="134"/>
  <c r="J95" i="53"/>
  <c r="J106" i="134"/>
  <c r="J106" i="53"/>
  <c r="J80" i="134"/>
  <c r="J80" i="53"/>
  <c r="J77" i="134"/>
  <c r="J77" i="53"/>
  <c r="J74" i="134"/>
  <c r="J74" i="53"/>
  <c r="J83" i="134"/>
  <c r="J83" i="53"/>
  <c r="J70" i="134"/>
  <c r="J70" i="53"/>
  <c r="J68" i="134"/>
  <c r="J68" i="53"/>
  <c r="J89" i="134"/>
  <c r="J89" i="53"/>
  <c r="J86" i="134"/>
  <c r="J86" i="53"/>
  <c r="J94" i="134"/>
  <c r="J94" i="53"/>
  <c r="J115" i="134"/>
  <c r="J115" i="53"/>
  <c r="J112" i="134"/>
  <c r="J112" i="53"/>
  <c r="J109" i="134"/>
  <c r="J109" i="53"/>
  <c r="J71" i="134"/>
  <c r="J71" i="53"/>
  <c r="W119" i="80" l="1"/>
  <c r="W115" i="80"/>
  <c r="W113" i="80"/>
  <c r="W124" i="80"/>
  <c r="W112" i="80"/>
  <c r="W123" i="80"/>
  <c r="W111" i="80"/>
  <c r="W117" i="80"/>
  <c r="W116" i="80"/>
  <c r="W127" i="80"/>
  <c r="W126" i="80"/>
  <c r="W110" i="80"/>
  <c r="W125" i="80"/>
  <c r="W122" i="80"/>
  <c r="W120" i="80"/>
  <c r="W118" i="80"/>
  <c r="W114" i="80"/>
  <c r="W121" i="80"/>
  <c r="AA8" i="53" l="1"/>
  <c r="AB8" i="53"/>
  <c r="AA9" i="53"/>
  <c r="AB9" i="53"/>
  <c r="AA10" i="53"/>
  <c r="AB10" i="53"/>
  <c r="AA11" i="53"/>
  <c r="AB11" i="53"/>
  <c r="AA12" i="53"/>
  <c r="AB12" i="53"/>
  <c r="AA13" i="53"/>
  <c r="AB13" i="53"/>
  <c r="AA14" i="53"/>
  <c r="AB14" i="53"/>
  <c r="AA15" i="53"/>
  <c r="AB15" i="53"/>
  <c r="AA16" i="53"/>
  <c r="AB16" i="53"/>
  <c r="AA17" i="53"/>
  <c r="AB17" i="53"/>
  <c r="AA18" i="53"/>
  <c r="AB18" i="53"/>
  <c r="AA19" i="53"/>
  <c r="AB19" i="53"/>
  <c r="AA20" i="53"/>
  <c r="AB20" i="53"/>
  <c r="AA21" i="53"/>
  <c r="AB21" i="53"/>
  <c r="AA22" i="53"/>
  <c r="AB22" i="53"/>
  <c r="AA23" i="53"/>
  <c r="AB23" i="53"/>
  <c r="AA24" i="53"/>
  <c r="AB24" i="53"/>
  <c r="AA25" i="53"/>
  <c r="AB25" i="53"/>
  <c r="AA26" i="53"/>
  <c r="AB26" i="53"/>
  <c r="AA27" i="53"/>
  <c r="AB27" i="53"/>
  <c r="AA28" i="53"/>
  <c r="AB28" i="53"/>
  <c r="AA29" i="53"/>
  <c r="AB29" i="53"/>
  <c r="AA30" i="53"/>
  <c r="AB30" i="53"/>
  <c r="AA31" i="53"/>
  <c r="AB31" i="53"/>
  <c r="AA32" i="53"/>
  <c r="AB32" i="53"/>
  <c r="AA33" i="53"/>
  <c r="AB33" i="53"/>
  <c r="AA34" i="53"/>
  <c r="AB34" i="53"/>
  <c r="AA35" i="53"/>
  <c r="AB35" i="53"/>
  <c r="AA36" i="53"/>
  <c r="AB36" i="53"/>
  <c r="AA37" i="53"/>
  <c r="AB37" i="53"/>
  <c r="AA38" i="53"/>
  <c r="AB38" i="53"/>
  <c r="AA39" i="53"/>
  <c r="AB39" i="53"/>
  <c r="AA40" i="53"/>
  <c r="AB40" i="53"/>
  <c r="AA41" i="53"/>
  <c r="AB41" i="53"/>
  <c r="AA42" i="53"/>
  <c r="AB42" i="53"/>
  <c r="AA43" i="53"/>
  <c r="AB43" i="53"/>
  <c r="AA44" i="53"/>
  <c r="AB44" i="53"/>
  <c r="AA45" i="53"/>
  <c r="AB45" i="53"/>
  <c r="AA46" i="53"/>
  <c r="AB46" i="53"/>
  <c r="AA47" i="53"/>
  <c r="AB47" i="53"/>
  <c r="AA48" i="53"/>
  <c r="AB48" i="53"/>
  <c r="AA49" i="53"/>
  <c r="AB49" i="53"/>
  <c r="AA50" i="53"/>
  <c r="AB50" i="53"/>
  <c r="AA51" i="53"/>
  <c r="AB51" i="53"/>
  <c r="AA52" i="53"/>
  <c r="AB52" i="53"/>
  <c r="AA53" i="53"/>
  <c r="AB53" i="53"/>
  <c r="AA54" i="53"/>
  <c r="AB54" i="53"/>
  <c r="AA55" i="53"/>
  <c r="AB55" i="53"/>
  <c r="AA56" i="53"/>
  <c r="AB56" i="53"/>
  <c r="AA57" i="53"/>
  <c r="AB57" i="53"/>
  <c r="AA58" i="53"/>
  <c r="AB58" i="53"/>
  <c r="AA59" i="53"/>
  <c r="AB59" i="53"/>
  <c r="AA60" i="53"/>
  <c r="AB60" i="53"/>
  <c r="AA61" i="53"/>
  <c r="AB61" i="53"/>
  <c r="AA62" i="53"/>
  <c r="AB62" i="53"/>
  <c r="AA63" i="53"/>
  <c r="AB63" i="53"/>
  <c r="AA64" i="53"/>
  <c r="AB64" i="53"/>
  <c r="AA65" i="53"/>
  <c r="AB65" i="53"/>
  <c r="AA66" i="53"/>
  <c r="AB66" i="53"/>
  <c r="AA67" i="53"/>
  <c r="AB67" i="53"/>
  <c r="AA68" i="53"/>
  <c r="AB68" i="53"/>
  <c r="AA69" i="53"/>
  <c r="AB69" i="53"/>
  <c r="AA70" i="53"/>
  <c r="AB70" i="53"/>
  <c r="AA71" i="53"/>
  <c r="AB71" i="53"/>
  <c r="AA72" i="53"/>
  <c r="AB72" i="53"/>
  <c r="AA73" i="53"/>
  <c r="AB73" i="53"/>
  <c r="AA74" i="53"/>
  <c r="AB74" i="53"/>
  <c r="AA75" i="53"/>
  <c r="AB75" i="53"/>
  <c r="AA76" i="53"/>
  <c r="AB76" i="53"/>
  <c r="AA77" i="53"/>
  <c r="AB77" i="53"/>
  <c r="AA78" i="53"/>
  <c r="AB78" i="53"/>
  <c r="AA79" i="53"/>
  <c r="AB79" i="53"/>
  <c r="AA80" i="53"/>
  <c r="AB80" i="53"/>
  <c r="AA81" i="53"/>
  <c r="AB81" i="53"/>
  <c r="AA82" i="53"/>
  <c r="AB82" i="53"/>
  <c r="AA83" i="53"/>
  <c r="AB83" i="53"/>
  <c r="AA84" i="53"/>
  <c r="AB84" i="53"/>
  <c r="AA85" i="53"/>
  <c r="AB85" i="53"/>
  <c r="AA86" i="53"/>
  <c r="AB86" i="53"/>
  <c r="AA87" i="53"/>
  <c r="AB87" i="53"/>
  <c r="AA88" i="53"/>
  <c r="AB88" i="53"/>
  <c r="AA89" i="53"/>
  <c r="AB89" i="53"/>
  <c r="AA90" i="53"/>
  <c r="AB90" i="53"/>
  <c r="AA91" i="53"/>
  <c r="AB91" i="53"/>
  <c r="AA92" i="53"/>
  <c r="AB92" i="53"/>
  <c r="AA93" i="53"/>
  <c r="AB93" i="53"/>
  <c r="AA94" i="53"/>
  <c r="AB94" i="53"/>
  <c r="AA95" i="53"/>
  <c r="AB95" i="53"/>
  <c r="AA96" i="53"/>
  <c r="AB96" i="53"/>
  <c r="AA97" i="53"/>
  <c r="AB97" i="53"/>
  <c r="AA98" i="53"/>
  <c r="AB98" i="53"/>
  <c r="AA99" i="53"/>
  <c r="AB99" i="53"/>
  <c r="AA100" i="53"/>
  <c r="AB100" i="53"/>
  <c r="AA101" i="53"/>
  <c r="AB101" i="53"/>
  <c r="AA102" i="53"/>
  <c r="AB102" i="53"/>
  <c r="AA103" i="53"/>
  <c r="AB103" i="53"/>
  <c r="AA104" i="53"/>
  <c r="AB104" i="53"/>
  <c r="AA105" i="53"/>
  <c r="AB105" i="53"/>
  <c r="AA106" i="53"/>
  <c r="AB106" i="53"/>
  <c r="AA107" i="53"/>
  <c r="AB107" i="53"/>
  <c r="AA108" i="53"/>
  <c r="AB108" i="53"/>
  <c r="AA109" i="53"/>
  <c r="AB109" i="53"/>
  <c r="AA110" i="53"/>
  <c r="AB110" i="53"/>
  <c r="AA111" i="53"/>
  <c r="AB111" i="53"/>
  <c r="AA112" i="53"/>
  <c r="AB112" i="53"/>
  <c r="AA113" i="53"/>
  <c r="AB113" i="53"/>
  <c r="AA114" i="53"/>
  <c r="AB114" i="53"/>
  <c r="AA115" i="53"/>
  <c r="AB115" i="53"/>
  <c r="AA116" i="53"/>
  <c r="AB116" i="53"/>
  <c r="AA117" i="53"/>
  <c r="AB117" i="53"/>
  <c r="AA118" i="53"/>
  <c r="AB118" i="53"/>
  <c r="AA119" i="53"/>
  <c r="AB119" i="53"/>
  <c r="AA120" i="53"/>
  <c r="AB120" i="53"/>
  <c r="AA121" i="53"/>
  <c r="AB121" i="53"/>
  <c r="AA122" i="53"/>
  <c r="AB122" i="53"/>
  <c r="AA123" i="53"/>
  <c r="AB123" i="53"/>
  <c r="AA124" i="53"/>
  <c r="AB124" i="53"/>
  <c r="AA125" i="53"/>
  <c r="AB125" i="53"/>
  <c r="AA126" i="53"/>
  <c r="AB126" i="53"/>
  <c r="AA127" i="53"/>
  <c r="AB127" i="53"/>
  <c r="AA128" i="53"/>
  <c r="AB128" i="53"/>
  <c r="AA129" i="53"/>
  <c r="AB129" i="53"/>
  <c r="AA130" i="53"/>
  <c r="AB130" i="53"/>
  <c r="AA131" i="53"/>
  <c r="AB131" i="53"/>
  <c r="AA132" i="53"/>
  <c r="AB132" i="53"/>
  <c r="AA133" i="53"/>
  <c r="AB133" i="53"/>
  <c r="AA134" i="53"/>
  <c r="AB134" i="53"/>
  <c r="AA135" i="53"/>
  <c r="AB135" i="53"/>
  <c r="AA136" i="53"/>
  <c r="AB136" i="53"/>
  <c r="AA137" i="53"/>
  <c r="AB137" i="53"/>
  <c r="AA138" i="53"/>
  <c r="AB138" i="53"/>
  <c r="AA139" i="53"/>
  <c r="AB139" i="53"/>
  <c r="AA140" i="53"/>
  <c r="AB140" i="53"/>
  <c r="AA141" i="53"/>
  <c r="AB141" i="53"/>
  <c r="AA142" i="53"/>
  <c r="AB142" i="53"/>
  <c r="AA143" i="53"/>
  <c r="AB143" i="53"/>
  <c r="AA144" i="53"/>
  <c r="AB144" i="53"/>
  <c r="AA145" i="53"/>
  <c r="AB145" i="53"/>
  <c r="AA146" i="53"/>
  <c r="AB146" i="53"/>
  <c r="AA147" i="53"/>
  <c r="AB147" i="53"/>
  <c r="AA148" i="53"/>
  <c r="AB148" i="53"/>
  <c r="AB149" i="51"/>
  <c r="AB149" i="134" s="1"/>
  <c r="AB150" i="51"/>
  <c r="AB150" i="134" s="1"/>
  <c r="AB151" i="51"/>
  <c r="AB151" i="134" s="1"/>
  <c r="AB152" i="51"/>
  <c r="AB152" i="134" s="1"/>
  <c r="AB153" i="51"/>
  <c r="AB153" i="134" s="1"/>
  <c r="AB154" i="51"/>
  <c r="AB154" i="134" s="1"/>
  <c r="AB155" i="51"/>
  <c r="AB155" i="134" s="1"/>
  <c r="AB156" i="51"/>
  <c r="AB156" i="134" s="1"/>
  <c r="AB157" i="51"/>
  <c r="AB157" i="134" s="1"/>
  <c r="AB158" i="51"/>
  <c r="AB158" i="134" s="1"/>
  <c r="AB159" i="51"/>
  <c r="AB159" i="134" s="1"/>
  <c r="AB160" i="51"/>
  <c r="AB160" i="134" s="1"/>
  <c r="AB161" i="51"/>
  <c r="AB161" i="134" s="1"/>
  <c r="AA150" i="51"/>
  <c r="AA150" i="134" s="1"/>
  <c r="AA151" i="51"/>
  <c r="AA151" i="134" s="1"/>
  <c r="AA152" i="51"/>
  <c r="AA152" i="134" s="1"/>
  <c r="AA153" i="51"/>
  <c r="AA153" i="134" s="1"/>
  <c r="AA154" i="51"/>
  <c r="AA154" i="134" s="1"/>
  <c r="AA155" i="51"/>
  <c r="AA155" i="134" s="1"/>
  <c r="AA156" i="51"/>
  <c r="AA156" i="134" s="1"/>
  <c r="AA157" i="51"/>
  <c r="AA157" i="134" s="1"/>
  <c r="AA158" i="51"/>
  <c r="AA158" i="134" s="1"/>
  <c r="AA159" i="51"/>
  <c r="AA159" i="134" s="1"/>
  <c r="AA160" i="51"/>
  <c r="AA160" i="134" s="1"/>
  <c r="AA161" i="51"/>
  <c r="AA161" i="134" s="1"/>
  <c r="AA149" i="51"/>
  <c r="AA149" i="134" s="1"/>
  <c r="Z127" i="53"/>
  <c r="Z133" i="53"/>
  <c r="Z135" i="53"/>
  <c r="Z136" i="53"/>
  <c r="Z138" i="51"/>
  <c r="Z138" i="134" s="1"/>
  <c r="C8" i="53"/>
  <c r="D8" i="53"/>
  <c r="E8" i="53"/>
  <c r="F8" i="53"/>
  <c r="G8" i="53"/>
  <c r="H8" i="53"/>
  <c r="I8" i="53"/>
  <c r="N8" i="53"/>
  <c r="O8" i="53"/>
  <c r="P8" i="53"/>
  <c r="Q8" i="53"/>
  <c r="U8" i="53"/>
  <c r="V8" i="53"/>
  <c r="W8" i="53"/>
  <c r="X8" i="53"/>
  <c r="Y8" i="53"/>
  <c r="Z8" i="53"/>
  <c r="AC8" i="53"/>
  <c r="AD8" i="53"/>
  <c r="AE8" i="53"/>
  <c r="AF8" i="53"/>
  <c r="AG8" i="53"/>
  <c r="AH8" i="53"/>
  <c r="AI8" i="53"/>
  <c r="AJ8" i="53"/>
  <c r="AK8" i="53"/>
  <c r="AL8" i="53"/>
  <c r="AM8" i="53"/>
  <c r="AN8" i="53"/>
  <c r="AO8" i="53"/>
  <c r="AP8" i="53"/>
  <c r="AQ8" i="53"/>
  <c r="AR8" i="53"/>
  <c r="AS8" i="53"/>
  <c r="AT8" i="53"/>
  <c r="AU8" i="53"/>
  <c r="AV8" i="53"/>
  <c r="C9" i="53"/>
  <c r="D9" i="53"/>
  <c r="E9" i="53"/>
  <c r="F9" i="53"/>
  <c r="G9" i="53"/>
  <c r="H9" i="53"/>
  <c r="I9" i="53"/>
  <c r="N9" i="53"/>
  <c r="O9" i="53"/>
  <c r="P9" i="53"/>
  <c r="Q9" i="53"/>
  <c r="U9" i="53"/>
  <c r="V9" i="53"/>
  <c r="W9" i="53"/>
  <c r="X9" i="53"/>
  <c r="Y9" i="53"/>
  <c r="Z9" i="53"/>
  <c r="AC9" i="53"/>
  <c r="AD9" i="53"/>
  <c r="AE9" i="53"/>
  <c r="AF9" i="53"/>
  <c r="AG9" i="53"/>
  <c r="AH9" i="53"/>
  <c r="AI9" i="53"/>
  <c r="AJ9" i="53"/>
  <c r="AK9" i="53"/>
  <c r="AL9" i="53"/>
  <c r="AM9" i="53"/>
  <c r="AN9" i="53"/>
  <c r="AO9" i="53"/>
  <c r="AP9" i="53"/>
  <c r="AQ9" i="53"/>
  <c r="AR9" i="53"/>
  <c r="AS9" i="53"/>
  <c r="AT9" i="53"/>
  <c r="AU9" i="53"/>
  <c r="AV9" i="53"/>
  <c r="C10" i="53"/>
  <c r="D10" i="53"/>
  <c r="E10" i="53"/>
  <c r="F10" i="53"/>
  <c r="G10" i="53"/>
  <c r="H10" i="53"/>
  <c r="I10" i="53"/>
  <c r="N10" i="53"/>
  <c r="O10" i="53"/>
  <c r="P10" i="53"/>
  <c r="Q10" i="53"/>
  <c r="U10" i="53"/>
  <c r="V10" i="53"/>
  <c r="W10" i="53"/>
  <c r="X10" i="53"/>
  <c r="Y10" i="53"/>
  <c r="Z10" i="53"/>
  <c r="AC10" i="53"/>
  <c r="AD10" i="53"/>
  <c r="AE10" i="53"/>
  <c r="AF10" i="53"/>
  <c r="AG10" i="53"/>
  <c r="AH10" i="53"/>
  <c r="AI10" i="53"/>
  <c r="AJ10" i="53"/>
  <c r="AK10" i="53"/>
  <c r="AL10" i="53"/>
  <c r="AM10" i="53"/>
  <c r="AN10" i="53"/>
  <c r="AO10" i="53"/>
  <c r="AP10" i="53"/>
  <c r="AQ10" i="53"/>
  <c r="AR10" i="53"/>
  <c r="AS10" i="53"/>
  <c r="AT10" i="53"/>
  <c r="AU10" i="53"/>
  <c r="AV10" i="53"/>
  <c r="C11" i="53"/>
  <c r="D11" i="53"/>
  <c r="E11" i="53"/>
  <c r="F11" i="53"/>
  <c r="G11" i="53"/>
  <c r="H11" i="53"/>
  <c r="I11" i="53"/>
  <c r="N11" i="53"/>
  <c r="O11" i="53"/>
  <c r="P11" i="53"/>
  <c r="Q11" i="53"/>
  <c r="U11" i="53"/>
  <c r="V11" i="53"/>
  <c r="W11" i="53"/>
  <c r="X11" i="53"/>
  <c r="Y11" i="53"/>
  <c r="Z11" i="53"/>
  <c r="AC11" i="53"/>
  <c r="AD11" i="53"/>
  <c r="AE11" i="53"/>
  <c r="AF11" i="53"/>
  <c r="AG11" i="53"/>
  <c r="AH11" i="53"/>
  <c r="AI11" i="53"/>
  <c r="AJ11" i="53"/>
  <c r="AK11" i="53"/>
  <c r="AL11" i="53"/>
  <c r="AM11" i="53"/>
  <c r="AN11" i="53"/>
  <c r="AO11" i="53"/>
  <c r="AP11" i="53"/>
  <c r="AQ11" i="53"/>
  <c r="AR11" i="53"/>
  <c r="AS11" i="53"/>
  <c r="AT11" i="53"/>
  <c r="AU11" i="53"/>
  <c r="AV11" i="53"/>
  <c r="C12" i="53"/>
  <c r="D12" i="53"/>
  <c r="E12" i="53"/>
  <c r="F12" i="53"/>
  <c r="G12" i="53"/>
  <c r="H12" i="53"/>
  <c r="I12" i="53"/>
  <c r="N12" i="53"/>
  <c r="O12" i="53"/>
  <c r="P12" i="53"/>
  <c r="Q12" i="53"/>
  <c r="U12" i="53"/>
  <c r="V12" i="53"/>
  <c r="W12" i="53"/>
  <c r="X12" i="53"/>
  <c r="Y12" i="53"/>
  <c r="Z12" i="53"/>
  <c r="AC12" i="53"/>
  <c r="AD12" i="53"/>
  <c r="AE12" i="53"/>
  <c r="AF12" i="53"/>
  <c r="AG12" i="53"/>
  <c r="AH12" i="53"/>
  <c r="AI12" i="53"/>
  <c r="AJ12" i="53"/>
  <c r="AK12" i="53"/>
  <c r="AL12" i="53"/>
  <c r="AM12" i="53"/>
  <c r="AN12" i="53"/>
  <c r="AO12" i="53"/>
  <c r="AP12" i="53"/>
  <c r="AQ12" i="53"/>
  <c r="AR12" i="53"/>
  <c r="AS12" i="53"/>
  <c r="AT12" i="53"/>
  <c r="AU12" i="53"/>
  <c r="AV12" i="53"/>
  <c r="C13" i="53"/>
  <c r="D13" i="53"/>
  <c r="E13" i="53"/>
  <c r="F13" i="53"/>
  <c r="G13" i="53"/>
  <c r="H13" i="53"/>
  <c r="I13" i="53"/>
  <c r="N13" i="53"/>
  <c r="O13" i="53"/>
  <c r="P13" i="53"/>
  <c r="Q13" i="53"/>
  <c r="U13" i="53"/>
  <c r="V13" i="53"/>
  <c r="W13" i="53"/>
  <c r="X13" i="53"/>
  <c r="Y13" i="53"/>
  <c r="Z13" i="53"/>
  <c r="AC13" i="53"/>
  <c r="AD13" i="53"/>
  <c r="AE13" i="53"/>
  <c r="AF13" i="53"/>
  <c r="AG13" i="53"/>
  <c r="AH13" i="53"/>
  <c r="AI13" i="53"/>
  <c r="AJ13" i="53"/>
  <c r="AK13" i="53"/>
  <c r="AL13" i="53"/>
  <c r="AM13" i="53"/>
  <c r="AN13" i="53"/>
  <c r="AO13" i="53"/>
  <c r="AP13" i="53"/>
  <c r="AQ13" i="53"/>
  <c r="AR13" i="53"/>
  <c r="AS13" i="53"/>
  <c r="AU13" i="53"/>
  <c r="AV13" i="53"/>
  <c r="C14" i="53"/>
  <c r="D14" i="53"/>
  <c r="E14" i="53"/>
  <c r="F14" i="53"/>
  <c r="G14" i="53"/>
  <c r="H14" i="53"/>
  <c r="I14" i="53"/>
  <c r="N14" i="53"/>
  <c r="O14" i="53"/>
  <c r="P14" i="53"/>
  <c r="Q14" i="53"/>
  <c r="U14" i="53"/>
  <c r="V14" i="53"/>
  <c r="W14" i="53"/>
  <c r="X14" i="53"/>
  <c r="Y14" i="53"/>
  <c r="Z14" i="53"/>
  <c r="AC14" i="53"/>
  <c r="AD14" i="53"/>
  <c r="AE14" i="53"/>
  <c r="AF14" i="53"/>
  <c r="AG14" i="53"/>
  <c r="AH14" i="53"/>
  <c r="AI14" i="53"/>
  <c r="AJ14" i="53"/>
  <c r="AK14" i="53"/>
  <c r="AL14" i="53"/>
  <c r="AM14" i="53"/>
  <c r="AN14" i="53"/>
  <c r="AO14" i="53"/>
  <c r="AP14" i="53"/>
  <c r="AQ14" i="53"/>
  <c r="AR14" i="53"/>
  <c r="AS14" i="53"/>
  <c r="AU14" i="53"/>
  <c r="AV14" i="53"/>
  <c r="C15" i="53"/>
  <c r="D15" i="53"/>
  <c r="E15" i="53"/>
  <c r="F15" i="53"/>
  <c r="G15" i="53"/>
  <c r="H15" i="53"/>
  <c r="I15" i="53"/>
  <c r="N15" i="53"/>
  <c r="O15" i="53"/>
  <c r="P15" i="53"/>
  <c r="Q15" i="53"/>
  <c r="U15" i="53"/>
  <c r="V15" i="53"/>
  <c r="W15" i="53"/>
  <c r="X15" i="53"/>
  <c r="Y15" i="53"/>
  <c r="Z15" i="53"/>
  <c r="AC15" i="53"/>
  <c r="AD15" i="53"/>
  <c r="AE15" i="53"/>
  <c r="AF15" i="53"/>
  <c r="AG15" i="53"/>
  <c r="AH15" i="53"/>
  <c r="AI15" i="53"/>
  <c r="AJ15" i="53"/>
  <c r="AK15" i="53"/>
  <c r="AL15" i="53"/>
  <c r="AM15" i="53"/>
  <c r="AN15" i="53"/>
  <c r="AO15" i="53"/>
  <c r="AP15" i="53"/>
  <c r="AQ15" i="53"/>
  <c r="AR15" i="53"/>
  <c r="AS15" i="53"/>
  <c r="AU15" i="53"/>
  <c r="AV15" i="53"/>
  <c r="C16" i="53"/>
  <c r="D16" i="53"/>
  <c r="E16" i="53"/>
  <c r="F16" i="53"/>
  <c r="G16" i="53"/>
  <c r="H16" i="53"/>
  <c r="I16" i="53"/>
  <c r="N16" i="53"/>
  <c r="O16" i="53"/>
  <c r="P16" i="53"/>
  <c r="Q16" i="53"/>
  <c r="U16" i="53"/>
  <c r="V16" i="53"/>
  <c r="W16" i="53"/>
  <c r="X16" i="53"/>
  <c r="Y16" i="53"/>
  <c r="Z16" i="53"/>
  <c r="AC16" i="53"/>
  <c r="AD16" i="53"/>
  <c r="AE16" i="53"/>
  <c r="AF16" i="53"/>
  <c r="AG16" i="53"/>
  <c r="AH16" i="53"/>
  <c r="AI16" i="53"/>
  <c r="AJ16" i="53"/>
  <c r="AK16" i="53"/>
  <c r="AL16" i="53"/>
  <c r="AM16" i="53"/>
  <c r="AN16" i="53"/>
  <c r="AO16" i="53"/>
  <c r="AP16" i="53"/>
  <c r="AQ16" i="53"/>
  <c r="AR16" i="53"/>
  <c r="AS16" i="53"/>
  <c r="AU16" i="53"/>
  <c r="AV16" i="53"/>
  <c r="C17" i="53"/>
  <c r="D17" i="53"/>
  <c r="E17" i="53"/>
  <c r="F17" i="53"/>
  <c r="G17" i="53"/>
  <c r="H17" i="53"/>
  <c r="I17" i="53"/>
  <c r="N17" i="53"/>
  <c r="O17" i="53"/>
  <c r="P17" i="53"/>
  <c r="Q17" i="53"/>
  <c r="U17" i="53"/>
  <c r="V17" i="53"/>
  <c r="W17" i="53"/>
  <c r="X17" i="53"/>
  <c r="Y17" i="53"/>
  <c r="Z17" i="53"/>
  <c r="AC17" i="53"/>
  <c r="AD17" i="53"/>
  <c r="AE17" i="53"/>
  <c r="AF17" i="53"/>
  <c r="AG17" i="53"/>
  <c r="AH17" i="53"/>
  <c r="AI17" i="53"/>
  <c r="AJ17" i="53"/>
  <c r="AN17" i="53"/>
  <c r="AO17" i="53"/>
  <c r="AP17" i="53"/>
  <c r="AQ17" i="53"/>
  <c r="AR17" i="53"/>
  <c r="AS17" i="53"/>
  <c r="AU17" i="53"/>
  <c r="AV17" i="53"/>
  <c r="C18" i="53"/>
  <c r="D18" i="53"/>
  <c r="E18" i="53"/>
  <c r="F18" i="53"/>
  <c r="G18" i="53"/>
  <c r="H18" i="53"/>
  <c r="I18" i="53"/>
  <c r="N18" i="53"/>
  <c r="O18" i="53"/>
  <c r="P18" i="53"/>
  <c r="Q18" i="53"/>
  <c r="U18" i="53"/>
  <c r="V18" i="53"/>
  <c r="W18" i="53"/>
  <c r="X18" i="53"/>
  <c r="Y18" i="53"/>
  <c r="Z18" i="53"/>
  <c r="AC18" i="53"/>
  <c r="AD18" i="53"/>
  <c r="AE18" i="53"/>
  <c r="AF18" i="53"/>
  <c r="AG18" i="53"/>
  <c r="AH18" i="53"/>
  <c r="AI18" i="53"/>
  <c r="AJ18" i="53"/>
  <c r="AN18" i="53"/>
  <c r="AO18" i="53"/>
  <c r="AP18" i="53"/>
  <c r="AQ18" i="53"/>
  <c r="AR18" i="53"/>
  <c r="AS18" i="53"/>
  <c r="AU18" i="53"/>
  <c r="AV18" i="53"/>
  <c r="C19" i="53"/>
  <c r="D19" i="53"/>
  <c r="E19" i="53"/>
  <c r="F19" i="53"/>
  <c r="G19" i="53"/>
  <c r="H19" i="53"/>
  <c r="I19" i="53"/>
  <c r="N19" i="53"/>
  <c r="O19" i="53"/>
  <c r="P19" i="53"/>
  <c r="Q19" i="53"/>
  <c r="V19" i="53"/>
  <c r="W19" i="53"/>
  <c r="X19" i="53"/>
  <c r="Y19" i="53"/>
  <c r="Z19" i="53"/>
  <c r="AC19" i="53"/>
  <c r="AD19" i="53"/>
  <c r="AE19" i="53"/>
  <c r="AF19" i="53"/>
  <c r="AG19" i="53"/>
  <c r="AH19" i="53"/>
  <c r="AI19" i="53"/>
  <c r="AJ19" i="53"/>
  <c r="AN19" i="53"/>
  <c r="AO19" i="53"/>
  <c r="AP19" i="53"/>
  <c r="AQ19" i="53"/>
  <c r="AR19" i="53"/>
  <c r="AS19" i="53"/>
  <c r="AU19" i="53"/>
  <c r="AV19" i="53"/>
  <c r="C20" i="53"/>
  <c r="D20" i="53"/>
  <c r="E20" i="53"/>
  <c r="F20" i="53"/>
  <c r="G20" i="53"/>
  <c r="H20" i="53"/>
  <c r="I20" i="53"/>
  <c r="N20" i="53"/>
  <c r="O20" i="53"/>
  <c r="P20" i="53"/>
  <c r="Q20" i="53"/>
  <c r="V20" i="53"/>
  <c r="W20" i="53"/>
  <c r="X20" i="53"/>
  <c r="Y20" i="53"/>
  <c r="Z20" i="53"/>
  <c r="AC20" i="53"/>
  <c r="AD20" i="53"/>
  <c r="AE20" i="53"/>
  <c r="AF20" i="53"/>
  <c r="AG20" i="53"/>
  <c r="AH20" i="53"/>
  <c r="AI20" i="53"/>
  <c r="AJ20" i="53"/>
  <c r="AN20" i="53"/>
  <c r="AO20" i="53"/>
  <c r="AP20" i="53"/>
  <c r="AQ20" i="53"/>
  <c r="AR20" i="53"/>
  <c r="AS20" i="53"/>
  <c r="AU20" i="53"/>
  <c r="AV20" i="53"/>
  <c r="C21" i="53"/>
  <c r="D21" i="53"/>
  <c r="E21" i="53"/>
  <c r="F21" i="53"/>
  <c r="G21" i="53"/>
  <c r="H21" i="53"/>
  <c r="I21" i="53"/>
  <c r="N21" i="53"/>
  <c r="O21" i="53"/>
  <c r="P21" i="53"/>
  <c r="Q21" i="53"/>
  <c r="V21" i="53"/>
  <c r="W21" i="53"/>
  <c r="X21" i="53"/>
  <c r="Y21" i="53"/>
  <c r="Z21" i="53"/>
  <c r="AC21" i="53"/>
  <c r="AD21" i="53"/>
  <c r="AE21" i="53"/>
  <c r="AF21" i="53"/>
  <c r="AG21" i="53"/>
  <c r="AH21" i="53"/>
  <c r="AI21" i="53"/>
  <c r="AJ21" i="53"/>
  <c r="AN21" i="53"/>
  <c r="AO21" i="53"/>
  <c r="AP21" i="53"/>
  <c r="AQ21" i="53"/>
  <c r="AR21" i="53"/>
  <c r="AS21" i="53"/>
  <c r="AU21" i="53"/>
  <c r="AV21" i="53"/>
  <c r="C22" i="53"/>
  <c r="D22" i="53"/>
  <c r="E22" i="53"/>
  <c r="F22" i="53"/>
  <c r="G22" i="53"/>
  <c r="H22" i="53"/>
  <c r="I22" i="53"/>
  <c r="N22" i="53"/>
  <c r="O22" i="53"/>
  <c r="P22" i="53"/>
  <c r="Q22" i="53"/>
  <c r="V22" i="53"/>
  <c r="W22" i="53"/>
  <c r="X22" i="53"/>
  <c r="Y22" i="53"/>
  <c r="Z22" i="53"/>
  <c r="AC22" i="53"/>
  <c r="AD22" i="53"/>
  <c r="AE22" i="53"/>
  <c r="AF22" i="53"/>
  <c r="AG22" i="53"/>
  <c r="AH22" i="53"/>
  <c r="AI22" i="53"/>
  <c r="AJ22" i="53"/>
  <c r="AN22" i="53"/>
  <c r="AO22" i="53"/>
  <c r="AP22" i="53"/>
  <c r="AQ22" i="53"/>
  <c r="AR22" i="53"/>
  <c r="AS22" i="53"/>
  <c r="AU22" i="53"/>
  <c r="AV22" i="53"/>
  <c r="C23" i="53"/>
  <c r="D23" i="53"/>
  <c r="E23" i="53"/>
  <c r="F23" i="53"/>
  <c r="G23" i="53"/>
  <c r="H23" i="53"/>
  <c r="I23" i="53"/>
  <c r="N23" i="53"/>
  <c r="O23" i="53"/>
  <c r="P23" i="53"/>
  <c r="Q23" i="53"/>
  <c r="V23" i="53"/>
  <c r="W23" i="53"/>
  <c r="X23" i="53"/>
  <c r="Y23" i="53"/>
  <c r="Z23" i="53"/>
  <c r="AC23" i="53"/>
  <c r="AD23" i="53"/>
  <c r="AE23" i="53"/>
  <c r="AF23" i="53"/>
  <c r="AG23" i="53"/>
  <c r="AH23" i="53"/>
  <c r="AI23" i="53"/>
  <c r="AJ23" i="53"/>
  <c r="AN23" i="53"/>
  <c r="AO23" i="53"/>
  <c r="AP23" i="53"/>
  <c r="AQ23" i="53"/>
  <c r="AR23" i="53"/>
  <c r="AS23" i="53"/>
  <c r="AU23" i="53"/>
  <c r="AV23" i="53"/>
  <c r="C24" i="53"/>
  <c r="D24" i="53"/>
  <c r="E24" i="53"/>
  <c r="F24" i="53"/>
  <c r="G24" i="53"/>
  <c r="H24" i="53"/>
  <c r="I24" i="53"/>
  <c r="N24" i="53"/>
  <c r="O24" i="53"/>
  <c r="P24" i="53"/>
  <c r="Q24" i="53"/>
  <c r="V24" i="53"/>
  <c r="W24" i="53"/>
  <c r="X24" i="53"/>
  <c r="Y24" i="53"/>
  <c r="Z24" i="53"/>
  <c r="AC24" i="53"/>
  <c r="AD24" i="53"/>
  <c r="AE24" i="53"/>
  <c r="AF24" i="53"/>
  <c r="AG24" i="53"/>
  <c r="AH24" i="53"/>
  <c r="AI24" i="53"/>
  <c r="AJ24" i="53"/>
  <c r="AN24" i="53"/>
  <c r="AO24" i="53"/>
  <c r="AP24" i="53"/>
  <c r="AQ24" i="53"/>
  <c r="AR24" i="53"/>
  <c r="AS24" i="53"/>
  <c r="AU24" i="53"/>
  <c r="AV24" i="53"/>
  <c r="C25" i="53"/>
  <c r="D25" i="53"/>
  <c r="E25" i="53"/>
  <c r="F25" i="53"/>
  <c r="G25" i="53"/>
  <c r="H25" i="53"/>
  <c r="I25" i="53"/>
  <c r="N25" i="53"/>
  <c r="O25" i="53"/>
  <c r="P25" i="53"/>
  <c r="Q25" i="53"/>
  <c r="V25" i="53"/>
  <c r="W25" i="53"/>
  <c r="X25" i="53"/>
  <c r="Y25" i="53"/>
  <c r="Z25" i="53"/>
  <c r="AC25" i="53"/>
  <c r="AD25" i="53"/>
  <c r="AE25" i="53"/>
  <c r="AF25" i="53"/>
  <c r="AG25" i="53"/>
  <c r="AH25" i="53"/>
  <c r="AI25" i="53"/>
  <c r="AJ25" i="53"/>
  <c r="AN25" i="53"/>
  <c r="AO25" i="53"/>
  <c r="AP25" i="53"/>
  <c r="AQ25" i="53"/>
  <c r="AR25" i="53"/>
  <c r="AS25" i="53"/>
  <c r="AU25" i="53"/>
  <c r="AV25" i="53"/>
  <c r="C26" i="53"/>
  <c r="D26" i="53"/>
  <c r="E26" i="53"/>
  <c r="F26" i="53"/>
  <c r="G26" i="53"/>
  <c r="H26" i="53"/>
  <c r="I26" i="53"/>
  <c r="N26" i="53"/>
  <c r="O26" i="53"/>
  <c r="P26" i="53"/>
  <c r="Q26" i="53"/>
  <c r="V26" i="53"/>
  <c r="W26" i="53"/>
  <c r="X26" i="53"/>
  <c r="Y26" i="53"/>
  <c r="Z26" i="53"/>
  <c r="AC26" i="53"/>
  <c r="AD26" i="53"/>
  <c r="AE26" i="53"/>
  <c r="AF26" i="53"/>
  <c r="AG26" i="53"/>
  <c r="AH26" i="53"/>
  <c r="AI26" i="53"/>
  <c r="AJ26" i="53"/>
  <c r="AN26" i="53"/>
  <c r="AO26" i="53"/>
  <c r="AP26" i="53"/>
  <c r="AQ26" i="53"/>
  <c r="AR26" i="53"/>
  <c r="AS26" i="53"/>
  <c r="AU26" i="53"/>
  <c r="AV26" i="53"/>
  <c r="C27" i="53"/>
  <c r="D27" i="53"/>
  <c r="E27" i="53"/>
  <c r="F27" i="53"/>
  <c r="G27" i="53"/>
  <c r="H27" i="53"/>
  <c r="I27" i="53"/>
  <c r="N27" i="53"/>
  <c r="O27" i="53"/>
  <c r="P27" i="53"/>
  <c r="Q27" i="53"/>
  <c r="V27" i="53"/>
  <c r="W27" i="53"/>
  <c r="X27" i="53"/>
  <c r="Y27" i="53"/>
  <c r="Z27" i="53"/>
  <c r="AC27" i="53"/>
  <c r="AD27" i="53"/>
  <c r="AE27" i="53"/>
  <c r="AF27" i="53"/>
  <c r="AG27" i="53"/>
  <c r="AH27" i="53"/>
  <c r="AI27" i="53"/>
  <c r="AJ27" i="53"/>
  <c r="AN27" i="53"/>
  <c r="AO27" i="53"/>
  <c r="AP27" i="53"/>
  <c r="AQ27" i="53"/>
  <c r="AR27" i="53"/>
  <c r="AS27" i="53"/>
  <c r="AU27" i="53"/>
  <c r="AV27" i="53"/>
  <c r="C28" i="53"/>
  <c r="D28" i="53"/>
  <c r="E28" i="53"/>
  <c r="F28" i="53"/>
  <c r="G28" i="53"/>
  <c r="H28" i="53"/>
  <c r="I28" i="53"/>
  <c r="N28" i="53"/>
  <c r="O28" i="53"/>
  <c r="P28" i="53"/>
  <c r="Q28" i="53"/>
  <c r="V28" i="53"/>
  <c r="W28" i="53"/>
  <c r="X28" i="53"/>
  <c r="Y28" i="53"/>
  <c r="Z28" i="53"/>
  <c r="AC28" i="53"/>
  <c r="AD28" i="53"/>
  <c r="AE28" i="53"/>
  <c r="AF28" i="53"/>
  <c r="AG28" i="53"/>
  <c r="AH28" i="53"/>
  <c r="AI28" i="53"/>
  <c r="AJ28" i="53"/>
  <c r="AN28" i="53"/>
  <c r="AR28" i="53"/>
  <c r="AS28" i="53"/>
  <c r="AU28" i="53"/>
  <c r="AV28" i="53"/>
  <c r="C29" i="53"/>
  <c r="D29" i="53"/>
  <c r="E29" i="53"/>
  <c r="F29" i="53"/>
  <c r="G29" i="53"/>
  <c r="H29" i="53"/>
  <c r="I29" i="53"/>
  <c r="N29" i="53"/>
  <c r="O29" i="53"/>
  <c r="P29" i="53"/>
  <c r="Q29" i="53"/>
  <c r="V29" i="53"/>
  <c r="W29" i="53"/>
  <c r="X29" i="53"/>
  <c r="Y29" i="53"/>
  <c r="Z29" i="53"/>
  <c r="AC29" i="53"/>
  <c r="AD29" i="53"/>
  <c r="AE29" i="53"/>
  <c r="AF29" i="53"/>
  <c r="AG29" i="53"/>
  <c r="AH29" i="53"/>
  <c r="AI29" i="53"/>
  <c r="AJ29" i="53"/>
  <c r="AN29" i="53"/>
  <c r="AR29" i="53"/>
  <c r="AS29" i="53"/>
  <c r="AU29" i="53"/>
  <c r="AV29" i="53"/>
  <c r="C30" i="53"/>
  <c r="D30" i="53"/>
  <c r="E30" i="53"/>
  <c r="F30" i="53"/>
  <c r="G30" i="53"/>
  <c r="H30" i="53"/>
  <c r="I30" i="53"/>
  <c r="N30" i="53"/>
  <c r="O30" i="53"/>
  <c r="P30" i="53"/>
  <c r="Q30" i="53"/>
  <c r="U30" i="53"/>
  <c r="V30" i="53"/>
  <c r="W30" i="53"/>
  <c r="X30" i="53"/>
  <c r="Y30" i="53"/>
  <c r="Z30" i="53"/>
  <c r="AD30" i="53"/>
  <c r="AE30" i="53"/>
  <c r="AF30" i="53"/>
  <c r="AG30" i="53"/>
  <c r="AH30" i="53"/>
  <c r="AI30" i="53"/>
  <c r="AJ30" i="53"/>
  <c r="AN30" i="53"/>
  <c r="AR30" i="53"/>
  <c r="AS30" i="53"/>
  <c r="AU30" i="53"/>
  <c r="AV30" i="53"/>
  <c r="C31" i="53"/>
  <c r="D31" i="53"/>
  <c r="E31" i="53"/>
  <c r="F31" i="53"/>
  <c r="G31" i="53"/>
  <c r="H31" i="53"/>
  <c r="I31" i="53"/>
  <c r="N31" i="53"/>
  <c r="O31" i="53"/>
  <c r="P31" i="53"/>
  <c r="Q31" i="53"/>
  <c r="V31" i="53"/>
  <c r="W31" i="53"/>
  <c r="X31" i="53"/>
  <c r="Y31" i="53"/>
  <c r="Z31" i="53"/>
  <c r="AD31" i="53"/>
  <c r="AE31" i="53"/>
  <c r="AF31" i="53"/>
  <c r="AG31" i="53"/>
  <c r="AH31" i="53"/>
  <c r="AI31" i="53"/>
  <c r="AJ31" i="53"/>
  <c r="AN31" i="53"/>
  <c r="AR31" i="53"/>
  <c r="AS31" i="53"/>
  <c r="AU31" i="53"/>
  <c r="AV31" i="53"/>
  <c r="C32" i="53"/>
  <c r="D32" i="53"/>
  <c r="E32" i="53"/>
  <c r="F32" i="53"/>
  <c r="G32" i="53"/>
  <c r="H32" i="53"/>
  <c r="I32" i="53"/>
  <c r="N32" i="53"/>
  <c r="O32" i="53"/>
  <c r="P32" i="53"/>
  <c r="Q32" i="53"/>
  <c r="V32" i="53"/>
  <c r="W32" i="53"/>
  <c r="X32" i="53"/>
  <c r="Y32" i="53"/>
  <c r="Z32" i="53"/>
  <c r="AD32" i="53"/>
  <c r="AE32" i="53"/>
  <c r="AF32" i="53"/>
  <c r="AG32" i="53"/>
  <c r="AH32" i="53"/>
  <c r="AI32" i="53"/>
  <c r="AJ32" i="53"/>
  <c r="AN32" i="53"/>
  <c r="AR32" i="53"/>
  <c r="AS32" i="53"/>
  <c r="AU32" i="53"/>
  <c r="AV32" i="53"/>
  <c r="C33" i="53"/>
  <c r="D33" i="53"/>
  <c r="E33" i="53"/>
  <c r="F33" i="53"/>
  <c r="G33" i="53"/>
  <c r="H33" i="53"/>
  <c r="I33" i="53"/>
  <c r="N33" i="53"/>
  <c r="O33" i="53"/>
  <c r="P33" i="53"/>
  <c r="Q33" i="53"/>
  <c r="V33" i="53"/>
  <c r="W33" i="53"/>
  <c r="X33" i="53"/>
  <c r="Y33" i="53"/>
  <c r="Z33" i="53"/>
  <c r="AD33" i="53"/>
  <c r="AE33" i="53"/>
  <c r="AF33" i="53"/>
  <c r="AG33" i="53"/>
  <c r="AH33" i="53"/>
  <c r="AI33" i="53"/>
  <c r="AJ33" i="53"/>
  <c r="AN33" i="53"/>
  <c r="AR33" i="53"/>
  <c r="AS33" i="53"/>
  <c r="AU33" i="53"/>
  <c r="AV33" i="53"/>
  <c r="C34" i="53"/>
  <c r="D34" i="53"/>
  <c r="E34" i="53"/>
  <c r="F34" i="53"/>
  <c r="G34" i="53"/>
  <c r="H34" i="53"/>
  <c r="I34" i="53"/>
  <c r="N34" i="53"/>
  <c r="O34" i="53"/>
  <c r="P34" i="53"/>
  <c r="Q34" i="53"/>
  <c r="V34" i="53"/>
  <c r="W34" i="53"/>
  <c r="X34" i="53"/>
  <c r="Y34" i="53"/>
  <c r="Z34" i="53"/>
  <c r="AD34" i="53"/>
  <c r="AE34" i="53"/>
  <c r="AF34" i="53"/>
  <c r="AG34" i="53"/>
  <c r="AH34" i="53"/>
  <c r="AI34" i="53"/>
  <c r="AJ34" i="53"/>
  <c r="AN34" i="53"/>
  <c r="AR34" i="53"/>
  <c r="AS34" i="53"/>
  <c r="AU34" i="53"/>
  <c r="AV34" i="53"/>
  <c r="C35" i="53"/>
  <c r="D35" i="53"/>
  <c r="E35" i="53"/>
  <c r="F35" i="53"/>
  <c r="G35" i="53"/>
  <c r="H35" i="53"/>
  <c r="I35" i="53"/>
  <c r="N35" i="53"/>
  <c r="O35" i="53"/>
  <c r="P35" i="53"/>
  <c r="Q35" i="53"/>
  <c r="V35" i="53"/>
  <c r="W35" i="53"/>
  <c r="X35" i="53"/>
  <c r="Y35" i="53"/>
  <c r="Z35" i="53"/>
  <c r="AD35" i="53"/>
  <c r="AE35" i="53"/>
  <c r="AF35" i="53"/>
  <c r="AG35" i="53"/>
  <c r="AH35" i="53"/>
  <c r="AI35" i="53"/>
  <c r="AJ35" i="53"/>
  <c r="AN35" i="53"/>
  <c r="AR35" i="53"/>
  <c r="AS35" i="53"/>
  <c r="AU35" i="53"/>
  <c r="AV35" i="53"/>
  <c r="C36" i="53"/>
  <c r="D36" i="53"/>
  <c r="E36" i="53"/>
  <c r="F36" i="53"/>
  <c r="G36" i="53"/>
  <c r="H36" i="53"/>
  <c r="I36" i="53"/>
  <c r="N36" i="53"/>
  <c r="O36" i="53"/>
  <c r="P36" i="53"/>
  <c r="Q36" i="53"/>
  <c r="V36" i="53"/>
  <c r="W36" i="53"/>
  <c r="X36" i="53"/>
  <c r="Y36" i="53"/>
  <c r="Z36" i="53"/>
  <c r="AD36" i="53"/>
  <c r="AE36" i="53"/>
  <c r="AF36" i="53"/>
  <c r="AG36" i="53"/>
  <c r="AH36" i="53"/>
  <c r="AI36" i="53"/>
  <c r="AJ36" i="53"/>
  <c r="AN36" i="53"/>
  <c r="AR36" i="53"/>
  <c r="AS36" i="53"/>
  <c r="AU36" i="53"/>
  <c r="AV36" i="53"/>
  <c r="C37" i="53"/>
  <c r="D37" i="53"/>
  <c r="E37" i="53"/>
  <c r="F37" i="53"/>
  <c r="G37" i="53"/>
  <c r="H37" i="53"/>
  <c r="I37" i="53"/>
  <c r="N37" i="53"/>
  <c r="O37" i="53"/>
  <c r="P37" i="53"/>
  <c r="Q37" i="53"/>
  <c r="V37" i="53"/>
  <c r="W37" i="53"/>
  <c r="X37" i="53"/>
  <c r="Y37" i="53"/>
  <c r="Z37" i="53"/>
  <c r="AD37" i="53"/>
  <c r="AE37" i="53"/>
  <c r="AF37" i="53"/>
  <c r="AG37" i="53"/>
  <c r="AH37" i="53"/>
  <c r="AI37" i="53"/>
  <c r="AJ37" i="53"/>
  <c r="AN37" i="53"/>
  <c r="AR37" i="53"/>
  <c r="AS37" i="53"/>
  <c r="AU37" i="53"/>
  <c r="AV37" i="53"/>
  <c r="C38" i="53"/>
  <c r="D38" i="53"/>
  <c r="E38" i="53"/>
  <c r="F38" i="53"/>
  <c r="G38" i="53"/>
  <c r="H38" i="53"/>
  <c r="I38" i="53"/>
  <c r="N38" i="53"/>
  <c r="O38" i="53"/>
  <c r="P38" i="53"/>
  <c r="Q38" i="53"/>
  <c r="V38" i="53"/>
  <c r="W38" i="53"/>
  <c r="X38" i="53"/>
  <c r="Y38" i="53"/>
  <c r="Z38" i="53"/>
  <c r="AD38" i="53"/>
  <c r="AE38" i="53"/>
  <c r="AF38" i="53"/>
  <c r="AG38" i="53"/>
  <c r="AH38" i="53"/>
  <c r="AI38" i="53"/>
  <c r="AJ38" i="53"/>
  <c r="AN38" i="53"/>
  <c r="AR38" i="53"/>
  <c r="AS38" i="53"/>
  <c r="AU38" i="53"/>
  <c r="AV38" i="53"/>
  <c r="C39" i="53"/>
  <c r="D39" i="53"/>
  <c r="E39" i="53"/>
  <c r="F39" i="53"/>
  <c r="G39" i="53"/>
  <c r="H39" i="53"/>
  <c r="I39" i="53"/>
  <c r="N39" i="53"/>
  <c r="O39" i="53"/>
  <c r="P39" i="53"/>
  <c r="Q39" i="53"/>
  <c r="V39" i="53"/>
  <c r="W39" i="53"/>
  <c r="X39" i="53"/>
  <c r="Y39" i="53"/>
  <c r="Z39" i="53"/>
  <c r="AD39" i="53"/>
  <c r="AE39" i="53"/>
  <c r="AF39" i="53"/>
  <c r="AG39" i="53"/>
  <c r="AH39" i="53"/>
  <c r="AI39" i="53"/>
  <c r="AJ39" i="53"/>
  <c r="AN39" i="53"/>
  <c r="AR39" i="53"/>
  <c r="AS39" i="53"/>
  <c r="AU39" i="53"/>
  <c r="AV39" i="53"/>
  <c r="C40" i="53"/>
  <c r="D40" i="53"/>
  <c r="E40" i="53"/>
  <c r="F40" i="53"/>
  <c r="G40" i="53"/>
  <c r="H40" i="53"/>
  <c r="I40" i="53"/>
  <c r="N40" i="53"/>
  <c r="O40" i="53"/>
  <c r="P40" i="53"/>
  <c r="Q40" i="53"/>
  <c r="V40" i="53"/>
  <c r="W40" i="53"/>
  <c r="X40" i="53"/>
  <c r="Y40" i="53"/>
  <c r="Z40" i="53"/>
  <c r="AD40" i="53"/>
  <c r="AE40" i="53"/>
  <c r="AF40" i="53"/>
  <c r="AG40" i="53"/>
  <c r="AH40" i="53"/>
  <c r="AI40" i="53"/>
  <c r="AJ40" i="53"/>
  <c r="AN40" i="53"/>
  <c r="AR40" i="53"/>
  <c r="AS40" i="53"/>
  <c r="AU40" i="53"/>
  <c r="AV40" i="53"/>
  <c r="C41" i="53"/>
  <c r="D41" i="53"/>
  <c r="E41" i="53"/>
  <c r="F41" i="53"/>
  <c r="G41" i="53"/>
  <c r="H41" i="53"/>
  <c r="I41" i="53"/>
  <c r="N41" i="53"/>
  <c r="O41" i="53"/>
  <c r="P41" i="53"/>
  <c r="Q41" i="53"/>
  <c r="V41" i="53"/>
  <c r="W41" i="53"/>
  <c r="X41" i="53"/>
  <c r="Y41" i="53"/>
  <c r="Z41" i="53"/>
  <c r="AD41" i="53"/>
  <c r="AE41" i="53"/>
  <c r="AF41" i="53"/>
  <c r="AG41" i="53"/>
  <c r="AH41" i="53"/>
  <c r="AI41" i="53"/>
  <c r="AJ41" i="53"/>
  <c r="AN41" i="53"/>
  <c r="AR41" i="53"/>
  <c r="AS41" i="53"/>
  <c r="AU41" i="53"/>
  <c r="AV41" i="53"/>
  <c r="C42" i="53"/>
  <c r="D42" i="53"/>
  <c r="E42" i="53"/>
  <c r="F42" i="53"/>
  <c r="G42" i="53"/>
  <c r="H42" i="53"/>
  <c r="I42" i="53"/>
  <c r="N42" i="53"/>
  <c r="O42" i="53"/>
  <c r="P42" i="53"/>
  <c r="Q42" i="53"/>
  <c r="V42" i="53"/>
  <c r="W42" i="53"/>
  <c r="X42" i="53"/>
  <c r="Y42" i="53"/>
  <c r="Z42" i="53"/>
  <c r="AD42" i="53"/>
  <c r="AE42" i="53"/>
  <c r="AF42" i="53"/>
  <c r="AG42" i="53"/>
  <c r="AH42" i="53"/>
  <c r="AI42" i="53"/>
  <c r="AJ42" i="53"/>
  <c r="AN42" i="53"/>
  <c r="AR42" i="53"/>
  <c r="AS42" i="53"/>
  <c r="AU42" i="53"/>
  <c r="AV42" i="53"/>
  <c r="C43" i="53"/>
  <c r="D43" i="53"/>
  <c r="E43" i="53"/>
  <c r="F43" i="53"/>
  <c r="G43" i="53"/>
  <c r="H43" i="53"/>
  <c r="I43" i="53"/>
  <c r="N43" i="53"/>
  <c r="O43" i="53"/>
  <c r="P43" i="53"/>
  <c r="Q43" i="53"/>
  <c r="V43" i="53"/>
  <c r="W43" i="53"/>
  <c r="X43" i="53"/>
  <c r="Y43" i="53"/>
  <c r="Z43" i="53"/>
  <c r="AD43" i="53"/>
  <c r="AE43" i="53"/>
  <c r="AF43" i="53"/>
  <c r="AG43" i="53"/>
  <c r="AH43" i="53"/>
  <c r="AI43" i="53"/>
  <c r="AJ43" i="53"/>
  <c r="AN43" i="53"/>
  <c r="AR43" i="53"/>
  <c r="AS43" i="53"/>
  <c r="AU43" i="53"/>
  <c r="AV43" i="53"/>
  <c r="C44" i="53"/>
  <c r="D44" i="53"/>
  <c r="E44" i="53"/>
  <c r="F44" i="53"/>
  <c r="G44" i="53"/>
  <c r="H44" i="53"/>
  <c r="I44" i="53"/>
  <c r="N44" i="53"/>
  <c r="O44" i="53"/>
  <c r="P44" i="53"/>
  <c r="Q44" i="53"/>
  <c r="V44" i="53"/>
  <c r="W44" i="53"/>
  <c r="X44" i="53"/>
  <c r="Y44" i="53"/>
  <c r="Z44" i="53"/>
  <c r="AD44" i="53"/>
  <c r="AE44" i="53"/>
  <c r="AF44" i="53"/>
  <c r="AG44" i="53"/>
  <c r="AH44" i="53"/>
  <c r="AI44" i="53"/>
  <c r="AJ44" i="53"/>
  <c r="AN44" i="53"/>
  <c r="AR44" i="53"/>
  <c r="AS44" i="53"/>
  <c r="AU44" i="53"/>
  <c r="AV44" i="53"/>
  <c r="C45" i="53"/>
  <c r="D45" i="53"/>
  <c r="E45" i="53"/>
  <c r="F45" i="53"/>
  <c r="G45" i="53"/>
  <c r="H45" i="53"/>
  <c r="I45" i="53"/>
  <c r="N45" i="53"/>
  <c r="O45" i="53"/>
  <c r="P45" i="53"/>
  <c r="Q45" i="53"/>
  <c r="V45" i="53"/>
  <c r="W45" i="53"/>
  <c r="X45" i="53"/>
  <c r="Y45" i="53"/>
  <c r="Z45" i="53"/>
  <c r="AD45" i="53"/>
  <c r="AE45" i="53"/>
  <c r="AF45" i="53"/>
  <c r="AG45" i="53"/>
  <c r="AH45" i="53"/>
  <c r="AI45" i="53"/>
  <c r="AJ45" i="53"/>
  <c r="AN45" i="53"/>
  <c r="AR45" i="53"/>
  <c r="AS45" i="53"/>
  <c r="AU45" i="53"/>
  <c r="AV45" i="53"/>
  <c r="C46" i="53"/>
  <c r="D46" i="53"/>
  <c r="E46" i="53"/>
  <c r="F46" i="53"/>
  <c r="G46" i="53"/>
  <c r="H46" i="53"/>
  <c r="I46" i="53"/>
  <c r="N46" i="53"/>
  <c r="O46" i="53"/>
  <c r="P46" i="53"/>
  <c r="Q46" i="53"/>
  <c r="V46" i="53"/>
  <c r="W46" i="53"/>
  <c r="X46" i="53"/>
  <c r="Y46" i="53"/>
  <c r="Z46" i="53"/>
  <c r="AD46" i="53"/>
  <c r="AE46" i="53"/>
  <c r="AF46" i="53"/>
  <c r="AG46" i="53"/>
  <c r="AH46" i="53"/>
  <c r="AI46" i="53"/>
  <c r="AJ46" i="53"/>
  <c r="AN46" i="53"/>
  <c r="AR46" i="53"/>
  <c r="AS46" i="53"/>
  <c r="AU46" i="53"/>
  <c r="AV46" i="53"/>
  <c r="C47" i="53"/>
  <c r="D47" i="53"/>
  <c r="E47" i="53"/>
  <c r="F47" i="53"/>
  <c r="G47" i="53"/>
  <c r="H47" i="53"/>
  <c r="I47" i="53"/>
  <c r="N47" i="53"/>
  <c r="O47" i="53"/>
  <c r="P47" i="53"/>
  <c r="Q47" i="53"/>
  <c r="V47" i="53"/>
  <c r="W47" i="53"/>
  <c r="X47" i="53"/>
  <c r="Y47" i="53"/>
  <c r="Z47" i="53"/>
  <c r="AD47" i="53"/>
  <c r="AE47" i="53"/>
  <c r="AF47" i="53"/>
  <c r="AG47" i="53"/>
  <c r="AH47" i="53"/>
  <c r="AI47" i="53"/>
  <c r="AJ47" i="53"/>
  <c r="AN47" i="53"/>
  <c r="AR47" i="53"/>
  <c r="AS47" i="53"/>
  <c r="AU47" i="53"/>
  <c r="AV47" i="53"/>
  <c r="C48" i="53"/>
  <c r="D48" i="53"/>
  <c r="E48" i="53"/>
  <c r="F48" i="53"/>
  <c r="G48" i="53"/>
  <c r="H48" i="53"/>
  <c r="I48" i="53"/>
  <c r="N48" i="53"/>
  <c r="O48" i="53"/>
  <c r="P48" i="53"/>
  <c r="Q48" i="53"/>
  <c r="V48" i="53"/>
  <c r="W48" i="53"/>
  <c r="X48" i="53"/>
  <c r="Y48" i="53"/>
  <c r="Z48" i="53"/>
  <c r="AD48" i="53"/>
  <c r="AE48" i="53"/>
  <c r="AF48" i="53"/>
  <c r="AG48" i="53"/>
  <c r="AH48" i="53"/>
  <c r="AI48" i="53"/>
  <c r="AJ48" i="53"/>
  <c r="AN48" i="53"/>
  <c r="AR48" i="53"/>
  <c r="AS48" i="53"/>
  <c r="AU48" i="53"/>
  <c r="AV48" i="53"/>
  <c r="C49" i="53"/>
  <c r="D49" i="53"/>
  <c r="E49" i="53"/>
  <c r="F49" i="53"/>
  <c r="G49" i="53"/>
  <c r="H49" i="53"/>
  <c r="I49" i="53"/>
  <c r="N49" i="53"/>
  <c r="O49" i="53"/>
  <c r="P49" i="53"/>
  <c r="Q49" i="53"/>
  <c r="V49" i="53"/>
  <c r="W49" i="53"/>
  <c r="X49" i="53"/>
  <c r="Y49" i="53"/>
  <c r="Z49" i="53"/>
  <c r="AD49" i="53"/>
  <c r="AE49" i="53"/>
  <c r="AF49" i="53"/>
  <c r="AG49" i="53"/>
  <c r="AH49" i="53"/>
  <c r="AI49" i="53"/>
  <c r="AJ49" i="53"/>
  <c r="AN49" i="53"/>
  <c r="AR49" i="53"/>
  <c r="AS49" i="53"/>
  <c r="AU49" i="53"/>
  <c r="AV49" i="53"/>
  <c r="C50" i="53"/>
  <c r="D50" i="53"/>
  <c r="E50" i="53"/>
  <c r="F50" i="53"/>
  <c r="G50" i="53"/>
  <c r="H50" i="53"/>
  <c r="I50" i="53"/>
  <c r="N50" i="53"/>
  <c r="O50" i="53"/>
  <c r="P50" i="53"/>
  <c r="Q50" i="53"/>
  <c r="V50" i="53"/>
  <c r="W50" i="53"/>
  <c r="X50" i="53"/>
  <c r="Y50" i="53"/>
  <c r="Z50" i="53"/>
  <c r="AD50" i="53"/>
  <c r="AE50" i="53"/>
  <c r="AF50" i="53"/>
  <c r="AG50" i="53"/>
  <c r="AH50" i="53"/>
  <c r="AI50" i="53"/>
  <c r="AJ50" i="53"/>
  <c r="AN50" i="53"/>
  <c r="AR50" i="53"/>
  <c r="AS50" i="53"/>
  <c r="AU50" i="53"/>
  <c r="AV50" i="53"/>
  <c r="C51" i="53"/>
  <c r="D51" i="53"/>
  <c r="E51" i="53"/>
  <c r="F51" i="53"/>
  <c r="G51" i="53"/>
  <c r="H51" i="53"/>
  <c r="I51" i="53"/>
  <c r="N51" i="53"/>
  <c r="O51" i="53"/>
  <c r="P51" i="53"/>
  <c r="Q51" i="53"/>
  <c r="V51" i="53"/>
  <c r="W51" i="53"/>
  <c r="X51" i="53"/>
  <c r="Y51" i="53"/>
  <c r="Z51" i="53"/>
  <c r="AD51" i="53"/>
  <c r="AE51" i="53"/>
  <c r="AF51" i="53"/>
  <c r="AG51" i="53"/>
  <c r="AH51" i="53"/>
  <c r="AI51" i="53"/>
  <c r="AJ51" i="53"/>
  <c r="AN51" i="53"/>
  <c r="AR51" i="53"/>
  <c r="AS51" i="53"/>
  <c r="AU51" i="53"/>
  <c r="AV51" i="53"/>
  <c r="C52" i="53"/>
  <c r="D52" i="53"/>
  <c r="E52" i="53"/>
  <c r="F52" i="53"/>
  <c r="G52" i="53"/>
  <c r="H52" i="53"/>
  <c r="I52" i="53"/>
  <c r="N52" i="53"/>
  <c r="O52" i="53"/>
  <c r="P52" i="53"/>
  <c r="Q52" i="53"/>
  <c r="V52" i="53"/>
  <c r="W52" i="53"/>
  <c r="X52" i="53"/>
  <c r="Y52" i="53"/>
  <c r="Z52" i="53"/>
  <c r="AD52" i="53"/>
  <c r="AE52" i="53"/>
  <c r="AF52" i="53"/>
  <c r="AG52" i="53"/>
  <c r="AH52" i="53"/>
  <c r="AI52" i="53"/>
  <c r="AJ52" i="53"/>
  <c r="AN52" i="53"/>
  <c r="AR52" i="53"/>
  <c r="AS52" i="53"/>
  <c r="AU52" i="53"/>
  <c r="AV52" i="53"/>
  <c r="C53" i="53"/>
  <c r="D53" i="53"/>
  <c r="E53" i="53"/>
  <c r="F53" i="53"/>
  <c r="G53" i="53"/>
  <c r="H53" i="53"/>
  <c r="I53" i="53"/>
  <c r="N53" i="53"/>
  <c r="O53" i="53"/>
  <c r="P53" i="53"/>
  <c r="Q53" i="53"/>
  <c r="V53" i="53"/>
  <c r="W53" i="53"/>
  <c r="X53" i="53"/>
  <c r="Y53" i="53"/>
  <c r="Z53" i="53"/>
  <c r="AD53" i="53"/>
  <c r="AE53" i="53"/>
  <c r="AF53" i="53"/>
  <c r="AG53" i="53"/>
  <c r="AH53" i="53"/>
  <c r="AI53" i="53"/>
  <c r="AJ53" i="53"/>
  <c r="AN53" i="53"/>
  <c r="AR53" i="53"/>
  <c r="AS53" i="53"/>
  <c r="AU53" i="53"/>
  <c r="AV53" i="53"/>
  <c r="C54" i="53"/>
  <c r="D54" i="53"/>
  <c r="E54" i="53"/>
  <c r="F54" i="53"/>
  <c r="G54" i="53"/>
  <c r="H54" i="53"/>
  <c r="I54" i="53"/>
  <c r="N54" i="53"/>
  <c r="O54" i="53"/>
  <c r="P54" i="53"/>
  <c r="Q54" i="53"/>
  <c r="V54" i="53"/>
  <c r="W54" i="53"/>
  <c r="X54" i="53"/>
  <c r="Y54" i="53"/>
  <c r="Z54" i="53"/>
  <c r="AD54" i="53"/>
  <c r="AE54" i="53"/>
  <c r="AF54" i="53"/>
  <c r="AG54" i="53"/>
  <c r="AH54" i="53"/>
  <c r="AI54" i="53"/>
  <c r="AJ54" i="53"/>
  <c r="AN54" i="53"/>
  <c r="AR54" i="53"/>
  <c r="AS54" i="53"/>
  <c r="AU54" i="53"/>
  <c r="AV54" i="53"/>
  <c r="C55" i="53"/>
  <c r="D55" i="53"/>
  <c r="E55" i="53"/>
  <c r="F55" i="53"/>
  <c r="G55" i="53"/>
  <c r="H55" i="53"/>
  <c r="I55" i="53"/>
  <c r="N55" i="53"/>
  <c r="O55" i="53"/>
  <c r="P55" i="53"/>
  <c r="Q55" i="53"/>
  <c r="V55" i="53"/>
  <c r="W55" i="53"/>
  <c r="X55" i="53"/>
  <c r="Y55" i="53"/>
  <c r="Z55" i="53"/>
  <c r="AD55" i="53"/>
  <c r="AE55" i="53"/>
  <c r="AF55" i="53"/>
  <c r="AG55" i="53"/>
  <c r="AH55" i="53"/>
  <c r="AI55" i="53"/>
  <c r="AJ55" i="53"/>
  <c r="AN55" i="53"/>
  <c r="AR55" i="53"/>
  <c r="AS55" i="53"/>
  <c r="AU55" i="53"/>
  <c r="AV55" i="53"/>
  <c r="C56" i="53"/>
  <c r="D56" i="53"/>
  <c r="E56" i="53"/>
  <c r="F56" i="53"/>
  <c r="G56" i="53"/>
  <c r="H56" i="53"/>
  <c r="I56" i="53"/>
  <c r="N56" i="53"/>
  <c r="O56" i="53"/>
  <c r="P56" i="53"/>
  <c r="Q56" i="53"/>
  <c r="V56" i="53"/>
  <c r="W56" i="53"/>
  <c r="X56" i="53"/>
  <c r="Y56" i="53"/>
  <c r="Z56" i="53"/>
  <c r="AD56" i="53"/>
  <c r="AE56" i="53"/>
  <c r="AF56" i="53"/>
  <c r="AG56" i="53"/>
  <c r="AH56" i="53"/>
  <c r="AI56" i="53"/>
  <c r="AJ56" i="53"/>
  <c r="AN56" i="53"/>
  <c r="AR56" i="53"/>
  <c r="AS56" i="53"/>
  <c r="AU56" i="53"/>
  <c r="AV56" i="53"/>
  <c r="C57" i="53"/>
  <c r="D57" i="53"/>
  <c r="E57" i="53"/>
  <c r="F57" i="53"/>
  <c r="G57" i="53"/>
  <c r="H57" i="53"/>
  <c r="I57" i="53"/>
  <c r="N57" i="53"/>
  <c r="O57" i="53"/>
  <c r="P57" i="53"/>
  <c r="Q57" i="53"/>
  <c r="V57" i="53"/>
  <c r="W57" i="53"/>
  <c r="X57" i="53"/>
  <c r="Y57" i="53"/>
  <c r="Z57" i="53"/>
  <c r="AD57" i="53"/>
  <c r="AE57" i="53"/>
  <c r="AF57" i="53"/>
  <c r="AG57" i="53"/>
  <c r="AH57" i="53"/>
  <c r="AI57" i="53"/>
  <c r="AJ57" i="53"/>
  <c r="AN57" i="53"/>
  <c r="AR57" i="53"/>
  <c r="AS57" i="53"/>
  <c r="AU57" i="53"/>
  <c r="AV57" i="53"/>
  <c r="C58" i="53"/>
  <c r="D58" i="53"/>
  <c r="E58" i="53"/>
  <c r="F58" i="53"/>
  <c r="G58" i="53"/>
  <c r="H58" i="53"/>
  <c r="I58" i="53"/>
  <c r="N58" i="53"/>
  <c r="O58" i="53"/>
  <c r="P58" i="53"/>
  <c r="Q58" i="53"/>
  <c r="V58" i="53"/>
  <c r="W58" i="53"/>
  <c r="X58" i="53"/>
  <c r="Y58" i="53"/>
  <c r="Z58" i="53"/>
  <c r="AD58" i="53"/>
  <c r="AE58" i="53"/>
  <c r="AF58" i="53"/>
  <c r="AG58" i="53"/>
  <c r="AH58" i="53"/>
  <c r="AI58" i="53"/>
  <c r="AJ58" i="53"/>
  <c r="AN58" i="53"/>
  <c r="AR58" i="53"/>
  <c r="AS58" i="53"/>
  <c r="AU58" i="53"/>
  <c r="AV58" i="53"/>
  <c r="C59" i="53"/>
  <c r="D59" i="53"/>
  <c r="E59" i="53"/>
  <c r="F59" i="53"/>
  <c r="G59" i="53"/>
  <c r="H59" i="53"/>
  <c r="I59" i="53"/>
  <c r="O59" i="53"/>
  <c r="Q59" i="53"/>
  <c r="V59" i="53"/>
  <c r="W59" i="53"/>
  <c r="X59" i="53"/>
  <c r="Y59" i="53"/>
  <c r="Z59" i="53"/>
  <c r="AD59" i="53"/>
  <c r="AE59" i="53"/>
  <c r="AF59" i="53"/>
  <c r="AG59" i="53"/>
  <c r="AH59" i="53"/>
  <c r="AI59" i="53"/>
  <c r="AJ59" i="53"/>
  <c r="AN59" i="53"/>
  <c r="AR59" i="53"/>
  <c r="AS59" i="53"/>
  <c r="AU59" i="53"/>
  <c r="AV59" i="53"/>
  <c r="C60" i="53"/>
  <c r="D60" i="53"/>
  <c r="E60" i="53"/>
  <c r="F60" i="53"/>
  <c r="G60" i="53"/>
  <c r="H60" i="53"/>
  <c r="I60" i="53"/>
  <c r="O60" i="53"/>
  <c r="Q60" i="53"/>
  <c r="V60" i="53"/>
  <c r="W60" i="53"/>
  <c r="X60" i="53"/>
  <c r="Y60" i="53"/>
  <c r="Z60" i="53"/>
  <c r="AD60" i="53"/>
  <c r="AE60" i="53"/>
  <c r="AF60" i="53"/>
  <c r="AG60" i="53"/>
  <c r="AH60" i="53"/>
  <c r="AI60" i="53"/>
  <c r="AJ60" i="53"/>
  <c r="AN60" i="53"/>
  <c r="AR60" i="53"/>
  <c r="AS60" i="53"/>
  <c r="AU60" i="53"/>
  <c r="AV60" i="53"/>
  <c r="C61" i="53"/>
  <c r="D61" i="53"/>
  <c r="E61" i="53"/>
  <c r="F61" i="53"/>
  <c r="G61" i="53"/>
  <c r="H61" i="53"/>
  <c r="I61" i="53"/>
  <c r="O61" i="53"/>
  <c r="Q61" i="53"/>
  <c r="V61" i="53"/>
  <c r="W61" i="53"/>
  <c r="X61" i="53"/>
  <c r="Y61" i="53"/>
  <c r="Z61" i="53"/>
  <c r="AD61" i="53"/>
  <c r="AE61" i="53"/>
  <c r="AF61" i="53"/>
  <c r="AG61" i="53"/>
  <c r="AH61" i="53"/>
  <c r="AI61" i="53"/>
  <c r="AJ61" i="53"/>
  <c r="AN61" i="53"/>
  <c r="AR61" i="53"/>
  <c r="AS61" i="53"/>
  <c r="AU61" i="53"/>
  <c r="AV61" i="53"/>
  <c r="C62" i="53"/>
  <c r="D62" i="53"/>
  <c r="E62" i="53"/>
  <c r="F62" i="53"/>
  <c r="G62" i="53"/>
  <c r="H62" i="53"/>
  <c r="I62" i="53"/>
  <c r="O62" i="53"/>
  <c r="Q62" i="53"/>
  <c r="V62" i="53"/>
  <c r="W62" i="53"/>
  <c r="X62" i="53"/>
  <c r="Y62" i="53"/>
  <c r="Z62" i="53"/>
  <c r="AE62" i="53"/>
  <c r="AF62" i="53"/>
  <c r="AG62" i="53"/>
  <c r="AH62" i="53"/>
  <c r="AI62" i="53"/>
  <c r="AJ62" i="53"/>
  <c r="AN62" i="53"/>
  <c r="AR62" i="53"/>
  <c r="AS62" i="53"/>
  <c r="AU62" i="53"/>
  <c r="AV62" i="53"/>
  <c r="G63" i="53"/>
  <c r="H63" i="53"/>
  <c r="O63" i="53"/>
  <c r="Q63" i="53"/>
  <c r="V63" i="53"/>
  <c r="W63" i="53"/>
  <c r="X63" i="53"/>
  <c r="Y63" i="53"/>
  <c r="Z63" i="53"/>
  <c r="AC63" i="53"/>
  <c r="AE63" i="53"/>
  <c r="AF63" i="53"/>
  <c r="AG63" i="53"/>
  <c r="AH63" i="53"/>
  <c r="AI63" i="53"/>
  <c r="AJ63" i="53"/>
  <c r="AN63" i="53"/>
  <c r="AR63" i="53"/>
  <c r="AS63" i="53"/>
  <c r="AU63" i="53"/>
  <c r="AV63" i="53"/>
  <c r="G64" i="53"/>
  <c r="H64" i="53"/>
  <c r="O64" i="53"/>
  <c r="Q64" i="53"/>
  <c r="V64" i="53"/>
  <c r="W64" i="53"/>
  <c r="X64" i="53"/>
  <c r="Y64" i="53"/>
  <c r="Z64" i="53"/>
  <c r="AC64" i="53"/>
  <c r="AE64" i="53"/>
  <c r="AF64" i="53"/>
  <c r="AG64" i="53"/>
  <c r="AH64" i="53"/>
  <c r="AI64" i="53"/>
  <c r="AJ64" i="53"/>
  <c r="AN64" i="53"/>
  <c r="AR64" i="53"/>
  <c r="AS64" i="53"/>
  <c r="AU64" i="53"/>
  <c r="AV64" i="53"/>
  <c r="G65" i="53"/>
  <c r="H65" i="53"/>
  <c r="O65" i="53"/>
  <c r="Q65" i="53"/>
  <c r="V65" i="53"/>
  <c r="W65" i="53"/>
  <c r="X65" i="53"/>
  <c r="Y65" i="53"/>
  <c r="Z65" i="53"/>
  <c r="AC65" i="53"/>
  <c r="AE65" i="53"/>
  <c r="AF65" i="53"/>
  <c r="AG65" i="53"/>
  <c r="AH65" i="53"/>
  <c r="AI65" i="53"/>
  <c r="AJ65" i="53"/>
  <c r="AN65" i="53"/>
  <c r="AR65" i="53"/>
  <c r="AS65" i="53"/>
  <c r="AU65" i="53"/>
  <c r="AV65" i="53"/>
  <c r="G66" i="53"/>
  <c r="H66" i="53"/>
  <c r="O66" i="53"/>
  <c r="Q66" i="53"/>
  <c r="V66" i="53"/>
  <c r="W66" i="53"/>
  <c r="X66" i="53"/>
  <c r="Y66" i="53"/>
  <c r="Z66" i="53"/>
  <c r="AC66" i="53"/>
  <c r="AE66" i="53"/>
  <c r="AF66" i="53"/>
  <c r="AG66" i="53"/>
  <c r="AH66" i="53"/>
  <c r="AI66" i="53"/>
  <c r="AJ66" i="53"/>
  <c r="AN66" i="53"/>
  <c r="AR66" i="53"/>
  <c r="AS66" i="53"/>
  <c r="AU66" i="53"/>
  <c r="AV66" i="53"/>
  <c r="G67" i="53"/>
  <c r="H67" i="53"/>
  <c r="O67" i="53"/>
  <c r="Q67" i="53"/>
  <c r="V67" i="53"/>
  <c r="W67" i="53"/>
  <c r="X67" i="53"/>
  <c r="Y67" i="53"/>
  <c r="Z67" i="53"/>
  <c r="AC67" i="53"/>
  <c r="AE67" i="53"/>
  <c r="AF67" i="53"/>
  <c r="AG67" i="53"/>
  <c r="AH67" i="53"/>
  <c r="AI67" i="53"/>
  <c r="AJ67" i="53"/>
  <c r="AN67" i="53"/>
  <c r="AR67" i="53"/>
  <c r="AS67" i="53"/>
  <c r="AU67" i="53"/>
  <c r="AV67" i="53"/>
  <c r="G68" i="53"/>
  <c r="H68" i="53"/>
  <c r="O68" i="53"/>
  <c r="Q68" i="53"/>
  <c r="V68" i="53"/>
  <c r="W68" i="53"/>
  <c r="X68" i="53"/>
  <c r="Y68" i="53"/>
  <c r="Z68" i="53"/>
  <c r="AC68" i="53"/>
  <c r="AE68" i="53"/>
  <c r="AF68" i="53"/>
  <c r="AG68" i="53"/>
  <c r="AH68" i="53"/>
  <c r="AI68" i="53"/>
  <c r="AJ68" i="53"/>
  <c r="AN68" i="53"/>
  <c r="AR68" i="53"/>
  <c r="AS68" i="53"/>
  <c r="AU68" i="53"/>
  <c r="AV68" i="53"/>
  <c r="G69" i="53"/>
  <c r="H69" i="53"/>
  <c r="O69" i="53"/>
  <c r="Q69" i="53"/>
  <c r="V69" i="53"/>
  <c r="W69" i="53"/>
  <c r="X69" i="53"/>
  <c r="Y69" i="53"/>
  <c r="Z69" i="53"/>
  <c r="AC69" i="53"/>
  <c r="AE69" i="53"/>
  <c r="AF69" i="53"/>
  <c r="AG69" i="53"/>
  <c r="AH69" i="53"/>
  <c r="AI69" i="53"/>
  <c r="AJ69" i="53"/>
  <c r="AN69" i="53"/>
  <c r="AR69" i="53"/>
  <c r="AS69" i="53"/>
  <c r="AU69" i="53"/>
  <c r="AV69" i="53"/>
  <c r="G70" i="53"/>
  <c r="H70" i="53"/>
  <c r="O70" i="53"/>
  <c r="Q70" i="53"/>
  <c r="V70" i="53"/>
  <c r="W70" i="53"/>
  <c r="X70" i="53"/>
  <c r="Y70" i="53"/>
  <c r="Z70" i="53"/>
  <c r="AC70" i="53"/>
  <c r="AE70" i="53"/>
  <c r="AF70" i="53"/>
  <c r="AG70" i="53"/>
  <c r="AH70" i="53"/>
  <c r="AI70" i="53"/>
  <c r="AJ70" i="53"/>
  <c r="AN70" i="53"/>
  <c r="AR70" i="53"/>
  <c r="AS70" i="53"/>
  <c r="AU70" i="53"/>
  <c r="AV70" i="53"/>
  <c r="G71" i="53"/>
  <c r="H71" i="53"/>
  <c r="O71" i="53"/>
  <c r="Q71" i="53"/>
  <c r="V71" i="53"/>
  <c r="W71" i="53"/>
  <c r="X71" i="53"/>
  <c r="Y71" i="53"/>
  <c r="Z71" i="53"/>
  <c r="AC71" i="53"/>
  <c r="AE71" i="53"/>
  <c r="AF71" i="53"/>
  <c r="AG71" i="53"/>
  <c r="AH71" i="53"/>
  <c r="AI71" i="53"/>
  <c r="AJ71" i="53"/>
  <c r="AN71" i="53"/>
  <c r="AR71" i="53"/>
  <c r="AS71" i="53"/>
  <c r="AU71" i="53"/>
  <c r="AV71" i="53"/>
  <c r="G72" i="53"/>
  <c r="H72" i="53"/>
  <c r="O72" i="53"/>
  <c r="Q72" i="53"/>
  <c r="V72" i="53"/>
  <c r="W72" i="53"/>
  <c r="X72" i="53"/>
  <c r="Y72" i="53"/>
  <c r="Z72" i="53"/>
  <c r="AC72" i="53"/>
  <c r="AE72" i="53"/>
  <c r="AF72" i="53"/>
  <c r="AG72" i="53"/>
  <c r="AH72" i="53"/>
  <c r="AI72" i="53"/>
  <c r="AJ72" i="53"/>
  <c r="AN72" i="53"/>
  <c r="AR72" i="53"/>
  <c r="AS72" i="53"/>
  <c r="AU72" i="53"/>
  <c r="AV72" i="53"/>
  <c r="G73" i="53"/>
  <c r="H73" i="53"/>
  <c r="O73" i="53"/>
  <c r="Q73" i="53"/>
  <c r="V73" i="53"/>
  <c r="W73" i="53"/>
  <c r="X73" i="53"/>
  <c r="Y73" i="53"/>
  <c r="Z73" i="53"/>
  <c r="AC73" i="53"/>
  <c r="AE73" i="53"/>
  <c r="AF73" i="53"/>
  <c r="AG73" i="53"/>
  <c r="AH73" i="53"/>
  <c r="AI73" i="53"/>
  <c r="AJ73" i="53"/>
  <c r="AN73" i="53"/>
  <c r="AR73" i="53"/>
  <c r="AS73" i="53"/>
  <c r="AU73" i="53"/>
  <c r="AV73" i="53"/>
  <c r="G74" i="53"/>
  <c r="H74" i="53"/>
  <c r="O74" i="53"/>
  <c r="Q74" i="53"/>
  <c r="V74" i="53"/>
  <c r="W74" i="53"/>
  <c r="X74" i="53"/>
  <c r="Y74" i="53"/>
  <c r="Z74" i="53"/>
  <c r="AC74" i="53"/>
  <c r="AE74" i="53"/>
  <c r="AF74" i="53"/>
  <c r="AG74" i="53"/>
  <c r="AH74" i="53"/>
  <c r="AI74" i="53"/>
  <c r="AJ74" i="53"/>
  <c r="AN74" i="53"/>
  <c r="AR74" i="53"/>
  <c r="AS74" i="53"/>
  <c r="AU74" i="53"/>
  <c r="AV74" i="53"/>
  <c r="G75" i="53"/>
  <c r="H75" i="53"/>
  <c r="O75" i="53"/>
  <c r="Q75" i="53"/>
  <c r="V75" i="53"/>
  <c r="W75" i="53"/>
  <c r="X75" i="53"/>
  <c r="Y75" i="53"/>
  <c r="Z75" i="53"/>
  <c r="AC75" i="53"/>
  <c r="AE75" i="53"/>
  <c r="AG75" i="53"/>
  <c r="AH75" i="53"/>
  <c r="AI75" i="53"/>
  <c r="AJ75" i="53"/>
  <c r="AN75" i="53"/>
  <c r="AR75" i="53"/>
  <c r="AS75" i="53"/>
  <c r="AU75" i="53"/>
  <c r="AV75" i="53"/>
  <c r="H76" i="53"/>
  <c r="O76" i="53"/>
  <c r="Q76" i="53"/>
  <c r="V76" i="53"/>
  <c r="W76" i="53"/>
  <c r="X76" i="53"/>
  <c r="Y76" i="53"/>
  <c r="Z76" i="53"/>
  <c r="AC76" i="53"/>
  <c r="AE76" i="53"/>
  <c r="AG76" i="53"/>
  <c r="AH76" i="53"/>
  <c r="AI76" i="53"/>
  <c r="AJ76" i="53"/>
  <c r="AN76" i="53"/>
  <c r="AS76" i="53"/>
  <c r="AU76" i="53"/>
  <c r="AV76" i="53"/>
  <c r="H77" i="53"/>
  <c r="O77" i="53"/>
  <c r="Q77" i="53"/>
  <c r="V77" i="53"/>
  <c r="W77" i="53"/>
  <c r="X77" i="53"/>
  <c r="Y77" i="53"/>
  <c r="Z77" i="53"/>
  <c r="AC77" i="53"/>
  <c r="AE77" i="53"/>
  <c r="AG77" i="53"/>
  <c r="AH77" i="53"/>
  <c r="AI77" i="53"/>
  <c r="AJ77" i="53"/>
  <c r="AN77" i="53"/>
  <c r="AS77" i="53"/>
  <c r="AU77" i="53"/>
  <c r="AV77" i="53"/>
  <c r="H78" i="53"/>
  <c r="O78" i="53"/>
  <c r="Q78" i="53"/>
  <c r="T78" i="53"/>
  <c r="V78" i="53"/>
  <c r="W78" i="53"/>
  <c r="X78" i="53"/>
  <c r="Y78" i="53"/>
  <c r="Z78" i="53"/>
  <c r="AC78" i="53"/>
  <c r="AE78" i="53"/>
  <c r="AG78" i="53"/>
  <c r="AH78" i="53"/>
  <c r="AI78" i="53"/>
  <c r="AJ78" i="53"/>
  <c r="AN78" i="53"/>
  <c r="AS78" i="53"/>
  <c r="AU78" i="53"/>
  <c r="AV78" i="53"/>
  <c r="H79" i="53"/>
  <c r="O79" i="53"/>
  <c r="Q79" i="53"/>
  <c r="T79" i="53"/>
  <c r="V79" i="53"/>
  <c r="W79" i="53"/>
  <c r="X79" i="53"/>
  <c r="Y79" i="53"/>
  <c r="Z79" i="53"/>
  <c r="AC79" i="53"/>
  <c r="AE79" i="53"/>
  <c r="AG79" i="53"/>
  <c r="AH79" i="53"/>
  <c r="AI79" i="53"/>
  <c r="AJ79" i="53"/>
  <c r="AN79" i="53"/>
  <c r="AS79" i="53"/>
  <c r="AU79" i="53"/>
  <c r="AV79" i="53"/>
  <c r="H80" i="53"/>
  <c r="O80" i="53"/>
  <c r="Q80" i="53"/>
  <c r="T80" i="53"/>
  <c r="V80" i="53"/>
  <c r="W80" i="53"/>
  <c r="X80" i="53"/>
  <c r="Y80" i="53"/>
  <c r="Z80" i="53"/>
  <c r="AC80" i="53"/>
  <c r="AE80" i="53"/>
  <c r="AG80" i="53"/>
  <c r="AH80" i="53"/>
  <c r="AI80" i="53"/>
  <c r="AJ80" i="53"/>
  <c r="AN80" i="53"/>
  <c r="AS80" i="53"/>
  <c r="AU80" i="53"/>
  <c r="AV80" i="53"/>
  <c r="H81" i="53"/>
  <c r="O81" i="53"/>
  <c r="Q81" i="53"/>
  <c r="T81" i="53"/>
  <c r="V81" i="53"/>
  <c r="W81" i="53"/>
  <c r="X81" i="53"/>
  <c r="Y81" i="53"/>
  <c r="Z81" i="53"/>
  <c r="AC81" i="53"/>
  <c r="AE81" i="53"/>
  <c r="AG81" i="53"/>
  <c r="AH81" i="53"/>
  <c r="AI81" i="53"/>
  <c r="AJ81" i="53"/>
  <c r="AN81" i="53"/>
  <c r="AS81" i="53"/>
  <c r="AU81" i="53"/>
  <c r="AV81" i="53"/>
  <c r="H82" i="53"/>
  <c r="O82" i="53"/>
  <c r="Q82" i="53"/>
  <c r="T82" i="53"/>
  <c r="V82" i="53"/>
  <c r="W82" i="53"/>
  <c r="X82" i="53"/>
  <c r="Y82" i="53"/>
  <c r="Z82" i="53"/>
  <c r="AC82" i="53"/>
  <c r="AE82" i="53"/>
  <c r="AG82" i="53"/>
  <c r="AH82" i="53"/>
  <c r="AI82" i="53"/>
  <c r="AJ82" i="53"/>
  <c r="AN82" i="53"/>
  <c r="AS82" i="53"/>
  <c r="AU82" i="53"/>
  <c r="AV82" i="53"/>
  <c r="H83" i="53"/>
  <c r="O83" i="53"/>
  <c r="Q83" i="53"/>
  <c r="T83" i="53"/>
  <c r="V83" i="53"/>
  <c r="W83" i="53"/>
  <c r="X83" i="53"/>
  <c r="Y83" i="53"/>
  <c r="Z83" i="53"/>
  <c r="AC83" i="53"/>
  <c r="AE83" i="53"/>
  <c r="AG83" i="53"/>
  <c r="AH83" i="53"/>
  <c r="AI83" i="53"/>
  <c r="AJ83" i="53"/>
  <c r="AN83" i="53"/>
  <c r="AS83" i="53"/>
  <c r="AU83" i="53"/>
  <c r="AV83" i="53"/>
  <c r="H84" i="53"/>
  <c r="O84" i="53"/>
  <c r="Q84" i="53"/>
  <c r="T84" i="53"/>
  <c r="V84" i="53"/>
  <c r="W84" i="53"/>
  <c r="X84" i="53"/>
  <c r="Y84" i="53"/>
  <c r="Z84" i="53"/>
  <c r="AC84" i="53"/>
  <c r="AE84" i="53"/>
  <c r="AH84" i="53"/>
  <c r="AI84" i="53"/>
  <c r="AJ84" i="53"/>
  <c r="AN84" i="53"/>
  <c r="AS84" i="53"/>
  <c r="AU84" i="53"/>
  <c r="AV84" i="53"/>
  <c r="H85" i="53"/>
  <c r="O85" i="53"/>
  <c r="Q85" i="53"/>
  <c r="T85" i="53"/>
  <c r="V85" i="53"/>
  <c r="W85" i="53"/>
  <c r="X85" i="53"/>
  <c r="Y85" i="53"/>
  <c r="Z85" i="53"/>
  <c r="AC85" i="53"/>
  <c r="AE85" i="53"/>
  <c r="AF85" i="53"/>
  <c r="AH85" i="53"/>
  <c r="AI85" i="53"/>
  <c r="AJ85" i="53"/>
  <c r="AN85" i="53"/>
  <c r="AS85" i="53"/>
  <c r="AU85" i="53"/>
  <c r="AV85" i="53"/>
  <c r="H86" i="53"/>
  <c r="O86" i="53"/>
  <c r="Q86" i="53"/>
  <c r="T86" i="53"/>
  <c r="V86" i="53"/>
  <c r="W86" i="53"/>
  <c r="X86" i="53"/>
  <c r="Y86" i="53"/>
  <c r="Z86" i="53"/>
  <c r="AC86" i="53"/>
  <c r="AE86" i="53"/>
  <c r="AF86" i="53"/>
  <c r="AH86" i="53"/>
  <c r="AI86" i="53"/>
  <c r="AJ86" i="53"/>
  <c r="AN86" i="53"/>
  <c r="AS86" i="53"/>
  <c r="AU86" i="53"/>
  <c r="AV86" i="53"/>
  <c r="H87" i="53"/>
  <c r="O87" i="53"/>
  <c r="Q87" i="53"/>
  <c r="T87" i="53"/>
  <c r="V87" i="53"/>
  <c r="W87" i="53"/>
  <c r="X87" i="53"/>
  <c r="Y87" i="53"/>
  <c r="Z87" i="53"/>
  <c r="AC87" i="53"/>
  <c r="AE87" i="53"/>
  <c r="AF87" i="53"/>
  <c r="AH87" i="53"/>
  <c r="AI87" i="53"/>
  <c r="AJ87" i="53"/>
  <c r="AN87" i="53"/>
  <c r="AS87" i="53"/>
  <c r="AU87" i="53"/>
  <c r="AV87" i="53"/>
  <c r="H88" i="53"/>
  <c r="O88" i="53"/>
  <c r="Q88" i="53"/>
  <c r="T88" i="53"/>
  <c r="V88" i="53"/>
  <c r="X88" i="53"/>
  <c r="Y88" i="53"/>
  <c r="Z88" i="53"/>
  <c r="AC88" i="53"/>
  <c r="AE88" i="53"/>
  <c r="AF88" i="53"/>
  <c r="AH88" i="53"/>
  <c r="AI88" i="53"/>
  <c r="AJ88" i="53"/>
  <c r="AN88" i="53"/>
  <c r="AS88" i="53"/>
  <c r="AU88" i="53"/>
  <c r="AV88" i="53"/>
  <c r="H89" i="53"/>
  <c r="O89" i="53"/>
  <c r="Q89" i="53"/>
  <c r="T89" i="53"/>
  <c r="V89" i="53"/>
  <c r="X89" i="53"/>
  <c r="Y89" i="53"/>
  <c r="Z89" i="53"/>
  <c r="AC89" i="53"/>
  <c r="AE89" i="53"/>
  <c r="AF89" i="53"/>
  <c r="AH89" i="53"/>
  <c r="AI89" i="53"/>
  <c r="AJ89" i="53"/>
  <c r="AN89" i="53"/>
  <c r="AS89" i="53"/>
  <c r="AU89" i="53"/>
  <c r="AV89" i="53"/>
  <c r="H90" i="53"/>
  <c r="O90" i="53"/>
  <c r="Q90" i="53"/>
  <c r="T90" i="53"/>
  <c r="V90" i="53"/>
  <c r="X90" i="53"/>
  <c r="Y90" i="53"/>
  <c r="Z90" i="53"/>
  <c r="AC90" i="53"/>
  <c r="AE90" i="53"/>
  <c r="AF90" i="53"/>
  <c r="AH90" i="53"/>
  <c r="AI90" i="53"/>
  <c r="AJ90" i="53"/>
  <c r="AN90" i="53"/>
  <c r="AS90" i="53"/>
  <c r="AU90" i="53"/>
  <c r="AV90" i="53"/>
  <c r="H91" i="53"/>
  <c r="O91" i="53"/>
  <c r="Q91" i="53"/>
  <c r="T91" i="53"/>
  <c r="V91" i="53"/>
  <c r="X91" i="53"/>
  <c r="Y91" i="53"/>
  <c r="Z91" i="53"/>
  <c r="AC91" i="53"/>
  <c r="AE91" i="53"/>
  <c r="AF91" i="53"/>
  <c r="AH91" i="53"/>
  <c r="AI91" i="53"/>
  <c r="AJ91" i="53"/>
  <c r="AN91" i="53"/>
  <c r="AS91" i="53"/>
  <c r="AU91" i="53"/>
  <c r="AV91" i="53"/>
  <c r="O92" i="53"/>
  <c r="Q92" i="53"/>
  <c r="T92" i="53"/>
  <c r="V92" i="53"/>
  <c r="X92" i="53"/>
  <c r="Y92" i="53"/>
  <c r="Z92" i="53"/>
  <c r="AC92" i="53"/>
  <c r="AE92" i="53"/>
  <c r="AF92" i="53"/>
  <c r="AH92" i="53"/>
  <c r="AI92" i="53"/>
  <c r="AJ92" i="53"/>
  <c r="AN92" i="53"/>
  <c r="AS92" i="53"/>
  <c r="AU92" i="53"/>
  <c r="AV92" i="53"/>
  <c r="O93" i="53"/>
  <c r="Q93" i="53"/>
  <c r="T93" i="53"/>
  <c r="V93" i="53"/>
  <c r="X93" i="53"/>
  <c r="Y93" i="53"/>
  <c r="Z93" i="53"/>
  <c r="AC93" i="53"/>
  <c r="AE93" i="53"/>
  <c r="AF93" i="53"/>
  <c r="AH93" i="53"/>
  <c r="AI93" i="53"/>
  <c r="AJ93" i="53"/>
  <c r="AN93" i="53"/>
  <c r="AS93" i="53"/>
  <c r="AU93" i="53"/>
  <c r="AV93" i="53"/>
  <c r="O94" i="53"/>
  <c r="Q94" i="53"/>
  <c r="T94" i="53"/>
  <c r="V94" i="53"/>
  <c r="X94" i="53"/>
  <c r="Y94" i="53"/>
  <c r="Z94" i="53"/>
  <c r="AC94" i="53"/>
  <c r="AE94" i="53"/>
  <c r="AF94" i="53"/>
  <c r="AH94" i="53"/>
  <c r="AI94" i="53"/>
  <c r="AJ94" i="53"/>
  <c r="AN94" i="53"/>
  <c r="AS94" i="53"/>
  <c r="AU94" i="53"/>
  <c r="AV94" i="53"/>
  <c r="O95" i="53"/>
  <c r="Q95" i="53"/>
  <c r="T95" i="53"/>
  <c r="V95" i="53"/>
  <c r="X95" i="53"/>
  <c r="Y95" i="53"/>
  <c r="Z95" i="53"/>
  <c r="AC95" i="53"/>
  <c r="AE95" i="53"/>
  <c r="AF95" i="53"/>
  <c r="AH95" i="53"/>
  <c r="AI95" i="53"/>
  <c r="AJ95" i="53"/>
  <c r="AN95" i="53"/>
  <c r="AS95" i="53"/>
  <c r="AU95" i="53"/>
  <c r="AV95" i="53"/>
  <c r="O96" i="53"/>
  <c r="Q96" i="53"/>
  <c r="T96" i="53"/>
  <c r="V96" i="53"/>
  <c r="X96" i="53"/>
  <c r="Y96" i="53"/>
  <c r="Z96" i="53"/>
  <c r="AC96" i="53"/>
  <c r="AE96" i="53"/>
  <c r="AF96" i="53"/>
  <c r="AH96" i="53"/>
  <c r="AI96" i="53"/>
  <c r="AJ96" i="53"/>
  <c r="AN96" i="53"/>
  <c r="AS96" i="53"/>
  <c r="AU96" i="53"/>
  <c r="AV96" i="53"/>
  <c r="O97" i="53"/>
  <c r="Q97" i="53"/>
  <c r="T97" i="53"/>
  <c r="V97" i="53"/>
  <c r="X97" i="53"/>
  <c r="Y97" i="53"/>
  <c r="Z97" i="53"/>
  <c r="AC97" i="53"/>
  <c r="AE97" i="53"/>
  <c r="AF97" i="53"/>
  <c r="AH97" i="53"/>
  <c r="AI97" i="53"/>
  <c r="AJ97" i="53"/>
  <c r="AN97" i="53"/>
  <c r="AS97" i="53"/>
  <c r="AU97" i="53"/>
  <c r="AV97" i="53"/>
  <c r="O98" i="53"/>
  <c r="Q98" i="53"/>
  <c r="T98" i="53"/>
  <c r="V98" i="53"/>
  <c r="Y98" i="53"/>
  <c r="Z98" i="53"/>
  <c r="AC98" i="53"/>
  <c r="AE98" i="53"/>
  <c r="AF98" i="53"/>
  <c r="AH98" i="53"/>
  <c r="AI98" i="53"/>
  <c r="AJ98" i="53"/>
  <c r="AN98" i="53"/>
  <c r="AS98" i="53"/>
  <c r="AU98" i="53"/>
  <c r="AV98" i="53"/>
  <c r="F99" i="53"/>
  <c r="O99" i="53"/>
  <c r="Q99" i="53"/>
  <c r="T99" i="53"/>
  <c r="V99" i="53"/>
  <c r="Y99" i="53"/>
  <c r="Z99" i="53"/>
  <c r="AC99" i="53"/>
  <c r="AE99" i="53"/>
  <c r="AF99" i="53"/>
  <c r="AH99" i="53"/>
  <c r="AI99" i="53"/>
  <c r="AJ99" i="53"/>
  <c r="AN99" i="53"/>
  <c r="AS99" i="53"/>
  <c r="AU99" i="53"/>
  <c r="AV99" i="53"/>
  <c r="F100" i="53"/>
  <c r="O100" i="53"/>
  <c r="Q100" i="53"/>
  <c r="T100" i="53"/>
  <c r="V100" i="53"/>
  <c r="Y100" i="53"/>
  <c r="Z100" i="53"/>
  <c r="AC100" i="53"/>
  <c r="AE100" i="53"/>
  <c r="AF100" i="53"/>
  <c r="AH100" i="53"/>
  <c r="AI100" i="53"/>
  <c r="AJ100" i="53"/>
  <c r="AS100" i="53"/>
  <c r="AU100" i="53"/>
  <c r="AV100" i="53"/>
  <c r="F101" i="53"/>
  <c r="O101" i="53"/>
  <c r="Q101" i="53"/>
  <c r="T101" i="53"/>
  <c r="V101" i="53"/>
  <c r="Y101" i="53"/>
  <c r="Z101" i="53"/>
  <c r="AC101" i="53"/>
  <c r="AE101" i="53"/>
  <c r="AF101" i="53"/>
  <c r="AH101" i="53"/>
  <c r="AI101" i="53"/>
  <c r="AJ101" i="53"/>
  <c r="AN101" i="53"/>
  <c r="AS101" i="53"/>
  <c r="AU101" i="53"/>
  <c r="AV101" i="53"/>
  <c r="F102" i="53"/>
  <c r="O102" i="53"/>
  <c r="Q102" i="53"/>
  <c r="T102" i="53"/>
  <c r="V102" i="53"/>
  <c r="Y102" i="53"/>
  <c r="Z102" i="53"/>
  <c r="AC102" i="53"/>
  <c r="AE102" i="53"/>
  <c r="AF102" i="53"/>
  <c r="AH102" i="53"/>
  <c r="AI102" i="53"/>
  <c r="AJ102" i="53"/>
  <c r="AN102" i="53"/>
  <c r="AS102" i="53"/>
  <c r="AU102" i="53"/>
  <c r="AV102" i="53"/>
  <c r="F103" i="53"/>
  <c r="O103" i="53"/>
  <c r="Q103" i="53"/>
  <c r="T103" i="53"/>
  <c r="V103" i="53"/>
  <c r="Y103" i="53"/>
  <c r="Z103" i="53"/>
  <c r="AC103" i="53"/>
  <c r="AE103" i="53"/>
  <c r="AF103" i="53"/>
  <c r="AH103" i="53"/>
  <c r="AI103" i="53"/>
  <c r="AJ103" i="53"/>
  <c r="AS103" i="53"/>
  <c r="AU103" i="53"/>
  <c r="AV103" i="53"/>
  <c r="F104" i="53"/>
  <c r="O104" i="53"/>
  <c r="Q104" i="53"/>
  <c r="T104" i="53"/>
  <c r="V104" i="53"/>
  <c r="Y104" i="53"/>
  <c r="Z104" i="53"/>
  <c r="AC104" i="53"/>
  <c r="AE104" i="53"/>
  <c r="AF104" i="53"/>
  <c r="AH104" i="53"/>
  <c r="AI104" i="53"/>
  <c r="AJ104" i="53"/>
  <c r="AS104" i="53"/>
  <c r="AU104" i="53"/>
  <c r="AV104" i="53"/>
  <c r="F105" i="53"/>
  <c r="O105" i="53"/>
  <c r="Q105" i="53"/>
  <c r="T105" i="53"/>
  <c r="V105" i="53"/>
  <c r="Y105" i="53"/>
  <c r="Z105" i="53"/>
  <c r="AC105" i="53"/>
  <c r="AE105" i="53"/>
  <c r="AF105" i="53"/>
  <c r="AH105" i="53"/>
  <c r="AI105" i="53"/>
  <c r="AJ105" i="53"/>
  <c r="AS105" i="53"/>
  <c r="AU105" i="53"/>
  <c r="AV105" i="53"/>
  <c r="F106" i="53"/>
  <c r="O106" i="53"/>
  <c r="Q106" i="53"/>
  <c r="T106" i="53"/>
  <c r="V106" i="53"/>
  <c r="Y106" i="53"/>
  <c r="Z106" i="53"/>
  <c r="AC106" i="53"/>
  <c r="AE106" i="53"/>
  <c r="AF106" i="53"/>
  <c r="AH106" i="53"/>
  <c r="AI106" i="53"/>
  <c r="AJ106" i="53"/>
  <c r="AS106" i="53"/>
  <c r="AU106" i="53"/>
  <c r="AV106" i="53"/>
  <c r="F107" i="53"/>
  <c r="O107" i="53"/>
  <c r="Q107" i="53"/>
  <c r="T107" i="53"/>
  <c r="V107" i="53"/>
  <c r="Y107" i="53"/>
  <c r="Z107" i="53"/>
  <c r="AC107" i="53"/>
  <c r="AE107" i="53"/>
  <c r="AF107" i="53"/>
  <c r="AH107" i="53"/>
  <c r="AI107" i="53"/>
  <c r="AJ107" i="53"/>
  <c r="AS107" i="53"/>
  <c r="AU107" i="53"/>
  <c r="AV107" i="53"/>
  <c r="F108" i="53"/>
  <c r="O108" i="53"/>
  <c r="Q108" i="53"/>
  <c r="T108" i="53"/>
  <c r="V108" i="53"/>
  <c r="Y108" i="53"/>
  <c r="Z108" i="53"/>
  <c r="AC108" i="53"/>
  <c r="AE108" i="53"/>
  <c r="AF108" i="53"/>
  <c r="AH108" i="53"/>
  <c r="AI108" i="53"/>
  <c r="AJ108" i="53"/>
  <c r="AS108" i="53"/>
  <c r="AU108" i="53"/>
  <c r="AV108" i="53"/>
  <c r="F109" i="53"/>
  <c r="O109" i="53"/>
  <c r="Q109" i="53"/>
  <c r="T109" i="53"/>
  <c r="V109" i="53"/>
  <c r="Y109" i="53"/>
  <c r="Z109" i="53"/>
  <c r="AC109" i="53"/>
  <c r="AE109" i="53"/>
  <c r="AF109" i="53"/>
  <c r="AH109" i="53"/>
  <c r="AI109" i="53"/>
  <c r="AJ109" i="53"/>
  <c r="AS109" i="53"/>
  <c r="AU109" i="53"/>
  <c r="AV109" i="53"/>
  <c r="F110" i="53"/>
  <c r="O110" i="53"/>
  <c r="Q110" i="53"/>
  <c r="T110" i="53"/>
  <c r="V110" i="53"/>
  <c r="Y110" i="53"/>
  <c r="Z110" i="53"/>
  <c r="AC110" i="53"/>
  <c r="AE110" i="53"/>
  <c r="AF110" i="53"/>
  <c r="AH110" i="53"/>
  <c r="AI110" i="53"/>
  <c r="AJ110" i="53"/>
  <c r="AS110" i="53"/>
  <c r="AU110" i="53"/>
  <c r="AV110" i="53"/>
  <c r="F111" i="53"/>
  <c r="O111" i="53"/>
  <c r="T111" i="53"/>
  <c r="V111" i="53"/>
  <c r="Y111" i="53"/>
  <c r="Z111" i="53"/>
  <c r="AC111" i="53"/>
  <c r="AE111" i="53"/>
  <c r="AF111" i="53"/>
  <c r="AH111" i="53"/>
  <c r="AI111" i="53"/>
  <c r="AJ111" i="53"/>
  <c r="AS111" i="53"/>
  <c r="AU111" i="53"/>
  <c r="AV111" i="53"/>
  <c r="F112" i="53"/>
  <c r="O112" i="53"/>
  <c r="T112" i="53"/>
  <c r="V112" i="53"/>
  <c r="Y112" i="53"/>
  <c r="Z112" i="53"/>
  <c r="AC112" i="53"/>
  <c r="AE112" i="53"/>
  <c r="AF112" i="53"/>
  <c r="AH112" i="53"/>
  <c r="AI112" i="53"/>
  <c r="AJ112" i="53"/>
  <c r="AS112" i="53"/>
  <c r="AU112" i="53"/>
  <c r="AV112" i="53"/>
  <c r="F113" i="53"/>
  <c r="O113" i="53"/>
  <c r="T113" i="53"/>
  <c r="V113" i="53"/>
  <c r="Y113" i="53"/>
  <c r="Z113" i="53"/>
  <c r="AC113" i="53"/>
  <c r="AE113" i="53"/>
  <c r="AF113" i="53"/>
  <c r="AH113" i="53"/>
  <c r="AI113" i="53"/>
  <c r="AJ113" i="53"/>
  <c r="AS113" i="53"/>
  <c r="AU113" i="53"/>
  <c r="AV113" i="53"/>
  <c r="F114" i="53"/>
  <c r="T114" i="53"/>
  <c r="V114" i="53"/>
  <c r="Y114" i="53"/>
  <c r="Z114" i="53"/>
  <c r="AC114" i="53"/>
  <c r="AF114" i="53"/>
  <c r="AH114" i="53"/>
  <c r="AI114" i="53"/>
  <c r="AJ114" i="53"/>
  <c r="AS114" i="53"/>
  <c r="AU114" i="53"/>
  <c r="AV114" i="53"/>
  <c r="F115" i="53"/>
  <c r="T115" i="53"/>
  <c r="V115" i="53"/>
  <c r="Y115" i="53"/>
  <c r="Z115" i="53"/>
  <c r="AC115" i="53"/>
  <c r="AF115" i="53"/>
  <c r="AH115" i="53"/>
  <c r="AI115" i="53"/>
  <c r="AJ115" i="53"/>
  <c r="AS115" i="53"/>
  <c r="AU115" i="53"/>
  <c r="AV115" i="53"/>
  <c r="F116" i="53"/>
  <c r="T116" i="53"/>
  <c r="V116" i="53"/>
  <c r="Y116" i="53"/>
  <c r="Z116" i="53"/>
  <c r="AC116" i="53"/>
  <c r="AF116" i="53"/>
  <c r="AH116" i="53"/>
  <c r="AI116" i="53"/>
  <c r="AJ116" i="53"/>
  <c r="AS116" i="53"/>
  <c r="AU116" i="53"/>
  <c r="AV116" i="53"/>
  <c r="F117" i="53"/>
  <c r="T117" i="53"/>
  <c r="V117" i="53"/>
  <c r="Y117" i="53"/>
  <c r="Z117" i="53"/>
  <c r="AC117" i="53"/>
  <c r="AF117" i="53"/>
  <c r="AH117" i="53"/>
  <c r="AI117" i="53"/>
  <c r="AJ117" i="53"/>
  <c r="AS117" i="53"/>
  <c r="AU117" i="53"/>
  <c r="AV117" i="53"/>
  <c r="F118" i="53"/>
  <c r="T118" i="53"/>
  <c r="Y118" i="53"/>
  <c r="Z118" i="53"/>
  <c r="AC118" i="53"/>
  <c r="AF118" i="53"/>
  <c r="AH118" i="53"/>
  <c r="AI118" i="53"/>
  <c r="AJ118" i="53"/>
  <c r="AS118" i="53"/>
  <c r="AU118" i="53"/>
  <c r="AV118" i="53"/>
  <c r="D119" i="53"/>
  <c r="F119" i="53"/>
  <c r="T119" i="53"/>
  <c r="U119" i="53"/>
  <c r="Y119" i="53"/>
  <c r="Z119" i="53"/>
  <c r="AC119" i="53"/>
  <c r="AF119" i="53"/>
  <c r="AH119" i="53"/>
  <c r="AI119" i="53"/>
  <c r="AJ119" i="53"/>
  <c r="AS119" i="53"/>
  <c r="AU119" i="53"/>
  <c r="AV119" i="53"/>
  <c r="D120" i="53"/>
  <c r="F120" i="53"/>
  <c r="T120" i="53"/>
  <c r="U120" i="53"/>
  <c r="Y120" i="53"/>
  <c r="Z120" i="53"/>
  <c r="AC120" i="53"/>
  <c r="AF120" i="53"/>
  <c r="AH120" i="53"/>
  <c r="AI120" i="53"/>
  <c r="AJ120" i="53"/>
  <c r="AS120" i="53"/>
  <c r="AU120" i="53"/>
  <c r="AV120" i="53"/>
  <c r="D121" i="53"/>
  <c r="F121" i="53"/>
  <c r="T121" i="53"/>
  <c r="U121" i="53"/>
  <c r="Y121" i="53"/>
  <c r="Z121" i="53"/>
  <c r="AC121" i="53"/>
  <c r="AF121" i="53"/>
  <c r="AH121" i="53"/>
  <c r="AI121" i="53"/>
  <c r="AJ121" i="53"/>
  <c r="AS121" i="53"/>
  <c r="AU121" i="53"/>
  <c r="AV121" i="53"/>
  <c r="D122" i="53"/>
  <c r="F122" i="53"/>
  <c r="T122" i="53"/>
  <c r="U122" i="53"/>
  <c r="Y122" i="53"/>
  <c r="Z122" i="53"/>
  <c r="AC122" i="53"/>
  <c r="AF122" i="53"/>
  <c r="AH122" i="53"/>
  <c r="AI122" i="53"/>
  <c r="AJ122" i="53"/>
  <c r="AS122" i="53"/>
  <c r="AU122" i="53"/>
  <c r="AV122" i="53"/>
  <c r="D123" i="53"/>
  <c r="F123" i="53"/>
  <c r="T123" i="53"/>
  <c r="U123" i="53"/>
  <c r="Y123" i="53"/>
  <c r="Z123" i="53"/>
  <c r="AC123" i="53"/>
  <c r="AF123" i="53"/>
  <c r="AH123" i="53"/>
  <c r="AI123" i="53"/>
  <c r="AJ123" i="53"/>
  <c r="AS123" i="53"/>
  <c r="AU123" i="53"/>
  <c r="AV123" i="53"/>
  <c r="D124" i="53"/>
  <c r="F124" i="53"/>
  <c r="T124" i="53"/>
  <c r="U124" i="53"/>
  <c r="Y124" i="53"/>
  <c r="Z124" i="53"/>
  <c r="AC124" i="53"/>
  <c r="AF124" i="53"/>
  <c r="AH124" i="53"/>
  <c r="AI124" i="53"/>
  <c r="AJ124" i="53"/>
  <c r="AS124" i="53"/>
  <c r="AU124" i="53"/>
  <c r="AV124" i="53"/>
  <c r="D125" i="53"/>
  <c r="F125" i="53"/>
  <c r="T125" i="53"/>
  <c r="U125" i="53"/>
  <c r="Z125" i="53"/>
  <c r="AC125" i="53"/>
  <c r="AF125" i="53"/>
  <c r="AH125" i="53"/>
  <c r="AI125" i="53"/>
  <c r="AJ125" i="53"/>
  <c r="AS125" i="53"/>
  <c r="AU125" i="53"/>
  <c r="AV125" i="53"/>
  <c r="D126" i="53"/>
  <c r="E126" i="53"/>
  <c r="F126" i="53"/>
  <c r="T126" i="53"/>
  <c r="U126" i="53"/>
  <c r="V126" i="53"/>
  <c r="Z126" i="53"/>
  <c r="AC126" i="53"/>
  <c r="AF126" i="53"/>
  <c r="AH126" i="53"/>
  <c r="AI126" i="53"/>
  <c r="AJ126" i="53"/>
  <c r="AS126" i="53"/>
  <c r="AU126" i="53"/>
  <c r="AV126" i="53"/>
  <c r="D127" i="53"/>
  <c r="E127" i="53"/>
  <c r="F127" i="53"/>
  <c r="T127" i="53"/>
  <c r="U127" i="53"/>
  <c r="V127" i="53"/>
  <c r="AC127" i="53"/>
  <c r="AF127" i="53"/>
  <c r="AH127" i="53"/>
  <c r="AI127" i="53"/>
  <c r="AJ127" i="53"/>
  <c r="AS127" i="53"/>
  <c r="AU127" i="53"/>
  <c r="AV127" i="53"/>
  <c r="D128" i="53"/>
  <c r="E128" i="53"/>
  <c r="F128" i="53"/>
  <c r="T128" i="53"/>
  <c r="U128" i="53"/>
  <c r="V128" i="53"/>
  <c r="Z128" i="53"/>
  <c r="AC128" i="53"/>
  <c r="AF128" i="53"/>
  <c r="AH128" i="53"/>
  <c r="AI128" i="53"/>
  <c r="AJ128" i="53"/>
  <c r="AS128" i="53"/>
  <c r="AU128" i="53"/>
  <c r="AV128" i="53"/>
  <c r="D129" i="53"/>
  <c r="E129" i="53"/>
  <c r="F129" i="53"/>
  <c r="N129" i="53"/>
  <c r="P129" i="53"/>
  <c r="Q129" i="53"/>
  <c r="T129" i="53"/>
  <c r="U129" i="53"/>
  <c r="V129" i="53"/>
  <c r="W129" i="53"/>
  <c r="Z129" i="53"/>
  <c r="AC129" i="53"/>
  <c r="AF129" i="53"/>
  <c r="AH129" i="53"/>
  <c r="AI129" i="53"/>
  <c r="AJ129" i="53"/>
  <c r="AS129" i="53"/>
  <c r="D130" i="53"/>
  <c r="E130" i="53"/>
  <c r="F130" i="53"/>
  <c r="N130" i="53"/>
  <c r="P130" i="53"/>
  <c r="Q130" i="53"/>
  <c r="T130" i="53"/>
  <c r="U130" i="53"/>
  <c r="V130" i="53"/>
  <c r="W130" i="53"/>
  <c r="Z130" i="53"/>
  <c r="AC130" i="53"/>
  <c r="AF130" i="53"/>
  <c r="AH130" i="53"/>
  <c r="AI130" i="53"/>
  <c r="AJ130" i="53"/>
  <c r="AS130" i="53"/>
  <c r="D131" i="53"/>
  <c r="E131" i="53"/>
  <c r="F131" i="53"/>
  <c r="N131" i="53"/>
  <c r="P131" i="53"/>
  <c r="Q131" i="53"/>
  <c r="T131" i="53"/>
  <c r="U131" i="53"/>
  <c r="V131" i="53"/>
  <c r="W131" i="53"/>
  <c r="Z131" i="53"/>
  <c r="AC131" i="53"/>
  <c r="AD131" i="53"/>
  <c r="AF131" i="53"/>
  <c r="AG131" i="53"/>
  <c r="AH131" i="53"/>
  <c r="AI131" i="53"/>
  <c r="AJ131" i="53"/>
  <c r="AS131" i="53"/>
  <c r="D132" i="53"/>
  <c r="E132" i="53"/>
  <c r="F132" i="53"/>
  <c r="N132" i="53"/>
  <c r="P132" i="53"/>
  <c r="Q132" i="53"/>
  <c r="T132" i="53"/>
  <c r="U132" i="53"/>
  <c r="V132" i="53"/>
  <c r="W132" i="53"/>
  <c r="Z132" i="53"/>
  <c r="AC132" i="53"/>
  <c r="AD132" i="53"/>
  <c r="AF132" i="53"/>
  <c r="AG132" i="53"/>
  <c r="AH132" i="53"/>
  <c r="AI132" i="53"/>
  <c r="AJ132" i="53"/>
  <c r="AS132" i="53"/>
  <c r="D133" i="53"/>
  <c r="E133" i="53"/>
  <c r="F133" i="53"/>
  <c r="N133" i="53"/>
  <c r="P133" i="53"/>
  <c r="Q133" i="53"/>
  <c r="T133" i="53"/>
  <c r="U133" i="53"/>
  <c r="V133" i="53"/>
  <c r="W133" i="53"/>
  <c r="AC133" i="53"/>
  <c r="AD133" i="53"/>
  <c r="AF133" i="53"/>
  <c r="AG133" i="53"/>
  <c r="AH133" i="53"/>
  <c r="AI133" i="53"/>
  <c r="AJ133" i="53"/>
  <c r="AS133" i="53"/>
  <c r="D134" i="53"/>
  <c r="E134" i="53"/>
  <c r="F134" i="53"/>
  <c r="N134" i="53"/>
  <c r="P134" i="53"/>
  <c r="Q134" i="53"/>
  <c r="T134" i="53"/>
  <c r="U134" i="53"/>
  <c r="V134" i="53"/>
  <c r="W134" i="53"/>
  <c r="Z134" i="53"/>
  <c r="AC134" i="53"/>
  <c r="AD134" i="53"/>
  <c r="AF134" i="53"/>
  <c r="AG134" i="53"/>
  <c r="AH134" i="53"/>
  <c r="AI134" i="53"/>
  <c r="AJ134" i="53"/>
  <c r="AS134" i="53"/>
  <c r="D135" i="53"/>
  <c r="E135" i="53"/>
  <c r="F135" i="53"/>
  <c r="N135" i="53"/>
  <c r="P135" i="53"/>
  <c r="Q135" i="53"/>
  <c r="T135" i="53"/>
  <c r="U135" i="53"/>
  <c r="V135" i="53"/>
  <c r="W135" i="53"/>
  <c r="AC135" i="53"/>
  <c r="AD135" i="53"/>
  <c r="AF135" i="53"/>
  <c r="AG135" i="53"/>
  <c r="AH135" i="53"/>
  <c r="AI135" i="53"/>
  <c r="AJ135" i="53"/>
  <c r="AS135" i="53"/>
  <c r="D136" i="53"/>
  <c r="E136" i="53"/>
  <c r="F136" i="53"/>
  <c r="N136" i="53"/>
  <c r="P136" i="53"/>
  <c r="Q136" i="53"/>
  <c r="T136" i="53"/>
  <c r="U136" i="53"/>
  <c r="V136" i="53"/>
  <c r="W136" i="53"/>
  <c r="AC136" i="53"/>
  <c r="AD136" i="53"/>
  <c r="AF136" i="53"/>
  <c r="AG136" i="53"/>
  <c r="AH136" i="53"/>
  <c r="AI136" i="53"/>
  <c r="AJ136" i="53"/>
  <c r="AS136" i="53"/>
  <c r="D137" i="53"/>
  <c r="E137" i="53"/>
  <c r="F137" i="53"/>
  <c r="N137" i="53"/>
  <c r="P137" i="53"/>
  <c r="Q137" i="53"/>
  <c r="T137" i="53"/>
  <c r="U137" i="53"/>
  <c r="V137" i="53"/>
  <c r="W137" i="53"/>
  <c r="Z137" i="53"/>
  <c r="AC137" i="53"/>
  <c r="AD137" i="53"/>
  <c r="AF137" i="53"/>
  <c r="AG137" i="53"/>
  <c r="AH137" i="53"/>
  <c r="AI137" i="53"/>
  <c r="AJ137" i="53"/>
  <c r="AS137" i="53"/>
  <c r="D138" i="53"/>
  <c r="E138" i="53"/>
  <c r="F138" i="53"/>
  <c r="N138" i="53"/>
  <c r="P138" i="53"/>
  <c r="Q138" i="53"/>
  <c r="T138" i="53"/>
  <c r="U138" i="53"/>
  <c r="V138" i="53"/>
  <c r="W138" i="53"/>
  <c r="AC138" i="53"/>
  <c r="AD138" i="53"/>
  <c r="AF138" i="53"/>
  <c r="AG138" i="53"/>
  <c r="AH138" i="53"/>
  <c r="AI138" i="53"/>
  <c r="AJ138" i="53"/>
  <c r="AM138" i="53"/>
  <c r="AS138" i="53"/>
  <c r="D139" i="53"/>
  <c r="E139" i="53"/>
  <c r="F139" i="53"/>
  <c r="N139" i="53"/>
  <c r="P139" i="53"/>
  <c r="Q139" i="53"/>
  <c r="T139" i="53"/>
  <c r="U139" i="53"/>
  <c r="V139" i="53"/>
  <c r="W139" i="53"/>
  <c r="AC139" i="53"/>
  <c r="AD139" i="53"/>
  <c r="AF139" i="53"/>
  <c r="AG139" i="53"/>
  <c r="AH139" i="53"/>
  <c r="AI139" i="53"/>
  <c r="AJ139" i="53"/>
  <c r="AM139" i="53"/>
  <c r="AS139" i="53"/>
  <c r="D140" i="53"/>
  <c r="E140" i="53"/>
  <c r="F140" i="53"/>
  <c r="N140" i="53"/>
  <c r="P140" i="53"/>
  <c r="Q140" i="53"/>
  <c r="T140" i="53"/>
  <c r="U140" i="53"/>
  <c r="V140" i="53"/>
  <c r="W140" i="53"/>
  <c r="AC140" i="53"/>
  <c r="AD140" i="53"/>
  <c r="AF140" i="53"/>
  <c r="AG140" i="53"/>
  <c r="AH140" i="53"/>
  <c r="AI140" i="53"/>
  <c r="AJ140" i="53"/>
  <c r="AM140" i="53"/>
  <c r="AS140" i="53"/>
  <c r="D141" i="53"/>
  <c r="E141" i="53"/>
  <c r="F141" i="53"/>
  <c r="N141" i="53"/>
  <c r="P141" i="53"/>
  <c r="Q141" i="53"/>
  <c r="T141" i="53"/>
  <c r="U141" i="53"/>
  <c r="V141" i="53"/>
  <c r="W141" i="53"/>
  <c r="AC141" i="53"/>
  <c r="AD141" i="53"/>
  <c r="AE141" i="53"/>
  <c r="AF141" i="53"/>
  <c r="AG141" i="53"/>
  <c r="AH141" i="53"/>
  <c r="AI141" i="53"/>
  <c r="AJ141" i="53"/>
  <c r="AM141" i="53"/>
  <c r="AS141" i="53"/>
  <c r="D142" i="53"/>
  <c r="E142" i="53"/>
  <c r="F142" i="53"/>
  <c r="N142" i="53"/>
  <c r="P142" i="53"/>
  <c r="Q142" i="53"/>
  <c r="T142" i="53"/>
  <c r="U142" i="53"/>
  <c r="V142" i="53"/>
  <c r="W142" i="53"/>
  <c r="AC142" i="53"/>
  <c r="AD142" i="53"/>
  <c r="AE142" i="53"/>
  <c r="AF142" i="53"/>
  <c r="AG142" i="53"/>
  <c r="AH142" i="53"/>
  <c r="AI142" i="53"/>
  <c r="AJ142" i="53"/>
  <c r="AM142" i="53"/>
  <c r="AS142" i="53"/>
  <c r="D143" i="53"/>
  <c r="E143" i="53"/>
  <c r="F143" i="53"/>
  <c r="N143" i="53"/>
  <c r="P143" i="53"/>
  <c r="Q143" i="53"/>
  <c r="T143" i="53"/>
  <c r="U143" i="53"/>
  <c r="V143" i="53"/>
  <c r="W143" i="53"/>
  <c r="AC143" i="53"/>
  <c r="AD143" i="53"/>
  <c r="AE143" i="53"/>
  <c r="AF143" i="53"/>
  <c r="AG143" i="53"/>
  <c r="AH143" i="53"/>
  <c r="AI143" i="53"/>
  <c r="AJ143" i="53"/>
  <c r="AM143" i="53"/>
  <c r="AS143" i="53"/>
  <c r="D144" i="53"/>
  <c r="E144" i="53"/>
  <c r="F144" i="53"/>
  <c r="N144" i="53"/>
  <c r="P144" i="53"/>
  <c r="Q144" i="53"/>
  <c r="T144" i="53"/>
  <c r="U144" i="53"/>
  <c r="V144" i="53"/>
  <c r="W144" i="53"/>
  <c r="AC144" i="53"/>
  <c r="AD144" i="53"/>
  <c r="AE144" i="53"/>
  <c r="AF144" i="53"/>
  <c r="AG144" i="53"/>
  <c r="AH144" i="53"/>
  <c r="AI144" i="53"/>
  <c r="AJ144" i="53"/>
  <c r="AM144" i="53"/>
  <c r="AS144" i="53"/>
  <c r="D145" i="53"/>
  <c r="E145" i="53"/>
  <c r="F145" i="53"/>
  <c r="N145" i="53"/>
  <c r="P145" i="53"/>
  <c r="Q145" i="53"/>
  <c r="T145" i="53"/>
  <c r="U145" i="53"/>
  <c r="V145" i="53"/>
  <c r="W145" i="53"/>
  <c r="AC145" i="53"/>
  <c r="AD145" i="53"/>
  <c r="AE145" i="53"/>
  <c r="AF145" i="53"/>
  <c r="AG145" i="53"/>
  <c r="AH145" i="53"/>
  <c r="AI145" i="53"/>
  <c r="AJ145" i="53"/>
  <c r="AM145" i="53"/>
  <c r="AS145" i="53"/>
  <c r="D146" i="53"/>
  <c r="E146" i="53"/>
  <c r="F146" i="53"/>
  <c r="N146" i="53"/>
  <c r="P146" i="53"/>
  <c r="Q146" i="53"/>
  <c r="T146" i="53"/>
  <c r="U146" i="53"/>
  <c r="V146" i="53"/>
  <c r="W146" i="53"/>
  <c r="AC146" i="53"/>
  <c r="AD146" i="53"/>
  <c r="AE146" i="53"/>
  <c r="AF146" i="53"/>
  <c r="AG146" i="53"/>
  <c r="AH146" i="53"/>
  <c r="AI146" i="53"/>
  <c r="AJ146" i="53"/>
  <c r="AM146" i="53"/>
  <c r="AS146" i="53"/>
  <c r="D147" i="53"/>
  <c r="E147" i="53"/>
  <c r="F147" i="53"/>
  <c r="N147" i="53"/>
  <c r="P147" i="53"/>
  <c r="Q147" i="53"/>
  <c r="T147" i="53"/>
  <c r="U147" i="53"/>
  <c r="V147" i="53"/>
  <c r="W147" i="53"/>
  <c r="AC147" i="53"/>
  <c r="AD147" i="53"/>
  <c r="AE147" i="53"/>
  <c r="AF147" i="53"/>
  <c r="AG147" i="53"/>
  <c r="AM147" i="53"/>
  <c r="AS147" i="53"/>
  <c r="D148" i="53"/>
  <c r="E148" i="53"/>
  <c r="F148" i="53"/>
  <c r="N148" i="53"/>
  <c r="P148" i="53"/>
  <c r="Q148" i="53"/>
  <c r="T148" i="53"/>
  <c r="U148" i="53"/>
  <c r="V148" i="53"/>
  <c r="W148" i="53"/>
  <c r="AC148" i="53"/>
  <c r="AD148" i="53"/>
  <c r="AE148" i="53"/>
  <c r="AF148" i="53"/>
  <c r="AG148" i="53"/>
  <c r="AM148" i="53"/>
  <c r="AS148" i="53"/>
  <c r="D149" i="53"/>
  <c r="F149" i="53"/>
  <c r="N149" i="53"/>
  <c r="P149" i="53"/>
  <c r="Q149" i="53"/>
  <c r="T149" i="53"/>
  <c r="U149" i="53"/>
  <c r="V149" i="53"/>
  <c r="W149" i="53"/>
  <c r="AC149" i="53"/>
  <c r="AD149" i="53"/>
  <c r="AE149" i="53"/>
  <c r="AF149" i="53"/>
  <c r="AG149" i="53"/>
  <c r="AM149" i="53"/>
  <c r="AS149" i="53"/>
  <c r="D150" i="53"/>
  <c r="F150" i="53"/>
  <c r="N150" i="53"/>
  <c r="P150" i="53"/>
  <c r="Q150" i="53"/>
  <c r="T150" i="53"/>
  <c r="U150" i="53"/>
  <c r="V150" i="53"/>
  <c r="W150" i="53"/>
  <c r="AC150" i="53"/>
  <c r="AD150" i="53"/>
  <c r="AE150" i="53"/>
  <c r="AF150" i="53"/>
  <c r="AG150" i="53"/>
  <c r="AM150" i="53"/>
  <c r="AS150" i="53"/>
  <c r="D151" i="53"/>
  <c r="F151" i="53"/>
  <c r="N151" i="53"/>
  <c r="P151" i="53"/>
  <c r="Q151" i="53"/>
  <c r="T151" i="53"/>
  <c r="U151" i="53"/>
  <c r="V151" i="53"/>
  <c r="W151" i="53"/>
  <c r="AC151" i="53"/>
  <c r="AD151" i="53"/>
  <c r="AE151" i="53"/>
  <c r="AF151" i="53"/>
  <c r="AG151" i="53"/>
  <c r="AM151" i="53"/>
  <c r="AS151" i="53"/>
  <c r="D152" i="53"/>
  <c r="F152" i="53"/>
  <c r="N152" i="53"/>
  <c r="P152" i="53"/>
  <c r="Q152" i="53"/>
  <c r="T152" i="53"/>
  <c r="U152" i="53"/>
  <c r="V152" i="53"/>
  <c r="W152" i="53"/>
  <c r="AC152" i="53"/>
  <c r="AD152" i="53"/>
  <c r="AE152" i="53"/>
  <c r="AF152" i="53"/>
  <c r="AG152" i="53"/>
  <c r="AM152" i="53"/>
  <c r="AS152" i="53"/>
  <c r="D153" i="53"/>
  <c r="F153" i="53"/>
  <c r="N153" i="53"/>
  <c r="P153" i="53"/>
  <c r="Q153" i="53"/>
  <c r="T153" i="53"/>
  <c r="U153" i="53"/>
  <c r="V153" i="53"/>
  <c r="W153" i="53"/>
  <c r="AC153" i="53"/>
  <c r="AD153" i="53"/>
  <c r="AE153" i="53"/>
  <c r="AF153" i="53"/>
  <c r="AG153" i="53"/>
  <c r="AM153" i="53"/>
  <c r="AS153" i="53"/>
  <c r="D154" i="53"/>
  <c r="F154" i="53"/>
  <c r="N154" i="53"/>
  <c r="P154" i="53"/>
  <c r="T154" i="53"/>
  <c r="U154" i="53"/>
  <c r="V154" i="53"/>
  <c r="W154" i="53"/>
  <c r="AC154" i="53"/>
  <c r="AD154" i="53"/>
  <c r="AE154" i="53"/>
  <c r="AF154" i="53"/>
  <c r="AG154" i="53"/>
  <c r="AM154" i="53"/>
  <c r="AS154" i="53"/>
  <c r="D155" i="53"/>
  <c r="F155" i="53"/>
  <c r="N155" i="53"/>
  <c r="P155" i="53"/>
  <c r="T155" i="53"/>
  <c r="U155" i="53"/>
  <c r="V155" i="53"/>
  <c r="W155" i="53"/>
  <c r="AC155" i="53"/>
  <c r="AD155" i="53"/>
  <c r="AE155" i="53"/>
  <c r="AF155" i="53"/>
  <c r="AG155" i="53"/>
  <c r="AM155" i="53"/>
  <c r="D156" i="53"/>
  <c r="F156" i="53"/>
  <c r="N156" i="53"/>
  <c r="P156" i="53"/>
  <c r="T156" i="53"/>
  <c r="U156" i="53"/>
  <c r="V156" i="53"/>
  <c r="W156" i="53"/>
  <c r="AC156" i="53"/>
  <c r="AD156" i="53"/>
  <c r="AE156" i="53"/>
  <c r="AF156" i="53"/>
  <c r="AG156" i="53"/>
  <c r="AM156" i="53"/>
  <c r="D157" i="53"/>
  <c r="F157" i="53"/>
  <c r="N157" i="53"/>
  <c r="P157" i="53"/>
  <c r="T157" i="53"/>
  <c r="U157" i="53"/>
  <c r="V157" i="53"/>
  <c r="W157" i="53"/>
  <c r="AC157" i="53"/>
  <c r="AD157" i="53"/>
  <c r="AE157" i="53"/>
  <c r="AF157" i="53"/>
  <c r="AG157" i="53"/>
  <c r="AM157" i="53"/>
  <c r="D158" i="53"/>
  <c r="F158" i="53"/>
  <c r="N158" i="53"/>
  <c r="P158" i="53"/>
  <c r="T158" i="53"/>
  <c r="U158" i="53"/>
  <c r="V158" i="53"/>
  <c r="W158" i="53"/>
  <c r="AC158" i="53"/>
  <c r="AD158" i="53"/>
  <c r="AE158" i="53"/>
  <c r="AF158" i="53"/>
  <c r="AG158" i="53"/>
  <c r="AM158" i="53"/>
  <c r="D159" i="53"/>
  <c r="F159" i="53"/>
  <c r="N159" i="53"/>
  <c r="P159" i="53"/>
  <c r="T159" i="53"/>
  <c r="U159" i="53"/>
  <c r="V159" i="53"/>
  <c r="W159" i="53"/>
  <c r="AC159" i="53"/>
  <c r="AD159" i="53"/>
  <c r="AE159" i="53"/>
  <c r="AF159" i="53"/>
  <c r="AG159" i="53"/>
  <c r="AM159" i="53"/>
  <c r="D160" i="53"/>
  <c r="F160" i="53"/>
  <c r="N160" i="53"/>
  <c r="P160" i="53"/>
  <c r="T160" i="53"/>
  <c r="U160" i="53"/>
  <c r="V160" i="53"/>
  <c r="W160" i="53"/>
  <c r="AC160" i="53"/>
  <c r="AD160" i="53"/>
  <c r="AE160" i="53"/>
  <c r="AF160" i="53"/>
  <c r="AG160" i="53"/>
  <c r="AM160" i="53"/>
  <c r="D161" i="53"/>
  <c r="F161" i="53"/>
  <c r="L161" i="53"/>
  <c r="N161" i="53"/>
  <c r="O161" i="53"/>
  <c r="P161" i="53"/>
  <c r="Q161" i="53"/>
  <c r="T161" i="53"/>
  <c r="U161" i="53"/>
  <c r="V161" i="53"/>
  <c r="W161" i="53"/>
  <c r="X161" i="53"/>
  <c r="Y161" i="53"/>
  <c r="AC161" i="53"/>
  <c r="AD161" i="53"/>
  <c r="AE161" i="53"/>
  <c r="AF161" i="53"/>
  <c r="AG161" i="53"/>
  <c r="AH161" i="53"/>
  <c r="AI161" i="53"/>
  <c r="AJ161" i="53"/>
  <c r="AM161" i="53"/>
  <c r="AP134" i="51"/>
  <c r="AP134" i="134" s="1"/>
  <c r="AA154" i="53" l="1"/>
  <c r="AB154" i="53"/>
  <c r="AB153" i="53"/>
  <c r="AB152" i="53"/>
  <c r="AB149" i="53"/>
  <c r="AA160" i="53"/>
  <c r="AA159" i="53"/>
  <c r="AB159" i="53"/>
  <c r="AA158" i="53"/>
  <c r="AB158" i="53"/>
  <c r="AA153" i="53"/>
  <c r="AA150" i="53"/>
  <c r="AB161" i="53"/>
  <c r="AA156" i="53"/>
  <c r="AB155" i="53"/>
  <c r="AO144" i="51"/>
  <c r="AO144" i="134" s="1"/>
  <c r="AO140" i="51"/>
  <c r="AO140" i="134" s="1"/>
  <c r="AO141" i="51"/>
  <c r="AO141" i="134" s="1"/>
  <c r="AO142" i="51"/>
  <c r="AO142" i="134" s="1"/>
  <c r="AO143" i="51"/>
  <c r="AO143" i="134" s="1"/>
  <c r="AO139" i="51"/>
  <c r="AO139" i="134" s="1"/>
  <c r="AO152" i="51"/>
  <c r="AO152" i="134" s="1"/>
  <c r="AO153" i="51"/>
  <c r="AO153" i="134" s="1"/>
  <c r="AO154" i="51"/>
  <c r="AO154" i="134" s="1"/>
  <c r="AO155" i="51"/>
  <c r="AO155" i="134" s="1"/>
  <c r="AO157" i="51"/>
  <c r="AO157" i="134" s="1"/>
  <c r="Z156" i="51"/>
  <c r="Z156" i="134" s="1"/>
  <c r="Z149" i="51"/>
  <c r="Z149" i="134" s="1"/>
  <c r="Z147" i="51"/>
  <c r="Z147" i="134" s="1"/>
  <c r="Z148" i="51"/>
  <c r="Z148" i="134" s="1"/>
  <c r="Z146" i="51"/>
  <c r="Z146" i="134" s="1"/>
  <c r="Z155" i="51"/>
  <c r="Z155" i="134" s="1"/>
  <c r="Z145" i="51"/>
  <c r="Z145" i="134" s="1"/>
  <c r="Z161" i="51"/>
  <c r="Z161" i="134" s="1"/>
  <c r="Z144" i="51"/>
  <c r="Z144" i="134" s="1"/>
  <c r="Z160" i="51"/>
  <c r="Z160" i="134" s="1"/>
  <c r="Z143" i="51"/>
  <c r="Z143" i="134" s="1"/>
  <c r="Z159" i="51"/>
  <c r="Z159" i="134" s="1"/>
  <c r="Z158" i="51"/>
  <c r="Z158" i="134" s="1"/>
  <c r="Z157" i="51"/>
  <c r="Z157" i="134" s="1"/>
  <c r="AB151" i="53"/>
  <c r="AA151" i="53"/>
  <c r="AB156" i="53"/>
  <c r="AB150" i="53"/>
  <c r="AA152" i="53"/>
  <c r="AA157" i="53"/>
  <c r="Z138" i="53"/>
  <c r="AB157" i="53"/>
  <c r="AP134" i="53"/>
  <c r="AA155" i="53"/>
  <c r="AB160" i="53"/>
  <c r="AA161" i="53"/>
  <c r="AA149" i="53"/>
  <c r="Z154" i="51"/>
  <c r="Z154" i="134" s="1"/>
  <c r="Z142" i="51"/>
  <c r="Z142" i="134" s="1"/>
  <c r="Z153" i="51"/>
  <c r="Z153" i="134" s="1"/>
  <c r="Z141" i="51"/>
  <c r="Z141" i="134" s="1"/>
  <c r="Z152" i="51"/>
  <c r="Z152" i="134" s="1"/>
  <c r="Z140" i="51"/>
  <c r="Z140" i="134" s="1"/>
  <c r="Z151" i="51"/>
  <c r="Z151" i="134" s="1"/>
  <c r="Z139" i="51"/>
  <c r="Z139" i="134" s="1"/>
  <c r="Z150" i="51"/>
  <c r="Z150" i="134" s="1"/>
  <c r="AO151" i="51"/>
  <c r="AO151" i="134" s="1"/>
  <c r="AO150" i="51"/>
  <c r="AO150" i="134" s="1"/>
  <c r="AO137" i="51"/>
  <c r="AO137" i="134" s="1"/>
  <c r="AO149" i="51"/>
  <c r="AO149" i="134" s="1"/>
  <c r="AO136" i="51"/>
  <c r="AO136" i="134" s="1"/>
  <c r="AO161" i="51"/>
  <c r="AO161" i="134" s="1"/>
  <c r="AO148" i="51"/>
  <c r="AO148" i="134" s="1"/>
  <c r="AO147" i="51"/>
  <c r="AO147" i="134" s="1"/>
  <c r="AO159" i="51"/>
  <c r="AO159" i="134" s="1"/>
  <c r="AO146" i="51"/>
  <c r="AO146" i="134" s="1"/>
  <c r="AO158" i="51"/>
  <c r="AO158" i="134" s="1"/>
  <c r="AO145" i="51"/>
  <c r="AO145" i="134" s="1"/>
  <c r="AO156" i="51"/>
  <c r="AO156" i="134" s="1"/>
  <c r="AP157" i="51"/>
  <c r="AP157" i="134" s="1"/>
  <c r="AP138" i="51"/>
  <c r="AP138" i="134" s="1"/>
  <c r="AP160" i="51"/>
  <c r="AP160" i="134" s="1"/>
  <c r="AP148" i="51"/>
  <c r="AP148" i="134" s="1"/>
  <c r="AP159" i="51"/>
  <c r="AP159" i="134" s="1"/>
  <c r="AP147" i="51"/>
  <c r="AP147" i="134" s="1"/>
  <c r="AP135" i="51"/>
  <c r="AP135" i="134" s="1"/>
  <c r="AP158" i="51"/>
  <c r="AP158" i="134" s="1"/>
  <c r="AP54" i="51"/>
  <c r="AP54" i="134" s="1"/>
  <c r="AO53" i="51"/>
  <c r="AO53" i="134" s="1"/>
  <c r="AP52" i="51"/>
  <c r="AP52" i="134" s="1"/>
  <c r="AP51" i="51"/>
  <c r="AP51" i="134" s="1"/>
  <c r="AP50" i="51"/>
  <c r="AP50" i="134" s="1"/>
  <c r="AO50" i="51"/>
  <c r="AO50" i="134" s="1"/>
  <c r="AP49" i="51"/>
  <c r="AP49" i="134" s="1"/>
  <c r="AO49" i="51"/>
  <c r="AO49" i="134" s="1"/>
  <c r="AP47" i="51"/>
  <c r="AP47" i="134" s="1"/>
  <c r="AO46" i="51"/>
  <c r="AO46" i="134" s="1"/>
  <c r="AP45" i="51"/>
  <c r="AP45" i="134" s="1"/>
  <c r="AP44" i="51"/>
  <c r="AP44" i="134" s="1"/>
  <c r="AO44" i="51"/>
  <c r="AO44" i="134" s="1"/>
  <c r="AP43" i="51"/>
  <c r="AP43" i="134" s="1"/>
  <c r="AO43" i="51"/>
  <c r="AO43" i="134" s="1"/>
  <c r="AO40" i="51"/>
  <c r="AO40" i="134" s="1"/>
  <c r="AP39" i="51"/>
  <c r="AP39" i="134" s="1"/>
  <c r="AP38" i="51"/>
  <c r="AP38" i="134" s="1"/>
  <c r="AP37" i="51"/>
  <c r="AP37" i="134" s="1"/>
  <c r="AO37" i="51"/>
  <c r="AO37" i="134" s="1"/>
  <c r="AO35" i="51"/>
  <c r="AO35" i="134" s="1"/>
  <c r="AP34" i="51"/>
  <c r="AP34" i="134" s="1"/>
  <c r="AO34" i="51"/>
  <c r="AO34" i="134" s="1"/>
  <c r="AP33" i="51"/>
  <c r="AP33" i="134" s="1"/>
  <c r="AP32" i="51"/>
  <c r="AP32" i="134" s="1"/>
  <c r="AP31" i="51"/>
  <c r="AP31" i="134" s="1"/>
  <c r="AO31" i="51"/>
  <c r="AO31" i="134" s="1"/>
  <c r="AP29" i="51"/>
  <c r="AP29" i="134" s="1"/>
  <c r="AO28" i="51"/>
  <c r="AO28" i="134" s="1"/>
  <c r="AP55" i="51"/>
  <c r="AP55" i="134" s="1"/>
  <c r="AO55" i="51"/>
  <c r="AO55" i="134" s="1"/>
  <c r="AP60" i="51"/>
  <c r="AP60" i="134" s="1"/>
  <c r="AP59" i="51"/>
  <c r="AP59" i="134" s="1"/>
  <c r="AO59" i="51"/>
  <c r="AO59" i="134" s="1"/>
  <c r="AP58" i="51"/>
  <c r="AP58" i="134" s="1"/>
  <c r="AP57" i="51"/>
  <c r="AP57" i="134" s="1"/>
  <c r="AP56" i="51"/>
  <c r="AP56" i="134" s="1"/>
  <c r="AO56" i="51"/>
  <c r="AO56" i="134" s="1"/>
  <c r="AP70" i="51"/>
  <c r="AP70" i="134" s="1"/>
  <c r="AO70" i="51"/>
  <c r="AO70" i="134" s="1"/>
  <c r="AP69" i="51"/>
  <c r="AP69" i="134" s="1"/>
  <c r="AO69" i="51"/>
  <c r="AO69" i="134" s="1"/>
  <c r="AP68" i="51"/>
  <c r="AP68" i="134" s="1"/>
  <c r="AO68" i="51"/>
  <c r="AO68" i="134" s="1"/>
  <c r="AP67" i="51"/>
  <c r="AP67" i="134" s="1"/>
  <c r="AP66" i="51"/>
  <c r="AP66" i="134" s="1"/>
  <c r="AO66" i="51"/>
  <c r="AO66" i="134" s="1"/>
  <c r="AP65" i="51"/>
  <c r="AP65" i="134" s="1"/>
  <c r="AO64" i="51"/>
  <c r="AO64" i="134" s="1"/>
  <c r="AP63" i="51"/>
  <c r="AP63" i="134" s="1"/>
  <c r="AP62" i="51"/>
  <c r="AP62" i="134" s="1"/>
  <c r="AP61" i="51"/>
  <c r="AP61" i="134" s="1"/>
  <c r="AO61" i="51"/>
  <c r="AO61" i="134" s="1"/>
  <c r="AP75" i="51"/>
  <c r="AP75" i="134" s="1"/>
  <c r="AO75" i="51"/>
  <c r="AO75" i="134" s="1"/>
  <c r="AP74" i="51"/>
  <c r="AP74" i="134" s="1"/>
  <c r="AP73" i="51"/>
  <c r="AP73" i="134" s="1"/>
  <c r="AO73" i="51"/>
  <c r="AO73" i="134" s="1"/>
  <c r="AP72" i="51"/>
  <c r="AP72" i="134" s="1"/>
  <c r="AP71" i="51"/>
  <c r="AP71" i="134" s="1"/>
  <c r="AO71" i="51"/>
  <c r="AO71" i="134" s="1"/>
  <c r="AP80" i="51"/>
  <c r="AP80" i="134" s="1"/>
  <c r="AP79" i="51"/>
  <c r="AP79" i="134" s="1"/>
  <c r="AO79" i="51"/>
  <c r="AO79" i="134" s="1"/>
  <c r="AP78" i="51"/>
  <c r="AP78" i="134" s="1"/>
  <c r="AO78" i="51"/>
  <c r="AO78" i="134" s="1"/>
  <c r="AP77" i="51"/>
  <c r="AP77" i="134" s="1"/>
  <c r="AO77" i="51"/>
  <c r="AO77" i="134" s="1"/>
  <c r="AP76" i="51"/>
  <c r="AP76" i="134" s="1"/>
  <c r="AO76" i="51"/>
  <c r="AO76" i="134" s="1"/>
  <c r="AP84" i="51"/>
  <c r="AP84" i="134" s="1"/>
  <c r="AO84" i="51"/>
  <c r="AO84" i="134" s="1"/>
  <c r="AP83" i="51"/>
  <c r="AP83" i="134" s="1"/>
  <c r="AO83" i="51"/>
  <c r="AO83" i="134" s="1"/>
  <c r="AP82" i="51"/>
  <c r="AP82" i="134" s="1"/>
  <c r="AO82" i="51"/>
  <c r="AO82" i="134" s="1"/>
  <c r="AP81" i="51"/>
  <c r="AP81" i="134" s="1"/>
  <c r="AO81" i="51"/>
  <c r="AO81" i="134" s="1"/>
  <c r="AP90" i="51"/>
  <c r="AP90" i="134" s="1"/>
  <c r="AP88" i="51"/>
  <c r="AP88" i="134" s="1"/>
  <c r="AP87" i="51"/>
  <c r="AP87" i="134" s="1"/>
  <c r="AO87" i="51"/>
  <c r="AO87" i="134" s="1"/>
  <c r="AP86" i="51"/>
  <c r="AP86" i="134" s="1"/>
  <c r="AO86" i="51"/>
  <c r="AO86" i="134" s="1"/>
  <c r="AP85" i="51"/>
  <c r="AP85" i="134" s="1"/>
  <c r="AO85" i="51"/>
  <c r="AO85" i="134" s="1"/>
  <c r="AP93" i="51"/>
  <c r="AP93" i="134" s="1"/>
  <c r="AO93" i="51"/>
  <c r="AO93" i="134" s="1"/>
  <c r="AP92" i="51"/>
  <c r="AP92" i="134" s="1"/>
  <c r="AP91" i="51"/>
  <c r="AP91" i="134" s="1"/>
  <c r="AO91" i="51"/>
  <c r="AO91" i="134" s="1"/>
  <c r="AO90" i="51"/>
  <c r="AO90" i="134" s="1"/>
  <c r="AP89" i="51"/>
  <c r="AP89" i="134" s="1"/>
  <c r="AO89" i="51"/>
  <c r="AO89" i="134" s="1"/>
  <c r="AP95" i="51"/>
  <c r="AP95" i="134" s="1"/>
  <c r="AP96" i="51"/>
  <c r="AP96" i="134" s="1"/>
  <c r="AP97" i="51"/>
  <c r="AP97" i="134" s="1"/>
  <c r="AP94" i="51"/>
  <c r="AP94" i="134" s="1"/>
  <c r="AO98" i="51"/>
  <c r="AO98" i="134" s="1"/>
  <c r="AO97" i="51"/>
  <c r="AO97" i="134" s="1"/>
  <c r="AO96" i="51"/>
  <c r="AO96" i="134" s="1"/>
  <c r="AO95" i="51"/>
  <c r="AO95" i="134" s="1"/>
  <c r="AO94" i="51"/>
  <c r="AO94" i="134" s="1"/>
  <c r="AP102" i="51"/>
  <c r="AP102" i="134" s="1"/>
  <c r="AO102" i="51"/>
  <c r="AO102" i="134" s="1"/>
  <c r="AO101" i="51"/>
  <c r="AO101" i="134" s="1"/>
  <c r="AP100" i="51"/>
  <c r="AP100" i="134" s="1"/>
  <c r="AP99" i="51"/>
  <c r="AP99" i="134" s="1"/>
  <c r="AO99" i="51"/>
  <c r="AO99" i="134" s="1"/>
  <c r="AP109" i="51"/>
  <c r="AP109" i="134" s="1"/>
  <c r="AO109" i="51"/>
  <c r="AO109" i="134" s="1"/>
  <c r="AP108" i="51"/>
  <c r="AP108" i="134" s="1"/>
  <c r="AO108" i="51"/>
  <c r="AO108" i="134" s="1"/>
  <c r="AP107" i="51"/>
  <c r="AP107" i="134" s="1"/>
  <c r="AO107" i="51"/>
  <c r="AO107" i="134" s="1"/>
  <c r="AP106" i="51"/>
  <c r="AP106" i="134" s="1"/>
  <c r="AO106" i="51"/>
  <c r="AO106" i="134" s="1"/>
  <c r="AP105" i="51"/>
  <c r="AP105" i="134" s="1"/>
  <c r="AO105" i="51"/>
  <c r="AO105" i="134" s="1"/>
  <c r="AP104" i="51"/>
  <c r="AP104" i="134" s="1"/>
  <c r="AO104" i="51"/>
  <c r="AO104" i="134" s="1"/>
  <c r="AP103" i="51"/>
  <c r="AP103" i="134" s="1"/>
  <c r="AO117" i="51"/>
  <c r="AO117" i="134" s="1"/>
  <c r="AO116" i="51"/>
  <c r="AO116" i="134" s="1"/>
  <c r="AO115" i="51"/>
  <c r="AO115" i="134" s="1"/>
  <c r="AO114" i="51"/>
  <c r="AO114" i="134" s="1"/>
  <c r="AO113" i="51"/>
  <c r="AO113" i="134" s="1"/>
  <c r="AO112" i="51"/>
  <c r="AO112" i="134" s="1"/>
  <c r="AO111" i="51"/>
  <c r="AO111" i="134" s="1"/>
  <c r="AO110" i="51"/>
  <c r="AO110" i="134" s="1"/>
  <c r="AP110" i="51"/>
  <c r="AP110" i="134" s="1"/>
  <c r="AP111" i="51"/>
  <c r="AP111" i="134" s="1"/>
  <c r="AP112" i="51"/>
  <c r="AP112" i="134" s="1"/>
  <c r="AP113" i="51"/>
  <c r="AP113" i="134" s="1"/>
  <c r="AP114" i="51"/>
  <c r="AP114" i="134" s="1"/>
  <c r="AP115" i="51"/>
  <c r="AP115" i="134" s="1"/>
  <c r="AP116" i="51"/>
  <c r="AP116" i="134" s="1"/>
  <c r="AP117" i="51"/>
  <c r="AP117" i="134" s="1"/>
  <c r="AP118" i="51"/>
  <c r="AP118" i="134" s="1"/>
  <c r="AO118" i="51"/>
  <c r="AO118" i="134" s="1"/>
  <c r="AP123" i="51"/>
  <c r="AP123" i="134" s="1"/>
  <c r="AO123" i="51"/>
  <c r="AO123" i="134" s="1"/>
  <c r="AP122" i="51"/>
  <c r="AP122" i="134" s="1"/>
  <c r="AO122" i="51"/>
  <c r="AO122" i="134" s="1"/>
  <c r="AP121" i="51"/>
  <c r="AP121" i="134" s="1"/>
  <c r="AO121" i="51"/>
  <c r="AO121" i="134" s="1"/>
  <c r="AP120" i="51"/>
  <c r="AP120" i="134" s="1"/>
  <c r="AO120" i="51"/>
  <c r="AO120" i="134" s="1"/>
  <c r="AP119" i="51"/>
  <c r="AP119" i="134" s="1"/>
  <c r="AO119" i="51"/>
  <c r="AO119" i="134" s="1"/>
  <c r="AP125" i="51"/>
  <c r="AP125" i="134" s="1"/>
  <c r="AP126" i="51"/>
  <c r="AP126" i="134" s="1"/>
  <c r="AP127" i="51"/>
  <c r="AP127" i="134" s="1"/>
  <c r="AP128" i="51"/>
  <c r="AP128" i="134" s="1"/>
  <c r="AP124" i="51"/>
  <c r="AP124" i="134" s="1"/>
  <c r="AO125" i="51"/>
  <c r="AO125" i="134" s="1"/>
  <c r="AO126" i="51"/>
  <c r="AO126" i="134" s="1"/>
  <c r="AO127" i="51"/>
  <c r="AO127" i="134" s="1"/>
  <c r="AO128" i="51"/>
  <c r="AO128" i="134" s="1"/>
  <c r="AS156" i="51"/>
  <c r="AS156" i="134" s="1"/>
  <c r="AS157" i="51"/>
  <c r="AS157" i="134" s="1"/>
  <c r="AS158" i="51"/>
  <c r="AS158" i="134" s="1"/>
  <c r="AS159" i="51"/>
  <c r="AS159" i="134" s="1"/>
  <c r="AS160" i="51"/>
  <c r="AS160" i="134" s="1"/>
  <c r="AS161" i="51"/>
  <c r="AS161" i="134" s="1"/>
  <c r="AS155" i="51"/>
  <c r="AS155" i="134" s="1"/>
  <c r="AR149" i="51"/>
  <c r="AR149" i="134" s="1"/>
  <c r="AR150" i="51"/>
  <c r="AR150" i="134" s="1"/>
  <c r="AR151" i="51"/>
  <c r="AR151" i="134" s="1"/>
  <c r="AR152" i="51"/>
  <c r="AR152" i="134" s="1"/>
  <c r="AR153" i="51"/>
  <c r="AR153" i="134" s="1"/>
  <c r="AR154" i="51"/>
  <c r="AR154" i="134" s="1"/>
  <c r="AR155" i="51"/>
  <c r="AR155" i="134" s="1"/>
  <c r="AR156" i="51"/>
  <c r="AR156" i="134" s="1"/>
  <c r="AR157" i="51"/>
  <c r="AR157" i="134" s="1"/>
  <c r="AR158" i="51"/>
  <c r="AR158" i="134" s="1"/>
  <c r="AR159" i="51"/>
  <c r="AR159" i="134" s="1"/>
  <c r="AR160" i="51"/>
  <c r="AR160" i="134" s="1"/>
  <c r="AR161" i="51"/>
  <c r="AR148" i="51"/>
  <c r="AR148" i="134" s="1"/>
  <c r="AP53" i="51"/>
  <c r="AP53" i="134" s="1"/>
  <c r="AO47" i="51"/>
  <c r="AO47" i="134" s="1"/>
  <c r="AP46" i="51"/>
  <c r="AP46" i="134" s="1"/>
  <c r="AP42" i="51"/>
  <c r="AP42" i="134" s="1"/>
  <c r="AP41" i="51"/>
  <c r="AP41" i="134" s="1"/>
  <c r="AP40" i="51"/>
  <c r="AP40" i="134" s="1"/>
  <c r="AP36" i="51"/>
  <c r="AP36" i="134" s="1"/>
  <c r="AP30" i="51"/>
  <c r="AP30" i="134" s="1"/>
  <c r="AO29" i="51"/>
  <c r="AO29" i="134" s="1"/>
  <c r="AP28" i="51"/>
  <c r="AP28" i="134" s="1"/>
  <c r="AP130" i="51"/>
  <c r="AP130" i="134" s="1"/>
  <c r="AP131" i="51"/>
  <c r="AP131" i="134" s="1"/>
  <c r="AP132" i="51"/>
  <c r="AP132" i="134" s="1"/>
  <c r="AP133" i="51"/>
  <c r="AP133" i="134" s="1"/>
  <c r="AP129" i="51"/>
  <c r="AP129" i="134" s="1"/>
  <c r="AN153" i="51"/>
  <c r="AN153" i="134" s="1"/>
  <c r="AN154" i="51"/>
  <c r="AN154" i="134" s="1"/>
  <c r="AN155" i="51"/>
  <c r="AN155" i="134" s="1"/>
  <c r="AN156" i="51"/>
  <c r="AN156" i="134" s="1"/>
  <c r="AN157" i="51"/>
  <c r="AN157" i="134" s="1"/>
  <c r="AN158" i="51"/>
  <c r="AN158" i="134" s="1"/>
  <c r="AN159" i="51"/>
  <c r="AN159" i="134" s="1"/>
  <c r="AN160" i="51"/>
  <c r="AN161" i="51"/>
  <c r="AN161" i="134" s="1"/>
  <c r="AN152" i="51"/>
  <c r="AN152" i="134" s="1"/>
  <c r="AN104" i="51"/>
  <c r="AN104" i="134" s="1"/>
  <c r="AN105" i="51"/>
  <c r="AN105" i="134" s="1"/>
  <c r="AN106" i="51"/>
  <c r="AN106" i="134" s="1"/>
  <c r="AN107" i="51"/>
  <c r="AN107" i="134" s="1"/>
  <c r="AN108" i="51"/>
  <c r="AN108" i="134" s="1"/>
  <c r="AN109" i="51"/>
  <c r="AN109" i="134" s="1"/>
  <c r="AN110" i="51"/>
  <c r="AN110" i="134" s="1"/>
  <c r="AN111" i="51"/>
  <c r="AN111" i="134" s="1"/>
  <c r="AN112" i="51"/>
  <c r="AN112" i="134" s="1"/>
  <c r="AN113" i="51"/>
  <c r="AN113" i="134" s="1"/>
  <c r="AN114" i="51"/>
  <c r="AN114" i="134" s="1"/>
  <c r="AN115" i="51"/>
  <c r="AN115" i="134" s="1"/>
  <c r="AN116" i="51"/>
  <c r="AN116" i="134" s="1"/>
  <c r="AN117" i="51"/>
  <c r="AN117" i="134" s="1"/>
  <c r="AN118" i="51"/>
  <c r="AN118" i="134" s="1"/>
  <c r="AN119" i="51"/>
  <c r="AN119" i="134" s="1"/>
  <c r="AN120" i="51"/>
  <c r="AN120" i="134" s="1"/>
  <c r="AN121" i="51"/>
  <c r="AN121" i="134" s="1"/>
  <c r="AN122" i="51"/>
  <c r="AN122" i="134" s="1"/>
  <c r="AN123" i="51"/>
  <c r="AN123" i="134" s="1"/>
  <c r="AN124" i="51"/>
  <c r="AN124" i="134" s="1"/>
  <c r="AN125" i="51"/>
  <c r="AN125" i="134" s="1"/>
  <c r="AN126" i="51"/>
  <c r="AN126" i="134" s="1"/>
  <c r="AN127" i="51"/>
  <c r="AN127" i="134" s="1"/>
  <c r="AN128" i="51"/>
  <c r="AN128" i="134" s="1"/>
  <c r="AN129" i="51"/>
  <c r="AN130" i="51"/>
  <c r="AN130" i="134" s="1"/>
  <c r="AN131" i="51"/>
  <c r="AN131" i="134" s="1"/>
  <c r="AN132" i="51"/>
  <c r="AN132" i="134" s="1"/>
  <c r="AN133" i="51"/>
  <c r="AN133" i="134" s="1"/>
  <c r="AN134" i="51"/>
  <c r="AN134" i="134" s="1"/>
  <c r="AN135" i="51"/>
  <c r="AN135" i="134" s="1"/>
  <c r="AN136" i="51"/>
  <c r="AN136" i="134" s="1"/>
  <c r="AN137" i="51"/>
  <c r="AN137" i="134" s="1"/>
  <c r="AN138" i="51"/>
  <c r="AN138" i="134" s="1"/>
  <c r="AN139" i="51"/>
  <c r="AN139" i="134" s="1"/>
  <c r="AN140" i="51"/>
  <c r="AN140" i="134" s="1"/>
  <c r="AN141" i="51"/>
  <c r="AN141" i="134" s="1"/>
  <c r="AN142" i="51"/>
  <c r="AN142" i="134" s="1"/>
  <c r="AN143" i="51"/>
  <c r="AN143" i="134" s="1"/>
  <c r="AN144" i="51"/>
  <c r="AN144" i="134" s="1"/>
  <c r="AN145" i="51"/>
  <c r="AN145" i="134" s="1"/>
  <c r="AN146" i="51"/>
  <c r="AN146" i="134" s="1"/>
  <c r="AN147" i="51"/>
  <c r="AN147" i="134" s="1"/>
  <c r="AN148" i="51"/>
  <c r="AN148" i="134" s="1"/>
  <c r="AN149" i="51"/>
  <c r="AN149" i="134" s="1"/>
  <c r="AN150" i="51"/>
  <c r="AN150" i="134" s="1"/>
  <c r="AN151" i="51"/>
  <c r="AN151" i="134" s="1"/>
  <c r="AN103" i="51"/>
  <c r="AN103" i="134" s="1"/>
  <c r="AR161" i="134" l="1"/>
  <c r="AN129" i="134"/>
  <c r="AN160" i="134"/>
  <c r="AN131" i="53"/>
  <c r="AN107" i="53"/>
  <c r="AN154" i="53"/>
  <c r="AP30" i="53"/>
  <c r="AP123" i="53"/>
  <c r="AO111" i="53"/>
  <c r="AO102" i="53"/>
  <c r="AP89" i="53"/>
  <c r="AP76" i="53"/>
  <c r="AP73" i="53"/>
  <c r="AP67" i="53"/>
  <c r="AP59" i="53"/>
  <c r="AP47" i="53"/>
  <c r="AP160" i="53"/>
  <c r="AO159" i="53"/>
  <c r="AO151" i="53"/>
  <c r="Z158" i="53"/>
  <c r="Z156" i="53"/>
  <c r="AN142" i="53"/>
  <c r="AN118" i="53"/>
  <c r="AN106" i="53"/>
  <c r="AP133" i="53"/>
  <c r="AP36" i="53"/>
  <c r="AP126" i="53"/>
  <c r="AO118" i="53"/>
  <c r="AO112" i="53"/>
  <c r="AP102" i="53"/>
  <c r="AP88" i="53"/>
  <c r="AO77" i="53"/>
  <c r="AP74" i="53"/>
  <c r="AP60" i="53"/>
  <c r="AO37" i="53"/>
  <c r="AO49" i="53"/>
  <c r="Z150" i="53"/>
  <c r="Z159" i="53"/>
  <c r="AO157" i="53"/>
  <c r="AN141" i="53"/>
  <c r="AN117" i="53"/>
  <c r="AN105" i="53"/>
  <c r="AP40" i="53"/>
  <c r="AP118" i="53"/>
  <c r="AO113" i="53"/>
  <c r="AO94" i="53"/>
  <c r="AO91" i="53"/>
  <c r="AP77" i="53"/>
  <c r="AP68" i="53"/>
  <c r="AP37" i="53"/>
  <c r="Z139" i="53"/>
  <c r="Z143" i="53"/>
  <c r="AO155" i="53"/>
  <c r="AN103" i="53"/>
  <c r="AN128" i="53"/>
  <c r="AN116" i="53"/>
  <c r="AN104" i="53"/>
  <c r="AP41" i="53"/>
  <c r="AO119" i="53"/>
  <c r="AP117" i="53"/>
  <c r="AP107" i="53"/>
  <c r="AP91" i="53"/>
  <c r="AO78" i="53"/>
  <c r="AP75" i="53"/>
  <c r="AO69" i="53"/>
  <c r="AP38" i="53"/>
  <c r="AO50" i="53"/>
  <c r="Z151" i="53"/>
  <c r="Z160" i="53"/>
  <c r="AO154" i="53"/>
  <c r="AN139" i="53"/>
  <c r="AN127" i="53"/>
  <c r="AN115" i="53"/>
  <c r="AP130" i="53"/>
  <c r="AP42" i="53"/>
  <c r="AP119" i="53"/>
  <c r="AO115" i="53"/>
  <c r="AO96" i="53"/>
  <c r="AP92" i="53"/>
  <c r="AP78" i="53"/>
  <c r="AO61" i="53"/>
  <c r="AP69" i="53"/>
  <c r="AO28" i="53"/>
  <c r="AP50" i="53"/>
  <c r="AP138" i="53"/>
  <c r="Z140" i="53"/>
  <c r="Z144" i="53"/>
  <c r="AO153" i="53"/>
  <c r="AN150" i="53"/>
  <c r="AN126" i="53"/>
  <c r="AN161" i="53"/>
  <c r="AP46" i="53"/>
  <c r="AO120" i="53"/>
  <c r="AP115" i="53"/>
  <c r="AO116" i="53"/>
  <c r="AP108" i="53"/>
  <c r="AO97" i="53"/>
  <c r="AO93" i="53"/>
  <c r="AO82" i="53"/>
  <c r="AO79" i="53"/>
  <c r="AP61" i="53"/>
  <c r="AO70" i="53"/>
  <c r="AP29" i="53"/>
  <c r="AO40" i="53"/>
  <c r="AP51" i="53"/>
  <c r="Z152" i="53"/>
  <c r="Z161" i="53"/>
  <c r="AO152" i="53"/>
  <c r="AN149" i="53"/>
  <c r="AN137" i="53"/>
  <c r="AN125" i="53"/>
  <c r="AN113" i="53"/>
  <c r="AO47" i="53"/>
  <c r="AO128" i="53"/>
  <c r="AP120" i="53"/>
  <c r="AP114" i="53"/>
  <c r="AO117" i="53"/>
  <c r="AO109" i="53"/>
  <c r="AO98" i="53"/>
  <c r="AP93" i="53"/>
  <c r="AP82" i="53"/>
  <c r="AP79" i="53"/>
  <c r="AP62" i="53"/>
  <c r="AP70" i="53"/>
  <c r="AO31" i="53"/>
  <c r="AO43" i="53"/>
  <c r="AP52" i="53"/>
  <c r="AP158" i="53"/>
  <c r="AO148" i="53"/>
  <c r="Z141" i="53"/>
  <c r="Z145" i="53"/>
  <c r="AO139" i="53"/>
  <c r="AN148" i="53"/>
  <c r="AN136" i="53"/>
  <c r="AN124" i="53"/>
  <c r="AN112" i="53"/>
  <c r="AN159" i="53"/>
  <c r="AP53" i="53"/>
  <c r="AO127" i="53"/>
  <c r="AO121" i="53"/>
  <c r="AP113" i="53"/>
  <c r="AP103" i="53"/>
  <c r="AP109" i="53"/>
  <c r="AP94" i="53"/>
  <c r="AO85" i="53"/>
  <c r="AO83" i="53"/>
  <c r="AP80" i="53"/>
  <c r="AP63" i="53"/>
  <c r="AO56" i="53"/>
  <c r="AP31" i="53"/>
  <c r="AP43" i="53"/>
  <c r="AO53" i="53"/>
  <c r="AP135" i="53"/>
  <c r="AP157" i="53"/>
  <c r="AO161" i="53"/>
  <c r="Z153" i="53"/>
  <c r="Z155" i="53"/>
  <c r="AO143" i="53"/>
  <c r="AN147" i="53"/>
  <c r="AN135" i="53"/>
  <c r="AN123" i="53"/>
  <c r="AN111" i="53"/>
  <c r="AN158" i="53"/>
  <c r="AO126" i="53"/>
  <c r="AP121" i="53"/>
  <c r="AP112" i="53"/>
  <c r="AO104" i="53"/>
  <c r="AO99" i="53"/>
  <c r="AP97" i="53"/>
  <c r="AP85" i="53"/>
  <c r="AP83" i="53"/>
  <c r="AO71" i="53"/>
  <c r="AO64" i="53"/>
  <c r="AP56" i="53"/>
  <c r="AP32" i="53"/>
  <c r="AO44" i="53"/>
  <c r="AP54" i="53"/>
  <c r="AP147" i="53"/>
  <c r="AO156" i="53"/>
  <c r="AO136" i="53"/>
  <c r="Z142" i="53"/>
  <c r="Z146" i="53"/>
  <c r="AO142" i="53"/>
  <c r="AN146" i="53"/>
  <c r="AN134" i="53"/>
  <c r="AN122" i="53"/>
  <c r="AN110" i="53"/>
  <c r="AN157" i="53"/>
  <c r="AO125" i="53"/>
  <c r="AO122" i="53"/>
  <c r="AP111" i="53"/>
  <c r="AP104" i="53"/>
  <c r="AP99" i="53"/>
  <c r="AP96" i="53"/>
  <c r="AO86" i="53"/>
  <c r="AO84" i="53"/>
  <c r="AP71" i="53"/>
  <c r="AP65" i="53"/>
  <c r="AP57" i="53"/>
  <c r="AP33" i="53"/>
  <c r="AP44" i="53"/>
  <c r="AP159" i="53"/>
  <c r="AO145" i="53"/>
  <c r="AO149" i="53"/>
  <c r="Z154" i="53"/>
  <c r="Z148" i="53"/>
  <c r="AO141" i="53"/>
  <c r="AN143" i="53"/>
  <c r="AN119" i="53"/>
  <c r="AP129" i="53"/>
  <c r="AP127" i="53"/>
  <c r="AO106" i="53"/>
  <c r="AP87" i="53"/>
  <c r="AO35" i="53"/>
  <c r="AN130" i="53"/>
  <c r="AN153" i="53"/>
  <c r="AP106" i="53"/>
  <c r="AO90" i="53"/>
  <c r="AO68" i="53"/>
  <c r="AN129" i="53"/>
  <c r="AP132" i="53"/>
  <c r="AP125" i="53"/>
  <c r="AO107" i="53"/>
  <c r="AP90" i="53"/>
  <c r="AO75" i="53"/>
  <c r="AO55" i="53"/>
  <c r="AP49" i="53"/>
  <c r="AO147" i="53"/>
  <c r="AN140" i="53"/>
  <c r="AP131" i="53"/>
  <c r="AO114" i="53"/>
  <c r="AO95" i="53"/>
  <c r="AO81" i="53"/>
  <c r="AP55" i="53"/>
  <c r="AN151" i="53"/>
  <c r="AN152" i="53"/>
  <c r="AP116" i="53"/>
  <c r="AO108" i="53"/>
  <c r="AP81" i="53"/>
  <c r="AP39" i="53"/>
  <c r="AN138" i="53"/>
  <c r="AN114" i="53"/>
  <c r="AN145" i="53"/>
  <c r="AN133" i="53"/>
  <c r="AN121" i="53"/>
  <c r="AN109" i="53"/>
  <c r="AN156" i="53"/>
  <c r="AP28" i="53"/>
  <c r="AP124" i="53"/>
  <c r="AP122" i="53"/>
  <c r="AP110" i="53"/>
  <c r="AO105" i="53"/>
  <c r="AP100" i="53"/>
  <c r="AP95" i="53"/>
  <c r="AP86" i="53"/>
  <c r="AP84" i="53"/>
  <c r="AP72" i="53"/>
  <c r="AO66" i="53"/>
  <c r="AP58" i="53"/>
  <c r="AO34" i="53"/>
  <c r="AP45" i="53"/>
  <c r="AO158" i="53"/>
  <c r="AO137" i="53"/>
  <c r="Z147" i="53"/>
  <c r="AO140" i="53"/>
  <c r="AN144" i="53"/>
  <c r="AN132" i="53"/>
  <c r="AN120" i="53"/>
  <c r="AN108" i="53"/>
  <c r="AN155" i="53"/>
  <c r="AO29" i="53"/>
  <c r="AP128" i="53"/>
  <c r="AO123" i="53"/>
  <c r="AO110" i="53"/>
  <c r="AP105" i="53"/>
  <c r="AO101" i="53"/>
  <c r="AO89" i="53"/>
  <c r="AO87" i="53"/>
  <c r="AO76" i="53"/>
  <c r="AO73" i="53"/>
  <c r="AP66" i="53"/>
  <c r="AO59" i="53"/>
  <c r="AP34" i="53"/>
  <c r="AO46" i="53"/>
  <c r="AP148" i="53"/>
  <c r="AO146" i="53"/>
  <c r="AO150" i="53"/>
  <c r="Z157" i="53"/>
  <c r="Z149" i="53"/>
  <c r="AO144" i="53"/>
  <c r="AN160" i="53"/>
  <c r="AP146" i="51"/>
  <c r="AP146" i="134" s="1"/>
  <c r="AP150" i="51"/>
  <c r="AP150" i="134" s="1"/>
  <c r="AP156" i="51"/>
  <c r="AP156" i="134" s="1"/>
  <c r="AO135" i="51"/>
  <c r="AO135" i="134" s="1"/>
  <c r="AP139" i="51"/>
  <c r="AP139" i="134" s="1"/>
  <c r="AP145" i="51"/>
  <c r="AP145" i="134" s="1"/>
  <c r="AP151" i="51"/>
  <c r="AP151" i="134" s="1"/>
  <c r="AP140" i="51"/>
  <c r="AP140" i="134" s="1"/>
  <c r="AP152" i="51"/>
  <c r="AP152" i="134" s="1"/>
  <c r="AP136" i="51"/>
  <c r="AP136" i="134" s="1"/>
  <c r="AP141" i="51"/>
  <c r="AP141" i="134" s="1"/>
  <c r="AO129" i="51"/>
  <c r="AO129" i="134" s="1"/>
  <c r="AP153" i="51"/>
  <c r="AP153" i="134" s="1"/>
  <c r="AO133" i="51"/>
  <c r="AO133" i="134" s="1"/>
  <c r="AP142" i="51"/>
  <c r="AP142" i="134" s="1"/>
  <c r="AO132" i="51"/>
  <c r="AO132" i="134" s="1"/>
  <c r="AP137" i="51"/>
  <c r="AP137" i="134" s="1"/>
  <c r="AP154" i="51"/>
  <c r="AP154" i="134" s="1"/>
  <c r="AO134" i="51"/>
  <c r="AO134" i="134" s="1"/>
  <c r="AO131" i="51"/>
  <c r="AO131" i="134" s="1"/>
  <c r="AP149" i="51"/>
  <c r="AP149" i="134" s="1"/>
  <c r="AP143" i="51"/>
  <c r="AP143" i="134" s="1"/>
  <c r="AO130" i="51"/>
  <c r="AO130" i="134" s="1"/>
  <c r="AP161" i="51"/>
  <c r="AP161" i="134" s="1"/>
  <c r="AP155" i="51"/>
  <c r="AP155" i="134" s="1"/>
  <c r="AO160" i="51"/>
  <c r="AO160" i="134" s="1"/>
  <c r="AP144" i="51"/>
  <c r="AP144" i="134" s="1"/>
  <c r="AO138" i="51"/>
  <c r="AO138" i="134" s="1"/>
  <c r="AR151" i="53"/>
  <c r="AR157" i="53"/>
  <c r="AR156" i="53"/>
  <c r="AR155" i="53"/>
  <c r="AS157" i="53"/>
  <c r="AR154" i="53"/>
  <c r="AS156" i="53"/>
  <c r="AR148" i="53"/>
  <c r="AR150" i="53"/>
  <c r="AS159" i="53"/>
  <c r="AS158" i="53"/>
  <c r="AR153" i="53"/>
  <c r="AR152" i="53"/>
  <c r="AR161" i="53"/>
  <c r="AR160" i="53"/>
  <c r="AR159" i="53"/>
  <c r="AS161" i="53"/>
  <c r="AR149" i="53"/>
  <c r="AS155" i="53"/>
  <c r="AR158" i="53"/>
  <c r="AS160" i="53"/>
  <c r="AO124" i="51"/>
  <c r="AO124" i="134" s="1"/>
  <c r="AO38" i="51"/>
  <c r="AO38" i="134" s="1"/>
  <c r="AO80" i="51"/>
  <c r="AO80" i="134" s="1"/>
  <c r="AO65" i="51"/>
  <c r="AO65" i="134" s="1"/>
  <c r="AO60" i="51"/>
  <c r="AO60" i="134" s="1"/>
  <c r="AP98" i="51"/>
  <c r="AP98" i="134" s="1"/>
  <c r="AP35" i="51"/>
  <c r="AP35" i="134" s="1"/>
  <c r="AO72" i="51"/>
  <c r="AO72" i="134" s="1"/>
  <c r="AO88" i="51"/>
  <c r="AO88" i="134" s="1"/>
  <c r="AO62" i="51"/>
  <c r="AO62" i="134" s="1"/>
  <c r="AO100" i="51"/>
  <c r="AO100" i="134" s="1"/>
  <c r="AO52" i="51"/>
  <c r="AO52" i="134" s="1"/>
  <c r="AO103" i="51"/>
  <c r="AO103" i="134" s="1"/>
  <c r="AO74" i="51"/>
  <c r="AO74" i="134" s="1"/>
  <c r="AO92" i="51"/>
  <c r="AO92" i="134" s="1"/>
  <c r="AO67" i="51"/>
  <c r="AO67" i="134" s="1"/>
  <c r="AO57" i="51"/>
  <c r="AO57" i="134" s="1"/>
  <c r="AP101" i="51"/>
  <c r="AP101" i="134" s="1"/>
  <c r="AO58" i="51"/>
  <c r="AO58" i="134" s="1"/>
  <c r="AO41" i="51"/>
  <c r="AO41" i="134" s="1"/>
  <c r="AO32" i="51"/>
  <c r="AO32" i="134" s="1"/>
  <c r="AO63" i="51"/>
  <c r="AO63" i="134" s="1"/>
  <c r="AO30" i="51"/>
  <c r="AO30" i="134" s="1"/>
  <c r="AO33" i="51"/>
  <c r="AO33" i="134" s="1"/>
  <c r="AO36" i="51"/>
  <c r="AO36" i="134" s="1"/>
  <c r="AO39" i="51"/>
  <c r="AO39" i="134" s="1"/>
  <c r="AO42" i="51"/>
  <c r="AO42" i="134" s="1"/>
  <c r="AO45" i="51"/>
  <c r="AO45" i="134" s="1"/>
  <c r="AO51" i="51"/>
  <c r="AO51" i="134" s="1"/>
  <c r="AO54" i="51"/>
  <c r="AO54" i="134" s="1"/>
  <c r="AO48" i="51"/>
  <c r="AO48" i="134" s="1"/>
  <c r="AP48" i="51"/>
  <c r="AP48" i="134" s="1"/>
  <c r="E150" i="51"/>
  <c r="E150" i="134" s="1"/>
  <c r="E111" i="51"/>
  <c r="E111" i="134" s="1"/>
  <c r="E64" i="51"/>
  <c r="E64" i="134" s="1"/>
  <c r="E65" i="51"/>
  <c r="E65" i="134" s="1"/>
  <c r="E66" i="51"/>
  <c r="E66" i="134" s="1"/>
  <c r="E67" i="51"/>
  <c r="E67" i="134" s="1"/>
  <c r="E68" i="51"/>
  <c r="E68" i="134" s="1"/>
  <c r="E69" i="51"/>
  <c r="E69" i="134" s="1"/>
  <c r="E70" i="51"/>
  <c r="E70" i="134" s="1"/>
  <c r="E71" i="51"/>
  <c r="E71" i="134" s="1"/>
  <c r="E72" i="51"/>
  <c r="E72" i="134" s="1"/>
  <c r="E73" i="51"/>
  <c r="E73" i="134" s="1"/>
  <c r="E74" i="51"/>
  <c r="E74" i="134" s="1"/>
  <c r="E75" i="51"/>
  <c r="E75" i="134" s="1"/>
  <c r="E76" i="51"/>
  <c r="E76" i="134" s="1"/>
  <c r="E77" i="51"/>
  <c r="E77" i="134" s="1"/>
  <c r="E78" i="51"/>
  <c r="E78" i="134" s="1"/>
  <c r="E79" i="51"/>
  <c r="E79" i="134" s="1"/>
  <c r="E80" i="51"/>
  <c r="E80" i="134" s="1"/>
  <c r="E81" i="51"/>
  <c r="E81" i="134" s="1"/>
  <c r="E85" i="51"/>
  <c r="E85" i="134" s="1"/>
  <c r="E87" i="51"/>
  <c r="E87" i="134" s="1"/>
  <c r="E88" i="51"/>
  <c r="E88" i="134" s="1"/>
  <c r="E89" i="51"/>
  <c r="E89" i="134" s="1"/>
  <c r="E90" i="51"/>
  <c r="E90" i="134" s="1"/>
  <c r="E91" i="51"/>
  <c r="E91" i="134" s="1"/>
  <c r="E92" i="51"/>
  <c r="E92" i="134" s="1"/>
  <c r="E93" i="51"/>
  <c r="E93" i="134" s="1"/>
  <c r="E94" i="51"/>
  <c r="E94" i="134" s="1"/>
  <c r="E95" i="51"/>
  <c r="E95" i="134" s="1"/>
  <c r="E96" i="51"/>
  <c r="E96" i="134" s="1"/>
  <c r="E97" i="51"/>
  <c r="E97" i="134" s="1"/>
  <c r="E98" i="51"/>
  <c r="E98" i="134" s="1"/>
  <c r="E99" i="51"/>
  <c r="E99" i="134" s="1"/>
  <c r="E100" i="51"/>
  <c r="E100" i="134" s="1"/>
  <c r="E101" i="51"/>
  <c r="E101" i="134" s="1"/>
  <c r="E102" i="51"/>
  <c r="E102" i="134" s="1"/>
  <c r="E103" i="51"/>
  <c r="E103" i="134" s="1"/>
  <c r="E104" i="51"/>
  <c r="E104" i="134" s="1"/>
  <c r="E105" i="51"/>
  <c r="E105" i="134" s="1"/>
  <c r="E106" i="51"/>
  <c r="E106" i="134" s="1"/>
  <c r="E107" i="51"/>
  <c r="E107" i="134" s="1"/>
  <c r="E108" i="51"/>
  <c r="E108" i="134" s="1"/>
  <c r="E109" i="51"/>
  <c r="E109" i="134" s="1"/>
  <c r="E110" i="51"/>
  <c r="E110" i="134" s="1"/>
  <c r="E112" i="51"/>
  <c r="E112" i="134" s="1"/>
  <c r="E114" i="51"/>
  <c r="E114" i="134" s="1"/>
  <c r="E116" i="51"/>
  <c r="E116" i="134" s="1"/>
  <c r="E117" i="51"/>
  <c r="E117" i="134" s="1"/>
  <c r="E118" i="51"/>
  <c r="E118" i="134" s="1"/>
  <c r="E120" i="51"/>
  <c r="E120" i="134" s="1"/>
  <c r="E121" i="51"/>
  <c r="E121" i="134" s="1"/>
  <c r="E122" i="51"/>
  <c r="E122" i="134" s="1"/>
  <c r="E123" i="51"/>
  <c r="E123" i="134" s="1"/>
  <c r="E124" i="51"/>
  <c r="E124" i="134" s="1"/>
  <c r="E125" i="51"/>
  <c r="E125" i="134" s="1"/>
  <c r="E63" i="51"/>
  <c r="E63" i="134" s="1"/>
  <c r="I127" i="51"/>
  <c r="I127" i="134" s="1"/>
  <c r="I128" i="51"/>
  <c r="I128" i="134" s="1"/>
  <c r="I129" i="51"/>
  <c r="I129" i="134" s="1"/>
  <c r="I130" i="51"/>
  <c r="I130" i="134" s="1"/>
  <c r="I131" i="51"/>
  <c r="I131" i="134" s="1"/>
  <c r="I132" i="51"/>
  <c r="I132" i="134" s="1"/>
  <c r="I133" i="51"/>
  <c r="I133" i="134" s="1"/>
  <c r="I134" i="51"/>
  <c r="I134" i="134" s="1"/>
  <c r="I135" i="51"/>
  <c r="I135" i="134" s="1"/>
  <c r="I136" i="51"/>
  <c r="I136" i="134" s="1"/>
  <c r="I139" i="51"/>
  <c r="I139" i="134" s="1"/>
  <c r="I140" i="51"/>
  <c r="I140" i="134" s="1"/>
  <c r="I141" i="51"/>
  <c r="I141" i="134" s="1"/>
  <c r="I142" i="51"/>
  <c r="I142" i="134" s="1"/>
  <c r="I143" i="51"/>
  <c r="I143" i="134" s="1"/>
  <c r="I144" i="51"/>
  <c r="I144" i="134" s="1"/>
  <c r="I145" i="51"/>
  <c r="I145" i="134" s="1"/>
  <c r="I146" i="51"/>
  <c r="I146" i="134" s="1"/>
  <c r="I147" i="51"/>
  <c r="I147" i="134" s="1"/>
  <c r="I148" i="51"/>
  <c r="I148" i="134" s="1"/>
  <c r="I149" i="51"/>
  <c r="I149" i="134" s="1"/>
  <c r="I150" i="51"/>
  <c r="I150" i="134" s="1"/>
  <c r="I151" i="51"/>
  <c r="I151" i="134" s="1"/>
  <c r="I152" i="51"/>
  <c r="I152" i="134" s="1"/>
  <c r="I153" i="51"/>
  <c r="I153" i="134" s="1"/>
  <c r="I154" i="51"/>
  <c r="I154" i="134" s="1"/>
  <c r="I155" i="51"/>
  <c r="I155" i="134" s="1"/>
  <c r="I156" i="51"/>
  <c r="I156" i="134" s="1"/>
  <c r="I157" i="51"/>
  <c r="I157" i="134" s="1"/>
  <c r="I158" i="51"/>
  <c r="I158" i="134" s="1"/>
  <c r="I159" i="51"/>
  <c r="I159" i="134" s="1"/>
  <c r="I160" i="51"/>
  <c r="I160" i="134" s="1"/>
  <c r="I161" i="51"/>
  <c r="I161" i="134" s="1"/>
  <c r="I138" i="51"/>
  <c r="I138" i="134" s="1"/>
  <c r="I151" i="53" l="1"/>
  <c r="E109" i="53"/>
  <c r="E97" i="53"/>
  <c r="E70" i="53"/>
  <c r="AO60" i="53"/>
  <c r="I150" i="53"/>
  <c r="E96" i="53"/>
  <c r="E81" i="53"/>
  <c r="E69" i="53"/>
  <c r="AO130" i="53"/>
  <c r="AP137" i="53"/>
  <c r="I161" i="53"/>
  <c r="I149" i="53"/>
  <c r="E123" i="53"/>
  <c r="E107" i="53"/>
  <c r="AO42" i="53"/>
  <c r="AO92" i="53"/>
  <c r="AO138" i="53"/>
  <c r="I160" i="53"/>
  <c r="I148" i="53"/>
  <c r="E122" i="53"/>
  <c r="AO39" i="53"/>
  <c r="AO38" i="53"/>
  <c r="AO132" i="53"/>
  <c r="AP136" i="53"/>
  <c r="I159" i="53"/>
  <c r="AO36" i="53"/>
  <c r="AO135" i="53"/>
  <c r="AP152" i="53"/>
  <c r="I157" i="53"/>
  <c r="I156" i="53"/>
  <c r="E75" i="53"/>
  <c r="AO63" i="53"/>
  <c r="AO160" i="53"/>
  <c r="AO131" i="53"/>
  <c r="AO133" i="53"/>
  <c r="AP140" i="53"/>
  <c r="AP150" i="53"/>
  <c r="I155" i="53"/>
  <c r="I129" i="53"/>
  <c r="E74" i="53"/>
  <c r="E150" i="53"/>
  <c r="AO32" i="53"/>
  <c r="AO88" i="53"/>
  <c r="I154" i="53"/>
  <c r="I128" i="53"/>
  <c r="E114" i="53"/>
  <c r="AP48" i="53"/>
  <c r="AO41" i="53"/>
  <c r="AP155" i="53"/>
  <c r="AO134" i="53"/>
  <c r="AP153" i="53"/>
  <c r="AP151" i="53"/>
  <c r="AP146" i="53"/>
  <c r="I139" i="53"/>
  <c r="E108" i="53"/>
  <c r="AO74" i="53"/>
  <c r="I147" i="53"/>
  <c r="I158" i="53"/>
  <c r="I153" i="53"/>
  <c r="E99" i="53"/>
  <c r="E87" i="53"/>
  <c r="AO48" i="53"/>
  <c r="AO58" i="53"/>
  <c r="I152" i="53"/>
  <c r="E110" i="53"/>
  <c r="E98" i="53"/>
  <c r="E85" i="53"/>
  <c r="E71" i="53"/>
  <c r="AO54" i="53"/>
  <c r="AP101" i="53"/>
  <c r="AP98" i="53"/>
  <c r="AO124" i="53"/>
  <c r="AP145" i="53"/>
  <c r="AQ28" i="51"/>
  <c r="AQ28" i="134" s="1"/>
  <c r="AQ102" i="51"/>
  <c r="AQ102" i="134" s="1"/>
  <c r="AQ117" i="51"/>
  <c r="AQ117" i="134" s="1"/>
  <c r="AQ86" i="51"/>
  <c r="AQ86" i="134" s="1"/>
  <c r="AQ138" i="51"/>
  <c r="AQ138" i="134" s="1"/>
  <c r="AQ130" i="51"/>
  <c r="AQ130" i="134" s="1"/>
  <c r="AQ137" i="51"/>
  <c r="AQ137" i="134" s="1"/>
  <c r="AQ139" i="51"/>
  <c r="AQ139" i="134" s="1"/>
  <c r="AQ29" i="51"/>
  <c r="AQ29" i="134" s="1"/>
  <c r="AQ122" i="51"/>
  <c r="AQ122" i="134" s="1"/>
  <c r="AQ112" i="51"/>
  <c r="AQ112" i="134" s="1"/>
  <c r="AQ97" i="51"/>
  <c r="AQ97" i="134" s="1"/>
  <c r="AQ79" i="51"/>
  <c r="AQ79" i="134" s="1"/>
  <c r="AQ71" i="51"/>
  <c r="AQ71" i="134" s="1"/>
  <c r="AQ135" i="51"/>
  <c r="AQ135" i="134" s="1"/>
  <c r="AQ161" i="51"/>
  <c r="AQ37" i="51"/>
  <c r="AQ37" i="134" s="1"/>
  <c r="AQ113" i="51"/>
  <c r="AQ113" i="134" s="1"/>
  <c r="AQ107" i="51"/>
  <c r="AQ107" i="134" s="1"/>
  <c r="AQ147" i="51"/>
  <c r="AQ147" i="134" s="1"/>
  <c r="AQ141" i="51"/>
  <c r="AQ141" i="134" s="1"/>
  <c r="AQ53" i="51"/>
  <c r="AQ53" i="134" s="1"/>
  <c r="AQ55" i="51"/>
  <c r="AQ55" i="134" s="1"/>
  <c r="AQ127" i="51"/>
  <c r="AQ127" i="134" s="1"/>
  <c r="AQ59" i="51"/>
  <c r="AQ59" i="134" s="1"/>
  <c r="AQ50" i="51"/>
  <c r="AQ50" i="134" s="1"/>
  <c r="AQ87" i="51"/>
  <c r="AQ144" i="51"/>
  <c r="AQ144" i="134" s="1"/>
  <c r="AQ143" i="51"/>
  <c r="AQ143" i="134" s="1"/>
  <c r="AQ132" i="51"/>
  <c r="AQ132" i="134" s="1"/>
  <c r="AQ136" i="51"/>
  <c r="AQ136" i="134" s="1"/>
  <c r="AQ152" i="51"/>
  <c r="AQ152" i="134" s="1"/>
  <c r="AQ121" i="51"/>
  <c r="AQ121" i="134" s="1"/>
  <c r="AQ81" i="51"/>
  <c r="AQ81" i="134" s="1"/>
  <c r="AQ126" i="51"/>
  <c r="AQ126" i="134" s="1"/>
  <c r="AQ110" i="51"/>
  <c r="AQ110" i="134" s="1"/>
  <c r="AQ44" i="51"/>
  <c r="AQ44" i="134" s="1"/>
  <c r="AQ106" i="51"/>
  <c r="AQ106" i="134" s="1"/>
  <c r="AQ96" i="51"/>
  <c r="AQ96" i="134" s="1"/>
  <c r="AQ154" i="51"/>
  <c r="AQ154" i="134" s="1"/>
  <c r="AQ149" i="51"/>
  <c r="AQ149" i="134" s="1"/>
  <c r="AQ142" i="51"/>
  <c r="AQ142" i="134" s="1"/>
  <c r="AQ156" i="51"/>
  <c r="AQ156" i="134" s="1"/>
  <c r="AQ34" i="51"/>
  <c r="AQ34" i="134" s="1"/>
  <c r="AQ93" i="51"/>
  <c r="AQ93" i="134" s="1"/>
  <c r="AQ114" i="51"/>
  <c r="AQ114" i="134" s="1"/>
  <c r="AQ75" i="51"/>
  <c r="AQ75" i="134" s="1"/>
  <c r="AQ85" i="51"/>
  <c r="AQ85" i="134" s="1"/>
  <c r="AQ160" i="51"/>
  <c r="AQ160" i="134" s="1"/>
  <c r="AQ131" i="51"/>
  <c r="AQ131" i="134" s="1"/>
  <c r="AQ133" i="51"/>
  <c r="AQ133" i="134" s="1"/>
  <c r="AQ140" i="51"/>
  <c r="AQ140" i="134" s="1"/>
  <c r="AQ150" i="51"/>
  <c r="AQ150" i="134" s="1"/>
  <c r="AQ129" i="51"/>
  <c r="AQ129" i="134" s="1"/>
  <c r="AQ128" i="51"/>
  <c r="AQ128" i="134" s="1"/>
  <c r="AQ125" i="51"/>
  <c r="AQ125" i="134" s="1"/>
  <c r="AQ123" i="51"/>
  <c r="AQ123" i="134" s="1"/>
  <c r="AQ95" i="51"/>
  <c r="AQ95" i="134" s="1"/>
  <c r="AQ89" i="51"/>
  <c r="AQ89" i="134" s="1"/>
  <c r="AQ61" i="51"/>
  <c r="AQ61" i="134" s="1"/>
  <c r="AQ115" i="51"/>
  <c r="AQ115" i="134" s="1"/>
  <c r="AQ119" i="51"/>
  <c r="AQ119" i="134" s="1"/>
  <c r="AQ43" i="51"/>
  <c r="AQ43" i="134" s="1"/>
  <c r="AQ105" i="51"/>
  <c r="AQ105" i="134" s="1"/>
  <c r="AQ76" i="51"/>
  <c r="AQ76" i="134" s="1"/>
  <c r="AQ155" i="51"/>
  <c r="AQ155" i="134" s="1"/>
  <c r="AQ134" i="51"/>
  <c r="AQ134" i="134" s="1"/>
  <c r="AQ153" i="51"/>
  <c r="AQ153" i="134" s="1"/>
  <c r="AQ151" i="51"/>
  <c r="AQ151" i="134" s="1"/>
  <c r="AQ146" i="51"/>
  <c r="AQ146" i="134" s="1"/>
  <c r="AQ78" i="51"/>
  <c r="AQ78" i="134" s="1"/>
  <c r="AQ104" i="51"/>
  <c r="AQ104" i="134" s="1"/>
  <c r="AQ111" i="51"/>
  <c r="AQ111" i="134" s="1"/>
  <c r="AQ108" i="51"/>
  <c r="AQ108" i="134" s="1"/>
  <c r="AQ148" i="51"/>
  <c r="AQ148" i="134" s="1"/>
  <c r="AQ145" i="51"/>
  <c r="AQ145" i="134" s="1"/>
  <c r="AQ90" i="51"/>
  <c r="AQ90" i="134" s="1"/>
  <c r="AQ40" i="51"/>
  <c r="AQ40" i="134" s="1"/>
  <c r="AQ91" i="51"/>
  <c r="AQ91" i="134" s="1"/>
  <c r="AQ94" i="51"/>
  <c r="AQ94" i="134" s="1"/>
  <c r="AQ159" i="51"/>
  <c r="AQ159" i="134" s="1"/>
  <c r="AQ77" i="51"/>
  <c r="AQ77" i="134" s="1"/>
  <c r="AQ56" i="51"/>
  <c r="AQ56" i="134" s="1"/>
  <c r="AQ116" i="51"/>
  <c r="AQ116" i="134" s="1"/>
  <c r="AQ82" i="51"/>
  <c r="AQ82" i="134" s="1"/>
  <c r="AQ83" i="51"/>
  <c r="AQ83" i="134" s="1"/>
  <c r="AQ158" i="51"/>
  <c r="AQ158" i="134" s="1"/>
  <c r="AQ68" i="51"/>
  <c r="AQ120" i="51"/>
  <c r="AQ46" i="51"/>
  <c r="AQ46" i="134" s="1"/>
  <c r="AQ69" i="51"/>
  <c r="AQ69" i="134" s="1"/>
  <c r="AQ70" i="51"/>
  <c r="AQ70" i="134" s="1"/>
  <c r="AQ118" i="51"/>
  <c r="AQ47" i="51"/>
  <c r="AQ47" i="134" s="1"/>
  <c r="AQ49" i="51"/>
  <c r="AQ49" i="134" s="1"/>
  <c r="AQ66" i="51"/>
  <c r="AQ66" i="134" s="1"/>
  <c r="AQ84" i="51"/>
  <c r="AQ84" i="134" s="1"/>
  <c r="AQ99" i="51"/>
  <c r="AQ99" i="134" s="1"/>
  <c r="AQ31" i="51"/>
  <c r="AQ31" i="134" s="1"/>
  <c r="AQ109" i="51"/>
  <c r="AQ109" i="134" s="1"/>
  <c r="AQ73" i="51"/>
  <c r="AQ73" i="134" s="1"/>
  <c r="AQ157" i="51"/>
  <c r="AQ157" i="134" s="1"/>
  <c r="AP154" i="53"/>
  <c r="AP139" i="53"/>
  <c r="AO45" i="53"/>
  <c r="AO67" i="53"/>
  <c r="AP161" i="53"/>
  <c r="AO129" i="53"/>
  <c r="AP141" i="53"/>
  <c r="AO65" i="53"/>
  <c r="AO52" i="53"/>
  <c r="AO100" i="53"/>
  <c r="AO103" i="53"/>
  <c r="AP144" i="53"/>
  <c r="AP143" i="53"/>
  <c r="AO33" i="53"/>
  <c r="AO30" i="53"/>
  <c r="AP149" i="53"/>
  <c r="AP142" i="53"/>
  <c r="AP156" i="53"/>
  <c r="AO62" i="53"/>
  <c r="AO72" i="53"/>
  <c r="AP35" i="53"/>
  <c r="AO51" i="53"/>
  <c r="AO57" i="53"/>
  <c r="AO80" i="53"/>
  <c r="E113" i="51"/>
  <c r="E113" i="134" s="1"/>
  <c r="E86" i="51"/>
  <c r="E86" i="134" s="1"/>
  <c r="E83" i="51"/>
  <c r="E83" i="134" s="1"/>
  <c r="E82" i="51"/>
  <c r="E82" i="134" s="1"/>
  <c r="E68" i="53"/>
  <c r="E79" i="53"/>
  <c r="I133" i="53"/>
  <c r="E78" i="53"/>
  <c r="E120" i="53"/>
  <c r="E65" i="53"/>
  <c r="E103" i="53"/>
  <c r="E111" i="53"/>
  <c r="E116" i="53"/>
  <c r="E124" i="53"/>
  <c r="E88" i="53"/>
  <c r="E94" i="53"/>
  <c r="E66" i="53"/>
  <c r="E67" i="53"/>
  <c r="E105" i="53"/>
  <c r="E100" i="53"/>
  <c r="E77" i="53"/>
  <c r="E117" i="53"/>
  <c r="E89" i="53"/>
  <c r="E63" i="53"/>
  <c r="E112" i="53"/>
  <c r="E64" i="53"/>
  <c r="E125" i="53"/>
  <c r="E80" i="53"/>
  <c r="E106" i="53"/>
  <c r="E76" i="53"/>
  <c r="E121" i="53"/>
  <c r="E93" i="53"/>
  <c r="E104" i="53"/>
  <c r="E92" i="53"/>
  <c r="E118" i="53"/>
  <c r="E91" i="53"/>
  <c r="E102" i="53"/>
  <c r="E90" i="53"/>
  <c r="E101" i="53"/>
  <c r="I132" i="53"/>
  <c r="E115" i="51"/>
  <c r="E115" i="134" s="1"/>
  <c r="E72" i="53"/>
  <c r="E119" i="51"/>
  <c r="E119" i="134" s="1"/>
  <c r="I140" i="53"/>
  <c r="I145" i="53"/>
  <c r="I130" i="53"/>
  <c r="E73" i="53"/>
  <c r="I143" i="53"/>
  <c r="I142" i="53"/>
  <c r="I141" i="53"/>
  <c r="I138" i="53"/>
  <c r="I135" i="53"/>
  <c r="I146" i="53"/>
  <c r="I131" i="53"/>
  <c r="I144" i="53"/>
  <c r="E95" i="53"/>
  <c r="I127" i="53"/>
  <c r="I136" i="53"/>
  <c r="I134" i="53"/>
  <c r="E161" i="51"/>
  <c r="E161" i="134" s="1"/>
  <c r="E160" i="51"/>
  <c r="E160" i="134" s="1"/>
  <c r="E159" i="51"/>
  <c r="E159" i="134" s="1"/>
  <c r="E158" i="51"/>
  <c r="E158" i="134" s="1"/>
  <c r="E157" i="51"/>
  <c r="E157" i="134" s="1"/>
  <c r="E156" i="51"/>
  <c r="E156" i="134" s="1"/>
  <c r="E155" i="51"/>
  <c r="E155" i="134" s="1"/>
  <c r="E154" i="51"/>
  <c r="E154" i="134" s="1"/>
  <c r="E153" i="51"/>
  <c r="E153" i="134" s="1"/>
  <c r="E149" i="51"/>
  <c r="E149" i="134" s="1"/>
  <c r="E152" i="51"/>
  <c r="E152" i="134" s="1"/>
  <c r="E151" i="51"/>
  <c r="E151" i="134" s="1"/>
  <c r="I137" i="51"/>
  <c r="I137" i="134" s="1"/>
  <c r="AQ161" i="134" l="1"/>
  <c r="AQ118" i="134"/>
  <c r="AQ68" i="134"/>
  <c r="AQ120" i="134"/>
  <c r="AQ87" i="134"/>
  <c r="E158" i="53"/>
  <c r="E82" i="53"/>
  <c r="AQ84" i="53"/>
  <c r="AQ56" i="53"/>
  <c r="AQ146" i="53"/>
  <c r="AQ125" i="53"/>
  <c r="AQ131" i="53"/>
  <c r="AQ132" i="53"/>
  <c r="AQ55" i="53"/>
  <c r="AQ122" i="53"/>
  <c r="AQ86" i="53"/>
  <c r="E159" i="53"/>
  <c r="AQ145" i="53"/>
  <c r="AQ43" i="53"/>
  <c r="AQ142" i="53"/>
  <c r="AQ110" i="53"/>
  <c r="AQ53" i="53"/>
  <c r="E160" i="53"/>
  <c r="AQ68" i="53"/>
  <c r="AQ77" i="53"/>
  <c r="AQ151" i="53"/>
  <c r="AQ128" i="53"/>
  <c r="AQ160" i="53"/>
  <c r="AQ143" i="53"/>
  <c r="AQ29" i="53"/>
  <c r="AQ117" i="53"/>
  <c r="E161" i="53"/>
  <c r="E113" i="53"/>
  <c r="AQ148" i="53"/>
  <c r="AQ119" i="53"/>
  <c r="AQ149" i="53"/>
  <c r="AQ126" i="53"/>
  <c r="AQ141" i="53"/>
  <c r="AQ102" i="53"/>
  <c r="AQ47" i="53"/>
  <c r="AQ158" i="53"/>
  <c r="AQ159" i="53"/>
  <c r="AQ153" i="53"/>
  <c r="AQ129" i="53"/>
  <c r="AQ85" i="53"/>
  <c r="AQ81" i="53"/>
  <c r="AQ144" i="53"/>
  <c r="AQ71" i="53"/>
  <c r="AQ139" i="53"/>
  <c r="AQ157" i="53"/>
  <c r="AQ108" i="53"/>
  <c r="AQ115" i="53"/>
  <c r="AQ75" i="53"/>
  <c r="AQ154" i="53"/>
  <c r="AQ147" i="53"/>
  <c r="AQ28" i="53"/>
  <c r="E149" i="53"/>
  <c r="AQ73" i="53"/>
  <c r="AQ118" i="53"/>
  <c r="AQ83" i="53"/>
  <c r="AQ94" i="53"/>
  <c r="AQ134" i="53"/>
  <c r="AQ61" i="53"/>
  <c r="AQ150" i="53"/>
  <c r="AQ121" i="53"/>
  <c r="AQ87" i="53"/>
  <c r="AQ79" i="53"/>
  <c r="AQ137" i="53"/>
  <c r="E153" i="53"/>
  <c r="AQ111" i="53"/>
  <c r="AQ89" i="53"/>
  <c r="AQ114" i="53"/>
  <c r="AQ96" i="53"/>
  <c r="AQ107" i="53"/>
  <c r="E154" i="53"/>
  <c r="AQ109" i="53"/>
  <c r="AQ70" i="53"/>
  <c r="AQ82" i="53"/>
  <c r="AQ91" i="53"/>
  <c r="AQ104" i="53"/>
  <c r="AQ155" i="53"/>
  <c r="AQ140" i="53"/>
  <c r="AQ93" i="53"/>
  <c r="AQ152" i="53"/>
  <c r="AQ50" i="53"/>
  <c r="AQ97" i="53"/>
  <c r="AQ130" i="53"/>
  <c r="E155" i="53"/>
  <c r="AQ31" i="53"/>
  <c r="AQ40" i="53"/>
  <c r="AQ95" i="53"/>
  <c r="AQ34" i="53"/>
  <c r="AQ106" i="53"/>
  <c r="AQ59" i="53"/>
  <c r="AQ113" i="53"/>
  <c r="AQ105" i="53"/>
  <c r="AQ161" i="53"/>
  <c r="AQ66" i="53"/>
  <c r="E86" i="53"/>
  <c r="AQ49" i="53"/>
  <c r="AQ135" i="53"/>
  <c r="E151" i="53"/>
  <c r="E156" i="53"/>
  <c r="AQ99" i="53"/>
  <c r="AQ69" i="53"/>
  <c r="AQ116" i="53"/>
  <c r="AQ78" i="53"/>
  <c r="AQ76" i="53"/>
  <c r="AQ133" i="53"/>
  <c r="AQ136" i="53"/>
  <c r="AQ37" i="53"/>
  <c r="AQ112" i="53"/>
  <c r="AQ138" i="53"/>
  <c r="E152" i="53"/>
  <c r="E157" i="53"/>
  <c r="AQ46" i="53"/>
  <c r="AQ90" i="53"/>
  <c r="AQ123" i="53"/>
  <c r="AQ156" i="53"/>
  <c r="AQ44" i="53"/>
  <c r="AQ127" i="53"/>
  <c r="AQ120" i="53"/>
  <c r="AQ30" i="51"/>
  <c r="AQ30" i="134" s="1"/>
  <c r="AQ100" i="51"/>
  <c r="AQ100" i="134" s="1"/>
  <c r="AQ72" i="51"/>
  <c r="AQ72" i="134" s="1"/>
  <c r="AQ39" i="51"/>
  <c r="AQ39" i="134" s="1"/>
  <c r="AQ35" i="51"/>
  <c r="AQ35" i="134" s="1"/>
  <c r="AQ33" i="51"/>
  <c r="AQ33" i="134" s="1"/>
  <c r="AQ63" i="51"/>
  <c r="AQ63" i="134" s="1"/>
  <c r="AQ60" i="51"/>
  <c r="AQ60" i="134" s="1"/>
  <c r="AQ74" i="51"/>
  <c r="AQ74" i="134" s="1"/>
  <c r="AQ103" i="51"/>
  <c r="AQ103" i="134" s="1"/>
  <c r="AQ57" i="51"/>
  <c r="AQ57" i="134" s="1"/>
  <c r="AQ48" i="51"/>
  <c r="AQ48" i="134" s="1"/>
  <c r="AQ58" i="51"/>
  <c r="AQ58" i="134" s="1"/>
  <c r="AQ42" i="51"/>
  <c r="AQ42" i="134" s="1"/>
  <c r="AQ98" i="51"/>
  <c r="AQ98" i="134" s="1"/>
  <c r="AQ67" i="51"/>
  <c r="AQ67" i="134" s="1"/>
  <c r="AQ54" i="51"/>
  <c r="AQ54" i="134" s="1"/>
  <c r="AQ80" i="51"/>
  <c r="AQ80" i="134" s="1"/>
  <c r="AQ51" i="51"/>
  <c r="AQ51" i="134" s="1"/>
  <c r="AQ62" i="51"/>
  <c r="AQ62" i="134" s="1"/>
  <c r="AQ124" i="51"/>
  <c r="AQ124" i="134" s="1"/>
  <c r="AQ32" i="51"/>
  <c r="AQ32" i="134" s="1"/>
  <c r="AQ41" i="51"/>
  <c r="AQ41" i="134" s="1"/>
  <c r="AQ36" i="51"/>
  <c r="AQ36" i="134" s="1"/>
  <c r="AQ65" i="51"/>
  <c r="AQ65" i="134" s="1"/>
  <c r="AQ45" i="51"/>
  <c r="AQ45" i="134" s="1"/>
  <c r="AQ88" i="51"/>
  <c r="AQ88" i="134" s="1"/>
  <c r="AQ38" i="51"/>
  <c r="AQ38" i="134" s="1"/>
  <c r="AQ52" i="51"/>
  <c r="AQ52" i="134" s="1"/>
  <c r="AQ92" i="51"/>
  <c r="AQ92" i="134" s="1"/>
  <c r="AQ101" i="51"/>
  <c r="AQ101" i="134" s="1"/>
  <c r="E84" i="51"/>
  <c r="E84" i="134" s="1"/>
  <c r="E119" i="53"/>
  <c r="E115" i="53"/>
  <c r="E83" i="53"/>
  <c r="I137" i="53"/>
  <c r="I64" i="51"/>
  <c r="I64" i="134" s="1"/>
  <c r="I65" i="51"/>
  <c r="I65" i="134" s="1"/>
  <c r="I66" i="51"/>
  <c r="I66" i="134" s="1"/>
  <c r="I67" i="51"/>
  <c r="I67" i="134" s="1"/>
  <c r="I68" i="51"/>
  <c r="I68" i="134" s="1"/>
  <c r="I69" i="51"/>
  <c r="I69" i="134" s="1"/>
  <c r="I70" i="51"/>
  <c r="I70" i="134" s="1"/>
  <c r="I71" i="51"/>
  <c r="I71" i="134" s="1"/>
  <c r="I72" i="51"/>
  <c r="I72" i="134" s="1"/>
  <c r="I73" i="51"/>
  <c r="I73" i="134" s="1"/>
  <c r="I74" i="51"/>
  <c r="I74" i="134" s="1"/>
  <c r="I75" i="51"/>
  <c r="I75" i="134" s="1"/>
  <c r="I76" i="51"/>
  <c r="I76" i="134" s="1"/>
  <c r="I77" i="51"/>
  <c r="I77" i="134" s="1"/>
  <c r="I78" i="51"/>
  <c r="I78" i="134" s="1"/>
  <c r="I79" i="51"/>
  <c r="I79" i="134" s="1"/>
  <c r="I80" i="51"/>
  <c r="I80" i="134" s="1"/>
  <c r="I81" i="51"/>
  <c r="I81" i="134" s="1"/>
  <c r="I82" i="51"/>
  <c r="I82" i="134" s="1"/>
  <c r="I83" i="51"/>
  <c r="I83" i="134" s="1"/>
  <c r="I84" i="51"/>
  <c r="I84" i="134" s="1"/>
  <c r="I85" i="51"/>
  <c r="I85" i="134" s="1"/>
  <c r="I86" i="51"/>
  <c r="I86" i="134" s="1"/>
  <c r="I87" i="51"/>
  <c r="I87" i="134" s="1"/>
  <c r="I88" i="51"/>
  <c r="I88" i="134" s="1"/>
  <c r="I89" i="51"/>
  <c r="I89" i="134" s="1"/>
  <c r="I90" i="51"/>
  <c r="I90" i="134" s="1"/>
  <c r="I91" i="51"/>
  <c r="I91" i="134" s="1"/>
  <c r="I92" i="51"/>
  <c r="I92" i="134" s="1"/>
  <c r="I93" i="51"/>
  <c r="I93" i="134" s="1"/>
  <c r="I94" i="51"/>
  <c r="I94" i="134" s="1"/>
  <c r="I95" i="51"/>
  <c r="I95" i="134" s="1"/>
  <c r="I96" i="51"/>
  <c r="I96" i="134" s="1"/>
  <c r="I97" i="51"/>
  <c r="I97" i="134" s="1"/>
  <c r="I98" i="51"/>
  <c r="I98" i="134" s="1"/>
  <c r="I99" i="51"/>
  <c r="I99" i="134" s="1"/>
  <c r="I100" i="51"/>
  <c r="I100" i="134" s="1"/>
  <c r="I101" i="51"/>
  <c r="I101" i="134" s="1"/>
  <c r="I102" i="51"/>
  <c r="I102" i="134" s="1"/>
  <c r="I103" i="51"/>
  <c r="I103" i="134" s="1"/>
  <c r="I104" i="51"/>
  <c r="I104" i="134" s="1"/>
  <c r="I105" i="51"/>
  <c r="I105" i="134" s="1"/>
  <c r="I106" i="51"/>
  <c r="I106" i="134" s="1"/>
  <c r="I107" i="51"/>
  <c r="I107" i="134" s="1"/>
  <c r="I108" i="51"/>
  <c r="I108" i="134" s="1"/>
  <c r="I109" i="51"/>
  <c r="I109" i="134" s="1"/>
  <c r="I110" i="51"/>
  <c r="I110" i="134" s="1"/>
  <c r="I111" i="51"/>
  <c r="I111" i="134" s="1"/>
  <c r="I112" i="51"/>
  <c r="I112" i="134" s="1"/>
  <c r="I113" i="51"/>
  <c r="I113" i="134" s="1"/>
  <c r="I114" i="51"/>
  <c r="I114" i="134" s="1"/>
  <c r="I115" i="51"/>
  <c r="I115" i="134" s="1"/>
  <c r="I116" i="51"/>
  <c r="I116" i="134" s="1"/>
  <c r="I117" i="51"/>
  <c r="I117" i="134" s="1"/>
  <c r="I118" i="51"/>
  <c r="I118" i="134" s="1"/>
  <c r="I119" i="51"/>
  <c r="I119" i="134" s="1"/>
  <c r="I120" i="51"/>
  <c r="I120" i="134" s="1"/>
  <c r="I121" i="51"/>
  <c r="I121" i="134" s="1"/>
  <c r="I122" i="51"/>
  <c r="I122" i="134" s="1"/>
  <c r="I123" i="51"/>
  <c r="I123" i="134" s="1"/>
  <c r="I124" i="51"/>
  <c r="I124" i="134" s="1"/>
  <c r="I63" i="51"/>
  <c r="I63" i="134" s="1"/>
  <c r="Q7" i="3"/>
  <c r="R7" i="3"/>
  <c r="Q8" i="3"/>
  <c r="R8" i="3"/>
  <c r="Q9" i="3"/>
  <c r="R9" i="3"/>
  <c r="Q10" i="3"/>
  <c r="R10" i="3"/>
  <c r="Q11" i="3"/>
  <c r="R11" i="3"/>
  <c r="Q12" i="3"/>
  <c r="R12" i="3"/>
  <c r="Q13" i="3"/>
  <c r="R13" i="3"/>
  <c r="Q14" i="3"/>
  <c r="R14" i="3"/>
  <c r="Q15" i="3"/>
  <c r="R15" i="3"/>
  <c r="Q16" i="3"/>
  <c r="R16" i="3"/>
  <c r="Q17" i="3"/>
  <c r="R17" i="3"/>
  <c r="Q18" i="3"/>
  <c r="R18" i="3"/>
  <c r="Q19" i="3"/>
  <c r="R19" i="3"/>
  <c r="Q20" i="3"/>
  <c r="R20" i="3"/>
  <c r="Q21" i="3"/>
  <c r="R21" i="3"/>
  <c r="Q22" i="3"/>
  <c r="R22" i="3"/>
  <c r="Q23" i="3"/>
  <c r="R23" i="3"/>
  <c r="Q24" i="3"/>
  <c r="R24" i="3"/>
  <c r="Q25" i="3"/>
  <c r="R25" i="3"/>
  <c r="Q26" i="3"/>
  <c r="R26" i="3"/>
  <c r="Q27" i="3"/>
  <c r="R27" i="3"/>
  <c r="Q28" i="3"/>
  <c r="R28" i="3"/>
  <c r="Q29" i="3"/>
  <c r="R29" i="3"/>
  <c r="Q30" i="3"/>
  <c r="R30" i="3"/>
  <c r="Q31" i="3"/>
  <c r="R31" i="3"/>
  <c r="Q32" i="3"/>
  <c r="R32" i="3"/>
  <c r="Q33" i="3"/>
  <c r="R33" i="3"/>
  <c r="Q34" i="3"/>
  <c r="R34"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R6" i="3"/>
  <c r="Q6" i="3"/>
  <c r="AQ38" i="53" l="1"/>
  <c r="AQ41" i="53"/>
  <c r="AQ80" i="53"/>
  <c r="AQ48" i="53"/>
  <c r="AQ30" i="53"/>
  <c r="AQ88" i="53"/>
  <c r="AQ32" i="53"/>
  <c r="AQ54" i="53"/>
  <c r="AQ57" i="53"/>
  <c r="AQ33" i="53"/>
  <c r="E84" i="53"/>
  <c r="AQ45" i="53"/>
  <c r="AQ124" i="53"/>
  <c r="AQ67" i="53"/>
  <c r="AQ103" i="53"/>
  <c r="AQ35" i="53"/>
  <c r="AQ65" i="53"/>
  <c r="AQ101" i="53"/>
  <c r="AQ62" i="53"/>
  <c r="AQ98" i="53"/>
  <c r="AQ39" i="53"/>
  <c r="I103" i="53"/>
  <c r="AQ92" i="53"/>
  <c r="AQ51" i="53"/>
  <c r="AQ42" i="53"/>
  <c r="AQ74" i="53"/>
  <c r="AQ72" i="53"/>
  <c r="AQ63" i="53"/>
  <c r="AQ52" i="53"/>
  <c r="AQ36" i="53"/>
  <c r="AQ58" i="53"/>
  <c r="AQ60" i="53"/>
  <c r="AQ100" i="53"/>
  <c r="I79" i="53"/>
  <c r="I63" i="53"/>
  <c r="I102" i="53"/>
  <c r="I66" i="53"/>
  <c r="I125" i="51"/>
  <c r="I125" i="134" s="1"/>
  <c r="I126" i="51"/>
  <c r="I126" i="134" s="1"/>
  <c r="I101" i="53"/>
  <c r="I65" i="53"/>
  <c r="I112" i="53"/>
  <c r="I88" i="53"/>
  <c r="I123" i="53"/>
  <c r="I99" i="53"/>
  <c r="I75" i="53"/>
  <c r="I122" i="53"/>
  <c r="I110" i="53"/>
  <c r="I98" i="53"/>
  <c r="I74" i="53"/>
  <c r="I121" i="53"/>
  <c r="I97" i="53"/>
  <c r="I73" i="53"/>
  <c r="I120" i="53"/>
  <c r="I108" i="53"/>
  <c r="I96" i="53"/>
  <c r="I84" i="53"/>
  <c r="I72" i="53"/>
  <c r="I105" i="53"/>
  <c r="I81" i="53"/>
  <c r="I116" i="53"/>
  <c r="I92" i="53"/>
  <c r="I80" i="53"/>
  <c r="I115" i="53"/>
  <c r="I67" i="53"/>
  <c r="I114" i="53"/>
  <c r="I78" i="53"/>
  <c r="I113" i="53"/>
  <c r="I77" i="53"/>
  <c r="I64" i="53"/>
  <c r="I119" i="53"/>
  <c r="I107" i="53"/>
  <c r="I95" i="53"/>
  <c r="I83" i="53"/>
  <c r="I71" i="53"/>
  <c r="I117" i="53"/>
  <c r="I93" i="53"/>
  <c r="I69" i="53"/>
  <c r="I104" i="53"/>
  <c r="I68" i="53"/>
  <c r="I91" i="53"/>
  <c r="I90" i="53"/>
  <c r="I89" i="53"/>
  <c r="I124" i="53"/>
  <c r="I100" i="53"/>
  <c r="I76" i="53"/>
  <c r="I111" i="53"/>
  <c r="I87" i="53"/>
  <c r="I86" i="53"/>
  <c r="I109" i="53"/>
  <c r="I85" i="53"/>
  <c r="I118" i="53"/>
  <c r="I106" i="53"/>
  <c r="I94" i="53"/>
  <c r="I82" i="53"/>
  <c r="I70" i="53"/>
  <c r="M52" i="51"/>
  <c r="M52" i="134" s="1"/>
  <c r="M53" i="51"/>
  <c r="M53" i="134" s="1"/>
  <c r="M51" i="51"/>
  <c r="M51" i="134" s="1"/>
  <c r="M55" i="51"/>
  <c r="M55" i="134" s="1"/>
  <c r="M56" i="51"/>
  <c r="M56" i="134" s="1"/>
  <c r="M57" i="51"/>
  <c r="M57" i="134" s="1"/>
  <c r="M58" i="51"/>
  <c r="M58" i="134" s="1"/>
  <c r="M59" i="51"/>
  <c r="M59" i="134" s="1"/>
  <c r="M60" i="51"/>
  <c r="M60" i="134" s="1"/>
  <c r="M61" i="51"/>
  <c r="M61" i="134" s="1"/>
  <c r="M62" i="51"/>
  <c r="M62" i="134" s="1"/>
  <c r="M63" i="51"/>
  <c r="M63" i="134" s="1"/>
  <c r="M64" i="51"/>
  <c r="M64" i="134" s="1"/>
  <c r="M54" i="51" l="1"/>
  <c r="M54" i="134" s="1"/>
  <c r="M59" i="53"/>
  <c r="M61" i="53"/>
  <c r="M60" i="53"/>
  <c r="M58" i="53"/>
  <c r="M57" i="53"/>
  <c r="M56" i="53"/>
  <c r="M55" i="53"/>
  <c r="M51" i="53"/>
  <c r="M54" i="53"/>
  <c r="M64" i="53"/>
  <c r="M53" i="53"/>
  <c r="M63" i="53"/>
  <c r="M52" i="53"/>
  <c r="M62" i="53"/>
  <c r="I126" i="53"/>
  <c r="I125" i="53"/>
  <c r="Q16" i="59"/>
  <c r="Q15" i="59"/>
  <c r="Q14" i="59"/>
  <c r="Q13" i="59"/>
  <c r="Q12" i="59"/>
  <c r="Q11" i="59"/>
  <c r="Q10" i="59"/>
  <c r="Q9" i="59"/>
  <c r="Q8" i="59"/>
  <c r="R161" i="59"/>
  <c r="Q161" i="59"/>
  <c r="P161" i="59"/>
  <c r="N8" i="59"/>
  <c r="J31" i="75"/>
  <c r="J32" i="75"/>
  <c r="J33" i="75"/>
  <c r="J34" i="75"/>
  <c r="J35" i="75"/>
  <c r="J36" i="75"/>
  <c r="J37" i="75"/>
  <c r="J38" i="75"/>
  <c r="J39" i="75"/>
  <c r="J40" i="75"/>
  <c r="J42" i="75"/>
  <c r="J43" i="75"/>
  <c r="J44" i="75"/>
  <c r="J45" i="75"/>
  <c r="J46" i="75"/>
  <c r="J47" i="75"/>
  <c r="J48" i="75"/>
  <c r="J49" i="75"/>
  <c r="J50" i="75"/>
  <c r="J51" i="75"/>
  <c r="J52" i="75"/>
  <c r="J53" i="75"/>
  <c r="J54" i="75"/>
  <c r="J55" i="75"/>
  <c r="J56" i="75"/>
  <c r="J57" i="75"/>
  <c r="J58" i="75"/>
  <c r="J59" i="75"/>
  <c r="J60" i="75"/>
  <c r="J61" i="75"/>
  <c r="J62" i="75"/>
  <c r="J63" i="75"/>
  <c r="J64" i="75"/>
  <c r="J65" i="75"/>
  <c r="J66" i="75"/>
  <c r="J67" i="75"/>
  <c r="J68" i="75"/>
  <c r="J69" i="75"/>
  <c r="J70" i="75"/>
  <c r="J71" i="75"/>
  <c r="J72" i="75"/>
  <c r="J73" i="75"/>
  <c r="J74" i="75"/>
  <c r="J75" i="75"/>
  <c r="J76" i="75"/>
  <c r="J77" i="75"/>
  <c r="J78" i="75"/>
  <c r="J79" i="75"/>
  <c r="J80" i="75"/>
  <c r="J81" i="75"/>
  <c r="J82" i="75"/>
  <c r="J83" i="75"/>
  <c r="J84" i="75"/>
  <c r="J85" i="75"/>
  <c r="J86" i="75"/>
  <c r="J87" i="75"/>
  <c r="J88" i="75"/>
  <c r="J89" i="75"/>
  <c r="J90" i="75"/>
  <c r="J91" i="75"/>
  <c r="J92" i="75"/>
  <c r="J93" i="75"/>
  <c r="J94" i="75"/>
  <c r="J95" i="75"/>
  <c r="J96" i="75"/>
  <c r="J97" i="75"/>
  <c r="J98" i="75"/>
  <c r="J99" i="75"/>
  <c r="J100" i="75"/>
  <c r="J101" i="75"/>
  <c r="J102" i="75"/>
  <c r="J103" i="75"/>
  <c r="J104" i="75"/>
  <c r="J105" i="75"/>
  <c r="J106" i="75"/>
  <c r="J107" i="75"/>
  <c r="J108" i="75"/>
  <c r="J109" i="75"/>
  <c r="J110" i="75"/>
  <c r="J111" i="75"/>
  <c r="M50" i="51" l="1"/>
  <c r="M50" i="134" s="1"/>
  <c r="J30" i="75"/>
  <c r="J41" i="75"/>
  <c r="AV129" i="51"/>
  <c r="AV129" i="134" s="1"/>
  <c r="AU129" i="51"/>
  <c r="AU129" i="134" s="1"/>
  <c r="AU135" i="51"/>
  <c r="AU135" i="134" s="1"/>
  <c r="AV137" i="51"/>
  <c r="AV137" i="134" s="1"/>
  <c r="AU137" i="51"/>
  <c r="AU137" i="134" s="1"/>
  <c r="AV139" i="51"/>
  <c r="AV139" i="134" s="1"/>
  <c r="AU139" i="51"/>
  <c r="AU139" i="134" s="1"/>
  <c r="AT129" i="51"/>
  <c r="AT129" i="134" s="1"/>
  <c r="AT133" i="51"/>
  <c r="AT133" i="134" s="1"/>
  <c r="AT135" i="51"/>
  <c r="AT135" i="134" s="1"/>
  <c r="AT137" i="51"/>
  <c r="AT137" i="134" s="1"/>
  <c r="AT139" i="51"/>
  <c r="AT139" i="134" s="1"/>
  <c r="AT142" i="51"/>
  <c r="AT142" i="134" s="1"/>
  <c r="AT143" i="51"/>
  <c r="AT143" i="134" s="1"/>
  <c r="AT144" i="51"/>
  <c r="AT144" i="134" s="1"/>
  <c r="AT145" i="51"/>
  <c r="AT145" i="134" s="1"/>
  <c r="AT146" i="51"/>
  <c r="AT146" i="134" s="1"/>
  <c r="AT147" i="51"/>
  <c r="AT147" i="134" s="1"/>
  <c r="AT148" i="51"/>
  <c r="AT148" i="134" s="1"/>
  <c r="AT149" i="51"/>
  <c r="AT149" i="134" s="1"/>
  <c r="AT150" i="51"/>
  <c r="AT150" i="134" s="1"/>
  <c r="AT151" i="51"/>
  <c r="AT151" i="134" s="1"/>
  <c r="AT152" i="51"/>
  <c r="AT152" i="134" s="1"/>
  <c r="AT153" i="51"/>
  <c r="AT153" i="134" s="1"/>
  <c r="AT154" i="51"/>
  <c r="AT154" i="134" s="1"/>
  <c r="AT155" i="51"/>
  <c r="AT155" i="134" s="1"/>
  <c r="AT156" i="51"/>
  <c r="AT156" i="134" s="1"/>
  <c r="AT157" i="51"/>
  <c r="AT157" i="134" s="1"/>
  <c r="AT158" i="51"/>
  <c r="AT158" i="134" s="1"/>
  <c r="AT159" i="51"/>
  <c r="AT159" i="134" s="1"/>
  <c r="AT160" i="51"/>
  <c r="AT160" i="134" s="1"/>
  <c r="AT161" i="51"/>
  <c r="AT161" i="134" s="1"/>
  <c r="AV141" i="51"/>
  <c r="AV141" i="134" s="1"/>
  <c r="AV142" i="51"/>
  <c r="AV142" i="134" s="1"/>
  <c r="AV143" i="51"/>
  <c r="AV143" i="134" s="1"/>
  <c r="AV144" i="51"/>
  <c r="AV144" i="134" s="1"/>
  <c r="AV145" i="51"/>
  <c r="AV145" i="134" s="1"/>
  <c r="AV146" i="51"/>
  <c r="AV146" i="134" s="1"/>
  <c r="AV147" i="51"/>
  <c r="AV147" i="134" s="1"/>
  <c r="AV148" i="51"/>
  <c r="AV148" i="134" s="1"/>
  <c r="AV149" i="51"/>
  <c r="AV149" i="134" s="1"/>
  <c r="AV150" i="51"/>
  <c r="AV150" i="134" s="1"/>
  <c r="AV151" i="51"/>
  <c r="AV151" i="134" s="1"/>
  <c r="AV152" i="51"/>
  <c r="AV152" i="134" s="1"/>
  <c r="AV153" i="51"/>
  <c r="AV153" i="134" s="1"/>
  <c r="AV154" i="51"/>
  <c r="AV154" i="134" s="1"/>
  <c r="AV155" i="51"/>
  <c r="AV155" i="134" s="1"/>
  <c r="AV156" i="51"/>
  <c r="AV156" i="134" s="1"/>
  <c r="AV157" i="51"/>
  <c r="AV157" i="134" s="1"/>
  <c r="AV158" i="51"/>
  <c r="AV158" i="134" s="1"/>
  <c r="AV159" i="51"/>
  <c r="AV159" i="134" s="1"/>
  <c r="AV160" i="51"/>
  <c r="AV160" i="134" s="1"/>
  <c r="AV161" i="51"/>
  <c r="AV161" i="134" s="1"/>
  <c r="AU142" i="51"/>
  <c r="AU142" i="134" s="1"/>
  <c r="AU143" i="51"/>
  <c r="AU143" i="134" s="1"/>
  <c r="AU144" i="51"/>
  <c r="AU144" i="134" s="1"/>
  <c r="AU145" i="51"/>
  <c r="AU145" i="134" s="1"/>
  <c r="AU146" i="51"/>
  <c r="AU146" i="134" s="1"/>
  <c r="AU147" i="51"/>
  <c r="AU147" i="134" s="1"/>
  <c r="AU148" i="51"/>
  <c r="AU148" i="134" s="1"/>
  <c r="AU149" i="51"/>
  <c r="AU149" i="134" s="1"/>
  <c r="AU150" i="51"/>
  <c r="AU150" i="134" s="1"/>
  <c r="AU151" i="51"/>
  <c r="AU151" i="134" s="1"/>
  <c r="AU152" i="51"/>
  <c r="AU152" i="134" s="1"/>
  <c r="AU153" i="51"/>
  <c r="AU153" i="134" s="1"/>
  <c r="AU154" i="51"/>
  <c r="AU154" i="134" s="1"/>
  <c r="AU155" i="51"/>
  <c r="AU155" i="134" s="1"/>
  <c r="AU156" i="51"/>
  <c r="AU156" i="134" s="1"/>
  <c r="AU157" i="51"/>
  <c r="AU157" i="134" s="1"/>
  <c r="AU158" i="51"/>
  <c r="AU158" i="134" s="1"/>
  <c r="AU159" i="51"/>
  <c r="AU159" i="134" s="1"/>
  <c r="AU160" i="51"/>
  <c r="AU160" i="134" s="1"/>
  <c r="AU161" i="51"/>
  <c r="AU161" i="134" s="1"/>
  <c r="AU141" i="51"/>
  <c r="AU141" i="134" s="1"/>
  <c r="M50" i="53" l="1"/>
  <c r="J25" i="75"/>
  <c r="J26" i="75"/>
  <c r="J27" i="75"/>
  <c r="J28" i="75"/>
  <c r="J29" i="75"/>
  <c r="J23" i="75"/>
  <c r="J24" i="75"/>
  <c r="M49" i="51"/>
  <c r="M49" i="134" s="1"/>
  <c r="AU153" i="53"/>
  <c r="AV149" i="53"/>
  <c r="AU152" i="53"/>
  <c r="AT146" i="53"/>
  <c r="AV159" i="53"/>
  <c r="AT145" i="53"/>
  <c r="AV158" i="53"/>
  <c r="AT144" i="53"/>
  <c r="AU149" i="53"/>
  <c r="AV145" i="53"/>
  <c r="AU160" i="53"/>
  <c r="AT154" i="53"/>
  <c r="AU147" i="53"/>
  <c r="AV143" i="53"/>
  <c r="AT129" i="53"/>
  <c r="AU158" i="53"/>
  <c r="AV142" i="53"/>
  <c r="AV153" i="53"/>
  <c r="AU137" i="53"/>
  <c r="AT147" i="53"/>
  <c r="AV148" i="53"/>
  <c r="AT157" i="53"/>
  <c r="AV146" i="53"/>
  <c r="AU148" i="53"/>
  <c r="AU155" i="53"/>
  <c r="AV161" i="53"/>
  <c r="AT159" i="53"/>
  <c r="AV160" i="53"/>
  <c r="AT158" i="53"/>
  <c r="AT139" i="53"/>
  <c r="AU151" i="53"/>
  <c r="AV147" i="53"/>
  <c r="AT137" i="53"/>
  <c r="AU141" i="53"/>
  <c r="AU150" i="53"/>
  <c r="AT156" i="53"/>
  <c r="AT135" i="53"/>
  <c r="AU161" i="53"/>
  <c r="AV157" i="53"/>
  <c r="AT155" i="53"/>
  <c r="AT143" i="53"/>
  <c r="AT133" i="53"/>
  <c r="AV156" i="53"/>
  <c r="AV144" i="53"/>
  <c r="AT142" i="53"/>
  <c r="AU129" i="53"/>
  <c r="AU159" i="53"/>
  <c r="AV155" i="53"/>
  <c r="AT153" i="53"/>
  <c r="AV129" i="53"/>
  <c r="AU146" i="53"/>
  <c r="AV154" i="53"/>
  <c r="AT152" i="53"/>
  <c r="AU139" i="53"/>
  <c r="AU157" i="53"/>
  <c r="AU145" i="53"/>
  <c r="AV141" i="53"/>
  <c r="AT151" i="53"/>
  <c r="AV139" i="53"/>
  <c r="AU156" i="53"/>
  <c r="AU144" i="53"/>
  <c r="AV152" i="53"/>
  <c r="AT150" i="53"/>
  <c r="AU143" i="53"/>
  <c r="AV151" i="53"/>
  <c r="AT161" i="53"/>
  <c r="AT149" i="53"/>
  <c r="AV137" i="53"/>
  <c r="AU154" i="53"/>
  <c r="AU142" i="53"/>
  <c r="AV150" i="53"/>
  <c r="AT160" i="53"/>
  <c r="AT148" i="53"/>
  <c r="AU135" i="53"/>
  <c r="AT132" i="51"/>
  <c r="AT132" i="134" s="1"/>
  <c r="AT131" i="51"/>
  <c r="AT131" i="134" s="1"/>
  <c r="AV136" i="51"/>
  <c r="AV136" i="134" s="1"/>
  <c r="AV134" i="51"/>
  <c r="AV134" i="134" s="1"/>
  <c r="AT134" i="51"/>
  <c r="AT134" i="134" s="1"/>
  <c r="AT140" i="51"/>
  <c r="AT140" i="134" s="1"/>
  <c r="AT136" i="51"/>
  <c r="AT136" i="134" s="1"/>
  <c r="AT141" i="51"/>
  <c r="AT141" i="134" s="1"/>
  <c r="AV135" i="51"/>
  <c r="AV135" i="134" s="1"/>
  <c r="AT138" i="51"/>
  <c r="AT138" i="134" s="1"/>
  <c r="AU130" i="51"/>
  <c r="AU130" i="134" s="1"/>
  <c r="AV138" i="51"/>
  <c r="AV138" i="134" s="1"/>
  <c r="AV133" i="51"/>
  <c r="AV133" i="134" s="1"/>
  <c r="AV131" i="51"/>
  <c r="AV131" i="134" s="1"/>
  <c r="AV132" i="51"/>
  <c r="AV132" i="134" s="1"/>
  <c r="AV130" i="51"/>
  <c r="AV130" i="134" s="1"/>
  <c r="AU138" i="51"/>
  <c r="AU138" i="134" s="1"/>
  <c r="AT130" i="51"/>
  <c r="AT130" i="134" s="1"/>
  <c r="AU133" i="51"/>
  <c r="AU133" i="134" s="1"/>
  <c r="AU134" i="51"/>
  <c r="AU134" i="134" s="1"/>
  <c r="AU140" i="51"/>
  <c r="AU140" i="134" s="1"/>
  <c r="AU136" i="51"/>
  <c r="AU136" i="134" s="1"/>
  <c r="AV140" i="51"/>
  <c r="AV140" i="134" s="1"/>
  <c r="AU132" i="51"/>
  <c r="AU132" i="134" s="1"/>
  <c r="AU131" i="51"/>
  <c r="AU131" i="134" s="1"/>
  <c r="AT14" i="51"/>
  <c r="AT14" i="134" s="1"/>
  <c r="AT15" i="51"/>
  <c r="AT15" i="134" s="1"/>
  <c r="AT16" i="51"/>
  <c r="AT16" i="134" s="1"/>
  <c r="AT17" i="51"/>
  <c r="AT17" i="134" s="1"/>
  <c r="AT18" i="51"/>
  <c r="AT18" i="134" s="1"/>
  <c r="AT19" i="51"/>
  <c r="AT19" i="134" s="1"/>
  <c r="AT20" i="51"/>
  <c r="AT20" i="134" s="1"/>
  <c r="AT21" i="51"/>
  <c r="AT21" i="134" s="1"/>
  <c r="AT22" i="51"/>
  <c r="AT22" i="134" s="1"/>
  <c r="AT23" i="51"/>
  <c r="AT23" i="134" s="1"/>
  <c r="AT24" i="51"/>
  <c r="AT24" i="134" s="1"/>
  <c r="AT25" i="51"/>
  <c r="AT25" i="134" s="1"/>
  <c r="AT26" i="51"/>
  <c r="AT26" i="134" s="1"/>
  <c r="AT27" i="51"/>
  <c r="AT27" i="134" s="1"/>
  <c r="AT28" i="51"/>
  <c r="AT28" i="134" s="1"/>
  <c r="AT29" i="51"/>
  <c r="AT29" i="134" s="1"/>
  <c r="AT30" i="51"/>
  <c r="AT30" i="134" s="1"/>
  <c r="AT31" i="51"/>
  <c r="AT31" i="134" s="1"/>
  <c r="AT32" i="51"/>
  <c r="AT32" i="134" s="1"/>
  <c r="AT33" i="51"/>
  <c r="AT33" i="134" s="1"/>
  <c r="AT34" i="51"/>
  <c r="AT34" i="134" s="1"/>
  <c r="AT35" i="51"/>
  <c r="AT35" i="134" s="1"/>
  <c r="AT36" i="51"/>
  <c r="AT36" i="134" s="1"/>
  <c r="AT37" i="51"/>
  <c r="AT37" i="134" s="1"/>
  <c r="AT38" i="51"/>
  <c r="AT38" i="134" s="1"/>
  <c r="AT39" i="51"/>
  <c r="AT39" i="134" s="1"/>
  <c r="AT40" i="51"/>
  <c r="AT40" i="134" s="1"/>
  <c r="AT41" i="51"/>
  <c r="AT41" i="134" s="1"/>
  <c r="AT42" i="51"/>
  <c r="AT42" i="134" s="1"/>
  <c r="AT43" i="51"/>
  <c r="AT43" i="134" s="1"/>
  <c r="AT44" i="51"/>
  <c r="AT44" i="134" s="1"/>
  <c r="AT45" i="51"/>
  <c r="AT45" i="134" s="1"/>
  <c r="AT46" i="51"/>
  <c r="AT46" i="134" s="1"/>
  <c r="AT47" i="51"/>
  <c r="AT47" i="134" s="1"/>
  <c r="AT48" i="51"/>
  <c r="AT48" i="134" s="1"/>
  <c r="AT49" i="51"/>
  <c r="AT49" i="134" s="1"/>
  <c r="AT50" i="51"/>
  <c r="AT50" i="134" s="1"/>
  <c r="AT51" i="51"/>
  <c r="AT51" i="134" s="1"/>
  <c r="AT52" i="51"/>
  <c r="AT52" i="134" s="1"/>
  <c r="AT53" i="51"/>
  <c r="AT53" i="134" s="1"/>
  <c r="AT54" i="51"/>
  <c r="AT54" i="134" s="1"/>
  <c r="AT55" i="51"/>
  <c r="AT55" i="134" s="1"/>
  <c r="AT56" i="51"/>
  <c r="AT56" i="134" s="1"/>
  <c r="AT57" i="51"/>
  <c r="AT57" i="134" s="1"/>
  <c r="AT58" i="51"/>
  <c r="AT58" i="134" s="1"/>
  <c r="AT59" i="51"/>
  <c r="AT59" i="134" s="1"/>
  <c r="AT60" i="51"/>
  <c r="AT60" i="134" s="1"/>
  <c r="AT61" i="51"/>
  <c r="AT61" i="134" s="1"/>
  <c r="AT62" i="51"/>
  <c r="AT62" i="134" s="1"/>
  <c r="AT63" i="51"/>
  <c r="AT63" i="134" s="1"/>
  <c r="AT64" i="51"/>
  <c r="AT64" i="134" s="1"/>
  <c r="AT65" i="51"/>
  <c r="AT65" i="134" s="1"/>
  <c r="AT66" i="51"/>
  <c r="AT66" i="134" s="1"/>
  <c r="AT67" i="51"/>
  <c r="AT67" i="134" s="1"/>
  <c r="AT68" i="51"/>
  <c r="AT68" i="134" s="1"/>
  <c r="AT69" i="51"/>
  <c r="AT69" i="134" s="1"/>
  <c r="AT70" i="51"/>
  <c r="AT70" i="134" s="1"/>
  <c r="AT71" i="51"/>
  <c r="AT71" i="134" s="1"/>
  <c r="AT72" i="51"/>
  <c r="AT72" i="134" s="1"/>
  <c r="AT73" i="51"/>
  <c r="AT73" i="134" s="1"/>
  <c r="AT74" i="51"/>
  <c r="AT74" i="134" s="1"/>
  <c r="AT75" i="51"/>
  <c r="AT75" i="134" s="1"/>
  <c r="AT76" i="51"/>
  <c r="AT76" i="134" s="1"/>
  <c r="AT77" i="51"/>
  <c r="AT77" i="134" s="1"/>
  <c r="AT78" i="51"/>
  <c r="AT78" i="134" s="1"/>
  <c r="AT79" i="51"/>
  <c r="AT79" i="134" s="1"/>
  <c r="AT80" i="51"/>
  <c r="AT80" i="134" s="1"/>
  <c r="AT81" i="51"/>
  <c r="AT81" i="134" s="1"/>
  <c r="AT82" i="51"/>
  <c r="AT82" i="134" s="1"/>
  <c r="AT83" i="51"/>
  <c r="AT83" i="134" s="1"/>
  <c r="AT84" i="51"/>
  <c r="AT84" i="134" s="1"/>
  <c r="AT85" i="51"/>
  <c r="AT85" i="134" s="1"/>
  <c r="AT86" i="51"/>
  <c r="AT86" i="134" s="1"/>
  <c r="AT87" i="51"/>
  <c r="AT87" i="134" s="1"/>
  <c r="AT88" i="51"/>
  <c r="AT88" i="134" s="1"/>
  <c r="AT89" i="51"/>
  <c r="AT89" i="134" s="1"/>
  <c r="AT90" i="51"/>
  <c r="AT90" i="134" s="1"/>
  <c r="AT91" i="51"/>
  <c r="AT91" i="134" s="1"/>
  <c r="AT92" i="51"/>
  <c r="AT92" i="134" s="1"/>
  <c r="AT93" i="51"/>
  <c r="AT93" i="134" s="1"/>
  <c r="AT94" i="51"/>
  <c r="AT94" i="134" s="1"/>
  <c r="AT95" i="51"/>
  <c r="AT95" i="134" s="1"/>
  <c r="AT96" i="51"/>
  <c r="AT96" i="134" s="1"/>
  <c r="AT97" i="51"/>
  <c r="AT97" i="134" s="1"/>
  <c r="AT98" i="51"/>
  <c r="AT98" i="134" s="1"/>
  <c r="AT99" i="51"/>
  <c r="AT99" i="134" s="1"/>
  <c r="AT100" i="51"/>
  <c r="AT100" i="134" s="1"/>
  <c r="AT101" i="51"/>
  <c r="AT101" i="134" s="1"/>
  <c r="AT102" i="51"/>
  <c r="AT102" i="134" s="1"/>
  <c r="AT103" i="51"/>
  <c r="AT103" i="134" s="1"/>
  <c r="AT104" i="51"/>
  <c r="AT104" i="134" s="1"/>
  <c r="AT105" i="51"/>
  <c r="AT105" i="134" s="1"/>
  <c r="AT106" i="51"/>
  <c r="AT106" i="134" s="1"/>
  <c r="AT107" i="51"/>
  <c r="AT107" i="134" s="1"/>
  <c r="AT108" i="51"/>
  <c r="AT108" i="134" s="1"/>
  <c r="AT109" i="51"/>
  <c r="AT109" i="134" s="1"/>
  <c r="AT110" i="51"/>
  <c r="AT110" i="134" s="1"/>
  <c r="AT111" i="51"/>
  <c r="AT111" i="134" s="1"/>
  <c r="AT112" i="51"/>
  <c r="AT112" i="134" s="1"/>
  <c r="AT13" i="51"/>
  <c r="AT13" i="134" s="1"/>
  <c r="AM133" i="51"/>
  <c r="AM133" i="134" s="1"/>
  <c r="AL18" i="51"/>
  <c r="AL18" i="134" s="1"/>
  <c r="AL19" i="51"/>
  <c r="AL19" i="134" s="1"/>
  <c r="AL20" i="51"/>
  <c r="AL20" i="134" s="1"/>
  <c r="AL21" i="51"/>
  <c r="AL21" i="134" s="1"/>
  <c r="AL22" i="51"/>
  <c r="AL22" i="134" s="1"/>
  <c r="AL23" i="51"/>
  <c r="AL23" i="134" s="1"/>
  <c r="AL24" i="51"/>
  <c r="AL24" i="134" s="1"/>
  <c r="AL25" i="51"/>
  <c r="AL25" i="134" s="1"/>
  <c r="AL26" i="51"/>
  <c r="AL26" i="134" s="1"/>
  <c r="AL27" i="51"/>
  <c r="AL27" i="134" s="1"/>
  <c r="AM54" i="51"/>
  <c r="AM54" i="134" s="1"/>
  <c r="AL17" i="51"/>
  <c r="AL17" i="134" s="1"/>
  <c r="AM17" i="51"/>
  <c r="AM17" i="134" s="1"/>
  <c r="AJ148" i="51"/>
  <c r="AJ148" i="134" s="1"/>
  <c r="AJ149" i="51"/>
  <c r="AJ149" i="134" s="1"/>
  <c r="AJ150" i="51"/>
  <c r="AJ150" i="134" s="1"/>
  <c r="AJ151" i="51"/>
  <c r="AJ151" i="134" s="1"/>
  <c r="AJ152" i="51"/>
  <c r="AJ152" i="134" s="1"/>
  <c r="AJ153" i="51"/>
  <c r="AJ153" i="134" s="1"/>
  <c r="AJ154" i="51"/>
  <c r="AJ154" i="134" s="1"/>
  <c r="AJ155" i="51"/>
  <c r="AJ155" i="134" s="1"/>
  <c r="AJ156" i="51"/>
  <c r="AJ156" i="134" s="1"/>
  <c r="AJ157" i="51"/>
  <c r="AJ157" i="134" s="1"/>
  <c r="AJ158" i="51"/>
  <c r="AJ158" i="134" s="1"/>
  <c r="AJ159" i="51"/>
  <c r="AJ159" i="134" s="1"/>
  <c r="AJ160" i="51"/>
  <c r="AJ160" i="134" s="1"/>
  <c r="AJ147" i="51"/>
  <c r="AJ147" i="134" s="1"/>
  <c r="AH148" i="51"/>
  <c r="AH148" i="134" s="1"/>
  <c r="AH149" i="51"/>
  <c r="AH149" i="134" s="1"/>
  <c r="AH150" i="51"/>
  <c r="AH150" i="134" s="1"/>
  <c r="AH151" i="51"/>
  <c r="AH151" i="134" s="1"/>
  <c r="AH152" i="51"/>
  <c r="AH152" i="134" s="1"/>
  <c r="AH153" i="51"/>
  <c r="AH153" i="134" s="1"/>
  <c r="AH154" i="51"/>
  <c r="AH154" i="134" s="1"/>
  <c r="AH155" i="51"/>
  <c r="AH155" i="134" s="1"/>
  <c r="AH156" i="51"/>
  <c r="AH156" i="134" s="1"/>
  <c r="AH157" i="51"/>
  <c r="AH157" i="134" s="1"/>
  <c r="AH158" i="51"/>
  <c r="AH158" i="134" s="1"/>
  <c r="AH159" i="51"/>
  <c r="AH159" i="134" s="1"/>
  <c r="AH160" i="51"/>
  <c r="AH160" i="134" s="1"/>
  <c r="AH147" i="51"/>
  <c r="AH147" i="134" s="1"/>
  <c r="AG85" i="51"/>
  <c r="AG85" i="134" s="1"/>
  <c r="AG86" i="51"/>
  <c r="AG86" i="134" s="1"/>
  <c r="AG87" i="51"/>
  <c r="AG87" i="134" s="1"/>
  <c r="AG88" i="51"/>
  <c r="AG88" i="134" s="1"/>
  <c r="AG89" i="51"/>
  <c r="AG89" i="134" s="1"/>
  <c r="AG90" i="51"/>
  <c r="AG90" i="134" s="1"/>
  <c r="AG91" i="51"/>
  <c r="AG91" i="134" s="1"/>
  <c r="AG92" i="51"/>
  <c r="AG92" i="134" s="1"/>
  <c r="AG93" i="51"/>
  <c r="AG93" i="134" s="1"/>
  <c r="AG94" i="51"/>
  <c r="AG94" i="134" s="1"/>
  <c r="AG95" i="51"/>
  <c r="AG95" i="134" s="1"/>
  <c r="AG96" i="51"/>
  <c r="AG96" i="134" s="1"/>
  <c r="AG84" i="51"/>
  <c r="AG84" i="134" s="1"/>
  <c r="AF76" i="51"/>
  <c r="AF76" i="134" s="1"/>
  <c r="AF77" i="51"/>
  <c r="AF77" i="134" s="1"/>
  <c r="AF78" i="51"/>
  <c r="AF78" i="134" s="1"/>
  <c r="AF79" i="51"/>
  <c r="AF79" i="134" s="1"/>
  <c r="AF80" i="51"/>
  <c r="AF80" i="134" s="1"/>
  <c r="AF81" i="51"/>
  <c r="AF81" i="134" s="1"/>
  <c r="AF82" i="51"/>
  <c r="AF82" i="134" s="1"/>
  <c r="AF83" i="51"/>
  <c r="AF83" i="134" s="1"/>
  <c r="AF84" i="51"/>
  <c r="AF84" i="134" s="1"/>
  <c r="AF75" i="51"/>
  <c r="AF75" i="134" s="1"/>
  <c r="AE115" i="51"/>
  <c r="AE115" i="134" s="1"/>
  <c r="AE116" i="51"/>
  <c r="AE116" i="134" s="1"/>
  <c r="AE117" i="51"/>
  <c r="AE117" i="134" s="1"/>
  <c r="AE118" i="51"/>
  <c r="AE118" i="134" s="1"/>
  <c r="AE119" i="51"/>
  <c r="AE119" i="134" s="1"/>
  <c r="AE120" i="51"/>
  <c r="AE120" i="134" s="1"/>
  <c r="AE121" i="51"/>
  <c r="AE121" i="134" s="1"/>
  <c r="AE122" i="51"/>
  <c r="AE122" i="134" s="1"/>
  <c r="AE123" i="51"/>
  <c r="AE123" i="134" s="1"/>
  <c r="AE124" i="51"/>
  <c r="AE124" i="134" s="1"/>
  <c r="AE125" i="51"/>
  <c r="AE125" i="134" s="1"/>
  <c r="AE127" i="51"/>
  <c r="AE127" i="134" s="1"/>
  <c r="AE129" i="51"/>
  <c r="AE129" i="134" s="1"/>
  <c r="AE130" i="51"/>
  <c r="AE130" i="134" s="1"/>
  <c r="AE132" i="51"/>
  <c r="AE132" i="134" s="1"/>
  <c r="AE133" i="51"/>
  <c r="AE133" i="134" s="1"/>
  <c r="AE134" i="51"/>
  <c r="AE134" i="134" s="1"/>
  <c r="AE135" i="51"/>
  <c r="AE135" i="134" s="1"/>
  <c r="AE136" i="51"/>
  <c r="AE136" i="134" s="1"/>
  <c r="AE140" i="51"/>
  <c r="AE140" i="134" s="1"/>
  <c r="AE114" i="51"/>
  <c r="AE114" i="134" s="1"/>
  <c r="AD103" i="51"/>
  <c r="AD103" i="134" s="1"/>
  <c r="AD104" i="51"/>
  <c r="AD104" i="134" s="1"/>
  <c r="AD105" i="51"/>
  <c r="AD105" i="134" s="1"/>
  <c r="AD106" i="51"/>
  <c r="AD106" i="134" s="1"/>
  <c r="AD107" i="51"/>
  <c r="AD107" i="134" s="1"/>
  <c r="AD108" i="51"/>
  <c r="AD108" i="134" s="1"/>
  <c r="AD109" i="51"/>
  <c r="AD109" i="134" s="1"/>
  <c r="AD110" i="51"/>
  <c r="AD110" i="134" s="1"/>
  <c r="AD111" i="51"/>
  <c r="AD111" i="134" s="1"/>
  <c r="AD112" i="51"/>
  <c r="AD112" i="134" s="1"/>
  <c r="AD113" i="51"/>
  <c r="AD113" i="134" s="1"/>
  <c r="AD66" i="51"/>
  <c r="AD66" i="134" s="1"/>
  <c r="AD67" i="51"/>
  <c r="AD67" i="134" s="1"/>
  <c r="AD68" i="51"/>
  <c r="AD68" i="134" s="1"/>
  <c r="AD69" i="51"/>
  <c r="AD69" i="134" s="1"/>
  <c r="AD70" i="51"/>
  <c r="AD70" i="134" s="1"/>
  <c r="AD71" i="51"/>
  <c r="AD71" i="134" s="1"/>
  <c r="AD72" i="51"/>
  <c r="AD72" i="134" s="1"/>
  <c r="AD73" i="51"/>
  <c r="AD73" i="134" s="1"/>
  <c r="AD74" i="51"/>
  <c r="AD74" i="134" s="1"/>
  <c r="AD75" i="51"/>
  <c r="AD75" i="134" s="1"/>
  <c r="AD76" i="51"/>
  <c r="AD76" i="134" s="1"/>
  <c r="AD77" i="51"/>
  <c r="AD77" i="134" s="1"/>
  <c r="AD78" i="51"/>
  <c r="AD78" i="134" s="1"/>
  <c r="AD79" i="51"/>
  <c r="AD79" i="134" s="1"/>
  <c r="AD80" i="51"/>
  <c r="AD80" i="134" s="1"/>
  <c r="AD81" i="51"/>
  <c r="AD81" i="134" s="1"/>
  <c r="AD82" i="51"/>
  <c r="AD82" i="134" s="1"/>
  <c r="AD83" i="51"/>
  <c r="AD83" i="134" s="1"/>
  <c r="AD84" i="51"/>
  <c r="AD84" i="134" s="1"/>
  <c r="AD85" i="51"/>
  <c r="AD85" i="134" s="1"/>
  <c r="AD86" i="51"/>
  <c r="AD86" i="134" s="1"/>
  <c r="AD87" i="51"/>
  <c r="AD87" i="134" s="1"/>
  <c r="AD88" i="51"/>
  <c r="AD88" i="134" s="1"/>
  <c r="AD89" i="51"/>
  <c r="AD89" i="134" s="1"/>
  <c r="AD90" i="51"/>
  <c r="AD90" i="134" s="1"/>
  <c r="AD91" i="51"/>
  <c r="AD91" i="134" s="1"/>
  <c r="AD92" i="51"/>
  <c r="AD92" i="134" s="1"/>
  <c r="AD93" i="51"/>
  <c r="AD93" i="134" s="1"/>
  <c r="AD94" i="51"/>
  <c r="AD94" i="134" s="1"/>
  <c r="AD95" i="51"/>
  <c r="AD95" i="134" s="1"/>
  <c r="AD96" i="51"/>
  <c r="AD96" i="134" s="1"/>
  <c r="AD97" i="51"/>
  <c r="AD97" i="134" s="1"/>
  <c r="AD98" i="51"/>
  <c r="AD98" i="134" s="1"/>
  <c r="AD99" i="51"/>
  <c r="AD99" i="134" s="1"/>
  <c r="AD100" i="51"/>
  <c r="AD100" i="134" s="1"/>
  <c r="AD101" i="51"/>
  <c r="AD101" i="134" s="1"/>
  <c r="AD102" i="51"/>
  <c r="AD102" i="134" s="1"/>
  <c r="AC48" i="51"/>
  <c r="AC48" i="134" s="1"/>
  <c r="AC49" i="51"/>
  <c r="AC49" i="134" s="1"/>
  <c r="AC50" i="51"/>
  <c r="AC50" i="134" s="1"/>
  <c r="AC51" i="51"/>
  <c r="AC51" i="134" s="1"/>
  <c r="AC52" i="51"/>
  <c r="AC52" i="134" s="1"/>
  <c r="AC53" i="51"/>
  <c r="AC53" i="134" s="1"/>
  <c r="AC54" i="51"/>
  <c r="AC54" i="134" s="1"/>
  <c r="AC55" i="51"/>
  <c r="AC55" i="134" s="1"/>
  <c r="AC56" i="51"/>
  <c r="AC56" i="134" s="1"/>
  <c r="AC57" i="51"/>
  <c r="AC57" i="134" s="1"/>
  <c r="AC58" i="51"/>
  <c r="AC58" i="134" s="1"/>
  <c r="AC59" i="51"/>
  <c r="AC59" i="134" s="1"/>
  <c r="AC60" i="51"/>
  <c r="AC60" i="134" s="1"/>
  <c r="AC61" i="51"/>
  <c r="AC61" i="134" s="1"/>
  <c r="AC62" i="51"/>
  <c r="AC62" i="134" s="1"/>
  <c r="AC47" i="51"/>
  <c r="AC47" i="134" s="1"/>
  <c r="AC31" i="51"/>
  <c r="AC31" i="134" s="1"/>
  <c r="AC32" i="51"/>
  <c r="AC32" i="134" s="1"/>
  <c r="AC33" i="51"/>
  <c r="AC33" i="134" s="1"/>
  <c r="AC34" i="51"/>
  <c r="AC34" i="134" s="1"/>
  <c r="AC35" i="51"/>
  <c r="AC35" i="134" s="1"/>
  <c r="AC36" i="51"/>
  <c r="AC36" i="134" s="1"/>
  <c r="AC37" i="51"/>
  <c r="AC37" i="134" s="1"/>
  <c r="AC38" i="51"/>
  <c r="AC38" i="134" s="1"/>
  <c r="AC39" i="51"/>
  <c r="AC39" i="134" s="1"/>
  <c r="AC40" i="51"/>
  <c r="AC40" i="134" s="1"/>
  <c r="AC41" i="51"/>
  <c r="AC41" i="134" s="1"/>
  <c r="AC42" i="51"/>
  <c r="AC42" i="134" s="1"/>
  <c r="AC43" i="51"/>
  <c r="AC43" i="134" s="1"/>
  <c r="AC44" i="51"/>
  <c r="AC44" i="134" s="1"/>
  <c r="AC45" i="51"/>
  <c r="AC45" i="134" s="1"/>
  <c r="AC46" i="51"/>
  <c r="AC46" i="134" s="1"/>
  <c r="AC30" i="51"/>
  <c r="AC30" i="134" s="1"/>
  <c r="AR76" i="51"/>
  <c r="AR76" i="134" s="1"/>
  <c r="Q76" i="80"/>
  <c r="AR77" i="51"/>
  <c r="AR78" i="51"/>
  <c r="AR78" i="134" s="1"/>
  <c r="AR79" i="51"/>
  <c r="AR79" i="134" s="1"/>
  <c r="AR80" i="51"/>
  <c r="AR80" i="134" s="1"/>
  <c r="AR81" i="51"/>
  <c r="AR81" i="134" s="1"/>
  <c r="AR82" i="51"/>
  <c r="AR82" i="134" s="1"/>
  <c r="AR83" i="51"/>
  <c r="AR84" i="51"/>
  <c r="AR84" i="134" s="1"/>
  <c r="AR85" i="51"/>
  <c r="AR85" i="134" s="1"/>
  <c r="AR86" i="51"/>
  <c r="AR86" i="134" s="1"/>
  <c r="AR87" i="51"/>
  <c r="AR87" i="134" s="1"/>
  <c r="AR88" i="51"/>
  <c r="AR88" i="134" s="1"/>
  <c r="AR89" i="51"/>
  <c r="AR89" i="134" s="1"/>
  <c r="AR90" i="51"/>
  <c r="AR90" i="134" s="1"/>
  <c r="AR91" i="51"/>
  <c r="AR91" i="134" s="1"/>
  <c r="AR92" i="51"/>
  <c r="AR92" i="134" s="1"/>
  <c r="AR93" i="51"/>
  <c r="AR93" i="134" s="1"/>
  <c r="AR94" i="51"/>
  <c r="AR94" i="134" s="1"/>
  <c r="AR95" i="51"/>
  <c r="AR95" i="134" s="1"/>
  <c r="AR96" i="51"/>
  <c r="AR96" i="134" s="1"/>
  <c r="AR97" i="51"/>
  <c r="AR97" i="134" s="1"/>
  <c r="AR98" i="51"/>
  <c r="AR98" i="134" s="1"/>
  <c r="AR99" i="51"/>
  <c r="AR99" i="134" s="1"/>
  <c r="AR100" i="51"/>
  <c r="AR101" i="51"/>
  <c r="AR101" i="134" s="1"/>
  <c r="AR102" i="51"/>
  <c r="AR102" i="134" s="1"/>
  <c r="AR103" i="51"/>
  <c r="AR103" i="134" s="1"/>
  <c r="AR104" i="51"/>
  <c r="AR104" i="134" s="1"/>
  <c r="AR105" i="51"/>
  <c r="AR105" i="134" s="1"/>
  <c r="AR106" i="51"/>
  <c r="AR106" i="134" s="1"/>
  <c r="AR107" i="51"/>
  <c r="AR107" i="134" s="1"/>
  <c r="AR108" i="51"/>
  <c r="AR109" i="51"/>
  <c r="AR109" i="134" s="1"/>
  <c r="AR110" i="51"/>
  <c r="AR110" i="134" s="1"/>
  <c r="AR111" i="51"/>
  <c r="AR111" i="134" s="1"/>
  <c r="AR112" i="51"/>
  <c r="AR112" i="134" s="1"/>
  <c r="AR113" i="51"/>
  <c r="AR113" i="134" s="1"/>
  <c r="AR114" i="51"/>
  <c r="AR114" i="134" s="1"/>
  <c r="AR115" i="51"/>
  <c r="AR115" i="134" s="1"/>
  <c r="AR116" i="51"/>
  <c r="AR116" i="134" s="1"/>
  <c r="AR117" i="51"/>
  <c r="AR117" i="134" s="1"/>
  <c r="AR118" i="51"/>
  <c r="AR118" i="134" s="1"/>
  <c r="AR119" i="51"/>
  <c r="AR119" i="134" s="1"/>
  <c r="AR120" i="51"/>
  <c r="AR120" i="134" s="1"/>
  <c r="AR121" i="51"/>
  <c r="AR121" i="134" s="1"/>
  <c r="AR122" i="51"/>
  <c r="AR122" i="134" s="1"/>
  <c r="AR123" i="51"/>
  <c r="AR123" i="134" s="1"/>
  <c r="AR124" i="51"/>
  <c r="AR124" i="134" s="1"/>
  <c r="AR125" i="51"/>
  <c r="AR125" i="134" s="1"/>
  <c r="AR126" i="51"/>
  <c r="AR126" i="134" s="1"/>
  <c r="AR127" i="51"/>
  <c r="AR127" i="134" s="1"/>
  <c r="AR128" i="51"/>
  <c r="AR129" i="51"/>
  <c r="AR129" i="134" s="1"/>
  <c r="AR130" i="51"/>
  <c r="AR130" i="134" s="1"/>
  <c r="AR131" i="51"/>
  <c r="AR131" i="134" s="1"/>
  <c r="AR132" i="51"/>
  <c r="AR132" i="134" s="1"/>
  <c r="AR133" i="51"/>
  <c r="AR133" i="134" s="1"/>
  <c r="AR134" i="51"/>
  <c r="AR134" i="134" s="1"/>
  <c r="AR135" i="51"/>
  <c r="AR135" i="134" s="1"/>
  <c r="AR136" i="51"/>
  <c r="AR136" i="134" s="1"/>
  <c r="AR137" i="51"/>
  <c r="AR137" i="134" s="1"/>
  <c r="AR138" i="51"/>
  <c r="AR138" i="134" s="1"/>
  <c r="AR139" i="51"/>
  <c r="AR139" i="134" s="1"/>
  <c r="AR140" i="51"/>
  <c r="AR140" i="134" s="1"/>
  <c r="AR141" i="51"/>
  <c r="AR141" i="134" s="1"/>
  <c r="AR142" i="51"/>
  <c r="AR142" i="134" s="1"/>
  <c r="AR143" i="51"/>
  <c r="AR143" i="134" s="1"/>
  <c r="AR144" i="51"/>
  <c r="AR144" i="134" s="1"/>
  <c r="AR145" i="51"/>
  <c r="AR145" i="134" s="1"/>
  <c r="AR146" i="51"/>
  <c r="AR146" i="134" s="1"/>
  <c r="AR147" i="51"/>
  <c r="AR147" i="134" s="1"/>
  <c r="L8" i="59"/>
  <c r="M8" i="59"/>
  <c r="L9" i="59"/>
  <c r="M9" i="59"/>
  <c r="N9" i="59"/>
  <c r="L10" i="59"/>
  <c r="M10" i="59"/>
  <c r="N10" i="59"/>
  <c r="L11" i="59"/>
  <c r="M11" i="59"/>
  <c r="N11" i="59"/>
  <c r="L12" i="59"/>
  <c r="M12" i="59"/>
  <c r="N12" i="59"/>
  <c r="L13" i="59"/>
  <c r="M13" i="59"/>
  <c r="N13" i="59"/>
  <c r="L14" i="59"/>
  <c r="M14" i="59"/>
  <c r="N14" i="59"/>
  <c r="L15" i="59"/>
  <c r="M15" i="59"/>
  <c r="N15" i="59"/>
  <c r="L16" i="59"/>
  <c r="M16" i="59"/>
  <c r="N16" i="59"/>
  <c r="L17" i="59"/>
  <c r="M17" i="59"/>
  <c r="N17" i="59"/>
  <c r="L18" i="59"/>
  <c r="M18" i="59"/>
  <c r="N18" i="59"/>
  <c r="L19" i="59"/>
  <c r="M19" i="59"/>
  <c r="N19" i="59"/>
  <c r="L20" i="59"/>
  <c r="M20" i="59"/>
  <c r="N20" i="59"/>
  <c r="L21" i="59"/>
  <c r="M21" i="59"/>
  <c r="N21" i="59"/>
  <c r="L22" i="59"/>
  <c r="M22" i="59"/>
  <c r="N22" i="59"/>
  <c r="L23" i="59"/>
  <c r="M23" i="59"/>
  <c r="N23" i="59"/>
  <c r="L24" i="59"/>
  <c r="M24" i="59"/>
  <c r="N24" i="59"/>
  <c r="L25" i="59"/>
  <c r="M25" i="59"/>
  <c r="N25" i="59"/>
  <c r="L26" i="59"/>
  <c r="M26" i="59"/>
  <c r="N26" i="59"/>
  <c r="L27" i="59"/>
  <c r="M27" i="59"/>
  <c r="N27" i="59"/>
  <c r="L28" i="59"/>
  <c r="M28" i="59"/>
  <c r="N28" i="59"/>
  <c r="L29" i="59"/>
  <c r="M29" i="59"/>
  <c r="N29" i="59"/>
  <c r="L30" i="59"/>
  <c r="M30" i="59"/>
  <c r="N30" i="59"/>
  <c r="L31" i="59"/>
  <c r="M31" i="59"/>
  <c r="N31" i="59"/>
  <c r="L32" i="59"/>
  <c r="M32" i="59"/>
  <c r="N32" i="59"/>
  <c r="L33" i="59"/>
  <c r="M33" i="59"/>
  <c r="N33" i="59"/>
  <c r="L34" i="59"/>
  <c r="M34" i="59"/>
  <c r="N34" i="59"/>
  <c r="L35" i="59"/>
  <c r="M35" i="59"/>
  <c r="N35" i="59"/>
  <c r="L36" i="59"/>
  <c r="M36" i="59"/>
  <c r="N36" i="59"/>
  <c r="L37" i="59"/>
  <c r="M37" i="59"/>
  <c r="N37" i="59"/>
  <c r="L38" i="59"/>
  <c r="M38" i="59"/>
  <c r="N38" i="59"/>
  <c r="L39" i="59"/>
  <c r="M39" i="59"/>
  <c r="N39" i="59"/>
  <c r="L40" i="59"/>
  <c r="M40" i="59"/>
  <c r="N40" i="59"/>
  <c r="M41" i="59"/>
  <c r="N41" i="59"/>
  <c r="M42" i="59"/>
  <c r="N42" i="59"/>
  <c r="M43" i="59"/>
  <c r="N43" i="59"/>
  <c r="M44" i="59"/>
  <c r="N44" i="59"/>
  <c r="M45" i="59"/>
  <c r="N45" i="59"/>
  <c r="M46" i="59"/>
  <c r="N46" i="59"/>
  <c r="M47" i="59"/>
  <c r="N47" i="59"/>
  <c r="M48" i="59"/>
  <c r="N48" i="59"/>
  <c r="M49" i="59"/>
  <c r="N49" i="59"/>
  <c r="M50" i="59"/>
  <c r="N50" i="59"/>
  <c r="M51" i="59"/>
  <c r="N51" i="59"/>
  <c r="M52" i="59"/>
  <c r="N52" i="59"/>
  <c r="M53" i="59"/>
  <c r="N53" i="59"/>
  <c r="M54" i="59"/>
  <c r="N54" i="59"/>
  <c r="M55" i="59"/>
  <c r="N55" i="59"/>
  <c r="M56" i="59"/>
  <c r="N56" i="59"/>
  <c r="M57" i="59"/>
  <c r="N57" i="59"/>
  <c r="M58" i="59"/>
  <c r="N58" i="59"/>
  <c r="M59" i="59"/>
  <c r="N59" i="59"/>
  <c r="M60" i="59"/>
  <c r="N60" i="59"/>
  <c r="M61" i="59"/>
  <c r="N61" i="59"/>
  <c r="M62" i="59"/>
  <c r="N62" i="59"/>
  <c r="M63" i="59"/>
  <c r="N63" i="59"/>
  <c r="M64" i="59"/>
  <c r="N64" i="59"/>
  <c r="M65" i="59"/>
  <c r="N65" i="59"/>
  <c r="M66" i="59"/>
  <c r="N66" i="59"/>
  <c r="M67" i="59"/>
  <c r="N67" i="59"/>
  <c r="M68" i="59"/>
  <c r="N68" i="59"/>
  <c r="M69" i="59"/>
  <c r="N69" i="59"/>
  <c r="M70" i="59"/>
  <c r="N70" i="59"/>
  <c r="M71" i="59"/>
  <c r="N71" i="59"/>
  <c r="M72" i="59"/>
  <c r="N72" i="59"/>
  <c r="M73" i="59"/>
  <c r="N73" i="59"/>
  <c r="M74" i="59"/>
  <c r="N74" i="59"/>
  <c r="M75"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L161" i="59"/>
  <c r="M161" i="59"/>
  <c r="N161" i="59"/>
  <c r="W129" i="80"/>
  <c r="L129" i="56" s="1"/>
  <c r="X129" i="80"/>
  <c r="Y129" i="80"/>
  <c r="W130" i="80"/>
  <c r="L130" i="56" s="1"/>
  <c r="X130" i="80"/>
  <c r="Y130" i="80"/>
  <c r="W131" i="80"/>
  <c r="L131" i="56" s="1"/>
  <c r="X131" i="80"/>
  <c r="Y131" i="80"/>
  <c r="W132" i="80"/>
  <c r="L132" i="56" s="1"/>
  <c r="X132" i="80"/>
  <c r="Y132" i="80"/>
  <c r="W133" i="80"/>
  <c r="L133" i="56" s="1"/>
  <c r="X133" i="80"/>
  <c r="Y133" i="80"/>
  <c r="W134" i="80"/>
  <c r="L134" i="56" s="1"/>
  <c r="X134" i="80"/>
  <c r="Y134" i="80"/>
  <c r="W135" i="80"/>
  <c r="L135" i="56" s="1"/>
  <c r="X135" i="80"/>
  <c r="Y135" i="80"/>
  <c r="W136" i="80"/>
  <c r="L136" i="56" s="1"/>
  <c r="X136" i="80"/>
  <c r="Y136" i="80"/>
  <c r="W137" i="80"/>
  <c r="L137" i="56" s="1"/>
  <c r="X137" i="80"/>
  <c r="Y137" i="80"/>
  <c r="W138" i="80"/>
  <c r="L138" i="56" s="1"/>
  <c r="X138" i="80"/>
  <c r="Y138" i="80"/>
  <c r="W139" i="80"/>
  <c r="L139" i="56" s="1"/>
  <c r="X139" i="80"/>
  <c r="Y139" i="80"/>
  <c r="W140" i="80"/>
  <c r="L140" i="56" s="1"/>
  <c r="X140" i="80"/>
  <c r="Y140" i="80"/>
  <c r="W141" i="80"/>
  <c r="L141" i="56" s="1"/>
  <c r="X141" i="80"/>
  <c r="Y141" i="80"/>
  <c r="W142" i="80"/>
  <c r="L142" i="56" s="1"/>
  <c r="X142" i="80"/>
  <c r="Y142" i="80"/>
  <c r="W143" i="80"/>
  <c r="L143" i="56" s="1"/>
  <c r="X143" i="80"/>
  <c r="Y143" i="80"/>
  <c r="W144" i="80"/>
  <c r="L144" i="56" s="1"/>
  <c r="X144" i="80"/>
  <c r="Y144" i="80"/>
  <c r="W145" i="80"/>
  <c r="L145" i="56" s="1"/>
  <c r="X145" i="80"/>
  <c r="Y145" i="80"/>
  <c r="W146" i="80"/>
  <c r="L146" i="56" s="1"/>
  <c r="L146" i="132" s="1"/>
  <c r="X146" i="80"/>
  <c r="Y146" i="80"/>
  <c r="W147" i="80"/>
  <c r="L147" i="56" s="1"/>
  <c r="X147" i="80"/>
  <c r="Y147" i="80"/>
  <c r="W148" i="80"/>
  <c r="L148" i="56" s="1"/>
  <c r="X148" i="80"/>
  <c r="Y148" i="80"/>
  <c r="W149" i="80"/>
  <c r="L149" i="56" s="1"/>
  <c r="X149" i="80"/>
  <c r="Y149" i="80"/>
  <c r="W150" i="80"/>
  <c r="L150" i="56" s="1"/>
  <c r="X150" i="80"/>
  <c r="Y150" i="80"/>
  <c r="W151" i="80"/>
  <c r="L151" i="56" s="1"/>
  <c r="X151" i="80"/>
  <c r="Y151" i="80"/>
  <c r="W152" i="80"/>
  <c r="L152" i="56" s="1"/>
  <c r="X152" i="80"/>
  <c r="Y152" i="80"/>
  <c r="W153" i="80"/>
  <c r="L153" i="56" s="1"/>
  <c r="L153" i="132" s="1"/>
  <c r="X153" i="80"/>
  <c r="Y153" i="80"/>
  <c r="W154" i="80"/>
  <c r="L154" i="56" s="1"/>
  <c r="X154" i="80"/>
  <c r="Y154" i="80"/>
  <c r="W155" i="80"/>
  <c r="L155" i="56" s="1"/>
  <c r="X155" i="80"/>
  <c r="Y155" i="80"/>
  <c r="W156" i="80"/>
  <c r="L156" i="56" s="1"/>
  <c r="X156" i="80"/>
  <c r="Y156" i="80"/>
  <c r="W157" i="80"/>
  <c r="L157" i="56" s="1"/>
  <c r="X157" i="80"/>
  <c r="Y157" i="80"/>
  <c r="W158" i="80"/>
  <c r="L158" i="56" s="1"/>
  <c r="L158" i="132" s="1"/>
  <c r="X158" i="80"/>
  <c r="Y158" i="80"/>
  <c r="W159" i="80"/>
  <c r="L159" i="56" s="1"/>
  <c r="X159" i="80"/>
  <c r="Y159" i="80"/>
  <c r="W160" i="80"/>
  <c r="L160" i="56" s="1"/>
  <c r="Y160" i="80"/>
  <c r="X128" i="80"/>
  <c r="Y128" i="80"/>
  <c r="W128" i="80"/>
  <c r="L128" i="56"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A148" i="80" s="1"/>
  <c r="A149" i="80" s="1"/>
  <c r="A150" i="80" s="1"/>
  <c r="A151" i="80" s="1"/>
  <c r="A152" i="80" s="1"/>
  <c r="A153" i="80" s="1"/>
  <c r="A154" i="80" s="1"/>
  <c r="A155" i="80" s="1"/>
  <c r="A156" i="80" s="1"/>
  <c r="A157" i="80" s="1"/>
  <c r="A158" i="80" s="1"/>
  <c r="A159" i="80" s="1"/>
  <c r="A160" i="80" s="1"/>
  <c r="A161" i="80" s="1"/>
  <c r="H41" i="75"/>
  <c r="L106" i="75"/>
  <c r="L107" i="75"/>
  <c r="L108" i="75"/>
  <c r="L109" i="75"/>
  <c r="L110" i="75"/>
  <c r="L105" i="75"/>
  <c r="H30" i="75"/>
  <c r="H31" i="75"/>
  <c r="H32" i="75"/>
  <c r="H33" i="75"/>
  <c r="H34" i="75"/>
  <c r="H35" i="75"/>
  <c r="H36" i="75"/>
  <c r="H37" i="75"/>
  <c r="H38" i="75"/>
  <c r="H39" i="75"/>
  <c r="H40" i="75"/>
  <c r="H42" i="75"/>
  <c r="H43" i="75"/>
  <c r="H44" i="75"/>
  <c r="H45" i="75"/>
  <c r="H46" i="75"/>
  <c r="H47" i="75"/>
  <c r="H48" i="75"/>
  <c r="H49" i="75"/>
  <c r="H50" i="75"/>
  <c r="H51" i="75"/>
  <c r="H52" i="75"/>
  <c r="H53" i="75"/>
  <c r="H54" i="75"/>
  <c r="H55" i="75"/>
  <c r="H56" i="75"/>
  <c r="H57" i="75"/>
  <c r="H58" i="75"/>
  <c r="H59" i="75"/>
  <c r="H60" i="75"/>
  <c r="H61" i="75"/>
  <c r="J8" i="61"/>
  <c r="J9" i="61"/>
  <c r="J10" i="61"/>
  <c r="J11" i="61"/>
  <c r="J12" i="61"/>
  <c r="J13" i="61"/>
  <c r="J14" i="61"/>
  <c r="J15" i="61"/>
  <c r="J16" i="61"/>
  <c r="J17" i="61"/>
  <c r="J18" i="61"/>
  <c r="J19" i="61"/>
  <c r="J20" i="61"/>
  <c r="J21" i="61"/>
  <c r="J22" i="61"/>
  <c r="J23" i="61"/>
  <c r="J24" i="61"/>
  <c r="J25" i="61"/>
  <c r="J26" i="61"/>
  <c r="J27" i="61"/>
  <c r="J28" i="61"/>
  <c r="J29" i="61"/>
  <c r="J30" i="61"/>
  <c r="J31" i="61"/>
  <c r="J32" i="61"/>
  <c r="J33" i="61"/>
  <c r="J34" i="61"/>
  <c r="J35" i="61"/>
  <c r="J36" i="61"/>
  <c r="J37" i="61"/>
  <c r="J38" i="61"/>
  <c r="J39" i="61"/>
  <c r="J40" i="61"/>
  <c r="J161" i="61"/>
  <c r="J8" i="59"/>
  <c r="K8" i="59"/>
  <c r="J9" i="59"/>
  <c r="K9" i="59"/>
  <c r="J10" i="59"/>
  <c r="K10" i="59"/>
  <c r="J11" i="59"/>
  <c r="K11" i="59"/>
  <c r="J12" i="59"/>
  <c r="K12" i="59"/>
  <c r="J13" i="59"/>
  <c r="K13" i="59"/>
  <c r="J14" i="59"/>
  <c r="K14" i="59"/>
  <c r="J15" i="59"/>
  <c r="K15" i="59"/>
  <c r="J16" i="59"/>
  <c r="K16" i="59"/>
  <c r="J17" i="59"/>
  <c r="K17" i="59"/>
  <c r="J18" i="59"/>
  <c r="K18" i="59"/>
  <c r="J19" i="59"/>
  <c r="K19" i="59"/>
  <c r="J20" i="59"/>
  <c r="K20" i="59"/>
  <c r="J21" i="59"/>
  <c r="K21" i="59"/>
  <c r="J22" i="59"/>
  <c r="K22" i="59"/>
  <c r="J23" i="59"/>
  <c r="K23" i="59"/>
  <c r="J24" i="59"/>
  <c r="K24" i="59"/>
  <c r="J25" i="59"/>
  <c r="K25" i="59"/>
  <c r="J26" i="59"/>
  <c r="K26" i="59"/>
  <c r="J27" i="59"/>
  <c r="K27" i="59"/>
  <c r="J28" i="59"/>
  <c r="K28" i="59"/>
  <c r="J29" i="59"/>
  <c r="K29" i="59"/>
  <c r="J30" i="59"/>
  <c r="K30" i="59"/>
  <c r="J31" i="59"/>
  <c r="K31" i="59"/>
  <c r="J32" i="59"/>
  <c r="K32" i="59"/>
  <c r="J33" i="59"/>
  <c r="K33" i="59"/>
  <c r="J34" i="59"/>
  <c r="K34" i="59"/>
  <c r="J35" i="59"/>
  <c r="K35" i="59"/>
  <c r="J36" i="59"/>
  <c r="K36" i="59"/>
  <c r="J37" i="59"/>
  <c r="K37" i="59"/>
  <c r="J38" i="59"/>
  <c r="K38" i="59"/>
  <c r="J39" i="59"/>
  <c r="K39" i="59"/>
  <c r="J40" i="59"/>
  <c r="K40" i="59"/>
  <c r="K41" i="59"/>
  <c r="K42" i="59"/>
  <c r="K43" i="59"/>
  <c r="K44" i="59"/>
  <c r="K45" i="59"/>
  <c r="K46" i="59"/>
  <c r="K47" i="59"/>
  <c r="K48" i="59"/>
  <c r="K49" i="59"/>
  <c r="K50" i="59"/>
  <c r="K51" i="59"/>
  <c r="K52" i="59"/>
  <c r="K53" i="59"/>
  <c r="K54" i="59"/>
  <c r="K55" i="59"/>
  <c r="K56" i="59"/>
  <c r="K57" i="59"/>
  <c r="K58" i="59"/>
  <c r="K59" i="59"/>
  <c r="K60" i="59"/>
  <c r="K61" i="59"/>
  <c r="K62" i="59"/>
  <c r="K63" i="59"/>
  <c r="K64" i="59"/>
  <c r="K65" i="59"/>
  <c r="K66" i="59"/>
  <c r="K67" i="59"/>
  <c r="K68" i="59"/>
  <c r="K69" i="59"/>
  <c r="K70" i="59"/>
  <c r="K71" i="59"/>
  <c r="K72" i="59"/>
  <c r="K73" i="59"/>
  <c r="K74" i="59"/>
  <c r="K75" i="59"/>
  <c r="K76" i="59"/>
  <c r="K77" i="59"/>
  <c r="K78" i="59"/>
  <c r="K79" i="59"/>
  <c r="K80" i="59"/>
  <c r="K81" i="59"/>
  <c r="K82" i="59"/>
  <c r="K83" i="59"/>
  <c r="K84" i="59"/>
  <c r="K85" i="59"/>
  <c r="K86" i="59"/>
  <c r="K87" i="59"/>
  <c r="K88" i="59"/>
  <c r="K89" i="59"/>
  <c r="K90" i="59"/>
  <c r="K91" i="59"/>
  <c r="K92" i="59"/>
  <c r="K93" i="59"/>
  <c r="K94" i="59"/>
  <c r="K95" i="59"/>
  <c r="K96" i="59"/>
  <c r="K97" i="59"/>
  <c r="K98" i="59"/>
  <c r="K99" i="59"/>
  <c r="K100" i="59"/>
  <c r="K101" i="59"/>
  <c r="K102" i="59"/>
  <c r="K103" i="59"/>
  <c r="K104" i="59"/>
  <c r="K105" i="59"/>
  <c r="K106" i="59"/>
  <c r="K107" i="59"/>
  <c r="K108" i="59"/>
  <c r="K109" i="59"/>
  <c r="J161" i="59"/>
  <c r="K161" i="59"/>
  <c r="K129" i="78"/>
  <c r="N129" i="78"/>
  <c r="K130" i="78"/>
  <c r="N130" i="78"/>
  <c r="K131" i="78"/>
  <c r="N131" i="78"/>
  <c r="K132" i="78"/>
  <c r="N132" i="78"/>
  <c r="K133" i="78"/>
  <c r="N133" i="78"/>
  <c r="K134" i="78"/>
  <c r="N134" i="78"/>
  <c r="K135" i="78"/>
  <c r="N135" i="78"/>
  <c r="K136" i="78"/>
  <c r="N136" i="78"/>
  <c r="N137" i="78"/>
  <c r="K138" i="78"/>
  <c r="N138" i="78"/>
  <c r="K139" i="78"/>
  <c r="N139" i="78"/>
  <c r="K140" i="78"/>
  <c r="N140" i="78"/>
  <c r="K141" i="78"/>
  <c r="N141" i="78"/>
  <c r="K142" i="78"/>
  <c r="N142" i="78"/>
  <c r="K143" i="78"/>
  <c r="N143" i="78"/>
  <c r="K144" i="78"/>
  <c r="N144" i="78"/>
  <c r="K145" i="78"/>
  <c r="N145" i="78"/>
  <c r="K146" i="78"/>
  <c r="N146" i="78"/>
  <c r="K147" i="78"/>
  <c r="N147" i="78"/>
  <c r="K148" i="78"/>
  <c r="N148" i="78"/>
  <c r="K149" i="78"/>
  <c r="N149" i="78"/>
  <c r="K150" i="78"/>
  <c r="N150" i="78"/>
  <c r="K151" i="78"/>
  <c r="N151" i="78"/>
  <c r="K152" i="78"/>
  <c r="N152" i="78"/>
  <c r="K153" i="78"/>
  <c r="N153" i="78"/>
  <c r="K154" i="78"/>
  <c r="N154" i="78"/>
  <c r="K155" i="78"/>
  <c r="N155" i="78"/>
  <c r="K156" i="78"/>
  <c r="N156" i="78"/>
  <c r="K157" i="78"/>
  <c r="N157" i="78"/>
  <c r="K158" i="78"/>
  <c r="N158" i="78"/>
  <c r="K159" i="78"/>
  <c r="N159" i="78"/>
  <c r="K160" i="78"/>
  <c r="N160" i="78"/>
  <c r="N128" i="78"/>
  <c r="K128" i="78"/>
  <c r="M69" i="78"/>
  <c r="A9" i="78"/>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A149" i="78" s="1"/>
  <c r="A150" i="78" s="1"/>
  <c r="A151" i="78" s="1"/>
  <c r="A152" i="78" s="1"/>
  <c r="A153" i="78" s="1"/>
  <c r="A154" i="78" s="1"/>
  <c r="A155" i="78" s="1"/>
  <c r="A156" i="78" s="1"/>
  <c r="A157" i="78" s="1"/>
  <c r="A158" i="78" s="1"/>
  <c r="A159" i="78" s="1"/>
  <c r="A160" i="78" s="1"/>
  <c r="A161" i="78" s="1"/>
  <c r="I8" i="61"/>
  <c r="I9" i="61"/>
  <c r="I10" i="61"/>
  <c r="I11" i="61"/>
  <c r="I12" i="61"/>
  <c r="I13" i="61"/>
  <c r="I14" i="61"/>
  <c r="I15" i="61"/>
  <c r="I16" i="61"/>
  <c r="I161" i="61"/>
  <c r="I8" i="59"/>
  <c r="I9" i="59"/>
  <c r="I10" i="59"/>
  <c r="I11" i="59"/>
  <c r="I12" i="59"/>
  <c r="I13" i="59"/>
  <c r="I14" i="59"/>
  <c r="I15" i="59"/>
  <c r="I16" i="59"/>
  <c r="I161" i="59"/>
  <c r="H147" i="77"/>
  <c r="H148" i="77"/>
  <c r="A9" i="77"/>
  <c r="A10" i="77" s="1"/>
  <c r="A11" i="77" s="1"/>
  <c r="A12" i="77" s="1"/>
  <c r="A13" i="77" s="1"/>
  <c r="W89" i="51"/>
  <c r="W89" i="134" s="1"/>
  <c r="W90" i="51"/>
  <c r="W90" i="134" s="1"/>
  <c r="W91" i="51"/>
  <c r="W91" i="134" s="1"/>
  <c r="W92" i="51"/>
  <c r="W92" i="134" s="1"/>
  <c r="W93" i="51"/>
  <c r="W93" i="134" s="1"/>
  <c r="W94" i="51"/>
  <c r="W94" i="134" s="1"/>
  <c r="W95" i="51"/>
  <c r="W95" i="134" s="1"/>
  <c r="W96" i="51"/>
  <c r="W96" i="134" s="1"/>
  <c r="W97" i="51"/>
  <c r="W97" i="134" s="1"/>
  <c r="W98" i="51"/>
  <c r="W98" i="134" s="1"/>
  <c r="W99" i="51"/>
  <c r="W99" i="134" s="1"/>
  <c r="W100" i="51"/>
  <c r="W100" i="134" s="1"/>
  <c r="W101" i="51"/>
  <c r="W101" i="134" s="1"/>
  <c r="W102" i="51"/>
  <c r="W102" i="134" s="1"/>
  <c r="W103" i="51"/>
  <c r="W103" i="134" s="1"/>
  <c r="W104" i="51"/>
  <c r="W104" i="134" s="1"/>
  <c r="W105" i="51"/>
  <c r="W105" i="134" s="1"/>
  <c r="W106" i="51"/>
  <c r="W106" i="134" s="1"/>
  <c r="W107" i="51"/>
  <c r="W107" i="134" s="1"/>
  <c r="W108" i="51"/>
  <c r="W108" i="134" s="1"/>
  <c r="W109" i="51"/>
  <c r="W109" i="134" s="1"/>
  <c r="W110" i="51"/>
  <c r="W110" i="134" s="1"/>
  <c r="W111" i="51"/>
  <c r="W111" i="134" s="1"/>
  <c r="W112" i="51"/>
  <c r="W112" i="134" s="1"/>
  <c r="W113" i="51"/>
  <c r="W113" i="134" s="1"/>
  <c r="W114" i="51"/>
  <c r="W114" i="134" s="1"/>
  <c r="W115" i="51"/>
  <c r="W115" i="134" s="1"/>
  <c r="W116" i="51"/>
  <c r="W116" i="134" s="1"/>
  <c r="W117" i="51"/>
  <c r="W117" i="134" s="1"/>
  <c r="W118" i="51"/>
  <c r="W118" i="134" s="1"/>
  <c r="W119" i="51"/>
  <c r="W119" i="134" s="1"/>
  <c r="W120" i="51"/>
  <c r="W120" i="134" s="1"/>
  <c r="W121" i="51"/>
  <c r="W121" i="134" s="1"/>
  <c r="W122" i="51"/>
  <c r="W122" i="134" s="1"/>
  <c r="W123" i="51"/>
  <c r="W123" i="134" s="1"/>
  <c r="W124" i="51"/>
  <c r="W124" i="134" s="1"/>
  <c r="W125" i="51"/>
  <c r="W125" i="134" s="1"/>
  <c r="W126" i="51"/>
  <c r="W126" i="134" s="1"/>
  <c r="W127" i="51"/>
  <c r="W127" i="134" s="1"/>
  <c r="W128" i="51"/>
  <c r="W128" i="134" s="1"/>
  <c r="W88" i="51"/>
  <c r="W88" i="134" s="1"/>
  <c r="Y126" i="51"/>
  <c r="Y126" i="134" s="1"/>
  <c r="Y127" i="51"/>
  <c r="Y127" i="134" s="1"/>
  <c r="Y128" i="51"/>
  <c r="Y128" i="134" s="1"/>
  <c r="Y129" i="51"/>
  <c r="Y129" i="134" s="1"/>
  <c r="Y130" i="51"/>
  <c r="Y130" i="134" s="1"/>
  <c r="Y131" i="51"/>
  <c r="Y131" i="134" s="1"/>
  <c r="Y132" i="51"/>
  <c r="Y132" i="134" s="1"/>
  <c r="Y133" i="51"/>
  <c r="Y133" i="134" s="1"/>
  <c r="Y134" i="51"/>
  <c r="Y134" i="134" s="1"/>
  <c r="Y135" i="51"/>
  <c r="Y135" i="134" s="1"/>
  <c r="Y136" i="51"/>
  <c r="Y136" i="134" s="1"/>
  <c r="Y137" i="51"/>
  <c r="Y137" i="134" s="1"/>
  <c r="Y138" i="51"/>
  <c r="Y138" i="134" s="1"/>
  <c r="Y139" i="51"/>
  <c r="Y139" i="134" s="1"/>
  <c r="Y140" i="51"/>
  <c r="Y140" i="134" s="1"/>
  <c r="Y141" i="51"/>
  <c r="Y141" i="134" s="1"/>
  <c r="Y142" i="51"/>
  <c r="Y142" i="134" s="1"/>
  <c r="Y143" i="51"/>
  <c r="Y143" i="134" s="1"/>
  <c r="Y144" i="51"/>
  <c r="Y144" i="134" s="1"/>
  <c r="Y145" i="51"/>
  <c r="Y145" i="134" s="1"/>
  <c r="Y146" i="51"/>
  <c r="Y146" i="134" s="1"/>
  <c r="Y147" i="51"/>
  <c r="Y147" i="134" s="1"/>
  <c r="Y148" i="51"/>
  <c r="Y148" i="134" s="1"/>
  <c r="Y149" i="51"/>
  <c r="Y149" i="134" s="1"/>
  <c r="Y150" i="51"/>
  <c r="Y150" i="134" s="1"/>
  <c r="Y151" i="51"/>
  <c r="Y151" i="134" s="1"/>
  <c r="Y152" i="51"/>
  <c r="Y152" i="134" s="1"/>
  <c r="Y153" i="51"/>
  <c r="Y153" i="134" s="1"/>
  <c r="Y154" i="51"/>
  <c r="Y154" i="134" s="1"/>
  <c r="Y155" i="51"/>
  <c r="Y155" i="134" s="1"/>
  <c r="Y156" i="51"/>
  <c r="Y156" i="134" s="1"/>
  <c r="Y157" i="51"/>
  <c r="Y157" i="134" s="1"/>
  <c r="Y158" i="51"/>
  <c r="Y158" i="134" s="1"/>
  <c r="Y159" i="51"/>
  <c r="Y159" i="134" s="1"/>
  <c r="Y160" i="51"/>
  <c r="Y160" i="134" s="1"/>
  <c r="Y125" i="51"/>
  <c r="Y125" i="134" s="1"/>
  <c r="X99" i="51"/>
  <c r="X99" i="134" s="1"/>
  <c r="X100" i="51"/>
  <c r="X100" i="134" s="1"/>
  <c r="X101" i="51"/>
  <c r="X101" i="134" s="1"/>
  <c r="X102" i="51"/>
  <c r="X102" i="134" s="1"/>
  <c r="X103" i="51"/>
  <c r="X103" i="134" s="1"/>
  <c r="X104" i="51"/>
  <c r="X104" i="134" s="1"/>
  <c r="X105" i="51"/>
  <c r="X105" i="134" s="1"/>
  <c r="X106" i="51"/>
  <c r="X106" i="134" s="1"/>
  <c r="X107" i="51"/>
  <c r="X107" i="134" s="1"/>
  <c r="X108" i="51"/>
  <c r="X108" i="134" s="1"/>
  <c r="X109" i="51"/>
  <c r="X109" i="134" s="1"/>
  <c r="X110" i="51"/>
  <c r="X110" i="134" s="1"/>
  <c r="X111" i="51"/>
  <c r="X111" i="134" s="1"/>
  <c r="X112" i="51"/>
  <c r="X112" i="134" s="1"/>
  <c r="X113" i="51"/>
  <c r="X113" i="134" s="1"/>
  <c r="X114" i="51"/>
  <c r="X114" i="134" s="1"/>
  <c r="X115" i="51"/>
  <c r="X115" i="134" s="1"/>
  <c r="X116" i="51"/>
  <c r="X116" i="134" s="1"/>
  <c r="X117" i="51"/>
  <c r="X117" i="134" s="1"/>
  <c r="X118" i="51"/>
  <c r="X118" i="134" s="1"/>
  <c r="X119" i="51"/>
  <c r="X119" i="134" s="1"/>
  <c r="X120" i="51"/>
  <c r="X120" i="134" s="1"/>
  <c r="X121" i="51"/>
  <c r="X121" i="134" s="1"/>
  <c r="X122" i="51"/>
  <c r="X122" i="134" s="1"/>
  <c r="X123" i="51"/>
  <c r="X123" i="134" s="1"/>
  <c r="X124" i="51"/>
  <c r="X124" i="134" s="1"/>
  <c r="X125" i="51"/>
  <c r="X125" i="134" s="1"/>
  <c r="X126" i="51"/>
  <c r="X126" i="134" s="1"/>
  <c r="X127" i="51"/>
  <c r="X127" i="134" s="1"/>
  <c r="X128" i="51"/>
  <c r="X128" i="134" s="1"/>
  <c r="X129" i="51"/>
  <c r="X129" i="134" s="1"/>
  <c r="X130" i="51"/>
  <c r="X130" i="134" s="1"/>
  <c r="X131" i="51"/>
  <c r="X131" i="134" s="1"/>
  <c r="X132" i="51"/>
  <c r="X132" i="134" s="1"/>
  <c r="X133" i="51"/>
  <c r="X133" i="134" s="1"/>
  <c r="X134" i="51"/>
  <c r="X134" i="134" s="1"/>
  <c r="X135" i="51"/>
  <c r="X135" i="134" s="1"/>
  <c r="X136" i="51"/>
  <c r="X136" i="134" s="1"/>
  <c r="X137" i="51"/>
  <c r="X137" i="134" s="1"/>
  <c r="X138" i="51"/>
  <c r="X138" i="134" s="1"/>
  <c r="X139" i="51"/>
  <c r="X139" i="134" s="1"/>
  <c r="X140" i="51"/>
  <c r="X140" i="134" s="1"/>
  <c r="X141" i="51"/>
  <c r="X141" i="134" s="1"/>
  <c r="X142" i="51"/>
  <c r="X142" i="134" s="1"/>
  <c r="X143" i="51"/>
  <c r="X143" i="134" s="1"/>
  <c r="X144" i="51"/>
  <c r="X144" i="134" s="1"/>
  <c r="X145" i="51"/>
  <c r="X145" i="134" s="1"/>
  <c r="X146" i="51"/>
  <c r="X146" i="134" s="1"/>
  <c r="X147" i="51"/>
  <c r="X147" i="134" s="1"/>
  <c r="X148" i="51"/>
  <c r="X148" i="134" s="1"/>
  <c r="X149" i="51"/>
  <c r="X149" i="134" s="1"/>
  <c r="X150" i="51"/>
  <c r="X150" i="134" s="1"/>
  <c r="X151" i="51"/>
  <c r="X151" i="134" s="1"/>
  <c r="X152" i="51"/>
  <c r="X152" i="134" s="1"/>
  <c r="X153" i="51"/>
  <c r="X153" i="134" s="1"/>
  <c r="X154" i="51"/>
  <c r="X154" i="134" s="1"/>
  <c r="X155" i="51"/>
  <c r="X155" i="134" s="1"/>
  <c r="X156" i="51"/>
  <c r="X156" i="134" s="1"/>
  <c r="X157" i="51"/>
  <c r="X157" i="134" s="1"/>
  <c r="X158" i="51"/>
  <c r="X158" i="134" s="1"/>
  <c r="X159" i="51"/>
  <c r="X159" i="134" s="1"/>
  <c r="X160" i="51"/>
  <c r="X160" i="134" s="1"/>
  <c r="X98" i="51"/>
  <c r="X98" i="134" s="1"/>
  <c r="K72" i="76"/>
  <c r="T60" i="51"/>
  <c r="T60" i="134" s="1"/>
  <c r="T61" i="51"/>
  <c r="T61" i="134" s="1"/>
  <c r="T62" i="51"/>
  <c r="T62" i="134" s="1"/>
  <c r="T63" i="51"/>
  <c r="T63" i="134" s="1"/>
  <c r="T64" i="51"/>
  <c r="T64" i="134" s="1"/>
  <c r="T65" i="51"/>
  <c r="T65" i="134" s="1"/>
  <c r="T66" i="51"/>
  <c r="T66" i="134" s="1"/>
  <c r="T67" i="51"/>
  <c r="T67" i="134" s="1"/>
  <c r="T68" i="51"/>
  <c r="T68" i="134" s="1"/>
  <c r="T69" i="51"/>
  <c r="T69" i="134" s="1"/>
  <c r="T70" i="51"/>
  <c r="T70" i="134" s="1"/>
  <c r="T71" i="51"/>
  <c r="T71" i="134" s="1"/>
  <c r="T72" i="51"/>
  <c r="T72" i="134" s="1"/>
  <c r="T73" i="51"/>
  <c r="T73" i="134" s="1"/>
  <c r="T74" i="51"/>
  <c r="T74" i="134" s="1"/>
  <c r="T75" i="51"/>
  <c r="T75" i="134" s="1"/>
  <c r="T76" i="51"/>
  <c r="T76" i="134" s="1"/>
  <c r="T77" i="51"/>
  <c r="T77" i="134" s="1"/>
  <c r="L154" i="61" l="1"/>
  <c r="L154" i="132"/>
  <c r="L138" i="61"/>
  <c r="L138" i="132"/>
  <c r="AR108" i="134"/>
  <c r="L128" i="61"/>
  <c r="L128" i="132"/>
  <c r="AR83" i="134"/>
  <c r="L149" i="61"/>
  <c r="L149" i="132"/>
  <c r="L129" i="61"/>
  <c r="L129" i="132"/>
  <c r="AR100" i="134"/>
  <c r="L142" i="61"/>
  <c r="L142" i="132"/>
  <c r="AR77" i="134"/>
  <c r="L157" i="61"/>
  <c r="L157" i="132"/>
  <c r="L133" i="61"/>
  <c r="L133" i="132"/>
  <c r="L160" i="61"/>
  <c r="L160" i="132"/>
  <c r="L156" i="61"/>
  <c r="L156" i="132"/>
  <c r="L152" i="61"/>
  <c r="L152" i="132"/>
  <c r="L148" i="61"/>
  <c r="L148" i="132"/>
  <c r="L144" i="61"/>
  <c r="L144" i="132"/>
  <c r="L140" i="61"/>
  <c r="L140" i="132"/>
  <c r="L136" i="61"/>
  <c r="L136" i="132"/>
  <c r="L132" i="61"/>
  <c r="L132" i="132"/>
  <c r="L130" i="61"/>
  <c r="L130" i="132"/>
  <c r="L141" i="61"/>
  <c r="L141" i="132"/>
  <c r="L145" i="61"/>
  <c r="L145" i="132"/>
  <c r="L150" i="61"/>
  <c r="L150" i="132"/>
  <c r="L134" i="61"/>
  <c r="L134" i="132"/>
  <c r="L137" i="61"/>
  <c r="L137" i="132"/>
  <c r="L159" i="61"/>
  <c r="L159" i="132"/>
  <c r="L155" i="61"/>
  <c r="L155" i="132"/>
  <c r="L151" i="61"/>
  <c r="L151" i="132"/>
  <c r="L147" i="61"/>
  <c r="L147" i="132"/>
  <c r="L143" i="61"/>
  <c r="L143" i="132"/>
  <c r="L139" i="61"/>
  <c r="L139" i="132"/>
  <c r="L135" i="61"/>
  <c r="L135" i="132"/>
  <c r="L131" i="61"/>
  <c r="L131" i="132"/>
  <c r="AR128" i="134"/>
  <c r="K95" i="76"/>
  <c r="K67" i="76"/>
  <c r="K94" i="76"/>
  <c r="AH160" i="53"/>
  <c r="AJ160" i="53"/>
  <c r="K97" i="75"/>
  <c r="K91" i="75"/>
  <c r="Q115" i="80"/>
  <c r="Q109" i="80"/>
  <c r="Q103" i="80"/>
  <c r="Q97" i="80"/>
  <c r="Q91" i="80"/>
  <c r="Q85" i="80"/>
  <c r="Q127" i="80"/>
  <c r="K85" i="75"/>
  <c r="P115" i="80"/>
  <c r="J112" i="78"/>
  <c r="M100" i="78"/>
  <c r="J100" i="56" s="1"/>
  <c r="J100" i="132" s="1"/>
  <c r="M88" i="78"/>
  <c r="J88" i="56" s="1"/>
  <c r="J88" i="132" s="1"/>
  <c r="M76" i="78"/>
  <c r="J76" i="56" s="1"/>
  <c r="J76" i="132" s="1"/>
  <c r="M123" i="78"/>
  <c r="M111" i="78"/>
  <c r="M99" i="78"/>
  <c r="J99" i="56" s="1"/>
  <c r="J99" i="132" s="1"/>
  <c r="M87" i="78"/>
  <c r="J87" i="56" s="1"/>
  <c r="J87" i="132" s="1"/>
  <c r="M75" i="78"/>
  <c r="J75" i="56" s="1"/>
  <c r="J75" i="132" s="1"/>
  <c r="AI147" i="51"/>
  <c r="AI147" i="134" s="1"/>
  <c r="AI149" i="51"/>
  <c r="AI149" i="134" s="1"/>
  <c r="AI160" i="51"/>
  <c r="AI160" i="134" s="1"/>
  <c r="AI148" i="51"/>
  <c r="AI148" i="134" s="1"/>
  <c r="AI159" i="51"/>
  <c r="AI159" i="134" s="1"/>
  <c r="AI158" i="51"/>
  <c r="AI158" i="134" s="1"/>
  <c r="AI157" i="51"/>
  <c r="AI157" i="134" s="1"/>
  <c r="AI156" i="51"/>
  <c r="AI156" i="134" s="1"/>
  <c r="AI155" i="51"/>
  <c r="AI155" i="134" s="1"/>
  <c r="AI154" i="51"/>
  <c r="AI154" i="134" s="1"/>
  <c r="AI153" i="51"/>
  <c r="AI153" i="134" s="1"/>
  <c r="AI152" i="51"/>
  <c r="AI152" i="134" s="1"/>
  <c r="AI151" i="51"/>
  <c r="AI151" i="134" s="1"/>
  <c r="AI150" i="51"/>
  <c r="AI150" i="134" s="1"/>
  <c r="Q111" i="80"/>
  <c r="Q105" i="80"/>
  <c r="Q99" i="80"/>
  <c r="Q93" i="80"/>
  <c r="Q87" i="80"/>
  <c r="M159" i="56"/>
  <c r="M143" i="56"/>
  <c r="N154" i="56"/>
  <c r="N142" i="56"/>
  <c r="M158" i="56"/>
  <c r="M154" i="56"/>
  <c r="M146" i="56"/>
  <c r="M138" i="56"/>
  <c r="M130" i="56"/>
  <c r="N153" i="56"/>
  <c r="N145" i="56"/>
  <c r="N141" i="56"/>
  <c r="N141" i="59" s="1"/>
  <c r="N133" i="56"/>
  <c r="N129" i="56"/>
  <c r="M157" i="56"/>
  <c r="M153" i="56"/>
  <c r="M149" i="56"/>
  <c r="M145" i="56"/>
  <c r="M141" i="56"/>
  <c r="M137" i="56"/>
  <c r="M133" i="56"/>
  <c r="M129" i="56"/>
  <c r="Q125" i="80"/>
  <c r="Q119" i="80"/>
  <c r="N128" i="56"/>
  <c r="R86" i="80"/>
  <c r="S86" i="80" s="1"/>
  <c r="M142" i="56"/>
  <c r="N148" i="56"/>
  <c r="N136" i="56"/>
  <c r="N160" i="56"/>
  <c r="M156" i="56"/>
  <c r="M152" i="56"/>
  <c r="M148" i="56"/>
  <c r="M144" i="56"/>
  <c r="M140" i="56"/>
  <c r="M140" i="59" s="1"/>
  <c r="M136" i="56"/>
  <c r="M132" i="56"/>
  <c r="M134" i="56"/>
  <c r="N156" i="56"/>
  <c r="N144" i="56"/>
  <c r="Q123" i="80"/>
  <c r="M155" i="56"/>
  <c r="M151" i="56"/>
  <c r="M147" i="56"/>
  <c r="M139" i="56"/>
  <c r="M135" i="56"/>
  <c r="M131" i="56"/>
  <c r="N158" i="56"/>
  <c r="N150" i="56"/>
  <c r="N146" i="56"/>
  <c r="N138" i="56"/>
  <c r="N134" i="56"/>
  <c r="N130" i="56"/>
  <c r="M150" i="56"/>
  <c r="N157" i="56"/>
  <c r="N149" i="56"/>
  <c r="N137" i="56"/>
  <c r="M128" i="56"/>
  <c r="N152" i="56"/>
  <c r="N140" i="56"/>
  <c r="N132" i="56"/>
  <c r="N159" i="56"/>
  <c r="N155" i="56"/>
  <c r="N151" i="56"/>
  <c r="N147" i="56"/>
  <c r="N143" i="56"/>
  <c r="N139" i="56"/>
  <c r="N135" i="56"/>
  <c r="N131" i="56"/>
  <c r="K145" i="56"/>
  <c r="K156" i="56"/>
  <c r="K156" i="59" s="1"/>
  <c r="K150" i="56"/>
  <c r="K144" i="56"/>
  <c r="K138" i="56"/>
  <c r="K157" i="56"/>
  <c r="K151" i="56"/>
  <c r="K139" i="56"/>
  <c r="K160" i="56"/>
  <c r="K154" i="56"/>
  <c r="K148" i="56"/>
  <c r="K142" i="56"/>
  <c r="K155" i="56"/>
  <c r="K149" i="56"/>
  <c r="K143" i="56"/>
  <c r="K159" i="56"/>
  <c r="K153" i="56"/>
  <c r="K147" i="56"/>
  <c r="K141" i="56"/>
  <c r="K158" i="56"/>
  <c r="K152" i="56"/>
  <c r="K146" i="56"/>
  <c r="K140" i="56"/>
  <c r="M70" i="78"/>
  <c r="J75" i="77"/>
  <c r="I75" i="56" s="1"/>
  <c r="J87" i="77"/>
  <c r="I87" i="56" s="1"/>
  <c r="J123" i="77"/>
  <c r="I123" i="56" s="1"/>
  <c r="J111" i="77"/>
  <c r="I111" i="56" s="1"/>
  <c r="J99" i="77"/>
  <c r="I99" i="56" s="1"/>
  <c r="J101" i="77"/>
  <c r="J77" i="77"/>
  <c r="J124" i="77"/>
  <c r="J112" i="77"/>
  <c r="J100" i="77"/>
  <c r="J88" i="77"/>
  <c r="J76" i="77"/>
  <c r="J63" i="77"/>
  <c r="J51" i="77"/>
  <c r="J39" i="77"/>
  <c r="J27" i="77"/>
  <c r="J110" i="77"/>
  <c r="J86" i="77"/>
  <c r="J62" i="77"/>
  <c r="J50" i="77"/>
  <c r="J109" i="77"/>
  <c r="J85" i="77"/>
  <c r="J61" i="77"/>
  <c r="J37" i="77"/>
  <c r="J120" i="77"/>
  <c r="J84" i="77"/>
  <c r="J60" i="77"/>
  <c r="J24" i="77"/>
  <c r="J119" i="77"/>
  <c r="J83" i="77"/>
  <c r="I83" i="56" s="1"/>
  <c r="J59" i="77"/>
  <c r="J118" i="77"/>
  <c r="J94" i="77"/>
  <c r="J70" i="77"/>
  <c r="J46" i="77"/>
  <c r="J22" i="77"/>
  <c r="J105" i="77"/>
  <c r="I105" i="56" s="1"/>
  <c r="J81" i="77"/>
  <c r="I81" i="56" s="1"/>
  <c r="J57" i="77"/>
  <c r="J21" i="77"/>
  <c r="J116" i="77"/>
  <c r="J104" i="77"/>
  <c r="J80" i="77"/>
  <c r="J56" i="77"/>
  <c r="J32" i="77"/>
  <c r="J147" i="77"/>
  <c r="G115" i="77"/>
  <c r="J115" i="77"/>
  <c r="J103" i="77"/>
  <c r="J79" i="77"/>
  <c r="J55" i="77"/>
  <c r="J31" i="77"/>
  <c r="G126" i="77"/>
  <c r="J126" i="77"/>
  <c r="G114" i="77"/>
  <c r="J114" i="77"/>
  <c r="J102" i="77"/>
  <c r="J90" i="77"/>
  <c r="J78" i="77"/>
  <c r="J66" i="77"/>
  <c r="J54" i="77"/>
  <c r="J42" i="77"/>
  <c r="J30" i="77"/>
  <c r="J18" i="77"/>
  <c r="J26" i="77"/>
  <c r="J96" i="77"/>
  <c r="J107" i="77"/>
  <c r="G125" i="77"/>
  <c r="J125" i="77"/>
  <c r="G113" i="77"/>
  <c r="J113" i="77"/>
  <c r="J89" i="77"/>
  <c r="J65" i="77"/>
  <c r="J53" i="77"/>
  <c r="J41" i="77"/>
  <c r="J29" i="77"/>
  <c r="J122" i="77"/>
  <c r="J98" i="77"/>
  <c r="I98" i="56" s="1"/>
  <c r="J74" i="77"/>
  <c r="J38" i="77"/>
  <c r="J121" i="77"/>
  <c r="J97" i="77"/>
  <c r="J73" i="77"/>
  <c r="J49" i="77"/>
  <c r="J25" i="77"/>
  <c r="J108" i="77"/>
  <c r="I108" i="56" s="1"/>
  <c r="J72" i="77"/>
  <c r="I72" i="56" s="1"/>
  <c r="J48" i="77"/>
  <c r="J36" i="77"/>
  <c r="J95" i="77"/>
  <c r="J71" i="77"/>
  <c r="J47" i="77"/>
  <c r="J35" i="77"/>
  <c r="J23" i="77"/>
  <c r="J106" i="77"/>
  <c r="I106" i="56" s="1"/>
  <c r="J82" i="77"/>
  <c r="J58" i="77"/>
  <c r="J34" i="77"/>
  <c r="J117" i="77"/>
  <c r="J93" i="77"/>
  <c r="J69" i="77"/>
  <c r="J45" i="77"/>
  <c r="J33" i="77"/>
  <c r="J17" i="77"/>
  <c r="J92" i="77"/>
  <c r="J68" i="77"/>
  <c r="J44" i="77"/>
  <c r="J20" i="77"/>
  <c r="G127" i="77"/>
  <c r="J91" i="77"/>
  <c r="J67" i="77"/>
  <c r="J43" i="77"/>
  <c r="J19" i="77"/>
  <c r="J64" i="77"/>
  <c r="J52" i="77"/>
  <c r="J40" i="77"/>
  <c r="J28" i="77"/>
  <c r="K103" i="75"/>
  <c r="K79" i="75"/>
  <c r="K73" i="75"/>
  <c r="K67" i="75"/>
  <c r="K61" i="75"/>
  <c r="K55" i="75"/>
  <c r="K49" i="75"/>
  <c r="K43" i="75"/>
  <c r="M49" i="53"/>
  <c r="M126" i="78"/>
  <c r="M114" i="78"/>
  <c r="M102" i="78"/>
  <c r="M90" i="78"/>
  <c r="J90" i="56" s="1"/>
  <c r="J90" i="132" s="1"/>
  <c r="M125" i="78"/>
  <c r="M113" i="78"/>
  <c r="M101" i="78"/>
  <c r="M89" i="78"/>
  <c r="M77" i="78"/>
  <c r="J127" i="78"/>
  <c r="M115" i="78"/>
  <c r="M103" i="78"/>
  <c r="M91" i="78"/>
  <c r="M79" i="78"/>
  <c r="M78" i="78"/>
  <c r="AK17" i="51"/>
  <c r="Q96" i="80"/>
  <c r="Q114" i="80"/>
  <c r="Q108" i="80"/>
  <c r="Q102" i="80"/>
  <c r="Q90" i="80"/>
  <c r="Q84" i="80"/>
  <c r="L158" i="59"/>
  <c r="L158" i="61"/>
  <c r="L146" i="59"/>
  <c r="L146" i="61"/>
  <c r="P112" i="80"/>
  <c r="P106" i="80"/>
  <c r="L153" i="59"/>
  <c r="L153" i="61"/>
  <c r="X160" i="80"/>
  <c r="Q116" i="80"/>
  <c r="Q110" i="80"/>
  <c r="Q104" i="80"/>
  <c r="Q98" i="80"/>
  <c r="Q92" i="80"/>
  <c r="Q86" i="80"/>
  <c r="Q128" i="80"/>
  <c r="Q122" i="80"/>
  <c r="P114" i="80"/>
  <c r="Q121" i="80"/>
  <c r="R103" i="80"/>
  <c r="S103" i="80" s="1"/>
  <c r="P103" i="80"/>
  <c r="R117" i="80"/>
  <c r="X117" i="80" s="1"/>
  <c r="P117" i="80"/>
  <c r="R111" i="80"/>
  <c r="R121" i="80" s="1"/>
  <c r="S121" i="80" s="1"/>
  <c r="P111" i="80"/>
  <c r="R105" i="80"/>
  <c r="S105" i="80" s="1"/>
  <c r="P105" i="80"/>
  <c r="R99" i="80"/>
  <c r="S99" i="80" s="1"/>
  <c r="P99" i="80"/>
  <c r="R93" i="80"/>
  <c r="S93" i="80" s="1"/>
  <c r="P93" i="80"/>
  <c r="Q112" i="80"/>
  <c r="Q106" i="80"/>
  <c r="Q100" i="80"/>
  <c r="Q94" i="80"/>
  <c r="Q88" i="80"/>
  <c r="Q82" i="80"/>
  <c r="Q117" i="80"/>
  <c r="Q124" i="80"/>
  <c r="Q118" i="80"/>
  <c r="P116" i="80"/>
  <c r="R110" i="80"/>
  <c r="S110" i="80" s="1"/>
  <c r="P110" i="80"/>
  <c r="R104" i="80"/>
  <c r="X104" i="80" s="1"/>
  <c r="P104" i="80"/>
  <c r="R98" i="80"/>
  <c r="S98" i="80" s="1"/>
  <c r="P98" i="80"/>
  <c r="R92" i="80"/>
  <c r="X92" i="80" s="1"/>
  <c r="P92" i="80"/>
  <c r="R97" i="80"/>
  <c r="S97" i="80" s="1"/>
  <c r="P97" i="80"/>
  <c r="R88" i="80"/>
  <c r="X88" i="80" s="1"/>
  <c r="P88" i="80"/>
  <c r="R90" i="80"/>
  <c r="S90" i="80" s="1"/>
  <c r="P90" i="80"/>
  <c r="R102" i="80"/>
  <c r="X102" i="80" s="1"/>
  <c r="P102" i="80"/>
  <c r="P113" i="80"/>
  <c r="P107" i="80"/>
  <c r="R101" i="80"/>
  <c r="S101" i="80" s="1"/>
  <c r="P101" i="80"/>
  <c r="R95" i="80"/>
  <c r="X95" i="80" s="1"/>
  <c r="P95" i="80"/>
  <c r="R91" i="80"/>
  <c r="X91" i="80" s="1"/>
  <c r="P91" i="80"/>
  <c r="R96" i="80"/>
  <c r="X96" i="80" s="1"/>
  <c r="P96" i="80"/>
  <c r="Q126" i="80"/>
  <c r="Q120" i="80"/>
  <c r="R100" i="80"/>
  <c r="X100" i="80" s="1"/>
  <c r="P100" i="80"/>
  <c r="R94" i="80"/>
  <c r="S94" i="80" s="1"/>
  <c r="P94" i="80"/>
  <c r="R109" i="80"/>
  <c r="S109" i="80" s="1"/>
  <c r="P109" i="80"/>
  <c r="R108" i="80"/>
  <c r="S108" i="80" s="1"/>
  <c r="P108" i="80"/>
  <c r="R89" i="80"/>
  <c r="X89" i="80" s="1"/>
  <c r="P89" i="80"/>
  <c r="Q113" i="80"/>
  <c r="Q107" i="80"/>
  <c r="Q101" i="80"/>
  <c r="Q95" i="80"/>
  <c r="Q89" i="80"/>
  <c r="Q83" i="80"/>
  <c r="K102" i="75"/>
  <c r="K90" i="75"/>
  <c r="K66" i="75"/>
  <c r="I123" i="80"/>
  <c r="I111" i="80"/>
  <c r="Q77" i="80"/>
  <c r="I110" i="80"/>
  <c r="Q81" i="80"/>
  <c r="I122" i="80"/>
  <c r="Q79" i="80"/>
  <c r="I126" i="80"/>
  <c r="I114" i="80"/>
  <c r="K98" i="76"/>
  <c r="K78" i="76"/>
  <c r="R78" i="76" s="1"/>
  <c r="K70" i="76"/>
  <c r="K105" i="76"/>
  <c r="K101" i="76"/>
  <c r="K97" i="76"/>
  <c r="K93" i="76"/>
  <c r="K89" i="76"/>
  <c r="R89" i="76" s="1"/>
  <c r="K81" i="76"/>
  <c r="K73" i="76"/>
  <c r="K69" i="76"/>
  <c r="K65" i="76"/>
  <c r="K104" i="76"/>
  <c r="K100" i="76"/>
  <c r="R100" i="76" s="1"/>
  <c r="K92" i="76"/>
  <c r="K80" i="76"/>
  <c r="K68" i="76"/>
  <c r="R68" i="76" s="1"/>
  <c r="K102" i="76"/>
  <c r="K90" i="76"/>
  <c r="K82" i="76"/>
  <c r="K74" i="76"/>
  <c r="R74" i="76" s="1"/>
  <c r="K66" i="76"/>
  <c r="K60" i="76"/>
  <c r="K96" i="76"/>
  <c r="K76" i="76"/>
  <c r="K103" i="76"/>
  <c r="K99" i="76"/>
  <c r="K91" i="76"/>
  <c r="K83" i="76"/>
  <c r="R83" i="76" s="1"/>
  <c r="K79" i="76"/>
  <c r="K75" i="76"/>
  <c r="K71" i="76"/>
  <c r="K61" i="76"/>
  <c r="K77" i="76"/>
  <c r="R77" i="76" s="1"/>
  <c r="H77" i="56" s="1"/>
  <c r="H77" i="132" s="1"/>
  <c r="K62" i="76"/>
  <c r="M106" i="78"/>
  <c r="M94" i="78"/>
  <c r="M82" i="78"/>
  <c r="M105" i="78"/>
  <c r="M93" i="78"/>
  <c r="M81" i="78"/>
  <c r="M104" i="78"/>
  <c r="M92" i="78"/>
  <c r="M80" i="78"/>
  <c r="M137" i="78"/>
  <c r="K137" i="78"/>
  <c r="M124" i="78"/>
  <c r="J124" i="78"/>
  <c r="M112" i="78"/>
  <c r="M57" i="78"/>
  <c r="M45" i="78"/>
  <c r="M46" i="78"/>
  <c r="M41" i="78"/>
  <c r="M68" i="78"/>
  <c r="M56" i="78"/>
  <c r="M44" i="78"/>
  <c r="M67" i="78"/>
  <c r="M55" i="78"/>
  <c r="M43" i="78"/>
  <c r="M66" i="78"/>
  <c r="M54" i="78"/>
  <c r="M42" i="78"/>
  <c r="M58" i="78"/>
  <c r="M52" i="78"/>
  <c r="M65" i="78"/>
  <c r="M53" i="78"/>
  <c r="M63" i="78"/>
  <c r="M51" i="78"/>
  <c r="M98" i="78"/>
  <c r="M86" i="78"/>
  <c r="M74" i="78"/>
  <c r="M62" i="78"/>
  <c r="M50" i="78"/>
  <c r="M109" i="78"/>
  <c r="M97" i="78"/>
  <c r="M85" i="78"/>
  <c r="M73" i="78"/>
  <c r="M61" i="78"/>
  <c r="M49" i="78"/>
  <c r="M108" i="78"/>
  <c r="M96" i="78"/>
  <c r="M84" i="78"/>
  <c r="M72" i="78"/>
  <c r="M60" i="78"/>
  <c r="M48" i="78"/>
  <c r="M64" i="78"/>
  <c r="M107" i="78"/>
  <c r="M95" i="78"/>
  <c r="M83" i="78"/>
  <c r="M71" i="78"/>
  <c r="M59" i="78"/>
  <c r="M47" i="78"/>
  <c r="G123" i="77"/>
  <c r="G111" i="77"/>
  <c r="J159" i="77"/>
  <c r="H159" i="77"/>
  <c r="J157" i="77"/>
  <c r="H157" i="77"/>
  <c r="J133" i="77"/>
  <c r="H133" i="77"/>
  <c r="J144" i="77"/>
  <c r="H144" i="77"/>
  <c r="G119" i="77"/>
  <c r="J155" i="77"/>
  <c r="I155" i="56" s="1"/>
  <c r="H155" i="77"/>
  <c r="G118" i="77"/>
  <c r="G116" i="77"/>
  <c r="J152" i="77"/>
  <c r="H152" i="77"/>
  <c r="J140" i="77"/>
  <c r="H140" i="77"/>
  <c r="G110" i="77"/>
  <c r="J146" i="77"/>
  <c r="H146" i="77"/>
  <c r="G121" i="77"/>
  <c r="J131" i="77"/>
  <c r="H131" i="77"/>
  <c r="J154" i="77"/>
  <c r="H154" i="77"/>
  <c r="J130" i="77"/>
  <c r="H130" i="77"/>
  <c r="G117" i="77"/>
  <c r="J153" i="77"/>
  <c r="H153" i="77"/>
  <c r="J141" i="77"/>
  <c r="H141" i="77"/>
  <c r="J129" i="77"/>
  <c r="H129" i="77"/>
  <c r="J151" i="77"/>
  <c r="H151" i="77"/>
  <c r="J139" i="77"/>
  <c r="H139" i="77"/>
  <c r="J128" i="77"/>
  <c r="H128" i="77"/>
  <c r="J149" i="77"/>
  <c r="H149" i="77"/>
  <c r="J137" i="77"/>
  <c r="I137" i="56" s="1"/>
  <c r="H137" i="77"/>
  <c r="G124" i="77"/>
  <c r="G112" i="77"/>
  <c r="J160" i="77"/>
  <c r="H160" i="77"/>
  <c r="J136" i="77"/>
  <c r="H136" i="77"/>
  <c r="J135" i="77"/>
  <c r="H135" i="77"/>
  <c r="G122" i="77"/>
  <c r="J158" i="77"/>
  <c r="H158" i="77"/>
  <c r="J134" i="77"/>
  <c r="H134" i="77"/>
  <c r="J145" i="77"/>
  <c r="H145" i="77"/>
  <c r="G120" i="77"/>
  <c r="J156" i="77"/>
  <c r="H156" i="77"/>
  <c r="J132" i="77"/>
  <c r="H132" i="77"/>
  <c r="J143" i="77"/>
  <c r="H143" i="77"/>
  <c r="J142" i="77"/>
  <c r="H142" i="77"/>
  <c r="J150" i="77"/>
  <c r="H150" i="77"/>
  <c r="J138" i="77"/>
  <c r="I138" i="56" s="1"/>
  <c r="I138" i="132" s="1"/>
  <c r="H138" i="77"/>
  <c r="J148" i="77"/>
  <c r="I125" i="80"/>
  <c r="I113" i="80"/>
  <c r="Q78" i="80"/>
  <c r="Q80" i="80"/>
  <c r="I115" i="80"/>
  <c r="I124" i="80"/>
  <c r="I112" i="80"/>
  <c r="I116" i="80"/>
  <c r="R106" i="80"/>
  <c r="I120" i="80"/>
  <c r="I119" i="80"/>
  <c r="R116" i="80"/>
  <c r="S116" i="80" s="1"/>
  <c r="R107" i="80"/>
  <c r="I121" i="80"/>
  <c r="I118" i="80"/>
  <c r="I117" i="80"/>
  <c r="AL128" i="51"/>
  <c r="AL128" i="134" s="1"/>
  <c r="AL122" i="51"/>
  <c r="AL122" i="134" s="1"/>
  <c r="AL118" i="51"/>
  <c r="AL118" i="134" s="1"/>
  <c r="AL114" i="51"/>
  <c r="AL114" i="134" s="1"/>
  <c r="AL110" i="51"/>
  <c r="AL110" i="134" s="1"/>
  <c r="AL106" i="51"/>
  <c r="AL106" i="134" s="1"/>
  <c r="AL102" i="51"/>
  <c r="AL102" i="134" s="1"/>
  <c r="AL98" i="51"/>
  <c r="AL98" i="134" s="1"/>
  <c r="AL94" i="51"/>
  <c r="AL94" i="134" s="1"/>
  <c r="AL90" i="51"/>
  <c r="AL90" i="134" s="1"/>
  <c r="AL86" i="51"/>
  <c r="AL86" i="134" s="1"/>
  <c r="AL82" i="51"/>
  <c r="AL82" i="134" s="1"/>
  <c r="AL78" i="51"/>
  <c r="AL78" i="134" s="1"/>
  <c r="AL74" i="51"/>
  <c r="AL74" i="134" s="1"/>
  <c r="AL70" i="51"/>
  <c r="AL70" i="134" s="1"/>
  <c r="AL66" i="51"/>
  <c r="AL66" i="134" s="1"/>
  <c r="AL62" i="51"/>
  <c r="AL62" i="134" s="1"/>
  <c r="AL58" i="51"/>
  <c r="AL58" i="134" s="1"/>
  <c r="AL54" i="51"/>
  <c r="AL54" i="134" s="1"/>
  <c r="AL50" i="51"/>
  <c r="AL50" i="134" s="1"/>
  <c r="AL46" i="51"/>
  <c r="AL46" i="134" s="1"/>
  <c r="AL42" i="51"/>
  <c r="AL42" i="134" s="1"/>
  <c r="AL38" i="51"/>
  <c r="AL38" i="134" s="1"/>
  <c r="AL34" i="51"/>
  <c r="AL34" i="134" s="1"/>
  <c r="AL30" i="51"/>
  <c r="AL30" i="134" s="1"/>
  <c r="AL133" i="51"/>
  <c r="AL133" i="134" s="1"/>
  <c r="AL132" i="51"/>
  <c r="AL132" i="134" s="1"/>
  <c r="AL125" i="51"/>
  <c r="AL125" i="134" s="1"/>
  <c r="AL121" i="51"/>
  <c r="AL121" i="134" s="1"/>
  <c r="AL117" i="51"/>
  <c r="AL117" i="134" s="1"/>
  <c r="AL113" i="51"/>
  <c r="AL113" i="134" s="1"/>
  <c r="AL109" i="51"/>
  <c r="AL109" i="134" s="1"/>
  <c r="AL105" i="51"/>
  <c r="AL105" i="134" s="1"/>
  <c r="AL101" i="51"/>
  <c r="AL101" i="134" s="1"/>
  <c r="AL97" i="51"/>
  <c r="AL97" i="134" s="1"/>
  <c r="AL93" i="51"/>
  <c r="AL93" i="134" s="1"/>
  <c r="AL89" i="51"/>
  <c r="AL89" i="134" s="1"/>
  <c r="AL85" i="51"/>
  <c r="AL85" i="134" s="1"/>
  <c r="AL81" i="51"/>
  <c r="AL81" i="134" s="1"/>
  <c r="AL77" i="51"/>
  <c r="AL77" i="134" s="1"/>
  <c r="AL73" i="51"/>
  <c r="AL73" i="134" s="1"/>
  <c r="AL69" i="51"/>
  <c r="AL69" i="134" s="1"/>
  <c r="AL65" i="51"/>
  <c r="AL65" i="134" s="1"/>
  <c r="AL61" i="51"/>
  <c r="AL61" i="134" s="1"/>
  <c r="AL57" i="51"/>
  <c r="AL57" i="134" s="1"/>
  <c r="AL53" i="51"/>
  <c r="AL53" i="134" s="1"/>
  <c r="AL49" i="51"/>
  <c r="AL49" i="134" s="1"/>
  <c r="AL45" i="51"/>
  <c r="AL45" i="134" s="1"/>
  <c r="AL41" i="51"/>
  <c r="AL41" i="134" s="1"/>
  <c r="AL37" i="51"/>
  <c r="AL37" i="134" s="1"/>
  <c r="AL33" i="51"/>
  <c r="AL33" i="134" s="1"/>
  <c r="AL29" i="51"/>
  <c r="AL29" i="134" s="1"/>
  <c r="AL131" i="51"/>
  <c r="AL131" i="134" s="1"/>
  <c r="AL124" i="51"/>
  <c r="AL124" i="134" s="1"/>
  <c r="AL120" i="51"/>
  <c r="AL120" i="134" s="1"/>
  <c r="AL116" i="51"/>
  <c r="AL116" i="134" s="1"/>
  <c r="AL112" i="51"/>
  <c r="AL112" i="134" s="1"/>
  <c r="AL108" i="51"/>
  <c r="AL108" i="134" s="1"/>
  <c r="AL104" i="51"/>
  <c r="AL104" i="134" s="1"/>
  <c r="AL100" i="51"/>
  <c r="AL100" i="134" s="1"/>
  <c r="AL96" i="51"/>
  <c r="AL96" i="134" s="1"/>
  <c r="AL92" i="51"/>
  <c r="AL92" i="134" s="1"/>
  <c r="AL88" i="51"/>
  <c r="AL88" i="134" s="1"/>
  <c r="AL84" i="51"/>
  <c r="AL84" i="134" s="1"/>
  <c r="AL80" i="51"/>
  <c r="AL80" i="134" s="1"/>
  <c r="AL76" i="51"/>
  <c r="AL76" i="134" s="1"/>
  <c r="AL72" i="51"/>
  <c r="AL72" i="134" s="1"/>
  <c r="AL68" i="51"/>
  <c r="AL68" i="134" s="1"/>
  <c r="AL64" i="51"/>
  <c r="AL64" i="134" s="1"/>
  <c r="AL60" i="51"/>
  <c r="AL60" i="134" s="1"/>
  <c r="AL56" i="51"/>
  <c r="AL56" i="134" s="1"/>
  <c r="AL52" i="51"/>
  <c r="AL52" i="134" s="1"/>
  <c r="AL48" i="51"/>
  <c r="AL48" i="134" s="1"/>
  <c r="AL44" i="51"/>
  <c r="AL44" i="134" s="1"/>
  <c r="AL40" i="51"/>
  <c r="AL40" i="134" s="1"/>
  <c r="AL36" i="51"/>
  <c r="AL36" i="134" s="1"/>
  <c r="AL32" i="51"/>
  <c r="AL32" i="134" s="1"/>
  <c r="AL28" i="51"/>
  <c r="AL28" i="134" s="1"/>
  <c r="AL130" i="51"/>
  <c r="AL130" i="134" s="1"/>
  <c r="AK68" i="51"/>
  <c r="AL129" i="51"/>
  <c r="AL129" i="134" s="1"/>
  <c r="AL123" i="51"/>
  <c r="AL123" i="134" s="1"/>
  <c r="AL119" i="51"/>
  <c r="AL119" i="134" s="1"/>
  <c r="AL115" i="51"/>
  <c r="AL115" i="134" s="1"/>
  <c r="AL111" i="51"/>
  <c r="AL111" i="134" s="1"/>
  <c r="AL107" i="51"/>
  <c r="AL107" i="134" s="1"/>
  <c r="AL103" i="51"/>
  <c r="AL103" i="134" s="1"/>
  <c r="AL99" i="51"/>
  <c r="AL99" i="134" s="1"/>
  <c r="AL95" i="51"/>
  <c r="AL95" i="134" s="1"/>
  <c r="AL91" i="51"/>
  <c r="AL91" i="134" s="1"/>
  <c r="AL87" i="51"/>
  <c r="AL87" i="134" s="1"/>
  <c r="AL83" i="51"/>
  <c r="AL83" i="134" s="1"/>
  <c r="AL79" i="51"/>
  <c r="AL79" i="134" s="1"/>
  <c r="AL75" i="51"/>
  <c r="AL75" i="134" s="1"/>
  <c r="AL71" i="51"/>
  <c r="AL71" i="134" s="1"/>
  <c r="AL67" i="51"/>
  <c r="AL67" i="134" s="1"/>
  <c r="AL63" i="51"/>
  <c r="AL63" i="134" s="1"/>
  <c r="AL59" i="51"/>
  <c r="AL59" i="134" s="1"/>
  <c r="AL55" i="51"/>
  <c r="AL55" i="134" s="1"/>
  <c r="AL51" i="51"/>
  <c r="AL51" i="134" s="1"/>
  <c r="AL47" i="51"/>
  <c r="AL47" i="134" s="1"/>
  <c r="AL43" i="51"/>
  <c r="AL43" i="134" s="1"/>
  <c r="AL39" i="51"/>
  <c r="AL39" i="134" s="1"/>
  <c r="AL35" i="51"/>
  <c r="AL35" i="134" s="1"/>
  <c r="AL31" i="51"/>
  <c r="AL31" i="134" s="1"/>
  <c r="I101" i="56"/>
  <c r="I77" i="56"/>
  <c r="I157" i="56"/>
  <c r="H59" i="56"/>
  <c r="H59" i="132" s="1"/>
  <c r="K42" i="75"/>
  <c r="T8" i="51"/>
  <c r="T8" i="134" s="1"/>
  <c r="U31" i="53"/>
  <c r="T48" i="51"/>
  <c r="T48" i="134" s="1"/>
  <c r="G48" i="76"/>
  <c r="T36" i="51"/>
  <c r="T36" i="134" s="1"/>
  <c r="G36" i="76"/>
  <c r="T34" i="51"/>
  <c r="T34" i="134" s="1"/>
  <c r="G34" i="76"/>
  <c r="T38" i="51"/>
  <c r="T38" i="134" s="1"/>
  <c r="G38" i="76"/>
  <c r="T37" i="51"/>
  <c r="T37" i="134" s="1"/>
  <c r="G37" i="76"/>
  <c r="T47" i="51"/>
  <c r="T47" i="134" s="1"/>
  <c r="G47" i="76"/>
  <c r="T58" i="51"/>
  <c r="T58" i="134" s="1"/>
  <c r="T46" i="51"/>
  <c r="T46" i="134" s="1"/>
  <c r="G46" i="76"/>
  <c r="T57" i="51"/>
  <c r="T57" i="134" s="1"/>
  <c r="T45" i="51"/>
  <c r="T45" i="134" s="1"/>
  <c r="G45" i="76"/>
  <c r="T33" i="51"/>
  <c r="T33" i="134" s="1"/>
  <c r="G33" i="76"/>
  <c r="T56" i="51"/>
  <c r="T56" i="134" s="1"/>
  <c r="T44" i="51"/>
  <c r="T44" i="134" s="1"/>
  <c r="G44" i="76"/>
  <c r="T32" i="51"/>
  <c r="T32" i="134" s="1"/>
  <c r="G32" i="76"/>
  <c r="T31" i="51"/>
  <c r="T31" i="134" s="1"/>
  <c r="T50" i="51"/>
  <c r="T50" i="134" s="1"/>
  <c r="G50" i="76"/>
  <c r="T59" i="51"/>
  <c r="T59" i="134" s="1"/>
  <c r="T35" i="51"/>
  <c r="T35" i="134" s="1"/>
  <c r="G35" i="76"/>
  <c r="T55" i="51"/>
  <c r="T55" i="134" s="1"/>
  <c r="T43" i="51"/>
  <c r="T43" i="134" s="1"/>
  <c r="G43" i="76"/>
  <c r="T54" i="51"/>
  <c r="T54" i="134" s="1"/>
  <c r="T42" i="51"/>
  <c r="T42" i="134" s="1"/>
  <c r="G42" i="76"/>
  <c r="T21" i="51"/>
  <c r="T21" i="134" s="1"/>
  <c r="T53" i="51"/>
  <c r="T53" i="134" s="1"/>
  <c r="G53" i="76"/>
  <c r="T41" i="51"/>
  <c r="T41" i="134" s="1"/>
  <c r="G41" i="76"/>
  <c r="T9" i="51"/>
  <c r="T9" i="134" s="1"/>
  <c r="G9" i="76"/>
  <c r="T49" i="51"/>
  <c r="T49" i="134" s="1"/>
  <c r="G49" i="76"/>
  <c r="T40" i="51"/>
  <c r="T40" i="134" s="1"/>
  <c r="G40" i="76"/>
  <c r="T52" i="51"/>
  <c r="T52" i="134" s="1"/>
  <c r="G52" i="76"/>
  <c r="T51" i="51"/>
  <c r="T51" i="134" s="1"/>
  <c r="G51" i="76"/>
  <c r="T39" i="51"/>
  <c r="T39" i="134" s="1"/>
  <c r="G39" i="76"/>
  <c r="W121" i="53"/>
  <c r="W109" i="53"/>
  <c r="W97" i="53"/>
  <c r="W119" i="53"/>
  <c r="W107" i="53"/>
  <c r="W95" i="53"/>
  <c r="W126" i="53"/>
  <c r="W118" i="53"/>
  <c r="W106" i="53"/>
  <c r="W94" i="53"/>
  <c r="W128" i="53"/>
  <c r="W115" i="53"/>
  <c r="W88" i="53"/>
  <c r="W117" i="53"/>
  <c r="W105" i="53"/>
  <c r="W93" i="53"/>
  <c r="W114" i="53"/>
  <c r="W102" i="53"/>
  <c r="W90" i="53"/>
  <c r="W125" i="53"/>
  <c r="W113" i="53"/>
  <c r="W101" i="53"/>
  <c r="W89" i="53"/>
  <c r="W116" i="53"/>
  <c r="W92" i="53"/>
  <c r="W91" i="53"/>
  <c r="W124" i="53"/>
  <c r="W112" i="53"/>
  <c r="W100" i="53"/>
  <c r="W103" i="53"/>
  <c r="W123" i="53"/>
  <c r="W111" i="53"/>
  <c r="W99" i="53"/>
  <c r="W122" i="53"/>
  <c r="W110" i="53"/>
  <c r="W98" i="53"/>
  <c r="W104" i="53"/>
  <c r="W127" i="53"/>
  <c r="W120" i="53"/>
  <c r="W108" i="53"/>
  <c r="W96" i="53"/>
  <c r="U96" i="53"/>
  <c r="V124" i="53"/>
  <c r="Y159" i="53"/>
  <c r="AR145" i="53"/>
  <c r="AR133" i="53"/>
  <c r="AR119" i="53"/>
  <c r="AC42" i="53"/>
  <c r="AC47" i="53"/>
  <c r="AC51" i="53"/>
  <c r="AD94" i="53"/>
  <c r="AD82" i="53"/>
  <c r="AD70" i="53"/>
  <c r="AD106" i="53"/>
  <c r="AE129" i="53"/>
  <c r="AE115" i="53"/>
  <c r="AJ157" i="53"/>
  <c r="AJ149" i="53"/>
  <c r="AL20" i="53"/>
  <c r="AT82" i="53"/>
  <c r="AT58" i="53"/>
  <c r="AT34" i="53"/>
  <c r="AV133" i="53"/>
  <c r="T76" i="53"/>
  <c r="U45" i="53"/>
  <c r="X140" i="53"/>
  <c r="X104" i="53"/>
  <c r="Y131" i="53"/>
  <c r="V121" i="53"/>
  <c r="AR132" i="53"/>
  <c r="AR106" i="53"/>
  <c r="AR76" i="53"/>
  <c r="AC50" i="53"/>
  <c r="AE127" i="53"/>
  <c r="AT105" i="53"/>
  <c r="AT57" i="53"/>
  <c r="AT21" i="53"/>
  <c r="AV138" i="53"/>
  <c r="X127" i="53"/>
  <c r="AL24" i="53"/>
  <c r="AT106" i="53"/>
  <c r="AT70" i="53"/>
  <c r="AT22" i="53"/>
  <c r="AT132" i="53"/>
  <c r="T64" i="53"/>
  <c r="U57" i="53"/>
  <c r="U84" i="53"/>
  <c r="X128" i="53"/>
  <c r="Y143" i="53"/>
  <c r="Y158" i="53"/>
  <c r="AR144" i="53"/>
  <c r="AR100" i="53"/>
  <c r="AR88" i="53"/>
  <c r="AC62" i="53"/>
  <c r="AD81" i="53"/>
  <c r="AD105" i="53"/>
  <c r="AF75" i="53"/>
  <c r="AT13" i="53"/>
  <c r="AT81" i="53"/>
  <c r="AT45" i="53"/>
  <c r="AU134" i="53"/>
  <c r="U73" i="53"/>
  <c r="T62" i="53"/>
  <c r="U67" i="53"/>
  <c r="U55" i="53"/>
  <c r="U43" i="53"/>
  <c r="U118" i="53"/>
  <c r="U106" i="53"/>
  <c r="U94" i="53"/>
  <c r="U82" i="53"/>
  <c r="V119" i="53"/>
  <c r="X150" i="53"/>
  <c r="X138" i="53"/>
  <c r="X126" i="53"/>
  <c r="X114" i="53"/>
  <c r="X102" i="53"/>
  <c r="Y129" i="53"/>
  <c r="Y147" i="53"/>
  <c r="AR130" i="53"/>
  <c r="AR111" i="53"/>
  <c r="AR99" i="53"/>
  <c r="AR81" i="53"/>
  <c r="AC60" i="53"/>
  <c r="AD91" i="53"/>
  <c r="AD67" i="53"/>
  <c r="AE124" i="53"/>
  <c r="AG93" i="53"/>
  <c r="AJ156" i="53"/>
  <c r="AJ148" i="53"/>
  <c r="AL27" i="53"/>
  <c r="AL19" i="53"/>
  <c r="AT103" i="53"/>
  <c r="AT91" i="53"/>
  <c r="AT79" i="53"/>
  <c r="AT67" i="53"/>
  <c r="AT55" i="53"/>
  <c r="AT43" i="53"/>
  <c r="AT31" i="53"/>
  <c r="AT19" i="53"/>
  <c r="AT130" i="53"/>
  <c r="AT138" i="53"/>
  <c r="AT65" i="53"/>
  <c r="AT29" i="53"/>
  <c r="AT141" i="53"/>
  <c r="U64" i="53"/>
  <c r="U115" i="53"/>
  <c r="U91" i="53"/>
  <c r="X147" i="53"/>
  <c r="X123" i="53"/>
  <c r="X99" i="53"/>
  <c r="Y138" i="53"/>
  <c r="X121" i="53"/>
  <c r="AR128" i="53"/>
  <c r="AC57" i="53"/>
  <c r="AD88" i="53"/>
  <c r="AD112" i="53"/>
  <c r="AF80" i="53"/>
  <c r="AJ155" i="53"/>
  <c r="AJ151" i="53"/>
  <c r="AL18" i="53"/>
  <c r="AT100" i="53"/>
  <c r="AT64" i="53"/>
  <c r="AT40" i="53"/>
  <c r="AT16" i="53"/>
  <c r="AT136" i="53"/>
  <c r="U75" i="53"/>
  <c r="U114" i="53"/>
  <c r="U78" i="53"/>
  <c r="X134" i="53"/>
  <c r="Y125" i="53"/>
  <c r="U48" i="53"/>
  <c r="AR115" i="53"/>
  <c r="AR91" i="53"/>
  <c r="AR85" i="53"/>
  <c r="AC56" i="53"/>
  <c r="AD87" i="53"/>
  <c r="AE135" i="53"/>
  <c r="AG89" i="53"/>
  <c r="AI155" i="53"/>
  <c r="AT111" i="53"/>
  <c r="AT75" i="53"/>
  <c r="AT51" i="53"/>
  <c r="AT27" i="53"/>
  <c r="AT140" i="53"/>
  <c r="T69" i="53"/>
  <c r="U74" i="53"/>
  <c r="U50" i="53"/>
  <c r="U38" i="53"/>
  <c r="U113" i="53"/>
  <c r="U101" i="53"/>
  <c r="U89" i="53"/>
  <c r="X157" i="53"/>
  <c r="X133" i="53"/>
  <c r="Y160" i="53"/>
  <c r="Y148" i="53"/>
  <c r="Y136" i="53"/>
  <c r="U108" i="53"/>
  <c r="U37" i="53"/>
  <c r="X143" i="53"/>
  <c r="AR137" i="53"/>
  <c r="AR127" i="53"/>
  <c r="AR121" i="53"/>
  <c r="AC46" i="53"/>
  <c r="AC34" i="53"/>
  <c r="AC55" i="53"/>
  <c r="AD98" i="53"/>
  <c r="AD86" i="53"/>
  <c r="AD74" i="53"/>
  <c r="AD110" i="53"/>
  <c r="AE134" i="53"/>
  <c r="AE119" i="53"/>
  <c r="AF78" i="53"/>
  <c r="AG88" i="53"/>
  <c r="AH159" i="53"/>
  <c r="AH155" i="53"/>
  <c r="AH151" i="53"/>
  <c r="AH147" i="53"/>
  <c r="AT110" i="53"/>
  <c r="AT98" i="53"/>
  <c r="AT86" i="53"/>
  <c r="AT74" i="53"/>
  <c r="AT62" i="53"/>
  <c r="AT50" i="53"/>
  <c r="AT38" i="53"/>
  <c r="AT26" i="53"/>
  <c r="AT14" i="53"/>
  <c r="AU131" i="53"/>
  <c r="AT134" i="53"/>
  <c r="AI152" i="53"/>
  <c r="AT102" i="53"/>
  <c r="AT90" i="53"/>
  <c r="AT78" i="53"/>
  <c r="AT66" i="53"/>
  <c r="AT42" i="53"/>
  <c r="AT30" i="53"/>
  <c r="AT18" i="53"/>
  <c r="AU138" i="53"/>
  <c r="AV135" i="53"/>
  <c r="T72" i="53"/>
  <c r="T60" i="53"/>
  <c r="U77" i="53"/>
  <c r="U53" i="53"/>
  <c r="U41" i="53"/>
  <c r="U104" i="53"/>
  <c r="U80" i="53"/>
  <c r="X148" i="53"/>
  <c r="X136" i="53"/>
  <c r="X112" i="53"/>
  <c r="X100" i="53"/>
  <c r="Y151" i="53"/>
  <c r="Y139" i="53"/>
  <c r="U61" i="53"/>
  <c r="X120" i="53"/>
  <c r="Y135" i="53"/>
  <c r="AR140" i="53"/>
  <c r="AR110" i="53"/>
  <c r="AR98" i="53"/>
  <c r="AR86" i="53"/>
  <c r="AC37" i="53"/>
  <c r="AD101" i="53"/>
  <c r="AD77" i="53"/>
  <c r="AE140" i="53"/>
  <c r="AG91" i="53"/>
  <c r="AH156" i="53"/>
  <c r="AH148" i="53"/>
  <c r="AM17" i="53"/>
  <c r="AM54" i="53"/>
  <c r="AT101" i="53"/>
  <c r="AT77" i="53"/>
  <c r="AT17" i="53"/>
  <c r="T71" i="53"/>
  <c r="U76" i="53"/>
  <c r="U40" i="53"/>
  <c r="X159" i="53"/>
  <c r="U60" i="53"/>
  <c r="AE121" i="53"/>
  <c r="U51" i="53"/>
  <c r="U102" i="53"/>
  <c r="X158" i="53"/>
  <c r="X110" i="53"/>
  <c r="X132" i="53"/>
  <c r="AR103" i="53"/>
  <c r="AC30" i="53"/>
  <c r="AD99" i="53"/>
  <c r="AD111" i="53"/>
  <c r="AF79" i="53"/>
  <c r="AT99" i="53"/>
  <c r="T68" i="53"/>
  <c r="U49" i="53"/>
  <c r="U112" i="53"/>
  <c r="U100" i="53"/>
  <c r="U88" i="53"/>
  <c r="X156" i="53"/>
  <c r="X108" i="53"/>
  <c r="U99" i="53"/>
  <c r="U36" i="53"/>
  <c r="X144" i="53"/>
  <c r="AR136" i="53"/>
  <c r="AR114" i="53"/>
  <c r="AR108" i="53"/>
  <c r="AR102" i="53"/>
  <c r="AR96" i="53"/>
  <c r="AR90" i="53"/>
  <c r="AR84" i="53"/>
  <c r="AR78" i="53"/>
  <c r="AC45" i="53"/>
  <c r="AC33" i="53"/>
  <c r="AC54" i="53"/>
  <c r="AD97" i="53"/>
  <c r="AD85" i="53"/>
  <c r="AD73" i="53"/>
  <c r="AD109" i="53"/>
  <c r="AE133" i="53"/>
  <c r="AE118" i="53"/>
  <c r="AF77" i="53"/>
  <c r="AG87" i="53"/>
  <c r="AJ158" i="53"/>
  <c r="AJ154" i="53"/>
  <c r="AJ150" i="53"/>
  <c r="AL25" i="53"/>
  <c r="AL21" i="53"/>
  <c r="AT109" i="53"/>
  <c r="AT97" i="53"/>
  <c r="AT85" i="53"/>
  <c r="AT73" i="53"/>
  <c r="AT61" i="53"/>
  <c r="AT49" i="53"/>
  <c r="AT37" i="53"/>
  <c r="AT25" i="53"/>
  <c r="AU132" i="53"/>
  <c r="AV134" i="53"/>
  <c r="X103" i="53"/>
  <c r="T67" i="53"/>
  <c r="X131" i="53"/>
  <c r="U98" i="53"/>
  <c r="V118" i="53"/>
  <c r="X145" i="53"/>
  <c r="AR147" i="53"/>
  <c r="AR135" i="53"/>
  <c r="AR126" i="53"/>
  <c r="AR120" i="53"/>
  <c r="AC44" i="53"/>
  <c r="AC32" i="53"/>
  <c r="AC53" i="53"/>
  <c r="AD96" i="53"/>
  <c r="AD84" i="53"/>
  <c r="AD72" i="53"/>
  <c r="AD108" i="53"/>
  <c r="AE132" i="53"/>
  <c r="AE117" i="53"/>
  <c r="AF76" i="53"/>
  <c r="AG86" i="53"/>
  <c r="AT108" i="53"/>
  <c r="AT96" i="53"/>
  <c r="AT84" i="53"/>
  <c r="AT72" i="53"/>
  <c r="AT60" i="53"/>
  <c r="AT48" i="53"/>
  <c r="AT36" i="53"/>
  <c r="AT24" i="53"/>
  <c r="AV140" i="53"/>
  <c r="AV136" i="53"/>
  <c r="T77" i="53"/>
  <c r="T65" i="53"/>
  <c r="U70" i="53"/>
  <c r="U58" i="53"/>
  <c r="U46" i="53"/>
  <c r="U34" i="53"/>
  <c r="U109" i="53"/>
  <c r="U85" i="53"/>
  <c r="V122" i="53"/>
  <c r="X153" i="53"/>
  <c r="X141" i="53"/>
  <c r="X129" i="53"/>
  <c r="X117" i="53"/>
  <c r="X105" i="53"/>
  <c r="Y156" i="53"/>
  <c r="Y144" i="53"/>
  <c r="Y132" i="53"/>
  <c r="AR125" i="53"/>
  <c r="AG96" i="53"/>
  <c r="AJ153" i="53"/>
  <c r="AM133" i="53"/>
  <c r="AT94" i="53"/>
  <c r="AT46" i="53"/>
  <c r="AU140" i="53"/>
  <c r="U69" i="53"/>
  <c r="U33" i="53"/>
  <c r="X152" i="53"/>
  <c r="X116" i="53"/>
  <c r="Y155" i="53"/>
  <c r="U87" i="53"/>
  <c r="AR112" i="53"/>
  <c r="AR94" i="53"/>
  <c r="AR82" i="53"/>
  <c r="AC41" i="53"/>
  <c r="AD93" i="53"/>
  <c r="AD69" i="53"/>
  <c r="AG95" i="53"/>
  <c r="AT93" i="53"/>
  <c r="AT69" i="53"/>
  <c r="AT33" i="53"/>
  <c r="T75" i="53"/>
  <c r="T63" i="53"/>
  <c r="U68" i="53"/>
  <c r="U56" i="53"/>
  <c r="U44" i="53"/>
  <c r="U32" i="53"/>
  <c r="U107" i="53"/>
  <c r="U95" i="53"/>
  <c r="U83" i="53"/>
  <c r="V120" i="53"/>
  <c r="X151" i="53"/>
  <c r="X139" i="53"/>
  <c r="X115" i="53"/>
  <c r="Y154" i="53"/>
  <c r="Y142" i="53"/>
  <c r="Y130" i="53"/>
  <c r="X107" i="53"/>
  <c r="Y153" i="53"/>
  <c r="AR143" i="53"/>
  <c r="AR131" i="53"/>
  <c r="AR124" i="53"/>
  <c r="AR118" i="53"/>
  <c r="AC40" i="53"/>
  <c r="AC61" i="53"/>
  <c r="AC49" i="53"/>
  <c r="AD92" i="53"/>
  <c r="AD80" i="53"/>
  <c r="AD68" i="53"/>
  <c r="AD104" i="53"/>
  <c r="AE125" i="53"/>
  <c r="AF84" i="53"/>
  <c r="AG94" i="53"/>
  <c r="AH157" i="53"/>
  <c r="AH153" i="53"/>
  <c r="AH149" i="53"/>
  <c r="AT104" i="53"/>
  <c r="AT92" i="53"/>
  <c r="AT80" i="53"/>
  <c r="AT68" i="53"/>
  <c r="AT56" i="53"/>
  <c r="AT44" i="53"/>
  <c r="AT32" i="53"/>
  <c r="AT20" i="53"/>
  <c r="AU133" i="53"/>
  <c r="AU130" i="53"/>
  <c r="T74" i="53"/>
  <c r="Y141" i="53"/>
  <c r="U72" i="53"/>
  <c r="X109" i="53"/>
  <c r="AR142" i="53"/>
  <c r="AR117" i="53"/>
  <c r="AR105" i="53"/>
  <c r="AR93" i="53"/>
  <c r="AR87" i="53"/>
  <c r="AC39" i="53"/>
  <c r="AC48" i="53"/>
  <c r="AD79" i="53"/>
  <c r="AD103" i="53"/>
  <c r="AF83" i="53"/>
  <c r="AJ152" i="53"/>
  <c r="AL23" i="53"/>
  <c r="T73" i="53"/>
  <c r="T61" i="53"/>
  <c r="U66" i="53"/>
  <c r="U54" i="53"/>
  <c r="U42" i="53"/>
  <c r="U117" i="53"/>
  <c r="U105" i="53"/>
  <c r="U93" i="53"/>
  <c r="U81" i="53"/>
  <c r="X98" i="53"/>
  <c r="X149" i="53"/>
  <c r="X137" i="53"/>
  <c r="X125" i="53"/>
  <c r="X113" i="53"/>
  <c r="X101" i="53"/>
  <c r="Y152" i="53"/>
  <c r="Y140" i="53"/>
  <c r="Y128" i="53"/>
  <c r="U62" i="53"/>
  <c r="X119" i="53"/>
  <c r="Y146" i="53"/>
  <c r="AR141" i="53"/>
  <c r="AR129" i="53"/>
  <c r="AR123" i="53"/>
  <c r="AC38" i="53"/>
  <c r="AC59" i="53"/>
  <c r="AD102" i="53"/>
  <c r="AD90" i="53"/>
  <c r="AD78" i="53"/>
  <c r="AD66" i="53"/>
  <c r="AE114" i="53"/>
  <c r="AE123" i="53"/>
  <c r="AF82" i="53"/>
  <c r="AG92" i="53"/>
  <c r="AT54" i="53"/>
  <c r="U65" i="53"/>
  <c r="U116" i="53"/>
  <c r="U92" i="53"/>
  <c r="X160" i="53"/>
  <c r="X124" i="53"/>
  <c r="Y127" i="53"/>
  <c r="AR116" i="53"/>
  <c r="AR104" i="53"/>
  <c r="AR92" i="53"/>
  <c r="AR80" i="53"/>
  <c r="AC58" i="53"/>
  <c r="AD89" i="53"/>
  <c r="AD113" i="53"/>
  <c r="AE122" i="53"/>
  <c r="AF81" i="53"/>
  <c r="AH152" i="53"/>
  <c r="AT89" i="53"/>
  <c r="AT53" i="53"/>
  <c r="AT41" i="53"/>
  <c r="AV130" i="53"/>
  <c r="U52" i="53"/>
  <c r="U103" i="53"/>
  <c r="U79" i="53"/>
  <c r="X135" i="53"/>
  <c r="X111" i="53"/>
  <c r="Y150" i="53"/>
  <c r="Y126" i="53"/>
  <c r="Y134" i="53"/>
  <c r="AR139" i="53"/>
  <c r="AR122" i="53"/>
  <c r="AC36" i="53"/>
  <c r="AD100" i="53"/>
  <c r="AD76" i="53"/>
  <c r="AE136" i="53"/>
  <c r="AG90" i="53"/>
  <c r="AJ159" i="53"/>
  <c r="AJ147" i="53"/>
  <c r="AL17" i="53"/>
  <c r="AL26" i="53"/>
  <c r="AL22" i="53"/>
  <c r="AT112" i="53"/>
  <c r="AT88" i="53"/>
  <c r="AT76" i="53"/>
  <c r="AT52" i="53"/>
  <c r="AT28" i="53"/>
  <c r="AV132" i="53"/>
  <c r="T70" i="53"/>
  <c r="U63" i="53"/>
  <c r="U39" i="53"/>
  <c r="U90" i="53"/>
  <c r="X146" i="53"/>
  <c r="X122" i="53"/>
  <c r="Y149" i="53"/>
  <c r="Y137" i="53"/>
  <c r="U111" i="53"/>
  <c r="AR138" i="53"/>
  <c r="AR109" i="53"/>
  <c r="AR97" i="53"/>
  <c r="AR79" i="53"/>
  <c r="AC35" i="53"/>
  <c r="AD75" i="53"/>
  <c r="AE120" i="53"/>
  <c r="AT87" i="53"/>
  <c r="AT63" i="53"/>
  <c r="AT39" i="53"/>
  <c r="AT15" i="53"/>
  <c r="AV131" i="53"/>
  <c r="T66" i="53"/>
  <c r="U71" i="53"/>
  <c r="U59" i="53"/>
  <c r="U47" i="53"/>
  <c r="U35" i="53"/>
  <c r="U110" i="53"/>
  <c r="U86" i="53"/>
  <c r="V123" i="53"/>
  <c r="X154" i="53"/>
  <c r="X142" i="53"/>
  <c r="X130" i="53"/>
  <c r="X118" i="53"/>
  <c r="X106" i="53"/>
  <c r="Y157" i="53"/>
  <c r="Y145" i="53"/>
  <c r="Y133" i="53"/>
  <c r="U97" i="53"/>
  <c r="V125" i="53"/>
  <c r="X155" i="53"/>
  <c r="AR146" i="53"/>
  <c r="AR134" i="53"/>
  <c r="AR113" i="53"/>
  <c r="AR107" i="53"/>
  <c r="AR101" i="53"/>
  <c r="AR95" i="53"/>
  <c r="AR89" i="53"/>
  <c r="AR83" i="53"/>
  <c r="AR77" i="53"/>
  <c r="AC43" i="53"/>
  <c r="AC31" i="53"/>
  <c r="AC52" i="53"/>
  <c r="AD95" i="53"/>
  <c r="AD83" i="53"/>
  <c r="AD71" i="53"/>
  <c r="AD107" i="53"/>
  <c r="AE130" i="53"/>
  <c r="AE116" i="53"/>
  <c r="AG84" i="53"/>
  <c r="AG85" i="53"/>
  <c r="AH158" i="53"/>
  <c r="AH154" i="53"/>
  <c r="AH150" i="53"/>
  <c r="AT107" i="53"/>
  <c r="AT95" i="53"/>
  <c r="AT83" i="53"/>
  <c r="AT71" i="53"/>
  <c r="AT59" i="53"/>
  <c r="AT47" i="53"/>
  <c r="AT35" i="53"/>
  <c r="AT23" i="53"/>
  <c r="AU136" i="53"/>
  <c r="AT131" i="53"/>
  <c r="AT126" i="51"/>
  <c r="AT126" i="134" s="1"/>
  <c r="AT123" i="51"/>
  <c r="AT123" i="134" s="1"/>
  <c r="AT118" i="51"/>
  <c r="AT118" i="134" s="1"/>
  <c r="AT113" i="51"/>
  <c r="AT113" i="134" s="1"/>
  <c r="AE137" i="51"/>
  <c r="AE137" i="134" s="1"/>
  <c r="AE126" i="51"/>
  <c r="AE126" i="134" s="1"/>
  <c r="AE128" i="51"/>
  <c r="AE128" i="134" s="1"/>
  <c r="AE131" i="51"/>
  <c r="AE131" i="134" s="1"/>
  <c r="K106" i="75"/>
  <c r="K100" i="75"/>
  <c r="K94" i="75"/>
  <c r="K88" i="75"/>
  <c r="K82" i="75"/>
  <c r="K76" i="75"/>
  <c r="K70" i="75"/>
  <c r="K64" i="75"/>
  <c r="K58" i="75"/>
  <c r="K52" i="75"/>
  <c r="K46" i="75"/>
  <c r="K105" i="75"/>
  <c r="K99" i="75"/>
  <c r="K93" i="75"/>
  <c r="K87" i="75"/>
  <c r="K81" i="75"/>
  <c r="K75" i="75"/>
  <c r="K69" i="75"/>
  <c r="K63" i="75"/>
  <c r="K57" i="75"/>
  <c r="K51" i="75"/>
  <c r="K45" i="75"/>
  <c r="K104" i="75"/>
  <c r="K98" i="75"/>
  <c r="K92" i="75"/>
  <c r="K86" i="75"/>
  <c r="K80" i="75"/>
  <c r="K74" i="75"/>
  <c r="K68" i="75"/>
  <c r="K62" i="75"/>
  <c r="K56" i="75"/>
  <c r="K50" i="75"/>
  <c r="K44" i="75"/>
  <c r="K78" i="75"/>
  <c r="H111" i="75"/>
  <c r="H88" i="75"/>
  <c r="H64" i="75"/>
  <c r="K77" i="75"/>
  <c r="H62" i="75"/>
  <c r="H87" i="75"/>
  <c r="H77" i="75"/>
  <c r="H65" i="75"/>
  <c r="H100" i="75"/>
  <c r="H76" i="75"/>
  <c r="K41" i="75"/>
  <c r="K101" i="75"/>
  <c r="K89" i="75"/>
  <c r="K65" i="75"/>
  <c r="K53" i="75"/>
  <c r="H99" i="75"/>
  <c r="H75" i="75"/>
  <c r="H63" i="75"/>
  <c r="H98" i="75"/>
  <c r="H86" i="75"/>
  <c r="H74" i="75"/>
  <c r="H101" i="75"/>
  <c r="H89" i="75"/>
  <c r="H110" i="75"/>
  <c r="K96" i="75"/>
  <c r="K84" i="75"/>
  <c r="K72" i="75"/>
  <c r="K60" i="75"/>
  <c r="K54" i="75"/>
  <c r="K48" i="75"/>
  <c r="AK126" i="51"/>
  <c r="AM121" i="51"/>
  <c r="AM121" i="134" s="1"/>
  <c r="AM117" i="51"/>
  <c r="AM117" i="134" s="1"/>
  <c r="AM113" i="51"/>
  <c r="AM113" i="134" s="1"/>
  <c r="AM109" i="51"/>
  <c r="AM109" i="134" s="1"/>
  <c r="AM105" i="51"/>
  <c r="AM105" i="134" s="1"/>
  <c r="AM101" i="51"/>
  <c r="AM101" i="134" s="1"/>
  <c r="AM97" i="51"/>
  <c r="AM97" i="134" s="1"/>
  <c r="AM93" i="51"/>
  <c r="AM93" i="134" s="1"/>
  <c r="AM89" i="51"/>
  <c r="AM89" i="134" s="1"/>
  <c r="AM81" i="51"/>
  <c r="AM81" i="134" s="1"/>
  <c r="AM73" i="51"/>
  <c r="AM73" i="134" s="1"/>
  <c r="AM69" i="51"/>
  <c r="AM69" i="134" s="1"/>
  <c r="AM65" i="51"/>
  <c r="AM65" i="134" s="1"/>
  <c r="AM61" i="51"/>
  <c r="AM61" i="134" s="1"/>
  <c r="AM57" i="51"/>
  <c r="AM57" i="134" s="1"/>
  <c r="AM53" i="51"/>
  <c r="AM53" i="134" s="1"/>
  <c r="AM49" i="51"/>
  <c r="AM49" i="134" s="1"/>
  <c r="AM45" i="51"/>
  <c r="AM45" i="134" s="1"/>
  <c r="AM41" i="51"/>
  <c r="AM41" i="134" s="1"/>
  <c r="AM33" i="51"/>
  <c r="AM33" i="134" s="1"/>
  <c r="AM21" i="51"/>
  <c r="AM21" i="134" s="1"/>
  <c r="AM137" i="51"/>
  <c r="AM137" i="134" s="1"/>
  <c r="K131" i="56"/>
  <c r="AM44" i="51"/>
  <c r="AM44" i="134" s="1"/>
  <c r="AM40" i="51"/>
  <c r="AM40" i="134" s="1"/>
  <c r="AM36" i="51"/>
  <c r="AM36" i="134" s="1"/>
  <c r="AM32" i="51"/>
  <c r="AM32" i="134" s="1"/>
  <c r="AM28" i="51"/>
  <c r="AM28" i="134" s="1"/>
  <c r="AM24" i="51"/>
  <c r="AM24" i="134" s="1"/>
  <c r="AM20" i="51"/>
  <c r="AM20" i="134" s="1"/>
  <c r="AM134" i="51"/>
  <c r="AM134" i="134" s="1"/>
  <c r="AM37" i="51"/>
  <c r="AM37" i="134" s="1"/>
  <c r="AK131" i="51"/>
  <c r="K135" i="56"/>
  <c r="K135" i="132" s="1"/>
  <c r="K129" i="56"/>
  <c r="K129" i="132" s="1"/>
  <c r="AK124" i="51"/>
  <c r="AK120" i="51"/>
  <c r="AK116" i="51"/>
  <c r="AK112" i="51"/>
  <c r="AK108" i="51"/>
  <c r="AK104" i="51"/>
  <c r="AK96" i="51"/>
  <c r="AK92" i="51"/>
  <c r="AK88" i="51"/>
  <c r="AK84" i="51"/>
  <c r="AK80" i="51"/>
  <c r="AK76" i="51"/>
  <c r="AK72" i="51"/>
  <c r="AK64" i="51"/>
  <c r="AK60" i="51"/>
  <c r="AK56" i="51"/>
  <c r="AK52" i="51"/>
  <c r="AK48" i="51"/>
  <c r="AK44" i="51"/>
  <c r="AK40" i="51"/>
  <c r="AK36" i="51"/>
  <c r="AK32" i="51"/>
  <c r="AK28" i="51"/>
  <c r="AK24" i="51"/>
  <c r="AK20" i="51"/>
  <c r="AM132" i="51"/>
  <c r="AM132" i="134" s="1"/>
  <c r="AK130" i="51"/>
  <c r="AM123" i="51"/>
  <c r="AM123" i="134" s="1"/>
  <c r="AM119" i="51"/>
  <c r="AM119" i="134" s="1"/>
  <c r="AM115" i="51"/>
  <c r="AM115" i="134" s="1"/>
  <c r="AM111" i="51"/>
  <c r="AM111" i="134" s="1"/>
  <c r="AM107" i="51"/>
  <c r="AM107" i="134" s="1"/>
  <c r="AM103" i="51"/>
  <c r="AM103" i="134" s="1"/>
  <c r="AM99" i="51"/>
  <c r="AM99" i="134" s="1"/>
  <c r="AM95" i="51"/>
  <c r="AM95" i="134" s="1"/>
  <c r="AM91" i="51"/>
  <c r="AM91" i="134" s="1"/>
  <c r="AM87" i="51"/>
  <c r="AM87" i="134" s="1"/>
  <c r="AM83" i="51"/>
  <c r="AM83" i="134" s="1"/>
  <c r="AM79" i="51"/>
  <c r="AM79" i="134" s="1"/>
  <c r="AM75" i="51"/>
  <c r="AM75" i="134" s="1"/>
  <c r="AM71" i="51"/>
  <c r="AM71" i="134" s="1"/>
  <c r="AM67" i="51"/>
  <c r="AM67" i="134" s="1"/>
  <c r="AM63" i="51"/>
  <c r="AM63" i="134" s="1"/>
  <c r="AM59" i="51"/>
  <c r="AM59" i="134" s="1"/>
  <c r="AM55" i="51"/>
  <c r="AM55" i="134" s="1"/>
  <c r="AM51" i="51"/>
  <c r="AM51" i="134" s="1"/>
  <c r="AM47" i="51"/>
  <c r="AM47" i="134" s="1"/>
  <c r="AM43" i="51"/>
  <c r="AM43" i="134" s="1"/>
  <c r="AM39" i="51"/>
  <c r="AM39" i="134" s="1"/>
  <c r="AM35" i="51"/>
  <c r="AM35" i="134" s="1"/>
  <c r="AM31" i="51"/>
  <c r="AM31" i="134" s="1"/>
  <c r="AM27" i="51"/>
  <c r="AM27" i="134" s="1"/>
  <c r="AM23" i="51"/>
  <c r="AM23" i="134" s="1"/>
  <c r="AM19" i="51"/>
  <c r="AM19" i="134" s="1"/>
  <c r="AM131" i="51"/>
  <c r="AM131" i="134" s="1"/>
  <c r="K134" i="56"/>
  <c r="K134" i="132" s="1"/>
  <c r="AM130" i="51"/>
  <c r="AM130" i="134" s="1"/>
  <c r="AK133" i="51"/>
  <c r="AM77" i="51"/>
  <c r="AM77" i="134" s="1"/>
  <c r="AM25" i="51"/>
  <c r="AM25" i="134" s="1"/>
  <c r="AM136" i="51"/>
  <c r="AM136" i="134" s="1"/>
  <c r="K128" i="56"/>
  <c r="K128" i="132" s="1"/>
  <c r="AK132" i="51"/>
  <c r="AK105" i="51"/>
  <c r="AK69" i="51"/>
  <c r="AK37" i="51"/>
  <c r="AM120" i="51"/>
  <c r="AM120" i="134" s="1"/>
  <c r="AM104" i="51"/>
  <c r="AM104" i="134" s="1"/>
  <c r="AM88" i="51"/>
  <c r="AM88" i="134" s="1"/>
  <c r="AM72" i="51"/>
  <c r="AM72" i="134" s="1"/>
  <c r="AM52" i="51"/>
  <c r="AM52" i="134" s="1"/>
  <c r="AK129" i="51"/>
  <c r="AK123" i="51"/>
  <c r="AK119" i="51"/>
  <c r="AK115" i="51"/>
  <c r="AK111" i="51"/>
  <c r="AK107" i="51"/>
  <c r="AK103" i="51"/>
  <c r="AK99" i="51"/>
  <c r="AK95" i="51"/>
  <c r="AK91" i="51"/>
  <c r="AK87" i="51"/>
  <c r="AK83" i="51"/>
  <c r="AK79" i="51"/>
  <c r="AK75" i="51"/>
  <c r="AK71" i="51"/>
  <c r="AK67" i="51"/>
  <c r="AK63" i="51"/>
  <c r="AK59" i="51"/>
  <c r="AK55" i="51"/>
  <c r="AK51" i="51"/>
  <c r="AK47" i="51"/>
  <c r="AK43" i="51"/>
  <c r="AK39" i="51"/>
  <c r="AK35" i="51"/>
  <c r="AK31" i="51"/>
  <c r="AK27" i="51"/>
  <c r="AK23" i="51"/>
  <c r="AK19" i="51"/>
  <c r="AM129" i="51"/>
  <c r="AM129" i="134" s="1"/>
  <c r="AK117" i="51"/>
  <c r="AK101" i="51"/>
  <c r="AK89" i="51"/>
  <c r="AK81" i="51"/>
  <c r="AK65" i="51"/>
  <c r="AK53" i="51"/>
  <c r="AK41" i="51"/>
  <c r="AK25" i="51"/>
  <c r="K136" i="56"/>
  <c r="AM112" i="51"/>
  <c r="AM112" i="134" s="1"/>
  <c r="AM92" i="51"/>
  <c r="AM92" i="134" s="1"/>
  <c r="AM76" i="51"/>
  <c r="AM76" i="134" s="1"/>
  <c r="AM60" i="51"/>
  <c r="AM60" i="134" s="1"/>
  <c r="K133" i="56"/>
  <c r="K133" i="132" s="1"/>
  <c r="AM122" i="51"/>
  <c r="AM122" i="134" s="1"/>
  <c r="AM118" i="51"/>
  <c r="AM118" i="134" s="1"/>
  <c r="AM114" i="51"/>
  <c r="AM114" i="134" s="1"/>
  <c r="AM110" i="51"/>
  <c r="AM110" i="134" s="1"/>
  <c r="AM106" i="51"/>
  <c r="AM106" i="134" s="1"/>
  <c r="AM102" i="51"/>
  <c r="AM102" i="134" s="1"/>
  <c r="AM98" i="51"/>
  <c r="AM98" i="134" s="1"/>
  <c r="AM94" i="51"/>
  <c r="AM94" i="134" s="1"/>
  <c r="AM90" i="51"/>
  <c r="AM90" i="134" s="1"/>
  <c r="AM86" i="51"/>
  <c r="AM86" i="134" s="1"/>
  <c r="AM82" i="51"/>
  <c r="AM82" i="134" s="1"/>
  <c r="AM78" i="51"/>
  <c r="AM78" i="134" s="1"/>
  <c r="AM74" i="51"/>
  <c r="AM74" i="134" s="1"/>
  <c r="AM70" i="51"/>
  <c r="AM70" i="134" s="1"/>
  <c r="AM66" i="51"/>
  <c r="AM66" i="134" s="1"/>
  <c r="AM62" i="51"/>
  <c r="AM62" i="134" s="1"/>
  <c r="AM58" i="51"/>
  <c r="AM58" i="134" s="1"/>
  <c r="AM50" i="51"/>
  <c r="AM50" i="134" s="1"/>
  <c r="AM46" i="51"/>
  <c r="AM46" i="134" s="1"/>
  <c r="AM42" i="51"/>
  <c r="AM42" i="134" s="1"/>
  <c r="AM38" i="51"/>
  <c r="AM38" i="134" s="1"/>
  <c r="AM34" i="51"/>
  <c r="AM34" i="134" s="1"/>
  <c r="AM30" i="51"/>
  <c r="AM30" i="134" s="1"/>
  <c r="AM26" i="51"/>
  <c r="AM26" i="134" s="1"/>
  <c r="AM22" i="51"/>
  <c r="AM22" i="134" s="1"/>
  <c r="AM18" i="51"/>
  <c r="AM18" i="134" s="1"/>
  <c r="AM128" i="51"/>
  <c r="AM128" i="134" s="1"/>
  <c r="AK121" i="51"/>
  <c r="AK109" i="51"/>
  <c r="AK93" i="51"/>
  <c r="AK77" i="51"/>
  <c r="AK61" i="51"/>
  <c r="AK49" i="51"/>
  <c r="AK29" i="51"/>
  <c r="AM135" i="51"/>
  <c r="AM135" i="134" s="1"/>
  <c r="AM116" i="51"/>
  <c r="AM116" i="134" s="1"/>
  <c r="AM100" i="51"/>
  <c r="AM100" i="134" s="1"/>
  <c r="AM84" i="51"/>
  <c r="AM84" i="134" s="1"/>
  <c r="AM68" i="51"/>
  <c r="AM68" i="134" s="1"/>
  <c r="AM56" i="51"/>
  <c r="AM56" i="134" s="1"/>
  <c r="AK128" i="51"/>
  <c r="AK134" i="51"/>
  <c r="AM85" i="51"/>
  <c r="AM85" i="134" s="1"/>
  <c r="AM29" i="51"/>
  <c r="AM29" i="134" s="1"/>
  <c r="K137" i="56"/>
  <c r="AK125" i="51"/>
  <c r="AK113" i="51"/>
  <c r="AK97" i="51"/>
  <c r="AK85" i="51"/>
  <c r="AK73" i="51"/>
  <c r="AK57" i="51"/>
  <c r="AK45" i="51"/>
  <c r="AK33" i="51"/>
  <c r="AK21" i="51"/>
  <c r="K130" i="56"/>
  <c r="K130" i="132" s="1"/>
  <c r="AM124" i="51"/>
  <c r="AM124" i="134" s="1"/>
  <c r="AM108" i="51"/>
  <c r="AM108" i="134" s="1"/>
  <c r="AM96" i="51"/>
  <c r="AM96" i="134" s="1"/>
  <c r="AM80" i="51"/>
  <c r="AM80" i="134" s="1"/>
  <c r="AM64" i="51"/>
  <c r="AM64" i="134" s="1"/>
  <c r="AM48" i="51"/>
  <c r="AM48" i="134" s="1"/>
  <c r="K132" i="56"/>
  <c r="K132" i="132" s="1"/>
  <c r="AK122" i="51"/>
  <c r="AK118" i="51"/>
  <c r="AK114" i="51"/>
  <c r="AK110" i="51"/>
  <c r="AK106" i="51"/>
  <c r="AK102" i="51"/>
  <c r="AK98" i="51"/>
  <c r="AK94" i="51"/>
  <c r="AK90" i="51"/>
  <c r="AK86" i="51"/>
  <c r="AK82" i="51"/>
  <c r="AK78" i="51"/>
  <c r="AK74" i="51"/>
  <c r="AK70" i="51"/>
  <c r="AK66" i="51"/>
  <c r="AK62" i="51"/>
  <c r="AK58" i="51"/>
  <c r="AK54" i="51"/>
  <c r="AK50" i="51"/>
  <c r="AK46" i="51"/>
  <c r="AK42" i="51"/>
  <c r="AK38" i="51"/>
  <c r="AK34" i="51"/>
  <c r="AK30" i="51"/>
  <c r="AK26" i="51"/>
  <c r="AK22" i="51"/>
  <c r="AK18" i="51"/>
  <c r="AM125" i="51"/>
  <c r="AM125" i="134" s="1"/>
  <c r="AK100" i="51"/>
  <c r="M156" i="78"/>
  <c r="H156" i="78"/>
  <c r="M150" i="78"/>
  <c r="H150" i="78"/>
  <c r="M144" i="78"/>
  <c r="H144" i="78"/>
  <c r="M138" i="78"/>
  <c r="H138" i="78"/>
  <c r="M132" i="78"/>
  <c r="H132" i="78"/>
  <c r="M128" i="78"/>
  <c r="H128" i="78"/>
  <c r="M155" i="78"/>
  <c r="H155" i="78"/>
  <c r="M149" i="78"/>
  <c r="H149" i="78"/>
  <c r="M143" i="78"/>
  <c r="H143" i="78"/>
  <c r="H137" i="78"/>
  <c r="M131" i="78"/>
  <c r="H131" i="78"/>
  <c r="M158" i="78"/>
  <c r="H158" i="78"/>
  <c r="M152" i="78"/>
  <c r="H152" i="78"/>
  <c r="M146" i="78"/>
  <c r="H146" i="78"/>
  <c r="M140" i="78"/>
  <c r="H140" i="78"/>
  <c r="M134" i="78"/>
  <c r="H134" i="78"/>
  <c r="M157" i="78"/>
  <c r="H157" i="78"/>
  <c r="M151" i="78"/>
  <c r="H151" i="78"/>
  <c r="M145" i="78"/>
  <c r="H145" i="78"/>
  <c r="M139" i="78"/>
  <c r="H139" i="78"/>
  <c r="M133" i="78"/>
  <c r="H133" i="78"/>
  <c r="M160" i="78"/>
  <c r="H160" i="78"/>
  <c r="M154" i="78"/>
  <c r="H154" i="78"/>
  <c r="M148" i="78"/>
  <c r="H148" i="78"/>
  <c r="M142" i="78"/>
  <c r="H142" i="78"/>
  <c r="M136" i="78"/>
  <c r="H136" i="78"/>
  <c r="M130" i="78"/>
  <c r="H130" i="78"/>
  <c r="M159" i="78"/>
  <c r="H159" i="78"/>
  <c r="M153" i="78"/>
  <c r="H153" i="78"/>
  <c r="M147" i="78"/>
  <c r="H147" i="78"/>
  <c r="M141" i="78"/>
  <c r="H141" i="78"/>
  <c r="M135" i="78"/>
  <c r="H135" i="78"/>
  <c r="M129" i="78"/>
  <c r="H129" i="78"/>
  <c r="AM126" i="51"/>
  <c r="AM126" i="134" s="1"/>
  <c r="AL126" i="51"/>
  <c r="AL126" i="134" s="1"/>
  <c r="L115" i="56"/>
  <c r="L115" i="132" s="1"/>
  <c r="L114" i="56"/>
  <c r="L114" i="132" s="1"/>
  <c r="L142" i="59"/>
  <c r="L127" i="56"/>
  <c r="L143" i="59"/>
  <c r="L151" i="59"/>
  <c r="L147" i="59"/>
  <c r="L139" i="59"/>
  <c r="L152" i="59"/>
  <c r="L126" i="56"/>
  <c r="L125" i="56"/>
  <c r="L113" i="56"/>
  <c r="L124" i="56"/>
  <c r="L112" i="56"/>
  <c r="L118" i="56"/>
  <c r="L120" i="56"/>
  <c r="L117" i="56"/>
  <c r="L117" i="132" s="1"/>
  <c r="L119" i="56"/>
  <c r="L119" i="132" s="1"/>
  <c r="L122" i="56"/>
  <c r="L116" i="56"/>
  <c r="L121" i="56"/>
  <c r="L121" i="132" s="1"/>
  <c r="L145" i="59"/>
  <c r="L150" i="59"/>
  <c r="L138" i="59"/>
  <c r="L130" i="59"/>
  <c r="L136" i="59"/>
  <c r="L157" i="59"/>
  <c r="L141" i="59"/>
  <c r="L133" i="59"/>
  <c r="L135" i="59"/>
  <c r="L137" i="59"/>
  <c r="L160" i="59"/>
  <c r="L148" i="59"/>
  <c r="L132" i="59"/>
  <c r="L129" i="59"/>
  <c r="L144" i="59"/>
  <c r="L159" i="59"/>
  <c r="L156" i="59"/>
  <c r="L154" i="59"/>
  <c r="L149" i="59"/>
  <c r="L134" i="59"/>
  <c r="L128" i="59"/>
  <c r="L140" i="59"/>
  <c r="L131" i="59"/>
  <c r="L110" i="56"/>
  <c r="L155" i="59"/>
  <c r="L123" i="56"/>
  <c r="L111" i="56"/>
  <c r="K151" i="59"/>
  <c r="H97" i="75"/>
  <c r="H85" i="75"/>
  <c r="H73" i="75"/>
  <c r="I105" i="75"/>
  <c r="H105" i="75"/>
  <c r="H109" i="75"/>
  <c r="H96" i="75"/>
  <c r="H84" i="75"/>
  <c r="H72" i="75"/>
  <c r="H108" i="75"/>
  <c r="H95" i="75"/>
  <c r="H83" i="75"/>
  <c r="H71" i="75"/>
  <c r="H107" i="75"/>
  <c r="K95" i="75"/>
  <c r="K83" i="75"/>
  <c r="K71" i="75"/>
  <c r="K59" i="75"/>
  <c r="K47" i="75"/>
  <c r="H94" i="75"/>
  <c r="H82" i="75"/>
  <c r="H70" i="75"/>
  <c r="I108" i="75"/>
  <c r="H106" i="75"/>
  <c r="H93" i="75"/>
  <c r="H81" i="75"/>
  <c r="H69" i="75"/>
  <c r="I107" i="75"/>
  <c r="H104" i="75"/>
  <c r="H92" i="75"/>
  <c r="H80" i="75"/>
  <c r="H68" i="75"/>
  <c r="I106" i="75"/>
  <c r="H103" i="75"/>
  <c r="H91" i="75"/>
  <c r="H79" i="75"/>
  <c r="H67" i="75"/>
  <c r="H102" i="75"/>
  <c r="H90" i="75"/>
  <c r="H78" i="75"/>
  <c r="H66" i="75"/>
  <c r="I109" i="75"/>
  <c r="I110" i="75"/>
  <c r="J69" i="56"/>
  <c r="J69" i="132" s="1"/>
  <c r="A14" i="77"/>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K59" i="76"/>
  <c r="R59" i="76" s="1"/>
  <c r="H161" i="61"/>
  <c r="H161" i="59"/>
  <c r="A9" i="76"/>
  <c r="A10" i="76" s="1"/>
  <c r="A11" i="76" s="1"/>
  <c r="A12" i="76" s="1"/>
  <c r="A13" i="76" s="1"/>
  <c r="G8" i="61"/>
  <c r="G9" i="61"/>
  <c r="G10" i="61"/>
  <c r="G11" i="61"/>
  <c r="G12" i="61"/>
  <c r="G13" i="61"/>
  <c r="G14" i="61"/>
  <c r="G15" i="61"/>
  <c r="G16" i="61"/>
  <c r="G17" i="61"/>
  <c r="G18" i="61"/>
  <c r="G19" i="61"/>
  <c r="G20" i="61"/>
  <c r="G21" i="61"/>
  <c r="G22" i="61"/>
  <c r="G161" i="61"/>
  <c r="G8" i="59"/>
  <c r="G9" i="59"/>
  <c r="G10" i="59"/>
  <c r="G11" i="59"/>
  <c r="G12" i="59"/>
  <c r="G13" i="59"/>
  <c r="G14" i="59"/>
  <c r="G15" i="59"/>
  <c r="G16" i="59"/>
  <c r="G17" i="59"/>
  <c r="G18" i="59"/>
  <c r="G19" i="59"/>
  <c r="G20" i="59"/>
  <c r="G21" i="59"/>
  <c r="G22" i="59"/>
  <c r="G161" i="59"/>
  <c r="Q129" i="75"/>
  <c r="Q130" i="75"/>
  <c r="Q131" i="75"/>
  <c r="Q132" i="75"/>
  <c r="Q133" i="75"/>
  <c r="Q134" i="75"/>
  <c r="Q135" i="75"/>
  <c r="Q136" i="75"/>
  <c r="Q137" i="75"/>
  <c r="Q138" i="75"/>
  <c r="Q139" i="75"/>
  <c r="Q140" i="75"/>
  <c r="Q141" i="75"/>
  <c r="Q142" i="75"/>
  <c r="Q143" i="75"/>
  <c r="Q144" i="75"/>
  <c r="Q145" i="75"/>
  <c r="Q146" i="75"/>
  <c r="Q147" i="75"/>
  <c r="Q148" i="75"/>
  <c r="Q149" i="75"/>
  <c r="Q150" i="75"/>
  <c r="Q151" i="75"/>
  <c r="Q152" i="75"/>
  <c r="Q153" i="75"/>
  <c r="Q154" i="75"/>
  <c r="Q155" i="75"/>
  <c r="Q156" i="75"/>
  <c r="Q157" i="75"/>
  <c r="Q158" i="75"/>
  <c r="Q159" i="75"/>
  <c r="Q160" i="75"/>
  <c r="Q128" i="75"/>
  <c r="Q111" i="75"/>
  <c r="Q112" i="75"/>
  <c r="Q113" i="75"/>
  <c r="Q114" i="75"/>
  <c r="Q115" i="75"/>
  <c r="Q116" i="75"/>
  <c r="Q117" i="75"/>
  <c r="Q118" i="75"/>
  <c r="Q119" i="75"/>
  <c r="Q120" i="75"/>
  <c r="Q121" i="75"/>
  <c r="Q122" i="75"/>
  <c r="Q123" i="75"/>
  <c r="Q124" i="75"/>
  <c r="Q125" i="75"/>
  <c r="Q126" i="75"/>
  <c r="Q127" i="75"/>
  <c r="Q110" i="75"/>
  <c r="A9" i="75"/>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P111" i="53"/>
  <c r="P112" i="53"/>
  <c r="P113" i="53"/>
  <c r="P114" i="53"/>
  <c r="P115" i="53"/>
  <c r="P116" i="53"/>
  <c r="P117" i="53"/>
  <c r="P118" i="53"/>
  <c r="P119" i="53"/>
  <c r="P120" i="53"/>
  <c r="P121" i="53"/>
  <c r="P122" i="53"/>
  <c r="P123" i="53"/>
  <c r="P124" i="53"/>
  <c r="P125" i="53"/>
  <c r="P126" i="53"/>
  <c r="P127" i="53"/>
  <c r="P128" i="53"/>
  <c r="Q154" i="51"/>
  <c r="Q154" i="134" s="1"/>
  <c r="Q155" i="51"/>
  <c r="Q155" i="134" s="1"/>
  <c r="Q156" i="51"/>
  <c r="Q156" i="134" s="1"/>
  <c r="Q157" i="51"/>
  <c r="Q157" i="134" s="1"/>
  <c r="Q158" i="51"/>
  <c r="Q158" i="134" s="1"/>
  <c r="Q159" i="51"/>
  <c r="Q159" i="134" s="1"/>
  <c r="Q160" i="51"/>
  <c r="Q160" i="134" s="1"/>
  <c r="Q112" i="51"/>
  <c r="Q112" i="134" s="1"/>
  <c r="Q113" i="51"/>
  <c r="Q113" i="134" s="1"/>
  <c r="Q114" i="51"/>
  <c r="Q114" i="134" s="1"/>
  <c r="Q115" i="51"/>
  <c r="Q115" i="134" s="1"/>
  <c r="Q116" i="51"/>
  <c r="Q116" i="134" s="1"/>
  <c r="Q117" i="51"/>
  <c r="Q117" i="134" s="1"/>
  <c r="Q118" i="51"/>
  <c r="Q118" i="134" s="1"/>
  <c r="Q119" i="51"/>
  <c r="Q119" i="134" s="1"/>
  <c r="Q120" i="51"/>
  <c r="Q120" i="134" s="1"/>
  <c r="Q121" i="51"/>
  <c r="Q121" i="134" s="1"/>
  <c r="Q122" i="51"/>
  <c r="Q122" i="134" s="1"/>
  <c r="Q123" i="51"/>
  <c r="Q123" i="134" s="1"/>
  <c r="Q124" i="51"/>
  <c r="Q124" i="134" s="1"/>
  <c r="Q125" i="51"/>
  <c r="Q125" i="134" s="1"/>
  <c r="Q126" i="51"/>
  <c r="Q126" i="134" s="1"/>
  <c r="Q127" i="51"/>
  <c r="Q127" i="134" s="1"/>
  <c r="Q128" i="51"/>
  <c r="Q128" i="134" s="1"/>
  <c r="Q111" i="51"/>
  <c r="Q111" i="134" s="1"/>
  <c r="O115" i="51"/>
  <c r="O115" i="134" s="1"/>
  <c r="O116" i="51"/>
  <c r="O116" i="134" s="1"/>
  <c r="O117" i="51"/>
  <c r="O117" i="134" s="1"/>
  <c r="O118" i="51"/>
  <c r="O118" i="134" s="1"/>
  <c r="O119" i="51"/>
  <c r="O119" i="134" s="1"/>
  <c r="O120" i="51"/>
  <c r="O120" i="134" s="1"/>
  <c r="O121" i="51"/>
  <c r="O121" i="134" s="1"/>
  <c r="O122" i="51"/>
  <c r="O122" i="134" s="1"/>
  <c r="O123" i="51"/>
  <c r="O123" i="134" s="1"/>
  <c r="O124" i="51"/>
  <c r="O124" i="134" s="1"/>
  <c r="O125" i="51"/>
  <c r="O125" i="134" s="1"/>
  <c r="O126" i="51"/>
  <c r="O126" i="134" s="1"/>
  <c r="O127" i="51"/>
  <c r="O127" i="134" s="1"/>
  <c r="O128" i="51"/>
  <c r="O128" i="134" s="1"/>
  <c r="O129" i="51"/>
  <c r="O129" i="134" s="1"/>
  <c r="O130" i="51"/>
  <c r="O130" i="134" s="1"/>
  <c r="O131" i="51"/>
  <c r="O131" i="134" s="1"/>
  <c r="O132" i="51"/>
  <c r="O132" i="134" s="1"/>
  <c r="O133" i="51"/>
  <c r="O133" i="134" s="1"/>
  <c r="O134" i="51"/>
  <c r="O134" i="134" s="1"/>
  <c r="O135" i="51"/>
  <c r="O135" i="134" s="1"/>
  <c r="O136" i="51"/>
  <c r="O136" i="134" s="1"/>
  <c r="O137" i="51"/>
  <c r="O137" i="134" s="1"/>
  <c r="O138" i="51"/>
  <c r="O138" i="134" s="1"/>
  <c r="O139" i="51"/>
  <c r="O139" i="134" s="1"/>
  <c r="O140" i="51"/>
  <c r="O140" i="134" s="1"/>
  <c r="O141" i="51"/>
  <c r="O141" i="134" s="1"/>
  <c r="O142" i="51"/>
  <c r="O142" i="134" s="1"/>
  <c r="O143" i="51"/>
  <c r="O143" i="134" s="1"/>
  <c r="O144" i="51"/>
  <c r="O144" i="134" s="1"/>
  <c r="O145" i="51"/>
  <c r="O145" i="134" s="1"/>
  <c r="O146" i="51"/>
  <c r="O146" i="134" s="1"/>
  <c r="O147" i="51"/>
  <c r="O147" i="134" s="1"/>
  <c r="O148" i="51"/>
  <c r="O148" i="134" s="1"/>
  <c r="O149" i="51"/>
  <c r="O149" i="134" s="1"/>
  <c r="O150" i="51"/>
  <c r="O150" i="134" s="1"/>
  <c r="O151" i="51"/>
  <c r="O151" i="134" s="1"/>
  <c r="O152" i="51"/>
  <c r="O152" i="134" s="1"/>
  <c r="O153" i="51"/>
  <c r="O153" i="134" s="1"/>
  <c r="O154" i="51"/>
  <c r="O154" i="134" s="1"/>
  <c r="O155" i="51"/>
  <c r="O155" i="134" s="1"/>
  <c r="O156" i="51"/>
  <c r="O156" i="134" s="1"/>
  <c r="O157" i="51"/>
  <c r="O157" i="134" s="1"/>
  <c r="O158" i="51"/>
  <c r="O158" i="134" s="1"/>
  <c r="O159" i="51"/>
  <c r="O159" i="134" s="1"/>
  <c r="O160" i="51"/>
  <c r="O160" i="134" s="1"/>
  <c r="O114" i="51"/>
  <c r="O114" i="134" s="1"/>
  <c r="P60" i="51"/>
  <c r="P60" i="134" s="1"/>
  <c r="P61" i="51"/>
  <c r="P61" i="134" s="1"/>
  <c r="P62" i="51"/>
  <c r="P62" i="134" s="1"/>
  <c r="P63" i="51"/>
  <c r="P63" i="134" s="1"/>
  <c r="P64" i="51"/>
  <c r="P64" i="134" s="1"/>
  <c r="P65" i="51"/>
  <c r="P65" i="134" s="1"/>
  <c r="P66" i="51"/>
  <c r="P66" i="134" s="1"/>
  <c r="P67" i="51"/>
  <c r="P67" i="134" s="1"/>
  <c r="P68" i="51"/>
  <c r="P68" i="134" s="1"/>
  <c r="P69" i="51"/>
  <c r="P69" i="134" s="1"/>
  <c r="P70" i="51"/>
  <c r="P70" i="134" s="1"/>
  <c r="P71" i="51"/>
  <c r="P71" i="134" s="1"/>
  <c r="P72" i="51"/>
  <c r="P72" i="134" s="1"/>
  <c r="P73" i="51"/>
  <c r="P73" i="134" s="1"/>
  <c r="P74" i="51"/>
  <c r="P74" i="134" s="1"/>
  <c r="P75" i="51"/>
  <c r="P75" i="134" s="1"/>
  <c r="P76" i="51"/>
  <c r="P76" i="134" s="1"/>
  <c r="P77" i="51"/>
  <c r="P77" i="134" s="1"/>
  <c r="P78" i="51"/>
  <c r="P78" i="134" s="1"/>
  <c r="P79" i="51"/>
  <c r="P79" i="134" s="1"/>
  <c r="P80" i="51"/>
  <c r="P80" i="134" s="1"/>
  <c r="P81" i="51"/>
  <c r="P81" i="134" s="1"/>
  <c r="P82" i="51"/>
  <c r="P82" i="134" s="1"/>
  <c r="P83" i="51"/>
  <c r="P83" i="134" s="1"/>
  <c r="P84" i="51"/>
  <c r="P84" i="134" s="1"/>
  <c r="P85" i="51"/>
  <c r="P85" i="134" s="1"/>
  <c r="P86" i="51"/>
  <c r="P86" i="134" s="1"/>
  <c r="P87" i="51"/>
  <c r="P87" i="134" s="1"/>
  <c r="P88" i="51"/>
  <c r="P88" i="134" s="1"/>
  <c r="P89" i="51"/>
  <c r="P89" i="134" s="1"/>
  <c r="P90" i="51"/>
  <c r="P90" i="134" s="1"/>
  <c r="P91" i="51"/>
  <c r="P91" i="134" s="1"/>
  <c r="P92" i="51"/>
  <c r="P92" i="134" s="1"/>
  <c r="P93" i="51"/>
  <c r="P93" i="134" s="1"/>
  <c r="P94" i="51"/>
  <c r="P94" i="134" s="1"/>
  <c r="P95" i="51"/>
  <c r="P95" i="134" s="1"/>
  <c r="P96" i="51"/>
  <c r="P96" i="134" s="1"/>
  <c r="P97" i="51"/>
  <c r="P97" i="134" s="1"/>
  <c r="P98" i="51"/>
  <c r="P98" i="134" s="1"/>
  <c r="P99" i="51"/>
  <c r="P99" i="134" s="1"/>
  <c r="P100" i="51"/>
  <c r="P100" i="134" s="1"/>
  <c r="P101" i="51"/>
  <c r="P101" i="134" s="1"/>
  <c r="P102" i="51"/>
  <c r="P102" i="134" s="1"/>
  <c r="P103" i="51"/>
  <c r="P103" i="134" s="1"/>
  <c r="P104" i="51"/>
  <c r="P104" i="134" s="1"/>
  <c r="P105" i="51"/>
  <c r="P105" i="134" s="1"/>
  <c r="P106" i="51"/>
  <c r="P106" i="134" s="1"/>
  <c r="P107" i="51"/>
  <c r="P107" i="134" s="1"/>
  <c r="P108" i="51"/>
  <c r="P108" i="134" s="1"/>
  <c r="P109" i="51"/>
  <c r="P109" i="134" s="1"/>
  <c r="P110" i="51"/>
  <c r="P110" i="134" s="1"/>
  <c r="P59" i="51"/>
  <c r="P59" i="134" s="1"/>
  <c r="N60" i="51"/>
  <c r="N60" i="134" s="1"/>
  <c r="N61" i="51"/>
  <c r="N61" i="134" s="1"/>
  <c r="N62" i="51"/>
  <c r="N62" i="134" s="1"/>
  <c r="N63" i="51"/>
  <c r="N63" i="134" s="1"/>
  <c r="N64" i="51"/>
  <c r="N64" i="134" s="1"/>
  <c r="N65" i="51"/>
  <c r="N65" i="134" s="1"/>
  <c r="N66" i="51"/>
  <c r="N66" i="134" s="1"/>
  <c r="N67" i="51"/>
  <c r="N67" i="134" s="1"/>
  <c r="N68" i="51"/>
  <c r="N68" i="134" s="1"/>
  <c r="N69" i="51"/>
  <c r="N69" i="134" s="1"/>
  <c r="N70" i="51"/>
  <c r="N70" i="134" s="1"/>
  <c r="N71" i="51"/>
  <c r="N71" i="134" s="1"/>
  <c r="N72" i="51"/>
  <c r="N72" i="134" s="1"/>
  <c r="N73" i="51"/>
  <c r="N73" i="134" s="1"/>
  <c r="N74" i="51"/>
  <c r="N74" i="134" s="1"/>
  <c r="N75" i="51"/>
  <c r="N75" i="134" s="1"/>
  <c r="N76" i="51"/>
  <c r="N76" i="134" s="1"/>
  <c r="N77" i="51"/>
  <c r="N77" i="134" s="1"/>
  <c r="N78" i="51"/>
  <c r="N78" i="134" s="1"/>
  <c r="N79" i="51"/>
  <c r="N79" i="134" s="1"/>
  <c r="N80" i="51"/>
  <c r="N80" i="134" s="1"/>
  <c r="N81" i="51"/>
  <c r="N81" i="134" s="1"/>
  <c r="N82" i="51"/>
  <c r="N82" i="134" s="1"/>
  <c r="N83" i="51"/>
  <c r="N83" i="134" s="1"/>
  <c r="N84" i="51"/>
  <c r="N84" i="134" s="1"/>
  <c r="N85" i="51"/>
  <c r="N85" i="134" s="1"/>
  <c r="N86" i="51"/>
  <c r="N86" i="134" s="1"/>
  <c r="N87" i="51"/>
  <c r="N87" i="134" s="1"/>
  <c r="N88" i="51"/>
  <c r="N88" i="134" s="1"/>
  <c r="N89" i="51"/>
  <c r="N89" i="134" s="1"/>
  <c r="N90" i="51"/>
  <c r="N90" i="134" s="1"/>
  <c r="N91" i="51"/>
  <c r="N91" i="134" s="1"/>
  <c r="N92" i="51"/>
  <c r="N92" i="134" s="1"/>
  <c r="N93" i="51"/>
  <c r="N93" i="134" s="1"/>
  <c r="N94" i="51"/>
  <c r="N94" i="134" s="1"/>
  <c r="N95" i="51"/>
  <c r="N95" i="134" s="1"/>
  <c r="N96" i="51"/>
  <c r="N96" i="134" s="1"/>
  <c r="N97" i="51"/>
  <c r="N97" i="134" s="1"/>
  <c r="N98" i="51"/>
  <c r="N98" i="134" s="1"/>
  <c r="N99" i="51"/>
  <c r="N99" i="134" s="1"/>
  <c r="N100" i="51"/>
  <c r="N100" i="134" s="1"/>
  <c r="N101" i="51"/>
  <c r="N101" i="134" s="1"/>
  <c r="N102" i="51"/>
  <c r="N102" i="134" s="1"/>
  <c r="N103" i="51"/>
  <c r="N103" i="134" s="1"/>
  <c r="N104" i="51"/>
  <c r="N104" i="134" s="1"/>
  <c r="N105" i="51"/>
  <c r="N105" i="134" s="1"/>
  <c r="N106" i="51"/>
  <c r="N106" i="134" s="1"/>
  <c r="N107" i="51"/>
  <c r="N107" i="134" s="1"/>
  <c r="N108" i="51"/>
  <c r="N108" i="134" s="1"/>
  <c r="N109" i="51"/>
  <c r="N109" i="134" s="1"/>
  <c r="N110" i="51"/>
  <c r="N110" i="134" s="1"/>
  <c r="N111" i="51"/>
  <c r="N111" i="134" s="1"/>
  <c r="N112" i="51"/>
  <c r="N112" i="134" s="1"/>
  <c r="N113" i="51"/>
  <c r="N113" i="134" s="1"/>
  <c r="N114" i="51"/>
  <c r="N114" i="134" s="1"/>
  <c r="N115" i="51"/>
  <c r="N115" i="134" s="1"/>
  <c r="N116" i="51"/>
  <c r="N116" i="134" s="1"/>
  <c r="N117" i="51"/>
  <c r="N117" i="134" s="1"/>
  <c r="N118" i="51"/>
  <c r="N118" i="134" s="1"/>
  <c r="N119" i="51"/>
  <c r="N119" i="134" s="1"/>
  <c r="N120" i="51"/>
  <c r="N120" i="134" s="1"/>
  <c r="N121" i="51"/>
  <c r="N121" i="134" s="1"/>
  <c r="N122" i="51"/>
  <c r="N122" i="134" s="1"/>
  <c r="N123" i="51"/>
  <c r="N123" i="134" s="1"/>
  <c r="N124" i="51"/>
  <c r="N124" i="134" s="1"/>
  <c r="N125" i="51"/>
  <c r="N125" i="134" s="1"/>
  <c r="N126" i="51"/>
  <c r="N126" i="134" s="1"/>
  <c r="N127" i="51"/>
  <c r="N127" i="134" s="1"/>
  <c r="N128" i="51"/>
  <c r="N128" i="134" s="1"/>
  <c r="N59" i="51"/>
  <c r="N59" i="134" s="1"/>
  <c r="K129" i="74"/>
  <c r="K130" i="74"/>
  <c r="K131" i="74"/>
  <c r="K132" i="74"/>
  <c r="K133" i="74"/>
  <c r="K134" i="74"/>
  <c r="K135" i="74"/>
  <c r="K136" i="74"/>
  <c r="K137" i="74"/>
  <c r="K138" i="74"/>
  <c r="K139" i="74"/>
  <c r="K140" i="74"/>
  <c r="K141" i="74"/>
  <c r="K142" i="74"/>
  <c r="K143" i="74"/>
  <c r="K144" i="74"/>
  <c r="K145" i="74"/>
  <c r="K146" i="74"/>
  <c r="K147" i="74"/>
  <c r="K148" i="74"/>
  <c r="K149" i="74"/>
  <c r="K150" i="74"/>
  <c r="K151" i="74"/>
  <c r="K152" i="74"/>
  <c r="K153" i="74"/>
  <c r="K154" i="74"/>
  <c r="K155" i="74"/>
  <c r="K156" i="74"/>
  <c r="K157" i="74"/>
  <c r="K158" i="74"/>
  <c r="K159" i="74"/>
  <c r="K160" i="74"/>
  <c r="K128" i="74"/>
  <c r="A9" i="74"/>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K109" i="72"/>
  <c r="E109" i="56" s="1"/>
  <c r="E109" i="132" s="1"/>
  <c r="K110" i="72"/>
  <c r="E110" i="56" s="1"/>
  <c r="E110" i="132" s="1"/>
  <c r="K111" i="72"/>
  <c r="E111" i="56" s="1"/>
  <c r="E111" i="132" s="1"/>
  <c r="K112" i="72"/>
  <c r="E112" i="56" s="1"/>
  <c r="E112" i="132" s="1"/>
  <c r="K113" i="72"/>
  <c r="E113" i="56" s="1"/>
  <c r="E113" i="132" s="1"/>
  <c r="K114" i="72"/>
  <c r="E114" i="56" s="1"/>
  <c r="E114" i="132" s="1"/>
  <c r="K115" i="72"/>
  <c r="E115" i="56" s="1"/>
  <c r="E115" i="132" s="1"/>
  <c r="K116" i="72"/>
  <c r="E116" i="56" s="1"/>
  <c r="E116" i="132" s="1"/>
  <c r="K117" i="72"/>
  <c r="E117" i="56" s="1"/>
  <c r="E117" i="132" s="1"/>
  <c r="K118" i="72"/>
  <c r="E118" i="56" s="1"/>
  <c r="E118" i="132" s="1"/>
  <c r="K119" i="72"/>
  <c r="E119" i="56" s="1"/>
  <c r="E119" i="132" s="1"/>
  <c r="K120" i="72"/>
  <c r="E120" i="56" s="1"/>
  <c r="E120" i="132" s="1"/>
  <c r="K121" i="72"/>
  <c r="E121" i="56" s="1"/>
  <c r="E121" i="132" s="1"/>
  <c r="K122" i="72"/>
  <c r="K108" i="72"/>
  <c r="E108" i="56" s="1"/>
  <c r="E108" i="132" s="1"/>
  <c r="K129" i="72"/>
  <c r="E129" i="56" s="1"/>
  <c r="E129" i="132" s="1"/>
  <c r="K130" i="72"/>
  <c r="E130" i="56" s="1"/>
  <c r="E130" i="132" s="1"/>
  <c r="K131" i="72"/>
  <c r="E131" i="56" s="1"/>
  <c r="E131" i="132" s="1"/>
  <c r="K132" i="72"/>
  <c r="E132" i="56" s="1"/>
  <c r="E132" i="132" s="1"/>
  <c r="K133" i="72"/>
  <c r="E133" i="56" s="1"/>
  <c r="E133" i="132" s="1"/>
  <c r="K134" i="72"/>
  <c r="E134" i="56" s="1"/>
  <c r="E134" i="132" s="1"/>
  <c r="K135" i="72"/>
  <c r="E135" i="56" s="1"/>
  <c r="E135" i="132" s="1"/>
  <c r="K136" i="72"/>
  <c r="E136" i="56" s="1"/>
  <c r="E136" i="132" s="1"/>
  <c r="K137" i="72"/>
  <c r="E137" i="56" s="1"/>
  <c r="E137" i="132" s="1"/>
  <c r="K138" i="72"/>
  <c r="E138" i="56" s="1"/>
  <c r="E138" i="132" s="1"/>
  <c r="K139" i="72"/>
  <c r="E139" i="56" s="1"/>
  <c r="E139" i="132" s="1"/>
  <c r="K140" i="72"/>
  <c r="E140" i="56" s="1"/>
  <c r="E140" i="132" s="1"/>
  <c r="K141" i="72"/>
  <c r="E141" i="56" s="1"/>
  <c r="E141" i="132" s="1"/>
  <c r="K142" i="72"/>
  <c r="E142" i="56" s="1"/>
  <c r="E142" i="132" s="1"/>
  <c r="K143" i="72"/>
  <c r="E143" i="56" s="1"/>
  <c r="E143" i="132" s="1"/>
  <c r="K144" i="72"/>
  <c r="E144" i="56" s="1"/>
  <c r="E144" i="132" s="1"/>
  <c r="K145" i="72"/>
  <c r="E145" i="56" s="1"/>
  <c r="E145" i="132" s="1"/>
  <c r="K146" i="72"/>
  <c r="E146" i="56" s="1"/>
  <c r="E146" i="132" s="1"/>
  <c r="K147" i="72"/>
  <c r="E147" i="56" s="1"/>
  <c r="E147" i="132" s="1"/>
  <c r="K148" i="72"/>
  <c r="E148" i="56" s="1"/>
  <c r="E148" i="132" s="1"/>
  <c r="K149" i="72"/>
  <c r="E149" i="56" s="1"/>
  <c r="E149" i="132" s="1"/>
  <c r="K150" i="72"/>
  <c r="E150" i="56" s="1"/>
  <c r="E150" i="132" s="1"/>
  <c r="K151" i="72"/>
  <c r="E151" i="56" s="1"/>
  <c r="E151" i="132" s="1"/>
  <c r="K152" i="72"/>
  <c r="E152" i="56" s="1"/>
  <c r="E152" i="132" s="1"/>
  <c r="K153" i="72"/>
  <c r="E153" i="56" s="1"/>
  <c r="E153" i="132" s="1"/>
  <c r="K154" i="72"/>
  <c r="E154" i="56" s="1"/>
  <c r="E154" i="132" s="1"/>
  <c r="K155" i="72"/>
  <c r="E155" i="56" s="1"/>
  <c r="E155" i="132" s="1"/>
  <c r="K156" i="72"/>
  <c r="E156" i="56" s="1"/>
  <c r="E156" i="132" s="1"/>
  <c r="K157" i="72"/>
  <c r="E157" i="56" s="1"/>
  <c r="E157" i="132" s="1"/>
  <c r="K158" i="72"/>
  <c r="E158" i="56" s="1"/>
  <c r="E158" i="132" s="1"/>
  <c r="K159" i="72"/>
  <c r="E159" i="56" s="1"/>
  <c r="E159" i="132" s="1"/>
  <c r="K160" i="72"/>
  <c r="E160" i="56" s="1"/>
  <c r="E160" i="132" s="1"/>
  <c r="K128" i="72"/>
  <c r="E128" i="56" s="1"/>
  <c r="E128" i="132" s="1"/>
  <c r="L149" i="51"/>
  <c r="L149" i="134" s="1"/>
  <c r="L150" i="51"/>
  <c r="L150" i="134" s="1"/>
  <c r="L151" i="51"/>
  <c r="L151" i="134" s="1"/>
  <c r="L152" i="51"/>
  <c r="L152" i="134" s="1"/>
  <c r="L153" i="51"/>
  <c r="L153" i="134" s="1"/>
  <c r="L154" i="51"/>
  <c r="L154" i="134" s="1"/>
  <c r="L155" i="51"/>
  <c r="L155" i="134" s="1"/>
  <c r="L156" i="51"/>
  <c r="L156" i="134" s="1"/>
  <c r="L157" i="51"/>
  <c r="L157" i="134" s="1"/>
  <c r="L158" i="51"/>
  <c r="L158" i="134" s="1"/>
  <c r="L159" i="51"/>
  <c r="L159" i="134" s="1"/>
  <c r="L160" i="51"/>
  <c r="L160" i="134" s="1"/>
  <c r="L148" i="51"/>
  <c r="L148" i="134" s="1"/>
  <c r="D20" i="72"/>
  <c r="A9" i="72"/>
  <c r="A10" i="72" s="1"/>
  <c r="A11" i="72" s="1"/>
  <c r="A12" i="72" s="1"/>
  <c r="A13" i="72" s="1"/>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G150" i="51"/>
  <c r="G150" i="134" s="1"/>
  <c r="G151" i="51"/>
  <c r="G151" i="134" s="1"/>
  <c r="G152" i="51"/>
  <c r="G152" i="134" s="1"/>
  <c r="G153" i="51"/>
  <c r="G153" i="134" s="1"/>
  <c r="G154" i="51"/>
  <c r="G154" i="134" s="1"/>
  <c r="G155" i="51"/>
  <c r="G155" i="134" s="1"/>
  <c r="G156" i="51"/>
  <c r="G156" i="134" s="1"/>
  <c r="G157" i="51"/>
  <c r="G157" i="134" s="1"/>
  <c r="G158" i="51"/>
  <c r="G158" i="134" s="1"/>
  <c r="G159" i="51"/>
  <c r="G159" i="134" s="1"/>
  <c r="G160" i="51"/>
  <c r="G160" i="134" s="1"/>
  <c r="G161" i="51"/>
  <c r="G161" i="134" s="1"/>
  <c r="G149" i="51"/>
  <c r="G149" i="134" s="1"/>
  <c r="C149" i="51"/>
  <c r="C149" i="134" s="1"/>
  <c r="C150" i="51"/>
  <c r="C150" i="134" s="1"/>
  <c r="C151" i="51"/>
  <c r="C151" i="134" s="1"/>
  <c r="C152" i="51"/>
  <c r="C152" i="134" s="1"/>
  <c r="C153" i="51"/>
  <c r="C153" i="134" s="1"/>
  <c r="C154" i="51"/>
  <c r="C154" i="134" s="1"/>
  <c r="C155" i="51"/>
  <c r="C155" i="134" s="1"/>
  <c r="C156" i="51"/>
  <c r="C156" i="134" s="1"/>
  <c r="C157" i="51"/>
  <c r="C157" i="134" s="1"/>
  <c r="C158" i="51"/>
  <c r="C158" i="134" s="1"/>
  <c r="C159" i="51"/>
  <c r="C159" i="134" s="1"/>
  <c r="C160" i="51"/>
  <c r="C160" i="134" s="1"/>
  <c r="C161" i="51"/>
  <c r="C161" i="134" s="1"/>
  <c r="H137" i="51"/>
  <c r="H137" i="134" s="1"/>
  <c r="H138" i="51"/>
  <c r="H138" i="134" s="1"/>
  <c r="H139" i="51"/>
  <c r="H139" i="134" s="1"/>
  <c r="H140" i="51"/>
  <c r="H140" i="134" s="1"/>
  <c r="H141" i="51"/>
  <c r="H141" i="134" s="1"/>
  <c r="H142" i="51"/>
  <c r="H142" i="134" s="1"/>
  <c r="H143" i="51"/>
  <c r="H143" i="134" s="1"/>
  <c r="H144" i="51"/>
  <c r="H144" i="134" s="1"/>
  <c r="H145" i="51"/>
  <c r="H145" i="134" s="1"/>
  <c r="H146" i="51"/>
  <c r="H146" i="134" s="1"/>
  <c r="H147" i="51"/>
  <c r="H147" i="134" s="1"/>
  <c r="H148" i="51"/>
  <c r="H148" i="134" s="1"/>
  <c r="H149" i="51"/>
  <c r="H149" i="134" s="1"/>
  <c r="H150" i="51"/>
  <c r="H150" i="134" s="1"/>
  <c r="H151" i="51"/>
  <c r="H151" i="134" s="1"/>
  <c r="H152" i="51"/>
  <c r="H152" i="134" s="1"/>
  <c r="H153" i="51"/>
  <c r="H153" i="134" s="1"/>
  <c r="H154" i="51"/>
  <c r="H154" i="134" s="1"/>
  <c r="H155" i="51"/>
  <c r="H155" i="134" s="1"/>
  <c r="H156" i="51"/>
  <c r="H156" i="134" s="1"/>
  <c r="H157" i="51"/>
  <c r="H157" i="134" s="1"/>
  <c r="H158" i="51"/>
  <c r="H158" i="134" s="1"/>
  <c r="H159" i="51"/>
  <c r="H159" i="134" s="1"/>
  <c r="H160" i="51"/>
  <c r="H160" i="134" s="1"/>
  <c r="H161" i="51"/>
  <c r="H161" i="134" s="1"/>
  <c r="D161" i="59"/>
  <c r="D161" i="61"/>
  <c r="K160" i="71"/>
  <c r="K159" i="71"/>
  <c r="J159" i="71"/>
  <c r="K158" i="71"/>
  <c r="K157" i="71"/>
  <c r="K156" i="71"/>
  <c r="K155" i="71"/>
  <c r="K154" i="71"/>
  <c r="K153" i="71"/>
  <c r="J153" i="71"/>
  <c r="K152" i="71"/>
  <c r="K151" i="71"/>
  <c r="K150" i="71"/>
  <c r="K149" i="71"/>
  <c r="K148" i="71"/>
  <c r="K147" i="71"/>
  <c r="K146" i="71"/>
  <c r="K145" i="71"/>
  <c r="K144" i="71"/>
  <c r="K143" i="71"/>
  <c r="K142" i="71"/>
  <c r="K141" i="71"/>
  <c r="K140" i="71"/>
  <c r="K139" i="71"/>
  <c r="K137" i="71"/>
  <c r="K136" i="71"/>
  <c r="K135" i="71"/>
  <c r="K134" i="71"/>
  <c r="K133" i="71"/>
  <c r="K132" i="71"/>
  <c r="K131" i="71"/>
  <c r="K130" i="71"/>
  <c r="K129" i="71"/>
  <c r="K128" i="71"/>
  <c r="L127" i="71"/>
  <c r="L126" i="71"/>
  <c r="L125" i="71"/>
  <c r="L124" i="71"/>
  <c r="L123" i="71"/>
  <c r="L122" i="71"/>
  <c r="L121" i="71"/>
  <c r="L120" i="71"/>
  <c r="L119" i="71"/>
  <c r="L118" i="71"/>
  <c r="L116" i="71"/>
  <c r="L115" i="71"/>
  <c r="L114" i="71"/>
  <c r="L113" i="71"/>
  <c r="L112" i="71"/>
  <c r="L111" i="71"/>
  <c r="L110" i="71"/>
  <c r="L109" i="71"/>
  <c r="L108" i="71"/>
  <c r="L107" i="71"/>
  <c r="L106" i="71"/>
  <c r="L105" i="71"/>
  <c r="L104" i="71"/>
  <c r="L103" i="71"/>
  <c r="L102" i="71"/>
  <c r="L101" i="71"/>
  <c r="L100" i="71"/>
  <c r="L99" i="71"/>
  <c r="L98" i="71"/>
  <c r="L97" i="71"/>
  <c r="L96" i="71"/>
  <c r="L95" i="71"/>
  <c r="L94" i="71"/>
  <c r="L93" i="71"/>
  <c r="L92" i="71"/>
  <c r="L91" i="71"/>
  <c r="L90" i="71"/>
  <c r="L89" i="71"/>
  <c r="L88" i="71"/>
  <c r="L87" i="71"/>
  <c r="L86" i="71"/>
  <c r="L85" i="71"/>
  <c r="L84" i="71"/>
  <c r="L83" i="71"/>
  <c r="J83" i="71"/>
  <c r="L82" i="71"/>
  <c r="L81" i="71"/>
  <c r="L80" i="71"/>
  <c r="L79" i="71"/>
  <c r="J79" i="71"/>
  <c r="L78" i="71"/>
  <c r="J78" i="71"/>
  <c r="L77" i="71"/>
  <c r="L76" i="71"/>
  <c r="J76" i="71"/>
  <c r="L75" i="71"/>
  <c r="J75" i="71"/>
  <c r="L74" i="71"/>
  <c r="L73" i="71"/>
  <c r="J73" i="71"/>
  <c r="L72" i="71"/>
  <c r="J72" i="71"/>
  <c r="L71" i="71"/>
  <c r="J71" i="71"/>
  <c r="L70" i="71"/>
  <c r="L69" i="71"/>
  <c r="L68" i="71"/>
  <c r="J68" i="71"/>
  <c r="L67" i="71"/>
  <c r="L66" i="71"/>
  <c r="J66" i="71"/>
  <c r="L64" i="71"/>
  <c r="L63" i="71"/>
  <c r="J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A9" i="71"/>
  <c r="L8" i="71"/>
  <c r="I155" i="59" l="1"/>
  <c r="I155" i="132"/>
  <c r="I99" i="59"/>
  <c r="I99" i="132"/>
  <c r="I105" i="59"/>
  <c r="I105" i="132"/>
  <c r="I75" i="59"/>
  <c r="I75" i="132"/>
  <c r="I157" i="61"/>
  <c r="I157" i="132"/>
  <c r="I106" i="59"/>
  <c r="I106" i="132"/>
  <c r="AI159" i="53"/>
  <c r="I101" i="59"/>
  <c r="I101" i="132"/>
  <c r="I98" i="59"/>
  <c r="I98" i="132"/>
  <c r="I83" i="59"/>
  <c r="I83" i="132"/>
  <c r="I72" i="61"/>
  <c r="I72" i="132"/>
  <c r="I123" i="59"/>
  <c r="I123" i="132"/>
  <c r="I77" i="59"/>
  <c r="I77" i="132"/>
  <c r="I137" i="59"/>
  <c r="I137" i="132"/>
  <c r="I111" i="59"/>
  <c r="I111" i="132"/>
  <c r="AI153" i="53"/>
  <c r="I108" i="61"/>
  <c r="I108" i="132"/>
  <c r="I81" i="59"/>
  <c r="I81" i="132"/>
  <c r="I87" i="59"/>
  <c r="I87" i="132"/>
  <c r="M48" i="51"/>
  <c r="M48" i="134" s="1"/>
  <c r="K123" i="72"/>
  <c r="N132" i="61"/>
  <c r="N132" i="132"/>
  <c r="L118" i="61"/>
  <c r="L118" i="132"/>
  <c r="N135" i="61"/>
  <c r="N135" i="132"/>
  <c r="N149" i="61"/>
  <c r="N149" i="132"/>
  <c r="M147" i="61"/>
  <c r="M147" i="132"/>
  <c r="M152" i="61"/>
  <c r="M152" i="132"/>
  <c r="M133" i="61"/>
  <c r="M133" i="132"/>
  <c r="L112" i="61"/>
  <c r="L112" i="132"/>
  <c r="N139" i="61"/>
  <c r="N139" i="132"/>
  <c r="N157" i="59"/>
  <c r="N157" i="132"/>
  <c r="M151" i="61"/>
  <c r="M151" i="132"/>
  <c r="M156" i="61"/>
  <c r="M156" i="132"/>
  <c r="M137" i="61"/>
  <c r="M137" i="132"/>
  <c r="M138" i="61"/>
  <c r="M138" i="132"/>
  <c r="M150" i="61"/>
  <c r="M150" i="132"/>
  <c r="M141" i="61"/>
  <c r="M141" i="132"/>
  <c r="L113" i="61"/>
  <c r="L113" i="132"/>
  <c r="N147" i="61"/>
  <c r="N147" i="132"/>
  <c r="N130" i="61"/>
  <c r="N130" i="132"/>
  <c r="N136" i="61"/>
  <c r="N136" i="132"/>
  <c r="M145" i="61"/>
  <c r="M145" i="132"/>
  <c r="M154" i="61"/>
  <c r="M154" i="132"/>
  <c r="L122" i="61"/>
  <c r="L122" i="132"/>
  <c r="L111" i="61"/>
  <c r="L111" i="132"/>
  <c r="N143" i="61"/>
  <c r="N143" i="132"/>
  <c r="M155" i="61"/>
  <c r="M155" i="132"/>
  <c r="N160" i="61"/>
  <c r="N160" i="132"/>
  <c r="M146" i="61"/>
  <c r="M146" i="132"/>
  <c r="L125" i="61"/>
  <c r="L125" i="132"/>
  <c r="N151" i="61"/>
  <c r="N151" i="132"/>
  <c r="N134" i="59"/>
  <c r="N134" i="132"/>
  <c r="N144" i="61"/>
  <c r="N144" i="132"/>
  <c r="N148" i="61"/>
  <c r="N148" i="132"/>
  <c r="M149" i="61"/>
  <c r="M149" i="132"/>
  <c r="M158" i="61"/>
  <c r="M158" i="132"/>
  <c r="M132" i="61"/>
  <c r="M132" i="132"/>
  <c r="M130" i="61"/>
  <c r="M130" i="132"/>
  <c r="L126" i="61"/>
  <c r="L126" i="132"/>
  <c r="N155" i="61"/>
  <c r="N155" i="132"/>
  <c r="N138" i="61"/>
  <c r="N138" i="132"/>
  <c r="N156" i="61"/>
  <c r="N156" i="132"/>
  <c r="M142" i="61"/>
  <c r="M142" i="132"/>
  <c r="M153" i="61"/>
  <c r="M153" i="132"/>
  <c r="N142" i="61"/>
  <c r="N142" i="132"/>
  <c r="L116" i="61"/>
  <c r="L116" i="132"/>
  <c r="N150" i="61"/>
  <c r="N150" i="132"/>
  <c r="N129" i="59"/>
  <c r="N129" i="132"/>
  <c r="M143" i="61"/>
  <c r="M143" i="132"/>
  <c r="N140" i="61"/>
  <c r="N140" i="132"/>
  <c r="N158" i="59"/>
  <c r="N158" i="132"/>
  <c r="M136" i="61"/>
  <c r="M136" i="132"/>
  <c r="N128" i="61"/>
  <c r="N128" i="132"/>
  <c r="N133" i="59"/>
  <c r="N133" i="132"/>
  <c r="M159" i="61"/>
  <c r="M159" i="132"/>
  <c r="N152" i="61"/>
  <c r="N152" i="132"/>
  <c r="M131" i="59"/>
  <c r="M131" i="132"/>
  <c r="M140" i="61"/>
  <c r="M140" i="132"/>
  <c r="N141" i="61"/>
  <c r="N141" i="132"/>
  <c r="M128" i="61"/>
  <c r="M128" i="132"/>
  <c r="M135" i="61"/>
  <c r="M135" i="132"/>
  <c r="M144" i="61"/>
  <c r="M144" i="132"/>
  <c r="N145" i="61"/>
  <c r="N145" i="132"/>
  <c r="M143" i="59"/>
  <c r="L120" i="61"/>
  <c r="L120" i="132"/>
  <c r="L127" i="61"/>
  <c r="L127" i="132"/>
  <c r="N131" i="61"/>
  <c r="N131" i="132"/>
  <c r="N137" i="59"/>
  <c r="N137" i="132"/>
  <c r="M139" i="61"/>
  <c r="M139" i="132"/>
  <c r="M148" i="61"/>
  <c r="M148" i="132"/>
  <c r="M129" i="61"/>
  <c r="M129" i="132"/>
  <c r="N153" i="61"/>
  <c r="N153" i="132"/>
  <c r="L123" i="61"/>
  <c r="L123" i="132"/>
  <c r="L110" i="61"/>
  <c r="L110" i="132"/>
  <c r="L124" i="61"/>
  <c r="L124" i="132"/>
  <c r="M136" i="59"/>
  <c r="N159" i="61"/>
  <c r="N159" i="132"/>
  <c r="N146" i="61"/>
  <c r="N146" i="132"/>
  <c r="M134" i="61"/>
  <c r="M134" i="132"/>
  <c r="M157" i="61"/>
  <c r="M157" i="132"/>
  <c r="N154" i="61"/>
  <c r="N154" i="132"/>
  <c r="AK54" i="134"/>
  <c r="AK102" i="134"/>
  <c r="AK61" i="134"/>
  <c r="AK23" i="134"/>
  <c r="AK71" i="134"/>
  <c r="AK119" i="134"/>
  <c r="AK64" i="134"/>
  <c r="J123" i="78"/>
  <c r="AK100" i="134"/>
  <c r="AK58" i="134"/>
  <c r="AK106" i="134"/>
  <c r="AK77" i="134"/>
  <c r="AK27" i="134"/>
  <c r="AK20" i="134"/>
  <c r="AK72" i="134"/>
  <c r="AK124" i="134"/>
  <c r="AK126" i="134"/>
  <c r="AK62" i="134"/>
  <c r="AK110" i="134"/>
  <c r="AK134" i="134"/>
  <c r="AK93" i="134"/>
  <c r="AK25" i="134"/>
  <c r="AK79" i="134"/>
  <c r="AK24" i="134"/>
  <c r="AK76" i="134"/>
  <c r="AK18" i="134"/>
  <c r="AK66" i="134"/>
  <c r="AK114" i="134"/>
  <c r="AK33" i="134"/>
  <c r="AK128" i="134"/>
  <c r="AK41" i="134"/>
  <c r="AK35" i="134"/>
  <c r="AK83" i="134"/>
  <c r="AK28" i="134"/>
  <c r="AK80" i="134"/>
  <c r="AK22" i="134"/>
  <c r="AK70" i="134"/>
  <c r="AK118" i="134"/>
  <c r="AK45" i="134"/>
  <c r="AK121" i="134"/>
  <c r="AK53" i="134"/>
  <c r="AK39" i="134"/>
  <c r="AK133" i="134"/>
  <c r="AK32" i="134"/>
  <c r="AK84" i="134"/>
  <c r="AK131" i="134"/>
  <c r="AK26" i="134"/>
  <c r="AK74" i="134"/>
  <c r="AK122" i="134"/>
  <c r="AK57" i="134"/>
  <c r="AK65" i="134"/>
  <c r="AK43" i="134"/>
  <c r="AK91" i="134"/>
  <c r="AK36" i="134"/>
  <c r="AK88" i="134"/>
  <c r="AK30" i="134"/>
  <c r="AK78" i="134"/>
  <c r="AK73" i="134"/>
  <c r="AK81" i="134"/>
  <c r="AK47" i="134"/>
  <c r="AK95" i="134"/>
  <c r="AK40" i="134"/>
  <c r="AK92" i="134"/>
  <c r="AK34" i="134"/>
  <c r="AK82" i="134"/>
  <c r="AK85" i="134"/>
  <c r="AK89" i="134"/>
  <c r="AK51" i="134"/>
  <c r="AK99" i="134"/>
  <c r="AK44" i="134"/>
  <c r="AK96" i="134"/>
  <c r="AK21" i="134"/>
  <c r="AK86" i="134"/>
  <c r="AK101" i="134"/>
  <c r="AK48" i="134"/>
  <c r="AK42" i="134"/>
  <c r="AK90" i="134"/>
  <c r="AK113" i="134"/>
  <c r="AK117" i="134"/>
  <c r="AK59" i="134"/>
  <c r="AK107" i="134"/>
  <c r="AK69" i="134"/>
  <c r="AK52" i="134"/>
  <c r="AK108" i="134"/>
  <c r="AK68" i="134"/>
  <c r="AK75" i="134"/>
  <c r="AK129" i="134"/>
  <c r="AK109" i="134"/>
  <c r="AK97" i="134"/>
  <c r="AK103" i="134"/>
  <c r="AK37" i="134"/>
  <c r="AK104" i="134"/>
  <c r="AK46" i="134"/>
  <c r="AK94" i="134"/>
  <c r="AK125" i="134"/>
  <c r="AK29" i="134"/>
  <c r="AK63" i="134"/>
  <c r="AK111" i="134"/>
  <c r="AK105" i="134"/>
  <c r="AK56" i="134"/>
  <c r="AK112" i="134"/>
  <c r="AK17" i="134"/>
  <c r="AK123" i="134"/>
  <c r="AK31" i="134"/>
  <c r="AK38" i="134"/>
  <c r="AK55" i="134"/>
  <c r="AK50" i="134"/>
  <c r="AK98" i="134"/>
  <c r="AK49" i="134"/>
  <c r="AK19" i="134"/>
  <c r="AK67" i="134"/>
  <c r="AK115" i="134"/>
  <c r="AK132" i="134"/>
  <c r="AK130" i="134"/>
  <c r="AK60" i="134"/>
  <c r="AK116" i="134"/>
  <c r="K106" i="76"/>
  <c r="R106" i="76" s="1"/>
  <c r="H106" i="56" s="1"/>
  <c r="H106" i="132" s="1"/>
  <c r="K63" i="76"/>
  <c r="R63" i="76" s="1"/>
  <c r="H63" i="56" s="1"/>
  <c r="H63" i="132" s="1"/>
  <c r="K64" i="76"/>
  <c r="A10" i="7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A105" i="71" s="1"/>
  <c r="A106" i="71" s="1"/>
  <c r="A107" i="71" s="1"/>
  <c r="A108" i="71" s="1"/>
  <c r="A109" i="71" s="1"/>
  <c r="A110" i="71" s="1"/>
  <c r="A111" i="71" s="1"/>
  <c r="A112" i="71" s="1"/>
  <c r="A113" i="71" s="1"/>
  <c r="A114" i="71" s="1"/>
  <c r="A115" i="71" s="1"/>
  <c r="A116" i="71" s="1"/>
  <c r="A117" i="71" s="1"/>
  <c r="A118" i="71" s="1"/>
  <c r="A119" i="71" s="1"/>
  <c r="A120" i="71" s="1"/>
  <c r="A121" i="71" s="1"/>
  <c r="A122" i="71" s="1"/>
  <c r="A123" i="71" s="1"/>
  <c r="A124" i="71" s="1"/>
  <c r="A125" i="71" s="1"/>
  <c r="A126" i="71" s="1"/>
  <c r="A127" i="71" s="1"/>
  <c r="A128" i="71" s="1"/>
  <c r="A129" i="71" s="1"/>
  <c r="K152" i="59"/>
  <c r="K152" i="132"/>
  <c r="K160" i="61"/>
  <c r="K160" i="132"/>
  <c r="K158" i="61"/>
  <c r="K158" i="132"/>
  <c r="K139" i="61"/>
  <c r="K139" i="132"/>
  <c r="K131" i="61"/>
  <c r="K131" i="132"/>
  <c r="K143" i="61"/>
  <c r="K143" i="132"/>
  <c r="K150" i="61"/>
  <c r="K150" i="132"/>
  <c r="K149" i="61"/>
  <c r="K149" i="132"/>
  <c r="K156" i="61"/>
  <c r="K156" i="132"/>
  <c r="AK87" i="134"/>
  <c r="K155" i="61"/>
  <c r="K155" i="132"/>
  <c r="K145" i="61"/>
  <c r="K145" i="132"/>
  <c r="K142" i="61"/>
  <c r="K142" i="132"/>
  <c r="K140" i="61"/>
  <c r="K140" i="132"/>
  <c r="K148" i="61"/>
  <c r="K148" i="132"/>
  <c r="K146" i="61"/>
  <c r="K146" i="132"/>
  <c r="K154" i="61"/>
  <c r="K154" i="132"/>
  <c r="K141" i="61"/>
  <c r="K141" i="132"/>
  <c r="K151" i="61"/>
  <c r="K151" i="132"/>
  <c r="K141" i="59"/>
  <c r="K137" i="61"/>
  <c r="K137" i="132"/>
  <c r="K147" i="59"/>
  <c r="K147" i="132"/>
  <c r="K157" i="61"/>
  <c r="K157" i="132"/>
  <c r="AK120" i="134"/>
  <c r="J111" i="78"/>
  <c r="K153" i="61"/>
  <c r="K153" i="132"/>
  <c r="K138" i="61"/>
  <c r="K138" i="132"/>
  <c r="K136" i="61"/>
  <c r="K136" i="132"/>
  <c r="K159" i="61"/>
  <c r="K159" i="132"/>
  <c r="K144" i="61"/>
  <c r="K144" i="132"/>
  <c r="Q158" i="53"/>
  <c r="T49" i="53"/>
  <c r="T43" i="53"/>
  <c r="T56" i="53"/>
  <c r="T37" i="53"/>
  <c r="AL39" i="53"/>
  <c r="AL87" i="53"/>
  <c r="AL130" i="53"/>
  <c r="AL72" i="53"/>
  <c r="AL120" i="53"/>
  <c r="AL65" i="53"/>
  <c r="AL113" i="53"/>
  <c r="AL54" i="53"/>
  <c r="AL102" i="53"/>
  <c r="Q157" i="53"/>
  <c r="T55" i="53"/>
  <c r="AL43" i="53"/>
  <c r="AL91" i="53"/>
  <c r="AL28" i="53"/>
  <c r="AL76" i="53"/>
  <c r="AL124" i="53"/>
  <c r="AL69" i="53"/>
  <c r="AL117" i="53"/>
  <c r="AL58" i="53"/>
  <c r="AL106" i="53"/>
  <c r="AI156" i="53"/>
  <c r="Q156" i="53"/>
  <c r="T9" i="53"/>
  <c r="T33" i="53"/>
  <c r="T38" i="53"/>
  <c r="AL47" i="53"/>
  <c r="AL95" i="53"/>
  <c r="AL32" i="53"/>
  <c r="AL80" i="53"/>
  <c r="AL131" i="53"/>
  <c r="AL73" i="53"/>
  <c r="AL121" i="53"/>
  <c r="AL62" i="53"/>
  <c r="AL110" i="53"/>
  <c r="Q155" i="53"/>
  <c r="T35" i="53"/>
  <c r="AL51" i="53"/>
  <c r="AL99" i="53"/>
  <c r="AL36" i="53"/>
  <c r="AL84" i="53"/>
  <c r="AL29" i="53"/>
  <c r="AL77" i="53"/>
  <c r="AL125" i="53"/>
  <c r="AL66" i="53"/>
  <c r="AL114" i="53"/>
  <c r="AI151" i="53"/>
  <c r="AI157" i="53"/>
  <c r="AI147" i="53"/>
  <c r="Q154" i="53"/>
  <c r="T39" i="53"/>
  <c r="T41" i="53"/>
  <c r="T59" i="53"/>
  <c r="T45" i="53"/>
  <c r="T34" i="53"/>
  <c r="AL55" i="53"/>
  <c r="AL103" i="53"/>
  <c r="AL40" i="53"/>
  <c r="AL88" i="53"/>
  <c r="AL33" i="53"/>
  <c r="AL81" i="53"/>
  <c r="AL132" i="53"/>
  <c r="AL70" i="53"/>
  <c r="AL118" i="53"/>
  <c r="T57" i="53"/>
  <c r="AL59" i="53"/>
  <c r="AL107" i="53"/>
  <c r="AL44" i="53"/>
  <c r="AL92" i="53"/>
  <c r="AL37" i="53"/>
  <c r="AL85" i="53"/>
  <c r="AL133" i="53"/>
  <c r="AL74" i="53"/>
  <c r="AL122" i="53"/>
  <c r="AI158" i="53"/>
  <c r="T51" i="53"/>
  <c r="T53" i="53"/>
  <c r="T50" i="53"/>
  <c r="T36" i="53"/>
  <c r="AL63" i="53"/>
  <c r="AL111" i="53"/>
  <c r="AL48" i="53"/>
  <c r="AL96" i="53"/>
  <c r="AL41" i="53"/>
  <c r="AL89" i="53"/>
  <c r="AL30" i="53"/>
  <c r="AL78" i="53"/>
  <c r="AL128" i="53"/>
  <c r="T21" i="53"/>
  <c r="T31" i="53"/>
  <c r="T46" i="53"/>
  <c r="AL67" i="53"/>
  <c r="AL115" i="53"/>
  <c r="AL52" i="53"/>
  <c r="AL100" i="53"/>
  <c r="AL45" i="53"/>
  <c r="AL93" i="53"/>
  <c r="AL34" i="53"/>
  <c r="AL82" i="53"/>
  <c r="AK17" i="53"/>
  <c r="T52" i="53"/>
  <c r="T58" i="53"/>
  <c r="T48" i="53"/>
  <c r="AL71" i="53"/>
  <c r="AL119" i="53"/>
  <c r="AL56" i="53"/>
  <c r="AL104" i="53"/>
  <c r="AL49" i="53"/>
  <c r="AL97" i="53"/>
  <c r="AL38" i="53"/>
  <c r="AL86" i="53"/>
  <c r="AI149" i="53"/>
  <c r="AI150" i="53"/>
  <c r="T42" i="53"/>
  <c r="T32" i="53"/>
  <c r="AL75" i="53"/>
  <c r="AL123" i="53"/>
  <c r="AL60" i="53"/>
  <c r="AL53" i="53"/>
  <c r="AL101" i="53"/>
  <c r="AL42" i="53"/>
  <c r="AL90" i="53"/>
  <c r="AI154" i="53"/>
  <c r="Q160" i="53"/>
  <c r="T40" i="53"/>
  <c r="T54" i="53"/>
  <c r="T47" i="53"/>
  <c r="T8" i="53"/>
  <c r="AL31" i="53"/>
  <c r="AL79" i="53"/>
  <c r="AL129" i="53"/>
  <c r="AL64" i="53"/>
  <c r="AL112" i="53"/>
  <c r="AL57" i="53"/>
  <c r="AL105" i="53"/>
  <c r="AL46" i="53"/>
  <c r="AL94" i="53"/>
  <c r="Q159" i="53"/>
  <c r="T44" i="53"/>
  <c r="AL35" i="53"/>
  <c r="AL83" i="53"/>
  <c r="AK68" i="53"/>
  <c r="AL68" i="53"/>
  <c r="AL116" i="53"/>
  <c r="AL61" i="53"/>
  <c r="AL109" i="53"/>
  <c r="AL50" i="53"/>
  <c r="AL98" i="53"/>
  <c r="AI160" i="53"/>
  <c r="M157" i="59"/>
  <c r="J127" i="77"/>
  <c r="I127" i="56" s="1"/>
  <c r="I127" i="132" s="1"/>
  <c r="L117" i="71"/>
  <c r="D117" i="56" s="1"/>
  <c r="N142" i="59"/>
  <c r="M142" i="59"/>
  <c r="N157" i="61"/>
  <c r="M155" i="59"/>
  <c r="M135" i="59"/>
  <c r="M139" i="59"/>
  <c r="N129" i="61"/>
  <c r="N158" i="61"/>
  <c r="X108" i="80"/>
  <c r="X109" i="80"/>
  <c r="M130" i="59"/>
  <c r="M138" i="59"/>
  <c r="M145" i="59"/>
  <c r="N134" i="61"/>
  <c r="M132" i="59"/>
  <c r="M153" i="59"/>
  <c r="N160" i="59"/>
  <c r="N139" i="59"/>
  <c r="N148" i="59"/>
  <c r="N132" i="59"/>
  <c r="M150" i="59"/>
  <c r="M156" i="59"/>
  <c r="N137" i="61"/>
  <c r="K140" i="59"/>
  <c r="K148" i="59"/>
  <c r="K145" i="59"/>
  <c r="K155" i="59"/>
  <c r="AI148" i="53"/>
  <c r="K143" i="59"/>
  <c r="K152" i="61"/>
  <c r="K159" i="59"/>
  <c r="K158" i="59"/>
  <c r="K149" i="59"/>
  <c r="K160" i="59"/>
  <c r="K150" i="59"/>
  <c r="K139" i="59"/>
  <c r="K154" i="59"/>
  <c r="J70" i="56"/>
  <c r="H68" i="56"/>
  <c r="H68" i="132" s="1"/>
  <c r="H83" i="56"/>
  <c r="H83" i="132" s="1"/>
  <c r="H100" i="56"/>
  <c r="H100" i="132" s="1"/>
  <c r="M152" i="59"/>
  <c r="M147" i="59"/>
  <c r="R122" i="80"/>
  <c r="S122" i="80" s="1"/>
  <c r="N131" i="59"/>
  <c r="N149" i="59"/>
  <c r="N140" i="59"/>
  <c r="M154" i="59"/>
  <c r="N150" i="59"/>
  <c r="M146" i="59"/>
  <c r="P86" i="80"/>
  <c r="S89" i="80"/>
  <c r="N145" i="59"/>
  <c r="N135" i="59"/>
  <c r="M158" i="59"/>
  <c r="N128" i="59"/>
  <c r="N143" i="59"/>
  <c r="N155" i="59"/>
  <c r="M91" i="56"/>
  <c r="M88" i="56"/>
  <c r="M149" i="59"/>
  <c r="M89" i="56"/>
  <c r="R119" i="80"/>
  <c r="X119" i="80" s="1"/>
  <c r="N130" i="59"/>
  <c r="M129" i="59"/>
  <c r="M148" i="59"/>
  <c r="S88" i="80"/>
  <c r="M95" i="56"/>
  <c r="M160" i="56"/>
  <c r="N136" i="59"/>
  <c r="X93" i="80"/>
  <c r="S91" i="80"/>
  <c r="R123" i="80"/>
  <c r="X123" i="80" s="1"/>
  <c r="R118" i="80"/>
  <c r="S118" i="80" s="1"/>
  <c r="N154" i="59"/>
  <c r="N144" i="59"/>
  <c r="M159" i="59"/>
  <c r="X110" i="80"/>
  <c r="M92" i="56"/>
  <c r="N133" i="61"/>
  <c r="N152" i="59"/>
  <c r="N159" i="59"/>
  <c r="N156" i="59"/>
  <c r="M137" i="59"/>
  <c r="N138" i="59"/>
  <c r="X90" i="80"/>
  <c r="M100" i="56"/>
  <c r="M131" i="61"/>
  <c r="N151" i="59"/>
  <c r="M151" i="59"/>
  <c r="M141" i="59"/>
  <c r="N146" i="59"/>
  <c r="S111" i="80"/>
  <c r="M117" i="56"/>
  <c r="M96" i="56"/>
  <c r="M144" i="59"/>
  <c r="N153" i="59"/>
  <c r="N147" i="59"/>
  <c r="M128" i="59"/>
  <c r="X103" i="80"/>
  <c r="M134" i="59"/>
  <c r="M133" i="59"/>
  <c r="S117" i="80"/>
  <c r="M102" i="56"/>
  <c r="M104" i="56"/>
  <c r="K138" i="59"/>
  <c r="K146" i="59"/>
  <c r="J43" i="56"/>
  <c r="K153" i="59"/>
  <c r="K144" i="59"/>
  <c r="J49" i="56"/>
  <c r="J55" i="56"/>
  <c r="J48" i="56"/>
  <c r="J41" i="56"/>
  <c r="J60" i="56"/>
  <c r="J46" i="56"/>
  <c r="K157" i="59"/>
  <c r="J50" i="56"/>
  <c r="J58" i="56"/>
  <c r="J45" i="56"/>
  <c r="J45" i="61" s="1"/>
  <c r="K147" i="61"/>
  <c r="J62" i="56"/>
  <c r="J42" i="56"/>
  <c r="J57" i="56"/>
  <c r="J114" i="78"/>
  <c r="J47" i="56"/>
  <c r="J54" i="56"/>
  <c r="M127" i="78"/>
  <c r="J59" i="56"/>
  <c r="J61" i="56"/>
  <c r="K142" i="59"/>
  <c r="J51" i="56"/>
  <c r="J44" i="56"/>
  <c r="J52" i="56"/>
  <c r="J56" i="56"/>
  <c r="J53" i="56"/>
  <c r="J125" i="56"/>
  <c r="J132" i="56"/>
  <c r="J73" i="56"/>
  <c r="J123" i="56"/>
  <c r="J101" i="56"/>
  <c r="J159" i="56"/>
  <c r="J134" i="56"/>
  <c r="J104" i="56"/>
  <c r="J138" i="56"/>
  <c r="J112" i="56"/>
  <c r="J78" i="56"/>
  <c r="J130" i="56"/>
  <c r="J140" i="56"/>
  <c r="J149" i="56"/>
  <c r="J149" i="132" s="1"/>
  <c r="J93" i="56"/>
  <c r="J136" i="56"/>
  <c r="J139" i="56"/>
  <c r="J125" i="78"/>
  <c r="J105" i="56"/>
  <c r="J103" i="56"/>
  <c r="J155" i="56"/>
  <c r="J150" i="56"/>
  <c r="J84" i="56"/>
  <c r="J84" i="59" s="1"/>
  <c r="J115" i="56"/>
  <c r="J102" i="56"/>
  <c r="J102" i="61" s="1"/>
  <c r="J141" i="56"/>
  <c r="J142" i="56"/>
  <c r="J145" i="56"/>
  <c r="J152" i="56"/>
  <c r="J96" i="56"/>
  <c r="J74" i="56"/>
  <c r="J113" i="78"/>
  <c r="J82" i="56"/>
  <c r="J137" i="56"/>
  <c r="J147" i="56"/>
  <c r="J148" i="56"/>
  <c r="J151" i="56"/>
  <c r="J151" i="132" s="1"/>
  <c r="J158" i="56"/>
  <c r="J128" i="56"/>
  <c r="J71" i="56"/>
  <c r="J98" i="56"/>
  <c r="J106" i="56"/>
  <c r="J66" i="56"/>
  <c r="J83" i="56"/>
  <c r="J111" i="56"/>
  <c r="J114" i="56"/>
  <c r="J77" i="56"/>
  <c r="J107" i="56"/>
  <c r="J92" i="56"/>
  <c r="J160" i="56"/>
  <c r="J85" i="56"/>
  <c r="J63" i="56"/>
  <c r="J113" i="56"/>
  <c r="J143" i="56"/>
  <c r="J64" i="56"/>
  <c r="J97" i="56"/>
  <c r="J68" i="56"/>
  <c r="J129" i="56"/>
  <c r="J133" i="56"/>
  <c r="J109" i="56"/>
  <c r="J65" i="56"/>
  <c r="J65" i="59" s="1"/>
  <c r="J81" i="56"/>
  <c r="J81" i="61" s="1"/>
  <c r="J79" i="56"/>
  <c r="J144" i="56"/>
  <c r="J124" i="56"/>
  <c r="J91" i="56"/>
  <c r="J135" i="56"/>
  <c r="J146" i="56"/>
  <c r="J72" i="56"/>
  <c r="J156" i="56"/>
  <c r="J108" i="56"/>
  <c r="J86" i="56"/>
  <c r="J94" i="56"/>
  <c r="J126" i="56"/>
  <c r="J153" i="56"/>
  <c r="J154" i="56"/>
  <c r="J157" i="56"/>
  <c r="J131" i="56"/>
  <c r="J95" i="56"/>
  <c r="J67" i="56"/>
  <c r="J80" i="56"/>
  <c r="J89" i="56"/>
  <c r="C135" i="56"/>
  <c r="C135" i="132" s="1"/>
  <c r="C153" i="56"/>
  <c r="C153" i="132" s="1"/>
  <c r="C159" i="56"/>
  <c r="C159" i="132" s="1"/>
  <c r="C142" i="56"/>
  <c r="C142" i="132" s="1"/>
  <c r="C148" i="56"/>
  <c r="C148" i="132" s="1"/>
  <c r="C154" i="56"/>
  <c r="C154" i="132" s="1"/>
  <c r="C131" i="56"/>
  <c r="C131" i="132" s="1"/>
  <c r="C155" i="56"/>
  <c r="C155" i="132" s="1"/>
  <c r="C150" i="56"/>
  <c r="C150" i="132" s="1"/>
  <c r="C129" i="56"/>
  <c r="C129" i="132" s="1"/>
  <c r="C147" i="56"/>
  <c r="C147" i="132" s="1"/>
  <c r="C130" i="56"/>
  <c r="C130" i="132" s="1"/>
  <c r="C137" i="56"/>
  <c r="C137" i="132" s="1"/>
  <c r="C133" i="56"/>
  <c r="C133" i="132" s="1"/>
  <c r="C139" i="56"/>
  <c r="C139" i="132" s="1"/>
  <c r="C145" i="56"/>
  <c r="C145" i="132" s="1"/>
  <c r="C151" i="56"/>
  <c r="C151" i="132" s="1"/>
  <c r="C157" i="56"/>
  <c r="C157" i="132" s="1"/>
  <c r="C141" i="56"/>
  <c r="C141" i="132" s="1"/>
  <c r="C136" i="56"/>
  <c r="C136" i="132" s="1"/>
  <c r="C143" i="56"/>
  <c r="C143" i="132" s="1"/>
  <c r="C144" i="56"/>
  <c r="C144" i="132" s="1"/>
  <c r="C160" i="56"/>
  <c r="C160" i="132" s="1"/>
  <c r="C149" i="56"/>
  <c r="C149" i="132" s="1"/>
  <c r="C132" i="56"/>
  <c r="C132" i="132" s="1"/>
  <c r="C156" i="56"/>
  <c r="C156" i="132" s="1"/>
  <c r="C128" i="56"/>
  <c r="C128" i="132" s="1"/>
  <c r="C134" i="56"/>
  <c r="C134" i="132" s="1"/>
  <c r="C140" i="56"/>
  <c r="C140" i="132" s="1"/>
  <c r="C146" i="56"/>
  <c r="C146" i="132" s="1"/>
  <c r="C152" i="56"/>
  <c r="C152" i="132" s="1"/>
  <c r="C158" i="56"/>
  <c r="C158" i="132" s="1"/>
  <c r="B71" i="56"/>
  <c r="B71" i="132" s="1"/>
  <c r="B83" i="56"/>
  <c r="B83" i="132" s="1"/>
  <c r="B76" i="56"/>
  <c r="B76" i="132" s="1"/>
  <c r="B72" i="56"/>
  <c r="B72" i="132" s="1"/>
  <c r="B73" i="56"/>
  <c r="B73" i="132" s="1"/>
  <c r="B79" i="56"/>
  <c r="B79" i="132" s="1"/>
  <c r="B66" i="56"/>
  <c r="B66" i="132" s="1"/>
  <c r="B78" i="56"/>
  <c r="B78" i="132" s="1"/>
  <c r="B68" i="56"/>
  <c r="B68" i="132" s="1"/>
  <c r="B75" i="56"/>
  <c r="B75" i="132" s="1"/>
  <c r="D12" i="56"/>
  <c r="D36" i="56"/>
  <c r="D48" i="56"/>
  <c r="D60" i="56"/>
  <c r="D68" i="56"/>
  <c r="D74" i="56"/>
  <c r="D80" i="56"/>
  <c r="D101" i="56"/>
  <c r="D25" i="56"/>
  <c r="D49" i="56"/>
  <c r="D90" i="56"/>
  <c r="D126" i="56"/>
  <c r="D26" i="56"/>
  <c r="D50" i="56"/>
  <c r="D75" i="56"/>
  <c r="D91" i="56"/>
  <c r="D127" i="56"/>
  <c r="D27" i="56"/>
  <c r="D29" i="56"/>
  <c r="D53" i="56"/>
  <c r="D94" i="56"/>
  <c r="D18" i="56"/>
  <c r="D30" i="56"/>
  <c r="D42" i="56"/>
  <c r="D54" i="56"/>
  <c r="D71" i="56"/>
  <c r="D83" i="56"/>
  <c r="D107" i="56"/>
  <c r="D96" i="56"/>
  <c r="D20" i="56"/>
  <c r="D32" i="56"/>
  <c r="D44" i="56"/>
  <c r="D56" i="56"/>
  <c r="D66" i="56"/>
  <c r="D72" i="56"/>
  <c r="D78" i="56"/>
  <c r="D85" i="56"/>
  <c r="D97" i="56"/>
  <c r="D109" i="56"/>
  <c r="D121" i="56"/>
  <c r="D89" i="56"/>
  <c r="D113" i="56"/>
  <c r="D125" i="56"/>
  <c r="D13" i="56"/>
  <c r="D37" i="56"/>
  <c r="D61" i="56"/>
  <c r="D102" i="56"/>
  <c r="D114" i="56"/>
  <c r="D14" i="56"/>
  <c r="D38" i="56"/>
  <c r="D69" i="56"/>
  <c r="D81" i="56"/>
  <c r="D115" i="56"/>
  <c r="D15" i="56"/>
  <c r="D39" i="56"/>
  <c r="D51" i="56"/>
  <c r="D92" i="56"/>
  <c r="D104" i="56"/>
  <c r="D116" i="56"/>
  <c r="D16" i="56"/>
  <c r="D28" i="56"/>
  <c r="D40" i="56"/>
  <c r="D52" i="56"/>
  <c r="D63" i="56"/>
  <c r="D70" i="56"/>
  <c r="D76" i="56"/>
  <c r="D82" i="56"/>
  <c r="D93" i="56"/>
  <c r="D105" i="56"/>
  <c r="D17" i="56"/>
  <c r="D41" i="56"/>
  <c r="D64" i="56"/>
  <c r="D106" i="56"/>
  <c r="D77" i="56"/>
  <c r="D95" i="56"/>
  <c r="D119" i="56"/>
  <c r="D8" i="56"/>
  <c r="D19" i="56"/>
  <c r="D31" i="56"/>
  <c r="D43" i="56"/>
  <c r="D55" i="56"/>
  <c r="D84" i="56"/>
  <c r="D108" i="56"/>
  <c r="D120" i="56"/>
  <c r="D9" i="56"/>
  <c r="D21" i="56"/>
  <c r="D33" i="56"/>
  <c r="D45" i="56"/>
  <c r="D57" i="56"/>
  <c r="D86" i="56"/>
  <c r="D98" i="56"/>
  <c r="D110" i="56"/>
  <c r="D122" i="56"/>
  <c r="D10" i="56"/>
  <c r="D22" i="56"/>
  <c r="D34" i="56"/>
  <c r="D46" i="56"/>
  <c r="D58" i="56"/>
  <c r="D67" i="56"/>
  <c r="D73" i="56"/>
  <c r="D79" i="56"/>
  <c r="D87" i="56"/>
  <c r="D99" i="56"/>
  <c r="D111" i="56"/>
  <c r="D123" i="56"/>
  <c r="D24" i="56"/>
  <c r="D62" i="56"/>
  <c r="D103" i="56"/>
  <c r="D118" i="56"/>
  <c r="D11" i="56"/>
  <c r="D23" i="56"/>
  <c r="D35" i="56"/>
  <c r="D47" i="56"/>
  <c r="D59" i="56"/>
  <c r="D88" i="56"/>
  <c r="D100" i="56"/>
  <c r="D112" i="56"/>
  <c r="D124" i="56"/>
  <c r="I76" i="56"/>
  <c r="I71" i="56"/>
  <c r="I96" i="56"/>
  <c r="I56" i="56"/>
  <c r="I92" i="56"/>
  <c r="I135" i="56"/>
  <c r="I91" i="56"/>
  <c r="I85" i="56"/>
  <c r="I119" i="56"/>
  <c r="I109" i="56"/>
  <c r="I30" i="56"/>
  <c r="I146" i="56"/>
  <c r="I20" i="56"/>
  <c r="I159" i="56"/>
  <c r="I159" i="61" s="1"/>
  <c r="I89" i="56"/>
  <c r="I42" i="56"/>
  <c r="I35" i="56"/>
  <c r="I22" i="56"/>
  <c r="I88" i="56"/>
  <c r="I147" i="56"/>
  <c r="I147" i="61" s="1"/>
  <c r="I100" i="56"/>
  <c r="I107" i="56"/>
  <c r="I32" i="56"/>
  <c r="Q32" i="56" s="1"/>
  <c r="Q32" i="132" s="1"/>
  <c r="I143" i="56"/>
  <c r="I149" i="56"/>
  <c r="I124" i="56"/>
  <c r="I74" i="56"/>
  <c r="I23" i="56"/>
  <c r="I97" i="56"/>
  <c r="I113" i="56"/>
  <c r="I103" i="56"/>
  <c r="I72" i="59"/>
  <c r="I145" i="56"/>
  <c r="I150" i="56"/>
  <c r="I60" i="56"/>
  <c r="I60" i="132" s="1"/>
  <c r="I55" i="56"/>
  <c r="I55" i="132" s="1"/>
  <c r="I22" i="61"/>
  <c r="I34" i="56"/>
  <c r="I34" i="132" s="1"/>
  <c r="I49" i="56"/>
  <c r="I49" i="132" s="1"/>
  <c r="I141" i="56"/>
  <c r="I86" i="56"/>
  <c r="I43" i="56"/>
  <c r="I43" i="132" s="1"/>
  <c r="I27" i="56"/>
  <c r="I27" i="132" s="1"/>
  <c r="I144" i="56"/>
  <c r="I129" i="56"/>
  <c r="I93" i="56"/>
  <c r="I110" i="56"/>
  <c r="I110" i="61" s="1"/>
  <c r="I28" i="56"/>
  <c r="I28" i="132" s="1"/>
  <c r="I67" i="56"/>
  <c r="I67" i="132" s="1"/>
  <c r="I104" i="56"/>
  <c r="I104" i="132" s="1"/>
  <c r="I36" i="56"/>
  <c r="I36" i="132" s="1"/>
  <c r="I61" i="56"/>
  <c r="I61" i="132" s="1"/>
  <c r="I39" i="56"/>
  <c r="I39" i="132" s="1"/>
  <c r="I134" i="56"/>
  <c r="I78" i="56"/>
  <c r="I128" i="56"/>
  <c r="I140" i="56"/>
  <c r="I133" i="56"/>
  <c r="I65" i="56"/>
  <c r="I65" i="132" s="1"/>
  <c r="I18" i="56"/>
  <c r="I18" i="132" s="1"/>
  <c r="I57" i="56"/>
  <c r="I57" i="132" s="1"/>
  <c r="I83" i="61"/>
  <c r="I158" i="56"/>
  <c r="I90" i="56"/>
  <c r="I70" i="56"/>
  <c r="I148" i="56"/>
  <c r="I148" i="132" s="1"/>
  <c r="I156" i="56"/>
  <c r="I136" i="56"/>
  <c r="I130" i="56"/>
  <c r="I40" i="56"/>
  <c r="I40" i="132" s="1"/>
  <c r="I33" i="56"/>
  <c r="I33" i="132" s="1"/>
  <c r="I48" i="56"/>
  <c r="I48" i="132" s="1"/>
  <c r="I38" i="56"/>
  <c r="I38" i="132" s="1"/>
  <c r="I51" i="56"/>
  <c r="I51" i="132" s="1"/>
  <c r="I22" i="59"/>
  <c r="I132" i="56"/>
  <c r="I102" i="56"/>
  <c r="I82" i="56"/>
  <c r="I139" i="56"/>
  <c r="I152" i="56"/>
  <c r="I151" i="56"/>
  <c r="I64" i="56"/>
  <c r="I64" i="132" s="1"/>
  <c r="I31" i="56"/>
  <c r="I31" i="132" s="1"/>
  <c r="I62" i="56"/>
  <c r="I62" i="132" s="1"/>
  <c r="I131" i="56"/>
  <c r="I44" i="56"/>
  <c r="I44" i="132" s="1"/>
  <c r="I47" i="56"/>
  <c r="I47" i="132" s="1"/>
  <c r="I25" i="56"/>
  <c r="I25" i="132" s="1"/>
  <c r="I29" i="56"/>
  <c r="I29" i="132" s="1"/>
  <c r="I54" i="56"/>
  <c r="I54" i="132" s="1"/>
  <c r="I46" i="56"/>
  <c r="I46" i="132" s="1"/>
  <c r="I84" i="56"/>
  <c r="I84" i="132" s="1"/>
  <c r="I142" i="56"/>
  <c r="I19" i="56"/>
  <c r="I19" i="132" s="1"/>
  <c r="I41" i="56"/>
  <c r="I41" i="132" s="1"/>
  <c r="I66" i="56"/>
  <c r="I66" i="132" s="1"/>
  <c r="I68" i="56"/>
  <c r="I68" i="132" s="1"/>
  <c r="I69" i="56"/>
  <c r="I95" i="56"/>
  <c r="I95" i="132" s="1"/>
  <c r="I37" i="56"/>
  <c r="I37" i="132" s="1"/>
  <c r="I116" i="56"/>
  <c r="I153" i="56"/>
  <c r="I153" i="132" s="1"/>
  <c r="I125" i="56"/>
  <c r="I17" i="56"/>
  <c r="I17" i="132" s="1"/>
  <c r="I58" i="56"/>
  <c r="I58" i="132" s="1"/>
  <c r="I53" i="56"/>
  <c r="I53" i="132" s="1"/>
  <c r="I26" i="56"/>
  <c r="I26" i="132" s="1"/>
  <c r="I21" i="56"/>
  <c r="I21" i="132" s="1"/>
  <c r="I59" i="56"/>
  <c r="I59" i="132" s="1"/>
  <c r="I121" i="56"/>
  <c r="I79" i="56"/>
  <c r="I94" i="56"/>
  <c r="I160" i="56"/>
  <c r="I154" i="56"/>
  <c r="I80" i="56"/>
  <c r="I73" i="56"/>
  <c r="I52" i="56"/>
  <c r="I52" i="132" s="1"/>
  <c r="I45" i="56"/>
  <c r="I45" i="132" s="1"/>
  <c r="I24" i="56"/>
  <c r="I24" i="132" s="1"/>
  <c r="I50" i="56"/>
  <c r="I50" i="132" s="1"/>
  <c r="I63" i="56"/>
  <c r="I63" i="132" s="1"/>
  <c r="R91" i="76"/>
  <c r="H74" i="56"/>
  <c r="H74" i="132" s="1"/>
  <c r="R92" i="76"/>
  <c r="H92" i="56" s="1"/>
  <c r="H92" i="132" s="1"/>
  <c r="R101" i="76"/>
  <c r="R62" i="76"/>
  <c r="R95" i="76"/>
  <c r="R82" i="76"/>
  <c r="R105" i="76"/>
  <c r="R99" i="76"/>
  <c r="R90" i="76"/>
  <c r="R70" i="76"/>
  <c r="R93" i="76"/>
  <c r="R97" i="76"/>
  <c r="R103" i="76"/>
  <c r="R94" i="76"/>
  <c r="R104" i="76"/>
  <c r="R61" i="76"/>
  <c r="R102" i="76"/>
  <c r="R65" i="76"/>
  <c r="H65" i="56" s="1"/>
  <c r="H65" i="132" s="1"/>
  <c r="H78" i="56"/>
  <c r="H78" i="132" s="1"/>
  <c r="R67" i="76"/>
  <c r="R64" i="76"/>
  <c r="R69" i="76"/>
  <c r="R71" i="76"/>
  <c r="R76" i="76"/>
  <c r="R73" i="76"/>
  <c r="R98" i="76"/>
  <c r="R75" i="76"/>
  <c r="R96" i="76"/>
  <c r="R81" i="76"/>
  <c r="R79" i="76"/>
  <c r="R60" i="76"/>
  <c r="R72" i="76"/>
  <c r="R66" i="76"/>
  <c r="R80" i="76"/>
  <c r="H89" i="56"/>
  <c r="H89" i="132" s="1"/>
  <c r="G116" i="56"/>
  <c r="G116" i="132" s="1"/>
  <c r="G114" i="56"/>
  <c r="G141" i="56"/>
  <c r="G110" i="56"/>
  <c r="G113" i="56"/>
  <c r="G152" i="56"/>
  <c r="G139" i="56"/>
  <c r="G123" i="56"/>
  <c r="G138" i="56"/>
  <c r="G128" i="56"/>
  <c r="K111" i="75"/>
  <c r="K107" i="75"/>
  <c r="M107" i="75" s="1"/>
  <c r="Q107" i="75" s="1"/>
  <c r="K108" i="75"/>
  <c r="M108" i="75" s="1"/>
  <c r="Q108" i="75" s="1"/>
  <c r="K109" i="75"/>
  <c r="M109" i="75" s="1"/>
  <c r="Q109" i="75" s="1"/>
  <c r="K110" i="75"/>
  <c r="M110" i="75" s="1"/>
  <c r="G160" i="56"/>
  <c r="G136" i="56"/>
  <c r="G120" i="56"/>
  <c r="G159" i="56"/>
  <c r="G147" i="56"/>
  <c r="G135" i="56"/>
  <c r="G155" i="56"/>
  <c r="G143" i="56"/>
  <c r="G131" i="56"/>
  <c r="K34" i="75"/>
  <c r="K23" i="75"/>
  <c r="K35" i="75"/>
  <c r="K24" i="75"/>
  <c r="K36" i="75"/>
  <c r="K25" i="75"/>
  <c r="K37" i="75"/>
  <c r="K26" i="75"/>
  <c r="K38" i="75"/>
  <c r="K27" i="75"/>
  <c r="K39" i="75"/>
  <c r="K28" i="75"/>
  <c r="K40" i="75"/>
  <c r="K29" i="75"/>
  <c r="K30" i="75"/>
  <c r="K31" i="75"/>
  <c r="K32" i="75"/>
  <c r="K33" i="75"/>
  <c r="G127" i="56"/>
  <c r="G115" i="56"/>
  <c r="G154" i="56"/>
  <c r="G142" i="56"/>
  <c r="G130" i="56"/>
  <c r="G126" i="56"/>
  <c r="G153" i="56"/>
  <c r="G153" i="132" s="1"/>
  <c r="G129" i="56"/>
  <c r="G125" i="56"/>
  <c r="G140" i="56"/>
  <c r="G151" i="56"/>
  <c r="G111" i="56"/>
  <c r="G150" i="56"/>
  <c r="G122" i="56"/>
  <c r="G149" i="56"/>
  <c r="G137" i="56"/>
  <c r="G121" i="56"/>
  <c r="G148" i="56"/>
  <c r="G119" i="56"/>
  <c r="G119" i="61" s="1"/>
  <c r="G158" i="56"/>
  <c r="G146" i="56"/>
  <c r="G134" i="56"/>
  <c r="G134" i="132" s="1"/>
  <c r="G112" i="56"/>
  <c r="G118" i="56"/>
  <c r="G157" i="56"/>
  <c r="G145" i="56"/>
  <c r="G133" i="56"/>
  <c r="G124" i="56"/>
  <c r="G117" i="56"/>
  <c r="G156" i="56"/>
  <c r="G144" i="56"/>
  <c r="G144" i="61" s="1"/>
  <c r="G132" i="56"/>
  <c r="F139" i="56"/>
  <c r="F139" i="132" s="1"/>
  <c r="F138" i="56"/>
  <c r="F138" i="132" s="1"/>
  <c r="F149" i="56"/>
  <c r="F149" i="132" s="1"/>
  <c r="F148" i="56"/>
  <c r="F148" i="132" s="1"/>
  <c r="F147" i="56"/>
  <c r="F147" i="132" s="1"/>
  <c r="F146" i="56"/>
  <c r="F146" i="132" s="1"/>
  <c r="F145" i="56"/>
  <c r="F145" i="132" s="1"/>
  <c r="F144" i="56"/>
  <c r="F144" i="132" s="1"/>
  <c r="F143" i="56"/>
  <c r="F143" i="132" s="1"/>
  <c r="F154" i="56"/>
  <c r="F154" i="132" s="1"/>
  <c r="F142" i="56"/>
  <c r="F142" i="132" s="1"/>
  <c r="F130" i="56"/>
  <c r="F130" i="132" s="1"/>
  <c r="M48" i="53"/>
  <c r="F153" i="56"/>
  <c r="F153" i="132" s="1"/>
  <c r="F141" i="56"/>
  <c r="F141" i="132" s="1"/>
  <c r="F129" i="56"/>
  <c r="F129" i="132" s="1"/>
  <c r="F151" i="56"/>
  <c r="F151" i="132" s="1"/>
  <c r="F150" i="56"/>
  <c r="F150" i="132" s="1"/>
  <c r="F128" i="56"/>
  <c r="F128" i="132" s="1"/>
  <c r="F137" i="56"/>
  <c r="F137" i="132" s="1"/>
  <c r="F160" i="56"/>
  <c r="F160" i="132" s="1"/>
  <c r="F136" i="56"/>
  <c r="F136" i="132" s="1"/>
  <c r="F159" i="56"/>
  <c r="F159" i="132" s="1"/>
  <c r="F135" i="56"/>
  <c r="F135" i="132" s="1"/>
  <c r="F158" i="56"/>
  <c r="F158" i="132" s="1"/>
  <c r="F134" i="56"/>
  <c r="F134" i="132" s="1"/>
  <c r="F157" i="56"/>
  <c r="F157" i="132" s="1"/>
  <c r="F133" i="56"/>
  <c r="F133" i="132" s="1"/>
  <c r="F156" i="56"/>
  <c r="F156" i="132" s="1"/>
  <c r="F132" i="56"/>
  <c r="F132" i="132" s="1"/>
  <c r="F155" i="56"/>
  <c r="F155" i="132" s="1"/>
  <c r="F131" i="56"/>
  <c r="F131" i="132" s="1"/>
  <c r="F152" i="56"/>
  <c r="F152" i="132" s="1"/>
  <c r="F140" i="56"/>
  <c r="F140" i="132" s="1"/>
  <c r="D23" i="72"/>
  <c r="L19" i="51"/>
  <c r="L19" i="134" s="1"/>
  <c r="J126" i="78"/>
  <c r="J115" i="78"/>
  <c r="K129" i="59"/>
  <c r="K129" i="61"/>
  <c r="K135" i="59"/>
  <c r="K135" i="61"/>
  <c r="K132" i="59"/>
  <c r="K132" i="61"/>
  <c r="K134" i="59"/>
  <c r="K134" i="61"/>
  <c r="K133" i="59"/>
  <c r="K133" i="61"/>
  <c r="AL108" i="53"/>
  <c r="AN100" i="51"/>
  <c r="AN100" i="134" s="1"/>
  <c r="I127" i="78"/>
  <c r="N127" i="78" s="1"/>
  <c r="I111" i="78"/>
  <c r="N111" i="78" s="1"/>
  <c r="I121" i="78"/>
  <c r="N121" i="78" s="1"/>
  <c r="I119" i="78"/>
  <c r="N119" i="78" s="1"/>
  <c r="I125" i="78"/>
  <c r="N125" i="78" s="1"/>
  <c r="I120" i="78"/>
  <c r="N120" i="78" s="1"/>
  <c r="I115" i="78"/>
  <c r="N115" i="78" s="1"/>
  <c r="I124" i="78"/>
  <c r="N124" i="78" s="1"/>
  <c r="I126" i="78"/>
  <c r="N126" i="78" s="1"/>
  <c r="I114" i="78"/>
  <c r="N114" i="78" s="1"/>
  <c r="I117" i="78"/>
  <c r="N117" i="78" s="1"/>
  <c r="I122" i="78"/>
  <c r="N122" i="78" s="1"/>
  <c r="I116" i="78"/>
  <c r="N116" i="78" s="1"/>
  <c r="I118" i="78"/>
  <c r="N118" i="78" s="1"/>
  <c r="I110" i="78"/>
  <c r="N110" i="78" s="1"/>
  <c r="I112" i="78"/>
  <c r="N112" i="78" s="1"/>
  <c r="I123" i="78"/>
  <c r="N123" i="78" s="1"/>
  <c r="I113" i="78"/>
  <c r="N113" i="78" s="1"/>
  <c r="K128" i="59"/>
  <c r="K128" i="61"/>
  <c r="K130" i="59"/>
  <c r="K130" i="61"/>
  <c r="L121" i="59"/>
  <c r="L121" i="61"/>
  <c r="L114" i="59"/>
  <c r="L114" i="61"/>
  <c r="L115" i="59"/>
  <c r="L115" i="61"/>
  <c r="S104" i="80"/>
  <c r="L117" i="59"/>
  <c r="L117" i="61"/>
  <c r="L119" i="59"/>
  <c r="L119" i="61"/>
  <c r="R112" i="80"/>
  <c r="S112" i="80" s="1"/>
  <c r="J67" i="71"/>
  <c r="B154" i="51"/>
  <c r="B154" i="134" s="1"/>
  <c r="B153" i="51"/>
  <c r="B153" i="134" s="1"/>
  <c r="B152" i="51"/>
  <c r="B152" i="134" s="1"/>
  <c r="B151" i="51"/>
  <c r="B151" i="134" s="1"/>
  <c r="K69" i="71"/>
  <c r="B149" i="51"/>
  <c r="B149" i="134" s="1"/>
  <c r="B150" i="51"/>
  <c r="B150" i="134" s="1"/>
  <c r="B161" i="51"/>
  <c r="B161" i="134" s="1"/>
  <c r="B160" i="51"/>
  <c r="B160" i="134" s="1"/>
  <c r="B159" i="51"/>
  <c r="B159" i="134" s="1"/>
  <c r="B158" i="51"/>
  <c r="B158" i="134" s="1"/>
  <c r="B157" i="51"/>
  <c r="B157" i="134" s="1"/>
  <c r="B156" i="51"/>
  <c r="B156" i="134" s="1"/>
  <c r="B155" i="51"/>
  <c r="B155" i="134" s="1"/>
  <c r="X98" i="80"/>
  <c r="S102" i="80"/>
  <c r="S95" i="80"/>
  <c r="X105" i="80"/>
  <c r="X111" i="80"/>
  <c r="X97" i="80"/>
  <c r="X99" i="80"/>
  <c r="X101" i="80"/>
  <c r="R113" i="80"/>
  <c r="S113" i="80" s="1"/>
  <c r="X94" i="80"/>
  <c r="R83" i="80"/>
  <c r="S83" i="80" s="1"/>
  <c r="P83" i="80"/>
  <c r="R115" i="80"/>
  <c r="X115" i="80" s="1"/>
  <c r="S92" i="80"/>
  <c r="R84" i="80"/>
  <c r="X84" i="80" s="1"/>
  <c r="P84" i="80"/>
  <c r="R114" i="80"/>
  <c r="S114" i="80" s="1"/>
  <c r="S96" i="80"/>
  <c r="S100" i="80"/>
  <c r="R87" i="80"/>
  <c r="S87" i="80" s="1"/>
  <c r="P87" i="80"/>
  <c r="R85" i="80"/>
  <c r="S85" i="80" s="1"/>
  <c r="P85" i="80"/>
  <c r="F65" i="80"/>
  <c r="W65" i="80" s="1"/>
  <c r="L65" i="56" s="1"/>
  <c r="L65" i="132" s="1"/>
  <c r="I111" i="75"/>
  <c r="L111" i="75" s="1"/>
  <c r="F53" i="80"/>
  <c r="W53" i="80" s="1"/>
  <c r="L53" i="56" s="1"/>
  <c r="L53" i="132" s="1"/>
  <c r="R76" i="80"/>
  <c r="S76" i="80" s="1"/>
  <c r="F55" i="80"/>
  <c r="W55" i="80" s="1"/>
  <c r="L55" i="56" s="1"/>
  <c r="L55" i="132" s="1"/>
  <c r="F59" i="80"/>
  <c r="W59" i="80" s="1"/>
  <c r="L59" i="56" s="1"/>
  <c r="L59" i="132" s="1"/>
  <c r="F64" i="80"/>
  <c r="W64" i="80" s="1"/>
  <c r="L64" i="56" s="1"/>
  <c r="L64" i="132" s="1"/>
  <c r="F49" i="80"/>
  <c r="W49" i="80" s="1"/>
  <c r="L49" i="56" s="1"/>
  <c r="F41" i="80"/>
  <c r="W41" i="80" s="1"/>
  <c r="F67" i="80"/>
  <c r="W67" i="80" s="1"/>
  <c r="L67" i="56" s="1"/>
  <c r="L67" i="132" s="1"/>
  <c r="F71" i="80"/>
  <c r="W71" i="80" s="1"/>
  <c r="L71" i="56" s="1"/>
  <c r="L71" i="132" s="1"/>
  <c r="F76" i="80"/>
  <c r="W76" i="80" s="1"/>
  <c r="L76" i="56" s="1"/>
  <c r="F77" i="80"/>
  <c r="W77" i="80" s="1"/>
  <c r="L77" i="56" s="1"/>
  <c r="F51" i="80"/>
  <c r="W51" i="80" s="1"/>
  <c r="L51" i="56" s="1"/>
  <c r="L51" i="132" s="1"/>
  <c r="F88" i="80"/>
  <c r="W88" i="80" s="1"/>
  <c r="L88" i="56" s="1"/>
  <c r="L88" i="132" s="1"/>
  <c r="F57" i="80"/>
  <c r="W57" i="80" s="1"/>
  <c r="L57" i="56" s="1"/>
  <c r="L57" i="132" s="1"/>
  <c r="F91" i="80"/>
  <c r="W91" i="80" s="1"/>
  <c r="L91" i="56" s="1"/>
  <c r="L91" i="132" s="1"/>
  <c r="F95" i="80"/>
  <c r="W95" i="80" s="1"/>
  <c r="L95" i="56" s="1"/>
  <c r="L95" i="132" s="1"/>
  <c r="F63" i="80"/>
  <c r="W63" i="80" s="1"/>
  <c r="L63" i="56" s="1"/>
  <c r="L63" i="132" s="1"/>
  <c r="F100" i="80"/>
  <c r="W100" i="80" s="1"/>
  <c r="L100" i="56" s="1"/>
  <c r="F101" i="80"/>
  <c r="W101" i="80" s="1"/>
  <c r="L101" i="56" s="1"/>
  <c r="F78" i="80"/>
  <c r="W78" i="80" s="1"/>
  <c r="L78" i="56" s="1"/>
  <c r="F103" i="80"/>
  <c r="W103" i="80" s="1"/>
  <c r="L103" i="56" s="1"/>
  <c r="F107" i="80"/>
  <c r="W107" i="80" s="1"/>
  <c r="L107" i="56" s="1"/>
  <c r="L107" i="132" s="1"/>
  <c r="F75" i="80"/>
  <c r="W75" i="80" s="1"/>
  <c r="L75" i="56" s="1"/>
  <c r="L75" i="132" s="1"/>
  <c r="F112" i="80"/>
  <c r="F81" i="80"/>
  <c r="W81" i="80" s="1"/>
  <c r="L81" i="56" s="1"/>
  <c r="R77" i="80"/>
  <c r="S77" i="80" s="1"/>
  <c r="F90" i="80"/>
  <c r="W90" i="80" s="1"/>
  <c r="L90" i="56" s="1"/>
  <c r="L90" i="132" s="1"/>
  <c r="F115" i="80"/>
  <c r="F119" i="80"/>
  <c r="F87" i="80"/>
  <c r="W87" i="80" s="1"/>
  <c r="L87" i="56" s="1"/>
  <c r="F124" i="80"/>
  <c r="F93" i="80"/>
  <c r="W93" i="80" s="1"/>
  <c r="L93" i="56" s="1"/>
  <c r="R79" i="80"/>
  <c r="S79" i="80" s="1"/>
  <c r="F102" i="80"/>
  <c r="W102" i="80" s="1"/>
  <c r="L102" i="56" s="1"/>
  <c r="F82" i="80"/>
  <c r="W82" i="80" s="1"/>
  <c r="L82" i="56" s="1"/>
  <c r="F72" i="80"/>
  <c r="W72" i="80" s="1"/>
  <c r="L72" i="56" s="1"/>
  <c r="F99" i="80"/>
  <c r="W99" i="80" s="1"/>
  <c r="L99" i="56" s="1"/>
  <c r="L99" i="132" s="1"/>
  <c r="F42" i="80"/>
  <c r="W42" i="80" s="1"/>
  <c r="L42" i="56" s="1"/>
  <c r="F117" i="80"/>
  <c r="R81" i="80"/>
  <c r="S81" i="80" s="1"/>
  <c r="F94" i="80"/>
  <c r="W94" i="80" s="1"/>
  <c r="L94" i="56" s="1"/>
  <c r="L94" i="132" s="1"/>
  <c r="F54" i="80"/>
  <c r="W54" i="80" s="1"/>
  <c r="L54" i="56" s="1"/>
  <c r="F46" i="80"/>
  <c r="W46" i="80" s="1"/>
  <c r="L46" i="56" s="1"/>
  <c r="F61" i="80"/>
  <c r="W61" i="80" s="1"/>
  <c r="L61" i="56" s="1"/>
  <c r="L61" i="132" s="1"/>
  <c r="F83" i="80"/>
  <c r="W83" i="80" s="1"/>
  <c r="L83" i="56" s="1"/>
  <c r="L83" i="132" s="1"/>
  <c r="F73" i="80"/>
  <c r="W73" i="80" s="1"/>
  <c r="L73" i="56" s="1"/>
  <c r="F85" i="80"/>
  <c r="W85" i="80" s="1"/>
  <c r="L85" i="56" s="1"/>
  <c r="L85" i="132" s="1"/>
  <c r="F97" i="80"/>
  <c r="W97" i="80" s="1"/>
  <c r="L97" i="56" s="1"/>
  <c r="L97" i="132" s="1"/>
  <c r="F109" i="80"/>
  <c r="W109" i="80" s="1"/>
  <c r="L109" i="56" s="1"/>
  <c r="F44" i="80"/>
  <c r="W44" i="80" s="1"/>
  <c r="L44" i="56" s="1"/>
  <c r="L44" i="132" s="1"/>
  <c r="F114" i="80"/>
  <c r="F68" i="80"/>
  <c r="W68" i="80" s="1"/>
  <c r="L68" i="56" s="1"/>
  <c r="F120" i="80"/>
  <c r="F105" i="80"/>
  <c r="W105" i="80" s="1"/>
  <c r="L105" i="56" s="1"/>
  <c r="L105" i="132" s="1"/>
  <c r="F86" i="80"/>
  <c r="W86" i="80" s="1"/>
  <c r="L86" i="56" s="1"/>
  <c r="F104" i="80"/>
  <c r="W104" i="80" s="1"/>
  <c r="L104" i="56" s="1"/>
  <c r="L104" i="132" s="1"/>
  <c r="F60" i="80"/>
  <c r="W60" i="80" s="1"/>
  <c r="L60" i="56" s="1"/>
  <c r="L60" i="132" s="1"/>
  <c r="F45" i="80"/>
  <c r="W45" i="80" s="1"/>
  <c r="L45" i="56" s="1"/>
  <c r="F79" i="80"/>
  <c r="W79" i="80" s="1"/>
  <c r="L79" i="56" s="1"/>
  <c r="L79" i="132" s="1"/>
  <c r="F89" i="80"/>
  <c r="W89" i="80" s="1"/>
  <c r="L89" i="56" s="1"/>
  <c r="L89" i="132" s="1"/>
  <c r="F69" i="80"/>
  <c r="W69" i="80" s="1"/>
  <c r="L69" i="56" s="1"/>
  <c r="F113" i="80"/>
  <c r="F125" i="80"/>
  <c r="F121" i="80"/>
  <c r="F84" i="80"/>
  <c r="W84" i="80" s="1"/>
  <c r="L84" i="56" s="1"/>
  <c r="F111" i="80"/>
  <c r="F50" i="80"/>
  <c r="W50" i="80" s="1"/>
  <c r="L50" i="56" s="1"/>
  <c r="R80" i="80"/>
  <c r="S80" i="80" s="1"/>
  <c r="F126" i="80"/>
  <c r="F106" i="80"/>
  <c r="W106" i="80" s="1"/>
  <c r="L106" i="56" s="1"/>
  <c r="L106" i="132" s="1"/>
  <c r="F96" i="80"/>
  <c r="W96" i="80" s="1"/>
  <c r="L96" i="56" s="1"/>
  <c r="L96" i="132" s="1"/>
  <c r="F66" i="80"/>
  <c r="W66" i="80" s="1"/>
  <c r="L66" i="56" s="1"/>
  <c r="F62" i="80"/>
  <c r="W62" i="80" s="1"/>
  <c r="L62" i="56" s="1"/>
  <c r="F80" i="80"/>
  <c r="W80" i="80" s="1"/>
  <c r="L80" i="56" s="1"/>
  <c r="F70" i="80"/>
  <c r="W70" i="80" s="1"/>
  <c r="L70" i="56" s="1"/>
  <c r="F122" i="80"/>
  <c r="F118" i="80"/>
  <c r="F108" i="80"/>
  <c r="W108" i="80" s="1"/>
  <c r="L108" i="56" s="1"/>
  <c r="L108" i="132" s="1"/>
  <c r="F123" i="80"/>
  <c r="F56" i="80"/>
  <c r="W56" i="80" s="1"/>
  <c r="L56" i="56" s="1"/>
  <c r="L56" i="132" s="1"/>
  <c r="F74" i="80"/>
  <c r="W74" i="80" s="1"/>
  <c r="L74" i="56" s="1"/>
  <c r="L74" i="132" s="1"/>
  <c r="F92" i="80"/>
  <c r="W92" i="80" s="1"/>
  <c r="L92" i="56" s="1"/>
  <c r="L92" i="132" s="1"/>
  <c r="F48" i="80"/>
  <c r="W48" i="80" s="1"/>
  <c r="L48" i="56" s="1"/>
  <c r="F43" i="80"/>
  <c r="W43" i="80" s="1"/>
  <c r="L43" i="56" s="1"/>
  <c r="L43" i="132" s="1"/>
  <c r="F47" i="80"/>
  <c r="W47" i="80" s="1"/>
  <c r="L47" i="56" s="1"/>
  <c r="L47" i="132" s="1"/>
  <c r="F110" i="80"/>
  <c r="F52" i="80"/>
  <c r="W52" i="80" s="1"/>
  <c r="L52" i="56" s="1"/>
  <c r="L52" i="132" s="1"/>
  <c r="F58" i="80"/>
  <c r="W58" i="80" s="1"/>
  <c r="L58" i="56" s="1"/>
  <c r="F98" i="80"/>
  <c r="W98" i="80" s="1"/>
  <c r="L98" i="56" s="1"/>
  <c r="F116" i="80"/>
  <c r="F127" i="80"/>
  <c r="R82" i="80"/>
  <c r="S82" i="80" s="1"/>
  <c r="R78" i="80"/>
  <c r="X78" i="80" s="1"/>
  <c r="M119" i="78"/>
  <c r="J119" i="78"/>
  <c r="M116" i="78"/>
  <c r="J116" i="78"/>
  <c r="M121" i="78"/>
  <c r="J121" i="78"/>
  <c r="M117" i="78"/>
  <c r="J117" i="78"/>
  <c r="M120" i="78"/>
  <c r="J120" i="78"/>
  <c r="M110" i="78"/>
  <c r="J110" i="78"/>
  <c r="M122" i="78"/>
  <c r="J122" i="78"/>
  <c r="M118" i="78"/>
  <c r="J118" i="78"/>
  <c r="I98" i="61"/>
  <c r="I148" i="59"/>
  <c r="I106" i="61"/>
  <c r="I108" i="59"/>
  <c r="I101" i="61"/>
  <c r="A46" i="74"/>
  <c r="X107" i="80"/>
  <c r="S107" i="80"/>
  <c r="X106" i="80"/>
  <c r="S106" i="80"/>
  <c r="X116" i="80"/>
  <c r="I127" i="80"/>
  <c r="AK160" i="51"/>
  <c r="AL152" i="51"/>
  <c r="AL152" i="134" s="1"/>
  <c r="AK151" i="51"/>
  <c r="AL150" i="51"/>
  <c r="AL150" i="134" s="1"/>
  <c r="AK150" i="51"/>
  <c r="AL158" i="51"/>
  <c r="AL158" i="134" s="1"/>
  <c r="AK146" i="51"/>
  <c r="AK157" i="51"/>
  <c r="AL134" i="51"/>
  <c r="AL134" i="134" s="1"/>
  <c r="AL144" i="51"/>
  <c r="AL144" i="134" s="1"/>
  <c r="AK141" i="51"/>
  <c r="AK147" i="51"/>
  <c r="AL145" i="51"/>
  <c r="AL145" i="134" s="1"/>
  <c r="AL156" i="51"/>
  <c r="AL156" i="134" s="1"/>
  <c r="AL146" i="51"/>
  <c r="AL146" i="134" s="1"/>
  <c r="AL135" i="51"/>
  <c r="AL135" i="134" s="1"/>
  <c r="AK143" i="51"/>
  <c r="AK153" i="51"/>
  <c r="AL141" i="51"/>
  <c r="AL141" i="134" s="1"/>
  <c r="AL139" i="51"/>
  <c r="AL139" i="134" s="1"/>
  <c r="AL136" i="51"/>
  <c r="AL136" i="134" s="1"/>
  <c r="AK149" i="51"/>
  <c r="AL137" i="51"/>
  <c r="AL137" i="134" s="1"/>
  <c r="AL147" i="51"/>
  <c r="AL147" i="134" s="1"/>
  <c r="AL151" i="51"/>
  <c r="AL151" i="134" s="1"/>
  <c r="AL142" i="51"/>
  <c r="AL142" i="134" s="1"/>
  <c r="AK155" i="51"/>
  <c r="AK138" i="51"/>
  <c r="AL127" i="51"/>
  <c r="AL127" i="134" s="1"/>
  <c r="AL153" i="51"/>
  <c r="AL153" i="134" s="1"/>
  <c r="AL157" i="51"/>
  <c r="AL157" i="134" s="1"/>
  <c r="AL148" i="51"/>
  <c r="AL148" i="134" s="1"/>
  <c r="AK161" i="51"/>
  <c r="AL138" i="51"/>
  <c r="AL138" i="134" s="1"/>
  <c r="AL159" i="51"/>
  <c r="AL159" i="134" s="1"/>
  <c r="AK140" i="51"/>
  <c r="AL154" i="51"/>
  <c r="AL154" i="134" s="1"/>
  <c r="AL143" i="51"/>
  <c r="AL143" i="134" s="1"/>
  <c r="AK139" i="51"/>
  <c r="AK159" i="51"/>
  <c r="AK145" i="51"/>
  <c r="AK142" i="51"/>
  <c r="AK152" i="51"/>
  <c r="AL160" i="51"/>
  <c r="AL160" i="134" s="1"/>
  <c r="AL155" i="51"/>
  <c r="AL155" i="134" s="1"/>
  <c r="AK148" i="51"/>
  <c r="AK158" i="51"/>
  <c r="AL149" i="51"/>
  <c r="AL149" i="134" s="1"/>
  <c r="AL161" i="51"/>
  <c r="AL161" i="134" s="1"/>
  <c r="AK154" i="51"/>
  <c r="AL140" i="51"/>
  <c r="AL140" i="134" s="1"/>
  <c r="AK156" i="51"/>
  <c r="AK144" i="51"/>
  <c r="I155" i="61"/>
  <c r="I120" i="56"/>
  <c r="I122" i="56"/>
  <c r="I112" i="56"/>
  <c r="I87" i="61"/>
  <c r="I123" i="61"/>
  <c r="I75" i="61"/>
  <c r="I99" i="61"/>
  <c r="I77" i="61"/>
  <c r="I118" i="56"/>
  <c r="I81" i="61"/>
  <c r="I117" i="56"/>
  <c r="I117" i="132" s="1"/>
  <c r="I115" i="56"/>
  <c r="I126" i="56"/>
  <c r="I114" i="56"/>
  <c r="I105" i="61"/>
  <c r="I111" i="61"/>
  <c r="I137" i="61"/>
  <c r="I138" i="59"/>
  <c r="I138" i="61"/>
  <c r="I157" i="59"/>
  <c r="R153" i="76"/>
  <c r="N153" i="76"/>
  <c r="R141" i="76"/>
  <c r="N141" i="76"/>
  <c r="R129" i="76"/>
  <c r="N129" i="76"/>
  <c r="R152" i="76"/>
  <c r="N152" i="76"/>
  <c r="R140" i="76"/>
  <c r="N140" i="76"/>
  <c r="R156" i="76"/>
  <c r="N156" i="76"/>
  <c r="R154" i="76"/>
  <c r="N154" i="76"/>
  <c r="R130" i="76"/>
  <c r="N130" i="76"/>
  <c r="R151" i="76"/>
  <c r="N151" i="76"/>
  <c r="R150" i="76"/>
  <c r="N150" i="76"/>
  <c r="R137" i="76"/>
  <c r="N137" i="76"/>
  <c r="R160" i="76"/>
  <c r="N160" i="76"/>
  <c r="R148" i="76"/>
  <c r="N148" i="76"/>
  <c r="R136" i="76"/>
  <c r="N136" i="76"/>
  <c r="R159" i="76"/>
  <c r="N159" i="76"/>
  <c r="R147" i="76"/>
  <c r="N147" i="76"/>
  <c r="R135" i="76"/>
  <c r="N135" i="76"/>
  <c r="R144" i="76"/>
  <c r="N144" i="76"/>
  <c r="R132" i="76"/>
  <c r="N132" i="76"/>
  <c r="R155" i="76"/>
  <c r="N155" i="76"/>
  <c r="R131" i="76"/>
  <c r="N131" i="76"/>
  <c r="R142" i="76"/>
  <c r="N142" i="76"/>
  <c r="R139" i="76"/>
  <c r="N139" i="76"/>
  <c r="R138" i="76"/>
  <c r="N138" i="76"/>
  <c r="R128" i="76"/>
  <c r="N128" i="76"/>
  <c r="R149" i="76"/>
  <c r="N149" i="76"/>
  <c r="R158" i="76"/>
  <c r="N158" i="76"/>
  <c r="R146" i="76"/>
  <c r="N146" i="76"/>
  <c r="R134" i="76"/>
  <c r="N134" i="76"/>
  <c r="R143" i="76"/>
  <c r="N143" i="76"/>
  <c r="R157" i="76"/>
  <c r="N157" i="76"/>
  <c r="R145" i="76"/>
  <c r="N145" i="76"/>
  <c r="R133" i="76"/>
  <c r="N133" i="76"/>
  <c r="M47" i="51"/>
  <c r="M47" i="134" s="1"/>
  <c r="K123" i="74"/>
  <c r="K122" i="74"/>
  <c r="K119" i="74"/>
  <c r="K118" i="74"/>
  <c r="K116" i="74"/>
  <c r="K127" i="74"/>
  <c r="K113" i="74"/>
  <c r="K111" i="74"/>
  <c r="K120" i="74"/>
  <c r="K115" i="74"/>
  <c r="K126" i="74"/>
  <c r="K114" i="74"/>
  <c r="K125" i="74"/>
  <c r="K124" i="74"/>
  <c r="K112" i="74"/>
  <c r="L24" i="51"/>
  <c r="L24" i="134" s="1"/>
  <c r="D24" i="72"/>
  <c r="L27" i="51"/>
  <c r="L27" i="134" s="1"/>
  <c r="D27" i="72"/>
  <c r="L29" i="51"/>
  <c r="L29" i="134" s="1"/>
  <c r="L26" i="51"/>
  <c r="L26" i="134" s="1"/>
  <c r="D26" i="72"/>
  <c r="L22" i="51"/>
  <c r="L22" i="134" s="1"/>
  <c r="D22" i="72"/>
  <c r="L21" i="51"/>
  <c r="L21" i="134" s="1"/>
  <c r="D21" i="72"/>
  <c r="L25" i="51"/>
  <c r="D25" i="72"/>
  <c r="J139" i="71"/>
  <c r="J151" i="71"/>
  <c r="L157" i="71"/>
  <c r="J128" i="71"/>
  <c r="J134" i="71"/>
  <c r="L140" i="71"/>
  <c r="J146" i="71"/>
  <c r="L152" i="71"/>
  <c r="J158" i="71"/>
  <c r="L129" i="71"/>
  <c r="J135" i="71"/>
  <c r="L141" i="71"/>
  <c r="L147" i="71"/>
  <c r="L153" i="71"/>
  <c r="L159" i="71"/>
  <c r="L130" i="71"/>
  <c r="J136" i="71"/>
  <c r="J142" i="71"/>
  <c r="J148" i="71"/>
  <c r="J154" i="71"/>
  <c r="L160" i="71"/>
  <c r="J131" i="71"/>
  <c r="J137" i="71"/>
  <c r="J143" i="71"/>
  <c r="J155" i="71"/>
  <c r="L154" i="71"/>
  <c r="J138" i="71"/>
  <c r="J150" i="71"/>
  <c r="L20" i="51"/>
  <c r="L20" i="134" s="1"/>
  <c r="G10" i="76"/>
  <c r="G22" i="76"/>
  <c r="L133" i="71"/>
  <c r="L145" i="71"/>
  <c r="L149" i="71"/>
  <c r="L146" i="71"/>
  <c r="L143" i="71"/>
  <c r="L142" i="71"/>
  <c r="L137" i="71"/>
  <c r="L138" i="71"/>
  <c r="L148" i="71"/>
  <c r="J130" i="71"/>
  <c r="J160" i="71"/>
  <c r="G152" i="53"/>
  <c r="L160" i="53"/>
  <c r="N128" i="53"/>
  <c r="N92" i="53"/>
  <c r="O159" i="53"/>
  <c r="O141" i="53"/>
  <c r="O125" i="53"/>
  <c r="O117" i="53"/>
  <c r="P102" i="53"/>
  <c r="P90" i="53"/>
  <c r="P66" i="53"/>
  <c r="AK106" i="53"/>
  <c r="AM85" i="53"/>
  <c r="AM46" i="53"/>
  <c r="AK123" i="53"/>
  <c r="AK72" i="53"/>
  <c r="AE137" i="53"/>
  <c r="H159" i="53"/>
  <c r="H147" i="53"/>
  <c r="C149" i="53"/>
  <c r="L159" i="53"/>
  <c r="N127" i="53"/>
  <c r="N103" i="53"/>
  <c r="N79" i="53"/>
  <c r="O152" i="53"/>
  <c r="P89" i="53"/>
  <c r="P65" i="53"/>
  <c r="AM125" i="53"/>
  <c r="AK110" i="53"/>
  <c r="AK134" i="53"/>
  <c r="AK93" i="53"/>
  <c r="AM102" i="53"/>
  <c r="AK25" i="53"/>
  <c r="AK31" i="53"/>
  <c r="AK79" i="53"/>
  <c r="AK129" i="53"/>
  <c r="AM43" i="53"/>
  <c r="AM91" i="53"/>
  <c r="AK24" i="53"/>
  <c r="AK76" i="53"/>
  <c r="AM73" i="53"/>
  <c r="AT123" i="53"/>
  <c r="H160" i="53"/>
  <c r="H148" i="53"/>
  <c r="C150" i="53"/>
  <c r="N116" i="53"/>
  <c r="N104" i="53"/>
  <c r="N80" i="53"/>
  <c r="O153" i="53"/>
  <c r="O129" i="53"/>
  <c r="O121" i="53"/>
  <c r="Q112" i="53"/>
  <c r="P78" i="53"/>
  <c r="AK100" i="53"/>
  <c r="AK58" i="53"/>
  <c r="AK77" i="53"/>
  <c r="AM98" i="53"/>
  <c r="AK27" i="53"/>
  <c r="AK75" i="53"/>
  <c r="AM136" i="53"/>
  <c r="AM39" i="53"/>
  <c r="AM87" i="53"/>
  <c r="AK20" i="53"/>
  <c r="AK124" i="53"/>
  <c r="AM44" i="53"/>
  <c r="AM69" i="53"/>
  <c r="AK126" i="53"/>
  <c r="G151" i="53"/>
  <c r="AM50" i="53"/>
  <c r="N68" i="53"/>
  <c r="N115" i="53"/>
  <c r="N91" i="53"/>
  <c r="N67" i="53"/>
  <c r="O140" i="53"/>
  <c r="Q128" i="53"/>
  <c r="Q124" i="53"/>
  <c r="Q120" i="53"/>
  <c r="Q116" i="53"/>
  <c r="P101" i="53"/>
  <c r="P77" i="53"/>
  <c r="AM126" i="53"/>
  <c r="AK62" i="53"/>
  <c r="AK21" i="53"/>
  <c r="AM25" i="53"/>
  <c r="L156" i="53"/>
  <c r="N126" i="53"/>
  <c r="N90" i="53"/>
  <c r="N66" i="53"/>
  <c r="O139" i="53"/>
  <c r="P100" i="53"/>
  <c r="P64" i="53"/>
  <c r="AK18" i="53"/>
  <c r="AK66" i="53"/>
  <c r="AK33" i="53"/>
  <c r="AK128" i="53"/>
  <c r="AM58" i="53"/>
  <c r="AM106" i="53"/>
  <c r="AK83" i="53"/>
  <c r="AM52" i="53"/>
  <c r="AM47" i="53"/>
  <c r="AM95" i="53"/>
  <c r="AK80" i="53"/>
  <c r="AM81" i="53"/>
  <c r="H157" i="53"/>
  <c r="AK45" i="53"/>
  <c r="AK53" i="53"/>
  <c r="AM99" i="53"/>
  <c r="AM21" i="53"/>
  <c r="AT126" i="53"/>
  <c r="N88" i="53"/>
  <c r="AM103" i="53"/>
  <c r="H146" i="53"/>
  <c r="G150" i="53"/>
  <c r="N114" i="53"/>
  <c r="N78" i="53"/>
  <c r="O151" i="53"/>
  <c r="Q111" i="53"/>
  <c r="P76" i="53"/>
  <c r="AK35" i="53"/>
  <c r="H145" i="53"/>
  <c r="L157" i="53"/>
  <c r="N113" i="53"/>
  <c r="N89" i="53"/>
  <c r="N65" i="53"/>
  <c r="O150" i="53"/>
  <c r="O128" i="53"/>
  <c r="O120" i="53"/>
  <c r="P99" i="53"/>
  <c r="P63" i="53"/>
  <c r="AK118" i="53"/>
  <c r="AK121" i="53"/>
  <c r="AM110" i="53"/>
  <c r="AK87" i="53"/>
  <c r="AM51" i="53"/>
  <c r="AK84" i="53"/>
  <c r="AM89" i="53"/>
  <c r="H161" i="53"/>
  <c r="N112" i="53"/>
  <c r="N76" i="53"/>
  <c r="O157" i="53"/>
  <c r="O137" i="53"/>
  <c r="Q123" i="53"/>
  <c r="P110" i="53"/>
  <c r="P86" i="53"/>
  <c r="P74" i="53"/>
  <c r="AK74" i="53"/>
  <c r="AK57" i="53"/>
  <c r="AM128" i="53"/>
  <c r="AM114" i="53"/>
  <c r="AK43" i="53"/>
  <c r="AM88" i="53"/>
  <c r="AM55" i="53"/>
  <c r="AK88" i="53"/>
  <c r="AM93" i="53"/>
  <c r="H155" i="53"/>
  <c r="H143" i="53"/>
  <c r="C157" i="53"/>
  <c r="G161" i="53"/>
  <c r="L153" i="53"/>
  <c r="L151" i="53"/>
  <c r="N87" i="53"/>
  <c r="O136" i="53"/>
  <c r="P97" i="53"/>
  <c r="P73" i="53"/>
  <c r="AK78" i="53"/>
  <c r="AK73" i="53"/>
  <c r="AM70" i="53"/>
  <c r="AK47" i="53"/>
  <c r="AK40" i="53"/>
  <c r="AM41" i="53"/>
  <c r="C161" i="53"/>
  <c r="N122" i="53"/>
  <c r="N62" i="53"/>
  <c r="O135" i="53"/>
  <c r="O123" i="53"/>
  <c r="P108" i="53"/>
  <c r="P60" i="53"/>
  <c r="AK82" i="53"/>
  <c r="AM100" i="53"/>
  <c r="AK89" i="53"/>
  <c r="AM120" i="53"/>
  <c r="AM111" i="53"/>
  <c r="AK96" i="53"/>
  <c r="AM45" i="53"/>
  <c r="G160" i="53"/>
  <c r="N121" i="53"/>
  <c r="N85" i="53"/>
  <c r="Q118" i="53"/>
  <c r="P71" i="53"/>
  <c r="AK37" i="53"/>
  <c r="H152" i="53"/>
  <c r="H140" i="53"/>
  <c r="C154" i="53"/>
  <c r="G156" i="53"/>
  <c r="C160" i="53"/>
  <c r="L150" i="53"/>
  <c r="N120" i="53"/>
  <c r="N108" i="53"/>
  <c r="N96" i="53"/>
  <c r="N84" i="53"/>
  <c r="N72" i="53"/>
  <c r="N60" i="53"/>
  <c r="O155" i="53"/>
  <c r="O145" i="53"/>
  <c r="O133" i="53"/>
  <c r="P106" i="53"/>
  <c r="P94" i="53"/>
  <c r="P82" i="53"/>
  <c r="P70" i="53"/>
  <c r="AK42" i="53"/>
  <c r="AK90" i="53"/>
  <c r="AM80" i="53"/>
  <c r="AK113" i="53"/>
  <c r="AM135" i="53"/>
  <c r="AM30" i="53"/>
  <c r="AM82" i="53"/>
  <c r="AM60" i="53"/>
  <c r="AK117" i="53"/>
  <c r="AK59" i="53"/>
  <c r="AK107" i="53"/>
  <c r="AK69" i="53"/>
  <c r="AM23" i="53"/>
  <c r="AM71" i="53"/>
  <c r="AM119" i="53"/>
  <c r="AK52" i="53"/>
  <c r="AK108" i="53"/>
  <c r="AM28" i="53"/>
  <c r="AM53" i="53"/>
  <c r="AM109" i="53"/>
  <c r="AT113" i="53"/>
  <c r="AM137" i="53"/>
  <c r="AM72" i="53"/>
  <c r="Q119" i="53"/>
  <c r="AM37" i="53"/>
  <c r="N110" i="53"/>
  <c r="AM74" i="53"/>
  <c r="O146" i="53"/>
  <c r="AM24" i="53"/>
  <c r="C159" i="53"/>
  <c r="AK46" i="53"/>
  <c r="AK94" i="53"/>
  <c r="AM96" i="53"/>
  <c r="AK125" i="53"/>
  <c r="AK29" i="53"/>
  <c r="AM34" i="53"/>
  <c r="AM86" i="53"/>
  <c r="AM76" i="53"/>
  <c r="AM129" i="53"/>
  <c r="AK63" i="53"/>
  <c r="AK111" i="53"/>
  <c r="AK105" i="53"/>
  <c r="AM27" i="53"/>
  <c r="AM75" i="53"/>
  <c r="AM123" i="53"/>
  <c r="AK56" i="53"/>
  <c r="AK112" i="53"/>
  <c r="AM32" i="53"/>
  <c r="AM113" i="53"/>
  <c r="AE131" i="53"/>
  <c r="N111" i="53"/>
  <c r="N99" i="53"/>
  <c r="N63" i="53"/>
  <c r="O148" i="53"/>
  <c r="P109" i="53"/>
  <c r="P61" i="53"/>
  <c r="AK30" i="53"/>
  <c r="AM84" i="53"/>
  <c r="AM118" i="53"/>
  <c r="AK95" i="53"/>
  <c r="AM59" i="53"/>
  <c r="AK92" i="53"/>
  <c r="AM97" i="53"/>
  <c r="H154" i="53"/>
  <c r="G158" i="53"/>
  <c r="N86" i="53"/>
  <c r="O156" i="53"/>
  <c r="O127" i="53"/>
  <c r="O115" i="53"/>
  <c r="P84" i="53"/>
  <c r="AM48" i="53"/>
  <c r="AM22" i="53"/>
  <c r="AK51" i="53"/>
  <c r="AM63" i="53"/>
  <c r="AM20" i="53"/>
  <c r="H153" i="53"/>
  <c r="C155" i="53"/>
  <c r="N109" i="53"/>
  <c r="N73" i="53"/>
  <c r="O134" i="53"/>
  <c r="Q126" i="53"/>
  <c r="Q114" i="53"/>
  <c r="P107" i="53"/>
  <c r="P83" i="53"/>
  <c r="P59" i="53"/>
  <c r="AK38" i="53"/>
  <c r="AK86" i="53"/>
  <c r="AM64" i="53"/>
  <c r="AK97" i="53"/>
  <c r="AM116" i="53"/>
  <c r="AM26" i="53"/>
  <c r="AM78" i="53"/>
  <c r="AK101" i="53"/>
  <c r="AK55" i="53"/>
  <c r="AK103" i="53"/>
  <c r="AM19" i="53"/>
  <c r="AM115" i="53"/>
  <c r="AK48" i="53"/>
  <c r="AK104" i="53"/>
  <c r="AM49" i="53"/>
  <c r="AM105" i="53"/>
  <c r="H151" i="53"/>
  <c r="H139" i="53"/>
  <c r="C153" i="53"/>
  <c r="N107" i="53"/>
  <c r="N83" i="53"/>
  <c r="O144" i="53"/>
  <c r="O126" i="53"/>
  <c r="O118" i="53"/>
  <c r="P105" i="53"/>
  <c r="P81" i="53"/>
  <c r="AM57" i="53"/>
  <c r="N94" i="53"/>
  <c r="O160" i="53"/>
  <c r="O143" i="53"/>
  <c r="Q125" i="53"/>
  <c r="Q117" i="53"/>
  <c r="P104" i="53"/>
  <c r="P92" i="53"/>
  <c r="P80" i="53"/>
  <c r="P68" i="53"/>
  <c r="AK50" i="53"/>
  <c r="AK98" i="53"/>
  <c r="AM108" i="53"/>
  <c r="AK49" i="53"/>
  <c r="AM38" i="53"/>
  <c r="AM90" i="53"/>
  <c r="AM92" i="53"/>
  <c r="AK19" i="53"/>
  <c r="AK67" i="53"/>
  <c r="AK115" i="53"/>
  <c r="AK132" i="53"/>
  <c r="AM31" i="53"/>
  <c r="AM79" i="53"/>
  <c r="AK130" i="53"/>
  <c r="AK60" i="53"/>
  <c r="AK116" i="53"/>
  <c r="AM36" i="53"/>
  <c r="AM61" i="53"/>
  <c r="AM117" i="53"/>
  <c r="AE128" i="53"/>
  <c r="AT118" i="53"/>
  <c r="H158" i="53"/>
  <c r="G149" i="53"/>
  <c r="L158" i="53"/>
  <c r="N102" i="53"/>
  <c r="O158" i="53"/>
  <c r="P88" i="53"/>
  <c r="AK114" i="53"/>
  <c r="AK109" i="53"/>
  <c r="AK41" i="53"/>
  <c r="AM77" i="53"/>
  <c r="AK28" i="53"/>
  <c r="L155" i="53"/>
  <c r="N125" i="53"/>
  <c r="N101" i="53"/>
  <c r="N77" i="53"/>
  <c r="O138" i="53"/>
  <c r="O124" i="53"/>
  <c r="O116" i="53"/>
  <c r="P87" i="53"/>
  <c r="P75" i="53"/>
  <c r="AK22" i="53"/>
  <c r="AK70" i="53"/>
  <c r="AM56" i="53"/>
  <c r="AM62" i="53"/>
  <c r="AK39" i="53"/>
  <c r="AK133" i="53"/>
  <c r="AK32" i="53"/>
  <c r="AK131" i="53"/>
  <c r="H156" i="53"/>
  <c r="H144" i="53"/>
  <c r="C158" i="53"/>
  <c r="L154" i="53"/>
  <c r="L152" i="53"/>
  <c r="N124" i="53"/>
  <c r="N100" i="53"/>
  <c r="N64" i="53"/>
  <c r="O149" i="53"/>
  <c r="Q127" i="53"/>
  <c r="Q115" i="53"/>
  <c r="P98" i="53"/>
  <c r="P62" i="53"/>
  <c r="AK26" i="53"/>
  <c r="AK122" i="53"/>
  <c r="AM68" i="53"/>
  <c r="AM66" i="53"/>
  <c r="AK65" i="53"/>
  <c r="AK91" i="53"/>
  <c r="AM130" i="53"/>
  <c r="AK36" i="53"/>
  <c r="AM33" i="53"/>
  <c r="G159" i="53"/>
  <c r="N123" i="53"/>
  <c r="N75" i="53"/>
  <c r="P85" i="53"/>
  <c r="AM18" i="53"/>
  <c r="AK81" i="53"/>
  <c r="AM104" i="53"/>
  <c r="AM107" i="53"/>
  <c r="AM134" i="53"/>
  <c r="H142" i="53"/>
  <c r="C156" i="53"/>
  <c r="L149" i="53"/>
  <c r="N98" i="53"/>
  <c r="N74" i="53"/>
  <c r="O147" i="53"/>
  <c r="O119" i="53"/>
  <c r="P96" i="53"/>
  <c r="P72" i="53"/>
  <c r="AK34" i="53"/>
  <c r="AK85" i="53"/>
  <c r="AM122" i="53"/>
  <c r="AK99" i="53"/>
  <c r="AM131" i="53"/>
  <c r="AK44" i="53"/>
  <c r="AM101" i="53"/>
  <c r="H141" i="53"/>
  <c r="G157" i="53"/>
  <c r="L148" i="53"/>
  <c r="N97" i="53"/>
  <c r="N61" i="53"/>
  <c r="Q122" i="53"/>
  <c r="P95" i="53"/>
  <c r="AM67" i="53"/>
  <c r="G155" i="53"/>
  <c r="N119" i="53"/>
  <c r="N95" i="53"/>
  <c r="N71" i="53"/>
  <c r="O132" i="53"/>
  <c r="O122" i="53"/>
  <c r="O114" i="53"/>
  <c r="P93" i="53"/>
  <c r="P69" i="53"/>
  <c r="H150" i="53"/>
  <c r="H138" i="53"/>
  <c r="C152" i="53"/>
  <c r="G154" i="53"/>
  <c r="N118" i="53"/>
  <c r="N106" i="53"/>
  <c r="N82" i="53"/>
  <c r="N70" i="53"/>
  <c r="O154" i="53"/>
  <c r="O131" i="53"/>
  <c r="Q121" i="53"/>
  <c r="Q113" i="53"/>
  <c r="H149" i="53"/>
  <c r="H137" i="53"/>
  <c r="C151" i="53"/>
  <c r="G153" i="53"/>
  <c r="N59" i="53"/>
  <c r="N117" i="53"/>
  <c r="N105" i="53"/>
  <c r="N93" i="53"/>
  <c r="N81" i="53"/>
  <c r="N69" i="53"/>
  <c r="O142" i="53"/>
  <c r="O130" i="53"/>
  <c r="P103" i="53"/>
  <c r="P91" i="53"/>
  <c r="P79" i="53"/>
  <c r="P67" i="53"/>
  <c r="AL126" i="53"/>
  <c r="AK54" i="53"/>
  <c r="AK102" i="53"/>
  <c r="AM124" i="53"/>
  <c r="AM29" i="53"/>
  <c r="AK61" i="53"/>
  <c r="AM42" i="53"/>
  <c r="AM94" i="53"/>
  <c r="AM112" i="53"/>
  <c r="AK23" i="53"/>
  <c r="AK71" i="53"/>
  <c r="AK119" i="53"/>
  <c r="AM35" i="53"/>
  <c r="AM83" i="53"/>
  <c r="AM132" i="53"/>
  <c r="AK64" i="53"/>
  <c r="AK120" i="53"/>
  <c r="AM40" i="53"/>
  <c r="AM65" i="53"/>
  <c r="AM121" i="53"/>
  <c r="AE126" i="53"/>
  <c r="X86" i="80"/>
  <c r="E122" i="56"/>
  <c r="E122" i="132" s="1"/>
  <c r="L23" i="51"/>
  <c r="L23" i="134" s="1"/>
  <c r="K138" i="71"/>
  <c r="L134" i="71"/>
  <c r="J141" i="71"/>
  <c r="L136" i="71"/>
  <c r="L131" i="71"/>
  <c r="J149" i="71"/>
  <c r="L128" i="71"/>
  <c r="L158" i="71"/>
  <c r="L155" i="71"/>
  <c r="AT119" i="51"/>
  <c r="AT119" i="134" s="1"/>
  <c r="AT114" i="51"/>
  <c r="AT114" i="134" s="1"/>
  <c r="AT125" i="51"/>
  <c r="AT125" i="134" s="1"/>
  <c r="AT124" i="51"/>
  <c r="AT124" i="134" s="1"/>
  <c r="AT128" i="51"/>
  <c r="AT128" i="134" s="1"/>
  <c r="AT127" i="51"/>
  <c r="AT127" i="134" s="1"/>
  <c r="AE138" i="51"/>
  <c r="AE138" i="134" s="1"/>
  <c r="L151" i="71"/>
  <c r="L135" i="71"/>
  <c r="J147" i="71"/>
  <c r="J129" i="71"/>
  <c r="L65" i="71"/>
  <c r="L150" i="71"/>
  <c r="J133" i="71"/>
  <c r="L139" i="71"/>
  <c r="J157" i="71"/>
  <c r="J64" i="71"/>
  <c r="J145" i="71"/>
  <c r="J132" i="71"/>
  <c r="L132" i="71"/>
  <c r="J144" i="71"/>
  <c r="L144" i="71"/>
  <c r="J156" i="71"/>
  <c r="L156" i="71"/>
  <c r="J152" i="71"/>
  <c r="J140" i="71"/>
  <c r="K65" i="71"/>
  <c r="J65" i="71"/>
  <c r="K83" i="71"/>
  <c r="K77" i="71"/>
  <c r="J77" i="71"/>
  <c r="K75" i="71"/>
  <c r="K63" i="71"/>
  <c r="K76" i="71"/>
  <c r="J69" i="71"/>
  <c r="J74" i="71"/>
  <c r="K74" i="71"/>
  <c r="J80" i="71"/>
  <c r="K80" i="71"/>
  <c r="K68" i="71"/>
  <c r="J70" i="71"/>
  <c r="K70" i="71"/>
  <c r="J82" i="71"/>
  <c r="K82" i="71"/>
  <c r="J81" i="71"/>
  <c r="K81" i="71"/>
  <c r="K71" i="71"/>
  <c r="K79" i="71"/>
  <c r="K73" i="71"/>
  <c r="K67" i="71"/>
  <c r="K72" i="71"/>
  <c r="K66" i="71"/>
  <c r="J149" i="59"/>
  <c r="AK136" i="51"/>
  <c r="K131" i="59"/>
  <c r="AK127" i="51"/>
  <c r="K137" i="59"/>
  <c r="AM127" i="51"/>
  <c r="AM127" i="134" s="1"/>
  <c r="K136" i="59"/>
  <c r="AK135" i="51"/>
  <c r="AK137" i="51"/>
  <c r="L126" i="59"/>
  <c r="X121" i="80"/>
  <c r="L122" i="59"/>
  <c r="L116" i="59"/>
  <c r="L120" i="59"/>
  <c r="L124" i="59"/>
  <c r="L113" i="59"/>
  <c r="L112" i="59"/>
  <c r="L125" i="59"/>
  <c r="L118" i="59"/>
  <c r="L111" i="59"/>
  <c r="L110" i="59"/>
  <c r="L127" i="59"/>
  <c r="L123" i="59"/>
  <c r="J69" i="59"/>
  <c r="J69" i="61"/>
  <c r="J99" i="59"/>
  <c r="J99" i="61"/>
  <c r="J90" i="61"/>
  <c r="J90" i="59"/>
  <c r="J100" i="61"/>
  <c r="J100" i="59"/>
  <c r="J87" i="59"/>
  <c r="J87" i="61"/>
  <c r="J75" i="59"/>
  <c r="J75" i="61"/>
  <c r="J76" i="61"/>
  <c r="J76" i="59"/>
  <c r="J88" i="61"/>
  <c r="J88" i="59"/>
  <c r="M105" i="75"/>
  <c r="Q105" i="75" s="1"/>
  <c r="M106" i="75"/>
  <c r="Q106" i="75" s="1"/>
  <c r="G153" i="59"/>
  <c r="A14" i="76"/>
  <c r="T10" i="51"/>
  <c r="T10" i="134" s="1"/>
  <c r="T22" i="51"/>
  <c r="T22" i="134" s="1"/>
  <c r="K110" i="74"/>
  <c r="K121" i="74"/>
  <c r="K117" i="74"/>
  <c r="A7" i="69"/>
  <c r="A8" i="69" s="1"/>
  <c r="I124" i="59" l="1"/>
  <c r="I124" i="132"/>
  <c r="I71" i="59"/>
  <c r="I71" i="132"/>
  <c r="I118" i="59"/>
  <c r="I118" i="132"/>
  <c r="I149" i="59"/>
  <c r="I149" i="132"/>
  <c r="Q20" i="56"/>
  <c r="I20" i="132"/>
  <c r="I76" i="59"/>
  <c r="I76" i="132"/>
  <c r="I110" i="59"/>
  <c r="I110" i="132"/>
  <c r="I143" i="59"/>
  <c r="I143" i="132"/>
  <c r="I146" i="59"/>
  <c r="I146" i="132"/>
  <c r="I126" i="61"/>
  <c r="I126" i="132"/>
  <c r="I112" i="59"/>
  <c r="I112" i="132"/>
  <c r="I121" i="61"/>
  <c r="I121" i="132"/>
  <c r="I132" i="61"/>
  <c r="I132" i="132"/>
  <c r="I90" i="59"/>
  <c r="I90" i="132"/>
  <c r="I141" i="59"/>
  <c r="I141" i="132"/>
  <c r="I97" i="61"/>
  <c r="I97" i="132"/>
  <c r="I35" i="61"/>
  <c r="I35" i="132"/>
  <c r="I92" i="61"/>
  <c r="I92" i="132"/>
  <c r="I115" i="61"/>
  <c r="I115" i="132"/>
  <c r="I122" i="59"/>
  <c r="I122" i="132"/>
  <c r="I69" i="59"/>
  <c r="I69" i="132"/>
  <c r="I158" i="59"/>
  <c r="I158" i="132"/>
  <c r="Q23" i="56"/>
  <c r="Q23" i="132" s="1"/>
  <c r="I23" i="132"/>
  <c r="I42" i="59"/>
  <c r="I42" i="132"/>
  <c r="I56" i="59"/>
  <c r="I56" i="132"/>
  <c r="I131" i="59"/>
  <c r="I131" i="132"/>
  <c r="I74" i="59"/>
  <c r="I74" i="132"/>
  <c r="I89" i="59"/>
  <c r="I89" i="132"/>
  <c r="I96" i="61"/>
  <c r="I96" i="132"/>
  <c r="I120" i="61"/>
  <c r="I120" i="132"/>
  <c r="I96" i="59"/>
  <c r="I159" i="59"/>
  <c r="I159" i="132"/>
  <c r="I71" i="61"/>
  <c r="I73" i="61"/>
  <c r="I73" i="132"/>
  <c r="I142" i="59"/>
  <c r="I142" i="132"/>
  <c r="I133" i="61"/>
  <c r="I133" i="132"/>
  <c r="I93" i="59"/>
  <c r="I93" i="132"/>
  <c r="I150" i="61"/>
  <c r="I150" i="132"/>
  <c r="I32" i="59"/>
  <c r="I32" i="132"/>
  <c r="I30" i="59"/>
  <c r="I30" i="132"/>
  <c r="I80" i="59"/>
  <c r="I80" i="132"/>
  <c r="I151" i="61"/>
  <c r="I151" i="132"/>
  <c r="I130" i="59"/>
  <c r="I130" i="132"/>
  <c r="I140" i="59"/>
  <c r="I140" i="132"/>
  <c r="I129" i="59"/>
  <c r="I129" i="132"/>
  <c r="I145" i="61"/>
  <c r="I145" i="132"/>
  <c r="I107" i="61"/>
  <c r="I107" i="132"/>
  <c r="I109" i="61"/>
  <c r="I109" i="132"/>
  <c r="I154" i="59"/>
  <c r="I154" i="132"/>
  <c r="I125" i="59"/>
  <c r="I125" i="132"/>
  <c r="I152" i="59"/>
  <c r="I152" i="132"/>
  <c r="I136" i="59"/>
  <c r="I136" i="132"/>
  <c r="I128" i="59"/>
  <c r="I128" i="132"/>
  <c r="I144" i="61"/>
  <c r="I144" i="132"/>
  <c r="I100" i="59"/>
  <c r="I100" i="132"/>
  <c r="I119" i="59"/>
  <c r="I119" i="132"/>
  <c r="I124" i="61"/>
  <c r="I156" i="61"/>
  <c r="I156" i="132"/>
  <c r="I85" i="61"/>
  <c r="I85" i="132"/>
  <c r="I94" i="59"/>
  <c r="I94" i="132"/>
  <c r="I116" i="59"/>
  <c r="I116" i="132"/>
  <c r="I82" i="59"/>
  <c r="I82" i="132"/>
  <c r="I134" i="59"/>
  <c r="I134" i="132"/>
  <c r="I103" i="59"/>
  <c r="I103" i="132"/>
  <c r="I88" i="59"/>
  <c r="I88" i="132"/>
  <c r="I91" i="59"/>
  <c r="I91" i="132"/>
  <c r="I160" i="59"/>
  <c r="I160" i="132"/>
  <c r="I139" i="59"/>
  <c r="I139" i="132"/>
  <c r="I78" i="59"/>
  <c r="I78" i="132"/>
  <c r="I147" i="59"/>
  <c r="I147" i="132"/>
  <c r="I114" i="59"/>
  <c r="I114" i="132"/>
  <c r="I79" i="59"/>
  <c r="I79" i="132"/>
  <c r="I102" i="59"/>
  <c r="I102" i="132"/>
  <c r="I70" i="59"/>
  <c r="I70" i="132"/>
  <c r="I86" i="59"/>
  <c r="I86" i="132"/>
  <c r="I113" i="59"/>
  <c r="I113" i="132"/>
  <c r="Q22" i="56"/>
  <c r="I22" i="132"/>
  <c r="I135" i="59"/>
  <c r="I135" i="132"/>
  <c r="A130" i="71"/>
  <c r="A131" i="71" s="1"/>
  <c r="A132" i="71" s="1"/>
  <c r="A133" i="71" s="1"/>
  <c r="A134" i="71" s="1"/>
  <c r="A135" i="71" s="1"/>
  <c r="A136" i="71" s="1"/>
  <c r="A137" i="71" s="1"/>
  <c r="A138" i="71" s="1"/>
  <c r="A139" i="71" s="1"/>
  <c r="A140" i="71" s="1"/>
  <c r="A141" i="71" s="1"/>
  <c r="A142" i="71" s="1"/>
  <c r="A143" i="71" s="1"/>
  <c r="A144" i="71" s="1"/>
  <c r="A145" i="71" s="1"/>
  <c r="A146" i="71" s="1"/>
  <c r="A147" i="71" s="1"/>
  <c r="A148" i="71" s="1"/>
  <c r="A149" i="71" s="1"/>
  <c r="A150" i="71" s="1"/>
  <c r="A151" i="71" s="1"/>
  <c r="A152" i="71" s="1"/>
  <c r="A153" i="71" s="1"/>
  <c r="A154" i="71" s="1"/>
  <c r="A155" i="71" s="1"/>
  <c r="A156" i="71" s="1"/>
  <c r="A157" i="71" s="1"/>
  <c r="A158" i="71" s="1"/>
  <c r="A159" i="71" s="1"/>
  <c r="A160" i="71" s="1"/>
  <c r="A161" i="71" s="1"/>
  <c r="L103" i="61"/>
  <c r="L103" i="132"/>
  <c r="L54" i="61"/>
  <c r="L54" i="132"/>
  <c r="L87" i="61"/>
  <c r="L87" i="132"/>
  <c r="L100" i="61"/>
  <c r="L100" i="132"/>
  <c r="L49" i="61"/>
  <c r="L49" i="132"/>
  <c r="L101" i="61"/>
  <c r="L101" i="132"/>
  <c r="L70" i="61"/>
  <c r="L70" i="132"/>
  <c r="L80" i="61"/>
  <c r="L80" i="132"/>
  <c r="L42" i="61"/>
  <c r="L42" i="132"/>
  <c r="L62" i="61"/>
  <c r="L62" i="132"/>
  <c r="L69" i="61"/>
  <c r="L69" i="132"/>
  <c r="L109" i="61"/>
  <c r="L109" i="132"/>
  <c r="L81" i="61"/>
  <c r="L81" i="132"/>
  <c r="L66" i="61"/>
  <c r="L66" i="132"/>
  <c r="L72" i="61"/>
  <c r="L72" i="132"/>
  <c r="L58" i="61"/>
  <c r="L58" i="132"/>
  <c r="L48" i="61"/>
  <c r="L48" i="132"/>
  <c r="L82" i="61"/>
  <c r="L82" i="132"/>
  <c r="L77" i="61"/>
  <c r="L77" i="132"/>
  <c r="L93" i="61"/>
  <c r="L93" i="132"/>
  <c r="L78" i="61"/>
  <c r="L78" i="132"/>
  <c r="L50" i="61"/>
  <c r="L50" i="132"/>
  <c r="L86" i="61"/>
  <c r="L86" i="132"/>
  <c r="L46" i="61"/>
  <c r="L46" i="132"/>
  <c r="L98" i="61"/>
  <c r="L98" i="132"/>
  <c r="L84" i="61"/>
  <c r="L84" i="132"/>
  <c r="L68" i="61"/>
  <c r="L68" i="132"/>
  <c r="L45" i="61"/>
  <c r="L45" i="132"/>
  <c r="L73" i="61"/>
  <c r="L73" i="132"/>
  <c r="L102" i="61"/>
  <c r="L102" i="132"/>
  <c r="L76" i="61"/>
  <c r="L76" i="132"/>
  <c r="M160" i="61"/>
  <c r="M160" i="132"/>
  <c r="AK145" i="134"/>
  <c r="AK143" i="134"/>
  <c r="AK150" i="134"/>
  <c r="AK139" i="134"/>
  <c r="AK155" i="134"/>
  <c r="AK151" i="134"/>
  <c r="AK136" i="134"/>
  <c r="AK154" i="134"/>
  <c r="AK160" i="134"/>
  <c r="AK140" i="134"/>
  <c r="AK147" i="134"/>
  <c r="AK158" i="134"/>
  <c r="AK141" i="134"/>
  <c r="AK142" i="134"/>
  <c r="AK153" i="134"/>
  <c r="AK144" i="134"/>
  <c r="AK137" i="134"/>
  <c r="AK161" i="134"/>
  <c r="AK127" i="134"/>
  <c r="AK156" i="134"/>
  <c r="AK148" i="134"/>
  <c r="AK149" i="134"/>
  <c r="AK135" i="134"/>
  <c r="AK157" i="134"/>
  <c r="AK159" i="134"/>
  <c r="AK138" i="134"/>
  <c r="AK152" i="134"/>
  <c r="AK146" i="134"/>
  <c r="G134" i="59"/>
  <c r="G134" i="61"/>
  <c r="G153" i="61"/>
  <c r="M102" i="61"/>
  <c r="M102" i="132"/>
  <c r="M95" i="59"/>
  <c r="M95" i="132"/>
  <c r="M92" i="61"/>
  <c r="M92" i="132"/>
  <c r="L25" i="134"/>
  <c r="M96" i="59"/>
  <c r="M96" i="132"/>
  <c r="M91" i="61"/>
  <c r="M91" i="132"/>
  <c r="M117" i="59"/>
  <c r="M117" i="132"/>
  <c r="L19" i="53"/>
  <c r="M100" i="61"/>
  <c r="M100" i="132"/>
  <c r="M104" i="61"/>
  <c r="M104" i="132"/>
  <c r="M89" i="61"/>
  <c r="M89" i="132"/>
  <c r="M88" i="61"/>
  <c r="M88" i="132"/>
  <c r="J154" i="61"/>
  <c r="J154" i="132"/>
  <c r="J145" i="61"/>
  <c r="J145" i="132"/>
  <c r="J126" i="59"/>
  <c r="J126" i="132"/>
  <c r="J81" i="59"/>
  <c r="J81" i="132"/>
  <c r="J160" i="59"/>
  <c r="J160" i="132"/>
  <c r="J158" i="59"/>
  <c r="J158" i="132"/>
  <c r="J141" i="61"/>
  <c r="J141" i="132"/>
  <c r="J132" i="59"/>
  <c r="J132" i="132"/>
  <c r="J47" i="61"/>
  <c r="J47" i="132"/>
  <c r="J41" i="59"/>
  <c r="J41" i="132"/>
  <c r="J94" i="59"/>
  <c r="J94" i="132"/>
  <c r="J65" i="61"/>
  <c r="J65" i="132"/>
  <c r="J92" i="59"/>
  <c r="J92" i="132"/>
  <c r="J102" i="59"/>
  <c r="J102" i="132"/>
  <c r="J140" i="59"/>
  <c r="J140" i="132"/>
  <c r="J125" i="61"/>
  <c r="J125" i="132"/>
  <c r="J48" i="61"/>
  <c r="J48" i="132"/>
  <c r="J86" i="61"/>
  <c r="J86" i="132"/>
  <c r="J109" i="61"/>
  <c r="J109" i="132"/>
  <c r="J107" i="61"/>
  <c r="J107" i="132"/>
  <c r="J148" i="61"/>
  <c r="J148" i="132"/>
  <c r="J115" i="61"/>
  <c r="J115" i="132"/>
  <c r="J130" i="59"/>
  <c r="J130" i="132"/>
  <c r="J53" i="61"/>
  <c r="J53" i="132"/>
  <c r="J57" i="61"/>
  <c r="J57" i="132"/>
  <c r="J55" i="61"/>
  <c r="J55" i="132"/>
  <c r="J71" i="61"/>
  <c r="J71" i="132"/>
  <c r="J46" i="61"/>
  <c r="J46" i="132"/>
  <c r="J133" i="61"/>
  <c r="J133" i="132"/>
  <c r="J147" i="61"/>
  <c r="J147" i="132"/>
  <c r="J78" i="61"/>
  <c r="J78" i="132"/>
  <c r="J56" i="61"/>
  <c r="J56" i="132"/>
  <c r="J49" i="59"/>
  <c r="J49" i="132"/>
  <c r="J89" i="61"/>
  <c r="J89" i="132"/>
  <c r="J156" i="61"/>
  <c r="J156" i="132"/>
  <c r="J129" i="61"/>
  <c r="J129" i="132"/>
  <c r="J114" i="61"/>
  <c r="J114" i="132"/>
  <c r="J137" i="59"/>
  <c r="J137" i="132"/>
  <c r="J150" i="61"/>
  <c r="J150" i="132"/>
  <c r="J112" i="61"/>
  <c r="J112" i="132"/>
  <c r="J52" i="59"/>
  <c r="J52" i="132"/>
  <c r="J62" i="59"/>
  <c r="J62" i="132"/>
  <c r="J80" i="61"/>
  <c r="J80" i="132"/>
  <c r="J72" i="59"/>
  <c r="J72" i="132"/>
  <c r="J68" i="59"/>
  <c r="J68" i="132"/>
  <c r="J111" i="61"/>
  <c r="J111" i="132"/>
  <c r="J82" i="61"/>
  <c r="J82" i="132"/>
  <c r="J155" i="59"/>
  <c r="J155" i="132"/>
  <c r="J138" i="59"/>
  <c r="J138" i="132"/>
  <c r="J44" i="59"/>
  <c r="J44" i="132"/>
  <c r="J63" i="59"/>
  <c r="J63" i="132"/>
  <c r="J136" i="59"/>
  <c r="J136" i="132"/>
  <c r="J153" i="59"/>
  <c r="J153" i="132"/>
  <c r="J79" i="61"/>
  <c r="J79" i="132"/>
  <c r="J85" i="59"/>
  <c r="J85" i="132"/>
  <c r="J128" i="59"/>
  <c r="J128" i="132"/>
  <c r="J142" i="59"/>
  <c r="J142" i="132"/>
  <c r="J93" i="59"/>
  <c r="J93" i="132"/>
  <c r="J73" i="61"/>
  <c r="J73" i="132"/>
  <c r="J54" i="61"/>
  <c r="J54" i="132"/>
  <c r="J60" i="59"/>
  <c r="J60" i="132"/>
  <c r="J108" i="61"/>
  <c r="J108" i="132"/>
  <c r="J77" i="61"/>
  <c r="J77" i="132"/>
  <c r="J84" i="61"/>
  <c r="J84" i="132"/>
  <c r="J42" i="59"/>
  <c r="J42" i="132"/>
  <c r="J67" i="61"/>
  <c r="J67" i="132"/>
  <c r="J146" i="61"/>
  <c r="J146" i="132"/>
  <c r="J83" i="59"/>
  <c r="J83" i="132"/>
  <c r="J103" i="59"/>
  <c r="J103" i="132"/>
  <c r="J104" i="61"/>
  <c r="J104" i="132"/>
  <c r="J51" i="59"/>
  <c r="J51" i="132"/>
  <c r="J45" i="59"/>
  <c r="J45" i="132"/>
  <c r="J43" i="61"/>
  <c r="J43" i="132"/>
  <c r="J70" i="61"/>
  <c r="J70" i="132"/>
  <c r="J103" i="61"/>
  <c r="J95" i="61"/>
  <c r="J95" i="132"/>
  <c r="J64" i="61"/>
  <c r="J64" i="132"/>
  <c r="J66" i="61"/>
  <c r="J66" i="132"/>
  <c r="J105" i="59"/>
  <c r="J105" i="132"/>
  <c r="J131" i="61"/>
  <c r="J131" i="132"/>
  <c r="J91" i="61"/>
  <c r="J91" i="132"/>
  <c r="J143" i="61"/>
  <c r="J143" i="132"/>
  <c r="J106" i="61"/>
  <c r="J106" i="132"/>
  <c r="J96" i="61"/>
  <c r="J96" i="132"/>
  <c r="J159" i="61"/>
  <c r="J159" i="132"/>
  <c r="J61" i="59"/>
  <c r="J61" i="132"/>
  <c r="J50" i="61"/>
  <c r="J50" i="132"/>
  <c r="J144" i="61"/>
  <c r="J144" i="132"/>
  <c r="J123" i="59"/>
  <c r="J123" i="132"/>
  <c r="J97" i="61"/>
  <c r="J97" i="132"/>
  <c r="J135" i="61"/>
  <c r="J135" i="132"/>
  <c r="J74" i="59"/>
  <c r="J74" i="132"/>
  <c r="J134" i="61"/>
  <c r="J134" i="132"/>
  <c r="J58" i="59"/>
  <c r="J58" i="132"/>
  <c r="J132" i="61"/>
  <c r="J157" i="61"/>
  <c r="J157" i="132"/>
  <c r="J124" i="59"/>
  <c r="J124" i="132"/>
  <c r="J113" i="61"/>
  <c r="J113" i="132"/>
  <c r="J98" i="61"/>
  <c r="J98" i="132"/>
  <c r="J152" i="61"/>
  <c r="J152" i="132"/>
  <c r="J139" i="59"/>
  <c r="J139" i="132"/>
  <c r="J101" i="61"/>
  <c r="J101" i="132"/>
  <c r="J59" i="61"/>
  <c r="J59" i="132"/>
  <c r="D99" i="59"/>
  <c r="D99" i="132"/>
  <c r="D31" i="59"/>
  <c r="D31" i="132"/>
  <c r="D39" i="59"/>
  <c r="D39" i="132"/>
  <c r="D32" i="61"/>
  <c r="D32" i="132"/>
  <c r="D59" i="61"/>
  <c r="D59" i="132"/>
  <c r="D86" i="61"/>
  <c r="D86" i="132"/>
  <c r="D76" i="59"/>
  <c r="D76" i="132"/>
  <c r="D20" i="61"/>
  <c r="D20" i="132"/>
  <c r="D57" i="61"/>
  <c r="D57" i="132"/>
  <c r="D115" i="61"/>
  <c r="D115" i="132"/>
  <c r="D96" i="61"/>
  <c r="D96" i="132"/>
  <c r="D35" i="59"/>
  <c r="D35" i="132"/>
  <c r="D73" i="59"/>
  <c r="D73" i="132"/>
  <c r="D45" i="61"/>
  <c r="D45" i="132"/>
  <c r="D119" i="61"/>
  <c r="D119" i="132"/>
  <c r="D63" i="61"/>
  <c r="D63" i="132"/>
  <c r="D81" i="61"/>
  <c r="D81" i="132"/>
  <c r="D121" i="59"/>
  <c r="D121" i="132"/>
  <c r="D107" i="59"/>
  <c r="D107" i="132"/>
  <c r="D91" i="59"/>
  <c r="D91" i="132"/>
  <c r="D60" i="61"/>
  <c r="D60" i="132"/>
  <c r="D98" i="59"/>
  <c r="D98" i="132"/>
  <c r="D82" i="61"/>
  <c r="D82" i="132"/>
  <c r="D125" i="61"/>
  <c r="D125" i="132"/>
  <c r="D29" i="59"/>
  <c r="D29" i="132"/>
  <c r="D80" i="59"/>
  <c r="D80" i="132"/>
  <c r="D87" i="59"/>
  <c r="D87" i="132"/>
  <c r="D19" i="59"/>
  <c r="D19" i="132"/>
  <c r="D15" i="61"/>
  <c r="D15" i="132"/>
  <c r="D113" i="59"/>
  <c r="D113" i="132"/>
  <c r="D27" i="59"/>
  <c r="D27" i="132"/>
  <c r="D74" i="59"/>
  <c r="D74" i="132"/>
  <c r="D47" i="61"/>
  <c r="D47" i="132"/>
  <c r="D79" i="59"/>
  <c r="D79" i="132"/>
  <c r="D8" i="59"/>
  <c r="D8" i="132"/>
  <c r="D70" i="61"/>
  <c r="D70" i="132"/>
  <c r="D89" i="61"/>
  <c r="D89" i="132"/>
  <c r="D127" i="61"/>
  <c r="D127" i="132"/>
  <c r="D68" i="61"/>
  <c r="D68" i="132"/>
  <c r="D23" i="59"/>
  <c r="D23" i="132"/>
  <c r="D67" i="59"/>
  <c r="D67" i="132"/>
  <c r="D33" i="61"/>
  <c r="D33" i="132"/>
  <c r="D95" i="61"/>
  <c r="D95" i="132"/>
  <c r="D52" i="59"/>
  <c r="D52" i="132"/>
  <c r="D69" i="61"/>
  <c r="D69" i="132"/>
  <c r="D109" i="61"/>
  <c r="D109" i="132"/>
  <c r="D83" i="61"/>
  <c r="D83" i="132"/>
  <c r="D75" i="61"/>
  <c r="D75" i="132"/>
  <c r="D48" i="61"/>
  <c r="D48" i="132"/>
  <c r="D50" i="59"/>
  <c r="D50" i="132"/>
  <c r="D62" i="61"/>
  <c r="D62" i="132"/>
  <c r="D124" i="59"/>
  <c r="D124" i="132"/>
  <c r="D24" i="61"/>
  <c r="D24" i="132"/>
  <c r="D10" i="59"/>
  <c r="D10" i="132"/>
  <c r="D84" i="61"/>
  <c r="D84" i="132"/>
  <c r="D17" i="59"/>
  <c r="D17" i="132"/>
  <c r="D104" i="61"/>
  <c r="D104" i="132"/>
  <c r="D61" i="61"/>
  <c r="D61" i="132"/>
  <c r="D66" i="59"/>
  <c r="D66" i="132"/>
  <c r="D18" i="59"/>
  <c r="D18" i="132"/>
  <c r="D49" i="59"/>
  <c r="D49" i="132"/>
  <c r="D100" i="61"/>
  <c r="D100" i="132"/>
  <c r="D111" i="61"/>
  <c r="D111" i="132"/>
  <c r="D110" i="59"/>
  <c r="D110" i="132"/>
  <c r="D43" i="59"/>
  <c r="D43" i="132"/>
  <c r="D93" i="61"/>
  <c r="D93" i="132"/>
  <c r="D51" i="59"/>
  <c r="D51" i="132"/>
  <c r="D13" i="61"/>
  <c r="D13" i="132"/>
  <c r="D44" i="61"/>
  <c r="D44" i="132"/>
  <c r="D53" i="61"/>
  <c r="D53" i="132"/>
  <c r="D101" i="59"/>
  <c r="D101" i="132"/>
  <c r="D88" i="59"/>
  <c r="D88" i="132"/>
  <c r="D11" i="59"/>
  <c r="D11" i="132"/>
  <c r="D58" i="61"/>
  <c r="D58" i="132"/>
  <c r="D21" i="61"/>
  <c r="D21" i="132"/>
  <c r="D77" i="61"/>
  <c r="D77" i="132"/>
  <c r="D40" i="61"/>
  <c r="D40" i="132"/>
  <c r="D38" i="59"/>
  <c r="D38" i="132"/>
  <c r="D97" i="59"/>
  <c r="D97" i="132"/>
  <c r="D71" i="61"/>
  <c r="D71" i="132"/>
  <c r="D36" i="59"/>
  <c r="D36" i="132"/>
  <c r="D118" i="61"/>
  <c r="D118" i="132"/>
  <c r="D46" i="59"/>
  <c r="D46" i="132"/>
  <c r="D9" i="61"/>
  <c r="D9" i="132"/>
  <c r="D106" i="61"/>
  <c r="D106" i="132"/>
  <c r="D28" i="59"/>
  <c r="D28" i="132"/>
  <c r="D14" i="59"/>
  <c r="D14" i="132"/>
  <c r="D85" i="59"/>
  <c r="D85" i="132"/>
  <c r="D54" i="59"/>
  <c r="D54" i="132"/>
  <c r="D26" i="59"/>
  <c r="D26" i="132"/>
  <c r="D12" i="59"/>
  <c r="D12" i="132"/>
  <c r="D103" i="59"/>
  <c r="D103" i="132"/>
  <c r="D34" i="59"/>
  <c r="D34" i="132"/>
  <c r="D120" i="59"/>
  <c r="D120" i="132"/>
  <c r="D64" i="59"/>
  <c r="D64" i="132"/>
  <c r="D16" i="61"/>
  <c r="D16" i="132"/>
  <c r="D114" i="59"/>
  <c r="D114" i="132"/>
  <c r="D78" i="59"/>
  <c r="D78" i="132"/>
  <c r="D42" i="59"/>
  <c r="D42" i="132"/>
  <c r="D126" i="61"/>
  <c r="D126" i="132"/>
  <c r="D22" i="61"/>
  <c r="D22" i="132"/>
  <c r="D108" i="61"/>
  <c r="D108" i="132"/>
  <c r="D41" i="61"/>
  <c r="D41" i="132"/>
  <c r="D116" i="59"/>
  <c r="D116" i="132"/>
  <c r="D102" i="59"/>
  <c r="D102" i="132"/>
  <c r="D72" i="61"/>
  <c r="D72" i="132"/>
  <c r="D30" i="61"/>
  <c r="D30" i="132"/>
  <c r="D90" i="59"/>
  <c r="D90" i="132"/>
  <c r="D112" i="61"/>
  <c r="D112" i="132"/>
  <c r="D123" i="59"/>
  <c r="D123" i="132"/>
  <c r="D122" i="61"/>
  <c r="D122" i="132"/>
  <c r="D55" i="59"/>
  <c r="D55" i="132"/>
  <c r="D105" i="61"/>
  <c r="D105" i="132"/>
  <c r="D92" i="59"/>
  <c r="D92" i="132"/>
  <c r="D37" i="59"/>
  <c r="D37" i="132"/>
  <c r="D56" i="61"/>
  <c r="D56" i="132"/>
  <c r="D94" i="61"/>
  <c r="D94" i="132"/>
  <c r="D25" i="61"/>
  <c r="D25" i="132"/>
  <c r="D117" i="59"/>
  <c r="D117" i="132"/>
  <c r="G116" i="59"/>
  <c r="G116" i="61"/>
  <c r="G136" i="61"/>
  <c r="G136" i="132"/>
  <c r="G146" i="59"/>
  <c r="G146" i="132"/>
  <c r="G125" i="59"/>
  <c r="G125" i="132"/>
  <c r="G141" i="59"/>
  <c r="G141" i="132"/>
  <c r="G132" i="59"/>
  <c r="G132" i="132"/>
  <c r="G158" i="59"/>
  <c r="G158" i="132"/>
  <c r="G129" i="61"/>
  <c r="G129" i="132"/>
  <c r="G114" i="61"/>
  <c r="G114" i="132"/>
  <c r="G144" i="59"/>
  <c r="G144" i="132"/>
  <c r="G119" i="59"/>
  <c r="G119" i="132"/>
  <c r="G112" i="61"/>
  <c r="G112" i="132"/>
  <c r="G151" i="59"/>
  <c r="G151" i="132"/>
  <c r="G113" i="59"/>
  <c r="G113" i="132"/>
  <c r="G140" i="61"/>
  <c r="G140" i="132"/>
  <c r="G160" i="61"/>
  <c r="G160" i="132"/>
  <c r="G110" i="59"/>
  <c r="G110" i="132"/>
  <c r="G156" i="59"/>
  <c r="G156" i="132"/>
  <c r="G148" i="61"/>
  <c r="G148" i="132"/>
  <c r="G126" i="59"/>
  <c r="G126" i="132"/>
  <c r="G131" i="61"/>
  <c r="G131" i="132"/>
  <c r="G117" i="59"/>
  <c r="G117" i="132"/>
  <c r="G121" i="59"/>
  <c r="G121" i="132"/>
  <c r="G130" i="61"/>
  <c r="G130" i="132"/>
  <c r="G143" i="59"/>
  <c r="G143" i="132"/>
  <c r="G124" i="61"/>
  <c r="G124" i="132"/>
  <c r="G137" i="61"/>
  <c r="G137" i="132"/>
  <c r="G142" i="59"/>
  <c r="G142" i="132"/>
  <c r="G155" i="59"/>
  <c r="G155" i="132"/>
  <c r="G128" i="59"/>
  <c r="G128" i="132"/>
  <c r="G133" i="61"/>
  <c r="G133" i="132"/>
  <c r="G149" i="59"/>
  <c r="G149" i="132"/>
  <c r="G154" i="61"/>
  <c r="G154" i="132"/>
  <c r="G135" i="61"/>
  <c r="G135" i="132"/>
  <c r="G138" i="61"/>
  <c r="G138" i="132"/>
  <c r="G145" i="61"/>
  <c r="G145" i="132"/>
  <c r="G122" i="61"/>
  <c r="G122" i="132"/>
  <c r="G115" i="59"/>
  <c r="G115" i="132"/>
  <c r="G147" i="61"/>
  <c r="G147" i="132"/>
  <c r="G123" i="61"/>
  <c r="G123" i="132"/>
  <c r="G157" i="59"/>
  <c r="G157" i="132"/>
  <c r="G150" i="61"/>
  <c r="G150" i="132"/>
  <c r="G127" i="59"/>
  <c r="G127" i="132"/>
  <c r="G159" i="59"/>
  <c r="G159" i="132"/>
  <c r="G139" i="59"/>
  <c r="G139" i="132"/>
  <c r="G129" i="59"/>
  <c r="G118" i="59"/>
  <c r="G118" i="132"/>
  <c r="G111" i="61"/>
  <c r="G111" i="132"/>
  <c r="G120" i="59"/>
  <c r="G120" i="132"/>
  <c r="G152" i="59"/>
  <c r="G152" i="132"/>
  <c r="AK154" i="53"/>
  <c r="AL143" i="53"/>
  <c r="AL142" i="53"/>
  <c r="AL156" i="53"/>
  <c r="AL152" i="53"/>
  <c r="AL161" i="53"/>
  <c r="AL154" i="53"/>
  <c r="AL151" i="53"/>
  <c r="AL145" i="53"/>
  <c r="AK160" i="53"/>
  <c r="AL149" i="53"/>
  <c r="AL147" i="53"/>
  <c r="AK147" i="53"/>
  <c r="AK158" i="53"/>
  <c r="AL159" i="53"/>
  <c r="AL137" i="53"/>
  <c r="AK141" i="53"/>
  <c r="AK148" i="53"/>
  <c r="AL138" i="53"/>
  <c r="AK149" i="53"/>
  <c r="AL144" i="53"/>
  <c r="AL155" i="53"/>
  <c r="AL136" i="53"/>
  <c r="AL134" i="53"/>
  <c r="AL160" i="53"/>
  <c r="AL148" i="53"/>
  <c r="AL139" i="53"/>
  <c r="AK157" i="53"/>
  <c r="AK152" i="53"/>
  <c r="AL157" i="53"/>
  <c r="AL141" i="53"/>
  <c r="AK146" i="53"/>
  <c r="AK142" i="53"/>
  <c r="AL153" i="53"/>
  <c r="AK153" i="53"/>
  <c r="AL158" i="53"/>
  <c r="AK144" i="53"/>
  <c r="AK145" i="53"/>
  <c r="AL127" i="53"/>
  <c r="AK143" i="53"/>
  <c r="AK150" i="53"/>
  <c r="AK140" i="53"/>
  <c r="AK161" i="53"/>
  <c r="AK156" i="53"/>
  <c r="AK159" i="53"/>
  <c r="AK138" i="53"/>
  <c r="AL135" i="53"/>
  <c r="AL150" i="53"/>
  <c r="AL140" i="53"/>
  <c r="AK139" i="53"/>
  <c r="AK155" i="53"/>
  <c r="AL146" i="53"/>
  <c r="AK151" i="53"/>
  <c r="D34" i="61"/>
  <c r="D120" i="61"/>
  <c r="J62" i="61"/>
  <c r="I127" i="59"/>
  <c r="I127" i="61"/>
  <c r="I149" i="61"/>
  <c r="I152" i="61"/>
  <c r="I143" i="61"/>
  <c r="I92" i="59"/>
  <c r="I35" i="59"/>
  <c r="Q151" i="56"/>
  <c r="Q151" i="59" s="1"/>
  <c r="Q149" i="56"/>
  <c r="I20" i="61"/>
  <c r="Q35" i="56"/>
  <c r="I151" i="59"/>
  <c r="I23" i="59"/>
  <c r="I76" i="61"/>
  <c r="I74" i="61"/>
  <c r="G133" i="59"/>
  <c r="D71" i="59"/>
  <c r="D54" i="61"/>
  <c r="D28" i="61"/>
  <c r="D50" i="61"/>
  <c r="D85" i="61"/>
  <c r="D9" i="59"/>
  <c r="X118" i="80"/>
  <c r="M118" i="56" s="1"/>
  <c r="M108" i="56"/>
  <c r="M108" i="61" s="1"/>
  <c r="M100" i="59"/>
  <c r="M109" i="56"/>
  <c r="M109" i="132" s="1"/>
  <c r="R128" i="80"/>
  <c r="S128" i="80" s="1"/>
  <c r="M117" i="61"/>
  <c r="M96" i="61"/>
  <c r="X122" i="80"/>
  <c r="M122" i="56" s="1"/>
  <c r="R127" i="80"/>
  <c r="S127" i="80" s="1"/>
  <c r="L41" i="56"/>
  <c r="R126" i="80"/>
  <c r="S126" i="80" s="1"/>
  <c r="M88" i="59"/>
  <c r="R125" i="80"/>
  <c r="S125" i="80" s="1"/>
  <c r="M89" i="59"/>
  <c r="M95" i="61"/>
  <c r="J114" i="59"/>
  <c r="J80" i="59"/>
  <c r="Q148" i="56"/>
  <c r="J64" i="59"/>
  <c r="J134" i="59"/>
  <c r="J135" i="59"/>
  <c r="J74" i="61"/>
  <c r="J86" i="59"/>
  <c r="J57" i="59"/>
  <c r="Q130" i="56"/>
  <c r="J42" i="61"/>
  <c r="J130" i="61"/>
  <c r="J91" i="59"/>
  <c r="K127" i="56"/>
  <c r="Q129" i="56"/>
  <c r="Q159" i="56"/>
  <c r="J70" i="59"/>
  <c r="J159" i="59"/>
  <c r="J60" i="61"/>
  <c r="I109" i="59"/>
  <c r="I100" i="61"/>
  <c r="I103" i="61"/>
  <c r="I135" i="61"/>
  <c r="I119" i="61"/>
  <c r="I85" i="59"/>
  <c r="Q135" i="56"/>
  <c r="I113" i="61"/>
  <c r="I69" i="61"/>
  <c r="I129" i="61"/>
  <c r="I32" i="61"/>
  <c r="G115" i="61"/>
  <c r="G123" i="59"/>
  <c r="G122" i="59"/>
  <c r="D26" i="61"/>
  <c r="D12" i="61"/>
  <c r="D103" i="61"/>
  <c r="D64" i="61"/>
  <c r="D14" i="61"/>
  <c r="D81" i="59"/>
  <c r="D16" i="59"/>
  <c r="D108" i="59"/>
  <c r="D23" i="61"/>
  <c r="D119" i="59"/>
  <c r="D114" i="61"/>
  <c r="J83" i="61"/>
  <c r="J157" i="59"/>
  <c r="J46" i="59"/>
  <c r="J131" i="59"/>
  <c r="J41" i="61"/>
  <c r="J82" i="59"/>
  <c r="J61" i="61"/>
  <c r="J97" i="59"/>
  <c r="J124" i="61"/>
  <c r="J96" i="59"/>
  <c r="Q157" i="56"/>
  <c r="Q138" i="56"/>
  <c r="J66" i="59"/>
  <c r="J95" i="59"/>
  <c r="K126" i="56"/>
  <c r="K126" i="59" s="1"/>
  <c r="Q143" i="56"/>
  <c r="J53" i="59"/>
  <c r="J56" i="59"/>
  <c r="J59" i="59"/>
  <c r="J127" i="56"/>
  <c r="J127" i="132" s="1"/>
  <c r="J106" i="59"/>
  <c r="J72" i="61"/>
  <c r="J104" i="59"/>
  <c r="J151" i="61"/>
  <c r="J143" i="59"/>
  <c r="J68" i="61"/>
  <c r="J105" i="61"/>
  <c r="J155" i="61"/>
  <c r="J43" i="59"/>
  <c r="J47" i="59"/>
  <c r="J149" i="61"/>
  <c r="J146" i="59"/>
  <c r="H79" i="56"/>
  <c r="H79" i="132" s="1"/>
  <c r="H90" i="56"/>
  <c r="H90" i="132" s="1"/>
  <c r="H61" i="56"/>
  <c r="H61" i="132" s="1"/>
  <c r="H75" i="56"/>
  <c r="H75" i="132" s="1"/>
  <c r="H97" i="56"/>
  <c r="H97" i="132" s="1"/>
  <c r="H64" i="56"/>
  <c r="H64" i="132" s="1"/>
  <c r="H98" i="56"/>
  <c r="H98" i="132" s="1"/>
  <c r="H93" i="56"/>
  <c r="H93" i="132" s="1"/>
  <c r="H95" i="56"/>
  <c r="H95" i="132" s="1"/>
  <c r="H105" i="56"/>
  <c r="H105" i="132" s="1"/>
  <c r="H72" i="56"/>
  <c r="H72" i="132" s="1"/>
  <c r="H76" i="56"/>
  <c r="H76" i="132" s="1"/>
  <c r="G114" i="59"/>
  <c r="G158" i="61"/>
  <c r="G141" i="61"/>
  <c r="G125" i="61"/>
  <c r="G146" i="61"/>
  <c r="G132" i="61"/>
  <c r="G136" i="59"/>
  <c r="G113" i="61"/>
  <c r="G142" i="61"/>
  <c r="D118" i="59"/>
  <c r="D97" i="61"/>
  <c r="D46" i="61"/>
  <c r="D40" i="59"/>
  <c r="D106" i="59"/>
  <c r="D52" i="61"/>
  <c r="D111" i="59"/>
  <c r="D91" i="61"/>
  <c r="D75" i="59"/>
  <c r="D32" i="59"/>
  <c r="D69" i="59"/>
  <c r="D109" i="59"/>
  <c r="D77" i="59"/>
  <c r="D48" i="59"/>
  <c r="D83" i="59"/>
  <c r="D116" i="61"/>
  <c r="D39" i="61"/>
  <c r="D63" i="59"/>
  <c r="D102" i="61"/>
  <c r="D10" i="61"/>
  <c r="D30" i="59"/>
  <c r="D86" i="59"/>
  <c r="D84" i="59"/>
  <c r="X87" i="80"/>
  <c r="M102" i="59"/>
  <c r="M91" i="59"/>
  <c r="S119" i="80"/>
  <c r="S123" i="80"/>
  <c r="M92" i="59"/>
  <c r="R120" i="80"/>
  <c r="X120" i="80" s="1"/>
  <c r="M104" i="59"/>
  <c r="X114" i="80"/>
  <c r="M123" i="56"/>
  <c r="M116" i="56"/>
  <c r="M105" i="56"/>
  <c r="M121" i="56"/>
  <c r="M106" i="56"/>
  <c r="M115" i="56"/>
  <c r="M119" i="56"/>
  <c r="M110" i="56"/>
  <c r="M110" i="132" s="1"/>
  <c r="M78" i="56"/>
  <c r="M98" i="56"/>
  <c r="R124" i="80"/>
  <c r="S124" i="80" s="1"/>
  <c r="M90" i="56"/>
  <c r="M94" i="56"/>
  <c r="M86" i="56"/>
  <c r="M107" i="56"/>
  <c r="M101" i="56"/>
  <c r="M160" i="59"/>
  <c r="M99" i="56"/>
  <c r="M97" i="56"/>
  <c r="M93" i="56"/>
  <c r="X112" i="80"/>
  <c r="M84" i="56"/>
  <c r="M111" i="56"/>
  <c r="M103" i="56"/>
  <c r="M103" i="132" s="1"/>
  <c r="K114" i="56"/>
  <c r="J85" i="61"/>
  <c r="J50" i="59"/>
  <c r="K115" i="56"/>
  <c r="J107" i="59"/>
  <c r="J126" i="61"/>
  <c r="J158" i="61"/>
  <c r="J148" i="59"/>
  <c r="J52" i="61"/>
  <c r="J54" i="59"/>
  <c r="K113" i="56"/>
  <c r="K120" i="56"/>
  <c r="K122" i="56"/>
  <c r="K122" i="59" s="1"/>
  <c r="J153" i="61"/>
  <c r="K117" i="56"/>
  <c r="J94" i="61"/>
  <c r="K124" i="56"/>
  <c r="J109" i="59"/>
  <c r="J44" i="61"/>
  <c r="K123" i="56"/>
  <c r="K125" i="56"/>
  <c r="J125" i="59"/>
  <c r="J92" i="61"/>
  <c r="J140" i="61"/>
  <c r="J141" i="59"/>
  <c r="J58" i="61"/>
  <c r="J49" i="61"/>
  <c r="J48" i="59"/>
  <c r="K112" i="56"/>
  <c r="K119" i="56"/>
  <c r="J160" i="61"/>
  <c r="J51" i="61"/>
  <c r="K110" i="56"/>
  <c r="K121" i="56"/>
  <c r="Q150" i="56"/>
  <c r="J123" i="61"/>
  <c r="J115" i="59"/>
  <c r="J73" i="59"/>
  <c r="Q136" i="56"/>
  <c r="J55" i="59"/>
  <c r="K118" i="56"/>
  <c r="K111" i="56"/>
  <c r="K116" i="56"/>
  <c r="J101" i="59"/>
  <c r="J139" i="61"/>
  <c r="Q147" i="56"/>
  <c r="J77" i="59"/>
  <c r="J136" i="61"/>
  <c r="J150" i="59"/>
  <c r="J108" i="59"/>
  <c r="Q152" i="56"/>
  <c r="J111" i="59"/>
  <c r="J98" i="59"/>
  <c r="J156" i="59"/>
  <c r="J144" i="59"/>
  <c r="J129" i="59"/>
  <c r="J154" i="59"/>
  <c r="J152" i="59"/>
  <c r="J112" i="59"/>
  <c r="J78" i="59"/>
  <c r="J71" i="59"/>
  <c r="J89" i="59"/>
  <c r="J145" i="59"/>
  <c r="J128" i="61"/>
  <c r="J121" i="56"/>
  <c r="J137" i="61"/>
  <c r="J63" i="61"/>
  <c r="J113" i="59"/>
  <c r="J93" i="61"/>
  <c r="J79" i="59"/>
  <c r="J138" i="61"/>
  <c r="Q137" i="56"/>
  <c r="J118" i="56"/>
  <c r="J116" i="56"/>
  <c r="J116" i="61" s="1"/>
  <c r="J151" i="59"/>
  <c r="Q155" i="56"/>
  <c r="J67" i="59"/>
  <c r="J110" i="56"/>
  <c r="J147" i="59"/>
  <c r="J120" i="56"/>
  <c r="J117" i="56"/>
  <c r="J117" i="132" s="1"/>
  <c r="J142" i="61"/>
  <c r="J133" i="59"/>
  <c r="J122" i="56"/>
  <c r="J119" i="56"/>
  <c r="D92" i="61"/>
  <c r="C68" i="56"/>
  <c r="C68" i="132" s="1"/>
  <c r="C78" i="56"/>
  <c r="C78" i="132" s="1"/>
  <c r="C80" i="56"/>
  <c r="C80" i="132" s="1"/>
  <c r="C77" i="56"/>
  <c r="C77" i="132" s="1"/>
  <c r="D25" i="59"/>
  <c r="D117" i="61"/>
  <c r="C73" i="56"/>
  <c r="C73" i="132" s="1"/>
  <c r="C74" i="56"/>
  <c r="C74" i="132" s="1"/>
  <c r="D55" i="61"/>
  <c r="C79" i="56"/>
  <c r="C79" i="132" s="1"/>
  <c r="C65" i="56"/>
  <c r="C65" i="132" s="1"/>
  <c r="D21" i="59"/>
  <c r="C71" i="56"/>
  <c r="C71" i="132" s="1"/>
  <c r="D127" i="59"/>
  <c r="C82" i="56"/>
  <c r="C82" i="132" s="1"/>
  <c r="C63" i="56"/>
  <c r="C63" i="132" s="1"/>
  <c r="D94" i="59"/>
  <c r="D100" i="59"/>
  <c r="C69" i="56"/>
  <c r="C69" i="132" s="1"/>
  <c r="D56" i="59"/>
  <c r="C70" i="56"/>
  <c r="C70" i="132" s="1"/>
  <c r="D112" i="59"/>
  <c r="D37" i="61"/>
  <c r="D99" i="61"/>
  <c r="C66" i="56"/>
  <c r="C66" i="132" s="1"/>
  <c r="D110" i="61"/>
  <c r="D122" i="59"/>
  <c r="C75" i="56"/>
  <c r="C75" i="132" s="1"/>
  <c r="C138" i="56"/>
  <c r="C138" i="132" s="1"/>
  <c r="C72" i="56"/>
  <c r="C72" i="132" s="1"/>
  <c r="C67" i="56"/>
  <c r="C67" i="132" s="1"/>
  <c r="D43" i="61"/>
  <c r="C83" i="56"/>
  <c r="C83" i="132" s="1"/>
  <c r="D51" i="61"/>
  <c r="C81" i="56"/>
  <c r="C81" i="132" s="1"/>
  <c r="C76" i="56"/>
  <c r="C76" i="132" s="1"/>
  <c r="D31" i="61"/>
  <c r="D125" i="59"/>
  <c r="B136" i="56"/>
  <c r="B136" i="132" s="1"/>
  <c r="B67" i="56"/>
  <c r="B67" i="132" s="1"/>
  <c r="D73" i="61"/>
  <c r="B77" i="56"/>
  <c r="B77" i="132" s="1"/>
  <c r="B159" i="56"/>
  <c r="B159" i="132" s="1"/>
  <c r="B150" i="56"/>
  <c r="B150" i="132" s="1"/>
  <c r="D76" i="61"/>
  <c r="B147" i="56"/>
  <c r="B147" i="132" s="1"/>
  <c r="B137" i="56"/>
  <c r="B137" i="132" s="1"/>
  <c r="B134" i="56"/>
  <c r="B134" i="132" s="1"/>
  <c r="D19" i="61"/>
  <c r="D93" i="59"/>
  <c r="D87" i="61"/>
  <c r="B81" i="56"/>
  <c r="B81" i="132" s="1"/>
  <c r="B63" i="56"/>
  <c r="B63" i="132" s="1"/>
  <c r="B132" i="56"/>
  <c r="B132" i="132" s="1"/>
  <c r="D60" i="59"/>
  <c r="B160" i="56"/>
  <c r="B160" i="132" s="1"/>
  <c r="B131" i="56"/>
  <c r="B131" i="132" s="1"/>
  <c r="B128" i="56"/>
  <c r="B128" i="132" s="1"/>
  <c r="D80" i="61"/>
  <c r="D82" i="59"/>
  <c r="B69" i="56"/>
  <c r="B69" i="132" s="1"/>
  <c r="B144" i="56"/>
  <c r="B144" i="132" s="1"/>
  <c r="B141" i="56"/>
  <c r="B141" i="132" s="1"/>
  <c r="B135" i="56"/>
  <c r="B135" i="132" s="1"/>
  <c r="D67" i="61"/>
  <c r="D13" i="59"/>
  <c r="B145" i="56"/>
  <c r="B145" i="132" s="1"/>
  <c r="B130" i="56"/>
  <c r="B130" i="132" s="1"/>
  <c r="B146" i="56"/>
  <c r="B146" i="132" s="1"/>
  <c r="D68" i="59"/>
  <c r="D8" i="61"/>
  <c r="D41" i="59"/>
  <c r="D42" i="61"/>
  <c r="B80" i="56"/>
  <c r="B80" i="132" s="1"/>
  <c r="B149" i="56"/>
  <c r="B149" i="132" s="1"/>
  <c r="B82" i="56"/>
  <c r="B82" i="132" s="1"/>
  <c r="B65" i="56"/>
  <c r="B65" i="132" s="1"/>
  <c r="B64" i="56"/>
  <c r="B64" i="132" s="1"/>
  <c r="B138" i="56"/>
  <c r="B138" i="132" s="1"/>
  <c r="B158" i="56"/>
  <c r="B158" i="132" s="1"/>
  <c r="B157" i="56"/>
  <c r="B157" i="132" s="1"/>
  <c r="D101" i="61"/>
  <c r="B70" i="56"/>
  <c r="B70" i="132" s="1"/>
  <c r="B140" i="56"/>
  <c r="B140" i="132" s="1"/>
  <c r="B154" i="56"/>
  <c r="B154" i="132" s="1"/>
  <c r="B151" i="56"/>
  <c r="B151" i="132" s="1"/>
  <c r="D29" i="61"/>
  <c r="B152" i="56"/>
  <c r="B152" i="132" s="1"/>
  <c r="B133" i="56"/>
  <c r="B133" i="132" s="1"/>
  <c r="B153" i="56"/>
  <c r="B153" i="132" s="1"/>
  <c r="D59" i="59"/>
  <c r="B155" i="56"/>
  <c r="B155" i="132" s="1"/>
  <c r="B148" i="56"/>
  <c r="B148" i="132" s="1"/>
  <c r="B139" i="56"/>
  <c r="B139" i="132" s="1"/>
  <c r="D121" i="61"/>
  <c r="D53" i="59"/>
  <c r="B156" i="56"/>
  <c r="B156" i="132" s="1"/>
  <c r="B143" i="56"/>
  <c r="B143" i="132" s="1"/>
  <c r="B142" i="56"/>
  <c r="B142" i="132" s="1"/>
  <c r="D88" i="61"/>
  <c r="D107" i="61"/>
  <c r="B74" i="56"/>
  <c r="B74" i="132" s="1"/>
  <c r="B129" i="56"/>
  <c r="B129" i="132" s="1"/>
  <c r="D145" i="56"/>
  <c r="D132" i="56"/>
  <c r="D135" i="56"/>
  <c r="D151" i="56"/>
  <c r="D74" i="61"/>
  <c r="D134" i="56"/>
  <c r="D130" i="56"/>
  <c r="D90" i="61"/>
  <c r="D148" i="56"/>
  <c r="D96" i="59"/>
  <c r="D126" i="59"/>
  <c r="D47" i="59"/>
  <c r="D160" i="56"/>
  <c r="D159" i="56"/>
  <c r="D157" i="56"/>
  <c r="D20" i="59"/>
  <c r="D33" i="59"/>
  <c r="D115" i="59"/>
  <c r="D138" i="56"/>
  <c r="D66" i="61"/>
  <c r="D123" i="61"/>
  <c r="D35" i="61"/>
  <c r="D24" i="59"/>
  <c r="D158" i="56"/>
  <c r="D137" i="56"/>
  <c r="D154" i="56"/>
  <c r="D153" i="56"/>
  <c r="D152" i="56"/>
  <c r="D45" i="59"/>
  <c r="D113" i="61"/>
  <c r="D89" i="59"/>
  <c r="D36" i="61"/>
  <c r="D128" i="56"/>
  <c r="D142" i="56"/>
  <c r="D133" i="56"/>
  <c r="D15" i="59"/>
  <c r="D129" i="56"/>
  <c r="D72" i="59"/>
  <c r="D22" i="59"/>
  <c r="D70" i="59"/>
  <c r="D62" i="59"/>
  <c r="D139" i="56"/>
  <c r="D155" i="56"/>
  <c r="D95" i="59"/>
  <c r="D17" i="61"/>
  <c r="D79" i="61"/>
  <c r="D18" i="61"/>
  <c r="D61" i="59"/>
  <c r="D156" i="56"/>
  <c r="D156" i="132" s="1"/>
  <c r="D150" i="56"/>
  <c r="D143" i="56"/>
  <c r="D143" i="132" s="1"/>
  <c r="D147" i="56"/>
  <c r="D44" i="59"/>
  <c r="D104" i="59"/>
  <c r="D57" i="59"/>
  <c r="D58" i="59"/>
  <c r="D11" i="61"/>
  <c r="D49" i="61"/>
  <c r="D105" i="59"/>
  <c r="D124" i="61"/>
  <c r="D38" i="61"/>
  <c r="D65" i="56"/>
  <c r="D131" i="56"/>
  <c r="D146" i="56"/>
  <c r="D27" i="61"/>
  <c r="D98" i="61"/>
  <c r="D78" i="61"/>
  <c r="D144" i="56"/>
  <c r="D136" i="56"/>
  <c r="D149" i="56"/>
  <c r="D141" i="56"/>
  <c r="D140" i="56"/>
  <c r="D140" i="132" s="1"/>
  <c r="I42" i="61"/>
  <c r="I107" i="59"/>
  <c r="Q128" i="56"/>
  <c r="I88" i="61"/>
  <c r="I56" i="61"/>
  <c r="I146" i="61"/>
  <c r="I133" i="59"/>
  <c r="I148" i="61"/>
  <c r="I23" i="61"/>
  <c r="Q131" i="56"/>
  <c r="Q146" i="56"/>
  <c r="I91" i="61"/>
  <c r="I97" i="59"/>
  <c r="I20" i="59"/>
  <c r="I139" i="61"/>
  <c r="Q139" i="56"/>
  <c r="I128" i="61"/>
  <c r="I93" i="61"/>
  <c r="I78" i="61"/>
  <c r="I89" i="61"/>
  <c r="I150" i="59"/>
  <c r="Q30" i="56"/>
  <c r="Q30" i="132" s="1"/>
  <c r="I30" i="61"/>
  <c r="I156" i="59"/>
  <c r="Q20" i="59"/>
  <c r="I134" i="61"/>
  <c r="I131" i="61"/>
  <c r="I145" i="59"/>
  <c r="I122" i="61"/>
  <c r="Q134" i="56"/>
  <c r="I73" i="59"/>
  <c r="I158" i="61"/>
  <c r="Q32" i="61"/>
  <c r="Q32" i="59"/>
  <c r="I90" i="61"/>
  <c r="I70" i="61"/>
  <c r="Q145" i="56"/>
  <c r="I80" i="61"/>
  <c r="Q158" i="56"/>
  <c r="Q142" i="56"/>
  <c r="Q144" i="56"/>
  <c r="I65" i="59"/>
  <c r="I65" i="61"/>
  <c r="I121" i="59"/>
  <c r="I132" i="59"/>
  <c r="I86" i="61"/>
  <c r="Q24" i="56"/>
  <c r="Q24" i="132" s="1"/>
  <c r="I24" i="61"/>
  <c r="I24" i="59"/>
  <c r="I95" i="59"/>
  <c r="I95" i="61"/>
  <c r="Q29" i="56"/>
  <c r="Q29" i="132" s="1"/>
  <c r="I29" i="59"/>
  <c r="I29" i="61"/>
  <c r="I48" i="61"/>
  <c r="I48" i="59"/>
  <c r="I55" i="59"/>
  <c r="I55" i="61"/>
  <c r="I144" i="59"/>
  <c r="I94" i="61"/>
  <c r="I45" i="59"/>
  <c r="I45" i="61"/>
  <c r="I59" i="59"/>
  <c r="I59" i="61"/>
  <c r="Q25" i="56"/>
  <c r="Q25" i="132" s="1"/>
  <c r="I25" i="59"/>
  <c r="I25" i="61"/>
  <c r="Q33" i="56"/>
  <c r="Q33" i="132" s="1"/>
  <c r="I33" i="59"/>
  <c r="I33" i="61"/>
  <c r="I60" i="61"/>
  <c r="I60" i="59"/>
  <c r="I19" i="59"/>
  <c r="Q19" i="56"/>
  <c r="Q19" i="132" s="1"/>
  <c r="I19" i="61"/>
  <c r="Q36" i="56"/>
  <c r="Q36" i="132" s="1"/>
  <c r="I36" i="61"/>
  <c r="I36" i="59"/>
  <c r="I104" i="59"/>
  <c r="I104" i="61"/>
  <c r="I49" i="61"/>
  <c r="I49" i="59"/>
  <c r="Q154" i="56"/>
  <c r="I153" i="59"/>
  <c r="I153" i="61"/>
  <c r="Q31" i="56"/>
  <c r="Q31" i="132" s="1"/>
  <c r="I31" i="59"/>
  <c r="I31" i="61"/>
  <c r="Q28" i="56"/>
  <c r="Q28" i="132" s="1"/>
  <c r="I28" i="61"/>
  <c r="I28" i="59"/>
  <c r="I46" i="59"/>
  <c r="I46" i="61"/>
  <c r="I51" i="59"/>
  <c r="I51" i="61"/>
  <c r="Q153" i="56"/>
  <c r="Q140" i="56"/>
  <c r="I116" i="61"/>
  <c r="I140" i="61"/>
  <c r="I125" i="61"/>
  <c r="I79" i="61"/>
  <c r="I53" i="59"/>
  <c r="I53" i="61"/>
  <c r="I66" i="59"/>
  <c r="I66" i="61"/>
  <c r="I57" i="59"/>
  <c r="I57" i="61"/>
  <c r="Q39" i="56"/>
  <c r="Q39" i="132" s="1"/>
  <c r="I39" i="61"/>
  <c r="I39" i="59"/>
  <c r="Q27" i="56"/>
  <c r="Q27" i="132" s="1"/>
  <c r="I27" i="61"/>
  <c r="I27" i="59"/>
  <c r="Q17" i="56"/>
  <c r="Q17" i="132" s="1"/>
  <c r="I17" i="61"/>
  <c r="I17" i="59"/>
  <c r="I62" i="59"/>
  <c r="I62" i="61"/>
  <c r="I67" i="59"/>
  <c r="I67" i="61"/>
  <c r="Q160" i="56"/>
  <c r="I136" i="61"/>
  <c r="I82" i="61"/>
  <c r="I84" i="61"/>
  <c r="I84" i="59"/>
  <c r="Q34" i="56"/>
  <c r="Q34" i="132" s="1"/>
  <c r="I34" i="61"/>
  <c r="I34" i="59"/>
  <c r="Q141" i="56"/>
  <c r="I63" i="59"/>
  <c r="I63" i="61"/>
  <c r="I64" i="59"/>
  <c r="I64" i="61"/>
  <c r="I154" i="61"/>
  <c r="I50" i="59"/>
  <c r="I50" i="61"/>
  <c r="Q37" i="56"/>
  <c r="Q37" i="132" s="1"/>
  <c r="I37" i="59"/>
  <c r="I37" i="61"/>
  <c r="I54" i="61"/>
  <c r="I54" i="59"/>
  <c r="Q38" i="56"/>
  <c r="Q38" i="132" s="1"/>
  <c r="I38" i="61"/>
  <c r="I38" i="59"/>
  <c r="Q132" i="56"/>
  <c r="Q156" i="56"/>
  <c r="I142" i="61"/>
  <c r="I141" i="61"/>
  <c r="I52" i="59"/>
  <c r="I52" i="61"/>
  <c r="Q21" i="56"/>
  <c r="Q21" i="132" s="1"/>
  <c r="I21" i="59"/>
  <c r="I21" i="61"/>
  <c r="I47" i="61"/>
  <c r="I47" i="59"/>
  <c r="Q40" i="56"/>
  <c r="Q40" i="132" s="1"/>
  <c r="I40" i="61"/>
  <c r="I40" i="59"/>
  <c r="I115" i="59"/>
  <c r="I160" i="61"/>
  <c r="Q26" i="56"/>
  <c r="Q26" i="132" s="1"/>
  <c r="I26" i="59"/>
  <c r="I26" i="61"/>
  <c r="I68" i="59"/>
  <c r="I68" i="61"/>
  <c r="I44" i="59"/>
  <c r="I44" i="61"/>
  <c r="Q133" i="56"/>
  <c r="I102" i="61"/>
  <c r="I130" i="61"/>
  <c r="I58" i="59"/>
  <c r="I58" i="61"/>
  <c r="I41" i="59"/>
  <c r="I41" i="61"/>
  <c r="I18" i="61"/>
  <c r="I18" i="59"/>
  <c r="Q18" i="56"/>
  <c r="Q18" i="132" s="1"/>
  <c r="I61" i="61"/>
  <c r="I61" i="59"/>
  <c r="I43" i="61"/>
  <c r="I43" i="59"/>
  <c r="H66" i="56"/>
  <c r="H66" i="132" s="1"/>
  <c r="H81" i="56"/>
  <c r="H81" i="132" s="1"/>
  <c r="H143" i="56"/>
  <c r="H138" i="56"/>
  <c r="H144" i="56"/>
  <c r="H144" i="59" s="1"/>
  <c r="H160" i="56"/>
  <c r="H156" i="56"/>
  <c r="H71" i="56"/>
  <c r="H71" i="132" s="1"/>
  <c r="H70" i="56"/>
  <c r="H70" i="132" s="1"/>
  <c r="H62" i="56"/>
  <c r="H62" i="132" s="1"/>
  <c r="H80" i="56"/>
  <c r="H80" i="132" s="1"/>
  <c r="H96" i="56"/>
  <c r="H96" i="132" s="1"/>
  <c r="H103" i="56"/>
  <c r="H103" i="132" s="1"/>
  <c r="H94" i="56"/>
  <c r="H94" i="132" s="1"/>
  <c r="H134" i="56"/>
  <c r="H139" i="56"/>
  <c r="H135" i="56"/>
  <c r="H137" i="56"/>
  <c r="H140" i="56"/>
  <c r="H157" i="56"/>
  <c r="H132" i="56"/>
  <c r="H153" i="56"/>
  <c r="H146" i="56"/>
  <c r="H142" i="56"/>
  <c r="H147" i="56"/>
  <c r="H147" i="59" s="1"/>
  <c r="H150" i="56"/>
  <c r="H152" i="56"/>
  <c r="H101" i="56"/>
  <c r="H101" i="132" s="1"/>
  <c r="O116" i="76"/>
  <c r="H60" i="56"/>
  <c r="H60" i="132" s="1"/>
  <c r="H69" i="56"/>
  <c r="H69" i="132" s="1"/>
  <c r="H133" i="56"/>
  <c r="H158" i="56"/>
  <c r="H131" i="56"/>
  <c r="H159" i="56"/>
  <c r="H159" i="132" s="1"/>
  <c r="H151" i="56"/>
  <c r="H129" i="56"/>
  <c r="H129" i="132" s="1"/>
  <c r="H102" i="56"/>
  <c r="H102" i="132" s="1"/>
  <c r="H145" i="56"/>
  <c r="H149" i="56"/>
  <c r="H155" i="56"/>
  <c r="H155" i="132" s="1"/>
  <c r="H136" i="56"/>
  <c r="H130" i="56"/>
  <c r="H141" i="56"/>
  <c r="H141" i="132" s="1"/>
  <c r="H73" i="56"/>
  <c r="H73" i="132" s="1"/>
  <c r="H82" i="56"/>
  <c r="H82" i="132" s="1"/>
  <c r="H128" i="56"/>
  <c r="H148" i="56"/>
  <c r="H154" i="56"/>
  <c r="H99" i="56"/>
  <c r="H99" i="132" s="1"/>
  <c r="O122" i="76"/>
  <c r="O127" i="76"/>
  <c r="R127" i="76" s="1"/>
  <c r="H127" i="56" s="1"/>
  <c r="H127" i="132" s="1"/>
  <c r="H67" i="56"/>
  <c r="H67" i="132" s="1"/>
  <c r="H104" i="56"/>
  <c r="H104" i="132" s="1"/>
  <c r="H91" i="56"/>
  <c r="H91" i="132" s="1"/>
  <c r="G127" i="61"/>
  <c r="G130" i="59"/>
  <c r="G124" i="59"/>
  <c r="G157" i="61"/>
  <c r="G160" i="59"/>
  <c r="G110" i="61"/>
  <c r="G143" i="61"/>
  <c r="G131" i="59"/>
  <c r="G155" i="61"/>
  <c r="G121" i="61"/>
  <c r="G138" i="59"/>
  <c r="G150" i="59"/>
  <c r="G145" i="59"/>
  <c r="G154" i="59"/>
  <c r="G117" i="61"/>
  <c r="G139" i="61"/>
  <c r="G137" i="59"/>
  <c r="G111" i="59"/>
  <c r="G112" i="59"/>
  <c r="G128" i="61"/>
  <c r="G140" i="59"/>
  <c r="G149" i="61"/>
  <c r="G118" i="61"/>
  <c r="G126" i="61"/>
  <c r="G156" i="61"/>
  <c r="G148" i="59"/>
  <c r="G147" i="59"/>
  <c r="G135" i="59"/>
  <c r="G120" i="61"/>
  <c r="G152" i="61"/>
  <c r="G151" i="61"/>
  <c r="G159" i="61"/>
  <c r="F124" i="56"/>
  <c r="F124" i="132" s="1"/>
  <c r="F123" i="56"/>
  <c r="F123" i="132" s="1"/>
  <c r="F114" i="56"/>
  <c r="F114" i="132" s="1"/>
  <c r="M47" i="53"/>
  <c r="F115" i="56"/>
  <c r="F115" i="132" s="1"/>
  <c r="F117" i="56"/>
  <c r="F117" i="132" s="1"/>
  <c r="F121" i="56"/>
  <c r="F121" i="132" s="1"/>
  <c r="F127" i="56"/>
  <c r="F127" i="132" s="1"/>
  <c r="F110" i="56"/>
  <c r="F110" i="132" s="1"/>
  <c r="F116" i="56"/>
  <c r="F116" i="132" s="1"/>
  <c r="F112" i="56"/>
  <c r="F112" i="132" s="1"/>
  <c r="F119" i="56"/>
  <c r="F119" i="132" s="1"/>
  <c r="F122" i="56"/>
  <c r="F122" i="132" s="1"/>
  <c r="F125" i="56"/>
  <c r="F125" i="132" s="1"/>
  <c r="F126" i="56"/>
  <c r="F126" i="132" s="1"/>
  <c r="F120" i="56"/>
  <c r="F120" i="132" s="1"/>
  <c r="F111" i="56"/>
  <c r="F111" i="132" s="1"/>
  <c r="F113" i="56"/>
  <c r="F113" i="132" s="1"/>
  <c r="F118" i="56"/>
  <c r="F118" i="132" s="1"/>
  <c r="AN100" i="53"/>
  <c r="Q60" i="56"/>
  <c r="L60" i="61"/>
  <c r="L53" i="59"/>
  <c r="L53" i="61"/>
  <c r="Q43" i="56"/>
  <c r="Q43" i="132" s="1"/>
  <c r="L43" i="61"/>
  <c r="L89" i="59"/>
  <c r="L89" i="61"/>
  <c r="L97" i="59"/>
  <c r="L97" i="61"/>
  <c r="L51" i="59"/>
  <c r="L51" i="61"/>
  <c r="Q47" i="56"/>
  <c r="L47" i="61"/>
  <c r="L88" i="59"/>
  <c r="L88" i="61"/>
  <c r="L94" i="59"/>
  <c r="L94" i="61"/>
  <c r="L96" i="59"/>
  <c r="L96" i="61"/>
  <c r="L79" i="59"/>
  <c r="L79" i="61"/>
  <c r="L85" i="59"/>
  <c r="L85" i="61"/>
  <c r="L75" i="59"/>
  <c r="L75" i="61"/>
  <c r="L99" i="59"/>
  <c r="L99" i="61"/>
  <c r="L92" i="59"/>
  <c r="L92" i="61"/>
  <c r="L106" i="59"/>
  <c r="L106" i="61"/>
  <c r="L107" i="59"/>
  <c r="L107" i="61"/>
  <c r="L83" i="59"/>
  <c r="L83" i="61"/>
  <c r="Q71" i="56"/>
  <c r="L71" i="61"/>
  <c r="L56" i="59"/>
  <c r="L56" i="61"/>
  <c r="L104" i="59"/>
  <c r="L104" i="61"/>
  <c r="L108" i="59"/>
  <c r="L108" i="61"/>
  <c r="L105" i="59"/>
  <c r="L105" i="61"/>
  <c r="L65" i="59"/>
  <c r="L65" i="61"/>
  <c r="L63" i="59"/>
  <c r="L63" i="61"/>
  <c r="Q64" i="56"/>
  <c r="Q64" i="132" s="1"/>
  <c r="L64" i="61"/>
  <c r="L74" i="59"/>
  <c r="L74" i="61"/>
  <c r="L61" i="59"/>
  <c r="L61" i="61"/>
  <c r="Q67" i="56"/>
  <c r="L67" i="61"/>
  <c r="L95" i="59"/>
  <c r="L95" i="61"/>
  <c r="Q59" i="56"/>
  <c r="L59" i="61"/>
  <c r="L52" i="59"/>
  <c r="L52" i="61"/>
  <c r="L90" i="61"/>
  <c r="L91" i="59"/>
  <c r="L91" i="61"/>
  <c r="Q55" i="56"/>
  <c r="Q55" i="132" s="1"/>
  <c r="L55" i="61"/>
  <c r="L44" i="59"/>
  <c r="L44" i="61"/>
  <c r="Q57" i="56"/>
  <c r="L57" i="61"/>
  <c r="L21" i="53"/>
  <c r="L20" i="53"/>
  <c r="L25" i="53"/>
  <c r="L26" i="53"/>
  <c r="L27" i="53"/>
  <c r="L22" i="53"/>
  <c r="L29" i="53"/>
  <c r="L24" i="53"/>
  <c r="S84" i="80"/>
  <c r="X83" i="80"/>
  <c r="S115" i="80"/>
  <c r="X85" i="80"/>
  <c r="X113" i="80"/>
  <c r="X81" i="80"/>
  <c r="M111" i="75"/>
  <c r="X76" i="80"/>
  <c r="X82" i="80"/>
  <c r="X77" i="80"/>
  <c r="X79" i="80"/>
  <c r="L86" i="59"/>
  <c r="X80" i="80"/>
  <c r="L84" i="59"/>
  <c r="Q62" i="56"/>
  <c r="Q62" i="132" s="1"/>
  <c r="Q46" i="56"/>
  <c r="Q63" i="56"/>
  <c r="Q63" i="132" s="1"/>
  <c r="S78" i="80"/>
  <c r="L101" i="59"/>
  <c r="Q52" i="56"/>
  <c r="Q52" i="132" s="1"/>
  <c r="Q95" i="56"/>
  <c r="Q88" i="56"/>
  <c r="Q88" i="132" s="1"/>
  <c r="O117" i="76"/>
  <c r="O118" i="76"/>
  <c r="O119" i="76"/>
  <c r="O111" i="76"/>
  <c r="O113" i="76"/>
  <c r="O123" i="76"/>
  <c r="O125" i="76"/>
  <c r="R125" i="76" s="1"/>
  <c r="O112" i="76"/>
  <c r="O110" i="76"/>
  <c r="O124" i="76"/>
  <c r="O120" i="76"/>
  <c r="O114" i="76"/>
  <c r="O121" i="76"/>
  <c r="O115" i="76"/>
  <c r="O126" i="76"/>
  <c r="R126" i="76" s="1"/>
  <c r="H126" i="56" s="1"/>
  <c r="H126" i="132" s="1"/>
  <c r="H132" i="59"/>
  <c r="I120" i="59"/>
  <c r="I112" i="61"/>
  <c r="A47" i="74"/>
  <c r="Q73" i="56"/>
  <c r="Q73" i="132" s="1"/>
  <c r="L90" i="59"/>
  <c r="Q100" i="56"/>
  <c r="Q100" i="132" s="1"/>
  <c r="L77" i="59"/>
  <c r="Q69" i="56"/>
  <c r="Q69" i="132" s="1"/>
  <c r="L69" i="59"/>
  <c r="L48" i="59"/>
  <c r="L76" i="59"/>
  <c r="L58" i="59"/>
  <c r="Q56" i="56"/>
  <c r="Q56" i="132" s="1"/>
  <c r="Q104" i="56"/>
  <c r="L73" i="59"/>
  <c r="L55" i="59"/>
  <c r="L43" i="59"/>
  <c r="L78" i="59"/>
  <c r="L100" i="59"/>
  <c r="Q53" i="56"/>
  <c r="Q53" i="132" s="1"/>
  <c r="Q48" i="56"/>
  <c r="L109" i="59"/>
  <c r="L81" i="59"/>
  <c r="Q45" i="56"/>
  <c r="L71" i="59"/>
  <c r="Q58" i="56"/>
  <c r="Q58" i="132" s="1"/>
  <c r="L59" i="59"/>
  <c r="Q51" i="56"/>
  <c r="L82" i="59"/>
  <c r="L45" i="59"/>
  <c r="Q61" i="56"/>
  <c r="Q61" i="132" s="1"/>
  <c r="Q72" i="56"/>
  <c r="Q92" i="56"/>
  <c r="L72" i="59"/>
  <c r="L87" i="59"/>
  <c r="L103" i="59"/>
  <c r="L68" i="59"/>
  <c r="Q68" i="56"/>
  <c r="Q65" i="56"/>
  <c r="Q65" i="132" s="1"/>
  <c r="L62" i="59"/>
  <c r="Q89" i="56"/>
  <c r="Q89" i="132" s="1"/>
  <c r="L46" i="59"/>
  <c r="Q91" i="56"/>
  <c r="Q91" i="132" s="1"/>
  <c r="Q74" i="56"/>
  <c r="Q74" i="132" s="1"/>
  <c r="L70" i="59"/>
  <c r="L98" i="59"/>
  <c r="L57" i="59"/>
  <c r="Q102" i="56"/>
  <c r="Q102" i="132" s="1"/>
  <c r="L80" i="59"/>
  <c r="L102" i="59"/>
  <c r="L64" i="59"/>
  <c r="I126" i="59"/>
  <c r="I118" i="61"/>
  <c r="I114" i="61"/>
  <c r="I117" i="59"/>
  <c r="I117" i="61"/>
  <c r="H158" i="59"/>
  <c r="M46" i="51"/>
  <c r="M46" i="134" s="1"/>
  <c r="Q66" i="56"/>
  <c r="Q66" i="132" s="1"/>
  <c r="L66" i="59"/>
  <c r="Q70" i="56"/>
  <c r="L54" i="59"/>
  <c r="Q42" i="56"/>
  <c r="Q42" i="132" s="1"/>
  <c r="L50" i="59"/>
  <c r="L93" i="59"/>
  <c r="Q75" i="56"/>
  <c r="Q75" i="132" s="1"/>
  <c r="L67" i="59"/>
  <c r="L42" i="59"/>
  <c r="Q54" i="56"/>
  <c r="Q96" i="56"/>
  <c r="Q96" i="132" s="1"/>
  <c r="L47" i="59"/>
  <c r="G11" i="76"/>
  <c r="G23" i="76"/>
  <c r="Q50" i="56"/>
  <c r="L49" i="59"/>
  <c r="Q44" i="56"/>
  <c r="Q44" i="132" s="1"/>
  <c r="L60" i="59"/>
  <c r="Q49" i="56"/>
  <c r="T22" i="53"/>
  <c r="AK127" i="53"/>
  <c r="AE138" i="53"/>
  <c r="AT119" i="53"/>
  <c r="AK137" i="53"/>
  <c r="AT125" i="53"/>
  <c r="AT114" i="53"/>
  <c r="T10" i="53"/>
  <c r="AT124" i="53"/>
  <c r="AK135" i="53"/>
  <c r="AK136" i="53"/>
  <c r="L23" i="53"/>
  <c r="AT127" i="53"/>
  <c r="AT128" i="53"/>
  <c r="AM127" i="53"/>
  <c r="K124" i="72"/>
  <c r="E123" i="56"/>
  <c r="E123" i="132" s="1"/>
  <c r="AT115" i="51"/>
  <c r="AT115" i="134" s="1"/>
  <c r="AT120" i="51"/>
  <c r="AT120" i="134" s="1"/>
  <c r="AE139" i="51"/>
  <c r="AE139" i="134" s="1"/>
  <c r="K64" i="71"/>
  <c r="A15" i="76"/>
  <c r="T23" i="51"/>
  <c r="T23" i="134" s="1"/>
  <c r="T11" i="51"/>
  <c r="T11" i="134" s="1"/>
  <c r="A9" i="69"/>
  <c r="Q22" i="61" l="1"/>
  <c r="Q22" i="132"/>
  <c r="Q22" i="59"/>
  <c r="Q23" i="59"/>
  <c r="Q23" i="61"/>
  <c r="Q35" i="61"/>
  <c r="Q35" i="132"/>
  <c r="Q20" i="61"/>
  <c r="Q20" i="132"/>
  <c r="Q35" i="59"/>
  <c r="H156" i="59"/>
  <c r="H156" i="132"/>
  <c r="H136" i="61"/>
  <c r="H136" i="132"/>
  <c r="H137" i="61"/>
  <c r="H137" i="132"/>
  <c r="H160" i="61"/>
  <c r="H160" i="132"/>
  <c r="H135" i="61"/>
  <c r="H135" i="132"/>
  <c r="H144" i="61"/>
  <c r="H144" i="132"/>
  <c r="H133" i="61"/>
  <c r="H133" i="132"/>
  <c r="H140" i="59"/>
  <c r="H140" i="132"/>
  <c r="H139" i="59"/>
  <c r="H139" i="132"/>
  <c r="H152" i="61"/>
  <c r="H152" i="132"/>
  <c r="H134" i="61"/>
  <c r="H134" i="132"/>
  <c r="H143" i="61"/>
  <c r="H143" i="132"/>
  <c r="H150" i="61"/>
  <c r="H150" i="132"/>
  <c r="H160" i="59"/>
  <c r="H154" i="59"/>
  <c r="H154" i="132"/>
  <c r="H147" i="61"/>
  <c r="H147" i="132"/>
  <c r="H139" i="61"/>
  <c r="H148" i="59"/>
  <c r="H148" i="132"/>
  <c r="H151" i="59"/>
  <c r="H151" i="132"/>
  <c r="H142" i="59"/>
  <c r="H142" i="132"/>
  <c r="H128" i="59"/>
  <c r="H128" i="132"/>
  <c r="H146" i="61"/>
  <c r="H146" i="132"/>
  <c r="H131" i="59"/>
  <c r="H131" i="132"/>
  <c r="H153" i="59"/>
  <c r="H153" i="132"/>
  <c r="H157" i="61"/>
  <c r="H157" i="132"/>
  <c r="H130" i="61"/>
  <c r="H130" i="132"/>
  <c r="H149" i="61"/>
  <c r="H149" i="132"/>
  <c r="H138" i="61"/>
  <c r="H138" i="132"/>
  <c r="H145" i="61"/>
  <c r="H145" i="132"/>
  <c r="H140" i="61"/>
  <c r="H136" i="59"/>
  <c r="H158" i="61"/>
  <c r="H158" i="132"/>
  <c r="H132" i="61"/>
  <c r="H132" i="132"/>
  <c r="L41" i="61"/>
  <c r="L41" i="132"/>
  <c r="M122" i="61"/>
  <c r="M122" i="132"/>
  <c r="Q84" i="56"/>
  <c r="Q84" i="61" s="1"/>
  <c r="M84" i="132"/>
  <c r="Q90" i="56"/>
  <c r="Q90" i="132" s="1"/>
  <c r="M90" i="132"/>
  <c r="M123" i="61"/>
  <c r="M123" i="132"/>
  <c r="M108" i="59"/>
  <c r="M108" i="132"/>
  <c r="M98" i="59"/>
  <c r="M98" i="132"/>
  <c r="Q97" i="56"/>
  <c r="Q97" i="132" s="1"/>
  <c r="M97" i="132"/>
  <c r="Q93" i="56"/>
  <c r="Q93" i="132" s="1"/>
  <c r="M93" i="132"/>
  <c r="M118" i="61"/>
  <c r="M118" i="132"/>
  <c r="M105" i="59"/>
  <c r="M105" i="132"/>
  <c r="M111" i="61"/>
  <c r="M111" i="132"/>
  <c r="M116" i="61"/>
  <c r="M116" i="132"/>
  <c r="M84" i="59"/>
  <c r="M119" i="61"/>
  <c r="M119" i="132"/>
  <c r="M94" i="59"/>
  <c r="M94" i="132"/>
  <c r="M101" i="61"/>
  <c r="M101" i="132"/>
  <c r="M115" i="59"/>
  <c r="M115" i="132"/>
  <c r="M99" i="61"/>
  <c r="M99" i="132"/>
  <c r="M107" i="61"/>
  <c r="M107" i="132"/>
  <c r="Q106" i="56"/>
  <c r="Q106" i="61" s="1"/>
  <c r="M106" i="132"/>
  <c r="M86" i="59"/>
  <c r="M86" i="132"/>
  <c r="M121" i="61"/>
  <c r="M121" i="132"/>
  <c r="Q54" i="61"/>
  <c r="Q54" i="132"/>
  <c r="Q68" i="61"/>
  <c r="Q68" i="132"/>
  <c r="Q104" i="61"/>
  <c r="Q104" i="132"/>
  <c r="J121" i="61"/>
  <c r="J121" i="132"/>
  <c r="Q130" i="61"/>
  <c r="Q130" i="132"/>
  <c r="Q134" i="61"/>
  <c r="Q134" i="132"/>
  <c r="Q155" i="61"/>
  <c r="Q155" i="132"/>
  <c r="K115" i="61"/>
  <c r="K115" i="132"/>
  <c r="Q157" i="61"/>
  <c r="Q157" i="132"/>
  <c r="J110" i="59"/>
  <c r="J110" i="132"/>
  <c r="K111" i="61"/>
  <c r="K111" i="132"/>
  <c r="K119" i="61"/>
  <c r="K119" i="132"/>
  <c r="K118" i="61"/>
  <c r="K118" i="132"/>
  <c r="K112" i="61"/>
  <c r="K112" i="132"/>
  <c r="K124" i="61"/>
  <c r="K124" i="132"/>
  <c r="Q138" i="61"/>
  <c r="Q138" i="132"/>
  <c r="K119" i="59"/>
  <c r="Q49" i="61"/>
  <c r="Q49" i="132"/>
  <c r="Q45" i="61"/>
  <c r="Q45" i="132"/>
  <c r="Q144" i="61"/>
  <c r="Q144" i="132"/>
  <c r="Q152" i="61"/>
  <c r="Q152" i="132"/>
  <c r="Q136" i="61"/>
  <c r="Q136" i="132"/>
  <c r="K117" i="61"/>
  <c r="K117" i="132"/>
  <c r="Q132" i="61"/>
  <c r="Q132" i="132"/>
  <c r="Q160" i="61"/>
  <c r="Q160" i="132"/>
  <c r="Q140" i="61"/>
  <c r="Q140" i="132"/>
  <c r="Q158" i="61"/>
  <c r="Q158" i="132"/>
  <c r="Q139" i="61"/>
  <c r="Q139" i="132"/>
  <c r="J119" i="61"/>
  <c r="J119" i="132"/>
  <c r="J118" i="61"/>
  <c r="J118" i="132"/>
  <c r="K122" i="61"/>
  <c r="K122" i="132"/>
  <c r="K114" i="61"/>
  <c r="K114" i="132"/>
  <c r="Q149" i="61"/>
  <c r="Q149" i="132"/>
  <c r="Q92" i="61"/>
  <c r="Q92" i="132"/>
  <c r="Q48" i="61"/>
  <c r="Q48" i="132"/>
  <c r="Q133" i="61"/>
  <c r="Q133" i="132"/>
  <c r="Q153" i="61"/>
  <c r="Q153" i="132"/>
  <c r="Q128" i="61"/>
  <c r="Q128" i="132"/>
  <c r="J122" i="61"/>
  <c r="J122" i="132"/>
  <c r="Q137" i="61"/>
  <c r="Q137" i="132"/>
  <c r="K120" i="61"/>
  <c r="K120" i="132"/>
  <c r="Q151" i="61"/>
  <c r="Q151" i="132"/>
  <c r="K116" i="61"/>
  <c r="K116" i="132"/>
  <c r="K113" i="61"/>
  <c r="K113" i="132"/>
  <c r="Q129" i="61"/>
  <c r="Q129" i="132"/>
  <c r="Q141" i="61"/>
  <c r="Q141" i="132"/>
  <c r="K110" i="61"/>
  <c r="K110" i="132"/>
  <c r="K125" i="61"/>
  <c r="K125" i="132"/>
  <c r="Q143" i="61"/>
  <c r="Q143" i="132"/>
  <c r="Q135" i="61"/>
  <c r="Q135" i="132"/>
  <c r="K127" i="61"/>
  <c r="K127" i="132"/>
  <c r="Q148" i="61"/>
  <c r="Q148" i="132"/>
  <c r="Q51" i="61"/>
  <c r="Q51" i="132"/>
  <c r="Q95" i="61"/>
  <c r="Q95" i="132"/>
  <c r="Q67" i="61"/>
  <c r="Q67" i="132"/>
  <c r="Q131" i="61"/>
  <c r="Q131" i="132"/>
  <c r="Q46" i="61"/>
  <c r="Q46" i="132"/>
  <c r="Q156" i="61"/>
  <c r="Q156" i="132"/>
  <c r="Q142" i="61"/>
  <c r="Q142" i="132"/>
  <c r="J116" i="59"/>
  <c r="J116" i="132"/>
  <c r="Q50" i="61"/>
  <c r="Q50" i="132"/>
  <c r="Q72" i="61"/>
  <c r="Q72" i="132"/>
  <c r="Q59" i="61"/>
  <c r="Q59" i="132"/>
  <c r="Q154" i="61"/>
  <c r="Q154" i="132"/>
  <c r="Q145" i="61"/>
  <c r="Q145" i="132"/>
  <c r="Q150" i="61"/>
  <c r="Q150" i="132"/>
  <c r="Q159" i="61"/>
  <c r="Q159" i="132"/>
  <c r="Q70" i="61"/>
  <c r="Q70" i="132"/>
  <c r="Q57" i="61"/>
  <c r="Q57" i="132"/>
  <c r="Q71" i="61"/>
  <c r="Q71" i="132"/>
  <c r="Q47" i="61"/>
  <c r="Q47" i="132"/>
  <c r="Q60" i="61"/>
  <c r="Q60" i="132"/>
  <c r="Q147" i="61"/>
  <c r="Q147" i="132"/>
  <c r="K121" i="61"/>
  <c r="K121" i="132"/>
  <c r="Q146" i="61"/>
  <c r="Q146" i="132"/>
  <c r="J120" i="61"/>
  <c r="J120" i="132"/>
  <c r="K123" i="61"/>
  <c r="K123" i="132"/>
  <c r="K126" i="61"/>
  <c r="K126" i="132"/>
  <c r="D65" i="61"/>
  <c r="D65" i="132"/>
  <c r="D150" i="61"/>
  <c r="D150" i="132"/>
  <c r="D154" i="59"/>
  <c r="D154" i="132"/>
  <c r="D159" i="59"/>
  <c r="D159" i="132"/>
  <c r="D132" i="59"/>
  <c r="D132" i="132"/>
  <c r="D154" i="61"/>
  <c r="D129" i="59"/>
  <c r="D129" i="132"/>
  <c r="D137" i="61"/>
  <c r="D137" i="132"/>
  <c r="D160" i="61"/>
  <c r="D160" i="132"/>
  <c r="D145" i="59"/>
  <c r="D145" i="132"/>
  <c r="D158" i="61"/>
  <c r="D158" i="132"/>
  <c r="D142" i="61"/>
  <c r="D142" i="132"/>
  <c r="D155" i="61"/>
  <c r="D155" i="132"/>
  <c r="D138" i="59"/>
  <c r="D138" i="132"/>
  <c r="D130" i="59"/>
  <c r="D130" i="132"/>
  <c r="D133" i="61"/>
  <c r="D133" i="132"/>
  <c r="D149" i="59"/>
  <c r="D149" i="132"/>
  <c r="D139" i="59"/>
  <c r="D139" i="132"/>
  <c r="D134" i="59"/>
  <c r="D134" i="132"/>
  <c r="D146" i="61"/>
  <c r="D146" i="132"/>
  <c r="D147" i="59"/>
  <c r="D147" i="132"/>
  <c r="D152" i="61"/>
  <c r="D152" i="132"/>
  <c r="D151" i="61"/>
  <c r="D151" i="132"/>
  <c r="D131" i="59"/>
  <c r="D131" i="132"/>
  <c r="D153" i="61"/>
  <c r="D153" i="132"/>
  <c r="D157" i="59"/>
  <c r="D157" i="132"/>
  <c r="D135" i="59"/>
  <c r="D135" i="132"/>
  <c r="D141" i="59"/>
  <c r="D141" i="132"/>
  <c r="D136" i="59"/>
  <c r="D136" i="132"/>
  <c r="D128" i="61"/>
  <c r="D128" i="132"/>
  <c r="D148" i="61"/>
  <c r="D148" i="132"/>
  <c r="D144" i="59"/>
  <c r="D144" i="132"/>
  <c r="M78" i="61"/>
  <c r="M78" i="132"/>
  <c r="D136" i="61"/>
  <c r="Q149" i="59"/>
  <c r="H151" i="61"/>
  <c r="D145" i="61"/>
  <c r="D158" i="59"/>
  <c r="P158" i="56"/>
  <c r="M84" i="61"/>
  <c r="M109" i="61"/>
  <c r="M109" i="59"/>
  <c r="Q108" i="56"/>
  <c r="Q109" i="56"/>
  <c r="Q41" i="56"/>
  <c r="Q129" i="59"/>
  <c r="L41" i="59"/>
  <c r="L164" i="59" s="1"/>
  <c r="Q148" i="59"/>
  <c r="S120" i="80"/>
  <c r="M119" i="59"/>
  <c r="M101" i="59"/>
  <c r="Q115" i="56"/>
  <c r="Q115" i="59" s="1"/>
  <c r="Q94" i="56"/>
  <c r="M115" i="61"/>
  <c r="M94" i="61"/>
  <c r="M87" i="56"/>
  <c r="Q159" i="59"/>
  <c r="K112" i="59"/>
  <c r="Q130" i="59"/>
  <c r="K127" i="59"/>
  <c r="K123" i="59"/>
  <c r="Q123" i="56"/>
  <c r="K115" i="59"/>
  <c r="K120" i="59"/>
  <c r="Q135" i="59"/>
  <c r="Q143" i="59"/>
  <c r="H143" i="59"/>
  <c r="H148" i="61"/>
  <c r="P143" i="56"/>
  <c r="H137" i="59"/>
  <c r="H152" i="59"/>
  <c r="H145" i="59"/>
  <c r="H134" i="59"/>
  <c r="H142" i="61"/>
  <c r="P137" i="56"/>
  <c r="Q150" i="59"/>
  <c r="J127" i="59"/>
  <c r="J127" i="61"/>
  <c r="Q157" i="59"/>
  <c r="K113" i="59"/>
  <c r="K116" i="59"/>
  <c r="K118" i="59"/>
  <c r="K114" i="59"/>
  <c r="Q138" i="59"/>
  <c r="H133" i="59"/>
  <c r="P156" i="56"/>
  <c r="H153" i="61"/>
  <c r="P140" i="56"/>
  <c r="D128" i="59"/>
  <c r="P152" i="56"/>
  <c r="D156" i="61"/>
  <c r="D156" i="59"/>
  <c r="D148" i="59"/>
  <c r="P148" i="56"/>
  <c r="P145" i="56"/>
  <c r="P138" i="56"/>
  <c r="P149" i="56"/>
  <c r="D139" i="61"/>
  <c r="P133" i="56"/>
  <c r="P139" i="56"/>
  <c r="P142" i="56"/>
  <c r="D142" i="59"/>
  <c r="M98" i="61"/>
  <c r="M106" i="59"/>
  <c r="Q153" i="59"/>
  <c r="Q142" i="59"/>
  <c r="Q86" i="56"/>
  <c r="M111" i="59"/>
  <c r="Q136" i="59"/>
  <c r="Q107" i="56"/>
  <c r="M114" i="56"/>
  <c r="Q98" i="56"/>
  <c r="M106" i="61"/>
  <c r="M122" i="59"/>
  <c r="M86" i="61"/>
  <c r="M121" i="59"/>
  <c r="Q122" i="56"/>
  <c r="Q128" i="59"/>
  <c r="M113" i="56"/>
  <c r="M79" i="56"/>
  <c r="M85" i="56"/>
  <c r="M103" i="61"/>
  <c r="M103" i="59"/>
  <c r="M77" i="56"/>
  <c r="Q105" i="56"/>
  <c r="M82" i="56"/>
  <c r="M83" i="56"/>
  <c r="M78" i="59"/>
  <c r="M76" i="56"/>
  <c r="Q99" i="56"/>
  <c r="Q103" i="56"/>
  <c r="M81" i="56"/>
  <c r="M112" i="56"/>
  <c r="M112" i="132" s="1"/>
  <c r="M90" i="61"/>
  <c r="M90" i="59"/>
  <c r="M123" i="59"/>
  <c r="Q144" i="59"/>
  <c r="M110" i="59"/>
  <c r="M110" i="61"/>
  <c r="M120" i="56"/>
  <c r="M93" i="59"/>
  <c r="M93" i="61"/>
  <c r="M105" i="61"/>
  <c r="Q156" i="59"/>
  <c r="Q101" i="56"/>
  <c r="M107" i="59"/>
  <c r="M99" i="59"/>
  <c r="M118" i="59"/>
  <c r="M116" i="59"/>
  <c r="Q78" i="56"/>
  <c r="M80" i="56"/>
  <c r="M97" i="61"/>
  <c r="M97" i="59"/>
  <c r="J119" i="59"/>
  <c r="J122" i="59"/>
  <c r="K124" i="59"/>
  <c r="Q147" i="59"/>
  <c r="Q118" i="56"/>
  <c r="Q121" i="56"/>
  <c r="K110" i="59"/>
  <c r="Q117" i="56"/>
  <c r="J121" i="59"/>
  <c r="K117" i="59"/>
  <c r="Q152" i="59"/>
  <c r="Q111" i="56"/>
  <c r="Q119" i="56"/>
  <c r="Q155" i="59"/>
  <c r="K121" i="59"/>
  <c r="J118" i="59"/>
  <c r="Q131" i="59"/>
  <c r="Q116" i="56"/>
  <c r="K111" i="59"/>
  <c r="K125" i="59"/>
  <c r="Q137" i="59"/>
  <c r="J120" i="59"/>
  <c r="Q110" i="56"/>
  <c r="Q146" i="59"/>
  <c r="J110" i="61"/>
  <c r="J117" i="59"/>
  <c r="J117" i="61"/>
  <c r="D155" i="59"/>
  <c r="C64" i="56"/>
  <c r="C64" i="132" s="1"/>
  <c r="D151" i="59"/>
  <c r="D137" i="59"/>
  <c r="D130" i="61"/>
  <c r="D143" i="59"/>
  <c r="P157" i="56"/>
  <c r="D157" i="61"/>
  <c r="D132" i="61"/>
  <c r="D143" i="61"/>
  <c r="P153" i="56"/>
  <c r="P132" i="56"/>
  <c r="D144" i="61"/>
  <c r="P130" i="56"/>
  <c r="D153" i="59"/>
  <c r="P150" i="56"/>
  <c r="P147" i="56"/>
  <c r="P131" i="56"/>
  <c r="D152" i="59"/>
  <c r="P159" i="56"/>
  <c r="P160" i="56"/>
  <c r="D131" i="61"/>
  <c r="D140" i="61"/>
  <c r="D134" i="61"/>
  <c r="D160" i="59"/>
  <c r="P151" i="56"/>
  <c r="D133" i="59"/>
  <c r="D140" i="59"/>
  <c r="D65" i="59"/>
  <c r="P136" i="56"/>
  <c r="D141" i="61"/>
  <c r="D146" i="59"/>
  <c r="D159" i="61"/>
  <c r="P134" i="56"/>
  <c r="D129" i="61"/>
  <c r="P141" i="56"/>
  <c r="D138" i="61"/>
  <c r="D149" i="61"/>
  <c r="P144" i="56"/>
  <c r="D135" i="61"/>
  <c r="D150" i="59"/>
  <c r="D147" i="61"/>
  <c r="Q140" i="59"/>
  <c r="Q139" i="59"/>
  <c r="Q47" i="59"/>
  <c r="Q133" i="59"/>
  <c r="Q134" i="59"/>
  <c r="Q30" i="61"/>
  <c r="Q30" i="59"/>
  <c r="Q158" i="59"/>
  <c r="Q145" i="59"/>
  <c r="Q141" i="59"/>
  <c r="Q37" i="61"/>
  <c r="Q37" i="59"/>
  <c r="Q28" i="61"/>
  <c r="Q28" i="59"/>
  <c r="Q25" i="61"/>
  <c r="Q25" i="59"/>
  <c r="Q29" i="61"/>
  <c r="Q29" i="59"/>
  <c r="Q40" i="61"/>
  <c r="Q40" i="59"/>
  <c r="Q38" i="61"/>
  <c r="Q38" i="59"/>
  <c r="Q18" i="61"/>
  <c r="Q18" i="59"/>
  <c r="Q132" i="59"/>
  <c r="Q33" i="61"/>
  <c r="Q33" i="59"/>
  <c r="Q36" i="61"/>
  <c r="Q36" i="59"/>
  <c r="Q19" i="59"/>
  <c r="Q19" i="61"/>
  <c r="Q39" i="61"/>
  <c r="Q39" i="59"/>
  <c r="Q154" i="59"/>
  <c r="Q21" i="61"/>
  <c r="Q21" i="59"/>
  <c r="Q26" i="61"/>
  <c r="Q26" i="59"/>
  <c r="Q27" i="61"/>
  <c r="Q27" i="59"/>
  <c r="Q31" i="61"/>
  <c r="Q31" i="59"/>
  <c r="Q24" i="61"/>
  <c r="Q24" i="59"/>
  <c r="Q160" i="59"/>
  <c r="Q34" i="61"/>
  <c r="Q34" i="59"/>
  <c r="Q17" i="61"/>
  <c r="Q17" i="59"/>
  <c r="R114" i="76"/>
  <c r="R116" i="76"/>
  <c r="P154" i="56"/>
  <c r="H157" i="59"/>
  <c r="R120" i="76"/>
  <c r="R117" i="76"/>
  <c r="H129" i="59"/>
  <c r="H129" i="61"/>
  <c r="P135" i="56"/>
  <c r="P146" i="56"/>
  <c r="H135" i="59"/>
  <c r="R124" i="76"/>
  <c r="H128" i="61"/>
  <c r="H138" i="59"/>
  <c r="R110" i="76"/>
  <c r="H159" i="59"/>
  <c r="H159" i="61"/>
  <c r="R123" i="76"/>
  <c r="R112" i="76"/>
  <c r="H155" i="59"/>
  <c r="H155" i="61"/>
  <c r="P128" i="56"/>
  <c r="H146" i="59"/>
  <c r="H131" i="61"/>
  <c r="H125" i="56"/>
  <c r="H125" i="132" s="1"/>
  <c r="H154" i="61"/>
  <c r="R113" i="76"/>
  <c r="H150" i="59"/>
  <c r="R111" i="76"/>
  <c r="P155" i="56"/>
  <c r="R115" i="76"/>
  <c r="R119" i="76"/>
  <c r="R122" i="76"/>
  <c r="P129" i="56"/>
  <c r="H130" i="59"/>
  <c r="H149" i="59"/>
  <c r="H156" i="61"/>
  <c r="R121" i="76"/>
  <c r="R118" i="76"/>
  <c r="H141" i="59"/>
  <c r="H141" i="61"/>
  <c r="AH45" i="74"/>
  <c r="E43" i="114" s="1"/>
  <c r="E43" i="69" s="1"/>
  <c r="M45" i="51"/>
  <c r="M45" i="134" s="1"/>
  <c r="M46" i="53"/>
  <c r="Q60" i="59"/>
  <c r="Q57" i="59"/>
  <c r="Q59" i="59"/>
  <c r="Q44" i="59"/>
  <c r="Q44" i="61"/>
  <c r="Q65" i="59"/>
  <c r="Q65" i="61"/>
  <c r="Q56" i="59"/>
  <c r="Q56" i="61"/>
  <c r="Q52" i="59"/>
  <c r="Q52" i="61"/>
  <c r="Q75" i="59"/>
  <c r="Q75" i="61"/>
  <c r="Q71" i="59"/>
  <c r="Q42" i="59"/>
  <c r="Q42" i="61"/>
  <c r="Q74" i="59"/>
  <c r="Q74" i="61"/>
  <c r="Q69" i="59"/>
  <c r="Q69" i="61"/>
  <c r="Q55" i="59"/>
  <c r="Q55" i="61"/>
  <c r="Q63" i="59"/>
  <c r="Q63" i="61"/>
  <c r="Q91" i="59"/>
  <c r="Q91" i="61"/>
  <c r="Q62" i="59"/>
  <c r="Q62" i="61"/>
  <c r="Q43" i="59"/>
  <c r="Q43" i="61"/>
  <c r="Q96" i="59"/>
  <c r="Q96" i="61"/>
  <c r="Q100" i="59"/>
  <c r="Q100" i="61"/>
  <c r="Q67" i="59"/>
  <c r="Q58" i="59"/>
  <c r="Q58" i="61"/>
  <c r="Q88" i="59"/>
  <c r="Q88" i="61"/>
  <c r="Q64" i="59"/>
  <c r="Q64" i="61"/>
  <c r="Q66" i="59"/>
  <c r="Q66" i="61"/>
  <c r="Q89" i="59"/>
  <c r="Q89" i="61"/>
  <c r="Q53" i="59"/>
  <c r="Q53" i="61"/>
  <c r="Q102" i="59"/>
  <c r="Q102" i="61"/>
  <c r="Q61" i="59"/>
  <c r="Q61" i="61"/>
  <c r="Q73" i="59"/>
  <c r="Q73" i="61"/>
  <c r="X125" i="80"/>
  <c r="Q46" i="59"/>
  <c r="Q95" i="59"/>
  <c r="X127" i="80"/>
  <c r="X124" i="80"/>
  <c r="Q72" i="59"/>
  <c r="Q92" i="59"/>
  <c r="Q48" i="59"/>
  <c r="AH47" i="74"/>
  <c r="E45" i="114" s="1"/>
  <c r="E45" i="69" s="1"/>
  <c r="AH46" i="74"/>
  <c r="E44" i="114" s="1"/>
  <c r="E44" i="69" s="1"/>
  <c r="A48" i="74"/>
  <c r="Q68" i="59"/>
  <c r="Q45" i="59"/>
  <c r="Q51" i="59"/>
  <c r="Q104" i="59"/>
  <c r="X126" i="80"/>
  <c r="Q70" i="59"/>
  <c r="Q50" i="59"/>
  <c r="Q54" i="59"/>
  <c r="G12" i="76"/>
  <c r="G24" i="76"/>
  <c r="Q49" i="59"/>
  <c r="T23" i="53"/>
  <c r="AT120" i="53"/>
  <c r="AE139" i="53"/>
  <c r="AT115" i="53"/>
  <c r="L129" i="53"/>
  <c r="T11" i="53"/>
  <c r="K125" i="72"/>
  <c r="E124" i="56"/>
  <c r="E124" i="132" s="1"/>
  <c r="H126" i="59"/>
  <c r="H127" i="61"/>
  <c r="AT122" i="51"/>
  <c r="AT122" i="134" s="1"/>
  <c r="AT121" i="51"/>
  <c r="AT121" i="134" s="1"/>
  <c r="AT116" i="51"/>
  <c r="AT116" i="134" s="1"/>
  <c r="AT117" i="51"/>
  <c r="AT117" i="134" s="1"/>
  <c r="H127" i="59"/>
  <c r="H126" i="61"/>
  <c r="A16" i="76"/>
  <c r="T24" i="51"/>
  <c r="T24" i="134" s="1"/>
  <c r="T12" i="51"/>
  <c r="T12" i="134" s="1"/>
  <c r="A10" i="69"/>
  <c r="U7" i="39"/>
  <c r="U8" i="39"/>
  <c r="U9" i="39"/>
  <c r="U10" i="39"/>
  <c r="U11" i="39"/>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5" i="39"/>
  <c r="U46" i="39"/>
  <c r="U47" i="39"/>
  <c r="U48" i="39"/>
  <c r="U49" i="39"/>
  <c r="U50" i="39"/>
  <c r="U51" i="39"/>
  <c r="U52" i="39"/>
  <c r="U53" i="39"/>
  <c r="U54" i="39"/>
  <c r="U55" i="39"/>
  <c r="U56" i="39"/>
  <c r="U57" i="39"/>
  <c r="U58" i="39"/>
  <c r="U59" i="39"/>
  <c r="U60" i="39"/>
  <c r="U61" i="39"/>
  <c r="U62" i="39"/>
  <c r="U63" i="39"/>
  <c r="U64" i="39"/>
  <c r="U65" i="39"/>
  <c r="U66" i="39"/>
  <c r="U67"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6"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54" i="39"/>
  <c r="U155" i="39"/>
  <c r="U156" i="39"/>
  <c r="U157" i="39"/>
  <c r="U158" i="39"/>
  <c r="U159" i="39"/>
  <c r="U6" i="39"/>
  <c r="Q90" i="61" l="1"/>
  <c r="H125" i="61"/>
  <c r="H125" i="59"/>
  <c r="Q93" i="61"/>
  <c r="Q84" i="59"/>
  <c r="Q93" i="59"/>
  <c r="Q84" i="132"/>
  <c r="L163" i="132"/>
  <c r="L164" i="132"/>
  <c r="Q90" i="59"/>
  <c r="Q106" i="132"/>
  <c r="Q97" i="61"/>
  <c r="Q97" i="59"/>
  <c r="Q85" i="56"/>
  <c r="Q85" i="132" s="1"/>
  <c r="M85" i="132"/>
  <c r="Q106" i="59"/>
  <c r="Q113" i="56"/>
  <c r="Q113" i="132" s="1"/>
  <c r="M113" i="132"/>
  <c r="Q120" i="56"/>
  <c r="Q120" i="132" s="1"/>
  <c r="M120" i="132"/>
  <c r="Q83" i="56"/>
  <c r="Q83" i="132" s="1"/>
  <c r="M83" i="132"/>
  <c r="M87" i="61"/>
  <c r="M87" i="132"/>
  <c r="M114" i="59"/>
  <c r="M114" i="132"/>
  <c r="Q117" i="61"/>
  <c r="Q117" i="132"/>
  <c r="Q105" i="61"/>
  <c r="Q105" i="132"/>
  <c r="Q41" i="59"/>
  <c r="Q41" i="132"/>
  <c r="Q116" i="61"/>
  <c r="Q116" i="132"/>
  <c r="Q121" i="59"/>
  <c r="Q121" i="132"/>
  <c r="Q98" i="59"/>
  <c r="Q98" i="132"/>
  <c r="Q118" i="61"/>
  <c r="Q118" i="132"/>
  <c r="Q109" i="59"/>
  <c r="Q109" i="132"/>
  <c r="Q101" i="59"/>
  <c r="Q101" i="132"/>
  <c r="Q85" i="61"/>
  <c r="Q107" i="61"/>
  <c r="Q107" i="132"/>
  <c r="Q108" i="61"/>
  <c r="Q108" i="132"/>
  <c r="Q103" i="61"/>
  <c r="Q103" i="132"/>
  <c r="Q94" i="61"/>
  <c r="Q94" i="132"/>
  <c r="Q119" i="61"/>
  <c r="Q119" i="132"/>
  <c r="Q99" i="59"/>
  <c r="Q99" i="132"/>
  <c r="Q113" i="61"/>
  <c r="Q86" i="61"/>
  <c r="Q86" i="132"/>
  <c r="Q115" i="61"/>
  <c r="Q115" i="132"/>
  <c r="Q111" i="61"/>
  <c r="Q111" i="132"/>
  <c r="Q123" i="59"/>
  <c r="Q123" i="132"/>
  <c r="Q108" i="59"/>
  <c r="Q110" i="61"/>
  <c r="Q110" i="132"/>
  <c r="Q122" i="61"/>
  <c r="Q122" i="132"/>
  <c r="R138" i="56"/>
  <c r="R138" i="59" s="1"/>
  <c r="P138" i="132"/>
  <c r="P147" i="61"/>
  <c r="P147" i="132"/>
  <c r="P137" i="61"/>
  <c r="P137" i="132"/>
  <c r="P128" i="61"/>
  <c r="P128" i="132"/>
  <c r="P144" i="59"/>
  <c r="P144" i="132"/>
  <c r="R150" i="56"/>
  <c r="R150" i="59" s="1"/>
  <c r="P150" i="132"/>
  <c r="P148" i="61"/>
  <c r="P148" i="132"/>
  <c r="P154" i="59"/>
  <c r="P154" i="132"/>
  <c r="P157" i="61"/>
  <c r="P157" i="132"/>
  <c r="R131" i="56"/>
  <c r="R131" i="59" s="1"/>
  <c r="P131" i="132"/>
  <c r="P156" i="61"/>
  <c r="P156" i="132"/>
  <c r="P145" i="61"/>
  <c r="P145" i="132"/>
  <c r="P155" i="59"/>
  <c r="P155" i="132"/>
  <c r="P151" i="59"/>
  <c r="P151" i="132"/>
  <c r="P130" i="59"/>
  <c r="P130" i="132"/>
  <c r="P158" i="61"/>
  <c r="P158" i="132"/>
  <c r="P153" i="61"/>
  <c r="P153" i="132"/>
  <c r="R139" i="56"/>
  <c r="R139" i="132" s="1"/>
  <c r="P139" i="132"/>
  <c r="P152" i="59"/>
  <c r="P152" i="132"/>
  <c r="P129" i="61"/>
  <c r="P129" i="132"/>
  <c r="P160" i="59"/>
  <c r="P160" i="132"/>
  <c r="P133" i="61"/>
  <c r="P133" i="132"/>
  <c r="P141" i="61"/>
  <c r="P141" i="132"/>
  <c r="P146" i="59"/>
  <c r="P146" i="132"/>
  <c r="R137" i="56"/>
  <c r="R137" i="59" s="1"/>
  <c r="P135" i="59"/>
  <c r="P135" i="132"/>
  <c r="P134" i="59"/>
  <c r="P134" i="132"/>
  <c r="P132" i="61"/>
  <c r="P132" i="132"/>
  <c r="P142" i="59"/>
  <c r="P142" i="132"/>
  <c r="P143" i="61"/>
  <c r="P143" i="132"/>
  <c r="R159" i="56"/>
  <c r="P159" i="132"/>
  <c r="P140" i="61"/>
  <c r="P140" i="132"/>
  <c r="P136" i="59"/>
  <c r="P136" i="132"/>
  <c r="P149" i="61"/>
  <c r="P149" i="132"/>
  <c r="M82" i="61"/>
  <c r="M82" i="132"/>
  <c r="M76" i="59"/>
  <c r="M76" i="132"/>
  <c r="M80" i="59"/>
  <c r="M80" i="132"/>
  <c r="Q78" i="61"/>
  <c r="Q78" i="132"/>
  <c r="M77" i="61"/>
  <c r="M77" i="132"/>
  <c r="M81" i="61"/>
  <c r="M81" i="132"/>
  <c r="Q79" i="56"/>
  <c r="Q79" i="132" s="1"/>
  <c r="M79" i="132"/>
  <c r="L163" i="59"/>
  <c r="P158" i="59"/>
  <c r="P143" i="59"/>
  <c r="R158" i="56"/>
  <c r="Q109" i="61"/>
  <c r="Q94" i="59"/>
  <c r="Q41" i="61"/>
  <c r="Q123" i="61"/>
  <c r="Q80" i="56"/>
  <c r="M77" i="59"/>
  <c r="Q77" i="56"/>
  <c r="Q114" i="56"/>
  <c r="M87" i="59"/>
  <c r="Q87" i="56"/>
  <c r="Q86" i="59"/>
  <c r="Q118" i="59"/>
  <c r="R143" i="56"/>
  <c r="P156" i="59"/>
  <c r="P137" i="59"/>
  <c r="R156" i="56"/>
  <c r="Q101" i="61"/>
  <c r="R140" i="56"/>
  <c r="P140" i="59"/>
  <c r="P147" i="59"/>
  <c r="P138" i="59"/>
  <c r="R133" i="56"/>
  <c r="R152" i="56"/>
  <c r="P142" i="61"/>
  <c r="P138" i="61"/>
  <c r="P133" i="59"/>
  <c r="P152" i="61"/>
  <c r="R145" i="56"/>
  <c r="R142" i="56"/>
  <c r="P145" i="59"/>
  <c r="P139" i="61"/>
  <c r="P139" i="59"/>
  <c r="R148" i="56"/>
  <c r="R149" i="56"/>
  <c r="P159" i="61"/>
  <c r="P148" i="59"/>
  <c r="P149" i="59"/>
  <c r="R132" i="56"/>
  <c r="P157" i="59"/>
  <c r="P160" i="61"/>
  <c r="R157" i="56"/>
  <c r="R160" i="56"/>
  <c r="Q78" i="59"/>
  <c r="M114" i="61"/>
  <c r="M120" i="61"/>
  <c r="M81" i="59"/>
  <c r="M120" i="59"/>
  <c r="Q117" i="59"/>
  <c r="Q81" i="56"/>
  <c r="Q98" i="61"/>
  <c r="Q107" i="59"/>
  <c r="Q99" i="61"/>
  <c r="M80" i="61"/>
  <c r="Q122" i="59"/>
  <c r="Q105" i="59"/>
  <c r="Q121" i="61"/>
  <c r="Q82" i="56"/>
  <c r="M85" i="61"/>
  <c r="M76" i="61"/>
  <c r="Q76" i="56"/>
  <c r="M85" i="59"/>
  <c r="M125" i="56"/>
  <c r="M79" i="59"/>
  <c r="M113" i="61"/>
  <c r="M82" i="59"/>
  <c r="M113" i="59"/>
  <c r="M83" i="61"/>
  <c r="M83" i="59"/>
  <c r="M112" i="61"/>
  <c r="Q112" i="56"/>
  <c r="Q112" i="132" s="1"/>
  <c r="M112" i="59"/>
  <c r="Q119" i="59"/>
  <c r="M79" i="61"/>
  <c r="Q116" i="59"/>
  <c r="M127" i="56"/>
  <c r="Q103" i="59"/>
  <c r="Q110" i="59"/>
  <c r="M124" i="56"/>
  <c r="M126" i="56"/>
  <c r="Q111" i="59"/>
  <c r="R130" i="56"/>
  <c r="P132" i="59"/>
  <c r="P150" i="59"/>
  <c r="P153" i="59"/>
  <c r="P146" i="61"/>
  <c r="P151" i="61"/>
  <c r="R151" i="56"/>
  <c r="P159" i="59"/>
  <c r="P131" i="61"/>
  <c r="P130" i="61"/>
  <c r="P131" i="59"/>
  <c r="R153" i="56"/>
  <c r="P150" i="61"/>
  <c r="P155" i="61"/>
  <c r="R147" i="56"/>
  <c r="R146" i="56"/>
  <c r="P134" i="61"/>
  <c r="R141" i="56"/>
  <c r="R144" i="56"/>
  <c r="P141" i="59"/>
  <c r="R134" i="56"/>
  <c r="P136" i="61"/>
  <c r="R136" i="56"/>
  <c r="P135" i="61"/>
  <c r="R135" i="56"/>
  <c r="P144" i="61"/>
  <c r="P154" i="61"/>
  <c r="R154" i="56"/>
  <c r="R155" i="56"/>
  <c r="H122" i="56"/>
  <c r="H122" i="132" s="1"/>
  <c r="H123" i="56"/>
  <c r="H123" i="132" s="1"/>
  <c r="P129" i="59"/>
  <c r="H117" i="56"/>
  <c r="H117" i="132" s="1"/>
  <c r="H119" i="56"/>
  <c r="H119" i="132" s="1"/>
  <c r="H110" i="56"/>
  <c r="H110" i="132" s="1"/>
  <c r="H115" i="56"/>
  <c r="H115" i="132" s="1"/>
  <c r="H113" i="56"/>
  <c r="H113" i="132" s="1"/>
  <c r="P128" i="59"/>
  <c r="R129" i="56"/>
  <c r="H121" i="56"/>
  <c r="H121" i="132" s="1"/>
  <c r="H124" i="56"/>
  <c r="H118" i="56"/>
  <c r="H118" i="132" s="1"/>
  <c r="R128" i="56"/>
  <c r="H111" i="56"/>
  <c r="H111" i="132" s="1"/>
  <c r="H116" i="56"/>
  <c r="H116" i="132" s="1"/>
  <c r="H112" i="56"/>
  <c r="H112" i="132" s="1"/>
  <c r="H120" i="56"/>
  <c r="H120" i="132" s="1"/>
  <c r="H114" i="56"/>
  <c r="H114" i="132" s="1"/>
  <c r="M45" i="53"/>
  <c r="AH48" i="74"/>
  <c r="E46" i="114" s="1"/>
  <c r="E46" i="69" s="1"/>
  <c r="E47" i="74"/>
  <c r="E48" i="74"/>
  <c r="E46" i="74"/>
  <c r="E45" i="74"/>
  <c r="A49" i="74"/>
  <c r="E44" i="74"/>
  <c r="G25" i="76"/>
  <c r="G13" i="76"/>
  <c r="AT117" i="53"/>
  <c r="L130" i="53"/>
  <c r="AT121" i="53"/>
  <c r="T24" i="53"/>
  <c r="AT116" i="53"/>
  <c r="AT122" i="53"/>
  <c r="T12" i="53"/>
  <c r="E125" i="56"/>
  <c r="K126" i="72"/>
  <c r="A17" i="76"/>
  <c r="T13" i="51"/>
  <c r="T13" i="134" s="1"/>
  <c r="T25" i="51"/>
  <c r="T25" i="134" s="1"/>
  <c r="A11" i="69"/>
  <c r="P124" i="56" l="1"/>
  <c r="H124" i="132"/>
  <c r="P125" i="56"/>
  <c r="E125" i="132"/>
  <c r="Q85" i="59"/>
  <c r="Q120" i="61"/>
  <c r="Q83" i="61"/>
  <c r="Q83" i="59"/>
  <c r="Q120" i="59"/>
  <c r="Q113" i="59"/>
  <c r="Q79" i="59"/>
  <c r="Q114" i="61"/>
  <c r="Q114" i="132"/>
  <c r="Q87" i="59"/>
  <c r="Q87" i="132"/>
  <c r="R159" i="61"/>
  <c r="R159" i="132"/>
  <c r="R144" i="61"/>
  <c r="R144" i="132"/>
  <c r="R152" i="59"/>
  <c r="R152" i="132"/>
  <c r="R150" i="61"/>
  <c r="R150" i="132"/>
  <c r="R155" i="61"/>
  <c r="R155" i="132"/>
  <c r="R141" i="61"/>
  <c r="R141" i="132"/>
  <c r="R149" i="61"/>
  <c r="R149" i="132"/>
  <c r="R133" i="59"/>
  <c r="R133" i="132"/>
  <c r="R129" i="59"/>
  <c r="R129" i="132"/>
  <c r="R154" i="61"/>
  <c r="R154" i="132"/>
  <c r="R148" i="61"/>
  <c r="R148" i="132"/>
  <c r="R158" i="59"/>
  <c r="R158" i="132"/>
  <c r="R130" i="61"/>
  <c r="R130" i="132"/>
  <c r="R135" i="61"/>
  <c r="R135" i="132"/>
  <c r="R131" i="61"/>
  <c r="R131" i="132"/>
  <c r="R140" i="61"/>
  <c r="R140" i="132"/>
  <c r="R147" i="61"/>
  <c r="R147" i="132"/>
  <c r="R142" i="59"/>
  <c r="R142" i="132"/>
  <c r="R139" i="61"/>
  <c r="R136" i="61"/>
  <c r="R136" i="132"/>
  <c r="R156" i="61"/>
  <c r="R156" i="132"/>
  <c r="R151" i="61"/>
  <c r="R151" i="132"/>
  <c r="R159" i="59"/>
  <c r="R157" i="61"/>
  <c r="R157" i="132"/>
  <c r="R145" i="61"/>
  <c r="R145" i="132"/>
  <c r="R139" i="59"/>
  <c r="R153" i="59"/>
  <c r="R153" i="132"/>
  <c r="R132" i="59"/>
  <c r="R132" i="132"/>
  <c r="R143" i="61"/>
  <c r="R143" i="132"/>
  <c r="P124" i="61"/>
  <c r="P124" i="132"/>
  <c r="R146" i="61"/>
  <c r="R146" i="132"/>
  <c r="R160" i="61"/>
  <c r="R160" i="132"/>
  <c r="P125" i="61"/>
  <c r="P125" i="132"/>
  <c r="R128" i="59"/>
  <c r="R128" i="132"/>
  <c r="R134" i="61"/>
  <c r="R134" i="132"/>
  <c r="R137" i="61"/>
  <c r="R137" i="132"/>
  <c r="R138" i="61"/>
  <c r="R138" i="132"/>
  <c r="Q126" i="56"/>
  <c r="Q126" i="132" s="1"/>
  <c r="M126" i="132"/>
  <c r="M124" i="59"/>
  <c r="M124" i="132"/>
  <c r="Q77" i="59"/>
  <c r="Q77" i="132"/>
  <c r="Q127" i="56"/>
  <c r="M127" i="132"/>
  <c r="Q76" i="61"/>
  <c r="Q76" i="132"/>
  <c r="Q82" i="61"/>
  <c r="Q82" i="132"/>
  <c r="M125" i="61"/>
  <c r="M125" i="132"/>
  <c r="Q80" i="61"/>
  <c r="Q80" i="132"/>
  <c r="Q79" i="61"/>
  <c r="Q81" i="59"/>
  <c r="Q81" i="132"/>
  <c r="R158" i="61"/>
  <c r="Q80" i="59"/>
  <c r="Q114" i="59"/>
  <c r="Q125" i="56"/>
  <c r="Q87" i="61"/>
  <c r="Q77" i="61"/>
  <c r="R143" i="59"/>
  <c r="M126" i="61"/>
  <c r="M126" i="59"/>
  <c r="R156" i="59"/>
  <c r="R133" i="61"/>
  <c r="R140" i="59"/>
  <c r="R152" i="61"/>
  <c r="R148" i="59"/>
  <c r="R142" i="61"/>
  <c r="R145" i="59"/>
  <c r="R149" i="59"/>
  <c r="R157" i="59"/>
  <c r="R132" i="61"/>
  <c r="R160" i="59"/>
  <c r="M124" i="61"/>
  <c r="Q124" i="56"/>
  <c r="Q82" i="59"/>
  <c r="Q76" i="59"/>
  <c r="Q81" i="61"/>
  <c r="M127" i="59"/>
  <c r="M127" i="61"/>
  <c r="Q112" i="61"/>
  <c r="Q112" i="59"/>
  <c r="M125" i="59"/>
  <c r="R153" i="61"/>
  <c r="R130" i="59"/>
  <c r="R146" i="59"/>
  <c r="R144" i="59"/>
  <c r="R151" i="59"/>
  <c r="R135" i="59"/>
  <c r="R147" i="59"/>
  <c r="R136" i="59"/>
  <c r="R154" i="59"/>
  <c r="R155" i="59"/>
  <c r="R134" i="59"/>
  <c r="R141" i="59"/>
  <c r="P124" i="59"/>
  <c r="R129" i="61"/>
  <c r="H118" i="61"/>
  <c r="H118" i="59"/>
  <c r="P118" i="56"/>
  <c r="P118" i="132" s="1"/>
  <c r="H110" i="61"/>
  <c r="P110" i="56"/>
  <c r="P110" i="132" s="1"/>
  <c r="H110" i="59"/>
  <c r="H124" i="61"/>
  <c r="H124" i="59"/>
  <c r="H119" i="59"/>
  <c r="P119" i="56"/>
  <c r="P119" i="132" s="1"/>
  <c r="H119" i="61"/>
  <c r="P120" i="56"/>
  <c r="P120" i="132" s="1"/>
  <c r="H120" i="61"/>
  <c r="H120" i="59"/>
  <c r="H114" i="61"/>
  <c r="H114" i="59"/>
  <c r="P114" i="56"/>
  <c r="P114" i="132" s="1"/>
  <c r="R128" i="61"/>
  <c r="P116" i="56"/>
  <c r="P116" i="132" s="1"/>
  <c r="H116" i="61"/>
  <c r="H116" i="59"/>
  <c r="H123" i="61"/>
  <c r="P123" i="56"/>
  <c r="P123" i="132" s="1"/>
  <c r="H123" i="59"/>
  <c r="H111" i="59"/>
  <c r="H111" i="61"/>
  <c r="P111" i="56"/>
  <c r="P111" i="132" s="1"/>
  <c r="P113" i="56"/>
  <c r="P113" i="132" s="1"/>
  <c r="H113" i="59"/>
  <c r="H113" i="61"/>
  <c r="P122" i="56"/>
  <c r="P122" i="132" s="1"/>
  <c r="H122" i="59"/>
  <c r="H122" i="61"/>
  <c r="H112" i="61"/>
  <c r="H112" i="59"/>
  <c r="P112" i="56"/>
  <c r="P112" i="132" s="1"/>
  <c r="H121" i="59"/>
  <c r="P121" i="56"/>
  <c r="P121" i="132" s="1"/>
  <c r="H121" i="61"/>
  <c r="H117" i="59"/>
  <c r="P117" i="56"/>
  <c r="P117" i="132" s="1"/>
  <c r="H117" i="61"/>
  <c r="H115" i="61"/>
  <c r="P115" i="56"/>
  <c r="P115" i="132" s="1"/>
  <c r="H115" i="59"/>
  <c r="AH49" i="74"/>
  <c r="E47" i="114" s="1"/>
  <c r="E47" i="69" s="1"/>
  <c r="A50" i="74"/>
  <c r="G26" i="76"/>
  <c r="G14" i="76"/>
  <c r="L131" i="53"/>
  <c r="T25" i="53"/>
  <c r="T13" i="53"/>
  <c r="E126" i="56"/>
  <c r="K127" i="72"/>
  <c r="E127" i="56" s="1"/>
  <c r="P125" i="59"/>
  <c r="A18" i="76"/>
  <c r="T14" i="51"/>
  <c r="T14" i="134" s="1"/>
  <c r="T26" i="51"/>
  <c r="T26" i="134" s="1"/>
  <c r="A12" i="69"/>
  <c r="P127" i="56" l="1"/>
  <c r="E127" i="132"/>
  <c r="P126" i="56"/>
  <c r="P126" i="132" s="1"/>
  <c r="E126" i="132"/>
  <c r="Q126" i="61"/>
  <c r="P127" i="61"/>
  <c r="P127" i="132"/>
  <c r="P126" i="61"/>
  <c r="Q127" i="132"/>
  <c r="Q127" i="59"/>
  <c r="Q127" i="61"/>
  <c r="Q126" i="59"/>
  <c r="Q125" i="61"/>
  <c r="Q125" i="132"/>
  <c r="R124" i="56"/>
  <c r="Q124" i="132"/>
  <c r="R125" i="56"/>
  <c r="Q125" i="59"/>
  <c r="Q124" i="61"/>
  <c r="Q124" i="59"/>
  <c r="P112" i="61"/>
  <c r="P112" i="59"/>
  <c r="R112" i="56"/>
  <c r="R112" i="132" s="1"/>
  <c r="P117" i="61"/>
  <c r="P117" i="59"/>
  <c r="R117" i="56"/>
  <c r="R117" i="132" s="1"/>
  <c r="R114" i="56"/>
  <c r="R114" i="132" s="1"/>
  <c r="P114" i="61"/>
  <c r="P114" i="59"/>
  <c r="P110" i="61"/>
  <c r="P110" i="59"/>
  <c r="R110" i="56"/>
  <c r="R110" i="132" s="1"/>
  <c r="P120" i="61"/>
  <c r="P120" i="59"/>
  <c r="R120" i="56"/>
  <c r="R120" i="132" s="1"/>
  <c r="P122" i="61"/>
  <c r="R122" i="56"/>
  <c r="R122" i="132" s="1"/>
  <c r="P122" i="59"/>
  <c r="P113" i="61"/>
  <c r="R113" i="56"/>
  <c r="R113" i="132" s="1"/>
  <c r="P113" i="59"/>
  <c r="R115" i="56"/>
  <c r="R115" i="132" s="1"/>
  <c r="P115" i="61"/>
  <c r="P115" i="59"/>
  <c r="R111" i="56"/>
  <c r="R111" i="132" s="1"/>
  <c r="P111" i="59"/>
  <c r="P111" i="61"/>
  <c r="P118" i="61"/>
  <c r="R118" i="56"/>
  <c r="R118" i="132" s="1"/>
  <c r="P118" i="59"/>
  <c r="P119" i="61"/>
  <c r="R119" i="56"/>
  <c r="R119" i="132" s="1"/>
  <c r="P119" i="59"/>
  <c r="P121" i="61"/>
  <c r="R121" i="56"/>
  <c r="R121" i="132" s="1"/>
  <c r="P121" i="59"/>
  <c r="P123" i="61"/>
  <c r="P123" i="59"/>
  <c r="R123" i="56"/>
  <c r="R123" i="132" s="1"/>
  <c r="P116" i="61"/>
  <c r="R116" i="56"/>
  <c r="R116" i="132" s="1"/>
  <c r="P116" i="59"/>
  <c r="AH50" i="74"/>
  <c r="E48" i="114" s="1"/>
  <c r="E48" i="69" s="1"/>
  <c r="A51" i="74"/>
  <c r="G27" i="76"/>
  <c r="G15" i="76"/>
  <c r="L132" i="53"/>
  <c r="T26" i="53"/>
  <c r="T14" i="53"/>
  <c r="R126" i="56"/>
  <c r="P126" i="59"/>
  <c r="P127" i="59"/>
  <c r="R127" i="56"/>
  <c r="A19" i="76"/>
  <c r="T27" i="51"/>
  <c r="T27" i="134" s="1"/>
  <c r="T15" i="51"/>
  <c r="T15" i="134" s="1"/>
  <c r="A13" i="69"/>
  <c r="R124" i="59" l="1"/>
  <c r="R124" i="132"/>
  <c r="R125" i="61"/>
  <c r="R125" i="132"/>
  <c r="R127" i="61"/>
  <c r="R127" i="132"/>
  <c r="R124" i="61"/>
  <c r="R126" i="61"/>
  <c r="R126" i="132"/>
  <c r="R125" i="59"/>
  <c r="R115" i="61"/>
  <c r="R115" i="59"/>
  <c r="R119" i="61"/>
  <c r="R119" i="59"/>
  <c r="R118" i="59"/>
  <c r="R118" i="61"/>
  <c r="R114" i="61"/>
  <c r="R114" i="59"/>
  <c r="R123" i="61"/>
  <c r="R123" i="59"/>
  <c r="R117" i="61"/>
  <c r="R117" i="59"/>
  <c r="R122" i="61"/>
  <c r="R122" i="59"/>
  <c r="R120" i="61"/>
  <c r="R120" i="59"/>
  <c r="R113" i="61"/>
  <c r="R113" i="59"/>
  <c r="R112" i="61"/>
  <c r="R112" i="59"/>
  <c r="R116" i="61"/>
  <c r="R116" i="59"/>
  <c r="R111" i="61"/>
  <c r="R111" i="59"/>
  <c r="R121" i="59"/>
  <c r="R121" i="61"/>
  <c r="R110" i="61"/>
  <c r="R110" i="59"/>
  <c r="A52" i="74"/>
  <c r="G28" i="76"/>
  <c r="G16" i="76"/>
  <c r="L133" i="53"/>
  <c r="T15" i="53"/>
  <c r="T27" i="53"/>
  <c r="R126" i="59"/>
  <c r="R127" i="59"/>
  <c r="A20" i="76"/>
  <c r="T16" i="51"/>
  <c r="T16" i="134" s="1"/>
  <c r="T28" i="51"/>
  <c r="T28" i="134" s="1"/>
  <c r="A14" i="69"/>
  <c r="AH51" i="74" l="1"/>
  <c r="E49" i="114" s="1"/>
  <c r="E49" i="69" s="1"/>
  <c r="AH52" i="74"/>
  <c r="E50" i="114" s="1"/>
  <c r="E50" i="69" s="1"/>
  <c r="A53" i="74"/>
  <c r="G17" i="76"/>
  <c r="G29" i="76"/>
  <c r="T28" i="53"/>
  <c r="T16" i="53"/>
  <c r="L134" i="53"/>
  <c r="A21" i="76"/>
  <c r="T29" i="51"/>
  <c r="T29" i="134" s="1"/>
  <c r="T17" i="51"/>
  <c r="T17" i="134" s="1"/>
  <c r="A15" i="69"/>
  <c r="AH53" i="74" l="1"/>
  <c r="E51" i="114" s="1"/>
  <c r="E51" i="69" s="1"/>
  <c r="A54" i="74"/>
  <c r="G18" i="76"/>
  <c r="G30" i="76"/>
  <c r="G31" i="76"/>
  <c r="T17" i="53"/>
  <c r="T29" i="53"/>
  <c r="L135" i="53"/>
  <c r="T30" i="51"/>
  <c r="T30" i="134" s="1"/>
  <c r="A22" i="76"/>
  <c r="A23" i="76" s="1"/>
  <c r="A24" i="76" s="1"/>
  <c r="A25" i="76" s="1"/>
  <c r="A26" i="76" s="1"/>
  <c r="A27" i="76" s="1"/>
  <c r="A28" i="76" s="1"/>
  <c r="A29" i="76" s="1"/>
  <c r="A30" i="76" s="1"/>
  <c r="T18" i="51"/>
  <c r="T18" i="134" s="1"/>
  <c r="A16" i="69"/>
  <c r="E50" i="74" l="1"/>
  <c r="E49" i="74"/>
  <c r="E52" i="74"/>
  <c r="AH54" i="74"/>
  <c r="E52" i="114" s="1"/>
  <c r="E52" i="69" s="1"/>
  <c r="E51" i="74"/>
  <c r="E53" i="74"/>
  <c r="E54" i="74"/>
  <c r="A55" i="74"/>
  <c r="A31" i="76"/>
  <c r="A32" i="76" s="1"/>
  <c r="A33" i="76" s="1"/>
  <c r="A34" i="76" s="1"/>
  <c r="A35" i="76" s="1"/>
  <c r="A36" i="76" s="1"/>
  <c r="A37" i="76" s="1"/>
  <c r="A38" i="76" s="1"/>
  <c r="A39" i="76" s="1"/>
  <c r="A40" i="76" s="1"/>
  <c r="A41" i="76" s="1"/>
  <c r="A42" i="76" s="1"/>
  <c r="A43" i="76" s="1"/>
  <c r="A44" i="76" s="1"/>
  <c r="A45" i="76" s="1"/>
  <c r="A46" i="76" s="1"/>
  <c r="A47" i="76" s="1"/>
  <c r="A48" i="76" s="1"/>
  <c r="A49" i="76" s="1"/>
  <c r="A50" i="76" s="1"/>
  <c r="A51" i="76" s="1"/>
  <c r="A52" i="76" s="1"/>
  <c r="A53" i="76" s="1"/>
  <c r="A54" i="76" s="1"/>
  <c r="A55" i="76" s="1"/>
  <c r="A56" i="76" s="1"/>
  <c r="A57" i="76" s="1"/>
  <c r="A58" i="76" s="1"/>
  <c r="A59" i="76" s="1"/>
  <c r="H19" i="76"/>
  <c r="G19" i="76"/>
  <c r="T18" i="53"/>
  <c r="T30" i="53"/>
  <c r="L136" i="53"/>
  <c r="T19" i="51"/>
  <c r="T19" i="134" s="1"/>
  <c r="A17" i="69"/>
  <c r="A56" i="74" l="1"/>
  <c r="A60" i="76"/>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A89" i="76" s="1"/>
  <c r="A90" i="76" s="1"/>
  <c r="A91" i="76" s="1"/>
  <c r="A92" i="76" s="1"/>
  <c r="A93" i="76" s="1"/>
  <c r="A94" i="76" s="1"/>
  <c r="A95" i="76" s="1"/>
  <c r="A96" i="76" s="1"/>
  <c r="A97" i="76" s="1"/>
  <c r="A98" i="76" s="1"/>
  <c r="A99" i="76" s="1"/>
  <c r="A100" i="76" s="1"/>
  <c r="A101" i="76" s="1"/>
  <c r="A102" i="76" s="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7" i="76" s="1"/>
  <c r="A158" i="76" s="1"/>
  <c r="A159" i="76" s="1"/>
  <c r="A160" i="76" s="1"/>
  <c r="A161" i="76" s="1"/>
  <c r="G55" i="76"/>
  <c r="G59" i="76"/>
  <c r="G57" i="76"/>
  <c r="G54" i="76"/>
  <c r="G58" i="76"/>
  <c r="G56" i="76"/>
  <c r="H20" i="76"/>
  <c r="U19" i="51"/>
  <c r="U19" i="134" s="1"/>
  <c r="G20" i="76"/>
  <c r="G21" i="76"/>
  <c r="T19" i="53"/>
  <c r="L137" i="53"/>
  <c r="T20" i="51"/>
  <c r="T20" i="134" s="1"/>
  <c r="A18" i="69"/>
  <c r="AD124" i="51"/>
  <c r="AD124" i="134" s="1"/>
  <c r="AD129" i="51"/>
  <c r="AD129" i="134" s="1"/>
  <c r="I8" i="76" l="1"/>
  <c r="AH56" i="74"/>
  <c r="E54" i="114" s="1"/>
  <c r="E54" i="69" s="1"/>
  <c r="AH55" i="74"/>
  <c r="E53" i="114" s="1"/>
  <c r="E53" i="69" s="1"/>
  <c r="A57" i="74"/>
  <c r="I50" i="76"/>
  <c r="I56" i="76"/>
  <c r="I42" i="76"/>
  <c r="I55" i="76"/>
  <c r="I48" i="76"/>
  <c r="I18" i="76"/>
  <c r="I22" i="76"/>
  <c r="I41" i="76"/>
  <c r="I16" i="76"/>
  <c r="I25" i="76"/>
  <c r="I28" i="76"/>
  <c r="I51" i="76"/>
  <c r="I33" i="76"/>
  <c r="I11" i="76"/>
  <c r="I37" i="76"/>
  <c r="I53" i="76"/>
  <c r="I29" i="76"/>
  <c r="I35" i="76"/>
  <c r="I17" i="76"/>
  <c r="I54" i="76"/>
  <c r="I9" i="76"/>
  <c r="I47" i="76"/>
  <c r="I13" i="76"/>
  <c r="I49" i="76"/>
  <c r="I21" i="76"/>
  <c r="I58" i="76"/>
  <c r="I44" i="76"/>
  <c r="I38" i="76"/>
  <c r="I31" i="76"/>
  <c r="I52" i="76"/>
  <c r="I24" i="76"/>
  <c r="I10" i="76"/>
  <c r="I15" i="76"/>
  <c r="I36" i="76"/>
  <c r="I40" i="76"/>
  <c r="I27" i="76"/>
  <c r="I43" i="76"/>
  <c r="I34" i="76"/>
  <c r="I59" i="76"/>
  <c r="I39" i="76"/>
  <c r="I57" i="76"/>
  <c r="I19" i="76"/>
  <c r="I32" i="76"/>
  <c r="I14" i="76"/>
  <c r="I45" i="76"/>
  <c r="I30" i="76"/>
  <c r="I46" i="76"/>
  <c r="I26" i="76"/>
  <c r="I20" i="76"/>
  <c r="I23" i="76"/>
  <c r="I12" i="76"/>
  <c r="U19" i="53"/>
  <c r="H21" i="76"/>
  <c r="U20" i="51"/>
  <c r="U20" i="134" s="1"/>
  <c r="AD129" i="53"/>
  <c r="T20" i="53"/>
  <c r="AD124" i="53"/>
  <c r="L138" i="53"/>
  <c r="AD114" i="51"/>
  <c r="AD114" i="134" s="1"/>
  <c r="AD130" i="51"/>
  <c r="AD130" i="134" s="1"/>
  <c r="AD115" i="51"/>
  <c r="AD115" i="134" s="1"/>
  <c r="AD116" i="51"/>
  <c r="AD116" i="134" s="1"/>
  <c r="AD121" i="51"/>
  <c r="AD121" i="134" s="1"/>
  <c r="AD118" i="51"/>
  <c r="AD118" i="134" s="1"/>
  <c r="AD117" i="51"/>
  <c r="AD117" i="134" s="1"/>
  <c r="AD119" i="51"/>
  <c r="AD119" i="134" s="1"/>
  <c r="AD122" i="51"/>
  <c r="AD122" i="134" s="1"/>
  <c r="AD120" i="51"/>
  <c r="AD120" i="134" s="1"/>
  <c r="AD123" i="51"/>
  <c r="AD123" i="134" s="1"/>
  <c r="A19" i="69"/>
  <c r="K12" i="76" l="1"/>
  <c r="K17" i="76"/>
  <c r="K13" i="76"/>
  <c r="K15" i="76"/>
  <c r="R15" i="76" s="1"/>
  <c r="K9" i="76"/>
  <c r="K16" i="76"/>
  <c r="K11" i="76"/>
  <c r="K14" i="76"/>
  <c r="K10" i="76"/>
  <c r="K8" i="76"/>
  <c r="AH57" i="74"/>
  <c r="E55" i="114" s="1"/>
  <c r="E55" i="69" s="1"/>
  <c r="A58" i="74"/>
  <c r="U20" i="53"/>
  <c r="U21" i="51"/>
  <c r="U21" i="134" s="1"/>
  <c r="H22" i="76"/>
  <c r="AD123" i="53"/>
  <c r="AD121" i="53"/>
  <c r="AD115" i="53"/>
  <c r="AD122" i="53"/>
  <c r="AD116" i="53"/>
  <c r="AD130" i="53"/>
  <c r="L139" i="53"/>
  <c r="AD119" i="53"/>
  <c r="AD118" i="53"/>
  <c r="AD120" i="53"/>
  <c r="AD114" i="53"/>
  <c r="AD117" i="53"/>
  <c r="AG108" i="51"/>
  <c r="AG108" i="134" s="1"/>
  <c r="AG107" i="51"/>
  <c r="AG107" i="134" s="1"/>
  <c r="AG103" i="51"/>
  <c r="AG103" i="134" s="1"/>
  <c r="AD128" i="51"/>
  <c r="AD128" i="134" s="1"/>
  <c r="AD127" i="51"/>
  <c r="AD127" i="134" s="1"/>
  <c r="AG97" i="51"/>
  <c r="AG97" i="134" s="1"/>
  <c r="AG105" i="51"/>
  <c r="AG105" i="134" s="1"/>
  <c r="AG106" i="51"/>
  <c r="AG106" i="134" s="1"/>
  <c r="AG98" i="51"/>
  <c r="AG98" i="134" s="1"/>
  <c r="AG111" i="51"/>
  <c r="AG111" i="134" s="1"/>
  <c r="AG100" i="51"/>
  <c r="AG100" i="134" s="1"/>
  <c r="AG109" i="51"/>
  <c r="AG109" i="134" s="1"/>
  <c r="AG104" i="51"/>
  <c r="AG104" i="134" s="1"/>
  <c r="AD126" i="51"/>
  <c r="AD126" i="134" s="1"/>
  <c r="AD125" i="51"/>
  <c r="AD125" i="134" s="1"/>
  <c r="AG99" i="51"/>
  <c r="AG99" i="134" s="1"/>
  <c r="AG101" i="51"/>
  <c r="AG101" i="134" s="1"/>
  <c r="AG113" i="51"/>
  <c r="AG113" i="134" s="1"/>
  <c r="AG112" i="51"/>
  <c r="AG112" i="134" s="1"/>
  <c r="AG102" i="51"/>
  <c r="AG102" i="134" s="1"/>
  <c r="AG110" i="51"/>
  <c r="AG110" i="134" s="1"/>
  <c r="A20" i="69"/>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E108" i="61"/>
  <c r="E109" i="61"/>
  <c r="E110" i="61"/>
  <c r="E111" i="61"/>
  <c r="E112" i="61"/>
  <c r="E113" i="61"/>
  <c r="E114" i="61"/>
  <c r="E115" i="61"/>
  <c r="E116" i="61"/>
  <c r="E117" i="61"/>
  <c r="E118" i="61"/>
  <c r="E119" i="61"/>
  <c r="E120" i="61"/>
  <c r="E121" i="61"/>
  <c r="E122" i="61"/>
  <c r="E123" i="61"/>
  <c r="E124" i="61"/>
  <c r="E125" i="61"/>
  <c r="E126" i="61"/>
  <c r="E127" i="61"/>
  <c r="C128" i="61"/>
  <c r="E128" i="61"/>
  <c r="C129" i="61"/>
  <c r="E129" i="61"/>
  <c r="C130" i="61"/>
  <c r="E130" i="61"/>
  <c r="C131" i="61"/>
  <c r="E131" i="61"/>
  <c r="C132" i="61"/>
  <c r="E132" i="61"/>
  <c r="C133" i="61"/>
  <c r="E133" i="61"/>
  <c r="C134" i="61"/>
  <c r="E134" i="61"/>
  <c r="C135" i="61"/>
  <c r="E135" i="61"/>
  <c r="C136" i="61"/>
  <c r="E136" i="61"/>
  <c r="C137" i="61"/>
  <c r="E137" i="61"/>
  <c r="C138" i="61"/>
  <c r="E138" i="61"/>
  <c r="C139" i="61"/>
  <c r="E139" i="61"/>
  <c r="C140" i="61"/>
  <c r="E140" i="61"/>
  <c r="C141" i="61"/>
  <c r="E141" i="61"/>
  <c r="C142" i="61"/>
  <c r="E142" i="61"/>
  <c r="C143" i="61"/>
  <c r="E143" i="61"/>
  <c r="C144" i="61"/>
  <c r="E144" i="61"/>
  <c r="C145" i="61"/>
  <c r="E145" i="61"/>
  <c r="C146" i="61"/>
  <c r="E146" i="61"/>
  <c r="C147" i="61"/>
  <c r="E147" i="61"/>
  <c r="C148" i="61"/>
  <c r="E148" i="61"/>
  <c r="C149" i="61"/>
  <c r="E149" i="61"/>
  <c r="C150" i="61"/>
  <c r="E150" i="61"/>
  <c r="C151" i="61"/>
  <c r="E151" i="61"/>
  <c r="C152" i="61"/>
  <c r="E152" i="61"/>
  <c r="C153" i="61"/>
  <c r="E153" i="61"/>
  <c r="C154" i="61"/>
  <c r="E154" i="61"/>
  <c r="C155" i="61"/>
  <c r="E155" i="61"/>
  <c r="C156" i="61"/>
  <c r="E156" i="61"/>
  <c r="C157" i="61"/>
  <c r="E157" i="61"/>
  <c r="C158" i="61"/>
  <c r="E158" i="61"/>
  <c r="C159" i="61"/>
  <c r="E159" i="61"/>
  <c r="C160" i="61"/>
  <c r="E160" i="61"/>
  <c r="C161" i="61"/>
  <c r="E161" i="61"/>
  <c r="F161" i="61"/>
  <c r="B9" i="61"/>
  <c r="B10" i="61"/>
  <c r="B11" i="61"/>
  <c r="B12" i="61"/>
  <c r="B13" i="61"/>
  <c r="B14" i="61"/>
  <c r="B15" i="61"/>
  <c r="B16" i="61"/>
  <c r="B17" i="61"/>
  <c r="B18" i="61"/>
  <c r="B19" i="61"/>
  <c r="B20" i="61"/>
  <c r="B21" i="61"/>
  <c r="B22" i="61"/>
  <c r="B23" i="61"/>
  <c r="B24" i="61"/>
  <c r="B25" i="61"/>
  <c r="B26" i="61"/>
  <c r="B27" i="61"/>
  <c r="B28" i="61"/>
  <c r="B29" i="61"/>
  <c r="B30" i="61"/>
  <c r="B31" i="61"/>
  <c r="B32" i="61"/>
  <c r="B33" i="61"/>
  <c r="B34" i="61"/>
  <c r="B35" i="61"/>
  <c r="B36" i="61"/>
  <c r="B37" i="61"/>
  <c r="B38" i="61"/>
  <c r="B39" i="61"/>
  <c r="B40" i="61"/>
  <c r="B41" i="61"/>
  <c r="B42" i="61"/>
  <c r="B43" i="61"/>
  <c r="B44" i="61"/>
  <c r="B45" i="61"/>
  <c r="B46" i="61"/>
  <c r="B47" i="61"/>
  <c r="B48" i="61"/>
  <c r="B49" i="61"/>
  <c r="B50" i="61"/>
  <c r="B51" i="61"/>
  <c r="B52" i="61"/>
  <c r="B53" i="61"/>
  <c r="B54" i="61"/>
  <c r="B55" i="61"/>
  <c r="B56" i="61"/>
  <c r="B57" i="61"/>
  <c r="B58" i="61"/>
  <c r="B59" i="61"/>
  <c r="B60" i="61"/>
  <c r="B61" i="61"/>
  <c r="B62" i="61"/>
  <c r="B64" i="61"/>
  <c r="B65" i="61"/>
  <c r="B128" i="61"/>
  <c r="B129" i="61"/>
  <c r="B130" i="61"/>
  <c r="B131" i="61"/>
  <c r="B132" i="61"/>
  <c r="B133" i="61"/>
  <c r="B134" i="61"/>
  <c r="B135" i="61"/>
  <c r="B136" i="61"/>
  <c r="B137" i="61"/>
  <c r="B138" i="61"/>
  <c r="B139" i="61"/>
  <c r="B140" i="61"/>
  <c r="B141" i="61"/>
  <c r="B142" i="61"/>
  <c r="B143" i="61"/>
  <c r="B144" i="61"/>
  <c r="B145" i="61"/>
  <c r="B146" i="61"/>
  <c r="B147" i="61"/>
  <c r="B148" i="61"/>
  <c r="B149" i="61"/>
  <c r="B150" i="61"/>
  <c r="B151" i="61"/>
  <c r="B152" i="61"/>
  <c r="B153" i="61"/>
  <c r="B154" i="61"/>
  <c r="B155" i="61"/>
  <c r="B156" i="61"/>
  <c r="B157" i="61"/>
  <c r="B158" i="61"/>
  <c r="B159" i="61"/>
  <c r="B160" i="61"/>
  <c r="B161" i="61"/>
  <c r="B8" i="61"/>
  <c r="A9" i="6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A112" i="61" s="1"/>
  <c r="A113" i="61" s="1"/>
  <c r="A114" i="61" s="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G123" i="51" l="1"/>
  <c r="AG123" i="134" s="1"/>
  <c r="AG120" i="51"/>
  <c r="AG120" i="134" s="1"/>
  <c r="AG130" i="51"/>
  <c r="AG130" i="134" s="1"/>
  <c r="AG114" i="51"/>
  <c r="AG114" i="134" s="1"/>
  <c r="AG118" i="51"/>
  <c r="AG118" i="134" s="1"/>
  <c r="AG122" i="51"/>
  <c r="AG122" i="134" s="1"/>
  <c r="AG117" i="51"/>
  <c r="AG117" i="134" s="1"/>
  <c r="AG119" i="51"/>
  <c r="AG119" i="134" s="1"/>
  <c r="AG116" i="51"/>
  <c r="AG116" i="134" s="1"/>
  <c r="AG129" i="51"/>
  <c r="AG129" i="134" s="1"/>
  <c r="AG124" i="51"/>
  <c r="AG124" i="134" s="1"/>
  <c r="AG115" i="51"/>
  <c r="AG115" i="134" s="1"/>
  <c r="AG121" i="51"/>
  <c r="AG121" i="134" s="1"/>
  <c r="H15" i="56"/>
  <c r="R14" i="76"/>
  <c r="R10" i="76"/>
  <c r="R13" i="76"/>
  <c r="R11" i="76"/>
  <c r="H11" i="56" s="1"/>
  <c r="R17" i="76"/>
  <c r="R16" i="76"/>
  <c r="R9" i="76"/>
  <c r="R8" i="76"/>
  <c r="R12" i="76"/>
  <c r="A59" i="74"/>
  <c r="U21" i="53"/>
  <c r="U22" i="51"/>
  <c r="U22" i="134" s="1"/>
  <c r="H23" i="76"/>
  <c r="AG104" i="53"/>
  <c r="AG110" i="53"/>
  <c r="AG97" i="53"/>
  <c r="AG98" i="53"/>
  <c r="AG99" i="53"/>
  <c r="AG123" i="53"/>
  <c r="AG102" i="53"/>
  <c r="AG109" i="53"/>
  <c r="AG113" i="53"/>
  <c r="L140" i="53"/>
  <c r="AG111" i="53"/>
  <c r="AD125" i="53"/>
  <c r="AG107" i="53"/>
  <c r="AG105" i="53"/>
  <c r="AG112" i="53"/>
  <c r="AD128" i="53"/>
  <c r="AG103" i="53"/>
  <c r="AD126" i="53"/>
  <c r="AG106" i="53"/>
  <c r="AG108" i="53"/>
  <c r="AD127" i="53"/>
  <c r="AG100" i="53"/>
  <c r="AG101" i="53"/>
  <c r="AG125" i="51"/>
  <c r="AG125" i="134" s="1"/>
  <c r="AG127" i="51"/>
  <c r="AG127" i="134" s="1"/>
  <c r="AD62" i="51"/>
  <c r="AD62" i="134" s="1"/>
  <c r="AD63" i="51"/>
  <c r="AD63" i="134" s="1"/>
  <c r="AD64" i="51"/>
  <c r="AD64" i="134" s="1"/>
  <c r="AD65" i="51"/>
  <c r="AD65" i="134" s="1"/>
  <c r="A21" i="69"/>
  <c r="AA8" i="76" l="1"/>
  <c r="H15" i="59"/>
  <c r="H15" i="132"/>
  <c r="H11" i="61"/>
  <c r="H11" i="132"/>
  <c r="AG129" i="53"/>
  <c r="AG114" i="53"/>
  <c r="AG116" i="53"/>
  <c r="AG130" i="53"/>
  <c r="AG119" i="53"/>
  <c r="AG120" i="53"/>
  <c r="AG121" i="53"/>
  <c r="AG117" i="53"/>
  <c r="AG118" i="53"/>
  <c r="AG115" i="53"/>
  <c r="AG122" i="53"/>
  <c r="AG124" i="53"/>
  <c r="AG128" i="51"/>
  <c r="AG128" i="134" s="1"/>
  <c r="AG126" i="51"/>
  <c r="AG126" i="134" s="1"/>
  <c r="H15" i="61"/>
  <c r="H10" i="56"/>
  <c r="H11" i="59"/>
  <c r="H8" i="56"/>
  <c r="H16" i="56"/>
  <c r="H16" i="132" s="1"/>
  <c r="H17" i="56"/>
  <c r="H17" i="132" s="1"/>
  <c r="H14" i="56"/>
  <c r="H14" i="132" s="1"/>
  <c r="H12" i="56"/>
  <c r="H12" i="132" s="1"/>
  <c r="H9" i="56"/>
  <c r="H9" i="132" s="1"/>
  <c r="H13" i="56"/>
  <c r="H13" i="132" s="1"/>
  <c r="AH59" i="74"/>
  <c r="E57" i="114" s="1"/>
  <c r="E57" i="69" s="1"/>
  <c r="AH58" i="74"/>
  <c r="E56" i="114" s="1"/>
  <c r="E56" i="69" s="1"/>
  <c r="A60" i="74"/>
  <c r="U23" i="51"/>
  <c r="U23" i="134" s="1"/>
  <c r="H24" i="76"/>
  <c r="U22" i="53"/>
  <c r="AG125" i="53"/>
  <c r="L141" i="53"/>
  <c r="AD64" i="53"/>
  <c r="AD65" i="53"/>
  <c r="AD63" i="53"/>
  <c r="AD62" i="53"/>
  <c r="AG127" i="53"/>
  <c r="A22" i="69"/>
  <c r="AG126" i="53" l="1"/>
  <c r="AC8" i="76"/>
  <c r="H8" i="122" s="1"/>
  <c r="H8" i="133" s="1"/>
  <c r="H8" i="61"/>
  <c r="H8" i="132"/>
  <c r="H10" i="59"/>
  <c r="H10" i="132"/>
  <c r="AG128" i="53"/>
  <c r="H8" i="59"/>
  <c r="H10" i="61"/>
  <c r="H12" i="61"/>
  <c r="H12" i="59"/>
  <c r="H14" i="59"/>
  <c r="H14" i="61"/>
  <c r="H17" i="59"/>
  <c r="H17" i="61"/>
  <c r="H16" i="61"/>
  <c r="H16" i="59"/>
  <c r="H13" i="61"/>
  <c r="H13" i="59"/>
  <c r="H9" i="61"/>
  <c r="H9" i="59"/>
  <c r="A61" i="74"/>
  <c r="AP64" i="51"/>
  <c r="AP64" i="134" s="1"/>
  <c r="U23" i="53"/>
  <c r="U24" i="51"/>
  <c r="U24" i="134" s="1"/>
  <c r="H25" i="76"/>
  <c r="L142" i="53"/>
  <c r="A23" i="69"/>
  <c r="F8" i="59"/>
  <c r="F9" i="59"/>
  <c r="F10" i="59"/>
  <c r="F11" i="59"/>
  <c r="F12" i="59"/>
  <c r="F13" i="59"/>
  <c r="F14" i="59"/>
  <c r="F15" i="59"/>
  <c r="F16" i="59"/>
  <c r="F17" i="59"/>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E108" i="59"/>
  <c r="E109" i="59"/>
  <c r="E110" i="59"/>
  <c r="E111" i="59"/>
  <c r="E112" i="59"/>
  <c r="E113" i="59"/>
  <c r="E114" i="59"/>
  <c r="E115" i="59"/>
  <c r="E116" i="59"/>
  <c r="E117" i="59"/>
  <c r="E118" i="59"/>
  <c r="E119" i="59"/>
  <c r="E120" i="59"/>
  <c r="E121" i="59"/>
  <c r="E122" i="59"/>
  <c r="E123" i="59"/>
  <c r="E124" i="59"/>
  <c r="E125" i="59"/>
  <c r="E126" i="59"/>
  <c r="E127" i="59"/>
  <c r="C128" i="59"/>
  <c r="E128" i="59"/>
  <c r="C129" i="59"/>
  <c r="E129" i="59"/>
  <c r="C130" i="59"/>
  <c r="E130" i="59"/>
  <c r="C131" i="59"/>
  <c r="E131" i="59"/>
  <c r="C132" i="59"/>
  <c r="E132" i="59"/>
  <c r="C133" i="59"/>
  <c r="E133" i="59"/>
  <c r="C134" i="59"/>
  <c r="E134" i="59"/>
  <c r="C135" i="59"/>
  <c r="E135" i="59"/>
  <c r="C136" i="59"/>
  <c r="E136" i="59"/>
  <c r="C137" i="59"/>
  <c r="E137" i="59"/>
  <c r="C138" i="59"/>
  <c r="E138" i="59"/>
  <c r="C139" i="59"/>
  <c r="E139" i="59"/>
  <c r="C140" i="59"/>
  <c r="E140" i="59"/>
  <c r="C141" i="59"/>
  <c r="E141" i="59"/>
  <c r="C142" i="59"/>
  <c r="E142" i="59"/>
  <c r="C143" i="59"/>
  <c r="E143" i="59"/>
  <c r="C144" i="59"/>
  <c r="E144" i="59"/>
  <c r="C145" i="59"/>
  <c r="E145" i="59"/>
  <c r="C146" i="59"/>
  <c r="E146" i="59"/>
  <c r="C147" i="59"/>
  <c r="E147" i="59"/>
  <c r="C148" i="59"/>
  <c r="E148" i="59"/>
  <c r="C149" i="59"/>
  <c r="E149" i="59"/>
  <c r="C150" i="59"/>
  <c r="E150" i="59"/>
  <c r="C151" i="59"/>
  <c r="E151" i="59"/>
  <c r="C152" i="59"/>
  <c r="E152" i="59"/>
  <c r="C153" i="59"/>
  <c r="E153" i="59"/>
  <c r="C154" i="59"/>
  <c r="E154" i="59"/>
  <c r="C155" i="59"/>
  <c r="E155" i="59"/>
  <c r="C156" i="59"/>
  <c r="E156" i="59"/>
  <c r="C157" i="59"/>
  <c r="E157" i="59"/>
  <c r="C158" i="59"/>
  <c r="E158" i="59"/>
  <c r="C159" i="59"/>
  <c r="E159" i="59"/>
  <c r="C160" i="59"/>
  <c r="E160" i="59"/>
  <c r="C161" i="59"/>
  <c r="E161" i="59"/>
  <c r="F161"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4" i="59"/>
  <c r="B65" i="59"/>
  <c r="B128" i="59"/>
  <c r="B129" i="59"/>
  <c r="B130" i="59"/>
  <c r="B131" i="59"/>
  <c r="B132" i="59"/>
  <c r="B133" i="59"/>
  <c r="B134" i="59"/>
  <c r="B135" i="59"/>
  <c r="B136" i="59"/>
  <c r="B137" i="59"/>
  <c r="B138" i="59"/>
  <c r="B139" i="59"/>
  <c r="B140" i="59"/>
  <c r="B141" i="59"/>
  <c r="B142" i="59"/>
  <c r="B143" i="59"/>
  <c r="B144" i="59"/>
  <c r="B145" i="59"/>
  <c r="B146" i="59"/>
  <c r="B147" i="59"/>
  <c r="B148" i="59"/>
  <c r="B149" i="59"/>
  <c r="B150" i="59"/>
  <c r="B151" i="59"/>
  <c r="B152" i="59"/>
  <c r="B153" i="59"/>
  <c r="B154" i="59"/>
  <c r="B155" i="59"/>
  <c r="B156" i="59"/>
  <c r="B157" i="59"/>
  <c r="B158" i="59"/>
  <c r="B159" i="59"/>
  <c r="B160" i="59"/>
  <c r="B161" i="59"/>
  <c r="B8" i="59"/>
  <c r="A9" i="59"/>
  <c r="H8" i="123" l="1"/>
  <c r="H8" i="124"/>
  <c r="AH60" i="74"/>
  <c r="E58" i="114" s="1"/>
  <c r="E58" i="69" s="1"/>
  <c r="AQ64" i="51"/>
  <c r="AQ64" i="134" s="1"/>
  <c r="E58" i="74"/>
  <c r="E59" i="74"/>
  <c r="E60" i="74"/>
  <c r="E61" i="74"/>
  <c r="A62" i="74"/>
  <c r="E56" i="74"/>
  <c r="E57" i="74"/>
  <c r="E55" i="74"/>
  <c r="AP64" i="53"/>
  <c r="U25" i="51"/>
  <c r="U25" i="134" s="1"/>
  <c r="H26" i="76"/>
  <c r="U24" i="53"/>
  <c r="L143" i="53"/>
  <c r="A10" i="59"/>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A86" i="59" s="1"/>
  <c r="A87" i="59" s="1"/>
  <c r="A88" i="59" s="1"/>
  <c r="A89" i="59" s="1"/>
  <c r="A90" i="59" s="1"/>
  <c r="A91" i="59" s="1"/>
  <c r="A92" i="59" s="1"/>
  <c r="A93" i="59" s="1"/>
  <c r="A94" i="59" s="1"/>
  <c r="A95" i="59" s="1"/>
  <c r="A96" i="59" s="1"/>
  <c r="A97" i="59" s="1"/>
  <c r="A98" i="59" s="1"/>
  <c r="A99" i="59" s="1"/>
  <c r="A100" i="59" s="1"/>
  <c r="A101" i="59" s="1"/>
  <c r="A102" i="59" s="1"/>
  <c r="A103" i="59" s="1"/>
  <c r="A104" i="59" s="1"/>
  <c r="A105" i="59" s="1"/>
  <c r="A106" i="59" s="1"/>
  <c r="A107" i="59" s="1"/>
  <c r="A108" i="59" s="1"/>
  <c r="A109" i="59" s="1"/>
  <c r="A110" i="59" s="1"/>
  <c r="A111" i="59" s="1"/>
  <c r="A112" i="59" s="1"/>
  <c r="A113" i="59" s="1"/>
  <c r="A114" i="59" s="1"/>
  <c r="A115" i="59" s="1"/>
  <c r="A116" i="59" s="1"/>
  <c r="A117" i="59" s="1"/>
  <c r="A118" i="59" s="1"/>
  <c r="A119" i="59" s="1"/>
  <c r="A120" i="59" s="1"/>
  <c r="A121" i="59" s="1"/>
  <c r="A122" i="59" s="1"/>
  <c r="A123" i="59" s="1"/>
  <c r="A124" i="59" s="1"/>
  <c r="A125" i="59" s="1"/>
  <c r="A126" i="59" s="1"/>
  <c r="A127" i="59" s="1"/>
  <c r="A128" i="59" s="1"/>
  <c r="A129" i="59" s="1"/>
  <c r="A130" i="59" s="1"/>
  <c r="A131" i="59" s="1"/>
  <c r="A132" i="59" s="1"/>
  <c r="A133" i="59" s="1"/>
  <c r="A134" i="59" s="1"/>
  <c r="A135" i="59" s="1"/>
  <c r="A136" i="59" s="1"/>
  <c r="A137" i="59" s="1"/>
  <c r="A138" i="59" s="1"/>
  <c r="A139" i="59" s="1"/>
  <c r="A140" i="59" s="1"/>
  <c r="A141" i="59" s="1"/>
  <c r="A142" i="59" s="1"/>
  <c r="A143" i="59" s="1"/>
  <c r="A144" i="59" s="1"/>
  <c r="A145" i="59" s="1"/>
  <c r="A146" i="59" s="1"/>
  <c r="A147" i="59" s="1"/>
  <c r="A148" i="59" s="1"/>
  <c r="A149" i="59" s="1"/>
  <c r="A150" i="59" s="1"/>
  <c r="A151" i="59" s="1"/>
  <c r="A152" i="59" s="1"/>
  <c r="A153" i="59" s="1"/>
  <c r="A154" i="59" s="1"/>
  <c r="A155" i="59" s="1"/>
  <c r="A156" i="59" s="1"/>
  <c r="A157" i="59" s="1"/>
  <c r="A158" i="59" s="1"/>
  <c r="A159" i="59" s="1"/>
  <c r="A160" i="59" s="1"/>
  <c r="A161" i="59" s="1"/>
  <c r="A24" i="69"/>
  <c r="F53" i="74" l="1"/>
  <c r="AQ64" i="53"/>
  <c r="AH61" i="74"/>
  <c r="E59" i="114" s="1"/>
  <c r="E59" i="69" s="1"/>
  <c r="A63" i="74"/>
  <c r="F48" i="74"/>
  <c r="F55" i="74"/>
  <c r="F52" i="74"/>
  <c r="F46" i="74"/>
  <c r="F44" i="74"/>
  <c r="F59" i="74"/>
  <c r="F47" i="74"/>
  <c r="F51" i="74"/>
  <c r="F60" i="74"/>
  <c r="F45" i="74"/>
  <c r="F50" i="74"/>
  <c r="F54" i="74"/>
  <c r="F58" i="74"/>
  <c r="F56" i="74"/>
  <c r="F57" i="74"/>
  <c r="F49" i="74"/>
  <c r="F61" i="74"/>
  <c r="U26" i="51"/>
  <c r="U26" i="134" s="1"/>
  <c r="H27" i="76"/>
  <c r="U25" i="53"/>
  <c r="L144" i="53"/>
  <c r="G108" i="56"/>
  <c r="G105" i="56"/>
  <c r="G106" i="56"/>
  <c r="G109" i="56"/>
  <c r="G107" i="56"/>
  <c r="G107" i="132" s="1"/>
  <c r="C52" i="61"/>
  <c r="C52" i="59"/>
  <c r="B76" i="61"/>
  <c r="B76" i="59"/>
  <c r="F147" i="61"/>
  <c r="F147" i="59"/>
  <c r="C64" i="61"/>
  <c r="C64" i="59"/>
  <c r="F111" i="61"/>
  <c r="F111" i="59"/>
  <c r="F134" i="61"/>
  <c r="F134" i="59"/>
  <c r="C74" i="61"/>
  <c r="C74" i="59"/>
  <c r="C73" i="61"/>
  <c r="C73" i="59"/>
  <c r="C13" i="61"/>
  <c r="C13" i="59"/>
  <c r="C24" i="61"/>
  <c r="C24" i="59"/>
  <c r="F131" i="61"/>
  <c r="F131" i="59"/>
  <c r="C82" i="61"/>
  <c r="C82" i="59"/>
  <c r="C70" i="61"/>
  <c r="C70" i="59"/>
  <c r="C58" i="61"/>
  <c r="C58" i="59"/>
  <c r="C46" i="61"/>
  <c r="C46" i="59"/>
  <c r="C34" i="61"/>
  <c r="C34" i="59"/>
  <c r="C22" i="61"/>
  <c r="C22" i="59"/>
  <c r="C10" i="61"/>
  <c r="C10" i="59"/>
  <c r="B82" i="61"/>
  <c r="B82" i="59"/>
  <c r="B70" i="61"/>
  <c r="B70" i="59"/>
  <c r="F153" i="61"/>
  <c r="F153" i="59"/>
  <c r="F141" i="61"/>
  <c r="F141" i="59"/>
  <c r="F129" i="61"/>
  <c r="F129" i="59"/>
  <c r="F117" i="61"/>
  <c r="F117" i="59"/>
  <c r="B73" i="61"/>
  <c r="B73" i="59"/>
  <c r="F144" i="61"/>
  <c r="F144" i="59"/>
  <c r="F132" i="61"/>
  <c r="F132" i="59"/>
  <c r="F143" i="61"/>
  <c r="F143" i="59"/>
  <c r="F119" i="61"/>
  <c r="F119" i="59"/>
  <c r="F154" i="61"/>
  <c r="F154" i="59"/>
  <c r="C76" i="61"/>
  <c r="C76" i="59"/>
  <c r="C28" i="61"/>
  <c r="C28" i="59"/>
  <c r="F159" i="61"/>
  <c r="F159" i="59"/>
  <c r="F123" i="61"/>
  <c r="F123" i="59"/>
  <c r="C63" i="61"/>
  <c r="C63" i="59"/>
  <c r="C51" i="61"/>
  <c r="C51" i="59"/>
  <c r="C27" i="61"/>
  <c r="C27" i="59"/>
  <c r="C15" i="61"/>
  <c r="C15" i="59"/>
  <c r="B75" i="61"/>
  <c r="B75" i="59"/>
  <c r="F146" i="61"/>
  <c r="F146" i="59"/>
  <c r="C38" i="61"/>
  <c r="C38" i="59"/>
  <c r="C26" i="61"/>
  <c r="C26" i="59"/>
  <c r="B74" i="61"/>
  <c r="B74" i="59"/>
  <c r="F145" i="61"/>
  <c r="F145" i="59"/>
  <c r="F133" i="61"/>
  <c r="F133" i="59"/>
  <c r="C61" i="61"/>
  <c r="C61" i="59"/>
  <c r="C37" i="61"/>
  <c r="C37" i="59"/>
  <c r="F156" i="61"/>
  <c r="F156" i="59"/>
  <c r="F120" i="61"/>
  <c r="F120" i="59"/>
  <c r="C72" i="61"/>
  <c r="C72" i="59"/>
  <c r="C60" i="61"/>
  <c r="C60" i="59"/>
  <c r="C48" i="61"/>
  <c r="C48" i="59"/>
  <c r="C36" i="61"/>
  <c r="C36" i="59"/>
  <c r="C12" i="61"/>
  <c r="C12" i="59"/>
  <c r="F155" i="61"/>
  <c r="F155" i="59"/>
  <c r="C71" i="61"/>
  <c r="C71" i="59"/>
  <c r="C47" i="61"/>
  <c r="C47" i="59"/>
  <c r="C35" i="61"/>
  <c r="C35" i="59"/>
  <c r="C23" i="61"/>
  <c r="C23" i="59"/>
  <c r="C11" i="61"/>
  <c r="C11" i="59"/>
  <c r="B83" i="61"/>
  <c r="B83" i="59"/>
  <c r="B71" i="61"/>
  <c r="B71" i="59"/>
  <c r="F142" i="61"/>
  <c r="F142" i="59"/>
  <c r="C57" i="61"/>
  <c r="C57" i="59"/>
  <c r="C33" i="61"/>
  <c r="C33" i="59"/>
  <c r="C21" i="61"/>
  <c r="C21" i="59"/>
  <c r="B69" i="61"/>
  <c r="B69" i="59"/>
  <c r="F140" i="61"/>
  <c r="F140" i="59"/>
  <c r="F116" i="61"/>
  <c r="F116" i="59"/>
  <c r="C8" i="61"/>
  <c r="C8" i="59"/>
  <c r="C80" i="61"/>
  <c r="C80" i="59"/>
  <c r="C68" i="61"/>
  <c r="C68" i="59"/>
  <c r="C56" i="61"/>
  <c r="C56" i="59"/>
  <c r="C44" i="61"/>
  <c r="C44" i="59"/>
  <c r="C32" i="61"/>
  <c r="C32" i="59"/>
  <c r="C20" i="61"/>
  <c r="C20" i="59"/>
  <c r="B66" i="61"/>
  <c r="B66" i="59"/>
  <c r="B80" i="61"/>
  <c r="B80" i="59"/>
  <c r="B68" i="61"/>
  <c r="B68" i="59"/>
  <c r="F151" i="61"/>
  <c r="F151" i="59"/>
  <c r="F139" i="61"/>
  <c r="F139" i="59"/>
  <c r="F127" i="61"/>
  <c r="F127" i="59"/>
  <c r="F115" i="61"/>
  <c r="F115" i="59"/>
  <c r="C40" i="61"/>
  <c r="C40" i="59"/>
  <c r="F110" i="61"/>
  <c r="F110" i="59"/>
  <c r="C14" i="61"/>
  <c r="C14" i="59"/>
  <c r="C49" i="61"/>
  <c r="C49" i="59"/>
  <c r="B72" i="61"/>
  <c r="B72" i="59"/>
  <c r="C59" i="61"/>
  <c r="C59" i="59"/>
  <c r="F118" i="61"/>
  <c r="F118" i="59"/>
  <c r="C69" i="61"/>
  <c r="C69" i="59"/>
  <c r="C45" i="61"/>
  <c r="C45" i="59"/>
  <c r="C9" i="61"/>
  <c r="C9" i="59"/>
  <c r="B81" i="61"/>
  <c r="B81" i="59"/>
  <c r="F152" i="61"/>
  <c r="F152" i="59"/>
  <c r="F128" i="61"/>
  <c r="F128" i="59"/>
  <c r="C79" i="61"/>
  <c r="C79" i="59"/>
  <c r="C67" i="61"/>
  <c r="C67" i="59"/>
  <c r="C55" i="61"/>
  <c r="C55" i="59"/>
  <c r="C43" i="61"/>
  <c r="C43" i="59"/>
  <c r="C31" i="61"/>
  <c r="C31" i="59"/>
  <c r="C19" i="61"/>
  <c r="C19" i="59"/>
  <c r="B79" i="61"/>
  <c r="B79" i="59"/>
  <c r="B67" i="61"/>
  <c r="B67" i="59"/>
  <c r="F150" i="61"/>
  <c r="F150" i="59"/>
  <c r="F138" i="61"/>
  <c r="F138" i="59"/>
  <c r="F126" i="61"/>
  <c r="F126" i="59"/>
  <c r="F114" i="61"/>
  <c r="F114" i="59"/>
  <c r="C16" i="61"/>
  <c r="C16" i="59"/>
  <c r="C39" i="61"/>
  <c r="C39" i="59"/>
  <c r="F122" i="61"/>
  <c r="F122" i="59"/>
  <c r="C62" i="61"/>
  <c r="C62" i="59"/>
  <c r="F121" i="61"/>
  <c r="F121" i="59"/>
  <c r="C25" i="61"/>
  <c r="C25" i="59"/>
  <c r="C78" i="61"/>
  <c r="C78" i="59"/>
  <c r="C66" i="61"/>
  <c r="C66" i="59"/>
  <c r="C54" i="61"/>
  <c r="C54" i="59"/>
  <c r="C42" i="61"/>
  <c r="C42" i="59"/>
  <c r="C30" i="61"/>
  <c r="C30" i="59"/>
  <c r="C18" i="61"/>
  <c r="C18" i="59"/>
  <c r="B78" i="61"/>
  <c r="B78" i="59"/>
  <c r="B63" i="61"/>
  <c r="B63" i="59"/>
  <c r="F149" i="61"/>
  <c r="F149" i="59"/>
  <c r="F137" i="61"/>
  <c r="F137" i="59"/>
  <c r="F125" i="61"/>
  <c r="F125" i="59"/>
  <c r="F113" i="61"/>
  <c r="F113" i="59"/>
  <c r="F135" i="61"/>
  <c r="F135" i="59"/>
  <c r="C75" i="61"/>
  <c r="C75" i="59"/>
  <c r="F158" i="61"/>
  <c r="F158" i="59"/>
  <c r="C50" i="61"/>
  <c r="C50" i="59"/>
  <c r="F157" i="61"/>
  <c r="F157" i="59"/>
  <c r="C83" i="61"/>
  <c r="C83" i="59"/>
  <c r="F130" i="61"/>
  <c r="F130" i="59"/>
  <c r="C81" i="61"/>
  <c r="C81" i="59"/>
  <c r="C77" i="61"/>
  <c r="C77" i="59"/>
  <c r="C65" i="61"/>
  <c r="C65" i="59"/>
  <c r="C53" i="61"/>
  <c r="C53" i="59"/>
  <c r="C41" i="61"/>
  <c r="C41" i="59"/>
  <c r="C29" i="61"/>
  <c r="C29" i="59"/>
  <c r="C17" i="61"/>
  <c r="C17" i="59"/>
  <c r="B77" i="61"/>
  <c r="B77" i="59"/>
  <c r="F160" i="61"/>
  <c r="F160" i="59"/>
  <c r="F148" i="61"/>
  <c r="F148" i="59"/>
  <c r="F136" i="61"/>
  <c r="F136" i="59"/>
  <c r="F124" i="61"/>
  <c r="F124" i="59"/>
  <c r="F112" i="61"/>
  <c r="F112" i="59"/>
  <c r="A25" i="69"/>
  <c r="A9" i="56"/>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A145" i="56" s="1"/>
  <c r="A146" i="56" s="1"/>
  <c r="A147" i="56" s="1"/>
  <c r="A148" i="56" s="1"/>
  <c r="A149" i="56" s="1"/>
  <c r="A150" i="56" s="1"/>
  <c r="A151" i="56" s="1"/>
  <c r="A152" i="56" s="1"/>
  <c r="A153" i="56" s="1"/>
  <c r="A154" i="56" s="1"/>
  <c r="A155" i="56" s="1"/>
  <c r="A156" i="56" s="1"/>
  <c r="A157" i="56" s="1"/>
  <c r="A158" i="56" s="1"/>
  <c r="A159" i="56" s="1"/>
  <c r="A160" i="56" s="1"/>
  <c r="A161" i="56" s="1"/>
  <c r="G106" i="59" l="1"/>
  <c r="G106" i="132"/>
  <c r="G108" i="59"/>
  <c r="G108" i="132"/>
  <c r="G105" i="61"/>
  <c r="G105" i="132"/>
  <c r="G109" i="59"/>
  <c r="G109" i="132"/>
  <c r="AH62" i="74"/>
  <c r="E60" i="114" s="1"/>
  <c r="E60" i="69" s="1"/>
  <c r="A64" i="74"/>
  <c r="U26" i="53"/>
  <c r="U27" i="51"/>
  <c r="U27" i="134" s="1"/>
  <c r="H28" i="76"/>
  <c r="L145" i="53"/>
  <c r="G108" i="61"/>
  <c r="G106" i="61"/>
  <c r="G109" i="61"/>
  <c r="G105" i="59"/>
  <c r="G107" i="61"/>
  <c r="G107" i="59"/>
  <c r="A26" i="69"/>
  <c r="B150" i="53"/>
  <c r="B151" i="53"/>
  <c r="B153" i="53"/>
  <c r="B157" i="53"/>
  <c r="B161" i="53"/>
  <c r="B8" i="53"/>
  <c r="B9" i="53"/>
  <c r="B10" i="53"/>
  <c r="B11" i="53"/>
  <c r="B12" i="53"/>
  <c r="B13" i="53"/>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B40" i="53"/>
  <c r="B41" i="53"/>
  <c r="B42" i="53"/>
  <c r="B43" i="53"/>
  <c r="B44" i="53"/>
  <c r="B45" i="53"/>
  <c r="B46" i="53"/>
  <c r="B47" i="53"/>
  <c r="B48" i="53"/>
  <c r="B49" i="53"/>
  <c r="B50" i="53"/>
  <c r="B51" i="53"/>
  <c r="B52" i="53"/>
  <c r="B53" i="53"/>
  <c r="B54" i="53"/>
  <c r="B55" i="53"/>
  <c r="B56" i="53"/>
  <c r="B57" i="53"/>
  <c r="B58" i="53"/>
  <c r="B59" i="53"/>
  <c r="B60" i="53"/>
  <c r="B61" i="53"/>
  <c r="B62" i="53"/>
  <c r="B149" i="53"/>
  <c r="B152" i="53"/>
  <c r="B154" i="53"/>
  <c r="B155" i="53"/>
  <c r="B156" i="53"/>
  <c r="B158" i="53"/>
  <c r="B159" i="53"/>
  <c r="B160" i="53"/>
  <c r="A9" i="53"/>
  <c r="A10" i="53" s="1"/>
  <c r="A11" i="53" s="1"/>
  <c r="A12" i="53" s="1"/>
  <c r="A13" i="53" s="1"/>
  <c r="A14" i="53" s="1"/>
  <c r="A9" i="51"/>
  <c r="A10" i="51" s="1"/>
  <c r="A11" i="51" s="1"/>
  <c r="A12" i="51" s="1"/>
  <c r="A13" i="51" s="1"/>
  <c r="A14" i="51" s="1"/>
  <c r="A15" i="51" s="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A114" i="51" s="1"/>
  <c r="A115" i="51" s="1"/>
  <c r="A116" i="51" s="1"/>
  <c r="A117" i="51" s="1"/>
  <c r="A118" i="51" s="1"/>
  <c r="A119" i="51" s="1"/>
  <c r="A120" i="51" s="1"/>
  <c r="A121" i="51" s="1"/>
  <c r="A122" i="51" s="1"/>
  <c r="A123" i="51" s="1"/>
  <c r="A124" i="51" s="1"/>
  <c r="A125" i="51" s="1"/>
  <c r="A126" i="51" s="1"/>
  <c r="A127" i="51" s="1"/>
  <c r="A128" i="51" s="1"/>
  <c r="A129" i="51" s="1"/>
  <c r="A130" i="51" s="1"/>
  <c r="A131" i="51" s="1"/>
  <c r="A132" i="51" s="1"/>
  <c r="A133" i="51" s="1"/>
  <c r="A134" i="51" s="1"/>
  <c r="A135" i="51" s="1"/>
  <c r="A136" i="51" s="1"/>
  <c r="A137" i="51" s="1"/>
  <c r="A138" i="51" s="1"/>
  <c r="A139" i="51" s="1"/>
  <c r="A140" i="51" s="1"/>
  <c r="A141" i="51" s="1"/>
  <c r="A142" i="51" s="1"/>
  <c r="A143" i="51" s="1"/>
  <c r="A144" i="51" s="1"/>
  <c r="A145" i="51" s="1"/>
  <c r="A146" i="51" s="1"/>
  <c r="A147" i="51" s="1"/>
  <c r="A148" i="51" s="1"/>
  <c r="A149" i="51" s="1"/>
  <c r="A150" i="51" s="1"/>
  <c r="A151" i="51" s="1"/>
  <c r="A152" i="51" s="1"/>
  <c r="A153" i="51" s="1"/>
  <c r="A154" i="51" s="1"/>
  <c r="A155" i="51" s="1"/>
  <c r="A156" i="51" s="1"/>
  <c r="A157" i="51" s="1"/>
  <c r="A158" i="51" s="1"/>
  <c r="A159" i="51" s="1"/>
  <c r="A160" i="51" s="1"/>
  <c r="A161" i="51" s="1"/>
  <c r="S86" i="39"/>
  <c r="S87" i="39"/>
  <c r="S88" i="39"/>
  <c r="S89" i="39"/>
  <c r="S90" i="39"/>
  <c r="S91" i="39"/>
  <c r="S92" i="39"/>
  <c r="S93" i="39"/>
  <c r="S94" i="39"/>
  <c r="S95" i="39"/>
  <c r="S96" i="39"/>
  <c r="S97" i="39"/>
  <c r="S98" i="39"/>
  <c r="S99" i="39"/>
  <c r="S100" i="39"/>
  <c r="S101" i="39"/>
  <c r="S102" i="39"/>
  <c r="S103" i="39"/>
  <c r="S104" i="39"/>
  <c r="S105" i="39"/>
  <c r="S106" i="39"/>
  <c r="S107" i="39"/>
  <c r="A7" i="39"/>
  <c r="F63" i="51"/>
  <c r="F63" i="134" s="1"/>
  <c r="G136" i="51"/>
  <c r="G136" i="134" s="1"/>
  <c r="G135" i="51"/>
  <c r="G135" i="134" s="1"/>
  <c r="G134" i="51"/>
  <c r="G134" i="134" s="1"/>
  <c r="G133" i="51"/>
  <c r="G133" i="134" s="1"/>
  <c r="G132" i="51"/>
  <c r="G132" i="134" s="1"/>
  <c r="G137" i="51" l="1"/>
  <c r="G138" i="51"/>
  <c r="G139" i="51"/>
  <c r="G140" i="51"/>
  <c r="G141" i="51"/>
  <c r="G142" i="51"/>
  <c r="G143" i="51"/>
  <c r="G144" i="51"/>
  <c r="G145" i="51"/>
  <c r="G109" i="51"/>
  <c r="G109" i="134" s="1"/>
  <c r="AO109" i="71"/>
  <c r="C107" i="114" s="1"/>
  <c r="C107" i="69" s="1"/>
  <c r="AH63" i="74"/>
  <c r="E61" i="114" s="1"/>
  <c r="E61" i="69" s="1"/>
  <c r="A65" i="74"/>
  <c r="U28" i="51"/>
  <c r="U28" i="134" s="1"/>
  <c r="U27" i="53"/>
  <c r="G132" i="53"/>
  <c r="L146" i="53"/>
  <c r="L147" i="53"/>
  <c r="F63" i="53"/>
  <c r="G133" i="53"/>
  <c r="G134" i="53"/>
  <c r="G136" i="53"/>
  <c r="G135" i="53"/>
  <c r="G146" i="51"/>
  <c r="G146" i="134" s="1"/>
  <c r="A27" i="69"/>
  <c r="S108" i="39"/>
  <c r="S147" i="39"/>
  <c r="S135" i="39"/>
  <c r="S158" i="39"/>
  <c r="S146" i="39"/>
  <c r="S134" i="39"/>
  <c r="S110" i="39"/>
  <c r="S68" i="39"/>
  <c r="S156" i="39"/>
  <c r="S144" i="39"/>
  <c r="S155" i="39"/>
  <c r="S143" i="39"/>
  <c r="S131" i="39"/>
  <c r="S119" i="39"/>
  <c r="S148" i="39"/>
  <c r="S157" i="39"/>
  <c r="S145" i="39"/>
  <c r="S80" i="39"/>
  <c r="S84" i="39"/>
  <c r="S153" i="39"/>
  <c r="S141" i="39"/>
  <c r="S152" i="39"/>
  <c r="S140" i="39"/>
  <c r="S154" i="39"/>
  <c r="S142" i="39"/>
  <c r="S118" i="39"/>
  <c r="S83" i="39"/>
  <c r="S151" i="39"/>
  <c r="S139" i="39"/>
  <c r="S127" i="39"/>
  <c r="S150" i="39"/>
  <c r="S138" i="39"/>
  <c r="S126" i="39"/>
  <c r="S149" i="39"/>
  <c r="S137" i="39"/>
  <c r="S79" i="39"/>
  <c r="S75" i="39"/>
  <c r="S71" i="39"/>
  <c r="S67" i="39"/>
  <c r="S111" i="39"/>
  <c r="S130" i="39"/>
  <c r="S122" i="39"/>
  <c r="S114" i="39"/>
  <c r="S129" i="39"/>
  <c r="S121" i="39"/>
  <c r="S113" i="39"/>
  <c r="S136" i="39"/>
  <c r="S128" i="39"/>
  <c r="S120" i="39"/>
  <c r="S112" i="39"/>
  <c r="S133" i="39"/>
  <c r="S125" i="39"/>
  <c r="S117" i="39"/>
  <c r="S109" i="39"/>
  <c r="S132" i="39"/>
  <c r="S124" i="39"/>
  <c r="S116" i="39"/>
  <c r="S123" i="39"/>
  <c r="S115" i="39"/>
  <c r="S78" i="39"/>
  <c r="S50" i="39"/>
  <c r="S62" i="39"/>
  <c r="S54" i="39"/>
  <c r="S61" i="39"/>
  <c r="S53" i="39"/>
  <c r="S60" i="39"/>
  <c r="S52" i="39"/>
  <c r="S28" i="39"/>
  <c r="S76" i="39"/>
  <c r="S59" i="39"/>
  <c r="S51" i="39"/>
  <c r="S43" i="39"/>
  <c r="S72" i="39"/>
  <c r="S159" i="39"/>
  <c r="T159" i="39" s="1"/>
  <c r="S74" i="39"/>
  <c r="T74" i="39" s="1"/>
  <c r="S70" i="39"/>
  <c r="S66" i="39"/>
  <c r="S58" i="39"/>
  <c r="S65" i="39"/>
  <c r="S57" i="39"/>
  <c r="S49" i="39"/>
  <c r="S41" i="39"/>
  <c r="A8" i="39"/>
  <c r="S82" i="39"/>
  <c r="S81" i="39"/>
  <c r="S73" i="39"/>
  <c r="S69" i="39"/>
  <c r="S64" i="39"/>
  <c r="S56" i="39"/>
  <c r="S48" i="39"/>
  <c r="S40" i="39"/>
  <c r="S85" i="39"/>
  <c r="S77" i="39"/>
  <c r="S63" i="39"/>
  <c r="S55" i="39"/>
  <c r="S47" i="39"/>
  <c r="A15" i="53"/>
  <c r="A16" i="53" s="1"/>
  <c r="A17" i="53" s="1"/>
  <c r="A18" i="53" s="1"/>
  <c r="C145" i="51"/>
  <c r="C145" i="134" s="1"/>
  <c r="C141" i="51"/>
  <c r="C141" i="134" s="1"/>
  <c r="C142" i="51"/>
  <c r="C142" i="134" s="1"/>
  <c r="C143" i="51"/>
  <c r="C143" i="134" s="1"/>
  <c r="C144" i="51"/>
  <c r="C144" i="134" s="1"/>
  <c r="C140" i="51"/>
  <c r="C140" i="134" s="1"/>
  <c r="C133" i="51"/>
  <c r="C133" i="134" s="1"/>
  <c r="C134" i="51"/>
  <c r="C134" i="134" s="1"/>
  <c r="C135" i="51"/>
  <c r="C135" i="134" s="1"/>
  <c r="C136" i="51"/>
  <c r="C136" i="134" s="1"/>
  <c r="C137" i="51"/>
  <c r="C137" i="134" s="1"/>
  <c r="C138" i="51"/>
  <c r="C138" i="134" s="1"/>
  <c r="C139" i="51"/>
  <c r="C139" i="134" s="1"/>
  <c r="G143" i="134" l="1"/>
  <c r="G143" i="53"/>
  <c r="G137" i="134"/>
  <c r="G137" i="53"/>
  <c r="S76" i="74"/>
  <c r="W76" i="78"/>
  <c r="P76" i="72"/>
  <c r="AG76" i="80"/>
  <c r="Z76" i="76"/>
  <c r="T76" i="71"/>
  <c r="O76" i="77"/>
  <c r="W76" i="75"/>
  <c r="V62" i="39"/>
  <c r="T47" i="39"/>
  <c r="G145" i="134"/>
  <c r="G145" i="53"/>
  <c r="G144" i="134"/>
  <c r="G144" i="53"/>
  <c r="G142" i="134"/>
  <c r="G142" i="53"/>
  <c r="G141" i="134"/>
  <c r="G141" i="53"/>
  <c r="G140" i="134"/>
  <c r="G140" i="53"/>
  <c r="G139" i="134"/>
  <c r="G139" i="53"/>
  <c r="G138" i="134"/>
  <c r="G138" i="53"/>
  <c r="G109" i="53"/>
  <c r="AH64" i="74"/>
  <c r="E62" i="114" s="1"/>
  <c r="E62" i="69" s="1"/>
  <c r="B142" i="51"/>
  <c r="B133" i="51"/>
  <c r="B136" i="51"/>
  <c r="B140" i="51"/>
  <c r="B141" i="51"/>
  <c r="B139" i="51"/>
  <c r="B135" i="51"/>
  <c r="B144" i="51"/>
  <c r="B145" i="51"/>
  <c r="B137" i="51"/>
  <c r="B138" i="51"/>
  <c r="B134" i="51"/>
  <c r="B143" i="51"/>
  <c r="AH65" i="74"/>
  <c r="E63" i="114" s="1"/>
  <c r="E63" i="69" s="1"/>
  <c r="A66" i="74"/>
  <c r="H29" i="76"/>
  <c r="H30" i="76"/>
  <c r="U29" i="51"/>
  <c r="U29" i="134" s="1"/>
  <c r="U28" i="53"/>
  <c r="C135" i="53"/>
  <c r="C138" i="53"/>
  <c r="C140" i="53"/>
  <c r="C141" i="53"/>
  <c r="G146" i="53"/>
  <c r="C133" i="53"/>
  <c r="C145" i="53"/>
  <c r="C142" i="53"/>
  <c r="C134" i="53"/>
  <c r="C137" i="53"/>
  <c r="C136" i="53"/>
  <c r="C143" i="53"/>
  <c r="C139" i="53"/>
  <c r="C144" i="53"/>
  <c r="C146" i="51"/>
  <c r="C146" i="134" s="1"/>
  <c r="B146" i="51"/>
  <c r="B146" i="134" s="1"/>
  <c r="G148" i="51"/>
  <c r="G148" i="134" s="1"/>
  <c r="G147" i="51"/>
  <c r="G147" i="134" s="1"/>
  <c r="T48" i="39"/>
  <c r="T56" i="39"/>
  <c r="T41" i="39"/>
  <c r="T59" i="39"/>
  <c r="T115" i="39"/>
  <c r="S30" i="39"/>
  <c r="T30" i="39" s="1"/>
  <c r="T97" i="39"/>
  <c r="T55" i="39"/>
  <c r="T98" i="39"/>
  <c r="T60" i="39"/>
  <c r="T54" i="39"/>
  <c r="T125" i="39"/>
  <c r="T111" i="39"/>
  <c r="T150" i="39"/>
  <c r="T142" i="39"/>
  <c r="T80" i="39"/>
  <c r="T102" i="39"/>
  <c r="T62" i="39"/>
  <c r="T133" i="39"/>
  <c r="T67" i="39"/>
  <c r="T154" i="39"/>
  <c r="T143" i="39"/>
  <c r="T134" i="39"/>
  <c r="T147" i="39"/>
  <c r="T93" i="39"/>
  <c r="T40" i="39"/>
  <c r="T112" i="39"/>
  <c r="T71" i="39"/>
  <c r="T108" i="39"/>
  <c r="T94" i="39"/>
  <c r="T43" i="39"/>
  <c r="T69" i="39"/>
  <c r="A28" i="69"/>
  <c r="T17" i="39"/>
  <c r="T132" i="39"/>
  <c r="T114" i="39"/>
  <c r="T153" i="39"/>
  <c r="T101" i="39"/>
  <c r="T119" i="39"/>
  <c r="T100" i="39"/>
  <c r="T104" i="39"/>
  <c r="T136" i="39"/>
  <c r="T137" i="39"/>
  <c r="T151" i="39"/>
  <c r="T152" i="39"/>
  <c r="T157" i="39"/>
  <c r="T144" i="39"/>
  <c r="T158" i="39"/>
  <c r="T99" i="39"/>
  <c r="T77" i="39"/>
  <c r="T73" i="39"/>
  <c r="T49" i="39"/>
  <c r="T58" i="39"/>
  <c r="T103" i="39"/>
  <c r="T65" i="39"/>
  <c r="T70" i="39"/>
  <c r="T28" i="39"/>
  <c r="T124" i="39"/>
  <c r="T129" i="39"/>
  <c r="T141" i="39"/>
  <c r="T68" i="39"/>
  <c r="S44" i="39"/>
  <c r="T44" i="39" s="1"/>
  <c r="T109" i="39"/>
  <c r="T122" i="39"/>
  <c r="T126" i="39"/>
  <c r="S36" i="39"/>
  <c r="T36" i="39" s="1"/>
  <c r="T84" i="39"/>
  <c r="T110" i="39"/>
  <c r="T89" i="39"/>
  <c r="T106" i="39"/>
  <c r="T63" i="39"/>
  <c r="S16" i="39"/>
  <c r="T16" i="39" s="1"/>
  <c r="T82" i="39"/>
  <c r="T72" i="39"/>
  <c r="T52" i="39"/>
  <c r="T117" i="39"/>
  <c r="T130" i="39"/>
  <c r="T138" i="39"/>
  <c r="T118" i="39"/>
  <c r="T131" i="39"/>
  <c r="T135" i="39"/>
  <c r="T95" i="39"/>
  <c r="T87" i="39"/>
  <c r="T50" i="39"/>
  <c r="T120" i="39"/>
  <c r="T75" i="39"/>
  <c r="T127" i="39"/>
  <c r="T145" i="39"/>
  <c r="T155" i="39"/>
  <c r="T146" i="39"/>
  <c r="T105" i="39"/>
  <c r="T107" i="39"/>
  <c r="T64" i="39"/>
  <c r="T51" i="39"/>
  <c r="T78" i="39"/>
  <c r="T128" i="39"/>
  <c r="T79" i="39"/>
  <c r="T139" i="39"/>
  <c r="T140" i="39"/>
  <c r="T91" i="39"/>
  <c r="T88" i="39"/>
  <c r="T76" i="39"/>
  <c r="T53" i="39"/>
  <c r="T123" i="39"/>
  <c r="T113" i="39"/>
  <c r="T149" i="39"/>
  <c r="T83" i="39"/>
  <c r="T86" i="39"/>
  <c r="T90" i="39"/>
  <c r="T85" i="39"/>
  <c r="T81" i="39"/>
  <c r="T57" i="39"/>
  <c r="T66" i="39"/>
  <c r="T61" i="39"/>
  <c r="T116" i="39"/>
  <c r="T121" i="39"/>
  <c r="T148" i="39"/>
  <c r="T156" i="39"/>
  <c r="T92" i="39"/>
  <c r="T96" i="39"/>
  <c r="S19" i="39"/>
  <c r="T19" i="39" s="1"/>
  <c r="S25" i="39"/>
  <c r="T25" i="39" s="1"/>
  <c r="S27" i="39"/>
  <c r="T27" i="39" s="1"/>
  <c r="S24" i="39"/>
  <c r="T24" i="39" s="1"/>
  <c r="S35" i="39"/>
  <c r="T35" i="39" s="1"/>
  <c r="S12" i="39"/>
  <c r="T12" i="39" s="1"/>
  <c r="S33" i="39"/>
  <c r="T33" i="39" s="1"/>
  <c r="S18" i="39"/>
  <c r="T18" i="39" s="1"/>
  <c r="S34" i="39"/>
  <c r="T34" i="39" s="1"/>
  <c r="S8" i="39"/>
  <c r="T8" i="39" s="1"/>
  <c r="S32" i="39"/>
  <c r="T32" i="39" s="1"/>
  <c r="S42" i="39"/>
  <c r="T42" i="39" s="1"/>
  <c r="S26" i="39"/>
  <c r="T26" i="39" s="1"/>
  <c r="S13" i="39"/>
  <c r="T13" i="39" s="1"/>
  <c r="S39" i="39"/>
  <c r="T39" i="39" s="1"/>
  <c r="S22" i="39"/>
  <c r="T22" i="39" s="1"/>
  <c r="S21" i="39"/>
  <c r="T21" i="39" s="1"/>
  <c r="S37" i="39"/>
  <c r="T37" i="39" s="1"/>
  <c r="S23" i="39"/>
  <c r="T23" i="39" s="1"/>
  <c r="S20" i="39"/>
  <c r="T20" i="39" s="1"/>
  <c r="S6" i="39"/>
  <c r="V6" i="39" s="1"/>
  <c r="S46" i="39"/>
  <c r="T46" i="39" s="1"/>
  <c r="A9" i="39"/>
  <c r="S7" i="39"/>
  <c r="T7" i="39" s="1"/>
  <c r="S29" i="39"/>
  <c r="T29" i="39" s="1"/>
  <c r="S15" i="39"/>
  <c r="T15" i="39" s="1"/>
  <c r="S38" i="39"/>
  <c r="T38" i="39" s="1"/>
  <c r="S10" i="39"/>
  <c r="T10" i="39" s="1"/>
  <c r="S45" i="39"/>
  <c r="T45" i="39" s="1"/>
  <c r="S14" i="39"/>
  <c r="T14" i="39" s="1"/>
  <c r="S31" i="39"/>
  <c r="T31" i="39" s="1"/>
  <c r="S9" i="39"/>
  <c r="T9" i="39" s="1"/>
  <c r="S11" i="39"/>
  <c r="T11" i="39" s="1"/>
  <c r="A19" i="53"/>
  <c r="A20" i="53" s="1"/>
  <c r="A21" i="53" s="1"/>
  <c r="A22" i="53" s="1"/>
  <c r="A23" i="53" s="1"/>
  <c r="A24" i="53" s="1"/>
  <c r="A25" i="53" s="1"/>
  <c r="A26" i="53" s="1"/>
  <c r="S160" i="74" l="1"/>
  <c r="W160" i="78"/>
  <c r="P160" i="72"/>
  <c r="Z160" i="76"/>
  <c r="W160" i="76" s="1"/>
  <c r="AG160" i="80"/>
  <c r="T160" i="71"/>
  <c r="O160" i="77"/>
  <c r="W160" i="75"/>
  <c r="S116" i="74"/>
  <c r="O116" i="77"/>
  <c r="W116" i="75"/>
  <c r="Z116" i="76"/>
  <c r="W116" i="76" s="1"/>
  <c r="T116" i="71"/>
  <c r="AG116" i="80"/>
  <c r="W116" i="78"/>
  <c r="P116" i="72"/>
  <c r="S149" i="74"/>
  <c r="W149" i="78"/>
  <c r="T149" i="71"/>
  <c r="P149" i="72"/>
  <c r="W149" i="75"/>
  <c r="O149" i="77"/>
  <c r="AG149" i="80"/>
  <c r="Z149" i="76"/>
  <c r="W149" i="76" s="1"/>
  <c r="S127" i="74"/>
  <c r="O127" i="77"/>
  <c r="W127" i="75"/>
  <c r="W127" i="78"/>
  <c r="P127" i="72"/>
  <c r="AG127" i="80"/>
  <c r="T127" i="71"/>
  <c r="Z127" i="76"/>
  <c r="W127" i="76" s="1"/>
  <c r="S63" i="74"/>
  <c r="P63" i="72"/>
  <c r="W63" i="78"/>
  <c r="W63" i="75"/>
  <c r="AG63" i="80"/>
  <c r="Z63" i="76"/>
  <c r="O63" i="77"/>
  <c r="T63" i="71"/>
  <c r="S47" i="74"/>
  <c r="Z47" i="76"/>
  <c r="AG47" i="80"/>
  <c r="T47" i="71"/>
  <c r="W47" i="75"/>
  <c r="P47" i="72"/>
  <c r="W47" i="78"/>
  <c r="O47" i="77"/>
  <c r="S132" i="74"/>
  <c r="AG132" i="80"/>
  <c r="T132" i="71"/>
  <c r="P132" i="72"/>
  <c r="W132" i="75"/>
  <c r="W132" i="78"/>
  <c r="Z132" i="76"/>
  <c r="W132" i="76" s="1"/>
  <c r="O132" i="77"/>
  <c r="S24" i="74"/>
  <c r="AG24" i="80"/>
  <c r="T24" i="71"/>
  <c r="W24" i="75"/>
  <c r="W24" i="78"/>
  <c r="O24" i="77"/>
  <c r="Z24" i="76"/>
  <c r="P24" i="72"/>
  <c r="S124" i="74"/>
  <c r="W124" i="78"/>
  <c r="P124" i="72"/>
  <c r="AG124" i="80"/>
  <c r="Z124" i="76"/>
  <c r="W124" i="76" s="1"/>
  <c r="T124" i="71"/>
  <c r="O124" i="77"/>
  <c r="W124" i="75"/>
  <c r="S29" i="74"/>
  <c r="W29" i="78"/>
  <c r="AG29" i="80"/>
  <c r="Z29" i="76"/>
  <c r="O29" i="77"/>
  <c r="T29" i="71"/>
  <c r="W29" i="75"/>
  <c r="P29" i="72"/>
  <c r="S114" i="74"/>
  <c r="O114" i="77"/>
  <c r="W114" i="75"/>
  <c r="T114" i="71"/>
  <c r="P114" i="72"/>
  <c r="W114" i="78"/>
  <c r="AG114" i="80"/>
  <c r="Z114" i="76"/>
  <c r="S27" i="74"/>
  <c r="P27" i="72"/>
  <c r="W27" i="78"/>
  <c r="O27" i="77"/>
  <c r="Z27" i="76"/>
  <c r="AG27" i="80"/>
  <c r="T27" i="71"/>
  <c r="W27" i="75"/>
  <c r="S77" i="74"/>
  <c r="W77" i="78"/>
  <c r="AG77" i="80"/>
  <c r="Z77" i="76"/>
  <c r="O77" i="77"/>
  <c r="W77" i="75"/>
  <c r="P77" i="72"/>
  <c r="T77" i="71"/>
  <c r="S79" i="74"/>
  <c r="O79" i="77"/>
  <c r="W79" i="75"/>
  <c r="P79" i="72"/>
  <c r="W79" i="78"/>
  <c r="AG79" i="80"/>
  <c r="T79" i="71"/>
  <c r="Z79" i="76"/>
  <c r="S152" i="74"/>
  <c r="O152" i="77"/>
  <c r="W152" i="75"/>
  <c r="Z152" i="76"/>
  <c r="AG152" i="80"/>
  <c r="W152" i="78"/>
  <c r="T152" i="71"/>
  <c r="P152" i="72"/>
  <c r="S92" i="74"/>
  <c r="O92" i="77"/>
  <c r="W92" i="75"/>
  <c r="Z92" i="76"/>
  <c r="AG92" i="80"/>
  <c r="W92" i="78"/>
  <c r="T92" i="71"/>
  <c r="P92" i="72"/>
  <c r="S155" i="74"/>
  <c r="AG155" i="80"/>
  <c r="W155" i="78"/>
  <c r="O155" i="77"/>
  <c r="Z155" i="76"/>
  <c r="T155" i="71"/>
  <c r="P155" i="72"/>
  <c r="W155" i="75"/>
  <c r="S18" i="74"/>
  <c r="O18" i="77"/>
  <c r="W18" i="75"/>
  <c r="T18" i="71"/>
  <c r="AG18" i="80"/>
  <c r="Z18" i="76"/>
  <c r="P18" i="72"/>
  <c r="W18" i="78"/>
  <c r="S146" i="74"/>
  <c r="AG146" i="80"/>
  <c r="T146" i="71"/>
  <c r="W146" i="78"/>
  <c r="P146" i="72"/>
  <c r="Z146" i="76"/>
  <c r="O146" i="77"/>
  <c r="W146" i="75"/>
  <c r="S10" i="74"/>
  <c r="AG10" i="80"/>
  <c r="W10" i="78"/>
  <c r="O10" i="77"/>
  <c r="Z10" i="76"/>
  <c r="T10" i="71"/>
  <c r="P10" i="72"/>
  <c r="W10" i="75"/>
  <c r="S151" i="74"/>
  <c r="O151" i="77"/>
  <c r="W151" i="75"/>
  <c r="AG151" i="80"/>
  <c r="W151" i="78"/>
  <c r="Z151" i="76"/>
  <c r="T151" i="71"/>
  <c r="P151" i="72"/>
  <c r="S53" i="74"/>
  <c r="W53" i="78"/>
  <c r="T53" i="71"/>
  <c r="O53" i="77"/>
  <c r="AG53" i="80"/>
  <c r="W53" i="75"/>
  <c r="Z53" i="76"/>
  <c r="P53" i="72"/>
  <c r="S97" i="74"/>
  <c r="AG97" i="80"/>
  <c r="T97" i="71"/>
  <c r="P97" i="72"/>
  <c r="Z97" i="76"/>
  <c r="O97" i="77"/>
  <c r="W97" i="78"/>
  <c r="W97" i="75"/>
  <c r="S108" i="74"/>
  <c r="AG108" i="80"/>
  <c r="T108" i="71"/>
  <c r="W108" i="78"/>
  <c r="O108" i="77"/>
  <c r="P108" i="72"/>
  <c r="Z108" i="76"/>
  <c r="W108" i="75"/>
  <c r="S126" i="74"/>
  <c r="O126" i="77"/>
  <c r="W126" i="75"/>
  <c r="W126" i="78"/>
  <c r="Z126" i="76"/>
  <c r="P126" i="72"/>
  <c r="AG126" i="80"/>
  <c r="T126" i="71"/>
  <c r="S159" i="74"/>
  <c r="W159" i="78"/>
  <c r="W159" i="75"/>
  <c r="AG159" i="80"/>
  <c r="T159" i="71"/>
  <c r="Z159" i="76"/>
  <c r="O159" i="77"/>
  <c r="P159" i="72"/>
  <c r="S145" i="74"/>
  <c r="AG145" i="80"/>
  <c r="T145" i="71"/>
  <c r="W145" i="75"/>
  <c r="Z145" i="76"/>
  <c r="W145" i="76" s="1"/>
  <c r="O145" i="77"/>
  <c r="W145" i="78"/>
  <c r="P145" i="72"/>
  <c r="S62" i="74"/>
  <c r="AG62" i="80"/>
  <c r="T62" i="71"/>
  <c r="P62" i="72"/>
  <c r="Z62" i="76"/>
  <c r="W62" i="78"/>
  <c r="W62" i="75"/>
  <c r="O62" i="77"/>
  <c r="S16" i="74"/>
  <c r="W16" i="78"/>
  <c r="AG16" i="80"/>
  <c r="T16" i="71"/>
  <c r="W16" i="75"/>
  <c r="O16" i="77"/>
  <c r="P16" i="72"/>
  <c r="Z16" i="76"/>
  <c r="S38" i="74"/>
  <c r="AG38" i="80"/>
  <c r="T38" i="71"/>
  <c r="P38" i="72"/>
  <c r="Z38" i="76"/>
  <c r="O38" i="77"/>
  <c r="W38" i="78"/>
  <c r="W38" i="75"/>
  <c r="S68" i="74"/>
  <c r="O68" i="77"/>
  <c r="W68" i="75"/>
  <c r="Z68" i="76"/>
  <c r="T68" i="71"/>
  <c r="AG68" i="80"/>
  <c r="P68" i="72"/>
  <c r="W68" i="78"/>
  <c r="S106" i="74"/>
  <c r="Z106" i="76"/>
  <c r="W106" i="75"/>
  <c r="AG106" i="80"/>
  <c r="W106" i="78"/>
  <c r="O106" i="77"/>
  <c r="P106" i="72"/>
  <c r="T106" i="71"/>
  <c r="S93" i="74"/>
  <c r="Z93" i="76"/>
  <c r="W93" i="78"/>
  <c r="O93" i="77"/>
  <c r="P93" i="72"/>
  <c r="W93" i="75"/>
  <c r="AG93" i="80"/>
  <c r="T93" i="71"/>
  <c r="S40" i="74"/>
  <c r="W40" i="78"/>
  <c r="P40" i="72"/>
  <c r="W40" i="75"/>
  <c r="O40" i="77"/>
  <c r="T40" i="71"/>
  <c r="AG40" i="80"/>
  <c r="Z40" i="76"/>
  <c r="S111" i="74"/>
  <c r="P111" i="72"/>
  <c r="W111" i="78"/>
  <c r="W111" i="75"/>
  <c r="AG111" i="80"/>
  <c r="T111" i="71"/>
  <c r="Z111" i="76"/>
  <c r="O111" i="77"/>
  <c r="S144" i="74"/>
  <c r="AG144" i="80"/>
  <c r="T144" i="71"/>
  <c r="Z144" i="76"/>
  <c r="W144" i="76" s="1"/>
  <c r="O144" i="77"/>
  <c r="P144" i="72"/>
  <c r="W144" i="75"/>
  <c r="W144" i="78"/>
  <c r="S141" i="74"/>
  <c r="Z141" i="76"/>
  <c r="W141" i="78"/>
  <c r="O141" i="77"/>
  <c r="AG141" i="80"/>
  <c r="T141" i="71"/>
  <c r="P141" i="72"/>
  <c r="W141" i="75"/>
  <c r="S103" i="74"/>
  <c r="O103" i="77"/>
  <c r="W103" i="75"/>
  <c r="AG103" i="80"/>
  <c r="P103" i="72"/>
  <c r="W103" i="78"/>
  <c r="Z103" i="76"/>
  <c r="T103" i="71"/>
  <c r="S58" i="74"/>
  <c r="Z58" i="76"/>
  <c r="W58" i="75"/>
  <c r="AG58" i="80"/>
  <c r="W58" i="78"/>
  <c r="O58" i="77"/>
  <c r="T58" i="71"/>
  <c r="P58" i="72"/>
  <c r="S122" i="74"/>
  <c r="AG122" i="80"/>
  <c r="T122" i="71"/>
  <c r="P122" i="72"/>
  <c r="W122" i="78"/>
  <c r="O122" i="77"/>
  <c r="Z122" i="76"/>
  <c r="W122" i="75"/>
  <c r="S50" i="74"/>
  <c r="AG50" i="80"/>
  <c r="T50" i="71"/>
  <c r="P50" i="72"/>
  <c r="W50" i="78"/>
  <c r="Z50" i="76"/>
  <c r="O50" i="77"/>
  <c r="W50" i="75"/>
  <c r="S88" i="74"/>
  <c r="W88" i="78"/>
  <c r="P88" i="72"/>
  <c r="W88" i="75"/>
  <c r="O88" i="77"/>
  <c r="T88" i="71"/>
  <c r="AG88" i="80"/>
  <c r="Z88" i="76"/>
  <c r="S94" i="74"/>
  <c r="Z94" i="76"/>
  <c r="P94" i="72"/>
  <c r="O94" i="77"/>
  <c r="W94" i="75"/>
  <c r="AG94" i="80"/>
  <c r="T94" i="71"/>
  <c r="W94" i="78"/>
  <c r="S65" i="74"/>
  <c r="W65" i="78"/>
  <c r="O65" i="77"/>
  <c r="P65" i="72"/>
  <c r="W65" i="75"/>
  <c r="AG65" i="80"/>
  <c r="T65" i="71"/>
  <c r="Z65" i="76"/>
  <c r="S134" i="74"/>
  <c r="AG134" i="80"/>
  <c r="T134" i="71"/>
  <c r="W134" i="75"/>
  <c r="Z134" i="76"/>
  <c r="W134" i="78"/>
  <c r="O134" i="77"/>
  <c r="P134" i="72"/>
  <c r="S36" i="74"/>
  <c r="AG36" i="80"/>
  <c r="T36" i="71"/>
  <c r="W36" i="75"/>
  <c r="W36" i="78"/>
  <c r="Z36" i="76"/>
  <c r="O36" i="77"/>
  <c r="P36" i="72"/>
  <c r="S66" i="74"/>
  <c r="O66" i="77"/>
  <c r="W66" i="75"/>
  <c r="T66" i="71"/>
  <c r="P66" i="72"/>
  <c r="W66" i="78"/>
  <c r="AG66" i="80"/>
  <c r="Z66" i="76"/>
  <c r="S137" i="74"/>
  <c r="W137" i="78"/>
  <c r="O137" i="77"/>
  <c r="P137" i="72"/>
  <c r="AG137" i="80"/>
  <c r="Z137" i="76"/>
  <c r="T137" i="71"/>
  <c r="W137" i="75"/>
  <c r="S30" i="74"/>
  <c r="O30" i="77"/>
  <c r="W30" i="75"/>
  <c r="W30" i="78"/>
  <c r="P30" i="72"/>
  <c r="Z30" i="76"/>
  <c r="AG30" i="80"/>
  <c r="T30" i="71"/>
  <c r="S154" i="74"/>
  <c r="Z154" i="76"/>
  <c r="W154" i="76" s="1"/>
  <c r="W154" i="75"/>
  <c r="AG154" i="80"/>
  <c r="O154" i="77"/>
  <c r="W154" i="78"/>
  <c r="P154" i="72"/>
  <c r="T154" i="71"/>
  <c r="S156" i="74"/>
  <c r="AG156" i="80"/>
  <c r="T156" i="71"/>
  <c r="W156" i="78"/>
  <c r="O156" i="77"/>
  <c r="Z156" i="76"/>
  <c r="W156" i="76" s="1"/>
  <c r="W156" i="75"/>
  <c r="P156" i="72"/>
  <c r="S100" i="74"/>
  <c r="W100" i="78"/>
  <c r="P100" i="72"/>
  <c r="T100" i="71"/>
  <c r="W100" i="75"/>
  <c r="Z100" i="76"/>
  <c r="O100" i="77"/>
  <c r="AG100" i="80"/>
  <c r="S39" i="74"/>
  <c r="P39" i="72"/>
  <c r="W39" i="78"/>
  <c r="T39" i="71"/>
  <c r="W39" i="75"/>
  <c r="O39" i="77"/>
  <c r="AG39" i="80"/>
  <c r="Z39" i="76"/>
  <c r="S105" i="74"/>
  <c r="Z105" i="76"/>
  <c r="W105" i="75"/>
  <c r="AG105" i="80"/>
  <c r="W105" i="78"/>
  <c r="O105" i="77"/>
  <c r="P105" i="72"/>
  <c r="T105" i="71"/>
  <c r="S90" i="74"/>
  <c r="O90" i="77"/>
  <c r="W90" i="75"/>
  <c r="Z90" i="76"/>
  <c r="AG90" i="80"/>
  <c r="W90" i="78"/>
  <c r="P90" i="72"/>
  <c r="T90" i="71"/>
  <c r="S110" i="74"/>
  <c r="AG110" i="80"/>
  <c r="T110" i="71"/>
  <c r="P110" i="72"/>
  <c r="Z110" i="76"/>
  <c r="W110" i="78"/>
  <c r="W110" i="75"/>
  <c r="O110" i="77"/>
  <c r="S147" i="74"/>
  <c r="P147" i="74" s="1"/>
  <c r="W147" i="78"/>
  <c r="T147" i="71"/>
  <c r="P147" i="72"/>
  <c r="Z147" i="76"/>
  <c r="W147" i="76" s="1"/>
  <c r="O147" i="77"/>
  <c r="W147" i="75"/>
  <c r="AG147" i="80"/>
  <c r="S82" i="74"/>
  <c r="Z82" i="76"/>
  <c r="T82" i="71"/>
  <c r="O82" i="77"/>
  <c r="W82" i="78"/>
  <c r="AG82" i="80"/>
  <c r="P82" i="72"/>
  <c r="W82" i="75"/>
  <c r="S75" i="74"/>
  <c r="P75" i="72"/>
  <c r="W75" i="78"/>
  <c r="O75" i="77"/>
  <c r="Z75" i="76"/>
  <c r="AG75" i="80"/>
  <c r="T75" i="71"/>
  <c r="W75" i="75"/>
  <c r="S15" i="74"/>
  <c r="W15" i="78"/>
  <c r="P15" i="72"/>
  <c r="Z15" i="76"/>
  <c r="AG15" i="80"/>
  <c r="T15" i="71"/>
  <c r="O15" i="77"/>
  <c r="W15" i="75"/>
  <c r="S74" i="74"/>
  <c r="AG74" i="80"/>
  <c r="T74" i="71"/>
  <c r="P74" i="72"/>
  <c r="W74" i="78"/>
  <c r="O74" i="77"/>
  <c r="Z74" i="76"/>
  <c r="W74" i="75"/>
  <c r="S42" i="74"/>
  <c r="O42" i="77"/>
  <c r="W42" i="75"/>
  <c r="Z42" i="76"/>
  <c r="AG42" i="80"/>
  <c r="W42" i="78"/>
  <c r="P42" i="72"/>
  <c r="T42" i="71"/>
  <c r="S21" i="74"/>
  <c r="Z21" i="76"/>
  <c r="T21" i="71"/>
  <c r="O21" i="77"/>
  <c r="AG21" i="80"/>
  <c r="P21" i="72"/>
  <c r="W21" i="75"/>
  <c r="W21" i="78"/>
  <c r="S95" i="74"/>
  <c r="Z95" i="76"/>
  <c r="P95" i="72"/>
  <c r="AG95" i="80"/>
  <c r="T95" i="71"/>
  <c r="W95" i="75"/>
  <c r="W95" i="78"/>
  <c r="O95" i="77"/>
  <c r="S130" i="74"/>
  <c r="Z130" i="76"/>
  <c r="W130" i="76" s="1"/>
  <c r="T130" i="71"/>
  <c r="O130" i="77"/>
  <c r="W130" i="75"/>
  <c r="W130" i="78"/>
  <c r="AG130" i="80"/>
  <c r="P130" i="72"/>
  <c r="S80" i="74"/>
  <c r="O80" i="77"/>
  <c r="W80" i="75"/>
  <c r="Z80" i="76"/>
  <c r="W80" i="78"/>
  <c r="AG80" i="80"/>
  <c r="T80" i="71"/>
  <c r="P80" i="72"/>
  <c r="S56" i="74"/>
  <c r="O56" i="77"/>
  <c r="W56" i="75"/>
  <c r="Z56" i="76"/>
  <c r="AG56" i="80"/>
  <c r="W56" i="78"/>
  <c r="P56" i="72"/>
  <c r="T56" i="71"/>
  <c r="S13" i="74"/>
  <c r="AG13" i="80"/>
  <c r="T13" i="71"/>
  <c r="P13" i="72"/>
  <c r="Z13" i="76"/>
  <c r="W13" i="75"/>
  <c r="W13" i="78"/>
  <c r="O13" i="77"/>
  <c r="S153" i="74"/>
  <c r="P153" i="74" s="1"/>
  <c r="Z153" i="76"/>
  <c r="W153" i="75"/>
  <c r="AG153" i="80"/>
  <c r="W153" i="78"/>
  <c r="O153" i="77"/>
  <c r="P153" i="72"/>
  <c r="T153" i="71"/>
  <c r="S14" i="74"/>
  <c r="P14" i="72"/>
  <c r="W14" i="78"/>
  <c r="W14" i="75"/>
  <c r="AG14" i="80"/>
  <c r="Z14" i="76"/>
  <c r="O14" i="77"/>
  <c r="T14" i="71"/>
  <c r="S78" i="74"/>
  <c r="O78" i="77"/>
  <c r="W78" i="75"/>
  <c r="W78" i="78"/>
  <c r="P78" i="72"/>
  <c r="Z78" i="76"/>
  <c r="AG78" i="80"/>
  <c r="T78" i="71"/>
  <c r="S148" i="74"/>
  <c r="P148" i="74" s="1"/>
  <c r="W148" i="78"/>
  <c r="P148" i="72"/>
  <c r="T148" i="71"/>
  <c r="W148" i="75"/>
  <c r="Z148" i="76"/>
  <c r="W148" i="76" s="1"/>
  <c r="O148" i="77"/>
  <c r="AG148" i="80"/>
  <c r="S140" i="74"/>
  <c r="O140" i="77"/>
  <c r="W140" i="75"/>
  <c r="Z140" i="76"/>
  <c r="AG140" i="80"/>
  <c r="W140" i="78"/>
  <c r="P140" i="72"/>
  <c r="T140" i="71"/>
  <c r="S138" i="74"/>
  <c r="P138" i="74" s="1"/>
  <c r="O138" i="77"/>
  <c r="W138" i="75"/>
  <c r="AG138" i="80"/>
  <c r="Z138" i="76"/>
  <c r="W138" i="78"/>
  <c r="T138" i="71"/>
  <c r="P138" i="72"/>
  <c r="S96" i="74"/>
  <c r="AG96" i="80"/>
  <c r="T96" i="71"/>
  <c r="P96" i="72"/>
  <c r="Z96" i="76"/>
  <c r="O96" i="77"/>
  <c r="W96" i="78"/>
  <c r="W96" i="75"/>
  <c r="S64" i="74"/>
  <c r="W64" i="78"/>
  <c r="P64" i="72"/>
  <c r="Z64" i="76"/>
  <c r="AG64" i="80"/>
  <c r="T64" i="71"/>
  <c r="O64" i="77"/>
  <c r="W64" i="75"/>
  <c r="S32" i="74"/>
  <c r="O32" i="77"/>
  <c r="W32" i="75"/>
  <c r="Z32" i="76"/>
  <c r="P32" i="72"/>
  <c r="W32" i="78"/>
  <c r="AG32" i="80"/>
  <c r="T32" i="71"/>
  <c r="S23" i="74"/>
  <c r="AG23" i="80"/>
  <c r="T23" i="71"/>
  <c r="Z23" i="76"/>
  <c r="P23" i="72"/>
  <c r="O23" i="77"/>
  <c r="W23" i="78"/>
  <c r="W23" i="75"/>
  <c r="S37" i="74"/>
  <c r="AG37" i="80"/>
  <c r="T37" i="71"/>
  <c r="W37" i="75"/>
  <c r="Z37" i="76"/>
  <c r="W37" i="78"/>
  <c r="O37" i="77"/>
  <c r="P37" i="72"/>
  <c r="S157" i="74"/>
  <c r="P157" i="74" s="1"/>
  <c r="AG157" i="80"/>
  <c r="T157" i="71"/>
  <c r="Z157" i="76"/>
  <c r="W157" i="76" s="1"/>
  <c r="W157" i="75"/>
  <c r="W157" i="78"/>
  <c r="P157" i="72"/>
  <c r="O157" i="77"/>
  <c r="S128" i="74"/>
  <c r="P128" i="74" s="1"/>
  <c r="O128" i="77"/>
  <c r="W128" i="75"/>
  <c r="Z128" i="76"/>
  <c r="W128" i="76" s="1"/>
  <c r="P128" i="72"/>
  <c r="W128" i="78"/>
  <c r="AG128" i="80"/>
  <c r="T128" i="71"/>
  <c r="S60" i="74"/>
  <c r="AG60" i="80"/>
  <c r="T60" i="71"/>
  <c r="W60" i="78"/>
  <c r="O60" i="77"/>
  <c r="P60" i="72"/>
  <c r="Z60" i="76"/>
  <c r="W60" i="75"/>
  <c r="S104" i="74"/>
  <c r="O104" i="77"/>
  <c r="W104" i="75"/>
  <c r="Z104" i="76"/>
  <c r="AG104" i="80"/>
  <c r="P104" i="72"/>
  <c r="W104" i="78"/>
  <c r="T104" i="71"/>
  <c r="S117" i="74"/>
  <c r="Z117" i="76"/>
  <c r="T117" i="71"/>
  <c r="P117" i="72"/>
  <c r="AG117" i="80"/>
  <c r="W117" i="78"/>
  <c r="W117" i="75"/>
  <c r="O117" i="77"/>
  <c r="S12" i="74"/>
  <c r="AG12" i="80"/>
  <c r="T12" i="71"/>
  <c r="Z12" i="76"/>
  <c r="P12" i="72"/>
  <c r="O12" i="77"/>
  <c r="W12" i="78"/>
  <c r="W12" i="75"/>
  <c r="S26" i="74"/>
  <c r="AG26" i="80"/>
  <c r="T26" i="71"/>
  <c r="P26" i="72"/>
  <c r="W26" i="78"/>
  <c r="O26" i="77"/>
  <c r="Z26" i="76"/>
  <c r="W26" i="75"/>
  <c r="S59" i="74"/>
  <c r="AG59" i="80"/>
  <c r="W59" i="78"/>
  <c r="O59" i="77"/>
  <c r="Z59" i="76"/>
  <c r="T59" i="71"/>
  <c r="W59" i="75"/>
  <c r="P59" i="72"/>
  <c r="S119" i="74"/>
  <c r="AG119" i="80"/>
  <c r="T119" i="71"/>
  <c r="Z119" i="76"/>
  <c r="O119" i="77"/>
  <c r="W119" i="78"/>
  <c r="W119" i="75"/>
  <c r="P119" i="72"/>
  <c r="S51" i="74"/>
  <c r="P51" i="72"/>
  <c r="W51" i="78"/>
  <c r="T51" i="71"/>
  <c r="Z51" i="76"/>
  <c r="O51" i="77"/>
  <c r="W51" i="75"/>
  <c r="AG51" i="80"/>
  <c r="S102" i="74"/>
  <c r="O102" i="77"/>
  <c r="W102" i="75"/>
  <c r="T102" i="71"/>
  <c r="W102" i="78"/>
  <c r="AG102" i="80"/>
  <c r="Z102" i="76"/>
  <c r="P102" i="72"/>
  <c r="S73" i="74"/>
  <c r="AG73" i="80"/>
  <c r="T73" i="71"/>
  <c r="W73" i="75"/>
  <c r="W73" i="78"/>
  <c r="O73" i="77"/>
  <c r="Z73" i="76"/>
  <c r="P73" i="72"/>
  <c r="S61" i="74"/>
  <c r="AG61" i="80"/>
  <c r="T61" i="71"/>
  <c r="Z61" i="76"/>
  <c r="P61" i="72"/>
  <c r="W61" i="78"/>
  <c r="O61" i="77"/>
  <c r="W61" i="75"/>
  <c r="S49" i="74"/>
  <c r="AG49" i="80"/>
  <c r="T49" i="71"/>
  <c r="W49" i="75"/>
  <c r="Z49" i="76"/>
  <c r="O49" i="77"/>
  <c r="P49" i="72"/>
  <c r="W49" i="78"/>
  <c r="S41" i="74"/>
  <c r="W41" i="78"/>
  <c r="O41" i="77"/>
  <c r="AG41" i="80"/>
  <c r="Z41" i="76"/>
  <c r="P41" i="72"/>
  <c r="W41" i="75"/>
  <c r="T41" i="71"/>
  <c r="S83" i="74"/>
  <c r="T83" i="71"/>
  <c r="P83" i="72"/>
  <c r="W83" i="78"/>
  <c r="AG83" i="80"/>
  <c r="W83" i="75"/>
  <c r="O83" i="77"/>
  <c r="Z83" i="76"/>
  <c r="S142" i="74"/>
  <c r="P142" i="74" s="1"/>
  <c r="Z142" i="76"/>
  <c r="W142" i="76" s="1"/>
  <c r="O142" i="77"/>
  <c r="AG142" i="80"/>
  <c r="T142" i="71"/>
  <c r="P142" i="72"/>
  <c r="W142" i="78"/>
  <c r="W142" i="75"/>
  <c r="S129" i="74"/>
  <c r="P129" i="74" s="1"/>
  <c r="Z129" i="76"/>
  <c r="T129" i="71"/>
  <c r="AG129" i="80"/>
  <c r="O129" i="77"/>
  <c r="W129" i="75"/>
  <c r="P129" i="72"/>
  <c r="W129" i="78"/>
  <c r="S54" i="74"/>
  <c r="O54" i="77"/>
  <c r="W54" i="75"/>
  <c r="T54" i="71"/>
  <c r="P54" i="72"/>
  <c r="W54" i="78"/>
  <c r="AG54" i="80"/>
  <c r="Z54" i="76"/>
  <c r="S121" i="74"/>
  <c r="AG121" i="80"/>
  <c r="T121" i="71"/>
  <c r="W121" i="75"/>
  <c r="W121" i="78"/>
  <c r="O121" i="77"/>
  <c r="Z121" i="76"/>
  <c r="P121" i="72"/>
  <c r="S43" i="74"/>
  <c r="O43" i="77"/>
  <c r="W43" i="75"/>
  <c r="AG43" i="80"/>
  <c r="Z43" i="76"/>
  <c r="W43" i="78"/>
  <c r="P43" i="72"/>
  <c r="T43" i="71"/>
  <c r="S17" i="74"/>
  <c r="O17" i="77"/>
  <c r="W17" i="75"/>
  <c r="T17" i="71"/>
  <c r="P17" i="72"/>
  <c r="W17" i="78"/>
  <c r="AG17" i="80"/>
  <c r="Z17" i="76"/>
  <c r="S87" i="74"/>
  <c r="P87" i="72"/>
  <c r="W87" i="78"/>
  <c r="T87" i="71"/>
  <c r="W87" i="75"/>
  <c r="O87" i="77"/>
  <c r="AG87" i="80"/>
  <c r="Z87" i="76"/>
  <c r="S46" i="74"/>
  <c r="Z46" i="76"/>
  <c r="P46" i="72"/>
  <c r="O46" i="77"/>
  <c r="AG46" i="80"/>
  <c r="T46" i="71"/>
  <c r="W46" i="75"/>
  <c r="W46" i="78"/>
  <c r="S31" i="74"/>
  <c r="O31" i="77"/>
  <c r="W31" i="75"/>
  <c r="P31" i="72"/>
  <c r="W31" i="78"/>
  <c r="Z31" i="76"/>
  <c r="AG31" i="80"/>
  <c r="T31" i="71"/>
  <c r="S28" i="74"/>
  <c r="W28" i="78"/>
  <c r="P28" i="72"/>
  <c r="AG28" i="80"/>
  <c r="Z28" i="76"/>
  <c r="T28" i="71"/>
  <c r="W28" i="75"/>
  <c r="O28" i="77"/>
  <c r="S81" i="74"/>
  <c r="Z81" i="76"/>
  <c r="T81" i="71"/>
  <c r="P81" i="72"/>
  <c r="AG81" i="80"/>
  <c r="W81" i="75"/>
  <c r="O81" i="77"/>
  <c r="W81" i="78"/>
  <c r="S84" i="74"/>
  <c r="AG84" i="80"/>
  <c r="T84" i="71"/>
  <c r="P84" i="72"/>
  <c r="W84" i="78"/>
  <c r="W84" i="75"/>
  <c r="Z84" i="76"/>
  <c r="O84" i="77"/>
  <c r="S70" i="74"/>
  <c r="Z70" i="76"/>
  <c r="W70" i="75"/>
  <c r="T70" i="71"/>
  <c r="O70" i="77"/>
  <c r="P70" i="72"/>
  <c r="W70" i="78"/>
  <c r="AG70" i="80"/>
  <c r="S101" i="74"/>
  <c r="W101" i="78"/>
  <c r="T101" i="71"/>
  <c r="O101" i="77"/>
  <c r="AG101" i="80"/>
  <c r="P101" i="72"/>
  <c r="Z101" i="76"/>
  <c r="W101" i="75"/>
  <c r="S113" i="74"/>
  <c r="W113" i="78"/>
  <c r="O113" i="77"/>
  <c r="AG113" i="80"/>
  <c r="T113" i="71"/>
  <c r="P113" i="72"/>
  <c r="W113" i="75"/>
  <c r="Z113" i="76"/>
  <c r="S9" i="74"/>
  <c r="Z9" i="76"/>
  <c r="W9" i="75"/>
  <c r="AG9" i="80"/>
  <c r="W9" i="78"/>
  <c r="O9" i="77"/>
  <c r="P9" i="72"/>
  <c r="T9" i="71"/>
  <c r="S44" i="74"/>
  <c r="O44" i="77"/>
  <c r="W44" i="75"/>
  <c r="Z44" i="76"/>
  <c r="AG44" i="80"/>
  <c r="W44" i="78"/>
  <c r="T44" i="71"/>
  <c r="P44" i="72"/>
  <c r="S98" i="74"/>
  <c r="AG98" i="80"/>
  <c r="T98" i="71"/>
  <c r="P98" i="72"/>
  <c r="W98" i="78"/>
  <c r="Z98" i="76"/>
  <c r="O98" i="77"/>
  <c r="W98" i="75"/>
  <c r="S52" i="74"/>
  <c r="W52" i="78"/>
  <c r="P52" i="72"/>
  <c r="T52" i="71"/>
  <c r="W52" i="75"/>
  <c r="Z52" i="76"/>
  <c r="O52" i="77"/>
  <c r="AG52" i="80"/>
  <c r="S143" i="74"/>
  <c r="P143" i="74" s="1"/>
  <c r="Z143" i="76"/>
  <c r="AG143" i="80"/>
  <c r="T143" i="71"/>
  <c r="P143" i="72"/>
  <c r="W143" i="75"/>
  <c r="W143" i="78"/>
  <c r="O143" i="77"/>
  <c r="S34" i="74"/>
  <c r="Z34" i="76"/>
  <c r="T34" i="71"/>
  <c r="P34" i="72"/>
  <c r="O34" i="77"/>
  <c r="W34" i="78"/>
  <c r="AG34" i="80"/>
  <c r="W34" i="75"/>
  <c r="S85" i="74"/>
  <c r="AG85" i="80"/>
  <c r="T85" i="71"/>
  <c r="W85" i="75"/>
  <c r="W85" i="78"/>
  <c r="P85" i="72"/>
  <c r="Z85" i="76"/>
  <c r="O85" i="77"/>
  <c r="S89" i="74"/>
  <c r="W89" i="78"/>
  <c r="O89" i="77"/>
  <c r="AG89" i="80"/>
  <c r="Z89" i="76"/>
  <c r="P89" i="72"/>
  <c r="T89" i="71"/>
  <c r="W89" i="75"/>
  <c r="S131" i="74"/>
  <c r="P131" i="74" s="1"/>
  <c r="T131" i="71"/>
  <c r="W131" i="78"/>
  <c r="AG131" i="80"/>
  <c r="O131" i="77"/>
  <c r="W131" i="75"/>
  <c r="Z131" i="76"/>
  <c r="P131" i="72"/>
  <c r="S136" i="74"/>
  <c r="W136" i="78"/>
  <c r="W136" i="75"/>
  <c r="P136" i="72"/>
  <c r="O136" i="77"/>
  <c r="T136" i="71"/>
  <c r="AG136" i="80"/>
  <c r="Z136" i="76"/>
  <c r="W136" i="76" s="1"/>
  <c r="S48" i="74"/>
  <c r="AG48" i="80"/>
  <c r="T48" i="71"/>
  <c r="P48" i="72"/>
  <c r="W48" i="75"/>
  <c r="Z48" i="76"/>
  <c r="O48" i="77"/>
  <c r="W48" i="78"/>
  <c r="S158" i="74"/>
  <c r="P158" i="74" s="1"/>
  <c r="AG158" i="80"/>
  <c r="T158" i="71"/>
  <c r="Z158" i="76"/>
  <c r="W158" i="76" s="1"/>
  <c r="W158" i="75"/>
  <c r="W158" i="78"/>
  <c r="P158" i="72"/>
  <c r="O158" i="77"/>
  <c r="S150" i="74"/>
  <c r="P150" i="74" s="1"/>
  <c r="O150" i="77"/>
  <c r="W150" i="75"/>
  <c r="T150" i="71"/>
  <c r="W150" i="78"/>
  <c r="AG150" i="80"/>
  <c r="P150" i="72"/>
  <c r="Z150" i="76"/>
  <c r="S115" i="74"/>
  <c r="O115" i="77"/>
  <c r="W115" i="75"/>
  <c r="T115" i="71"/>
  <c r="W115" i="78"/>
  <c r="AG115" i="80"/>
  <c r="Z115" i="76"/>
  <c r="W115" i="76" s="1"/>
  <c r="P115" i="72"/>
  <c r="S91" i="74"/>
  <c r="O91" i="77"/>
  <c r="W91" i="75"/>
  <c r="AG91" i="80"/>
  <c r="Z91" i="76"/>
  <c r="W91" i="78"/>
  <c r="T91" i="71"/>
  <c r="P91" i="72"/>
  <c r="S11" i="74"/>
  <c r="AG11" i="80"/>
  <c r="T11" i="71"/>
  <c r="W11" i="78"/>
  <c r="O11" i="77"/>
  <c r="P11" i="72"/>
  <c r="Z11" i="76"/>
  <c r="W11" i="75"/>
  <c r="S22" i="74"/>
  <c r="Z22" i="76"/>
  <c r="W22" i="75"/>
  <c r="P22" i="72"/>
  <c r="T22" i="71"/>
  <c r="W22" i="78"/>
  <c r="AG22" i="80"/>
  <c r="O22" i="77"/>
  <c r="S20" i="74"/>
  <c r="O20" i="77"/>
  <c r="W20" i="75"/>
  <c r="Z20" i="76"/>
  <c r="T20" i="71"/>
  <c r="P20" i="72"/>
  <c r="AG20" i="80"/>
  <c r="W20" i="78"/>
  <c r="S123" i="74"/>
  <c r="P123" i="74" s="1"/>
  <c r="W123" i="78"/>
  <c r="O123" i="77"/>
  <c r="Z123" i="76"/>
  <c r="W123" i="76" s="1"/>
  <c r="AG123" i="80"/>
  <c r="W123" i="75"/>
  <c r="P123" i="72"/>
  <c r="T123" i="71"/>
  <c r="S125" i="74"/>
  <c r="P125" i="74" s="1"/>
  <c r="W125" i="78"/>
  <c r="AG125" i="80"/>
  <c r="Z125" i="76"/>
  <c r="P125" i="72"/>
  <c r="O125" i="77"/>
  <c r="W125" i="75"/>
  <c r="T125" i="71"/>
  <c r="S109" i="74"/>
  <c r="AG109" i="80"/>
  <c r="T109" i="71"/>
  <c r="Z109" i="76"/>
  <c r="P109" i="72"/>
  <c r="W109" i="78"/>
  <c r="W109" i="75"/>
  <c r="O109" i="77"/>
  <c r="S133" i="74"/>
  <c r="P133" i="74" s="1"/>
  <c r="AG133" i="80"/>
  <c r="T133" i="71"/>
  <c r="W133" i="75"/>
  <c r="P133" i="72"/>
  <c r="W133" i="78"/>
  <c r="Z133" i="76"/>
  <c r="W133" i="76" s="1"/>
  <c r="O133" i="77"/>
  <c r="S112" i="74"/>
  <c r="W112" i="78"/>
  <c r="P112" i="72"/>
  <c r="Z112" i="76"/>
  <c r="W112" i="76" s="1"/>
  <c r="W112" i="75"/>
  <c r="AG112" i="80"/>
  <c r="T112" i="71"/>
  <c r="O112" i="77"/>
  <c r="S72" i="74"/>
  <c r="AG72" i="80"/>
  <c r="T72" i="71"/>
  <c r="W72" i="75"/>
  <c r="W72" i="78"/>
  <c r="O72" i="77"/>
  <c r="P72" i="72"/>
  <c r="Z72" i="76"/>
  <c r="S71" i="74"/>
  <c r="AG71" i="80"/>
  <c r="W71" i="75"/>
  <c r="T71" i="71"/>
  <c r="Z71" i="76"/>
  <c r="O71" i="77"/>
  <c r="W71" i="78"/>
  <c r="P71" i="72"/>
  <c r="S69" i="74"/>
  <c r="Z69" i="76"/>
  <c r="T69" i="71"/>
  <c r="AG69" i="80"/>
  <c r="W69" i="75"/>
  <c r="P69" i="72"/>
  <c r="W69" i="78"/>
  <c r="O69" i="77"/>
  <c r="S57" i="74"/>
  <c r="Z57" i="76"/>
  <c r="W57" i="75"/>
  <c r="AG57" i="80"/>
  <c r="W57" i="78"/>
  <c r="O57" i="77"/>
  <c r="T57" i="71"/>
  <c r="P57" i="72"/>
  <c r="S33" i="74"/>
  <c r="Z33" i="76"/>
  <c r="T33" i="71"/>
  <c r="P33" i="72"/>
  <c r="AG33" i="80"/>
  <c r="O33" i="77"/>
  <c r="W33" i="78"/>
  <c r="W33" i="75"/>
  <c r="S25" i="74"/>
  <c r="AG25" i="80"/>
  <c r="T25" i="71"/>
  <c r="W25" i="75"/>
  <c r="W25" i="78"/>
  <c r="Z25" i="76"/>
  <c r="O25" i="77"/>
  <c r="P25" i="72"/>
  <c r="S35" i="74"/>
  <c r="T35" i="71"/>
  <c r="W35" i="78"/>
  <c r="AG35" i="80"/>
  <c r="W35" i="75"/>
  <c r="P35" i="72"/>
  <c r="O35" i="77"/>
  <c r="Z35" i="76"/>
  <c r="S118" i="74"/>
  <c r="P118" i="74" s="1"/>
  <c r="Z118" i="76"/>
  <c r="W118" i="76" s="1"/>
  <c r="W118" i="75"/>
  <c r="P118" i="72"/>
  <c r="T118" i="71"/>
  <c r="O118" i="77"/>
  <c r="W118" i="78"/>
  <c r="AG118" i="80"/>
  <c r="S55" i="74"/>
  <c r="O55" i="77"/>
  <c r="W55" i="75"/>
  <c r="AG55" i="80"/>
  <c r="P55" i="72"/>
  <c r="W55" i="78"/>
  <c r="Z55" i="76"/>
  <c r="T55" i="71"/>
  <c r="S107" i="74"/>
  <c r="AG107" i="80"/>
  <c r="W107" i="78"/>
  <c r="O107" i="77"/>
  <c r="Z107" i="76"/>
  <c r="T107" i="71"/>
  <c r="P107" i="72"/>
  <c r="W107" i="75"/>
  <c r="S120" i="74"/>
  <c r="AG120" i="80"/>
  <c r="T120" i="71"/>
  <c r="W120" i="75"/>
  <c r="W120" i="78"/>
  <c r="O120" i="77"/>
  <c r="Z120" i="76"/>
  <c r="W120" i="76" s="1"/>
  <c r="P120" i="72"/>
  <c r="S86" i="74"/>
  <c r="AG86" i="80"/>
  <c r="T86" i="71"/>
  <c r="P86" i="72"/>
  <c r="Z86" i="76"/>
  <c r="W86" i="78"/>
  <c r="W86" i="75"/>
  <c r="O86" i="77"/>
  <c r="S67" i="74"/>
  <c r="O67" i="77"/>
  <c r="W67" i="75"/>
  <c r="T67" i="71"/>
  <c r="W67" i="78"/>
  <c r="AG67" i="80"/>
  <c r="P67" i="72"/>
  <c r="Z67" i="76"/>
  <c r="S139" i="74"/>
  <c r="O139" i="77"/>
  <c r="W139" i="75"/>
  <c r="AG139" i="80"/>
  <c r="Z139" i="76"/>
  <c r="W139" i="76" s="1"/>
  <c r="W139" i="78"/>
  <c r="P139" i="72"/>
  <c r="T139" i="71"/>
  <c r="S45" i="74"/>
  <c r="Z45" i="76"/>
  <c r="W45" i="78"/>
  <c r="O45" i="77"/>
  <c r="P45" i="72"/>
  <c r="AG45" i="80"/>
  <c r="T45" i="71"/>
  <c r="W45" i="75"/>
  <c r="S135" i="74"/>
  <c r="P135" i="74" s="1"/>
  <c r="W135" i="78"/>
  <c r="T135" i="71"/>
  <c r="W135" i="75"/>
  <c r="O135" i="77"/>
  <c r="AG135" i="80"/>
  <c r="P135" i="72"/>
  <c r="Z135" i="76"/>
  <c r="S99" i="74"/>
  <c r="P99" i="72"/>
  <c r="W99" i="78"/>
  <c r="T99" i="71"/>
  <c r="W99" i="75"/>
  <c r="Z99" i="76"/>
  <c r="O99" i="77"/>
  <c r="AG99" i="80"/>
  <c r="B144" i="53"/>
  <c r="B144" i="134"/>
  <c r="B133" i="53"/>
  <c r="B133" i="134"/>
  <c r="B143" i="53"/>
  <c r="B143" i="134"/>
  <c r="B135" i="53"/>
  <c r="B135" i="134"/>
  <c r="B142" i="53"/>
  <c r="B142" i="134"/>
  <c r="B134" i="53"/>
  <c r="B134" i="134"/>
  <c r="B139" i="53"/>
  <c r="B139" i="134"/>
  <c r="B138" i="53"/>
  <c r="B138" i="134"/>
  <c r="B141" i="53"/>
  <c r="B141" i="134"/>
  <c r="B137" i="53"/>
  <c r="B137" i="134"/>
  <c r="B140" i="53"/>
  <c r="B140" i="134"/>
  <c r="B145" i="53"/>
  <c r="B145" i="134"/>
  <c r="B136" i="53"/>
  <c r="B136" i="134"/>
  <c r="S19" i="74"/>
  <c r="W19" i="75"/>
  <c r="Z19" i="76"/>
  <c r="T19" i="71"/>
  <c r="W19" i="78"/>
  <c r="P19" i="72"/>
  <c r="AG19" i="80"/>
  <c r="O19" i="77"/>
  <c r="AH66" i="74"/>
  <c r="E64" i="114" s="1"/>
  <c r="E64" i="69" s="1"/>
  <c r="A67" i="74"/>
  <c r="U29" i="53"/>
  <c r="B146" i="53"/>
  <c r="C146" i="53"/>
  <c r="G147" i="53"/>
  <c r="G148" i="53"/>
  <c r="C147" i="51"/>
  <c r="C147" i="134" s="1"/>
  <c r="C148" i="51"/>
  <c r="C148" i="134" s="1"/>
  <c r="B147" i="51"/>
  <c r="B147" i="134" s="1"/>
  <c r="A29" i="69"/>
  <c r="V35" i="39"/>
  <c r="V65" i="39"/>
  <c r="V81" i="39"/>
  <c r="V21" i="39"/>
  <c r="V36" i="39"/>
  <c r="V22" i="39"/>
  <c r="V56" i="39"/>
  <c r="V10" i="39"/>
  <c r="V48" i="39"/>
  <c r="V60" i="39"/>
  <c r="V38" i="39"/>
  <c r="V51" i="39"/>
  <c r="V46" i="39"/>
  <c r="V74" i="39"/>
  <c r="V9" i="39"/>
  <c r="V14" i="39"/>
  <c r="V17" i="39"/>
  <c r="V73" i="39"/>
  <c r="V42" i="39"/>
  <c r="V12" i="39"/>
  <c r="V13" i="39"/>
  <c r="V61" i="39"/>
  <c r="V70" i="39"/>
  <c r="V76" i="39"/>
  <c r="V24" i="39"/>
  <c r="V43" i="39"/>
  <c r="V41" i="39"/>
  <c r="V72" i="39"/>
  <c r="V50" i="39"/>
  <c r="V132" i="39"/>
  <c r="V122" i="39"/>
  <c r="V79" i="39"/>
  <c r="V129" i="39"/>
  <c r="V86" i="39"/>
  <c r="V112" i="39"/>
  <c r="V133" i="39"/>
  <c r="V124" i="39"/>
  <c r="V155" i="39"/>
  <c r="V107" i="39"/>
  <c r="V121" i="39"/>
  <c r="V99" i="39"/>
  <c r="V151" i="39"/>
  <c r="V71" i="39"/>
  <c r="V113" i="39"/>
  <c r="V136" i="39"/>
  <c r="V110" i="39"/>
  <c r="V106" i="39"/>
  <c r="V97" i="39"/>
  <c r="V117" i="39"/>
  <c r="V102" i="39"/>
  <c r="V139" i="39"/>
  <c r="V108" i="39"/>
  <c r="V91" i="39"/>
  <c r="V115" i="39"/>
  <c r="V103" i="39"/>
  <c r="V119" i="39"/>
  <c r="V104" i="39"/>
  <c r="V67" i="39"/>
  <c r="V150" i="39"/>
  <c r="V120" i="39"/>
  <c r="V90" i="39"/>
  <c r="V93" i="39"/>
  <c r="V109" i="39"/>
  <c r="V92" i="39"/>
  <c r="V131" i="39"/>
  <c r="V146" i="39"/>
  <c r="V153" i="39"/>
  <c r="V144" i="39"/>
  <c r="V157" i="39"/>
  <c r="V156" i="39"/>
  <c r="V154" i="39"/>
  <c r="V140" i="39"/>
  <c r="V95" i="39"/>
  <c r="V96" i="39"/>
  <c r="V118" i="39"/>
  <c r="V101" i="39"/>
  <c r="V135" i="39"/>
  <c r="V89" i="39"/>
  <c r="V134" i="39"/>
  <c r="V84" i="39"/>
  <c r="V123" i="39"/>
  <c r="V80" i="39"/>
  <c r="V138" i="39"/>
  <c r="V87" i="39"/>
  <c r="V145" i="39"/>
  <c r="V128" i="39"/>
  <c r="V98" i="39"/>
  <c r="V143" i="39"/>
  <c r="V149" i="39"/>
  <c r="V127" i="39"/>
  <c r="V68" i="39"/>
  <c r="V158" i="39"/>
  <c r="V114" i="39"/>
  <c r="V142" i="39"/>
  <c r="V125" i="39"/>
  <c r="V130" i="39"/>
  <c r="V83" i="39"/>
  <c r="V137" i="39"/>
  <c r="V111" i="39"/>
  <c r="V94" i="39"/>
  <c r="V152" i="39"/>
  <c r="V141" i="39"/>
  <c r="V148" i="39"/>
  <c r="V105" i="39"/>
  <c r="V126" i="39"/>
  <c r="V116" i="39"/>
  <c r="V75" i="39"/>
  <c r="V88" i="39"/>
  <c r="V100" i="39"/>
  <c r="V147" i="39"/>
  <c r="V20" i="39"/>
  <c r="V37" i="39"/>
  <c r="V32" i="39"/>
  <c r="V49" i="39"/>
  <c r="V59" i="39"/>
  <c r="V27" i="39"/>
  <c r="V33" i="39"/>
  <c r="V31" i="39"/>
  <c r="V53" i="39"/>
  <c r="V82" i="39"/>
  <c r="V8" i="39"/>
  <c r="V77" i="39"/>
  <c r="V39" i="39"/>
  <c r="V28" i="39"/>
  <c r="V25" i="39"/>
  <c r="V58" i="39"/>
  <c r="V7" i="39"/>
  <c r="V63" i="39"/>
  <c r="V57" i="39"/>
  <c r="V55" i="39"/>
  <c r="V30" i="39"/>
  <c r="V19" i="39"/>
  <c r="V16" i="39"/>
  <c r="V11" i="39"/>
  <c r="V45" i="39"/>
  <c r="V15" i="39"/>
  <c r="V54" i="39"/>
  <c r="V85" i="39"/>
  <c r="V18" i="39"/>
  <c r="V47" i="39"/>
  <c r="V34" i="39"/>
  <c r="V44" i="39"/>
  <c r="A10" i="39"/>
  <c r="V78" i="39"/>
  <c r="V52" i="39"/>
  <c r="V29" i="39"/>
  <c r="V69" i="39"/>
  <c r="V64" i="39"/>
  <c r="V159" i="39"/>
  <c r="V66" i="39"/>
  <c r="V23" i="39"/>
  <c r="V40" i="39"/>
  <c r="V26" i="39"/>
  <c r="A27" i="53"/>
  <c r="W150" i="76" l="1"/>
  <c r="W119" i="76"/>
  <c r="P113" i="74"/>
  <c r="P130" i="74"/>
  <c r="P154" i="74"/>
  <c r="P116" i="74"/>
  <c r="P119" i="74"/>
  <c r="P140" i="74"/>
  <c r="P146" i="74"/>
  <c r="W134" i="76"/>
  <c r="P111" i="74"/>
  <c r="P159" i="74"/>
  <c r="P155" i="74"/>
  <c r="P114" i="74"/>
  <c r="W152" i="76"/>
  <c r="S8" i="74"/>
  <c r="T9" i="74" s="1"/>
  <c r="Z8" i="76"/>
  <c r="AA9" i="76" s="1"/>
  <c r="W8" i="75"/>
  <c r="P8" i="72"/>
  <c r="AG8" i="80"/>
  <c r="AI9" i="80" s="1"/>
  <c r="W8" i="78"/>
  <c r="X9" i="78" s="1"/>
  <c r="O8" i="77"/>
  <c r="P9" i="77" s="1"/>
  <c r="T8" i="71"/>
  <c r="U9" i="71" s="1"/>
  <c r="X9" i="75"/>
  <c r="W122" i="76"/>
  <c r="W117" i="76"/>
  <c r="W153" i="76"/>
  <c r="W146" i="76"/>
  <c r="P139" i="74"/>
  <c r="P120" i="74"/>
  <c r="P136" i="74"/>
  <c r="P121" i="74"/>
  <c r="P117" i="74"/>
  <c r="P156" i="74"/>
  <c r="P137" i="74"/>
  <c r="P134" i="74"/>
  <c r="P144" i="74"/>
  <c r="P145" i="74"/>
  <c r="W126" i="76"/>
  <c r="P151" i="74"/>
  <c r="P152" i="74"/>
  <c r="P124" i="74"/>
  <c r="P149" i="74"/>
  <c r="W121" i="76"/>
  <c r="W125" i="76"/>
  <c r="W113" i="76"/>
  <c r="W131" i="76"/>
  <c r="W111" i="76"/>
  <c r="W137" i="76"/>
  <c r="W151" i="76"/>
  <c r="W140" i="76"/>
  <c r="W143" i="76"/>
  <c r="W129" i="76"/>
  <c r="Y110" i="78"/>
  <c r="W141" i="76"/>
  <c r="W159" i="76"/>
  <c r="W135" i="76"/>
  <c r="W114" i="76"/>
  <c r="P112" i="74"/>
  <c r="P115" i="74"/>
  <c r="W138" i="76"/>
  <c r="P122" i="74"/>
  <c r="P141" i="74"/>
  <c r="P126" i="74"/>
  <c r="W155" i="76"/>
  <c r="P132" i="74"/>
  <c r="P127" i="74"/>
  <c r="P160" i="74"/>
  <c r="B148" i="51"/>
  <c r="A68" i="74"/>
  <c r="C86" i="51"/>
  <c r="C86" i="134" s="1"/>
  <c r="D83" i="51"/>
  <c r="D83" i="134" s="1"/>
  <c r="C148" i="53"/>
  <c r="C147" i="53"/>
  <c r="B147" i="53"/>
  <c r="C93" i="51"/>
  <c r="C93" i="134" s="1"/>
  <c r="C78" i="51"/>
  <c r="C78" i="134" s="1"/>
  <c r="C74" i="51"/>
  <c r="C74" i="134" s="1"/>
  <c r="C70" i="51"/>
  <c r="C70" i="134" s="1"/>
  <c r="C66" i="51"/>
  <c r="C66" i="134" s="1"/>
  <c r="C132" i="51"/>
  <c r="C132" i="134" s="1"/>
  <c r="C127" i="51"/>
  <c r="C127" i="134" s="1"/>
  <c r="D117" i="51"/>
  <c r="D117" i="134" s="1"/>
  <c r="D107" i="51"/>
  <c r="D107" i="134" s="1"/>
  <c r="D99" i="51"/>
  <c r="D99" i="134" s="1"/>
  <c r="D95" i="51"/>
  <c r="D95" i="134" s="1"/>
  <c r="D86" i="51"/>
  <c r="D86" i="134" s="1"/>
  <c r="D77" i="51"/>
  <c r="D77" i="134" s="1"/>
  <c r="D72" i="51"/>
  <c r="D72" i="134" s="1"/>
  <c r="D68" i="51"/>
  <c r="D68" i="134" s="1"/>
  <c r="D64" i="51"/>
  <c r="D64" i="134" s="1"/>
  <c r="C125" i="51"/>
  <c r="C125" i="134" s="1"/>
  <c r="C110" i="51"/>
  <c r="C110" i="134" s="1"/>
  <c r="C106" i="51"/>
  <c r="C106" i="134" s="1"/>
  <c r="C102" i="51"/>
  <c r="C102" i="134" s="1"/>
  <c r="C98" i="51"/>
  <c r="C98" i="134" s="1"/>
  <c r="D111" i="51"/>
  <c r="D111" i="134" s="1"/>
  <c r="C91" i="51"/>
  <c r="C91" i="134" s="1"/>
  <c r="C80" i="51"/>
  <c r="C80" i="134" s="1"/>
  <c r="C72" i="51"/>
  <c r="C72" i="134" s="1"/>
  <c r="C64" i="51"/>
  <c r="C64" i="134" s="1"/>
  <c r="C111" i="51"/>
  <c r="C111" i="134" s="1"/>
  <c r="D114" i="51"/>
  <c r="D114" i="134" s="1"/>
  <c r="D109" i="51"/>
  <c r="D109" i="134" s="1"/>
  <c r="D105" i="51"/>
  <c r="D105" i="134" s="1"/>
  <c r="D101" i="51"/>
  <c r="D101" i="134" s="1"/>
  <c r="D97" i="51"/>
  <c r="D97" i="134" s="1"/>
  <c r="D90" i="51"/>
  <c r="D90" i="134" s="1"/>
  <c r="D85" i="51"/>
  <c r="D85" i="134" s="1"/>
  <c r="D79" i="51"/>
  <c r="D79" i="134" s="1"/>
  <c r="D75" i="51"/>
  <c r="D75" i="134" s="1"/>
  <c r="D71" i="51"/>
  <c r="D71" i="134" s="1"/>
  <c r="D67" i="51"/>
  <c r="D67" i="134" s="1"/>
  <c r="C124" i="51"/>
  <c r="C124" i="134" s="1"/>
  <c r="C120" i="51"/>
  <c r="C120" i="134" s="1"/>
  <c r="C114" i="51"/>
  <c r="C114" i="134" s="1"/>
  <c r="C109" i="51"/>
  <c r="C109" i="134" s="1"/>
  <c r="C105" i="51"/>
  <c r="C105" i="134" s="1"/>
  <c r="C101" i="51"/>
  <c r="C101" i="134" s="1"/>
  <c r="C97" i="51"/>
  <c r="C97" i="134" s="1"/>
  <c r="C89" i="51"/>
  <c r="C89" i="134" s="1"/>
  <c r="D73" i="51"/>
  <c r="D73" i="134" s="1"/>
  <c r="C117" i="51"/>
  <c r="C117" i="134" s="1"/>
  <c r="C99" i="51"/>
  <c r="C99" i="134" s="1"/>
  <c r="C92" i="51"/>
  <c r="C92" i="134" s="1"/>
  <c r="C69" i="51"/>
  <c r="C69" i="134" s="1"/>
  <c r="D98" i="51"/>
  <c r="D98" i="134" s="1"/>
  <c r="D103" i="51"/>
  <c r="D103" i="134" s="1"/>
  <c r="D88" i="51"/>
  <c r="D88" i="134" s="1"/>
  <c r="D65" i="51"/>
  <c r="D65" i="134" s="1"/>
  <c r="C107" i="51"/>
  <c r="C107" i="134" s="1"/>
  <c r="C95" i="51"/>
  <c r="C95" i="134" s="1"/>
  <c r="C88" i="51"/>
  <c r="C88" i="134" s="1"/>
  <c r="C77" i="51"/>
  <c r="C77" i="134" s="1"/>
  <c r="C65" i="51"/>
  <c r="C65" i="134" s="1"/>
  <c r="D110" i="51"/>
  <c r="D110" i="134" s="1"/>
  <c r="D102" i="51"/>
  <c r="D102" i="134" s="1"/>
  <c r="D91" i="51"/>
  <c r="D91" i="134" s="1"/>
  <c r="D80" i="51"/>
  <c r="D80" i="134" s="1"/>
  <c r="C121" i="51"/>
  <c r="C121" i="134" s="1"/>
  <c r="C87" i="51"/>
  <c r="C87" i="134" s="1"/>
  <c r="C68" i="51"/>
  <c r="C68" i="134" s="1"/>
  <c r="C90" i="51"/>
  <c r="C90" i="134" s="1"/>
  <c r="C79" i="51"/>
  <c r="C79" i="134" s="1"/>
  <c r="C71" i="51"/>
  <c r="C71" i="134" s="1"/>
  <c r="D94" i="51"/>
  <c r="D94" i="134" s="1"/>
  <c r="D63" i="51"/>
  <c r="D63" i="134" s="1"/>
  <c r="C94" i="51"/>
  <c r="C94" i="134" s="1"/>
  <c r="D118" i="51"/>
  <c r="D118" i="134" s="1"/>
  <c r="D113" i="51"/>
  <c r="D113" i="134" s="1"/>
  <c r="D108" i="51"/>
  <c r="D108" i="134" s="1"/>
  <c r="D104" i="51"/>
  <c r="D104" i="134" s="1"/>
  <c r="D100" i="51"/>
  <c r="D100" i="134" s="1"/>
  <c r="D96" i="51"/>
  <c r="D96" i="134" s="1"/>
  <c r="C82" i="51"/>
  <c r="C82" i="134" s="1"/>
  <c r="D112" i="51"/>
  <c r="D112" i="134" s="1"/>
  <c r="D92" i="51"/>
  <c r="D92" i="134" s="1"/>
  <c r="D81" i="51"/>
  <c r="D81" i="134" s="1"/>
  <c r="D69" i="51"/>
  <c r="D69" i="134" s="1"/>
  <c r="C122" i="51"/>
  <c r="C122" i="134" s="1"/>
  <c r="C103" i="51"/>
  <c r="C103" i="134" s="1"/>
  <c r="C81" i="51"/>
  <c r="C81" i="134" s="1"/>
  <c r="C73" i="51"/>
  <c r="C73" i="134" s="1"/>
  <c r="C131" i="51"/>
  <c r="C131" i="134" s="1"/>
  <c r="D116" i="51"/>
  <c r="D116" i="134" s="1"/>
  <c r="D106" i="51"/>
  <c r="D106" i="134" s="1"/>
  <c r="C119" i="51"/>
  <c r="C119" i="134" s="1"/>
  <c r="D87" i="51"/>
  <c r="D87" i="134" s="1"/>
  <c r="D76" i="51"/>
  <c r="D76" i="134" s="1"/>
  <c r="C116" i="51"/>
  <c r="C116" i="134" s="1"/>
  <c r="C76" i="51"/>
  <c r="C76" i="134" s="1"/>
  <c r="C130" i="51"/>
  <c r="C130" i="134" s="1"/>
  <c r="C63" i="51"/>
  <c r="C63" i="134" s="1"/>
  <c r="C85" i="51"/>
  <c r="C85" i="134" s="1"/>
  <c r="C75" i="51"/>
  <c r="C75" i="134" s="1"/>
  <c r="C67" i="51"/>
  <c r="C67" i="134" s="1"/>
  <c r="C129" i="51"/>
  <c r="C129" i="134" s="1"/>
  <c r="D93" i="51"/>
  <c r="D93" i="134" s="1"/>
  <c r="D89" i="51"/>
  <c r="D89" i="134" s="1"/>
  <c r="D82" i="51"/>
  <c r="D82" i="134" s="1"/>
  <c r="D78" i="51"/>
  <c r="D78" i="134" s="1"/>
  <c r="D74" i="51"/>
  <c r="D74" i="134" s="1"/>
  <c r="D70" i="51"/>
  <c r="D70" i="134" s="1"/>
  <c r="D66" i="51"/>
  <c r="D66" i="134" s="1"/>
  <c r="C123" i="51"/>
  <c r="C123" i="134" s="1"/>
  <c r="C118" i="51"/>
  <c r="C118" i="134" s="1"/>
  <c r="C113" i="51"/>
  <c r="C113" i="134" s="1"/>
  <c r="C108" i="51"/>
  <c r="C108" i="134" s="1"/>
  <c r="C104" i="51"/>
  <c r="C104" i="134" s="1"/>
  <c r="C100" i="51"/>
  <c r="C100" i="134" s="1"/>
  <c r="C96" i="51"/>
  <c r="C96" i="134" s="1"/>
  <c r="A30" i="69"/>
  <c r="A11" i="39"/>
  <c r="A28" i="53"/>
  <c r="AH9" i="80" l="1"/>
  <c r="X9" i="71"/>
  <c r="U10" i="71"/>
  <c r="V9" i="74"/>
  <c r="T10" i="74"/>
  <c r="X10" i="78"/>
  <c r="AA9" i="78"/>
  <c r="AC9" i="76"/>
  <c r="H9" i="122" s="1"/>
  <c r="AA10" i="76"/>
  <c r="AH10" i="80"/>
  <c r="AK9" i="80"/>
  <c r="AI10" i="80"/>
  <c r="AL9" i="80"/>
  <c r="Y111" i="78"/>
  <c r="AB110" i="78"/>
  <c r="K110" i="122" s="1"/>
  <c r="K110" i="133" s="1"/>
  <c r="X10" i="75"/>
  <c r="Z9" i="75"/>
  <c r="R9" i="77"/>
  <c r="P10" i="77"/>
  <c r="C112" i="51"/>
  <c r="C112" i="134" s="1"/>
  <c r="B148" i="53"/>
  <c r="B148" i="134"/>
  <c r="B63" i="51"/>
  <c r="B66" i="51"/>
  <c r="B64" i="51"/>
  <c r="B67" i="51"/>
  <c r="B65" i="51"/>
  <c r="B110" i="51"/>
  <c r="B86" i="51"/>
  <c r="B114" i="51"/>
  <c r="B73" i="51"/>
  <c r="B123" i="51"/>
  <c r="B75" i="51"/>
  <c r="B109" i="51"/>
  <c r="B106" i="51"/>
  <c r="B111" i="51"/>
  <c r="B80" i="51"/>
  <c r="B103" i="51"/>
  <c r="B117" i="51"/>
  <c r="B78" i="51"/>
  <c r="B116" i="51"/>
  <c r="B132" i="51"/>
  <c r="B96" i="51"/>
  <c r="B81" i="51"/>
  <c r="B87" i="51"/>
  <c r="B121" i="51"/>
  <c r="B85" i="51"/>
  <c r="B91" i="51"/>
  <c r="B125" i="51"/>
  <c r="B74" i="51"/>
  <c r="B104" i="51"/>
  <c r="B102" i="51"/>
  <c r="B82" i="51"/>
  <c r="B108" i="51"/>
  <c r="B112" i="51"/>
  <c r="B131" i="51"/>
  <c r="B70" i="51"/>
  <c r="B77" i="51"/>
  <c r="B72" i="51"/>
  <c r="B120" i="51"/>
  <c r="B92" i="51"/>
  <c r="B129" i="51"/>
  <c r="B95" i="51"/>
  <c r="B90" i="51"/>
  <c r="B107" i="51"/>
  <c r="B98" i="51"/>
  <c r="B127" i="51"/>
  <c r="B89" i="51"/>
  <c r="B113" i="51"/>
  <c r="B99" i="51"/>
  <c r="B124" i="51"/>
  <c r="B79" i="51"/>
  <c r="B130" i="51"/>
  <c r="B118" i="51"/>
  <c r="B100" i="51"/>
  <c r="B68" i="51"/>
  <c r="B105" i="51"/>
  <c r="B69" i="51"/>
  <c r="B122" i="51"/>
  <c r="B93" i="51"/>
  <c r="B71" i="51"/>
  <c r="B101" i="51"/>
  <c r="B88" i="51"/>
  <c r="B94" i="51"/>
  <c r="B76" i="51"/>
  <c r="AH68" i="74"/>
  <c r="E66" i="114" s="1"/>
  <c r="E66" i="69" s="1"/>
  <c r="AH67" i="74"/>
  <c r="E65" i="114" s="1"/>
  <c r="E65" i="69" s="1"/>
  <c r="A69" i="74"/>
  <c r="C115" i="51"/>
  <c r="C115" i="134" s="1"/>
  <c r="D84" i="51"/>
  <c r="D84" i="134" s="1"/>
  <c r="D117" i="53"/>
  <c r="D87" i="53"/>
  <c r="D69" i="53"/>
  <c r="C107" i="53"/>
  <c r="C73" i="53"/>
  <c r="D118" i="53"/>
  <c r="C68" i="53"/>
  <c r="C123" i="53"/>
  <c r="D86" i="53"/>
  <c r="C132" i="53"/>
  <c r="C130" i="53"/>
  <c r="D92" i="53"/>
  <c r="D110" i="53"/>
  <c r="D97" i="53"/>
  <c r="C100" i="53"/>
  <c r="C92" i="53"/>
  <c r="C121" i="53"/>
  <c r="C104" i="53"/>
  <c r="D70" i="53"/>
  <c r="C77" i="53"/>
  <c r="D103" i="53"/>
  <c r="C99" i="53"/>
  <c r="C111" i="53"/>
  <c r="C64" i="53"/>
  <c r="C102" i="53"/>
  <c r="D72" i="53"/>
  <c r="D99" i="53"/>
  <c r="C70" i="53"/>
  <c r="D81" i="53"/>
  <c r="C81" i="53"/>
  <c r="D88" i="53"/>
  <c r="C66" i="53"/>
  <c r="D112" i="53"/>
  <c r="C75" i="53"/>
  <c r="D104" i="53"/>
  <c r="D80" i="53"/>
  <c r="C124" i="53"/>
  <c r="D85" i="53"/>
  <c r="D105" i="53"/>
  <c r="D78" i="53"/>
  <c r="D73" i="53"/>
  <c r="C110" i="53"/>
  <c r="C105" i="53"/>
  <c r="C118" i="53"/>
  <c r="C91" i="53"/>
  <c r="D77" i="53"/>
  <c r="D102" i="53"/>
  <c r="D71" i="53"/>
  <c r="C96" i="53"/>
  <c r="D65" i="53"/>
  <c r="D111" i="53"/>
  <c r="C129" i="53"/>
  <c r="D106" i="53"/>
  <c r="D96" i="53"/>
  <c r="C87" i="53"/>
  <c r="C114" i="53"/>
  <c r="D83" i="53"/>
  <c r="D93" i="53"/>
  <c r="C89" i="53"/>
  <c r="C98" i="53"/>
  <c r="D68" i="53"/>
  <c r="D95" i="53"/>
  <c r="C67" i="53"/>
  <c r="C76" i="53"/>
  <c r="D100" i="53"/>
  <c r="D79" i="53"/>
  <c r="D101" i="53"/>
  <c r="C116" i="53"/>
  <c r="D63" i="53"/>
  <c r="C97" i="53"/>
  <c r="C108" i="53"/>
  <c r="D74" i="53"/>
  <c r="C88" i="53"/>
  <c r="D98" i="53"/>
  <c r="C117" i="53"/>
  <c r="C72" i="53"/>
  <c r="C106" i="53"/>
  <c r="C86" i="53"/>
  <c r="D107" i="53"/>
  <c r="C74" i="53"/>
  <c r="C113" i="53"/>
  <c r="C95" i="53"/>
  <c r="C80" i="53"/>
  <c r="C78" i="53"/>
  <c r="C63" i="53"/>
  <c r="C131" i="53"/>
  <c r="D113" i="53"/>
  <c r="D67" i="53"/>
  <c r="D114" i="53"/>
  <c r="D82" i="53"/>
  <c r="C125" i="53"/>
  <c r="C127" i="53"/>
  <c r="C93" i="53"/>
  <c r="C119" i="53"/>
  <c r="C82" i="53"/>
  <c r="C109" i="53"/>
  <c r="D89" i="53"/>
  <c r="C69" i="53"/>
  <c r="D64" i="53"/>
  <c r="D94" i="53"/>
  <c r="D75" i="53"/>
  <c r="D66" i="53"/>
  <c r="C65" i="53"/>
  <c r="D116" i="53"/>
  <c r="C103" i="53"/>
  <c r="C94" i="53"/>
  <c r="C71" i="53"/>
  <c r="C120" i="53"/>
  <c r="C112" i="53"/>
  <c r="C79" i="53"/>
  <c r="C85" i="53"/>
  <c r="D76" i="53"/>
  <c r="C122" i="53"/>
  <c r="D108" i="53"/>
  <c r="C90" i="53"/>
  <c r="D91" i="53"/>
  <c r="C101" i="53"/>
  <c r="D90" i="53"/>
  <c r="D109" i="53"/>
  <c r="D115" i="51"/>
  <c r="D115" i="134" s="1"/>
  <c r="C126" i="51"/>
  <c r="C126" i="134" s="1"/>
  <c r="B97" i="51"/>
  <c r="B97" i="134" s="1"/>
  <c r="C83" i="51"/>
  <c r="C83" i="134" s="1"/>
  <c r="C128" i="51"/>
  <c r="C128" i="134" s="1"/>
  <c r="A31" i="69"/>
  <c r="A12" i="39"/>
  <c r="A29" i="53"/>
  <c r="AI11" i="80" l="1"/>
  <c r="AL10" i="80"/>
  <c r="AH11" i="80"/>
  <c r="AK10" i="80"/>
  <c r="AA11" i="76"/>
  <c r="AC10" i="76"/>
  <c r="H10" i="122" s="1"/>
  <c r="H9" i="133"/>
  <c r="H9" i="124"/>
  <c r="H9" i="123"/>
  <c r="P11" i="77"/>
  <c r="R10" i="77"/>
  <c r="AA10" i="78"/>
  <c r="X11" i="78"/>
  <c r="T11" i="74"/>
  <c r="V10" i="74"/>
  <c r="Z10" i="75"/>
  <c r="X11" i="75"/>
  <c r="X10" i="71"/>
  <c r="U11" i="71"/>
  <c r="Y112" i="78"/>
  <c r="AB111" i="78"/>
  <c r="K111" i="122" s="1"/>
  <c r="K111" i="133" s="1"/>
  <c r="B78" i="134"/>
  <c r="B71" i="53"/>
  <c r="B71" i="134"/>
  <c r="B113" i="53"/>
  <c r="B113" i="134"/>
  <c r="B104" i="53"/>
  <c r="B104" i="134"/>
  <c r="B75" i="53"/>
  <c r="B75" i="134"/>
  <c r="B118" i="53"/>
  <c r="B118" i="134"/>
  <c r="B74" i="53"/>
  <c r="B74" i="134"/>
  <c r="C115" i="53"/>
  <c r="B80" i="53"/>
  <c r="B80" i="134"/>
  <c r="B100" i="53"/>
  <c r="B100" i="134"/>
  <c r="B95" i="53"/>
  <c r="B95" i="134"/>
  <c r="B70" i="53"/>
  <c r="B70" i="134"/>
  <c r="B87" i="53"/>
  <c r="B87" i="134"/>
  <c r="B117" i="53"/>
  <c r="B117" i="134"/>
  <c r="B93" i="53"/>
  <c r="B93" i="134"/>
  <c r="B89" i="53"/>
  <c r="B89" i="134"/>
  <c r="B129" i="53"/>
  <c r="B129" i="134"/>
  <c r="B131" i="53"/>
  <c r="B131" i="134"/>
  <c r="B81" i="53"/>
  <c r="B81" i="134"/>
  <c r="B103" i="53"/>
  <c r="B103" i="134"/>
  <c r="B123" i="53"/>
  <c r="B123" i="134"/>
  <c r="B76" i="53"/>
  <c r="B76" i="134"/>
  <c r="B122" i="53"/>
  <c r="B122" i="134"/>
  <c r="B130" i="53"/>
  <c r="B130" i="134"/>
  <c r="B127" i="53"/>
  <c r="B127" i="134"/>
  <c r="B92" i="53"/>
  <c r="B92" i="134"/>
  <c r="B112" i="53"/>
  <c r="B112" i="134"/>
  <c r="B125" i="53"/>
  <c r="B125" i="134"/>
  <c r="B96" i="53"/>
  <c r="B96" i="134"/>
  <c r="B73" i="53"/>
  <c r="B73" i="134"/>
  <c r="B94" i="53"/>
  <c r="B94" i="134"/>
  <c r="B69" i="53"/>
  <c r="B69" i="134"/>
  <c r="B79" i="53"/>
  <c r="B79" i="134"/>
  <c r="B98" i="53"/>
  <c r="B98" i="134"/>
  <c r="B120" i="53"/>
  <c r="B120" i="134"/>
  <c r="B108" i="53"/>
  <c r="B108" i="134"/>
  <c r="B91" i="53"/>
  <c r="B91" i="134"/>
  <c r="B132" i="53"/>
  <c r="B132" i="134"/>
  <c r="B111" i="53"/>
  <c r="B111" i="134"/>
  <c r="B114" i="53"/>
  <c r="B114" i="134"/>
  <c r="B65" i="53"/>
  <c r="B65" i="134"/>
  <c r="B67" i="53"/>
  <c r="B67" i="134"/>
  <c r="B88" i="53"/>
  <c r="B88" i="134"/>
  <c r="B105" i="53"/>
  <c r="B105" i="134"/>
  <c r="B124" i="53"/>
  <c r="B124" i="134"/>
  <c r="B107" i="53"/>
  <c r="B107" i="134"/>
  <c r="B72" i="53"/>
  <c r="B72" i="134"/>
  <c r="B82" i="53"/>
  <c r="B82" i="134"/>
  <c r="B85" i="53"/>
  <c r="B85" i="134"/>
  <c r="B116" i="53"/>
  <c r="B116" i="134"/>
  <c r="B106" i="53"/>
  <c r="B106" i="134"/>
  <c r="B86" i="53"/>
  <c r="B86" i="134"/>
  <c r="B64" i="53"/>
  <c r="B64" i="134"/>
  <c r="B66" i="53"/>
  <c r="B66" i="134"/>
  <c r="B101" i="53"/>
  <c r="B101" i="134"/>
  <c r="B68" i="53"/>
  <c r="B68" i="134"/>
  <c r="B99" i="53"/>
  <c r="B99" i="134"/>
  <c r="B90" i="53"/>
  <c r="B90" i="134"/>
  <c r="B77" i="53"/>
  <c r="B77" i="134"/>
  <c r="B102" i="53"/>
  <c r="B102" i="134"/>
  <c r="B121" i="53"/>
  <c r="B121" i="134"/>
  <c r="B109" i="53"/>
  <c r="B109" i="134"/>
  <c r="B110" i="53"/>
  <c r="B110" i="134"/>
  <c r="B63" i="53"/>
  <c r="B63" i="134"/>
  <c r="B78" i="53"/>
  <c r="B126" i="51"/>
  <c r="B128" i="51"/>
  <c r="B119" i="51"/>
  <c r="B115" i="51"/>
  <c r="B83" i="51"/>
  <c r="AH69" i="74"/>
  <c r="E67" i="114" s="1"/>
  <c r="E67" i="69" s="1"/>
  <c r="A70" i="74"/>
  <c r="C128" i="53"/>
  <c r="B97" i="53"/>
  <c r="C83" i="53"/>
  <c r="C126" i="53"/>
  <c r="D84" i="53"/>
  <c r="D115" i="53"/>
  <c r="C84" i="51"/>
  <c r="C84" i="134" s="1"/>
  <c r="A32" i="69"/>
  <c r="A13" i="39"/>
  <c r="A30" i="53"/>
  <c r="K35" i="72"/>
  <c r="E35" i="56" s="1"/>
  <c r="E35" i="132" s="1"/>
  <c r="K38" i="72"/>
  <c r="E38" i="56" s="1"/>
  <c r="E38" i="132" s="1"/>
  <c r="K39" i="72"/>
  <c r="E39" i="56" s="1"/>
  <c r="E39" i="132" s="1"/>
  <c r="K40" i="72"/>
  <c r="E40" i="56" s="1"/>
  <c r="E40" i="132" s="1"/>
  <c r="K41" i="72"/>
  <c r="E41" i="56" s="1"/>
  <c r="E41" i="132" s="1"/>
  <c r="K42" i="72"/>
  <c r="E42" i="56" s="1"/>
  <c r="E42" i="132" s="1"/>
  <c r="K47" i="72"/>
  <c r="E47" i="56" s="1"/>
  <c r="E47" i="132" s="1"/>
  <c r="K51" i="72"/>
  <c r="E51" i="56" s="1"/>
  <c r="E51" i="132" s="1"/>
  <c r="K52" i="72"/>
  <c r="E52" i="56" s="1"/>
  <c r="E52" i="132" s="1"/>
  <c r="K53" i="72"/>
  <c r="E53" i="56" s="1"/>
  <c r="E53" i="132" s="1"/>
  <c r="K54" i="72"/>
  <c r="E54" i="56" s="1"/>
  <c r="E54" i="132" s="1"/>
  <c r="K59" i="72"/>
  <c r="E59" i="56" s="1"/>
  <c r="E59" i="132" s="1"/>
  <c r="K63" i="72"/>
  <c r="E63" i="56" s="1"/>
  <c r="E63" i="132" s="1"/>
  <c r="K64" i="72"/>
  <c r="E64" i="56" s="1"/>
  <c r="E64" i="132" s="1"/>
  <c r="K65" i="72"/>
  <c r="E65" i="56" s="1"/>
  <c r="E65" i="132" s="1"/>
  <c r="K66" i="72"/>
  <c r="E66" i="56" s="1"/>
  <c r="E66" i="132" s="1"/>
  <c r="K71" i="72"/>
  <c r="E71" i="56" s="1"/>
  <c r="E71" i="132" s="1"/>
  <c r="K75" i="72"/>
  <c r="E75" i="56" s="1"/>
  <c r="E75" i="132" s="1"/>
  <c r="K76" i="72"/>
  <c r="E76" i="56" s="1"/>
  <c r="E76" i="132" s="1"/>
  <c r="K77" i="72"/>
  <c r="E77" i="56" s="1"/>
  <c r="E77" i="132" s="1"/>
  <c r="K78" i="72"/>
  <c r="E78" i="56" s="1"/>
  <c r="E78" i="132" s="1"/>
  <c r="K83" i="72"/>
  <c r="E83" i="56" s="1"/>
  <c r="E83" i="132" s="1"/>
  <c r="K87" i="72"/>
  <c r="E87" i="56" s="1"/>
  <c r="E87" i="132" s="1"/>
  <c r="K88" i="72"/>
  <c r="E88" i="56" s="1"/>
  <c r="E88" i="132" s="1"/>
  <c r="K89" i="72"/>
  <c r="E89" i="56" s="1"/>
  <c r="E89" i="132" s="1"/>
  <c r="K90" i="72"/>
  <c r="E90" i="56" s="1"/>
  <c r="E90" i="132" s="1"/>
  <c r="K95" i="72"/>
  <c r="E95" i="56" s="1"/>
  <c r="E95" i="132" s="1"/>
  <c r="K99" i="72"/>
  <c r="E99" i="56" s="1"/>
  <c r="E99" i="132" s="1"/>
  <c r="K100" i="72"/>
  <c r="E100" i="56" s="1"/>
  <c r="E100" i="132" s="1"/>
  <c r="K101" i="72"/>
  <c r="E101" i="56" s="1"/>
  <c r="E101" i="132" s="1"/>
  <c r="K102" i="72"/>
  <c r="E102" i="56" s="1"/>
  <c r="E102" i="132" s="1"/>
  <c r="H128" i="74"/>
  <c r="H126" i="74"/>
  <c r="P12" i="77" l="1"/>
  <c r="R11" i="77"/>
  <c r="H10" i="133"/>
  <c r="H10" i="123"/>
  <c r="H10" i="124"/>
  <c r="Z11" i="75"/>
  <c r="X12" i="75"/>
  <c r="AA12" i="76"/>
  <c r="AC11" i="76"/>
  <c r="H11" i="122" s="1"/>
  <c r="X11" i="71"/>
  <c r="U12" i="71"/>
  <c r="AH12" i="80"/>
  <c r="AK11" i="80"/>
  <c r="Y113" i="78"/>
  <c r="AB112" i="78"/>
  <c r="K112" i="122" s="1"/>
  <c r="K112" i="133" s="1"/>
  <c r="T12" i="74"/>
  <c r="V11" i="74"/>
  <c r="X12" i="78"/>
  <c r="AA11" i="78"/>
  <c r="AI12" i="80"/>
  <c r="AL11" i="80"/>
  <c r="V8" i="71"/>
  <c r="B128" i="53"/>
  <c r="B128" i="134"/>
  <c r="B126" i="53"/>
  <c r="B126" i="134"/>
  <c r="B83" i="53"/>
  <c r="B83" i="134"/>
  <c r="B115" i="53"/>
  <c r="B115" i="134"/>
  <c r="B119" i="53"/>
  <c r="B119" i="134"/>
  <c r="B84" i="51"/>
  <c r="B84" i="134" s="1"/>
  <c r="A71" i="74"/>
  <c r="C84" i="53"/>
  <c r="H113" i="74"/>
  <c r="H120" i="74"/>
  <c r="H114" i="74"/>
  <c r="H122" i="74"/>
  <c r="H118" i="74"/>
  <c r="H124" i="74"/>
  <c r="H123" i="74"/>
  <c r="H116" i="74"/>
  <c r="H119" i="74"/>
  <c r="H115" i="74"/>
  <c r="K98" i="72"/>
  <c r="E98" i="56" s="1"/>
  <c r="K86" i="72"/>
  <c r="E86" i="56" s="1"/>
  <c r="K74" i="72"/>
  <c r="E74" i="56" s="1"/>
  <c r="K62" i="72"/>
  <c r="E62" i="56" s="1"/>
  <c r="K50" i="72"/>
  <c r="E50" i="56" s="1"/>
  <c r="K81" i="72"/>
  <c r="E81" i="56" s="1"/>
  <c r="E81" i="132" s="1"/>
  <c r="K69" i="72"/>
  <c r="E69" i="56" s="1"/>
  <c r="E69" i="132" s="1"/>
  <c r="K96" i="72"/>
  <c r="E96" i="56" s="1"/>
  <c r="E96" i="132" s="1"/>
  <c r="K37" i="72"/>
  <c r="E37" i="56" s="1"/>
  <c r="E37" i="132" s="1"/>
  <c r="K97" i="72"/>
  <c r="E97" i="56" s="1"/>
  <c r="E97" i="132" s="1"/>
  <c r="K85" i="72"/>
  <c r="E85" i="56" s="1"/>
  <c r="E85" i="132" s="1"/>
  <c r="K73" i="72"/>
  <c r="E73" i="56" s="1"/>
  <c r="E73" i="132" s="1"/>
  <c r="K61" i="72"/>
  <c r="E61" i="56" s="1"/>
  <c r="E61" i="132" s="1"/>
  <c r="K49" i="72"/>
  <c r="E49" i="56" s="1"/>
  <c r="E49" i="132" s="1"/>
  <c r="A33" i="69"/>
  <c r="A14" i="39"/>
  <c r="A31" i="53"/>
  <c r="AH13" i="80" l="1"/>
  <c r="AK12" i="80"/>
  <c r="X12" i="71"/>
  <c r="U13" i="71"/>
  <c r="H11" i="133"/>
  <c r="H11" i="123"/>
  <c r="H11" i="124"/>
  <c r="AC12" i="76"/>
  <c r="H12" i="122" s="1"/>
  <c r="AA13" i="76"/>
  <c r="X13" i="75"/>
  <c r="Z12" i="75"/>
  <c r="AI13" i="80"/>
  <c r="AL12" i="80"/>
  <c r="AA12" i="78"/>
  <c r="X13" i="78"/>
  <c r="T13" i="74"/>
  <c r="V12" i="74"/>
  <c r="AB113" i="78"/>
  <c r="K113" i="122" s="1"/>
  <c r="K113" i="133" s="1"/>
  <c r="Y114" i="78"/>
  <c r="P13" i="77"/>
  <c r="R12" i="77"/>
  <c r="E50" i="61"/>
  <c r="E50" i="132"/>
  <c r="E62" i="61"/>
  <c r="E62" i="132"/>
  <c r="V9" i="71"/>
  <c r="E86" i="61"/>
  <c r="E86" i="132"/>
  <c r="E98" i="59"/>
  <c r="E98" i="132"/>
  <c r="E74" i="61"/>
  <c r="E74" i="132"/>
  <c r="AH70" i="74"/>
  <c r="E68" i="114" s="1"/>
  <c r="E68" i="69" s="1"/>
  <c r="B84" i="53"/>
  <c r="AH71" i="74"/>
  <c r="E69" i="114" s="1"/>
  <c r="E69" i="69" s="1"/>
  <c r="A72" i="74"/>
  <c r="E86" i="59"/>
  <c r="E74" i="59"/>
  <c r="E98" i="61"/>
  <c r="H127" i="74"/>
  <c r="K91" i="72"/>
  <c r="E91" i="56" s="1"/>
  <c r="E81" i="59"/>
  <c r="K103" i="72"/>
  <c r="K82" i="72"/>
  <c r="E82" i="56" s="1"/>
  <c r="K84" i="72"/>
  <c r="E84" i="56" s="1"/>
  <c r="K94" i="72"/>
  <c r="E94" i="56" s="1"/>
  <c r="K80" i="72"/>
  <c r="E80" i="56" s="1"/>
  <c r="K92" i="72"/>
  <c r="E92" i="56" s="1"/>
  <c r="K93" i="72"/>
  <c r="E93" i="56" s="1"/>
  <c r="K79" i="72"/>
  <c r="E79" i="56" s="1"/>
  <c r="K46" i="72"/>
  <c r="E46" i="56" s="1"/>
  <c r="K48" i="72"/>
  <c r="E48" i="56" s="1"/>
  <c r="K58" i="72"/>
  <c r="E58" i="56" s="1"/>
  <c r="K60" i="72"/>
  <c r="E60" i="56" s="1"/>
  <c r="K70" i="72"/>
  <c r="E70" i="56" s="1"/>
  <c r="K72" i="72"/>
  <c r="E72" i="56" s="1"/>
  <c r="K43" i="72"/>
  <c r="E43" i="56" s="1"/>
  <c r="E43" i="132" s="1"/>
  <c r="E50" i="59"/>
  <c r="K55" i="72"/>
  <c r="E55" i="56" s="1"/>
  <c r="K45" i="72"/>
  <c r="E45" i="56" s="1"/>
  <c r="E45" i="132" s="1"/>
  <c r="K67" i="72"/>
  <c r="E67" i="56" s="1"/>
  <c r="K56" i="72"/>
  <c r="E56" i="56" s="1"/>
  <c r="K57" i="72"/>
  <c r="E57" i="56" s="1"/>
  <c r="E62" i="59"/>
  <c r="K68" i="72"/>
  <c r="E68" i="56" s="1"/>
  <c r="K33" i="72"/>
  <c r="E33" i="56" s="1"/>
  <c r="E33" i="132" s="1"/>
  <c r="K34" i="72"/>
  <c r="E34" i="56" s="1"/>
  <c r="E34" i="132" s="1"/>
  <c r="K36" i="72"/>
  <c r="E36" i="56" s="1"/>
  <c r="E36" i="132" s="1"/>
  <c r="K32" i="72"/>
  <c r="E32" i="56" s="1"/>
  <c r="E32" i="132" s="1"/>
  <c r="E47" i="61"/>
  <c r="E47" i="59"/>
  <c r="E39" i="61"/>
  <c r="E39" i="59"/>
  <c r="E40" i="61"/>
  <c r="E40" i="59"/>
  <c r="E41" i="61"/>
  <c r="E41" i="59"/>
  <c r="E42" i="61"/>
  <c r="E42" i="59"/>
  <c r="E59" i="61"/>
  <c r="E59" i="59"/>
  <c r="E51" i="61"/>
  <c r="E51" i="59"/>
  <c r="E52" i="61"/>
  <c r="E52" i="59"/>
  <c r="E53" i="61"/>
  <c r="E53" i="59"/>
  <c r="E54" i="61"/>
  <c r="E54" i="59"/>
  <c r="E69" i="61"/>
  <c r="E69" i="59"/>
  <c r="E71" i="61"/>
  <c r="E71" i="59"/>
  <c r="E63" i="61"/>
  <c r="E63" i="59"/>
  <c r="E64" i="59"/>
  <c r="E64" i="61"/>
  <c r="E65" i="61"/>
  <c r="E65" i="59"/>
  <c r="E66" i="61"/>
  <c r="E66" i="59"/>
  <c r="E83" i="61"/>
  <c r="E83" i="59"/>
  <c r="E75" i="61"/>
  <c r="E75" i="59"/>
  <c r="E76" i="61"/>
  <c r="E76" i="59"/>
  <c r="E77" i="59"/>
  <c r="E77" i="61"/>
  <c r="E78" i="61"/>
  <c r="E78" i="59"/>
  <c r="E95" i="61"/>
  <c r="E95" i="59"/>
  <c r="E96" i="61"/>
  <c r="E96" i="59"/>
  <c r="E87" i="61"/>
  <c r="E87" i="59"/>
  <c r="E88" i="61"/>
  <c r="E88" i="59"/>
  <c r="E89" i="61"/>
  <c r="E89" i="59"/>
  <c r="E90" i="61"/>
  <c r="E90" i="59"/>
  <c r="E35" i="61"/>
  <c r="E35" i="59"/>
  <c r="E38" i="61"/>
  <c r="E38" i="59"/>
  <c r="E99" i="61"/>
  <c r="E99" i="59"/>
  <c r="E100" i="61"/>
  <c r="E100" i="59"/>
  <c r="E101" i="61"/>
  <c r="E101" i="59"/>
  <c r="E102" i="61"/>
  <c r="E102" i="59"/>
  <c r="A34" i="69"/>
  <c r="A15" i="39"/>
  <c r="A32" i="53"/>
  <c r="AI14" i="80" l="1"/>
  <c r="AL13" i="80"/>
  <c r="X14" i="75"/>
  <c r="Z13" i="75"/>
  <c r="AA14" i="76"/>
  <c r="AC13" i="76"/>
  <c r="H13" i="122" s="1"/>
  <c r="H12" i="133"/>
  <c r="H12" i="124"/>
  <c r="H12" i="123"/>
  <c r="X13" i="71"/>
  <c r="U14" i="71"/>
  <c r="X14" i="78"/>
  <c r="AA13" i="78"/>
  <c r="P14" i="77"/>
  <c r="R13" i="77"/>
  <c r="T14" i="74"/>
  <c r="V13" i="74"/>
  <c r="AB114" i="78"/>
  <c r="K114" i="122" s="1"/>
  <c r="K114" i="133" s="1"/>
  <c r="Y115" i="78"/>
  <c r="AH14" i="80"/>
  <c r="AK13" i="80"/>
  <c r="E67" i="61"/>
  <c r="E67" i="132"/>
  <c r="E46" i="59"/>
  <c r="E46" i="132"/>
  <c r="E55" i="61"/>
  <c r="E55" i="132"/>
  <c r="E68" i="61"/>
  <c r="E68" i="132"/>
  <c r="E70" i="61"/>
  <c r="E70" i="132"/>
  <c r="E48" i="61"/>
  <c r="E48" i="132"/>
  <c r="E60" i="61"/>
  <c r="E60" i="132"/>
  <c r="E56" i="59"/>
  <c r="E56" i="132"/>
  <c r="E57" i="59"/>
  <c r="E57" i="132"/>
  <c r="E58" i="61"/>
  <c r="E58" i="132"/>
  <c r="E79" i="61"/>
  <c r="E79" i="132"/>
  <c r="E93" i="61"/>
  <c r="E93" i="132"/>
  <c r="E80" i="61"/>
  <c r="E80" i="132"/>
  <c r="E84" i="61"/>
  <c r="E84" i="132"/>
  <c r="E82" i="61"/>
  <c r="E82" i="132"/>
  <c r="E91" i="61"/>
  <c r="E91" i="132"/>
  <c r="E92" i="59"/>
  <c r="E92" i="132"/>
  <c r="E72" i="59"/>
  <c r="E72" i="132"/>
  <c r="E94" i="59"/>
  <c r="E94" i="132"/>
  <c r="H13" i="123"/>
  <c r="K44" i="72"/>
  <c r="E44" i="56" s="1"/>
  <c r="E55" i="59"/>
  <c r="A73" i="74"/>
  <c r="E72" i="61"/>
  <c r="E91" i="59"/>
  <c r="E34" i="61"/>
  <c r="E57" i="61"/>
  <c r="E56" i="61"/>
  <c r="E36" i="61"/>
  <c r="E33" i="61"/>
  <c r="E45" i="61"/>
  <c r="E84" i="59"/>
  <c r="E43" i="61"/>
  <c r="E82" i="59"/>
  <c r="E94" i="61"/>
  <c r="E43" i="59"/>
  <c r="E103" i="56"/>
  <c r="E32" i="61"/>
  <c r="E34" i="59"/>
  <c r="H117" i="74"/>
  <c r="H121" i="74"/>
  <c r="H125" i="74"/>
  <c r="E81" i="61"/>
  <c r="E33" i="59"/>
  <c r="E93" i="59"/>
  <c r="E92" i="61"/>
  <c r="E58" i="59"/>
  <c r="E46" i="61"/>
  <c r="E48" i="59"/>
  <c r="E70" i="59"/>
  <c r="E67" i="59"/>
  <c r="E60" i="59"/>
  <c r="E68" i="59"/>
  <c r="E45" i="59"/>
  <c r="E36" i="59"/>
  <c r="E80" i="59"/>
  <c r="E32" i="59"/>
  <c r="E79" i="59"/>
  <c r="E85" i="61"/>
  <c r="E85" i="59"/>
  <c r="E61" i="61"/>
  <c r="E61" i="59"/>
  <c r="E37" i="61"/>
  <c r="E37" i="59"/>
  <c r="E73" i="61"/>
  <c r="E73" i="59"/>
  <c r="E49" i="61"/>
  <c r="E49" i="59"/>
  <c r="E97" i="61"/>
  <c r="E97" i="59"/>
  <c r="A35" i="69"/>
  <c r="A16" i="39"/>
  <c r="A33" i="53"/>
  <c r="X15" i="78" l="1"/>
  <c r="AA14" i="78"/>
  <c r="X14" i="71"/>
  <c r="U15" i="71"/>
  <c r="H13" i="133"/>
  <c r="H13" i="124"/>
  <c r="AA15" i="76"/>
  <c r="AC14" i="76"/>
  <c r="H14" i="122" s="1"/>
  <c r="H14" i="133" s="1"/>
  <c r="T15" i="74"/>
  <c r="V14" i="74"/>
  <c r="AH15" i="80"/>
  <c r="AK14" i="80"/>
  <c r="X15" i="75"/>
  <c r="Z14" i="75"/>
  <c r="AB115" i="78"/>
  <c r="K115" i="122" s="1"/>
  <c r="K115" i="133" s="1"/>
  <c r="Y116" i="78"/>
  <c r="P15" i="77"/>
  <c r="R14" i="77"/>
  <c r="AL14" i="80"/>
  <c r="AI15" i="80"/>
  <c r="E44" i="61"/>
  <c r="E44" i="132"/>
  <c r="E103" i="61"/>
  <c r="E103" i="132"/>
  <c r="AH72" i="74"/>
  <c r="E70" i="114" s="1"/>
  <c r="E70" i="69" s="1"/>
  <c r="E44" i="59"/>
  <c r="AH73" i="74"/>
  <c r="E71" i="114" s="1"/>
  <c r="E71" i="69" s="1"/>
  <c r="A74" i="74"/>
  <c r="E103" i="59"/>
  <c r="E104" i="56"/>
  <c r="E104" i="132" s="1"/>
  <c r="K105" i="72"/>
  <c r="H112" i="74"/>
  <c r="H110" i="74"/>
  <c r="H111" i="74"/>
  <c r="A36" i="69"/>
  <c r="A17" i="39"/>
  <c r="A34" i="53"/>
  <c r="H14" i="124" l="1"/>
  <c r="H14" i="123"/>
  <c r="AL15" i="80"/>
  <c r="AI16" i="80"/>
  <c r="P16" i="77"/>
  <c r="R15" i="77"/>
  <c r="Y117" i="78"/>
  <c r="AB116" i="78"/>
  <c r="K116" i="122" s="1"/>
  <c r="K116" i="133" s="1"/>
  <c r="X15" i="71"/>
  <c r="U16" i="71"/>
  <c r="T16" i="74"/>
  <c r="V15" i="74"/>
  <c r="AK15" i="80"/>
  <c r="AH16" i="80"/>
  <c r="AA16" i="76"/>
  <c r="AC15" i="76"/>
  <c r="H15" i="122" s="1"/>
  <c r="H15" i="133" s="1"/>
  <c r="X16" i="75"/>
  <c r="Z15" i="75"/>
  <c r="X16" i="78"/>
  <c r="AA15" i="78"/>
  <c r="K44" i="74"/>
  <c r="K62" i="74"/>
  <c r="K80" i="74"/>
  <c r="F80" i="56" s="1"/>
  <c r="F80" i="132" s="1"/>
  <c r="K81" i="74"/>
  <c r="F81" i="56" s="1"/>
  <c r="F81" i="132" s="1"/>
  <c r="K47" i="74"/>
  <c r="K53" i="74"/>
  <c r="K52" i="74"/>
  <c r="K55" i="74"/>
  <c r="K61" i="74"/>
  <c r="K56" i="74"/>
  <c r="K59" i="74"/>
  <c r="K49" i="74"/>
  <c r="K45" i="74"/>
  <c r="K60" i="74"/>
  <c r="K57" i="74"/>
  <c r="K51" i="74"/>
  <c r="K46" i="74"/>
  <c r="K58" i="74"/>
  <c r="K54" i="74"/>
  <c r="K48" i="74"/>
  <c r="K50" i="74"/>
  <c r="K86" i="74"/>
  <c r="K104" i="74"/>
  <c r="K73" i="74"/>
  <c r="F73" i="56" s="1"/>
  <c r="F73" i="132" s="1"/>
  <c r="K78" i="74"/>
  <c r="K77" i="74"/>
  <c r="F77" i="56" s="1"/>
  <c r="F77" i="132" s="1"/>
  <c r="K84" i="74"/>
  <c r="K72" i="74"/>
  <c r="K63" i="74"/>
  <c r="K108" i="74"/>
  <c r="K75" i="74"/>
  <c r="F75" i="56" s="1"/>
  <c r="F75" i="132" s="1"/>
  <c r="K71" i="74"/>
  <c r="K107" i="74"/>
  <c r="K105" i="74"/>
  <c r="K95" i="74"/>
  <c r="F95" i="56" s="1"/>
  <c r="F95" i="132" s="1"/>
  <c r="K109" i="74"/>
  <c r="K101" i="74"/>
  <c r="K93" i="74"/>
  <c r="F93" i="56" s="1"/>
  <c r="F93" i="132" s="1"/>
  <c r="K100" i="74"/>
  <c r="K68" i="74"/>
  <c r="K102" i="74"/>
  <c r="K92" i="74"/>
  <c r="K99" i="74"/>
  <c r="F99" i="56" s="1"/>
  <c r="F99" i="132" s="1"/>
  <c r="K103" i="74"/>
  <c r="K98" i="74"/>
  <c r="K65" i="74"/>
  <c r="F65" i="56" s="1"/>
  <c r="F65" i="132" s="1"/>
  <c r="K85" i="74"/>
  <c r="K70" i="74"/>
  <c r="K64" i="74"/>
  <c r="F64" i="56" s="1"/>
  <c r="F64" i="132" s="1"/>
  <c r="K66" i="74"/>
  <c r="K94" i="74"/>
  <c r="K69" i="74"/>
  <c r="K88" i="74"/>
  <c r="K83" i="74"/>
  <c r="K89" i="74"/>
  <c r="K74" i="74"/>
  <c r="K97" i="74"/>
  <c r="K79" i="74"/>
  <c r="K90" i="74"/>
  <c r="K82" i="74"/>
  <c r="K67" i="74"/>
  <c r="K87" i="74"/>
  <c r="K91" i="74"/>
  <c r="K106" i="74"/>
  <c r="K96" i="74"/>
  <c r="K76" i="74"/>
  <c r="AH74" i="74"/>
  <c r="E72" i="114" s="1"/>
  <c r="E72" i="69" s="1"/>
  <c r="A75" i="74"/>
  <c r="E105" i="56"/>
  <c r="E105" i="132" s="1"/>
  <c r="K106" i="72"/>
  <c r="E104" i="61"/>
  <c r="E104" i="59"/>
  <c r="A37" i="69"/>
  <c r="A18" i="39"/>
  <c r="A35" i="53"/>
  <c r="L128" i="51"/>
  <c r="L127" i="51"/>
  <c r="L126" i="51"/>
  <c r="L125" i="51"/>
  <c r="L121" i="51"/>
  <c r="L120" i="51"/>
  <c r="L119" i="51"/>
  <c r="L118" i="51"/>
  <c r="L117" i="51"/>
  <c r="L116" i="51"/>
  <c r="L115" i="51"/>
  <c r="L114" i="51"/>
  <c r="L113" i="51"/>
  <c r="L112" i="51"/>
  <c r="L111" i="51"/>
  <c r="L110" i="51"/>
  <c r="L109" i="51"/>
  <c r="L108" i="51"/>
  <c r="L107" i="51"/>
  <c r="L106" i="51"/>
  <c r="L105" i="51"/>
  <c r="L104" i="51"/>
  <c r="L103" i="51"/>
  <c r="L102" i="51"/>
  <c r="L101" i="51"/>
  <c r="L100" i="51"/>
  <c r="L99" i="51"/>
  <c r="L98" i="51"/>
  <c r="L97" i="51"/>
  <c r="L96" i="51"/>
  <c r="L95" i="51"/>
  <c r="L94" i="51"/>
  <c r="L93" i="51"/>
  <c r="L92" i="51"/>
  <c r="L91" i="51"/>
  <c r="L90" i="51"/>
  <c r="L89" i="51"/>
  <c r="L88" i="51"/>
  <c r="L87" i="51"/>
  <c r="L86" i="51"/>
  <c r="L83" i="51"/>
  <c r="L82" i="51"/>
  <c r="L81" i="51"/>
  <c r="L80" i="51"/>
  <c r="L79" i="51"/>
  <c r="L78" i="51"/>
  <c r="L77" i="51"/>
  <c r="L76" i="51"/>
  <c r="L75" i="51"/>
  <c r="L74" i="51"/>
  <c r="L73" i="51"/>
  <c r="L72" i="51"/>
  <c r="L71" i="51"/>
  <c r="L70" i="51"/>
  <c r="L69" i="51"/>
  <c r="L68" i="51"/>
  <c r="L67" i="51"/>
  <c r="L66" i="51"/>
  <c r="L65" i="51"/>
  <c r="L64" i="51"/>
  <c r="L63" i="51"/>
  <c r="L62" i="51"/>
  <c r="L60" i="51"/>
  <c r="L59" i="51"/>
  <c r="L58" i="51"/>
  <c r="L57" i="51"/>
  <c r="L56" i="51"/>
  <c r="L53" i="51"/>
  <c r="L50" i="51"/>
  <c r="L49" i="51"/>
  <c r="L48" i="51"/>
  <c r="L47" i="51"/>
  <c r="L46" i="51"/>
  <c r="L45" i="51"/>
  <c r="L43" i="51"/>
  <c r="L42" i="51"/>
  <c r="L40" i="51"/>
  <c r="L39" i="51"/>
  <c r="L38" i="51"/>
  <c r="L37" i="51"/>
  <c r="L36" i="51"/>
  <c r="L35" i="51"/>
  <c r="L34" i="51"/>
  <c r="L33" i="51"/>
  <c r="L32" i="51"/>
  <c r="W117" i="72" l="1"/>
  <c r="B115" i="114" s="1"/>
  <c r="B115" i="69" s="1"/>
  <c r="W106" i="72"/>
  <c r="B104" i="114" s="1"/>
  <c r="B104" i="69" s="1"/>
  <c r="W50" i="72"/>
  <c r="B48" i="114" s="1"/>
  <c r="B48" i="69" s="1"/>
  <c r="W96" i="72"/>
  <c r="B94" i="114" s="1"/>
  <c r="B94" i="69" s="1"/>
  <c r="W108" i="72"/>
  <c r="B106" i="114" s="1"/>
  <c r="B106" i="69" s="1"/>
  <c r="W120" i="72"/>
  <c r="B118" i="114" s="1"/>
  <c r="B118" i="69" s="1"/>
  <c r="W47" i="72"/>
  <c r="B45" i="114" s="1"/>
  <c r="B45" i="69" s="1"/>
  <c r="W57" i="72"/>
  <c r="B55" i="114" s="1"/>
  <c r="B55" i="69" s="1"/>
  <c r="W60" i="72"/>
  <c r="B58" i="114" s="1"/>
  <c r="B58" i="69" s="1"/>
  <c r="W63" i="72"/>
  <c r="B61" i="114" s="1"/>
  <c r="B61" i="69" s="1"/>
  <c r="W66" i="72"/>
  <c r="B64" i="114" s="1"/>
  <c r="B64" i="69" s="1"/>
  <c r="W69" i="72"/>
  <c r="B67" i="114" s="1"/>
  <c r="B67" i="69" s="1"/>
  <c r="W72" i="72"/>
  <c r="B70" i="114" s="1"/>
  <c r="B70" i="69" s="1"/>
  <c r="W75" i="72"/>
  <c r="B73" i="114" s="1"/>
  <c r="B73" i="69" s="1"/>
  <c r="W78" i="72"/>
  <c r="B76" i="114" s="1"/>
  <c r="B76" i="69" s="1"/>
  <c r="W81" i="72"/>
  <c r="B79" i="114" s="1"/>
  <c r="B79" i="69" s="1"/>
  <c r="W88" i="72"/>
  <c r="B86" i="114" s="1"/>
  <c r="B86" i="69" s="1"/>
  <c r="W91" i="72"/>
  <c r="B89" i="114" s="1"/>
  <c r="B89" i="69" s="1"/>
  <c r="W94" i="72"/>
  <c r="B92" i="114" s="1"/>
  <c r="B92" i="69" s="1"/>
  <c r="W97" i="72"/>
  <c r="B95" i="114" s="1"/>
  <c r="B95" i="69" s="1"/>
  <c r="W100" i="72"/>
  <c r="B98" i="114" s="1"/>
  <c r="B98" i="69" s="1"/>
  <c r="W103" i="72"/>
  <c r="B101" i="114" s="1"/>
  <c r="B101" i="69" s="1"/>
  <c r="W105" i="72"/>
  <c r="B103" i="114" s="1"/>
  <c r="B103" i="69" s="1"/>
  <c r="W111" i="72"/>
  <c r="B109" i="114" s="1"/>
  <c r="B109" i="69" s="1"/>
  <c r="W112" i="72"/>
  <c r="B110" i="114" s="1"/>
  <c r="B110" i="69" s="1"/>
  <c r="W118" i="72"/>
  <c r="B116" i="114" s="1"/>
  <c r="B116" i="69" s="1"/>
  <c r="W46" i="72"/>
  <c r="B44" i="114" s="1"/>
  <c r="B44" i="69" s="1"/>
  <c r="W87" i="72"/>
  <c r="B85" i="114" s="1"/>
  <c r="B85" i="69" s="1"/>
  <c r="W90" i="72"/>
  <c r="B88" i="114" s="1"/>
  <c r="B88" i="69" s="1"/>
  <c r="W93" i="72"/>
  <c r="B91" i="114" s="1"/>
  <c r="B91" i="69" s="1"/>
  <c r="W99" i="72"/>
  <c r="B97" i="114" s="1"/>
  <c r="B97" i="69" s="1"/>
  <c r="W102" i="72"/>
  <c r="B100" i="114" s="1"/>
  <c r="B100" i="69" s="1"/>
  <c r="W107" i="72"/>
  <c r="B105" i="114" s="1"/>
  <c r="B105" i="69" s="1"/>
  <c r="W113" i="72"/>
  <c r="B111" i="114" s="1"/>
  <c r="B111" i="69" s="1"/>
  <c r="W119" i="72"/>
  <c r="B117" i="114" s="1"/>
  <c r="B117" i="69" s="1"/>
  <c r="W114" i="72"/>
  <c r="B112" i="114" s="1"/>
  <c r="B112" i="69" s="1"/>
  <c r="AK16" i="80"/>
  <c r="AH17" i="80"/>
  <c r="T17" i="74"/>
  <c r="V16" i="74"/>
  <c r="X16" i="71"/>
  <c r="U17" i="71"/>
  <c r="X17" i="78"/>
  <c r="AA16" i="78"/>
  <c r="Y118" i="78"/>
  <c r="AB117" i="78"/>
  <c r="K117" i="122" s="1"/>
  <c r="K117" i="133" s="1"/>
  <c r="X17" i="75"/>
  <c r="Z16" i="75"/>
  <c r="R16" i="77"/>
  <c r="P17" i="77"/>
  <c r="AL16" i="80"/>
  <c r="AI17" i="80"/>
  <c r="AA17" i="76"/>
  <c r="AC17" i="76" s="1"/>
  <c r="H17" i="122" s="1"/>
  <c r="H17" i="133" s="1"/>
  <c r="AC16" i="76"/>
  <c r="H16" i="122" s="1"/>
  <c r="H16" i="133" s="1"/>
  <c r="L121" i="134"/>
  <c r="L121" i="53"/>
  <c r="L48" i="134"/>
  <c r="L48" i="53"/>
  <c r="W61" i="72"/>
  <c r="B59" i="114" s="1"/>
  <c r="B59" i="69" s="1"/>
  <c r="L61" i="51"/>
  <c r="L67" i="134"/>
  <c r="L67" i="53"/>
  <c r="L70" i="134"/>
  <c r="L70" i="53"/>
  <c r="L79" i="134"/>
  <c r="L79" i="53"/>
  <c r="W115" i="72"/>
  <c r="B113" i="114" s="1"/>
  <c r="B113" i="69" s="1"/>
  <c r="L86" i="134"/>
  <c r="L86" i="53"/>
  <c r="L104" i="134"/>
  <c r="L104" i="53"/>
  <c r="L33" i="134"/>
  <c r="L33" i="53"/>
  <c r="L39" i="134"/>
  <c r="L39" i="53"/>
  <c r="W48" i="72"/>
  <c r="B46" i="114" s="1"/>
  <c r="B46" i="69" s="1"/>
  <c r="W104" i="72"/>
  <c r="B102" i="114" s="1"/>
  <c r="B102" i="69" s="1"/>
  <c r="W110" i="72"/>
  <c r="B108" i="114" s="1"/>
  <c r="B108" i="69" s="1"/>
  <c r="W116" i="72"/>
  <c r="B114" i="114" s="1"/>
  <c r="B114" i="69" s="1"/>
  <c r="W122" i="72"/>
  <c r="B120" i="114" s="1"/>
  <c r="B120" i="69" s="1"/>
  <c r="W55" i="72"/>
  <c r="B53" i="114" s="1"/>
  <c r="B53" i="69" s="1"/>
  <c r="L55" i="51"/>
  <c r="L122" i="51"/>
  <c r="L45" i="134"/>
  <c r="L45" i="53"/>
  <c r="L49" i="134"/>
  <c r="L49" i="53"/>
  <c r="W58" i="72"/>
  <c r="B56" i="114" s="1"/>
  <c r="B56" i="69" s="1"/>
  <c r="W64" i="72"/>
  <c r="B62" i="114" s="1"/>
  <c r="B62" i="69" s="1"/>
  <c r="W67" i="72"/>
  <c r="B65" i="114" s="1"/>
  <c r="B65" i="69" s="1"/>
  <c r="W70" i="72"/>
  <c r="B68" i="114" s="1"/>
  <c r="B68" i="69" s="1"/>
  <c r="W73" i="72"/>
  <c r="B71" i="114" s="1"/>
  <c r="B71" i="69" s="1"/>
  <c r="W76" i="72"/>
  <c r="B74" i="114" s="1"/>
  <c r="B74" i="69" s="1"/>
  <c r="W79" i="72"/>
  <c r="B77" i="114" s="1"/>
  <c r="B77" i="69" s="1"/>
  <c r="W82" i="72"/>
  <c r="B80" i="114" s="1"/>
  <c r="B80" i="69" s="1"/>
  <c r="L105" i="134"/>
  <c r="L105" i="53"/>
  <c r="L111" i="134"/>
  <c r="L111" i="53"/>
  <c r="L117" i="134"/>
  <c r="L117" i="53"/>
  <c r="L125" i="134"/>
  <c r="L125" i="53"/>
  <c r="L58" i="134"/>
  <c r="L58" i="53"/>
  <c r="L92" i="134"/>
  <c r="L92" i="53"/>
  <c r="D10" i="72"/>
  <c r="D11" i="72"/>
  <c r="D12" i="72"/>
  <c r="D14" i="72"/>
  <c r="D9" i="72"/>
  <c r="D13" i="72"/>
  <c r="D8" i="72"/>
  <c r="D15" i="72"/>
  <c r="L8" i="51"/>
  <c r="L34" i="134"/>
  <c r="L34" i="53"/>
  <c r="L40" i="134"/>
  <c r="L40" i="53"/>
  <c r="L53" i="134"/>
  <c r="L53" i="53"/>
  <c r="L56" i="134"/>
  <c r="L56" i="53"/>
  <c r="L59" i="134"/>
  <c r="L59" i="53"/>
  <c r="L62" i="134"/>
  <c r="L62" i="53"/>
  <c r="L65" i="134"/>
  <c r="L65" i="53"/>
  <c r="L68" i="134"/>
  <c r="L68" i="53"/>
  <c r="L71" i="134"/>
  <c r="L71" i="53"/>
  <c r="L74" i="134"/>
  <c r="L74" i="53"/>
  <c r="L77" i="134"/>
  <c r="L77" i="53"/>
  <c r="L80" i="134"/>
  <c r="L80" i="53"/>
  <c r="L83" i="134"/>
  <c r="L83" i="53"/>
  <c r="W86" i="72"/>
  <c r="B84" i="114" s="1"/>
  <c r="B84" i="69" s="1"/>
  <c r="W89" i="72"/>
  <c r="B87" i="114" s="1"/>
  <c r="B87" i="69" s="1"/>
  <c r="W92" i="72"/>
  <c r="B90" i="114" s="1"/>
  <c r="B90" i="69" s="1"/>
  <c r="W95" i="72"/>
  <c r="B93" i="114" s="1"/>
  <c r="B93" i="69" s="1"/>
  <c r="W98" i="72"/>
  <c r="B96" i="114" s="1"/>
  <c r="B96" i="69" s="1"/>
  <c r="W101" i="72"/>
  <c r="B99" i="114" s="1"/>
  <c r="B99" i="69" s="1"/>
  <c r="L126" i="134"/>
  <c r="L126" i="53"/>
  <c r="L89" i="134"/>
  <c r="L89" i="53"/>
  <c r="W45" i="72"/>
  <c r="B43" i="114" s="1"/>
  <c r="B43" i="69" s="1"/>
  <c r="W49" i="72"/>
  <c r="B47" i="114" s="1"/>
  <c r="B47" i="69" s="1"/>
  <c r="L87" i="134"/>
  <c r="L87" i="53"/>
  <c r="L90" i="134"/>
  <c r="L90" i="53"/>
  <c r="L93" i="134"/>
  <c r="L93" i="53"/>
  <c r="L96" i="134"/>
  <c r="L96" i="53"/>
  <c r="L99" i="134"/>
  <c r="L99" i="53"/>
  <c r="L102" i="134"/>
  <c r="L102" i="53"/>
  <c r="L106" i="134"/>
  <c r="L106" i="53"/>
  <c r="L112" i="134"/>
  <c r="L112" i="53"/>
  <c r="L118" i="134"/>
  <c r="L118" i="53"/>
  <c r="L127" i="134"/>
  <c r="L127" i="53"/>
  <c r="L76" i="134"/>
  <c r="L76" i="53"/>
  <c r="L101" i="134"/>
  <c r="L101" i="53"/>
  <c r="D18" i="72"/>
  <c r="D19" i="72"/>
  <c r="L35" i="134"/>
  <c r="L35" i="53"/>
  <c r="L41" i="51"/>
  <c r="L46" i="134"/>
  <c r="L46" i="53"/>
  <c r="L50" i="134"/>
  <c r="L50" i="53"/>
  <c r="L128" i="134"/>
  <c r="L128" i="53"/>
  <c r="L38" i="134"/>
  <c r="L38" i="53"/>
  <c r="L110" i="134"/>
  <c r="L110" i="53"/>
  <c r="W53" i="72"/>
  <c r="B51" i="114" s="1"/>
  <c r="B51" i="69" s="1"/>
  <c r="W56" i="72"/>
  <c r="B54" i="114" s="1"/>
  <c r="B54" i="69" s="1"/>
  <c r="W59" i="72"/>
  <c r="B57" i="114" s="1"/>
  <c r="B57" i="69" s="1"/>
  <c r="W62" i="72"/>
  <c r="B60" i="114" s="1"/>
  <c r="B60" i="69" s="1"/>
  <c r="W65" i="72"/>
  <c r="B63" i="114" s="1"/>
  <c r="B63" i="69" s="1"/>
  <c r="W68" i="72"/>
  <c r="B66" i="114" s="1"/>
  <c r="B66" i="69" s="1"/>
  <c r="W71" i="72"/>
  <c r="B69" i="114" s="1"/>
  <c r="B69" i="69" s="1"/>
  <c r="W74" i="72"/>
  <c r="B72" i="114" s="1"/>
  <c r="B72" i="69" s="1"/>
  <c r="W77" i="72"/>
  <c r="B75" i="114" s="1"/>
  <c r="B75" i="69" s="1"/>
  <c r="W80" i="72"/>
  <c r="B78" i="114" s="1"/>
  <c r="B78" i="69" s="1"/>
  <c r="W83" i="72"/>
  <c r="B81" i="114" s="1"/>
  <c r="B81" i="69" s="1"/>
  <c r="L107" i="134"/>
  <c r="L107" i="53"/>
  <c r="L113" i="134"/>
  <c r="L113" i="53"/>
  <c r="L119" i="134"/>
  <c r="L119" i="53"/>
  <c r="L32" i="134"/>
  <c r="L32" i="53"/>
  <c r="W109" i="72"/>
  <c r="B107" i="114" s="1"/>
  <c r="B107" i="69" s="1"/>
  <c r="L95" i="134"/>
  <c r="L95" i="53"/>
  <c r="L42" i="134"/>
  <c r="L42" i="53"/>
  <c r="L57" i="134"/>
  <c r="L57" i="53"/>
  <c r="L60" i="134"/>
  <c r="L60" i="53"/>
  <c r="L63" i="134"/>
  <c r="L63" i="53"/>
  <c r="L66" i="134"/>
  <c r="L66" i="53"/>
  <c r="L69" i="134"/>
  <c r="L69" i="53"/>
  <c r="L72" i="134"/>
  <c r="L72" i="53"/>
  <c r="L75" i="134"/>
  <c r="L75" i="53"/>
  <c r="L78" i="134"/>
  <c r="L78" i="53"/>
  <c r="L81" i="134"/>
  <c r="L81" i="53"/>
  <c r="L30" i="51"/>
  <c r="D30" i="72"/>
  <c r="L47" i="134"/>
  <c r="L47" i="53"/>
  <c r="W51" i="72"/>
  <c r="B49" i="114" s="1"/>
  <c r="B49" i="69" s="1"/>
  <c r="L51" i="51"/>
  <c r="L88" i="134"/>
  <c r="L88" i="53"/>
  <c r="L91" i="134"/>
  <c r="L91" i="53"/>
  <c r="L94" i="134"/>
  <c r="L94" i="53"/>
  <c r="L97" i="134"/>
  <c r="L97" i="53"/>
  <c r="L100" i="134"/>
  <c r="L100" i="53"/>
  <c r="L103" i="134"/>
  <c r="L103" i="53"/>
  <c r="L108" i="134"/>
  <c r="L108" i="53"/>
  <c r="L114" i="134"/>
  <c r="L114" i="53"/>
  <c r="L120" i="134"/>
  <c r="L120" i="53"/>
  <c r="L109" i="134"/>
  <c r="L109" i="53"/>
  <c r="L115" i="134"/>
  <c r="L115" i="53"/>
  <c r="K87" i="76"/>
  <c r="R87" i="76" s="1"/>
  <c r="H87" i="56" s="1"/>
  <c r="H87" i="132" s="1"/>
  <c r="K88" i="76"/>
  <c r="R88" i="76" s="1"/>
  <c r="H88" i="56" s="1"/>
  <c r="H88" i="132" s="1"/>
  <c r="W44" i="72"/>
  <c r="B42" i="114" s="1"/>
  <c r="B42" i="69" s="1"/>
  <c r="L44" i="51"/>
  <c r="W52" i="72"/>
  <c r="B50" i="114" s="1"/>
  <c r="B50" i="69" s="1"/>
  <c r="L52" i="51"/>
  <c r="L64" i="134"/>
  <c r="L64" i="53"/>
  <c r="L73" i="134"/>
  <c r="L73" i="53"/>
  <c r="L82" i="134"/>
  <c r="L82" i="53"/>
  <c r="W121" i="72"/>
  <c r="B119" i="114" s="1"/>
  <c r="B119" i="69" s="1"/>
  <c r="J21" i="76"/>
  <c r="K21" i="76" s="1"/>
  <c r="R21" i="76" s="1"/>
  <c r="H21" i="56" s="1"/>
  <c r="J22" i="76"/>
  <c r="K22" i="76" s="1"/>
  <c r="R22" i="76" s="1"/>
  <c r="H22" i="56" s="1"/>
  <c r="J26" i="76"/>
  <c r="K26" i="76" s="1"/>
  <c r="R26" i="76" s="1"/>
  <c r="H26" i="56" s="1"/>
  <c r="J28" i="76"/>
  <c r="K28" i="76" s="1"/>
  <c r="R28" i="76" s="1"/>
  <c r="H28" i="56" s="1"/>
  <c r="J20" i="76"/>
  <c r="K20" i="76" s="1"/>
  <c r="R20" i="76" s="1"/>
  <c r="H20" i="56" s="1"/>
  <c r="J19" i="76"/>
  <c r="K19" i="76" s="1"/>
  <c r="R19" i="76" s="1"/>
  <c r="H19" i="56" s="1"/>
  <c r="J27" i="76"/>
  <c r="K27" i="76" s="1"/>
  <c r="R27" i="76" s="1"/>
  <c r="H27" i="56" s="1"/>
  <c r="J29" i="76"/>
  <c r="K29" i="76" s="1"/>
  <c r="R29" i="76" s="1"/>
  <c r="H29" i="56" s="1"/>
  <c r="J31" i="76"/>
  <c r="K31" i="76" s="1"/>
  <c r="R31" i="76" s="1"/>
  <c r="H31" i="56" s="1"/>
  <c r="J30" i="76"/>
  <c r="K30" i="76" s="1"/>
  <c r="R30" i="76" s="1"/>
  <c r="H30" i="56" s="1"/>
  <c r="J23" i="76"/>
  <c r="K23" i="76" s="1"/>
  <c r="R23" i="76" s="1"/>
  <c r="H23" i="56" s="1"/>
  <c r="J18" i="76"/>
  <c r="K18" i="76" s="1"/>
  <c r="R18" i="76" s="1"/>
  <c r="J24" i="76"/>
  <c r="K24" i="76" s="1"/>
  <c r="R24" i="76" s="1"/>
  <c r="H24" i="56" s="1"/>
  <c r="J25" i="76"/>
  <c r="K25" i="76" s="1"/>
  <c r="R25" i="76" s="1"/>
  <c r="H25" i="56" s="1"/>
  <c r="L98" i="134"/>
  <c r="L98" i="53"/>
  <c r="L116" i="134"/>
  <c r="L116" i="53"/>
  <c r="L36" i="134"/>
  <c r="L36" i="53"/>
  <c r="D31" i="72"/>
  <c r="L31" i="51"/>
  <c r="L37" i="134"/>
  <c r="L37" i="53"/>
  <c r="L43" i="134"/>
  <c r="L43" i="53"/>
  <c r="F44" i="56"/>
  <c r="H15" i="124"/>
  <c r="F84" i="56"/>
  <c r="F70" i="56"/>
  <c r="F91" i="56"/>
  <c r="F68" i="56"/>
  <c r="F72" i="56"/>
  <c r="F88" i="56"/>
  <c r="F88" i="59" s="1"/>
  <c r="F97" i="56"/>
  <c r="F74" i="56"/>
  <c r="F96" i="56"/>
  <c r="F102" i="56"/>
  <c r="F102" i="59" s="1"/>
  <c r="F62" i="56"/>
  <c r="F87" i="56"/>
  <c r="F92" i="56"/>
  <c r="F63" i="56"/>
  <c r="F69" i="56"/>
  <c r="F106" i="56"/>
  <c r="F106" i="132" s="1"/>
  <c r="F66" i="56"/>
  <c r="F103" i="56"/>
  <c r="F67" i="56"/>
  <c r="F100" i="56"/>
  <c r="F85" i="56"/>
  <c r="F104" i="56"/>
  <c r="F101" i="56"/>
  <c r="F101" i="61" s="1"/>
  <c r="F45" i="56"/>
  <c r="F107" i="56"/>
  <c r="F82" i="56"/>
  <c r="F79" i="56"/>
  <c r="F89" i="56"/>
  <c r="F71" i="56"/>
  <c r="F78" i="56"/>
  <c r="F105" i="56"/>
  <c r="F86" i="56"/>
  <c r="F76" i="56"/>
  <c r="F90" i="56"/>
  <c r="F94" i="56"/>
  <c r="F109" i="56"/>
  <c r="F108" i="56"/>
  <c r="F98" i="56"/>
  <c r="F83" i="56"/>
  <c r="AH75" i="74"/>
  <c r="E73" i="114" s="1"/>
  <c r="E73" i="69" s="1"/>
  <c r="A76" i="74"/>
  <c r="D28" i="72"/>
  <c r="D29" i="72"/>
  <c r="L28" i="51"/>
  <c r="L28" i="134" s="1"/>
  <c r="K107" i="72"/>
  <c r="E107" i="56" s="1"/>
  <c r="E107" i="132" s="1"/>
  <c r="E106" i="56"/>
  <c r="E106" i="132" s="1"/>
  <c r="E105" i="61"/>
  <c r="E105" i="59"/>
  <c r="F95" i="61"/>
  <c r="F95" i="59"/>
  <c r="F99" i="61"/>
  <c r="F99" i="59"/>
  <c r="F64" i="61"/>
  <c r="F64" i="59"/>
  <c r="F65" i="61"/>
  <c r="F65" i="59"/>
  <c r="F75" i="61"/>
  <c r="F75" i="59"/>
  <c r="F77" i="61"/>
  <c r="F77" i="59"/>
  <c r="F72" i="59"/>
  <c r="F93" i="61"/>
  <c r="F93" i="59"/>
  <c r="F73" i="61"/>
  <c r="F73" i="59"/>
  <c r="F80" i="61"/>
  <c r="F80" i="59"/>
  <c r="F81" i="61"/>
  <c r="F81" i="59"/>
  <c r="A38" i="69"/>
  <c r="A19" i="39"/>
  <c r="A36" i="53"/>
  <c r="AO86" i="76"/>
  <c r="D84" i="114" s="1"/>
  <c r="D84" i="69" s="1"/>
  <c r="AO73" i="76"/>
  <c r="D71" i="114" s="1"/>
  <c r="D71" i="69" s="1"/>
  <c r="AO81" i="76"/>
  <c r="D79" i="114" s="1"/>
  <c r="D79" i="69" s="1"/>
  <c r="AO87" i="76"/>
  <c r="D85" i="114" s="1"/>
  <c r="D85" i="69" s="1"/>
  <c r="AO104" i="76"/>
  <c r="D102" i="114" s="1"/>
  <c r="D102" i="69" s="1"/>
  <c r="AO103" i="76"/>
  <c r="D101" i="114" s="1"/>
  <c r="D101" i="69" s="1"/>
  <c r="AO66" i="76"/>
  <c r="D64" i="114" s="1"/>
  <c r="D64" i="69" s="1"/>
  <c r="K36" i="76"/>
  <c r="R36" i="76" s="1"/>
  <c r="H36" i="56" s="1"/>
  <c r="H36" i="132" s="1"/>
  <c r="AO78" i="76"/>
  <c r="D76" i="114" s="1"/>
  <c r="D76" i="69" s="1"/>
  <c r="AO77" i="76"/>
  <c r="D75" i="114" s="1"/>
  <c r="D75" i="69" s="1"/>
  <c r="AO76" i="76"/>
  <c r="D74" i="114" s="1"/>
  <c r="D74" i="69" s="1"/>
  <c r="AO62" i="76"/>
  <c r="D60" i="114" s="1"/>
  <c r="D60" i="69" s="1"/>
  <c r="AO68" i="76"/>
  <c r="D66" i="114" s="1"/>
  <c r="D66" i="69" s="1"/>
  <c r="AO67" i="76"/>
  <c r="D65" i="114" s="1"/>
  <c r="D65" i="69" s="1"/>
  <c r="AO63" i="76"/>
  <c r="D61" i="114" s="1"/>
  <c r="D61" i="69" s="1"/>
  <c r="AO100" i="76"/>
  <c r="D98" i="114" s="1"/>
  <c r="D98" i="69" s="1"/>
  <c r="AO99" i="76"/>
  <c r="D97" i="114" s="1"/>
  <c r="D97" i="69" s="1"/>
  <c r="AO61" i="76"/>
  <c r="D59" i="114" s="1"/>
  <c r="D59" i="69" s="1"/>
  <c r="AO80" i="76"/>
  <c r="D78" i="114" s="1"/>
  <c r="D78" i="69" s="1"/>
  <c r="AO94" i="76"/>
  <c r="D92" i="114" s="1"/>
  <c r="D92" i="69" s="1"/>
  <c r="AO60" i="76"/>
  <c r="D58" i="114" s="1"/>
  <c r="D58" i="69" s="1"/>
  <c r="AO64" i="76"/>
  <c r="D62" i="114" s="1"/>
  <c r="D62" i="69" s="1"/>
  <c r="AO75" i="76"/>
  <c r="D73" i="114" s="1"/>
  <c r="D73" i="69" s="1"/>
  <c r="AO79" i="76"/>
  <c r="D77" i="114" s="1"/>
  <c r="D77" i="69" s="1"/>
  <c r="AO93" i="76"/>
  <c r="D91" i="114" s="1"/>
  <c r="D91" i="69" s="1"/>
  <c r="AO65" i="76"/>
  <c r="D63" i="114" s="1"/>
  <c r="D63" i="69" s="1"/>
  <c r="AO74" i="76"/>
  <c r="D72" i="114" s="1"/>
  <c r="D72" i="69" s="1"/>
  <c r="AO83" i="76"/>
  <c r="D81" i="114" s="1"/>
  <c r="D81" i="69" s="1"/>
  <c r="AO88" i="76"/>
  <c r="D86" i="114" s="1"/>
  <c r="D86" i="69" s="1"/>
  <c r="AO59" i="76"/>
  <c r="D57" i="114" s="1"/>
  <c r="D57" i="69" s="1"/>
  <c r="AO82" i="76"/>
  <c r="D80" i="114" s="1"/>
  <c r="D80" i="69" s="1"/>
  <c r="AO89" i="76"/>
  <c r="D87" i="114" s="1"/>
  <c r="D87" i="69" s="1"/>
  <c r="AO95" i="76"/>
  <c r="D93" i="114" s="1"/>
  <c r="D93" i="69" s="1"/>
  <c r="AO92" i="76"/>
  <c r="D90" i="114" s="1"/>
  <c r="D90" i="69" s="1"/>
  <c r="AO98" i="76"/>
  <c r="D96" i="114" s="1"/>
  <c r="D96" i="69" s="1"/>
  <c r="AO102" i="76"/>
  <c r="D100" i="114" s="1"/>
  <c r="D100" i="69" s="1"/>
  <c r="AO105" i="76"/>
  <c r="D103" i="114" s="1"/>
  <c r="D103" i="69" s="1"/>
  <c r="AO107" i="76"/>
  <c r="D105" i="114" s="1"/>
  <c r="D105" i="69" s="1"/>
  <c r="AO96" i="76"/>
  <c r="D94" i="114" s="1"/>
  <c r="D94" i="69" s="1"/>
  <c r="AO101" i="76"/>
  <c r="D99" i="114" s="1"/>
  <c r="D99" i="69" s="1"/>
  <c r="AO108" i="76"/>
  <c r="D106" i="114" s="1"/>
  <c r="D106" i="69" s="1"/>
  <c r="H116" i="51"/>
  <c r="H116" i="134" s="1"/>
  <c r="H121" i="51"/>
  <c r="H121" i="134" s="1"/>
  <c r="X18" i="78" l="1"/>
  <c r="AA17" i="78"/>
  <c r="X17" i="71"/>
  <c r="U18" i="71"/>
  <c r="AI18" i="80"/>
  <c r="AL17" i="80"/>
  <c r="T18" i="74"/>
  <c r="V17" i="74"/>
  <c r="R17" i="77"/>
  <c r="I17" i="122" s="1"/>
  <c r="P18" i="77"/>
  <c r="AK17" i="80"/>
  <c r="AH18" i="80"/>
  <c r="X18" i="75"/>
  <c r="Z17" i="75"/>
  <c r="Y119" i="78"/>
  <c r="AB118" i="78"/>
  <c r="K118" i="122" s="1"/>
  <c r="K118" i="133" s="1"/>
  <c r="F69" i="61"/>
  <c r="F69" i="132"/>
  <c r="AO52" i="76"/>
  <c r="D50" i="114" s="1"/>
  <c r="D50" i="69" s="1"/>
  <c r="K52" i="76"/>
  <c r="R52" i="76" s="1"/>
  <c r="H52" i="56" s="1"/>
  <c r="H52" i="132" s="1"/>
  <c r="AO58" i="76"/>
  <c r="D56" i="114" s="1"/>
  <c r="D56" i="69" s="1"/>
  <c r="K58" i="76"/>
  <c r="R58" i="76" s="1"/>
  <c r="H58" i="56" s="1"/>
  <c r="H58" i="132" s="1"/>
  <c r="AO47" i="76"/>
  <c r="D45" i="114" s="1"/>
  <c r="D45" i="69" s="1"/>
  <c r="K47" i="76"/>
  <c r="R47" i="76" s="1"/>
  <c r="H47" i="56" s="1"/>
  <c r="H47" i="132" s="1"/>
  <c r="F86" i="59"/>
  <c r="F86" i="132"/>
  <c r="F87" i="59"/>
  <c r="F87" i="132"/>
  <c r="H26" i="132"/>
  <c r="H26" i="61"/>
  <c r="H26" i="59"/>
  <c r="L44" i="134"/>
  <c r="L44" i="53"/>
  <c r="F94" i="61"/>
  <c r="F94" i="132"/>
  <c r="F90" i="61"/>
  <c r="F90" i="132"/>
  <c r="L52" i="134"/>
  <c r="L52" i="53"/>
  <c r="AO46" i="76"/>
  <c r="D44" i="114" s="1"/>
  <c r="D44" i="69" s="1"/>
  <c r="K46" i="76"/>
  <c r="R46" i="76" s="1"/>
  <c r="H46" i="56" s="1"/>
  <c r="H46" i="132" s="1"/>
  <c r="AO49" i="76"/>
  <c r="D47" i="114" s="1"/>
  <c r="D47" i="69" s="1"/>
  <c r="K49" i="76"/>
  <c r="R49" i="76" s="1"/>
  <c r="H49" i="56" s="1"/>
  <c r="H49" i="132" s="1"/>
  <c r="AO45" i="76"/>
  <c r="D43" i="114" s="1"/>
  <c r="D43" i="69" s="1"/>
  <c r="K45" i="76"/>
  <c r="R45" i="76" s="1"/>
  <c r="H45" i="56" s="1"/>
  <c r="H45" i="132" s="1"/>
  <c r="F105" i="59"/>
  <c r="F105" i="132"/>
  <c r="F62" i="61"/>
  <c r="F62" i="132"/>
  <c r="H25" i="59"/>
  <c r="H25" i="61"/>
  <c r="H25" i="132"/>
  <c r="H22" i="132"/>
  <c r="H22" i="61"/>
  <c r="H22" i="59"/>
  <c r="L122" i="134"/>
  <c r="L122" i="53"/>
  <c r="H20" i="59"/>
  <c r="H20" i="132"/>
  <c r="H20" i="61"/>
  <c r="F92" i="61"/>
  <c r="F92" i="132"/>
  <c r="AO42" i="76"/>
  <c r="D40" i="114" s="1"/>
  <c r="D40" i="69" s="1"/>
  <c r="K42" i="76"/>
  <c r="R42" i="76" s="1"/>
  <c r="H42" i="56" s="1"/>
  <c r="H42" i="132" s="1"/>
  <c r="AO48" i="76"/>
  <c r="D46" i="114" s="1"/>
  <c r="D46" i="69" s="1"/>
  <c r="K48" i="76"/>
  <c r="R48" i="76" s="1"/>
  <c r="H48" i="56" s="1"/>
  <c r="H48" i="132" s="1"/>
  <c r="AO106" i="76"/>
  <c r="D104" i="114" s="1"/>
  <c r="D104" i="69" s="1"/>
  <c r="K109" i="76"/>
  <c r="K108" i="76"/>
  <c r="K107" i="76"/>
  <c r="AO50" i="76"/>
  <c r="D48" i="114" s="1"/>
  <c r="D48" i="69" s="1"/>
  <c r="K50" i="76"/>
  <c r="R50" i="76" s="1"/>
  <c r="H50" i="56" s="1"/>
  <c r="H50" i="132" s="1"/>
  <c r="F78" i="61"/>
  <c r="F78" i="132"/>
  <c r="F102" i="61"/>
  <c r="F102" i="132"/>
  <c r="H24" i="59"/>
  <c r="H24" i="132"/>
  <c r="H24" i="61"/>
  <c r="H21" i="132"/>
  <c r="H21" i="59"/>
  <c r="H21" i="61"/>
  <c r="L8" i="134"/>
  <c r="L8" i="53"/>
  <c r="L123" i="51"/>
  <c r="L124" i="51"/>
  <c r="AO53" i="76"/>
  <c r="D51" i="114" s="1"/>
  <c r="D51" i="69" s="1"/>
  <c r="K53" i="76"/>
  <c r="R53" i="76" s="1"/>
  <c r="H53" i="56" s="1"/>
  <c r="H53" i="132" s="1"/>
  <c r="AO97" i="76"/>
  <c r="D95" i="114" s="1"/>
  <c r="D95" i="69" s="1"/>
  <c r="AO43" i="76"/>
  <c r="D41" i="114" s="1"/>
  <c r="D41" i="69" s="1"/>
  <c r="K43" i="76"/>
  <c r="R43" i="76" s="1"/>
  <c r="H43" i="56" s="1"/>
  <c r="H43" i="132" s="1"/>
  <c r="AO39" i="76"/>
  <c r="D37" i="114" s="1"/>
  <c r="D37" i="69" s="1"/>
  <c r="K39" i="76"/>
  <c r="R39" i="76" s="1"/>
  <c r="H39" i="56" s="1"/>
  <c r="H39" i="132" s="1"/>
  <c r="K86" i="76"/>
  <c r="R86" i="76" s="1"/>
  <c r="H86" i="56" s="1"/>
  <c r="H86" i="132" s="1"/>
  <c r="F71" i="61"/>
  <c r="F71" i="132"/>
  <c r="F96" i="59"/>
  <c r="F96" i="132"/>
  <c r="AA18" i="76"/>
  <c r="H18" i="56"/>
  <c r="L51" i="134"/>
  <c r="L51" i="53"/>
  <c r="L55" i="134"/>
  <c r="L55" i="53"/>
  <c r="L61" i="134"/>
  <c r="L61" i="53"/>
  <c r="F104" i="61"/>
  <c r="F104" i="132"/>
  <c r="AO34" i="76"/>
  <c r="D32" i="114" s="1"/>
  <c r="D32" i="69" s="1"/>
  <c r="K34" i="76"/>
  <c r="R34" i="76" s="1"/>
  <c r="H34" i="56" s="1"/>
  <c r="H34" i="132" s="1"/>
  <c r="F85" i="61"/>
  <c r="F85" i="132"/>
  <c r="AO37" i="76"/>
  <c r="D35" i="114" s="1"/>
  <c r="D35" i="69" s="1"/>
  <c r="K37" i="76"/>
  <c r="R37" i="76" s="1"/>
  <c r="H37" i="56" s="1"/>
  <c r="H37" i="132" s="1"/>
  <c r="AO90" i="76"/>
  <c r="D88" i="114" s="1"/>
  <c r="D88" i="69" s="1"/>
  <c r="F89" i="61"/>
  <c r="F89" i="132"/>
  <c r="F100" i="61"/>
  <c r="F100" i="132"/>
  <c r="F74" i="61"/>
  <c r="F74" i="132"/>
  <c r="H23" i="132"/>
  <c r="H23" i="61"/>
  <c r="H23" i="59"/>
  <c r="AO54" i="76"/>
  <c r="D52" i="114" s="1"/>
  <c r="D52" i="69" s="1"/>
  <c r="K54" i="76"/>
  <c r="R54" i="76" s="1"/>
  <c r="H54" i="56" s="1"/>
  <c r="H54" i="132" s="1"/>
  <c r="AO35" i="76"/>
  <c r="D33" i="114" s="1"/>
  <c r="D33" i="69" s="1"/>
  <c r="K35" i="76"/>
  <c r="R35" i="76" s="1"/>
  <c r="H35" i="56" s="1"/>
  <c r="H35" i="132" s="1"/>
  <c r="AO40" i="76"/>
  <c r="D38" i="114" s="1"/>
  <c r="D38" i="69" s="1"/>
  <c r="K40" i="76"/>
  <c r="R40" i="76" s="1"/>
  <c r="H40" i="56" s="1"/>
  <c r="H40" i="132" s="1"/>
  <c r="F83" i="61"/>
  <c r="F83" i="132"/>
  <c r="F79" i="61"/>
  <c r="F79" i="132"/>
  <c r="F67" i="61"/>
  <c r="F67" i="132"/>
  <c r="F97" i="61"/>
  <c r="F97" i="132"/>
  <c r="L31" i="134"/>
  <c r="L31" i="53"/>
  <c r="H30" i="132"/>
  <c r="H30" i="59"/>
  <c r="H30" i="61"/>
  <c r="W54" i="72"/>
  <c r="B52" i="114" s="1"/>
  <c r="B52" i="69" s="1"/>
  <c r="L54" i="51"/>
  <c r="L41" i="134"/>
  <c r="L41" i="53"/>
  <c r="F63" i="59"/>
  <c r="F63" i="132"/>
  <c r="AO56" i="76"/>
  <c r="D54" i="114" s="1"/>
  <c r="D54" i="69" s="1"/>
  <c r="K56" i="76"/>
  <c r="R56" i="76" s="1"/>
  <c r="H56" i="56" s="1"/>
  <c r="H56" i="132" s="1"/>
  <c r="F84" i="61"/>
  <c r="F84" i="132"/>
  <c r="F98" i="61"/>
  <c r="F98" i="132"/>
  <c r="F82" i="61"/>
  <c r="F82" i="132"/>
  <c r="F103" i="61"/>
  <c r="F103" i="132"/>
  <c r="F88" i="61"/>
  <c r="F88" i="132"/>
  <c r="H31" i="132"/>
  <c r="H31" i="59"/>
  <c r="H31" i="61"/>
  <c r="AO41" i="76"/>
  <c r="D39" i="114" s="1"/>
  <c r="D39" i="69" s="1"/>
  <c r="K41" i="76"/>
  <c r="R41" i="76" s="1"/>
  <c r="H41" i="56" s="1"/>
  <c r="H41" i="132" s="1"/>
  <c r="F70" i="61"/>
  <c r="F70" i="132"/>
  <c r="H28" i="132"/>
  <c r="H28" i="61"/>
  <c r="H28" i="59"/>
  <c r="AO57" i="76"/>
  <c r="D55" i="114" s="1"/>
  <c r="D55" i="69" s="1"/>
  <c r="K57" i="76"/>
  <c r="R57" i="76" s="1"/>
  <c r="H57" i="56" s="1"/>
  <c r="H57" i="132" s="1"/>
  <c r="AO33" i="76"/>
  <c r="D31" i="114" s="1"/>
  <c r="D31" i="69" s="1"/>
  <c r="K33" i="76"/>
  <c r="R33" i="76" s="1"/>
  <c r="H33" i="56" s="1"/>
  <c r="H33" i="132" s="1"/>
  <c r="F108" i="132"/>
  <c r="F107" i="61"/>
  <c r="F107" i="132"/>
  <c r="F66" i="61"/>
  <c r="F66" i="132"/>
  <c r="F72" i="61"/>
  <c r="F72" i="132"/>
  <c r="H29" i="132"/>
  <c r="H29" i="61"/>
  <c r="H29" i="59"/>
  <c r="AO38" i="76"/>
  <c r="D36" i="114" s="1"/>
  <c r="D36" i="69" s="1"/>
  <c r="K38" i="76"/>
  <c r="R38" i="76" s="1"/>
  <c r="H38" i="56" s="1"/>
  <c r="H38" i="132" s="1"/>
  <c r="F101" i="59"/>
  <c r="F101" i="132"/>
  <c r="F91" i="59"/>
  <c r="F91" i="132"/>
  <c r="H19" i="61"/>
  <c r="H19" i="132"/>
  <c r="H19" i="59"/>
  <c r="AO55" i="76"/>
  <c r="D53" i="114" s="1"/>
  <c r="D53" i="69" s="1"/>
  <c r="K55" i="76"/>
  <c r="R55" i="76" s="1"/>
  <c r="H55" i="56" s="1"/>
  <c r="H55" i="132" s="1"/>
  <c r="F76" i="61"/>
  <c r="F76" i="132"/>
  <c r="AO44" i="76"/>
  <c r="D42" i="114" s="1"/>
  <c r="D42" i="69" s="1"/>
  <c r="K44" i="76"/>
  <c r="R44" i="76" s="1"/>
  <c r="H44" i="56" s="1"/>
  <c r="H44" i="132" s="1"/>
  <c r="AO51" i="76"/>
  <c r="D49" i="114" s="1"/>
  <c r="D49" i="69" s="1"/>
  <c r="K51" i="76"/>
  <c r="R51" i="76" s="1"/>
  <c r="H51" i="56" s="1"/>
  <c r="H51" i="132" s="1"/>
  <c r="F109" i="132"/>
  <c r="F68" i="61"/>
  <c r="F68" i="132"/>
  <c r="H27" i="132"/>
  <c r="H27" i="59"/>
  <c r="H27" i="61"/>
  <c r="L30" i="134"/>
  <c r="L30" i="53"/>
  <c r="P106" i="56"/>
  <c r="R106" i="56" s="1"/>
  <c r="F45" i="61"/>
  <c r="F45" i="132"/>
  <c r="F44" i="61"/>
  <c r="F44" i="132"/>
  <c r="F44" i="59"/>
  <c r="AO127" i="71"/>
  <c r="C125" i="114" s="1"/>
  <c r="C125" i="69" s="1"/>
  <c r="F96" i="61"/>
  <c r="F86" i="61"/>
  <c r="F74" i="59"/>
  <c r="F85" i="59"/>
  <c r="H15" i="123"/>
  <c r="F68" i="59"/>
  <c r="F70" i="59"/>
  <c r="F91" i="61"/>
  <c r="F84" i="59"/>
  <c r="F106" i="59"/>
  <c r="F87" i="61"/>
  <c r="F67" i="59"/>
  <c r="F69" i="59"/>
  <c r="F97" i="59"/>
  <c r="F105" i="61"/>
  <c r="F100" i="59"/>
  <c r="P105" i="56"/>
  <c r="F76" i="59"/>
  <c r="F45" i="59"/>
  <c r="F92" i="59"/>
  <c r="F104" i="59"/>
  <c r="F62" i="59"/>
  <c r="F63" i="61"/>
  <c r="F90" i="59"/>
  <c r="F106" i="61"/>
  <c r="F66" i="59"/>
  <c r="F98" i="59"/>
  <c r="F82" i="59"/>
  <c r="F103" i="59"/>
  <c r="F109" i="59"/>
  <c r="F109" i="61"/>
  <c r="F78" i="59"/>
  <c r="F83" i="59"/>
  <c r="F89" i="59"/>
  <c r="F79" i="59"/>
  <c r="F71" i="59"/>
  <c r="F107" i="59"/>
  <c r="F94" i="59"/>
  <c r="F108" i="59"/>
  <c r="F108" i="61"/>
  <c r="G125" i="51"/>
  <c r="G125" i="134" s="1"/>
  <c r="AO125" i="71"/>
  <c r="C123" i="114" s="1"/>
  <c r="C123" i="69" s="1"/>
  <c r="G112" i="51"/>
  <c r="G112" i="134" s="1"/>
  <c r="AO112" i="71"/>
  <c r="C110" i="114" s="1"/>
  <c r="C110" i="69" s="1"/>
  <c r="G108" i="51"/>
  <c r="G108" i="134" s="1"/>
  <c r="AO108" i="71"/>
  <c r="C106" i="114" s="1"/>
  <c r="C106" i="69" s="1"/>
  <c r="G124" i="51"/>
  <c r="G124" i="134" s="1"/>
  <c r="AO124" i="71"/>
  <c r="C122" i="114" s="1"/>
  <c r="C122" i="69" s="1"/>
  <c r="G107" i="51"/>
  <c r="G107" i="134" s="1"/>
  <c r="AO107" i="71"/>
  <c r="C105" i="114" s="1"/>
  <c r="C105" i="69" s="1"/>
  <c r="G123" i="51"/>
  <c r="G123" i="134" s="1"/>
  <c r="AO123" i="71"/>
  <c r="C121" i="114" s="1"/>
  <c r="C121" i="69" s="1"/>
  <c r="G126" i="51"/>
  <c r="G126" i="134" s="1"/>
  <c r="AO126" i="71"/>
  <c r="C124" i="114" s="1"/>
  <c r="C124" i="69" s="1"/>
  <c r="G102" i="51"/>
  <c r="G102" i="134" s="1"/>
  <c r="AO102" i="71"/>
  <c r="C100" i="114" s="1"/>
  <c r="C100" i="69" s="1"/>
  <c r="G115" i="51"/>
  <c r="G115" i="134" s="1"/>
  <c r="AO115" i="71"/>
  <c r="C113" i="114" s="1"/>
  <c r="C113" i="69" s="1"/>
  <c r="G114" i="51"/>
  <c r="G114" i="134" s="1"/>
  <c r="AO114" i="71"/>
  <c r="C112" i="114" s="1"/>
  <c r="C112" i="69" s="1"/>
  <c r="G101" i="51"/>
  <c r="G101" i="134" s="1"/>
  <c r="AO101" i="71"/>
  <c r="C99" i="114" s="1"/>
  <c r="C99" i="69" s="1"/>
  <c r="G100" i="51"/>
  <c r="G100" i="134" s="1"/>
  <c r="AO100" i="71"/>
  <c r="C98" i="114" s="1"/>
  <c r="C98" i="69" s="1"/>
  <c r="G113" i="51"/>
  <c r="G113" i="134" s="1"/>
  <c r="AO113" i="71"/>
  <c r="C111" i="114" s="1"/>
  <c r="C111" i="69" s="1"/>
  <c r="G121" i="51"/>
  <c r="G121" i="134" s="1"/>
  <c r="AO121" i="71"/>
  <c r="C119" i="114" s="1"/>
  <c r="C119" i="69" s="1"/>
  <c r="G105" i="51"/>
  <c r="G105" i="134" s="1"/>
  <c r="AO105" i="71"/>
  <c r="C103" i="114" s="1"/>
  <c r="C103" i="69" s="1"/>
  <c r="G120" i="51"/>
  <c r="G120" i="134" s="1"/>
  <c r="AO120" i="71"/>
  <c r="C118" i="114" s="1"/>
  <c r="C118" i="69" s="1"/>
  <c r="G110" i="51"/>
  <c r="G110" i="134" s="1"/>
  <c r="AO110" i="71"/>
  <c r="C108" i="114" s="1"/>
  <c r="C108" i="69" s="1"/>
  <c r="G111" i="51"/>
  <c r="G111" i="134" s="1"/>
  <c r="AO111" i="71"/>
  <c r="C109" i="114" s="1"/>
  <c r="C109" i="69" s="1"/>
  <c r="G122" i="51"/>
  <c r="G122" i="134" s="1"/>
  <c r="AO122" i="71"/>
  <c r="C120" i="114" s="1"/>
  <c r="C120" i="69" s="1"/>
  <c r="G104" i="51"/>
  <c r="G104" i="134" s="1"/>
  <c r="AO104" i="71"/>
  <c r="C102" i="114" s="1"/>
  <c r="C102" i="69" s="1"/>
  <c r="G116" i="51"/>
  <c r="G116" i="134" s="1"/>
  <c r="AO116" i="71"/>
  <c r="C114" i="114" s="1"/>
  <c r="C114" i="69" s="1"/>
  <c r="G99" i="51"/>
  <c r="G99" i="134" s="1"/>
  <c r="AO99" i="71"/>
  <c r="C97" i="114" s="1"/>
  <c r="C97" i="69" s="1"/>
  <c r="G106" i="51"/>
  <c r="G106" i="134" s="1"/>
  <c r="AO106" i="71"/>
  <c r="C104" i="114" s="1"/>
  <c r="C104" i="69" s="1"/>
  <c r="G103" i="51"/>
  <c r="G103" i="134" s="1"/>
  <c r="AO103" i="71"/>
  <c r="C101" i="114" s="1"/>
  <c r="C101" i="69" s="1"/>
  <c r="G118" i="51"/>
  <c r="G118" i="134" s="1"/>
  <c r="AO118" i="71"/>
  <c r="C116" i="114" s="1"/>
  <c r="C116" i="69" s="1"/>
  <c r="A77" i="74"/>
  <c r="E30" i="72"/>
  <c r="K30" i="72" s="1"/>
  <c r="E30" i="56" s="1"/>
  <c r="E30" i="132" s="1"/>
  <c r="E23" i="72"/>
  <c r="K23" i="72" s="1"/>
  <c r="E23" i="56" s="1"/>
  <c r="E23" i="132" s="1"/>
  <c r="E10" i="72"/>
  <c r="K10" i="72" s="1"/>
  <c r="E15" i="72"/>
  <c r="K15" i="72" s="1"/>
  <c r="E26" i="72"/>
  <c r="K26" i="72" s="1"/>
  <c r="E26" i="56" s="1"/>
  <c r="E26" i="132" s="1"/>
  <c r="E27" i="72"/>
  <c r="K27" i="72" s="1"/>
  <c r="E27" i="56" s="1"/>
  <c r="E27" i="132" s="1"/>
  <c r="E18" i="72"/>
  <c r="K18" i="72" s="1"/>
  <c r="E28" i="72"/>
  <c r="K28" i="72" s="1"/>
  <c r="E28" i="56" s="1"/>
  <c r="E14" i="72"/>
  <c r="K14" i="72" s="1"/>
  <c r="E25" i="72"/>
  <c r="K25" i="72" s="1"/>
  <c r="E25" i="56" s="1"/>
  <c r="E25" i="132" s="1"/>
  <c r="E31" i="72"/>
  <c r="E12" i="72"/>
  <c r="K12" i="72" s="1"/>
  <c r="E20" i="72"/>
  <c r="K20" i="72" s="1"/>
  <c r="E20" i="56" s="1"/>
  <c r="E20" i="132" s="1"/>
  <c r="E9" i="72"/>
  <c r="K9" i="72" s="1"/>
  <c r="E11" i="72"/>
  <c r="K11" i="72" s="1"/>
  <c r="E13" i="72"/>
  <c r="K13" i="72" s="1"/>
  <c r="E16" i="72"/>
  <c r="K16" i="72" s="1"/>
  <c r="E17" i="72"/>
  <c r="K17" i="72" s="1"/>
  <c r="E8" i="72"/>
  <c r="K8" i="72" s="1"/>
  <c r="E21" i="72"/>
  <c r="K21" i="72" s="1"/>
  <c r="E21" i="56" s="1"/>
  <c r="E21" i="132" s="1"/>
  <c r="E19" i="72"/>
  <c r="K19" i="72" s="1"/>
  <c r="E19" i="56" s="1"/>
  <c r="E19" i="132" s="1"/>
  <c r="E22" i="72"/>
  <c r="K22" i="72" s="1"/>
  <c r="E22" i="56" s="1"/>
  <c r="E22" i="132" s="1"/>
  <c r="E29" i="72"/>
  <c r="K29" i="72" s="1"/>
  <c r="E29" i="56" s="1"/>
  <c r="E24" i="72"/>
  <c r="K24" i="72" s="1"/>
  <c r="E24" i="56" s="1"/>
  <c r="E24" i="132" s="1"/>
  <c r="L28" i="53"/>
  <c r="H116" i="53"/>
  <c r="H121" i="53"/>
  <c r="E106" i="61"/>
  <c r="E106" i="59"/>
  <c r="E107" i="61"/>
  <c r="E107" i="59"/>
  <c r="L18" i="51"/>
  <c r="L18" i="134" s="1"/>
  <c r="L14" i="51"/>
  <c r="L14" i="134" s="1"/>
  <c r="G127" i="51"/>
  <c r="G127" i="134" s="1"/>
  <c r="H112" i="51"/>
  <c r="H112" i="134" s="1"/>
  <c r="H100" i="51"/>
  <c r="H100" i="134" s="1"/>
  <c r="H125" i="51"/>
  <c r="H125" i="134" s="1"/>
  <c r="H111" i="51"/>
  <c r="H111" i="134" s="1"/>
  <c r="H99" i="51"/>
  <c r="H99" i="134" s="1"/>
  <c r="H124" i="51"/>
  <c r="H124" i="134" s="1"/>
  <c r="H98" i="51"/>
  <c r="H98" i="134" s="1"/>
  <c r="H123" i="51"/>
  <c r="H123" i="134" s="1"/>
  <c r="H109" i="51"/>
  <c r="H109" i="134" s="1"/>
  <c r="H97" i="51"/>
  <c r="H97" i="134" s="1"/>
  <c r="H122" i="51"/>
  <c r="H122" i="134" s="1"/>
  <c r="H96" i="51"/>
  <c r="H96" i="134" s="1"/>
  <c r="H107" i="51"/>
  <c r="H107" i="134" s="1"/>
  <c r="H95" i="51"/>
  <c r="H95" i="134" s="1"/>
  <c r="H106" i="51"/>
  <c r="H106" i="134" s="1"/>
  <c r="H94" i="51"/>
  <c r="H94" i="134" s="1"/>
  <c r="H119" i="51"/>
  <c r="H119" i="134" s="1"/>
  <c r="H105" i="51"/>
  <c r="H105" i="134" s="1"/>
  <c r="H93" i="51"/>
  <c r="H93" i="134" s="1"/>
  <c r="H104" i="51"/>
  <c r="H104" i="134" s="1"/>
  <c r="H108" i="51"/>
  <c r="H108" i="134" s="1"/>
  <c r="H115" i="51"/>
  <c r="H115" i="134" s="1"/>
  <c r="H114" i="51"/>
  <c r="H114" i="134" s="1"/>
  <c r="H102" i="51"/>
  <c r="H102" i="134" s="1"/>
  <c r="H110" i="51"/>
  <c r="H110" i="134" s="1"/>
  <c r="H103" i="51"/>
  <c r="H103" i="134" s="1"/>
  <c r="H113" i="51"/>
  <c r="H113" i="134" s="1"/>
  <c r="H101" i="51"/>
  <c r="H101" i="134" s="1"/>
  <c r="K85" i="76"/>
  <c r="R85" i="76" s="1"/>
  <c r="H85" i="56" s="1"/>
  <c r="H85" i="132" s="1"/>
  <c r="AO91" i="76"/>
  <c r="D89" i="114" s="1"/>
  <c r="D89" i="69" s="1"/>
  <c r="A39" i="69"/>
  <c r="A20" i="39"/>
  <c r="A37" i="53"/>
  <c r="AO109" i="76"/>
  <c r="D107" i="114" s="1"/>
  <c r="D107" i="69" s="1"/>
  <c r="H117" i="51"/>
  <c r="H117" i="134" s="1"/>
  <c r="AO84" i="76"/>
  <c r="D82" i="114" s="1"/>
  <c r="D82" i="69" s="1"/>
  <c r="AO85" i="76"/>
  <c r="D83" i="114" s="1"/>
  <c r="D83" i="69" s="1"/>
  <c r="R109" i="76" l="1"/>
  <c r="H109" i="56" s="1"/>
  <c r="R107" i="76"/>
  <c r="H107" i="56" s="1"/>
  <c r="R108" i="76"/>
  <c r="H108" i="56" s="1"/>
  <c r="V18" i="74"/>
  <c r="T19" i="74"/>
  <c r="X18" i="71"/>
  <c r="U19" i="71"/>
  <c r="Y120" i="78"/>
  <c r="AB119" i="78"/>
  <c r="K119" i="122" s="1"/>
  <c r="K119" i="133" s="1"/>
  <c r="AK18" i="80"/>
  <c r="AH19" i="80"/>
  <c r="R18" i="77"/>
  <c r="I18" i="122" s="1"/>
  <c r="P19" i="77"/>
  <c r="I17" i="133"/>
  <c r="I17" i="123"/>
  <c r="I17" i="124"/>
  <c r="Q17" i="122"/>
  <c r="AL18" i="80"/>
  <c r="AI19" i="80"/>
  <c r="Z18" i="75"/>
  <c r="X19" i="75"/>
  <c r="AA18" i="78"/>
  <c r="X19" i="78"/>
  <c r="AO32" i="76"/>
  <c r="D30" i="114" s="1"/>
  <c r="D30" i="69" s="1"/>
  <c r="K32" i="76"/>
  <c r="R32" i="76" s="1"/>
  <c r="H32" i="56" s="1"/>
  <c r="H32" i="132" s="1"/>
  <c r="L23" i="75"/>
  <c r="M23" i="75" s="1"/>
  <c r="Q23" i="75" s="1"/>
  <c r="L29" i="75"/>
  <c r="M29" i="75" s="1"/>
  <c r="Q29" i="75" s="1"/>
  <c r="L32" i="75"/>
  <c r="M32" i="75" s="1"/>
  <c r="Q32" i="75" s="1"/>
  <c r="L28" i="75"/>
  <c r="M28" i="75" s="1"/>
  <c r="Q28" i="75" s="1"/>
  <c r="L26" i="75"/>
  <c r="M26" i="75" s="1"/>
  <c r="Q26" i="75" s="1"/>
  <c r="L24" i="75"/>
  <c r="M24" i="75" s="1"/>
  <c r="Q24" i="75" s="1"/>
  <c r="L31" i="75"/>
  <c r="M31" i="75" s="1"/>
  <c r="Q31" i="75" s="1"/>
  <c r="L34" i="75"/>
  <c r="M34" i="75" s="1"/>
  <c r="Q34" i="75" s="1"/>
  <c r="L27" i="75"/>
  <c r="M27" i="75" s="1"/>
  <c r="Q27" i="75" s="1"/>
  <c r="L37" i="75"/>
  <c r="M37" i="75" s="1"/>
  <c r="Q37" i="75" s="1"/>
  <c r="L38" i="75"/>
  <c r="M38" i="75" s="1"/>
  <c r="Q38" i="75" s="1"/>
  <c r="L25" i="75"/>
  <c r="M25" i="75" s="1"/>
  <c r="Q25" i="75" s="1"/>
  <c r="L36" i="75"/>
  <c r="M36" i="75" s="1"/>
  <c r="Q36" i="75" s="1"/>
  <c r="L35" i="75"/>
  <c r="M35" i="75" s="1"/>
  <c r="Q35" i="75" s="1"/>
  <c r="I39" i="75"/>
  <c r="L33" i="75"/>
  <c r="M33" i="75" s="1"/>
  <c r="Q33" i="75" s="1"/>
  <c r="L30" i="75"/>
  <c r="M30" i="75" s="1"/>
  <c r="Q30" i="75" s="1"/>
  <c r="L124" i="134"/>
  <c r="L124" i="53"/>
  <c r="L123" i="134"/>
  <c r="L123" i="53"/>
  <c r="K84" i="76"/>
  <c r="R84" i="76" s="1"/>
  <c r="H84" i="56" s="1"/>
  <c r="H84" i="132" s="1"/>
  <c r="H18" i="132"/>
  <c r="H18" i="61"/>
  <c r="H18" i="59"/>
  <c r="L54" i="134"/>
  <c r="L54" i="53"/>
  <c r="AC18" i="76"/>
  <c r="H18" i="122" s="1"/>
  <c r="H18" i="133" s="1"/>
  <c r="AA19" i="76"/>
  <c r="L84" i="51"/>
  <c r="W84" i="72"/>
  <c r="B82" i="114" s="1"/>
  <c r="B82" i="69" s="1"/>
  <c r="P106" i="59"/>
  <c r="Q8" i="72"/>
  <c r="P106" i="132"/>
  <c r="P106" i="61"/>
  <c r="P105" i="61"/>
  <c r="P105" i="132"/>
  <c r="R106" i="61"/>
  <c r="R106" i="132"/>
  <c r="E29" i="132"/>
  <c r="K31" i="72"/>
  <c r="E31" i="56" s="1"/>
  <c r="E28" i="61"/>
  <c r="E28" i="132"/>
  <c r="G118" i="53"/>
  <c r="G122" i="53"/>
  <c r="G113" i="53"/>
  <c r="G126" i="53"/>
  <c r="G125" i="53"/>
  <c r="G106" i="53"/>
  <c r="G110" i="53"/>
  <c r="G101" i="53"/>
  <c r="G107" i="53"/>
  <c r="G99" i="53"/>
  <c r="G120" i="53"/>
  <c r="G114" i="53"/>
  <c r="G124" i="53"/>
  <c r="G116" i="53"/>
  <c r="G105" i="53"/>
  <c r="G115" i="53"/>
  <c r="G108" i="53"/>
  <c r="G104" i="53"/>
  <c r="G121" i="53"/>
  <c r="G102" i="53"/>
  <c r="G112" i="53"/>
  <c r="G103" i="53"/>
  <c r="G111" i="53"/>
  <c r="G100" i="53"/>
  <c r="G123" i="53"/>
  <c r="AH76" i="74"/>
  <c r="E74" i="114" s="1"/>
  <c r="E74" i="69" s="1"/>
  <c r="E8" i="56"/>
  <c r="P8" i="56" s="1"/>
  <c r="P105" i="59"/>
  <c r="R105" i="56"/>
  <c r="H16" i="124"/>
  <c r="G119" i="51"/>
  <c r="G119" i="134" s="1"/>
  <c r="AO119" i="71"/>
  <c r="C117" i="114" s="1"/>
  <c r="C117" i="69" s="1"/>
  <c r="A78" i="74"/>
  <c r="E25" i="61"/>
  <c r="E25" i="59"/>
  <c r="E29" i="59"/>
  <c r="E29" i="61"/>
  <c r="E28" i="59"/>
  <c r="E27" i="61"/>
  <c r="E27" i="59"/>
  <c r="E26" i="61"/>
  <c r="E26" i="59"/>
  <c r="E22" i="61"/>
  <c r="P22" i="56"/>
  <c r="E22" i="59"/>
  <c r="P21" i="56"/>
  <c r="E21" i="61"/>
  <c r="E21" i="59"/>
  <c r="E23" i="61"/>
  <c r="E23" i="59"/>
  <c r="E24" i="61"/>
  <c r="E24" i="59"/>
  <c r="P20" i="56"/>
  <c r="E20" i="61"/>
  <c r="E20" i="59"/>
  <c r="E30" i="61"/>
  <c r="E30" i="59"/>
  <c r="H115" i="53"/>
  <c r="H97" i="53"/>
  <c r="H108" i="53"/>
  <c r="H106" i="53"/>
  <c r="H109" i="53"/>
  <c r="L18" i="53"/>
  <c r="H103" i="53"/>
  <c r="H123" i="53"/>
  <c r="H100" i="53"/>
  <c r="H93" i="53"/>
  <c r="H112" i="53"/>
  <c r="G127" i="53"/>
  <c r="H101" i="53"/>
  <c r="H111" i="53"/>
  <c r="H104" i="53"/>
  <c r="H110" i="53"/>
  <c r="H98" i="53"/>
  <c r="H102" i="53"/>
  <c r="H105" i="53"/>
  <c r="H96" i="53"/>
  <c r="H124" i="53"/>
  <c r="H117" i="53"/>
  <c r="L14" i="53"/>
  <c r="H94" i="53"/>
  <c r="H113" i="53"/>
  <c r="H125" i="53"/>
  <c r="H95" i="53"/>
  <c r="H107" i="53"/>
  <c r="H114" i="53"/>
  <c r="H119" i="53"/>
  <c r="H122" i="53"/>
  <c r="H99" i="53"/>
  <c r="L15" i="51"/>
  <c r="L15" i="134" s="1"/>
  <c r="E15" i="56"/>
  <c r="E15" i="132" s="1"/>
  <c r="L9" i="51"/>
  <c r="L9" i="134" s="1"/>
  <c r="E9" i="56"/>
  <c r="E9" i="132" s="1"/>
  <c r="P19" i="56"/>
  <c r="E19" i="61"/>
  <c r="E19" i="59"/>
  <c r="K123" i="71"/>
  <c r="J123" i="71"/>
  <c r="J124" i="71"/>
  <c r="K124" i="71"/>
  <c r="J122" i="71"/>
  <c r="K122" i="71"/>
  <c r="G128" i="51"/>
  <c r="G128" i="134" s="1"/>
  <c r="J121" i="71"/>
  <c r="K121" i="71"/>
  <c r="J126" i="71"/>
  <c r="K126" i="71"/>
  <c r="J127" i="71"/>
  <c r="K127" i="71"/>
  <c r="J120" i="71"/>
  <c r="K120" i="71"/>
  <c r="J125" i="71"/>
  <c r="K125" i="71"/>
  <c r="H120" i="51"/>
  <c r="H120" i="134" s="1"/>
  <c r="R106" i="59"/>
  <c r="A40" i="69"/>
  <c r="A21" i="39"/>
  <c r="A38" i="53"/>
  <c r="H108" i="132" l="1"/>
  <c r="P108" i="56"/>
  <c r="H107" i="132"/>
  <c r="P107" i="56"/>
  <c r="P107" i="61" s="1"/>
  <c r="H109" i="132"/>
  <c r="P109" i="56"/>
  <c r="P109" i="59" s="1"/>
  <c r="I18" i="133"/>
  <c r="I18" i="124"/>
  <c r="I18" i="123"/>
  <c r="Q18" i="122"/>
  <c r="AH20" i="80"/>
  <c r="AK19" i="80"/>
  <c r="Y121" i="78"/>
  <c r="AB120" i="78"/>
  <c r="K120" i="122" s="1"/>
  <c r="K120" i="133" s="1"/>
  <c r="AI20" i="80"/>
  <c r="AL19" i="80"/>
  <c r="X19" i="71"/>
  <c r="U20" i="71"/>
  <c r="Q17" i="133"/>
  <c r="Q17" i="123"/>
  <c r="Q17" i="124"/>
  <c r="V19" i="74"/>
  <c r="T20" i="74"/>
  <c r="P20" i="77"/>
  <c r="R19" i="77"/>
  <c r="I19" i="122" s="1"/>
  <c r="X20" i="78"/>
  <c r="AA19" i="78"/>
  <c r="X20" i="75"/>
  <c r="Z19" i="75"/>
  <c r="P107" i="132"/>
  <c r="AA20" i="76"/>
  <c r="AC19" i="76"/>
  <c r="H19" i="122" s="1"/>
  <c r="H19" i="133" s="1"/>
  <c r="I40" i="75"/>
  <c r="L39" i="75"/>
  <c r="M39" i="75" s="1"/>
  <c r="Q39" i="75" s="1"/>
  <c r="G32" i="56"/>
  <c r="AO111" i="76"/>
  <c r="D109" i="114" s="1"/>
  <c r="D109" i="69" s="1"/>
  <c r="K111" i="76"/>
  <c r="P111" i="76" s="1"/>
  <c r="G35" i="56"/>
  <c r="G29" i="56"/>
  <c r="G36" i="56"/>
  <c r="G23" i="56"/>
  <c r="G26" i="56"/>
  <c r="G25" i="56"/>
  <c r="L84" i="134"/>
  <c r="L84" i="53"/>
  <c r="G33" i="56"/>
  <c r="G28" i="56"/>
  <c r="G38" i="56"/>
  <c r="AO110" i="76"/>
  <c r="D108" i="114" s="1"/>
  <c r="D108" i="69" s="1"/>
  <c r="K110" i="76"/>
  <c r="P110" i="76" s="1"/>
  <c r="P109" i="61"/>
  <c r="R109" i="56"/>
  <c r="G37" i="56"/>
  <c r="G27" i="56"/>
  <c r="G30" i="56"/>
  <c r="G34" i="56"/>
  <c r="G31" i="56"/>
  <c r="P31" i="56" s="1"/>
  <c r="P31" i="59" s="1"/>
  <c r="L85" i="51"/>
  <c r="W85" i="72"/>
  <c r="B83" i="114" s="1"/>
  <c r="B83" i="69" s="1"/>
  <c r="P108" i="59"/>
  <c r="R108" i="56"/>
  <c r="P108" i="61"/>
  <c r="P108" i="132"/>
  <c r="G24" i="56"/>
  <c r="Q9" i="72"/>
  <c r="S8" i="72"/>
  <c r="E8" i="122" s="1"/>
  <c r="E8" i="133" s="1"/>
  <c r="R105" i="61"/>
  <c r="R105" i="132"/>
  <c r="E8" i="59"/>
  <c r="E31" i="132"/>
  <c r="E31" i="59"/>
  <c r="E31" i="61"/>
  <c r="P19" i="61"/>
  <c r="P19" i="132"/>
  <c r="P21" i="61"/>
  <c r="P21" i="132"/>
  <c r="P22" i="61"/>
  <c r="P22" i="132"/>
  <c r="E8" i="61"/>
  <c r="E8" i="132"/>
  <c r="P8" i="61"/>
  <c r="P8" i="132"/>
  <c r="P20" i="61"/>
  <c r="P20" i="132"/>
  <c r="G119" i="53"/>
  <c r="H16" i="123"/>
  <c r="R105" i="59"/>
  <c r="C126" i="56"/>
  <c r="C127" i="56"/>
  <c r="C121" i="56"/>
  <c r="C125" i="56"/>
  <c r="C122" i="56"/>
  <c r="C123" i="56"/>
  <c r="C120" i="56"/>
  <c r="C124" i="56"/>
  <c r="B122" i="56"/>
  <c r="B125" i="56"/>
  <c r="B120" i="56"/>
  <c r="B124" i="56"/>
  <c r="B126" i="56"/>
  <c r="B123" i="56"/>
  <c r="B127" i="56"/>
  <c r="B121" i="56"/>
  <c r="AH77" i="74"/>
  <c r="E75" i="114" s="1"/>
  <c r="E75" i="69" s="1"/>
  <c r="G117" i="51"/>
  <c r="G117" i="134" s="1"/>
  <c r="AO117" i="71"/>
  <c r="C115" i="114" s="1"/>
  <c r="C115" i="69" s="1"/>
  <c r="AH78" i="74"/>
  <c r="E76" i="114" s="1"/>
  <c r="E76" i="69" s="1"/>
  <c r="A79" i="74"/>
  <c r="R8" i="56"/>
  <c r="P8" i="59"/>
  <c r="R20" i="56"/>
  <c r="P20" i="59"/>
  <c r="R21" i="56"/>
  <c r="P21" i="59"/>
  <c r="P22" i="59"/>
  <c r="R22" i="56"/>
  <c r="L15" i="53"/>
  <c r="G128" i="53"/>
  <c r="L9" i="53"/>
  <c r="H120" i="53"/>
  <c r="P9" i="56"/>
  <c r="E9" i="61"/>
  <c r="E9" i="59"/>
  <c r="L10" i="51"/>
  <c r="L10" i="134" s="1"/>
  <c r="E10" i="56"/>
  <c r="E10" i="132" s="1"/>
  <c r="P15" i="56"/>
  <c r="E15" i="61"/>
  <c r="E15" i="59"/>
  <c r="P19" i="59"/>
  <c r="R19" i="56"/>
  <c r="L16" i="51"/>
  <c r="L16" i="134" s="1"/>
  <c r="E16" i="56"/>
  <c r="E16" i="132" s="1"/>
  <c r="G129" i="51"/>
  <c r="G129" i="134" s="1"/>
  <c r="H118" i="51"/>
  <c r="H118" i="134" s="1"/>
  <c r="A41" i="69"/>
  <c r="A22" i="39"/>
  <c r="A39" i="53"/>
  <c r="P107" i="59" l="1"/>
  <c r="P109" i="132"/>
  <c r="R107" i="56"/>
  <c r="R107" i="132" s="1"/>
  <c r="X20" i="71"/>
  <c r="U21" i="71"/>
  <c r="AI21" i="80"/>
  <c r="AL20" i="80"/>
  <c r="Y122" i="78"/>
  <c r="AB121" i="78"/>
  <c r="K121" i="122" s="1"/>
  <c r="K121" i="133" s="1"/>
  <c r="V20" i="74"/>
  <c r="T21" i="74"/>
  <c r="AK20" i="80"/>
  <c r="AH21" i="80"/>
  <c r="X21" i="75"/>
  <c r="Z20" i="75"/>
  <c r="R20" i="77"/>
  <c r="I20" i="122" s="1"/>
  <c r="P21" i="77"/>
  <c r="Q18" i="133"/>
  <c r="Q18" i="124"/>
  <c r="Q18" i="123"/>
  <c r="AA20" i="78"/>
  <c r="X21" i="78"/>
  <c r="I19" i="133"/>
  <c r="Q19" i="122"/>
  <c r="I19" i="124"/>
  <c r="I19" i="123"/>
  <c r="R107" i="61"/>
  <c r="R107" i="59"/>
  <c r="R108" i="132"/>
  <c r="R108" i="61"/>
  <c r="R108" i="59"/>
  <c r="G37" i="61"/>
  <c r="G37" i="132"/>
  <c r="G37" i="59"/>
  <c r="P37" i="56"/>
  <c r="G28" i="59"/>
  <c r="G28" i="132"/>
  <c r="G28" i="61"/>
  <c r="P28" i="56"/>
  <c r="G27" i="59"/>
  <c r="G27" i="61"/>
  <c r="G27" i="132"/>
  <c r="P27" i="56"/>
  <c r="R109" i="59"/>
  <c r="R109" i="132"/>
  <c r="R109" i="61"/>
  <c r="P33" i="56"/>
  <c r="G33" i="132"/>
  <c r="G33" i="61"/>
  <c r="G33" i="59"/>
  <c r="P36" i="56"/>
  <c r="G36" i="132"/>
  <c r="G36" i="59"/>
  <c r="G36" i="61"/>
  <c r="P32" i="56"/>
  <c r="G32" i="61"/>
  <c r="G32" i="59"/>
  <c r="G32" i="132"/>
  <c r="G23" i="61"/>
  <c r="G23" i="59"/>
  <c r="G23" i="132"/>
  <c r="P23" i="56"/>
  <c r="L85" i="134"/>
  <c r="L85" i="53"/>
  <c r="G39" i="56"/>
  <c r="I41" i="75"/>
  <c r="L40" i="75"/>
  <c r="M40" i="75" s="1"/>
  <c r="Q40" i="75" s="1"/>
  <c r="G31" i="59"/>
  <c r="G31" i="61"/>
  <c r="G31" i="132"/>
  <c r="G34" i="59"/>
  <c r="P34" i="56"/>
  <c r="G34" i="61"/>
  <c r="G34" i="132"/>
  <c r="G25" i="59"/>
  <c r="G25" i="61"/>
  <c r="G25" i="132"/>
  <c r="P25" i="56"/>
  <c r="G29" i="61"/>
  <c r="G29" i="132"/>
  <c r="G29" i="59"/>
  <c r="P29" i="56"/>
  <c r="G24" i="61"/>
  <c r="G24" i="59"/>
  <c r="G24" i="132"/>
  <c r="P24" i="56"/>
  <c r="G30" i="59"/>
  <c r="G30" i="132"/>
  <c r="G30" i="61"/>
  <c r="P30" i="56"/>
  <c r="P38" i="56"/>
  <c r="G38" i="61"/>
  <c r="G38" i="59"/>
  <c r="G38" i="132"/>
  <c r="G26" i="61"/>
  <c r="G26" i="132"/>
  <c r="G26" i="59"/>
  <c r="P26" i="56"/>
  <c r="G35" i="61"/>
  <c r="G35" i="132"/>
  <c r="P35" i="56"/>
  <c r="G35" i="59"/>
  <c r="AO112" i="76"/>
  <c r="D110" i="114" s="1"/>
  <c r="D110" i="69" s="1"/>
  <c r="K112" i="76"/>
  <c r="P112" i="76" s="1"/>
  <c r="AA21" i="76"/>
  <c r="AC20" i="76"/>
  <c r="H20" i="122" s="1"/>
  <c r="H20" i="133" s="1"/>
  <c r="S9" i="72"/>
  <c r="E9" i="122" s="1"/>
  <c r="E9" i="133" s="1"/>
  <c r="B126" i="61"/>
  <c r="B126" i="132"/>
  <c r="C126" i="61"/>
  <c r="C126" i="132"/>
  <c r="B124" i="59"/>
  <c r="B124" i="132"/>
  <c r="B125" i="59"/>
  <c r="B125" i="132"/>
  <c r="B122" i="61"/>
  <c r="B122" i="132"/>
  <c r="C124" i="61"/>
  <c r="C124" i="132"/>
  <c r="C120" i="61"/>
  <c r="C120" i="132"/>
  <c r="C123" i="59"/>
  <c r="C123" i="132"/>
  <c r="C122" i="61"/>
  <c r="C122" i="132"/>
  <c r="B121" i="61"/>
  <c r="B121" i="132"/>
  <c r="C125" i="61"/>
  <c r="C125" i="132"/>
  <c r="B120" i="61"/>
  <c r="B120" i="132"/>
  <c r="B127" i="61"/>
  <c r="B127" i="132"/>
  <c r="C121" i="61"/>
  <c r="C121" i="132"/>
  <c r="B123" i="61"/>
  <c r="B123" i="132"/>
  <c r="C127" i="61"/>
  <c r="C127" i="132"/>
  <c r="R31" i="56"/>
  <c r="R31" i="61" s="1"/>
  <c r="R19" i="61"/>
  <c r="R19" i="132"/>
  <c r="R22" i="61"/>
  <c r="R22" i="132"/>
  <c r="R8" i="61"/>
  <c r="R8" i="132"/>
  <c r="R21" i="61"/>
  <c r="R21" i="132"/>
  <c r="P15" i="61"/>
  <c r="P15" i="132"/>
  <c r="P31" i="61"/>
  <c r="P31" i="132"/>
  <c r="P9" i="61"/>
  <c r="P9" i="132"/>
  <c r="R20" i="61"/>
  <c r="R20" i="132"/>
  <c r="G117" i="53"/>
  <c r="H17" i="123"/>
  <c r="E8" i="123"/>
  <c r="E8" i="124"/>
  <c r="Q10" i="72"/>
  <c r="B127" i="59"/>
  <c r="B122" i="59"/>
  <c r="C126" i="59"/>
  <c r="B125" i="61"/>
  <c r="C122" i="59"/>
  <c r="C121" i="59"/>
  <c r="C120" i="59"/>
  <c r="B121" i="59"/>
  <c r="C124" i="59"/>
  <c r="B126" i="59"/>
  <c r="C127" i="59"/>
  <c r="C123" i="61"/>
  <c r="C125" i="59"/>
  <c r="B123" i="59"/>
  <c r="B124" i="61"/>
  <c r="B120" i="59"/>
  <c r="H17" i="124"/>
  <c r="AH79" i="74"/>
  <c r="E77" i="114" s="1"/>
  <c r="E77" i="69" s="1"/>
  <c r="A80" i="74"/>
  <c r="R21" i="59"/>
  <c r="R20" i="59"/>
  <c r="R22" i="59"/>
  <c r="R8" i="59"/>
  <c r="L16" i="53"/>
  <c r="G129" i="53"/>
  <c r="H118" i="53"/>
  <c r="L10" i="53"/>
  <c r="L17" i="51"/>
  <c r="L17" i="134" s="1"/>
  <c r="E17" i="56"/>
  <c r="E17" i="132" s="1"/>
  <c r="E18" i="56"/>
  <c r="E18" i="132" s="1"/>
  <c r="L11" i="51"/>
  <c r="L11" i="134" s="1"/>
  <c r="E11" i="56"/>
  <c r="E11" i="132" s="1"/>
  <c r="R15" i="56"/>
  <c r="P15" i="59"/>
  <c r="P16" i="56"/>
  <c r="E16" i="61"/>
  <c r="E16" i="59"/>
  <c r="E10" i="61"/>
  <c r="P10" i="56"/>
  <c r="E10" i="59"/>
  <c r="R19" i="59"/>
  <c r="R9" i="56"/>
  <c r="P9" i="59"/>
  <c r="G130" i="51"/>
  <c r="G130" i="134" s="1"/>
  <c r="K117" i="71"/>
  <c r="A42" i="69"/>
  <c r="A23" i="39"/>
  <c r="A40" i="53"/>
  <c r="G77" i="51"/>
  <c r="G77" i="134" s="1"/>
  <c r="G78" i="51"/>
  <c r="G78" i="134" s="1"/>
  <c r="G79" i="51"/>
  <c r="G79" i="134" s="1"/>
  <c r="G80" i="51"/>
  <c r="G80" i="134" s="1"/>
  <c r="G81" i="51"/>
  <c r="G81" i="134" s="1"/>
  <c r="G82" i="51"/>
  <c r="G82" i="134" s="1"/>
  <c r="G83" i="51"/>
  <c r="G83" i="134" s="1"/>
  <c r="G86" i="51"/>
  <c r="G86" i="134" s="1"/>
  <c r="G87" i="51"/>
  <c r="G87" i="134" s="1"/>
  <c r="G88" i="51"/>
  <c r="G88" i="134" s="1"/>
  <c r="G89" i="51"/>
  <c r="G89" i="134" s="1"/>
  <c r="G90" i="51"/>
  <c r="G90" i="134" s="1"/>
  <c r="G85" i="51"/>
  <c r="G85" i="134" s="1"/>
  <c r="G76" i="51"/>
  <c r="G76" i="134" s="1"/>
  <c r="Q19" i="133" l="1"/>
  <c r="Q19" i="124"/>
  <c r="Q19" i="123"/>
  <c r="T22" i="74"/>
  <c r="V21" i="74"/>
  <c r="X22" i="78"/>
  <c r="AA21" i="78"/>
  <c r="Y123" i="78"/>
  <c r="AB122" i="78"/>
  <c r="K122" i="122" s="1"/>
  <c r="K122" i="133" s="1"/>
  <c r="AL21" i="80"/>
  <c r="AI22" i="80"/>
  <c r="Z21" i="75"/>
  <c r="X22" i="75"/>
  <c r="P22" i="77"/>
  <c r="R21" i="77"/>
  <c r="I21" i="122" s="1"/>
  <c r="U22" i="71"/>
  <c r="X21" i="71"/>
  <c r="AH22" i="80"/>
  <c r="AK21" i="80"/>
  <c r="I20" i="133"/>
  <c r="Q20" i="122"/>
  <c r="I20" i="124"/>
  <c r="I20" i="123"/>
  <c r="P29" i="59"/>
  <c r="P29" i="132"/>
  <c r="R29" i="56"/>
  <c r="P29" i="61"/>
  <c r="P33" i="132"/>
  <c r="R33" i="56"/>
  <c r="P33" i="59"/>
  <c r="P33" i="61"/>
  <c r="P38" i="59"/>
  <c r="P38" i="132"/>
  <c r="R38" i="56"/>
  <c r="P38" i="61"/>
  <c r="R37" i="56"/>
  <c r="P37" i="59"/>
  <c r="P37" i="132"/>
  <c r="P37" i="61"/>
  <c r="AA22" i="76"/>
  <c r="AC21" i="76"/>
  <c r="H21" i="122" s="1"/>
  <c r="H21" i="133" s="1"/>
  <c r="P30" i="59"/>
  <c r="P30" i="61"/>
  <c r="R30" i="56"/>
  <c r="P30" i="132"/>
  <c r="P35" i="59"/>
  <c r="R35" i="56"/>
  <c r="P35" i="61"/>
  <c r="P35" i="132"/>
  <c r="G40" i="56"/>
  <c r="P25" i="61"/>
  <c r="P25" i="132"/>
  <c r="P25" i="59"/>
  <c r="R25" i="56"/>
  <c r="I42" i="75"/>
  <c r="L41" i="75"/>
  <c r="M41" i="75" s="1"/>
  <c r="Q41" i="75" s="1"/>
  <c r="R32" i="56"/>
  <c r="P32" i="132"/>
  <c r="P32" i="59"/>
  <c r="P32" i="61"/>
  <c r="P27" i="61"/>
  <c r="P27" i="132"/>
  <c r="P27" i="59"/>
  <c r="R27" i="56"/>
  <c r="P39" i="56"/>
  <c r="G39" i="132"/>
  <c r="G39" i="59"/>
  <c r="G39" i="61"/>
  <c r="P26" i="61"/>
  <c r="P26" i="59"/>
  <c r="R26" i="56"/>
  <c r="P26" i="132"/>
  <c r="P24" i="132"/>
  <c r="R24" i="56"/>
  <c r="P24" i="59"/>
  <c r="P24" i="61"/>
  <c r="AO113" i="76"/>
  <c r="D111" i="114" s="1"/>
  <c r="D111" i="69" s="1"/>
  <c r="K113" i="76"/>
  <c r="P113" i="76" s="1"/>
  <c r="P36" i="132"/>
  <c r="P36" i="59"/>
  <c r="P36" i="61"/>
  <c r="R36" i="56"/>
  <c r="P34" i="132"/>
  <c r="P34" i="59"/>
  <c r="P34" i="61"/>
  <c r="R34" i="56"/>
  <c r="R23" i="56"/>
  <c r="P23" i="59"/>
  <c r="P23" i="132"/>
  <c r="P23" i="61"/>
  <c r="P28" i="132"/>
  <c r="R28" i="56"/>
  <c r="P28" i="61"/>
  <c r="P28" i="59"/>
  <c r="S10" i="72"/>
  <c r="E10" i="122" s="1"/>
  <c r="E10" i="133" s="1"/>
  <c r="R31" i="59"/>
  <c r="R31" i="132"/>
  <c r="R15" i="61"/>
  <c r="R15" i="132"/>
  <c r="P16" i="61"/>
  <c r="P16" i="132"/>
  <c r="R9" i="61"/>
  <c r="R9" i="132"/>
  <c r="P10" i="61"/>
  <c r="P10" i="132"/>
  <c r="F66" i="51"/>
  <c r="F66" i="134" s="1"/>
  <c r="F65" i="51"/>
  <c r="F65" i="134" s="1"/>
  <c r="G131" i="51"/>
  <c r="G131" i="134" s="1"/>
  <c r="F64" i="51"/>
  <c r="F64" i="134" s="1"/>
  <c r="E9" i="123"/>
  <c r="E9" i="124"/>
  <c r="Q11" i="72"/>
  <c r="F80" i="51"/>
  <c r="F80" i="134" s="1"/>
  <c r="AO80" i="71"/>
  <c r="C78" i="114" s="1"/>
  <c r="C78" i="69" s="1"/>
  <c r="F79" i="51"/>
  <c r="F79" i="134" s="1"/>
  <c r="AO79" i="71"/>
  <c r="C77" i="114" s="1"/>
  <c r="C77" i="69" s="1"/>
  <c r="F96" i="51"/>
  <c r="F96" i="134" s="1"/>
  <c r="AO96" i="71"/>
  <c r="C94" i="114" s="1"/>
  <c r="C94" i="69" s="1"/>
  <c r="F82" i="51"/>
  <c r="F82" i="134" s="1"/>
  <c r="AO82" i="71"/>
  <c r="C80" i="114" s="1"/>
  <c r="C80" i="69" s="1"/>
  <c r="F95" i="51"/>
  <c r="F95" i="134" s="1"/>
  <c r="AO95" i="71"/>
  <c r="C93" i="114" s="1"/>
  <c r="C93" i="69" s="1"/>
  <c r="F90" i="51"/>
  <c r="F90" i="134" s="1"/>
  <c r="AO90" i="71"/>
  <c r="C88" i="114" s="1"/>
  <c r="C88" i="69" s="1"/>
  <c r="F81" i="51"/>
  <c r="F81" i="134" s="1"/>
  <c r="AO81" i="71"/>
  <c r="C79" i="114" s="1"/>
  <c r="C79" i="69" s="1"/>
  <c r="F98" i="51"/>
  <c r="F98" i="134" s="1"/>
  <c r="AO98" i="71"/>
  <c r="C96" i="114" s="1"/>
  <c r="C96" i="69" s="1"/>
  <c r="F97" i="51"/>
  <c r="F97" i="134" s="1"/>
  <c r="AO97" i="71"/>
  <c r="C95" i="114" s="1"/>
  <c r="C95" i="69" s="1"/>
  <c r="F83" i="51"/>
  <c r="F83" i="134" s="1"/>
  <c r="AO83" i="71"/>
  <c r="C81" i="114" s="1"/>
  <c r="C81" i="69" s="1"/>
  <c r="AH80" i="74"/>
  <c r="E78" i="114" s="1"/>
  <c r="E78" i="69" s="1"/>
  <c r="A81" i="74"/>
  <c r="G130" i="53"/>
  <c r="G77" i="53"/>
  <c r="G81" i="53"/>
  <c r="G80" i="53"/>
  <c r="G76" i="53"/>
  <c r="G85" i="53"/>
  <c r="G90" i="53"/>
  <c r="G79" i="53"/>
  <c r="G78" i="53"/>
  <c r="L17" i="53"/>
  <c r="G89" i="53"/>
  <c r="G88" i="53"/>
  <c r="G87" i="53"/>
  <c r="G86" i="53"/>
  <c r="G83" i="53"/>
  <c r="L11" i="53"/>
  <c r="G82" i="53"/>
  <c r="R15" i="59"/>
  <c r="E12" i="56"/>
  <c r="E12" i="132" s="1"/>
  <c r="L12" i="51"/>
  <c r="L12" i="134" s="1"/>
  <c r="P10" i="59"/>
  <c r="R10" i="56"/>
  <c r="P18" i="56"/>
  <c r="E18" i="61"/>
  <c r="E18" i="59"/>
  <c r="E11" i="59"/>
  <c r="P11" i="56"/>
  <c r="E11" i="61"/>
  <c r="P17" i="56"/>
  <c r="E17" i="61"/>
  <c r="E17" i="59"/>
  <c r="R9" i="59"/>
  <c r="R16" i="56"/>
  <c r="P16" i="59"/>
  <c r="J114" i="71"/>
  <c r="K114" i="71"/>
  <c r="J118" i="71"/>
  <c r="K118" i="71"/>
  <c r="K113" i="71"/>
  <c r="J113" i="71"/>
  <c r="J117" i="71"/>
  <c r="G91" i="51"/>
  <c r="G91" i="134" s="1"/>
  <c r="K116" i="71"/>
  <c r="J116" i="71"/>
  <c r="J115" i="71"/>
  <c r="K115" i="71"/>
  <c r="K119" i="71"/>
  <c r="J119" i="71"/>
  <c r="A43" i="69"/>
  <c r="A24" i="39"/>
  <c r="A41" i="53"/>
  <c r="G84" i="51"/>
  <c r="G84" i="134" s="1"/>
  <c r="AI23" i="80" l="1"/>
  <c r="AL22" i="80"/>
  <c r="X23" i="78"/>
  <c r="AA22" i="78"/>
  <c r="Y124" i="78"/>
  <c r="AB123" i="78"/>
  <c r="K123" i="122" s="1"/>
  <c r="K123" i="133" s="1"/>
  <c r="AH23" i="80"/>
  <c r="AK22" i="80"/>
  <c r="X22" i="71"/>
  <c r="U23" i="71"/>
  <c r="T23" i="74"/>
  <c r="V22" i="74"/>
  <c r="Q20" i="133"/>
  <c r="Q20" i="124"/>
  <c r="Q20" i="123"/>
  <c r="I21" i="133"/>
  <c r="Q21" i="122"/>
  <c r="I21" i="123"/>
  <c r="I21" i="124"/>
  <c r="P23" i="77"/>
  <c r="R22" i="77"/>
  <c r="I22" i="122" s="1"/>
  <c r="Z22" i="75"/>
  <c r="X23" i="75"/>
  <c r="R25" i="61"/>
  <c r="R25" i="132"/>
  <c r="R25" i="59"/>
  <c r="R39" i="56"/>
  <c r="P39" i="61"/>
  <c r="P39" i="132"/>
  <c r="P39" i="59"/>
  <c r="R30" i="61"/>
  <c r="R30" i="132"/>
  <c r="R30" i="59"/>
  <c r="R38" i="61"/>
  <c r="R38" i="132"/>
  <c r="R38" i="59"/>
  <c r="R24" i="59"/>
  <c r="R24" i="61"/>
  <c r="R24" i="132"/>
  <c r="R27" i="132"/>
  <c r="R27" i="59"/>
  <c r="R27" i="61"/>
  <c r="R35" i="59"/>
  <c r="R35" i="61"/>
  <c r="R35" i="132"/>
  <c r="R33" i="132"/>
  <c r="R33" i="59"/>
  <c r="R33" i="61"/>
  <c r="R28" i="59"/>
  <c r="R28" i="61"/>
  <c r="R28" i="132"/>
  <c r="R26" i="59"/>
  <c r="R26" i="61"/>
  <c r="R26" i="132"/>
  <c r="AA23" i="76"/>
  <c r="AC22" i="76"/>
  <c r="H22" i="122" s="1"/>
  <c r="H22" i="133" s="1"/>
  <c r="R36" i="132"/>
  <c r="R36" i="61"/>
  <c r="R36" i="59"/>
  <c r="G40" i="59"/>
  <c r="G40" i="132"/>
  <c r="P40" i="56"/>
  <c r="G40" i="61"/>
  <c r="AO114" i="76"/>
  <c r="D112" i="114" s="1"/>
  <c r="D112" i="69" s="1"/>
  <c r="K114" i="76"/>
  <c r="P114" i="76" s="1"/>
  <c r="R29" i="61"/>
  <c r="R29" i="59"/>
  <c r="R29" i="132"/>
  <c r="R23" i="61"/>
  <c r="R23" i="132"/>
  <c r="R23" i="59"/>
  <c r="R34" i="132"/>
  <c r="R34" i="59"/>
  <c r="R34" i="61"/>
  <c r="G41" i="56"/>
  <c r="I43" i="75"/>
  <c r="L42" i="75"/>
  <c r="M42" i="75" s="1"/>
  <c r="Q42" i="75" s="1"/>
  <c r="R32" i="132"/>
  <c r="R32" i="59"/>
  <c r="R32" i="61"/>
  <c r="R37" i="59"/>
  <c r="R37" i="61"/>
  <c r="R37" i="132"/>
  <c r="S11" i="72"/>
  <c r="E11" i="122" s="1"/>
  <c r="E11" i="133" s="1"/>
  <c r="P11" i="61"/>
  <c r="P11" i="132"/>
  <c r="P17" i="61"/>
  <c r="P17" i="132"/>
  <c r="P18" i="61"/>
  <c r="P18" i="132"/>
  <c r="R10" i="61"/>
  <c r="R10" i="132"/>
  <c r="R16" i="61"/>
  <c r="R16" i="132"/>
  <c r="F97" i="53"/>
  <c r="F66" i="53"/>
  <c r="F96" i="53"/>
  <c r="F98" i="53"/>
  <c r="F79" i="53"/>
  <c r="F81" i="53"/>
  <c r="F80" i="53"/>
  <c r="F90" i="53"/>
  <c r="F95" i="53"/>
  <c r="F64" i="53"/>
  <c r="F83" i="53"/>
  <c r="G131" i="53"/>
  <c r="F82" i="53"/>
  <c r="F65" i="53"/>
  <c r="G92" i="51"/>
  <c r="G92" i="134" s="1"/>
  <c r="E10" i="124"/>
  <c r="E10" i="123"/>
  <c r="Q12" i="72"/>
  <c r="H18" i="123"/>
  <c r="C113" i="56"/>
  <c r="C118" i="56"/>
  <c r="C119" i="56"/>
  <c r="C116" i="56"/>
  <c r="C115" i="56"/>
  <c r="C114" i="56"/>
  <c r="C117" i="56"/>
  <c r="B116" i="56"/>
  <c r="B113" i="56"/>
  <c r="B114" i="56"/>
  <c r="B117" i="56"/>
  <c r="B118" i="56"/>
  <c r="B115" i="56"/>
  <c r="B119" i="56"/>
  <c r="F93" i="51"/>
  <c r="F93" i="134" s="1"/>
  <c r="AO93" i="71"/>
  <c r="C91" i="114" s="1"/>
  <c r="C91" i="69" s="1"/>
  <c r="F70" i="51"/>
  <c r="F70" i="134" s="1"/>
  <c r="AO70" i="71"/>
  <c r="C68" i="114" s="1"/>
  <c r="C68" i="69" s="1"/>
  <c r="F86" i="51"/>
  <c r="F86" i="134" s="1"/>
  <c r="AO86" i="71"/>
  <c r="C84" i="114" s="1"/>
  <c r="C84" i="69" s="1"/>
  <c r="F94" i="51"/>
  <c r="F94" i="134" s="1"/>
  <c r="AO94" i="71"/>
  <c r="C92" i="114" s="1"/>
  <c r="C92" i="69" s="1"/>
  <c r="F74" i="51"/>
  <c r="F74" i="134" s="1"/>
  <c r="AO74" i="71"/>
  <c r="C72" i="114" s="1"/>
  <c r="C72" i="69" s="1"/>
  <c r="F71" i="51"/>
  <c r="F71" i="134" s="1"/>
  <c r="AO71" i="71"/>
  <c r="C69" i="114" s="1"/>
  <c r="C69" i="69" s="1"/>
  <c r="F92" i="51"/>
  <c r="F92" i="134" s="1"/>
  <c r="AO92" i="71"/>
  <c r="C90" i="114" s="1"/>
  <c r="C90" i="69" s="1"/>
  <c r="F88" i="51"/>
  <c r="F88" i="134" s="1"/>
  <c r="AO88" i="71"/>
  <c r="C86" i="114" s="1"/>
  <c r="C86" i="69" s="1"/>
  <c r="F69" i="51"/>
  <c r="F69" i="134" s="1"/>
  <c r="AO69" i="71"/>
  <c r="C67" i="114" s="1"/>
  <c r="C67" i="69" s="1"/>
  <c r="F72" i="51"/>
  <c r="F72" i="134" s="1"/>
  <c r="AO72" i="71"/>
  <c r="C70" i="114" s="1"/>
  <c r="C70" i="69" s="1"/>
  <c r="F76" i="51"/>
  <c r="F76" i="134" s="1"/>
  <c r="AO76" i="71"/>
  <c r="C74" i="114" s="1"/>
  <c r="C74" i="69" s="1"/>
  <c r="F78" i="51"/>
  <c r="F78" i="134" s="1"/>
  <c r="AO78" i="71"/>
  <c r="C76" i="114" s="1"/>
  <c r="C76" i="69" s="1"/>
  <c r="F73" i="51"/>
  <c r="F73" i="134" s="1"/>
  <c r="AO73" i="71"/>
  <c r="C71" i="114" s="1"/>
  <c r="C71" i="69" s="1"/>
  <c r="F75" i="51"/>
  <c r="F75" i="134" s="1"/>
  <c r="AO75" i="71"/>
  <c r="C73" i="114" s="1"/>
  <c r="C73" i="69" s="1"/>
  <c r="F77" i="51"/>
  <c r="F77" i="134" s="1"/>
  <c r="AO77" i="71"/>
  <c r="C75" i="114" s="1"/>
  <c r="C75" i="69" s="1"/>
  <c r="F68" i="51"/>
  <c r="F68" i="134" s="1"/>
  <c r="AO68" i="71"/>
  <c r="C66" i="114" s="1"/>
  <c r="C66" i="69" s="1"/>
  <c r="F87" i="51"/>
  <c r="F87" i="134" s="1"/>
  <c r="AO87" i="71"/>
  <c r="C85" i="114" s="1"/>
  <c r="C85" i="69" s="1"/>
  <c r="F89" i="51"/>
  <c r="F89" i="134" s="1"/>
  <c r="AO89" i="71"/>
  <c r="C87" i="114" s="1"/>
  <c r="C87" i="69" s="1"/>
  <c r="F91" i="51"/>
  <c r="F91" i="134" s="1"/>
  <c r="AO91" i="71"/>
  <c r="C89" i="114" s="1"/>
  <c r="C89" i="69" s="1"/>
  <c r="F67" i="51"/>
  <c r="F67" i="134" s="1"/>
  <c r="AO67" i="71"/>
  <c r="C65" i="114" s="1"/>
  <c r="C65" i="69" s="1"/>
  <c r="A82" i="74"/>
  <c r="G95" i="51"/>
  <c r="G95" i="134" s="1"/>
  <c r="G96" i="51"/>
  <c r="G96" i="134" s="1"/>
  <c r="G84" i="53"/>
  <c r="L12" i="53"/>
  <c r="G91" i="53"/>
  <c r="E12" i="59"/>
  <c r="P12" i="56"/>
  <c r="E12" i="61"/>
  <c r="P18" i="59"/>
  <c r="R18" i="56"/>
  <c r="R10" i="59"/>
  <c r="R17" i="56"/>
  <c r="P17" i="59"/>
  <c r="L13" i="51"/>
  <c r="L13" i="134" s="1"/>
  <c r="E14" i="56"/>
  <c r="E14" i="132" s="1"/>
  <c r="E13" i="56"/>
  <c r="E13" i="132" s="1"/>
  <c r="R11" i="56"/>
  <c r="P11" i="59"/>
  <c r="R16" i="59"/>
  <c r="G94" i="51"/>
  <c r="G94" i="134" s="1"/>
  <c r="J106" i="71"/>
  <c r="K106" i="71"/>
  <c r="K107" i="71"/>
  <c r="J107" i="71"/>
  <c r="K105" i="71"/>
  <c r="J105" i="71"/>
  <c r="J108" i="71"/>
  <c r="K108" i="71"/>
  <c r="J111" i="71"/>
  <c r="K111" i="71"/>
  <c r="J109" i="71"/>
  <c r="K109" i="71"/>
  <c r="G97" i="51"/>
  <c r="G97" i="134" s="1"/>
  <c r="J112" i="71"/>
  <c r="K112" i="71"/>
  <c r="J110" i="71"/>
  <c r="K110" i="71"/>
  <c r="G93" i="51"/>
  <c r="G93" i="134" s="1"/>
  <c r="G98" i="51"/>
  <c r="G98" i="134" s="1"/>
  <c r="A44" i="69"/>
  <c r="A25" i="39"/>
  <c r="A42" i="53"/>
  <c r="T24" i="74" l="1"/>
  <c r="V23" i="74"/>
  <c r="U24" i="71"/>
  <c r="X23" i="71"/>
  <c r="Q21" i="133"/>
  <c r="Q21" i="123"/>
  <c r="Q21" i="124"/>
  <c r="Y125" i="78"/>
  <c r="AB124" i="78"/>
  <c r="K124" i="122" s="1"/>
  <c r="K124" i="133" s="1"/>
  <c r="AA23" i="78"/>
  <c r="X24" i="78"/>
  <c r="P24" i="77"/>
  <c r="R23" i="77"/>
  <c r="I23" i="122" s="1"/>
  <c r="AK23" i="80"/>
  <c r="AH24" i="80"/>
  <c r="X24" i="75"/>
  <c r="Z23" i="75"/>
  <c r="G23" i="122" s="1"/>
  <c r="I22" i="133"/>
  <c r="I22" i="123"/>
  <c r="I22" i="124"/>
  <c r="Q22" i="122"/>
  <c r="AI24" i="80"/>
  <c r="AL23" i="80"/>
  <c r="G42" i="56"/>
  <c r="I44" i="75"/>
  <c r="L43" i="75"/>
  <c r="M43" i="75" s="1"/>
  <c r="Q43" i="75" s="1"/>
  <c r="R39" i="132"/>
  <c r="R39" i="61"/>
  <c r="R39" i="59"/>
  <c r="P41" i="56"/>
  <c r="G41" i="61"/>
  <c r="G41" i="132"/>
  <c r="G41" i="59"/>
  <c r="AA24" i="76"/>
  <c r="AC23" i="76"/>
  <c r="H23" i="122" s="1"/>
  <c r="H23" i="133" s="1"/>
  <c r="P40" i="59"/>
  <c r="P40" i="132"/>
  <c r="P40" i="61"/>
  <c r="R40" i="56"/>
  <c r="AO115" i="76"/>
  <c r="D113" i="114" s="1"/>
  <c r="D113" i="69" s="1"/>
  <c r="K115" i="76"/>
  <c r="P115" i="76" s="1"/>
  <c r="S12" i="72"/>
  <c r="E12" i="122" s="1"/>
  <c r="E12" i="133" s="1"/>
  <c r="F73" i="53"/>
  <c r="C118" i="61"/>
  <c r="C118" i="132"/>
  <c r="B118" i="59"/>
  <c r="B118" i="132"/>
  <c r="C113" i="59"/>
  <c r="C113" i="132"/>
  <c r="B117" i="61"/>
  <c r="B117" i="132"/>
  <c r="B114" i="61"/>
  <c r="B114" i="132"/>
  <c r="B113" i="59"/>
  <c r="B113" i="132"/>
  <c r="B116" i="61"/>
  <c r="B116" i="132"/>
  <c r="C117" i="59"/>
  <c r="C117" i="132"/>
  <c r="C114" i="61"/>
  <c r="C114" i="132"/>
  <c r="B115" i="59"/>
  <c r="B115" i="132"/>
  <c r="C115" i="59"/>
  <c r="C115" i="132"/>
  <c r="C116" i="59"/>
  <c r="C116" i="132"/>
  <c r="B119" i="59"/>
  <c r="B119" i="132"/>
  <c r="C119" i="61"/>
  <c r="C119" i="132"/>
  <c r="R17" i="61"/>
  <c r="R17" i="132"/>
  <c r="R18" i="61"/>
  <c r="R18" i="132"/>
  <c r="R11" i="61"/>
  <c r="R11" i="132"/>
  <c r="P12" i="61"/>
  <c r="P12" i="132"/>
  <c r="G96" i="53"/>
  <c r="F87" i="53"/>
  <c r="F74" i="53"/>
  <c r="F72" i="53"/>
  <c r="F94" i="53"/>
  <c r="F77" i="53"/>
  <c r="F86" i="53"/>
  <c r="F67" i="53"/>
  <c r="F75" i="53"/>
  <c r="F88" i="53"/>
  <c r="F70" i="53"/>
  <c r="F76" i="53"/>
  <c r="F68" i="53"/>
  <c r="F91" i="53"/>
  <c r="F93" i="53"/>
  <c r="G95" i="53"/>
  <c r="F69" i="53"/>
  <c r="F92" i="53"/>
  <c r="F89" i="53"/>
  <c r="F78" i="53"/>
  <c r="F71" i="53"/>
  <c r="C117" i="61"/>
  <c r="E11" i="123"/>
  <c r="E11" i="124"/>
  <c r="Q13" i="72"/>
  <c r="C113" i="61"/>
  <c r="C119" i="59"/>
  <c r="H18" i="124"/>
  <c r="C116" i="61"/>
  <c r="B114" i="59"/>
  <c r="B115" i="61"/>
  <c r="C118" i="59"/>
  <c r="C114" i="59"/>
  <c r="C108" i="56"/>
  <c r="B118" i="61"/>
  <c r="C115" i="61"/>
  <c r="C110" i="56"/>
  <c r="C111" i="56"/>
  <c r="B119" i="61"/>
  <c r="C107" i="56"/>
  <c r="C109" i="56"/>
  <c r="C105" i="56"/>
  <c r="C112" i="56"/>
  <c r="C106" i="56"/>
  <c r="B112" i="56"/>
  <c r="B107" i="56"/>
  <c r="B109" i="56"/>
  <c r="B106" i="56"/>
  <c r="B117" i="59"/>
  <c r="B111" i="56"/>
  <c r="B105" i="56"/>
  <c r="B113" i="61"/>
  <c r="B110" i="56"/>
  <c r="B116" i="59"/>
  <c r="B108" i="56"/>
  <c r="AH82" i="74"/>
  <c r="E80" i="114" s="1"/>
  <c r="E80" i="69" s="1"/>
  <c r="AH81" i="74"/>
  <c r="E79" i="114" s="1"/>
  <c r="E79" i="69" s="1"/>
  <c r="A83" i="74"/>
  <c r="G92" i="53"/>
  <c r="G93" i="53"/>
  <c r="G98" i="53"/>
  <c r="G97" i="53"/>
  <c r="G94" i="53"/>
  <c r="L13" i="53"/>
  <c r="R17" i="59"/>
  <c r="R18" i="59"/>
  <c r="R11" i="59"/>
  <c r="P13" i="56"/>
  <c r="E13" i="59"/>
  <c r="E13" i="61"/>
  <c r="P14" i="56"/>
  <c r="E14" i="61"/>
  <c r="E14" i="59"/>
  <c r="R12" i="56"/>
  <c r="P12" i="59"/>
  <c r="H92" i="51"/>
  <c r="H92" i="134" s="1"/>
  <c r="A45" i="69"/>
  <c r="A26" i="39"/>
  <c r="A43" i="53"/>
  <c r="P25" i="77" l="1"/>
  <c r="R24" i="77"/>
  <c r="I24" i="122" s="1"/>
  <c r="X25" i="78"/>
  <c r="AA24" i="78"/>
  <c r="AL24" i="80"/>
  <c r="AI25" i="80"/>
  <c r="Y126" i="78"/>
  <c r="AB125" i="78"/>
  <c r="K125" i="122" s="1"/>
  <c r="K125" i="133" s="1"/>
  <c r="G23" i="133"/>
  <c r="G23" i="124"/>
  <c r="G23" i="123"/>
  <c r="X25" i="75"/>
  <c r="Z24" i="75"/>
  <c r="G24" i="122" s="1"/>
  <c r="AH25" i="80"/>
  <c r="AK24" i="80"/>
  <c r="X24" i="71"/>
  <c r="U25" i="71"/>
  <c r="Q22" i="133"/>
  <c r="Q22" i="123"/>
  <c r="Q22" i="124"/>
  <c r="I23" i="133"/>
  <c r="Q23" i="122"/>
  <c r="I23" i="124"/>
  <c r="I23" i="123"/>
  <c r="V24" i="74"/>
  <c r="T25" i="74"/>
  <c r="AO116" i="76"/>
  <c r="D114" i="114" s="1"/>
  <c r="D114" i="69" s="1"/>
  <c r="K116" i="76"/>
  <c r="P116" i="76" s="1"/>
  <c r="R41" i="56"/>
  <c r="P41" i="59"/>
  <c r="P41" i="132"/>
  <c r="P41" i="61"/>
  <c r="G43" i="56"/>
  <c r="L44" i="75"/>
  <c r="M44" i="75" s="1"/>
  <c r="Q44" i="75" s="1"/>
  <c r="I45" i="75"/>
  <c r="P42" i="56"/>
  <c r="G42" i="61"/>
  <c r="G42" i="59"/>
  <c r="G42" i="132"/>
  <c r="R40" i="61"/>
  <c r="R40" i="132"/>
  <c r="R40" i="59"/>
  <c r="AC24" i="76"/>
  <c r="H24" i="122" s="1"/>
  <c r="H24" i="133" s="1"/>
  <c r="AA25" i="76"/>
  <c r="S13" i="72"/>
  <c r="E13" i="122" s="1"/>
  <c r="E13" i="133" s="1"/>
  <c r="B109" i="61"/>
  <c r="B109" i="132"/>
  <c r="C108" i="61"/>
  <c r="C108" i="132"/>
  <c r="B112" i="61"/>
  <c r="B112" i="132"/>
  <c r="C106" i="59"/>
  <c r="C106" i="132"/>
  <c r="B108" i="61"/>
  <c r="B108" i="132"/>
  <c r="C112" i="59"/>
  <c r="C112" i="132"/>
  <c r="C105" i="61"/>
  <c r="C105" i="132"/>
  <c r="B110" i="61"/>
  <c r="B110" i="132"/>
  <c r="C109" i="61"/>
  <c r="C109" i="132"/>
  <c r="B106" i="59"/>
  <c r="B106" i="132"/>
  <c r="B105" i="59"/>
  <c r="B105" i="132"/>
  <c r="C110" i="61"/>
  <c r="C110" i="132"/>
  <c r="B107" i="59"/>
  <c r="B107" i="132"/>
  <c r="C107" i="61"/>
  <c r="C107" i="132"/>
  <c r="B111" i="59"/>
  <c r="B111" i="132"/>
  <c r="C111" i="61"/>
  <c r="C111" i="132"/>
  <c r="R12" i="61"/>
  <c r="R12" i="132"/>
  <c r="P14" i="61"/>
  <c r="P14" i="132"/>
  <c r="P13" i="61"/>
  <c r="P13" i="132"/>
  <c r="Y8" i="71"/>
  <c r="B109" i="59"/>
  <c r="E12" i="124"/>
  <c r="E12" i="123"/>
  <c r="Q14" i="72"/>
  <c r="B111" i="61"/>
  <c r="C105" i="59"/>
  <c r="B107" i="61"/>
  <c r="C109" i="59"/>
  <c r="C112" i="61"/>
  <c r="C108" i="59"/>
  <c r="C107" i="59"/>
  <c r="B108" i="59"/>
  <c r="C106" i="61"/>
  <c r="B106" i="61"/>
  <c r="C110" i="59"/>
  <c r="C111" i="59"/>
  <c r="B105" i="61"/>
  <c r="B112" i="59"/>
  <c r="B110" i="59"/>
  <c r="H19" i="123"/>
  <c r="H19" i="124"/>
  <c r="A84" i="74"/>
  <c r="H92" i="53"/>
  <c r="P13" i="59"/>
  <c r="R13" i="56"/>
  <c r="R14" i="56"/>
  <c r="P14" i="59"/>
  <c r="R12" i="59"/>
  <c r="K95" i="71"/>
  <c r="J95" i="71"/>
  <c r="J104" i="71"/>
  <c r="K104" i="71"/>
  <c r="J99" i="71"/>
  <c r="K99" i="71"/>
  <c r="J96" i="71"/>
  <c r="K96" i="71"/>
  <c r="J100" i="71"/>
  <c r="K100" i="71"/>
  <c r="K93" i="71"/>
  <c r="J93" i="71"/>
  <c r="J89" i="71"/>
  <c r="K89" i="71"/>
  <c r="K87" i="71"/>
  <c r="J87" i="71"/>
  <c r="K92" i="71"/>
  <c r="J92" i="71"/>
  <c r="J98" i="71"/>
  <c r="K98" i="71"/>
  <c r="J91" i="71"/>
  <c r="K91" i="71"/>
  <c r="J101" i="71"/>
  <c r="K101" i="71"/>
  <c r="K88" i="71"/>
  <c r="J88" i="71"/>
  <c r="J84" i="71"/>
  <c r="K84" i="71"/>
  <c r="J94" i="71"/>
  <c r="K94" i="71"/>
  <c r="J97" i="71"/>
  <c r="K97" i="71"/>
  <c r="J102" i="71"/>
  <c r="K102" i="71"/>
  <c r="J103" i="71"/>
  <c r="K103" i="71"/>
  <c r="J85" i="71"/>
  <c r="K85" i="71"/>
  <c r="K86" i="71"/>
  <c r="J86" i="71"/>
  <c r="J90" i="71"/>
  <c r="K90" i="71"/>
  <c r="A46" i="69"/>
  <c r="A27" i="39"/>
  <c r="A44" i="53"/>
  <c r="Z25" i="75" l="1"/>
  <c r="G25" i="122" s="1"/>
  <c r="X26" i="75"/>
  <c r="Y127" i="78"/>
  <c r="AB126" i="78"/>
  <c r="K126" i="122" s="1"/>
  <c r="K126" i="133" s="1"/>
  <c r="AI26" i="80"/>
  <c r="AL25" i="80"/>
  <c r="U26" i="71"/>
  <c r="X25" i="71"/>
  <c r="Q23" i="133"/>
  <c r="Q23" i="123"/>
  <c r="Q23" i="124"/>
  <c r="AA25" i="78"/>
  <c r="X26" i="78"/>
  <c r="T26" i="74"/>
  <c r="V25" i="74"/>
  <c r="AH26" i="80"/>
  <c r="AK25" i="80"/>
  <c r="I24" i="133"/>
  <c r="I24" i="123"/>
  <c r="Q24" i="122"/>
  <c r="I24" i="124"/>
  <c r="G24" i="124"/>
  <c r="G24" i="133"/>
  <c r="G24" i="123"/>
  <c r="R25" i="77"/>
  <c r="I25" i="122" s="1"/>
  <c r="P26" i="77"/>
  <c r="AO117" i="76"/>
  <c r="D115" i="114" s="1"/>
  <c r="D115" i="69" s="1"/>
  <c r="K117" i="76"/>
  <c r="P117" i="76" s="1"/>
  <c r="P42" i="61"/>
  <c r="P42" i="132"/>
  <c r="P42" i="59"/>
  <c r="R42" i="56"/>
  <c r="I46" i="75"/>
  <c r="L45" i="75"/>
  <c r="M45" i="75" s="1"/>
  <c r="Q45" i="75" s="1"/>
  <c r="AA26" i="76"/>
  <c r="AC25" i="76"/>
  <c r="H25" i="122" s="1"/>
  <c r="H25" i="133" s="1"/>
  <c r="G44" i="56"/>
  <c r="G43" i="59"/>
  <c r="G43" i="61"/>
  <c r="P43" i="56"/>
  <c r="G43" i="132"/>
  <c r="R41" i="132"/>
  <c r="R41" i="59"/>
  <c r="R41" i="61"/>
  <c r="S14" i="72"/>
  <c r="E14" i="122" s="1"/>
  <c r="E14" i="133" s="1"/>
  <c r="R14" i="61"/>
  <c r="R14" i="132"/>
  <c r="R13" i="61"/>
  <c r="R13" i="132"/>
  <c r="Y9" i="71"/>
  <c r="C8" i="122"/>
  <c r="Z8" i="71"/>
  <c r="D8" i="122" s="1"/>
  <c r="D8" i="133" s="1"/>
  <c r="Q15" i="72"/>
  <c r="E13" i="124"/>
  <c r="E13" i="123"/>
  <c r="C95" i="56"/>
  <c r="C91" i="56"/>
  <c r="C90" i="56"/>
  <c r="C92" i="56"/>
  <c r="C84" i="56"/>
  <c r="C99" i="56"/>
  <c r="C96" i="56"/>
  <c r="C86" i="56"/>
  <c r="C87" i="56"/>
  <c r="C100" i="56"/>
  <c r="C94" i="56"/>
  <c r="C85" i="56"/>
  <c r="C89" i="56"/>
  <c r="C104" i="56"/>
  <c r="C102" i="56"/>
  <c r="C98" i="56"/>
  <c r="C88" i="56"/>
  <c r="C93" i="56"/>
  <c r="C97" i="56"/>
  <c r="C103" i="56"/>
  <c r="C101" i="56"/>
  <c r="B97" i="56"/>
  <c r="B93" i="56"/>
  <c r="B101" i="56"/>
  <c r="B95" i="56"/>
  <c r="B98" i="56"/>
  <c r="B103" i="56"/>
  <c r="B102" i="56"/>
  <c r="B91" i="56"/>
  <c r="B92" i="56"/>
  <c r="B90" i="56"/>
  <c r="B96" i="56"/>
  <c r="B87" i="56"/>
  <c r="B84" i="56"/>
  <c r="B99" i="56"/>
  <c r="B100" i="56"/>
  <c r="B94" i="56"/>
  <c r="B88" i="56"/>
  <c r="B86" i="56"/>
  <c r="B85" i="56"/>
  <c r="B89" i="56"/>
  <c r="B104" i="56"/>
  <c r="F84" i="51"/>
  <c r="F84" i="134" s="1"/>
  <c r="AO84" i="71"/>
  <c r="C82" i="114" s="1"/>
  <c r="C82" i="69" s="1"/>
  <c r="F85" i="51"/>
  <c r="F85" i="134" s="1"/>
  <c r="AO85" i="71"/>
  <c r="C83" i="114" s="1"/>
  <c r="C83" i="69" s="1"/>
  <c r="AH83" i="74"/>
  <c r="E81" i="114" s="1"/>
  <c r="E81" i="69" s="1"/>
  <c r="A85" i="74"/>
  <c r="R14" i="59"/>
  <c r="R13" i="59"/>
  <c r="A47" i="69"/>
  <c r="A28" i="39"/>
  <c r="A45" i="53"/>
  <c r="K118" i="76"/>
  <c r="P118" i="76" s="1"/>
  <c r="X26" i="71" l="1"/>
  <c r="U27" i="71"/>
  <c r="AL26" i="80"/>
  <c r="AI27" i="80"/>
  <c r="AH27" i="80"/>
  <c r="AK26" i="80"/>
  <c r="Q24" i="133"/>
  <c r="Q24" i="124"/>
  <c r="Q24" i="123"/>
  <c r="Y128" i="78"/>
  <c r="AB127" i="78"/>
  <c r="K127" i="122" s="1"/>
  <c r="K127" i="133" s="1"/>
  <c r="P27" i="77"/>
  <c r="R26" i="77"/>
  <c r="I26" i="122" s="1"/>
  <c r="T27" i="74"/>
  <c r="V26" i="74"/>
  <c r="X27" i="75"/>
  <c r="Z26" i="75"/>
  <c r="G26" i="122" s="1"/>
  <c r="I25" i="133"/>
  <c r="I25" i="123"/>
  <c r="Q25" i="122"/>
  <c r="I25" i="124"/>
  <c r="X27" i="78"/>
  <c r="AA26" i="78"/>
  <c r="G25" i="124"/>
  <c r="G25" i="133"/>
  <c r="G25" i="123"/>
  <c r="G45" i="56"/>
  <c r="P43" i="61"/>
  <c r="P43" i="59"/>
  <c r="R43" i="56"/>
  <c r="P43" i="132"/>
  <c r="R42" i="59"/>
  <c r="R42" i="61"/>
  <c r="R42" i="132"/>
  <c r="I47" i="75"/>
  <c r="L46" i="75"/>
  <c r="M46" i="75" s="1"/>
  <c r="Q46" i="75" s="1"/>
  <c r="G44" i="61"/>
  <c r="P44" i="56"/>
  <c r="G44" i="132"/>
  <c r="G44" i="59"/>
  <c r="AC26" i="76"/>
  <c r="H26" i="122" s="1"/>
  <c r="H26" i="133" s="1"/>
  <c r="AA27" i="76"/>
  <c r="S15" i="72"/>
  <c r="E15" i="122" s="1"/>
  <c r="E15" i="133" s="1"/>
  <c r="C89" i="59"/>
  <c r="C89" i="132"/>
  <c r="B100" i="61"/>
  <c r="B100" i="132"/>
  <c r="C85" i="61"/>
  <c r="C85" i="132"/>
  <c r="B93" i="59"/>
  <c r="B93" i="132"/>
  <c r="B97" i="59"/>
  <c r="B97" i="132"/>
  <c r="C100" i="59"/>
  <c r="C100" i="132"/>
  <c r="B104" i="61"/>
  <c r="B104" i="132"/>
  <c r="C103" i="61"/>
  <c r="C103" i="132"/>
  <c r="B89" i="59"/>
  <c r="B89" i="132"/>
  <c r="C96" i="59"/>
  <c r="C96" i="132"/>
  <c r="B85" i="59"/>
  <c r="B85" i="132"/>
  <c r="C99" i="59"/>
  <c r="C99" i="132"/>
  <c r="C88" i="59"/>
  <c r="C88" i="132"/>
  <c r="B88" i="61"/>
  <c r="B88" i="132"/>
  <c r="B102" i="61"/>
  <c r="B102" i="132"/>
  <c r="C98" i="59"/>
  <c r="C98" i="132"/>
  <c r="C92" i="61"/>
  <c r="C92" i="132"/>
  <c r="B95" i="59"/>
  <c r="B95" i="132"/>
  <c r="C95" i="61"/>
  <c r="C95" i="132"/>
  <c r="B99" i="61"/>
  <c r="B99" i="132"/>
  <c r="C94" i="61"/>
  <c r="C94" i="132"/>
  <c r="B96" i="61"/>
  <c r="B96" i="132"/>
  <c r="B90" i="59"/>
  <c r="B90" i="132"/>
  <c r="C93" i="59"/>
  <c r="C93" i="132"/>
  <c r="B86" i="59"/>
  <c r="B86" i="132"/>
  <c r="C84" i="61"/>
  <c r="C84" i="132"/>
  <c r="B103" i="61"/>
  <c r="B103" i="132"/>
  <c r="C102" i="61"/>
  <c r="C102" i="132"/>
  <c r="C90" i="59"/>
  <c r="C90" i="132"/>
  <c r="C8" i="123"/>
  <c r="C8" i="133"/>
  <c r="B94" i="61"/>
  <c r="B94" i="132"/>
  <c r="B101" i="61"/>
  <c r="B101" i="132"/>
  <c r="B84" i="61"/>
  <c r="B84" i="132"/>
  <c r="B87" i="61"/>
  <c r="B87" i="132"/>
  <c r="C101" i="61"/>
  <c r="C101" i="132"/>
  <c r="C87" i="59"/>
  <c r="C87" i="132"/>
  <c r="C86" i="59"/>
  <c r="C86" i="132"/>
  <c r="C97" i="59"/>
  <c r="C97" i="132"/>
  <c r="B92" i="59"/>
  <c r="B92" i="132"/>
  <c r="B91" i="61"/>
  <c r="B91" i="132"/>
  <c r="B98" i="59"/>
  <c r="B98" i="132"/>
  <c r="C104" i="61"/>
  <c r="C104" i="132"/>
  <c r="C91" i="61"/>
  <c r="C91" i="132"/>
  <c r="F85" i="53"/>
  <c r="V10" i="71"/>
  <c r="D8" i="123"/>
  <c r="D8" i="124"/>
  <c r="P8" i="122"/>
  <c r="P8" i="133" s="1"/>
  <c r="C8" i="124"/>
  <c r="C9" i="122"/>
  <c r="C9" i="133" s="1"/>
  <c r="Z9" i="71"/>
  <c r="D9" i="122" s="1"/>
  <c r="D9" i="133" s="1"/>
  <c r="C104" i="59"/>
  <c r="C103" i="59"/>
  <c r="C90" i="61"/>
  <c r="C97" i="61"/>
  <c r="E14" i="124"/>
  <c r="E14" i="123"/>
  <c r="Q16" i="72"/>
  <c r="B98" i="61"/>
  <c r="C86" i="61"/>
  <c r="C92" i="59"/>
  <c r="B95" i="61"/>
  <c r="B88" i="59"/>
  <c r="H20" i="124"/>
  <c r="B84" i="59"/>
  <c r="C98" i="61"/>
  <c r="C100" i="61"/>
  <c r="C87" i="61"/>
  <c r="C101" i="59"/>
  <c r="B100" i="59"/>
  <c r="B87" i="59"/>
  <c r="B93" i="61"/>
  <c r="B104" i="59"/>
  <c r="C88" i="61"/>
  <c r="C94" i="59"/>
  <c r="C95" i="59"/>
  <c r="C91" i="59"/>
  <c r="C96" i="61"/>
  <c r="B92" i="61"/>
  <c r="C89" i="61"/>
  <c r="B90" i="61"/>
  <c r="B101" i="59"/>
  <c r="C85" i="59"/>
  <c r="C93" i="61"/>
  <c r="B97" i="61"/>
  <c r="C99" i="61"/>
  <c r="B89" i="61"/>
  <c r="C102" i="59"/>
  <c r="B85" i="61"/>
  <c r="B91" i="59"/>
  <c r="B99" i="59"/>
  <c r="C84" i="59"/>
  <c r="B86" i="61"/>
  <c r="B96" i="59"/>
  <c r="B103" i="59"/>
  <c r="B102" i="59"/>
  <c r="B94" i="59"/>
  <c r="F84" i="53"/>
  <c r="AH85" i="74"/>
  <c r="E83" i="114" s="1"/>
  <c r="E83" i="69" s="1"/>
  <c r="AH84" i="74"/>
  <c r="E82" i="114" s="1"/>
  <c r="E82" i="69" s="1"/>
  <c r="A86" i="74"/>
  <c r="A48" i="69"/>
  <c r="A29" i="39"/>
  <c r="A46" i="53"/>
  <c r="K119" i="76"/>
  <c r="P119" i="76" s="1"/>
  <c r="P28" i="77" l="1"/>
  <c r="R27" i="77"/>
  <c r="I27" i="122" s="1"/>
  <c r="Z129" i="78"/>
  <c r="Y129" i="78"/>
  <c r="Y130" i="78" s="1"/>
  <c r="Y131" i="78" s="1"/>
  <c r="Y132" i="78" s="1"/>
  <c r="Y133" i="78" s="1"/>
  <c r="Y134" i="78" s="1"/>
  <c r="Y135" i="78" s="1"/>
  <c r="Y136" i="78" s="1"/>
  <c r="Y137" i="78" s="1"/>
  <c r="Y138" i="78" s="1"/>
  <c r="Y139" i="78" s="1"/>
  <c r="Y140" i="78" s="1"/>
  <c r="Y141" i="78" s="1"/>
  <c r="Y142" i="78" s="1"/>
  <c r="Y143" i="78" s="1"/>
  <c r="Y144" i="78" s="1"/>
  <c r="Y145" i="78" s="1"/>
  <c r="Y146" i="78" s="1"/>
  <c r="Y147" i="78" s="1"/>
  <c r="Y148" i="78" s="1"/>
  <c r="Y149" i="78" s="1"/>
  <c r="Y150" i="78" s="1"/>
  <c r="Y151" i="78" s="1"/>
  <c r="Y152" i="78" s="1"/>
  <c r="Y153" i="78" s="1"/>
  <c r="Y154" i="78" s="1"/>
  <c r="Y155" i="78" s="1"/>
  <c r="Y156" i="78" s="1"/>
  <c r="Y157" i="78" s="1"/>
  <c r="Y158" i="78" s="1"/>
  <c r="Y159" i="78" s="1"/>
  <c r="Y160" i="78" s="1"/>
  <c r="G26" i="133"/>
  <c r="G26" i="124"/>
  <c r="G26" i="123"/>
  <c r="AK27" i="80"/>
  <c r="AH28" i="80"/>
  <c r="Q25" i="133"/>
  <c r="Q25" i="124"/>
  <c r="Q25" i="123"/>
  <c r="Z27" i="75"/>
  <c r="G27" i="122" s="1"/>
  <c r="G27" i="123" s="1"/>
  <c r="X28" i="75"/>
  <c r="AI28" i="80"/>
  <c r="AL27" i="80"/>
  <c r="X28" i="78"/>
  <c r="AA27" i="78"/>
  <c r="T28" i="74"/>
  <c r="V27" i="74"/>
  <c r="U28" i="71"/>
  <c r="X27" i="71"/>
  <c r="I26" i="133"/>
  <c r="I26" i="124"/>
  <c r="I26" i="123"/>
  <c r="Q26" i="122"/>
  <c r="P44" i="132"/>
  <c r="R44" i="56"/>
  <c r="P44" i="59"/>
  <c r="P44" i="61"/>
  <c r="R43" i="61"/>
  <c r="R43" i="132"/>
  <c r="R43" i="59"/>
  <c r="G46" i="56"/>
  <c r="G45" i="61"/>
  <c r="G45" i="59"/>
  <c r="P45" i="56"/>
  <c r="G45" i="132"/>
  <c r="AA28" i="76"/>
  <c r="AC27" i="76"/>
  <c r="H27" i="122" s="1"/>
  <c r="H27" i="133" s="1"/>
  <c r="I48" i="75"/>
  <c r="L47" i="75"/>
  <c r="M47" i="75" s="1"/>
  <c r="Q47" i="75" s="1"/>
  <c r="V11" i="71"/>
  <c r="S16" i="72"/>
  <c r="E16" i="122" s="1"/>
  <c r="E16" i="133" s="1"/>
  <c r="Y10" i="71"/>
  <c r="C10" i="122" s="1"/>
  <c r="C10" i="133" s="1"/>
  <c r="D9" i="123"/>
  <c r="D9" i="124"/>
  <c r="P9" i="122"/>
  <c r="P9" i="133" s="1"/>
  <c r="P8" i="124"/>
  <c r="R8" i="122"/>
  <c r="P8" i="123"/>
  <c r="C9" i="123"/>
  <c r="C9" i="124"/>
  <c r="E15" i="124"/>
  <c r="E15" i="123"/>
  <c r="Q17" i="72"/>
  <c r="H20" i="123"/>
  <c r="A87" i="74"/>
  <c r="A49" i="69"/>
  <c r="A30" i="39"/>
  <c r="A47" i="53"/>
  <c r="K120" i="76"/>
  <c r="P120" i="76" s="1"/>
  <c r="AH29" i="80" l="1"/>
  <c r="AK28" i="80"/>
  <c r="V28" i="74"/>
  <c r="T29" i="74"/>
  <c r="X29" i="78"/>
  <c r="AA28" i="78"/>
  <c r="AI29" i="80"/>
  <c r="AL28" i="80"/>
  <c r="X28" i="71"/>
  <c r="U29" i="71"/>
  <c r="Q26" i="133"/>
  <c r="Q26" i="124"/>
  <c r="Q26" i="123"/>
  <c r="X29" i="75"/>
  <c r="Z28" i="75"/>
  <c r="G28" i="122" s="1"/>
  <c r="G28" i="133" s="1"/>
  <c r="I27" i="133"/>
  <c r="I27" i="123"/>
  <c r="Q27" i="122"/>
  <c r="I27" i="124"/>
  <c r="G27" i="133"/>
  <c r="G27" i="124"/>
  <c r="P29" i="77"/>
  <c r="R28" i="77"/>
  <c r="I28" i="122" s="1"/>
  <c r="V12" i="71"/>
  <c r="Y11" i="71"/>
  <c r="AA29" i="76"/>
  <c r="AC28" i="76"/>
  <c r="H28" i="122" s="1"/>
  <c r="H28" i="133" s="1"/>
  <c r="I49" i="75"/>
  <c r="L48" i="75"/>
  <c r="M48" i="75" s="1"/>
  <c r="Q48" i="75" s="1"/>
  <c r="P45" i="132"/>
  <c r="P45" i="59"/>
  <c r="R45" i="56"/>
  <c r="P45" i="61"/>
  <c r="R44" i="61"/>
  <c r="R44" i="59"/>
  <c r="R44" i="132"/>
  <c r="G47" i="56"/>
  <c r="G46" i="61"/>
  <c r="G46" i="132"/>
  <c r="G46" i="59"/>
  <c r="S17" i="72"/>
  <c r="E17" i="122" s="1"/>
  <c r="E17" i="133" s="1"/>
  <c r="R8" i="133"/>
  <c r="R8" i="123"/>
  <c r="Z10" i="71"/>
  <c r="D10" i="122" s="1"/>
  <c r="D10" i="133" s="1"/>
  <c r="C10" i="123"/>
  <c r="C10" i="124"/>
  <c r="Y12" i="71"/>
  <c r="V13" i="71"/>
  <c r="C11" i="122"/>
  <c r="C11" i="133" s="1"/>
  <c r="Z11" i="71"/>
  <c r="D11" i="122" s="1"/>
  <c r="D11" i="133" s="1"/>
  <c r="R9" i="122"/>
  <c r="P9" i="124"/>
  <c r="P9" i="123"/>
  <c r="R8" i="124"/>
  <c r="E16" i="123"/>
  <c r="E16" i="124"/>
  <c r="Q18" i="72"/>
  <c r="H21" i="123"/>
  <c r="H21" i="124"/>
  <c r="AH87" i="74"/>
  <c r="E85" i="114" s="1"/>
  <c r="E85" i="69" s="1"/>
  <c r="AH86" i="74"/>
  <c r="E84" i="114" s="1"/>
  <c r="E84" i="69" s="1"/>
  <c r="A88" i="74"/>
  <c r="A50" i="69"/>
  <c r="A31" i="39"/>
  <c r="A48" i="53"/>
  <c r="H126" i="51"/>
  <c r="H126" i="134" s="1"/>
  <c r="K121" i="76"/>
  <c r="P121" i="76" s="1"/>
  <c r="G28" i="123" l="1"/>
  <c r="G28" i="124"/>
  <c r="X29" i="71"/>
  <c r="U30" i="71"/>
  <c r="AL29" i="80"/>
  <c r="AI30" i="80"/>
  <c r="X30" i="78"/>
  <c r="AA29" i="78"/>
  <c r="Q27" i="133"/>
  <c r="Q27" i="124"/>
  <c r="Q27" i="123"/>
  <c r="T30" i="74"/>
  <c r="V29" i="74"/>
  <c r="P30" i="77"/>
  <c r="R29" i="77"/>
  <c r="I29" i="122" s="1"/>
  <c r="X30" i="75"/>
  <c r="Z29" i="75"/>
  <c r="G29" i="122" s="1"/>
  <c r="G29" i="133" s="1"/>
  <c r="I28" i="133"/>
  <c r="I28" i="123"/>
  <c r="I28" i="124"/>
  <c r="Q28" i="122"/>
  <c r="AK29" i="80"/>
  <c r="AH30" i="80"/>
  <c r="R45" i="132"/>
  <c r="R45" i="61"/>
  <c r="R45" i="59"/>
  <c r="P10" i="122"/>
  <c r="P10" i="133" s="1"/>
  <c r="D10" i="123"/>
  <c r="D10" i="124"/>
  <c r="G48" i="56"/>
  <c r="I50" i="75"/>
  <c r="L49" i="75"/>
  <c r="M49" i="75" s="1"/>
  <c r="Q49" i="75" s="1"/>
  <c r="G47" i="59"/>
  <c r="G47" i="61"/>
  <c r="G47" i="132"/>
  <c r="AC29" i="76"/>
  <c r="H29" i="122" s="1"/>
  <c r="H29" i="133" s="1"/>
  <c r="AA30" i="76"/>
  <c r="S18" i="72"/>
  <c r="E18" i="122" s="1"/>
  <c r="E18" i="133" s="1"/>
  <c r="R9" i="133"/>
  <c r="R9" i="124"/>
  <c r="R9" i="123"/>
  <c r="C11" i="123"/>
  <c r="C11" i="124"/>
  <c r="D11" i="124"/>
  <c r="D11" i="123"/>
  <c r="P11" i="122"/>
  <c r="P11" i="133" s="1"/>
  <c r="Y13" i="71"/>
  <c r="V14" i="71"/>
  <c r="C12" i="122"/>
  <c r="C12" i="133" s="1"/>
  <c r="Z12" i="71"/>
  <c r="D12" i="122" s="1"/>
  <c r="D12" i="133" s="1"/>
  <c r="E17" i="124"/>
  <c r="E17" i="123"/>
  <c r="Q19" i="72"/>
  <c r="AH88" i="74"/>
  <c r="E86" i="114" s="1"/>
  <c r="E86" i="69" s="1"/>
  <c r="A89" i="74"/>
  <c r="H126" i="53"/>
  <c r="A51" i="69"/>
  <c r="A32" i="39"/>
  <c r="A49" i="53"/>
  <c r="K122" i="76"/>
  <c r="P122" i="76" s="1"/>
  <c r="P31" i="77" l="1"/>
  <c r="R30" i="77"/>
  <c r="I30" i="122" s="1"/>
  <c r="T31" i="74"/>
  <c r="V30" i="74"/>
  <c r="X31" i="78"/>
  <c r="AA30" i="78"/>
  <c r="AL30" i="80"/>
  <c r="AI31" i="80"/>
  <c r="AK30" i="80"/>
  <c r="AH31" i="80"/>
  <c r="X31" i="75"/>
  <c r="Z30" i="75"/>
  <c r="G30" i="122" s="1"/>
  <c r="G30" i="133" s="1"/>
  <c r="U31" i="71"/>
  <c r="X30" i="71"/>
  <c r="Q28" i="133"/>
  <c r="Q28" i="124"/>
  <c r="Q28" i="123"/>
  <c r="I29" i="133"/>
  <c r="I29" i="123"/>
  <c r="Q29" i="122"/>
  <c r="I29" i="124"/>
  <c r="R10" i="122"/>
  <c r="R10" i="123" s="1"/>
  <c r="P10" i="124"/>
  <c r="G48" i="61"/>
  <c r="G48" i="132"/>
  <c r="G48" i="59"/>
  <c r="P10" i="123"/>
  <c r="AA31" i="76"/>
  <c r="AC30" i="76"/>
  <c r="H30" i="122" s="1"/>
  <c r="H30" i="133" s="1"/>
  <c r="G49" i="56"/>
  <c r="I51" i="75"/>
  <c r="L50" i="75"/>
  <c r="M50" i="75" s="1"/>
  <c r="Q50" i="75" s="1"/>
  <c r="S19" i="72"/>
  <c r="E19" i="122" s="1"/>
  <c r="E19" i="133" s="1"/>
  <c r="C12" i="123"/>
  <c r="C12" i="124"/>
  <c r="Z13" i="71"/>
  <c r="D13" i="122" s="1"/>
  <c r="D13" i="133" s="1"/>
  <c r="C13" i="122"/>
  <c r="C13" i="133" s="1"/>
  <c r="R11" i="122"/>
  <c r="P11" i="124"/>
  <c r="P11" i="123"/>
  <c r="D12" i="123"/>
  <c r="D12" i="124"/>
  <c r="P12" i="122"/>
  <c r="P12" i="133" s="1"/>
  <c r="Y14" i="71"/>
  <c r="V15" i="71"/>
  <c r="E18" i="124"/>
  <c r="E18" i="123"/>
  <c r="Q20" i="72"/>
  <c r="G29" i="124"/>
  <c r="G29" i="123"/>
  <c r="A90" i="74"/>
  <c r="H127" i="51"/>
  <c r="H127" i="134" s="1"/>
  <c r="H128" i="51"/>
  <c r="H128" i="134" s="1"/>
  <c r="A52" i="69"/>
  <c r="A33" i="39"/>
  <c r="A50" i="53"/>
  <c r="K123" i="76"/>
  <c r="P123" i="76" s="1"/>
  <c r="X32" i="75" l="1"/>
  <c r="Z31" i="75"/>
  <c r="G31" i="122" s="1"/>
  <c r="G31" i="133" s="1"/>
  <c r="AH32" i="80"/>
  <c r="AK31" i="80"/>
  <c r="AI32" i="80"/>
  <c r="AL31" i="80"/>
  <c r="R10" i="133"/>
  <c r="X32" i="78"/>
  <c r="AA31" i="78"/>
  <c r="Q29" i="133"/>
  <c r="Q29" i="124"/>
  <c r="Q29" i="123"/>
  <c r="V31" i="74"/>
  <c r="T32" i="74"/>
  <c r="R10" i="124"/>
  <c r="I30" i="133"/>
  <c r="Q30" i="122"/>
  <c r="I30" i="124"/>
  <c r="I30" i="123"/>
  <c r="X31" i="71"/>
  <c r="U32" i="71"/>
  <c r="R31" i="77"/>
  <c r="I31" i="122" s="1"/>
  <c r="P32" i="77"/>
  <c r="G49" i="59"/>
  <c r="G49" i="132"/>
  <c r="G49" i="61"/>
  <c r="AA32" i="76"/>
  <c r="AC31" i="76"/>
  <c r="H31" i="122" s="1"/>
  <c r="H31" i="133" s="1"/>
  <c r="I52" i="75"/>
  <c r="L51" i="75"/>
  <c r="M51" i="75" s="1"/>
  <c r="Q51" i="75" s="1"/>
  <c r="G50" i="56"/>
  <c r="S20" i="72"/>
  <c r="E20" i="122" s="1"/>
  <c r="E20" i="133" s="1"/>
  <c r="R11" i="133"/>
  <c r="R11" i="124"/>
  <c r="R11" i="123"/>
  <c r="Y15" i="71"/>
  <c r="V16" i="71"/>
  <c r="C13" i="124"/>
  <c r="C13" i="123"/>
  <c r="D13" i="124"/>
  <c r="D13" i="123"/>
  <c r="P13" i="122"/>
  <c r="P13" i="133" s="1"/>
  <c r="C14" i="122"/>
  <c r="C14" i="133" s="1"/>
  <c r="Z14" i="71"/>
  <c r="D14" i="122" s="1"/>
  <c r="D14" i="133" s="1"/>
  <c r="R12" i="122"/>
  <c r="P12" i="123"/>
  <c r="P12" i="124"/>
  <c r="E19" i="123"/>
  <c r="E19" i="124"/>
  <c r="Q21" i="72"/>
  <c r="H22" i="124"/>
  <c r="H22" i="123"/>
  <c r="AH90" i="74"/>
  <c r="E88" i="114" s="1"/>
  <c r="E88" i="69" s="1"/>
  <c r="AH89" i="74"/>
  <c r="E87" i="114" s="1"/>
  <c r="E87" i="69" s="1"/>
  <c r="A91" i="74"/>
  <c r="H128" i="53"/>
  <c r="H127" i="53"/>
  <c r="A53" i="69"/>
  <c r="A34" i="39"/>
  <c r="A51" i="53"/>
  <c r="K124" i="76"/>
  <c r="P124" i="76" s="1"/>
  <c r="X32" i="71" l="1"/>
  <c r="U33" i="71"/>
  <c r="X33" i="78"/>
  <c r="AA32" i="78"/>
  <c r="Q30" i="133"/>
  <c r="Q30" i="124"/>
  <c r="Q30" i="123"/>
  <c r="AI33" i="80"/>
  <c r="AL32" i="80"/>
  <c r="AK32" i="80"/>
  <c r="AH33" i="80"/>
  <c r="I31" i="133"/>
  <c r="Q31" i="122"/>
  <c r="I31" i="123"/>
  <c r="I31" i="124"/>
  <c r="V32" i="74"/>
  <c r="T33" i="74"/>
  <c r="R32" i="77"/>
  <c r="I32" i="122" s="1"/>
  <c r="P33" i="77"/>
  <c r="X33" i="75"/>
  <c r="Z32" i="75"/>
  <c r="G32" i="122" s="1"/>
  <c r="G32" i="133" s="1"/>
  <c r="L52" i="75"/>
  <c r="M52" i="75" s="1"/>
  <c r="Q52" i="75" s="1"/>
  <c r="I53" i="75"/>
  <c r="AA33" i="76"/>
  <c r="AC32" i="76"/>
  <c r="H32" i="122" s="1"/>
  <c r="H32" i="133" s="1"/>
  <c r="G51" i="56"/>
  <c r="G50" i="59"/>
  <c r="G50" i="61"/>
  <c r="G50" i="132"/>
  <c r="S21" i="72"/>
  <c r="E21" i="122" s="1"/>
  <c r="E21" i="133" s="1"/>
  <c r="R12" i="133"/>
  <c r="R13" i="122"/>
  <c r="P13" i="124"/>
  <c r="P13" i="123"/>
  <c r="D14" i="124"/>
  <c r="D14" i="123"/>
  <c r="P14" i="122"/>
  <c r="P14" i="133" s="1"/>
  <c r="C14" i="124"/>
  <c r="C14" i="123"/>
  <c r="Y16" i="71"/>
  <c r="V17" i="71"/>
  <c r="C15" i="122"/>
  <c r="C15" i="133" s="1"/>
  <c r="Z15" i="71"/>
  <c r="D15" i="122" s="1"/>
  <c r="D15" i="133" s="1"/>
  <c r="R12" i="123"/>
  <c r="R12" i="124"/>
  <c r="E20" i="123"/>
  <c r="E20" i="124"/>
  <c r="Q22" i="72"/>
  <c r="G30" i="124"/>
  <c r="A92" i="74"/>
  <c r="H129" i="51"/>
  <c r="H129" i="134" s="1"/>
  <c r="A54" i="69"/>
  <c r="A35" i="39"/>
  <c r="A52" i="53"/>
  <c r="H130" i="51"/>
  <c r="H130" i="134" s="1"/>
  <c r="AH34" i="80" l="1"/>
  <c r="AK33" i="80"/>
  <c r="AI34" i="80"/>
  <c r="AL33" i="80"/>
  <c r="I32" i="133"/>
  <c r="Q32" i="122"/>
  <c r="I32" i="124"/>
  <c r="I32" i="123"/>
  <c r="T34" i="74"/>
  <c r="V33" i="74"/>
  <c r="P34" i="77"/>
  <c r="R33" i="77"/>
  <c r="I33" i="122" s="1"/>
  <c r="AA33" i="78"/>
  <c r="X34" i="78"/>
  <c r="X33" i="71"/>
  <c r="U34" i="71"/>
  <c r="Z33" i="75"/>
  <c r="G33" i="122" s="1"/>
  <c r="G33" i="133" s="1"/>
  <c r="X34" i="75"/>
  <c r="Q31" i="133"/>
  <c r="Q31" i="123"/>
  <c r="Q31" i="124"/>
  <c r="G51" i="132"/>
  <c r="G51" i="59"/>
  <c r="G51" i="61"/>
  <c r="AA34" i="76"/>
  <c r="AC33" i="76"/>
  <c r="H33" i="122" s="1"/>
  <c r="H33" i="133" s="1"/>
  <c r="I54" i="75"/>
  <c r="L53" i="75"/>
  <c r="M53" i="75" s="1"/>
  <c r="Q53" i="75" s="1"/>
  <c r="G52" i="56"/>
  <c r="S22" i="72"/>
  <c r="E22" i="122" s="1"/>
  <c r="E22" i="133" s="1"/>
  <c r="R13" i="133"/>
  <c r="C15" i="123"/>
  <c r="C15" i="124"/>
  <c r="Z16" i="71"/>
  <c r="D16" i="122" s="1"/>
  <c r="D16" i="133" s="1"/>
  <c r="C16" i="122"/>
  <c r="C16" i="133" s="1"/>
  <c r="P14" i="123"/>
  <c r="P14" i="124"/>
  <c r="R14" i="122"/>
  <c r="V18" i="71"/>
  <c r="Y17" i="71"/>
  <c r="D15" i="123"/>
  <c r="D15" i="124"/>
  <c r="P15" i="122"/>
  <c r="P15" i="133" s="1"/>
  <c r="R13" i="123"/>
  <c r="R13" i="124"/>
  <c r="E21" i="124"/>
  <c r="E21" i="123"/>
  <c r="Q23" i="72"/>
  <c r="G30" i="123"/>
  <c r="H23" i="123"/>
  <c r="AH92" i="74"/>
  <c r="E90" i="114" s="1"/>
  <c r="E90" i="69" s="1"/>
  <c r="AH91" i="74"/>
  <c r="E89" i="114" s="1"/>
  <c r="E89" i="69" s="1"/>
  <c r="A93" i="74"/>
  <c r="H129" i="53"/>
  <c r="H130" i="53"/>
  <c r="H89" i="61"/>
  <c r="H89" i="59"/>
  <c r="H67" i="61"/>
  <c r="H67" i="59"/>
  <c r="H33" i="61"/>
  <c r="H33" i="59"/>
  <c r="H43" i="61"/>
  <c r="H43" i="59"/>
  <c r="H42" i="61"/>
  <c r="H42" i="59"/>
  <c r="H35" i="59"/>
  <c r="H35" i="61"/>
  <c r="H88" i="61"/>
  <c r="H88" i="59"/>
  <c r="H92" i="61"/>
  <c r="H92" i="59"/>
  <c r="H50" i="61"/>
  <c r="H50" i="59"/>
  <c r="H72" i="59"/>
  <c r="H72" i="61"/>
  <c r="H94" i="59"/>
  <c r="H94" i="61"/>
  <c r="H68" i="61"/>
  <c r="H68" i="59"/>
  <c r="H103" i="61"/>
  <c r="H103" i="59"/>
  <c r="H39" i="61"/>
  <c r="H39" i="59"/>
  <c r="H63" i="61"/>
  <c r="H63" i="59"/>
  <c r="H60" i="59"/>
  <c r="H60" i="61"/>
  <c r="H56" i="61"/>
  <c r="H56" i="59"/>
  <c r="H91" i="61"/>
  <c r="H91" i="59"/>
  <c r="H95" i="59"/>
  <c r="H95" i="61"/>
  <c r="H66" i="61"/>
  <c r="H66" i="59"/>
  <c r="H37" i="61"/>
  <c r="H37" i="59"/>
  <c r="H48" i="59"/>
  <c r="H48" i="61"/>
  <c r="H44" i="61"/>
  <c r="H44" i="59"/>
  <c r="H58" i="59"/>
  <c r="H58" i="61"/>
  <c r="H61" i="61"/>
  <c r="H61" i="59"/>
  <c r="H90" i="61"/>
  <c r="H90" i="59"/>
  <c r="H86" i="61"/>
  <c r="H86" i="59"/>
  <c r="H77" i="61"/>
  <c r="H77" i="59"/>
  <c r="H107" i="59"/>
  <c r="H107" i="61"/>
  <c r="H69" i="61"/>
  <c r="H69" i="59"/>
  <c r="H46" i="59"/>
  <c r="H46" i="61"/>
  <c r="H85" i="61"/>
  <c r="H85" i="59"/>
  <c r="H74" i="61"/>
  <c r="H74" i="59"/>
  <c r="H71" i="59"/>
  <c r="H71" i="61"/>
  <c r="H41" i="61"/>
  <c r="H41" i="59"/>
  <c r="H57" i="61"/>
  <c r="H57" i="59"/>
  <c r="H84" i="59"/>
  <c r="H84" i="61"/>
  <c r="H53" i="61"/>
  <c r="H53" i="59"/>
  <c r="H49" i="59"/>
  <c r="H49" i="61"/>
  <c r="H97" i="59"/>
  <c r="H97" i="61"/>
  <c r="H75" i="59"/>
  <c r="H75" i="61"/>
  <c r="H108" i="59"/>
  <c r="H108" i="61"/>
  <c r="H79" i="59"/>
  <c r="H79" i="61"/>
  <c r="H45" i="61"/>
  <c r="H45" i="59"/>
  <c r="H109" i="59"/>
  <c r="H109" i="61"/>
  <c r="H38" i="61"/>
  <c r="H38" i="59"/>
  <c r="H104" i="61"/>
  <c r="H104" i="59"/>
  <c r="H99" i="61"/>
  <c r="H99" i="59"/>
  <c r="H64" i="59"/>
  <c r="H64" i="61"/>
  <c r="H40" i="61"/>
  <c r="H40" i="59"/>
  <c r="H87" i="61"/>
  <c r="H87" i="59"/>
  <c r="H82" i="59"/>
  <c r="H82" i="61"/>
  <c r="H76" i="59"/>
  <c r="H76" i="61"/>
  <c r="H102" i="61"/>
  <c r="H102" i="59"/>
  <c r="H47" i="59"/>
  <c r="H47" i="61"/>
  <c r="H81" i="61"/>
  <c r="H81" i="59"/>
  <c r="H80" i="61"/>
  <c r="H80" i="59"/>
  <c r="H83" i="59"/>
  <c r="H83" i="61"/>
  <c r="H96" i="59"/>
  <c r="H96" i="61"/>
  <c r="H98" i="61"/>
  <c r="H98" i="59"/>
  <c r="H101" i="61"/>
  <c r="H101" i="59"/>
  <c r="H93" i="61"/>
  <c r="H93" i="59"/>
  <c r="H73" i="61"/>
  <c r="H73" i="59"/>
  <c r="H62" i="61"/>
  <c r="H62" i="59"/>
  <c r="H59" i="59"/>
  <c r="H59" i="61"/>
  <c r="H32" i="61"/>
  <c r="H32" i="59"/>
  <c r="H105" i="61"/>
  <c r="H105" i="59"/>
  <c r="H65" i="61"/>
  <c r="H65" i="59"/>
  <c r="H54" i="61"/>
  <c r="H54" i="59"/>
  <c r="H100" i="61"/>
  <c r="H100" i="59"/>
  <c r="H78" i="61"/>
  <c r="H78" i="59"/>
  <c r="H36" i="59"/>
  <c r="H36" i="61"/>
  <c r="H70" i="59"/>
  <c r="H70" i="61"/>
  <c r="H55" i="61"/>
  <c r="H55" i="59"/>
  <c r="H34" i="59"/>
  <c r="H34" i="61"/>
  <c r="H106" i="59"/>
  <c r="H106" i="61"/>
  <c r="H52" i="61"/>
  <c r="H52" i="59"/>
  <c r="H51" i="61"/>
  <c r="H51" i="59"/>
  <c r="A55" i="69"/>
  <c r="A36" i="39"/>
  <c r="A53" i="53"/>
  <c r="H131" i="51"/>
  <c r="H131" i="134" s="1"/>
  <c r="I33" i="133" l="1"/>
  <c r="I33" i="124"/>
  <c r="I33" i="123"/>
  <c r="Q33" i="122"/>
  <c r="P35" i="77"/>
  <c r="R34" i="77"/>
  <c r="I34" i="122" s="1"/>
  <c r="T35" i="74"/>
  <c r="V34" i="74"/>
  <c r="Q32" i="133"/>
  <c r="Q32" i="123"/>
  <c r="Q32" i="124"/>
  <c r="X35" i="75"/>
  <c r="Z34" i="75"/>
  <c r="G34" i="122" s="1"/>
  <c r="G34" i="133" s="1"/>
  <c r="X34" i="71"/>
  <c r="U35" i="71"/>
  <c r="AI35" i="80"/>
  <c r="AL34" i="80"/>
  <c r="AA34" i="78"/>
  <c r="X35" i="78"/>
  <c r="AH35" i="80"/>
  <c r="AK34" i="80"/>
  <c r="AC34" i="76"/>
  <c r="H34" i="122" s="1"/>
  <c r="H34" i="133" s="1"/>
  <c r="AA35" i="76"/>
  <c r="G53" i="56"/>
  <c r="G52" i="61"/>
  <c r="G52" i="59"/>
  <c r="G52" i="132"/>
  <c r="L54" i="75"/>
  <c r="M54" i="75" s="1"/>
  <c r="Q54" i="75" s="1"/>
  <c r="I55" i="75"/>
  <c r="S23" i="72"/>
  <c r="E23" i="122" s="1"/>
  <c r="E23" i="133" s="1"/>
  <c r="R14" i="133"/>
  <c r="C17" i="122"/>
  <c r="C17" i="133" s="1"/>
  <c r="Z17" i="71"/>
  <c r="D17" i="122" s="1"/>
  <c r="D17" i="133" s="1"/>
  <c r="C16" i="124"/>
  <c r="C16" i="123"/>
  <c r="D16" i="124"/>
  <c r="D16" i="123"/>
  <c r="P16" i="122"/>
  <c r="P16" i="133" s="1"/>
  <c r="Y18" i="71"/>
  <c r="V19" i="71"/>
  <c r="R14" i="124"/>
  <c r="R14" i="123"/>
  <c r="P15" i="123"/>
  <c r="P15" i="124"/>
  <c r="R15" i="122"/>
  <c r="H23" i="124"/>
  <c r="E22" i="124"/>
  <c r="E22" i="123"/>
  <c r="Q24" i="72"/>
  <c r="G31" i="124"/>
  <c r="R80" i="61"/>
  <c r="A94" i="74"/>
  <c r="H131" i="53"/>
  <c r="A56" i="69"/>
  <c r="A37" i="39"/>
  <c r="A54" i="53"/>
  <c r="H132" i="51"/>
  <c r="H132" i="134" s="1"/>
  <c r="I34" i="133" l="1"/>
  <c r="Q34" i="122"/>
  <c r="I34" i="124"/>
  <c r="I34" i="123"/>
  <c r="P36" i="77"/>
  <c r="R35" i="77"/>
  <c r="I35" i="122" s="1"/>
  <c r="AH36" i="80"/>
  <c r="AK35" i="80"/>
  <c r="AL35" i="80"/>
  <c r="AI36" i="80"/>
  <c r="Q33" i="133"/>
  <c r="Q33" i="123"/>
  <c r="Q33" i="124"/>
  <c r="AA35" i="78"/>
  <c r="X36" i="78"/>
  <c r="U36" i="71"/>
  <c r="X35" i="71"/>
  <c r="T36" i="74"/>
  <c r="V35" i="74"/>
  <c r="X36" i="75"/>
  <c r="Z35" i="75"/>
  <c r="G35" i="122" s="1"/>
  <c r="G35" i="133" s="1"/>
  <c r="G53" i="59"/>
  <c r="G53" i="61"/>
  <c r="G53" i="132"/>
  <c r="G54" i="56"/>
  <c r="AA36" i="76"/>
  <c r="AC35" i="76"/>
  <c r="H35" i="122" s="1"/>
  <c r="H35" i="133" s="1"/>
  <c r="I56" i="75"/>
  <c r="L55" i="75"/>
  <c r="M55" i="75" s="1"/>
  <c r="Q55" i="75" s="1"/>
  <c r="S24" i="72"/>
  <c r="E24" i="122" s="1"/>
  <c r="E24" i="133" s="1"/>
  <c r="R15" i="133"/>
  <c r="Z18" i="71"/>
  <c r="D18" i="122" s="1"/>
  <c r="D18" i="133" s="1"/>
  <c r="C18" i="122"/>
  <c r="C18" i="133" s="1"/>
  <c r="D17" i="123"/>
  <c r="D17" i="124"/>
  <c r="P17" i="122"/>
  <c r="P17" i="133" s="1"/>
  <c r="Y19" i="71"/>
  <c r="V20" i="71"/>
  <c r="P16" i="123"/>
  <c r="P16" i="124"/>
  <c r="R16" i="122"/>
  <c r="R15" i="124"/>
  <c r="R15" i="123"/>
  <c r="C17" i="124"/>
  <c r="C17" i="123"/>
  <c r="G31" i="123"/>
  <c r="E23" i="124"/>
  <c r="E23" i="123"/>
  <c r="Q25" i="72"/>
  <c r="AH93" i="74"/>
  <c r="E91" i="114" s="1"/>
  <c r="E91" i="69" s="1"/>
  <c r="H24" i="124"/>
  <c r="A95" i="74"/>
  <c r="H132" i="53"/>
  <c r="A57" i="69"/>
  <c r="A38" i="39"/>
  <c r="A55" i="53"/>
  <c r="H133" i="51"/>
  <c r="H133" i="134" s="1"/>
  <c r="Q35" i="122" l="1"/>
  <c r="I35" i="123"/>
  <c r="I35" i="133"/>
  <c r="I35" i="124"/>
  <c r="P37" i="77"/>
  <c r="R36" i="77"/>
  <c r="I36" i="122" s="1"/>
  <c r="X36" i="71"/>
  <c r="U37" i="71"/>
  <c r="AH37" i="80"/>
  <c r="AK36" i="80"/>
  <c r="X37" i="78"/>
  <c r="AA36" i="78"/>
  <c r="Q34" i="133"/>
  <c r="Q34" i="124"/>
  <c r="Q34" i="123"/>
  <c r="AL36" i="80"/>
  <c r="AI37" i="80"/>
  <c r="X37" i="75"/>
  <c r="Z36" i="75"/>
  <c r="G36" i="122" s="1"/>
  <c r="G36" i="133" s="1"/>
  <c r="T37" i="74"/>
  <c r="V36" i="74"/>
  <c r="G54" i="59"/>
  <c r="G54" i="61"/>
  <c r="G54" i="132"/>
  <c r="AA37" i="76"/>
  <c r="AC36" i="76"/>
  <c r="H36" i="122" s="1"/>
  <c r="H36" i="133" s="1"/>
  <c r="G55" i="56"/>
  <c r="I57" i="75"/>
  <c r="L56" i="75"/>
  <c r="M56" i="75" s="1"/>
  <c r="Q56" i="75" s="1"/>
  <c r="S25" i="72"/>
  <c r="E25" i="122" s="1"/>
  <c r="E25" i="133" s="1"/>
  <c r="R16" i="133"/>
  <c r="R16" i="124"/>
  <c r="R16" i="123"/>
  <c r="C19" i="122"/>
  <c r="C19" i="133" s="1"/>
  <c r="Z19" i="71"/>
  <c r="D19" i="122" s="1"/>
  <c r="D19" i="133" s="1"/>
  <c r="Y20" i="71"/>
  <c r="V21" i="71"/>
  <c r="R17" i="122"/>
  <c r="P17" i="123"/>
  <c r="P17" i="124"/>
  <c r="C18" i="123"/>
  <c r="C18" i="124"/>
  <c r="D18" i="124"/>
  <c r="D18" i="123"/>
  <c r="P18" i="122"/>
  <c r="P18" i="133" s="1"/>
  <c r="E24" i="124"/>
  <c r="E24" i="123"/>
  <c r="Q26" i="72"/>
  <c r="H24" i="123"/>
  <c r="AH94" i="74"/>
  <c r="E92" i="114" s="1"/>
  <c r="E92" i="69" s="1"/>
  <c r="AH95" i="74"/>
  <c r="E93" i="114" s="1"/>
  <c r="E93" i="69" s="1"/>
  <c r="A96" i="74"/>
  <c r="H133" i="53"/>
  <c r="A58" i="69"/>
  <c r="A39" i="39"/>
  <c r="A56" i="53"/>
  <c r="H134" i="51"/>
  <c r="H134" i="134" s="1"/>
  <c r="X38" i="78" l="1"/>
  <c r="AA37" i="78"/>
  <c r="AH38" i="80"/>
  <c r="AK37" i="80"/>
  <c r="T38" i="74"/>
  <c r="V37" i="74"/>
  <c r="I36" i="133"/>
  <c r="I36" i="123"/>
  <c r="Q36" i="122"/>
  <c r="I36" i="124"/>
  <c r="AI38" i="80"/>
  <c r="AL37" i="80"/>
  <c r="R37" i="77"/>
  <c r="I37" i="122" s="1"/>
  <c r="P38" i="77"/>
  <c r="X37" i="71"/>
  <c r="U38" i="71"/>
  <c r="X38" i="75"/>
  <c r="Z37" i="75"/>
  <c r="G37" i="122" s="1"/>
  <c r="G37" i="133" s="1"/>
  <c r="Q35" i="133"/>
  <c r="Q35" i="123"/>
  <c r="Q35" i="124"/>
  <c r="G55" i="132"/>
  <c r="G55" i="59"/>
  <c r="G55" i="61"/>
  <c r="AA38" i="76"/>
  <c r="AC37" i="76"/>
  <c r="H37" i="122" s="1"/>
  <c r="H37" i="133" s="1"/>
  <c r="G56" i="56"/>
  <c r="L57" i="75"/>
  <c r="M57" i="75" s="1"/>
  <c r="Q57" i="75" s="1"/>
  <c r="I58" i="75"/>
  <c r="S26" i="72"/>
  <c r="E26" i="122" s="1"/>
  <c r="E26" i="133" s="1"/>
  <c r="R17" i="133"/>
  <c r="Z20" i="71"/>
  <c r="D20" i="122" s="1"/>
  <c r="D20" i="133" s="1"/>
  <c r="C20" i="122"/>
  <c r="C20" i="133" s="1"/>
  <c r="D19" i="124"/>
  <c r="D19" i="123"/>
  <c r="P19" i="122"/>
  <c r="P19" i="133" s="1"/>
  <c r="R17" i="123"/>
  <c r="R17" i="124"/>
  <c r="P18" i="124"/>
  <c r="R18" i="122"/>
  <c r="P18" i="123"/>
  <c r="C19" i="123"/>
  <c r="C19" i="124"/>
  <c r="Y21" i="71"/>
  <c r="V22" i="71"/>
  <c r="E25" i="124"/>
  <c r="E25" i="123"/>
  <c r="Q27" i="72"/>
  <c r="H25" i="124"/>
  <c r="G32" i="124"/>
  <c r="G32" i="123"/>
  <c r="A97" i="74"/>
  <c r="H134" i="53"/>
  <c r="A59" i="69"/>
  <c r="A40" i="39"/>
  <c r="A57" i="53"/>
  <c r="H135" i="51"/>
  <c r="H135" i="134" s="1"/>
  <c r="X39" i="75" l="1"/>
  <c r="Z38" i="75"/>
  <c r="G38" i="122" s="1"/>
  <c r="G38" i="133" s="1"/>
  <c r="T39" i="74"/>
  <c r="V38" i="74"/>
  <c r="U39" i="71"/>
  <c r="X38" i="71"/>
  <c r="AH39" i="80"/>
  <c r="AK38" i="80"/>
  <c r="AI39" i="80"/>
  <c r="AL38" i="80"/>
  <c r="Q36" i="133"/>
  <c r="Q36" i="123"/>
  <c r="Q36" i="124"/>
  <c r="P39" i="77"/>
  <c r="R38" i="77"/>
  <c r="I38" i="122" s="1"/>
  <c r="I37" i="133"/>
  <c r="Q37" i="122"/>
  <c r="I37" i="124"/>
  <c r="I37" i="123"/>
  <c r="AA38" i="78"/>
  <c r="X39" i="78"/>
  <c r="G56" i="61"/>
  <c r="G56" i="59"/>
  <c r="G56" i="132"/>
  <c r="AA39" i="76"/>
  <c r="AC38" i="76"/>
  <c r="H38" i="122" s="1"/>
  <c r="H38" i="133" s="1"/>
  <c r="L58" i="75"/>
  <c r="M58" i="75" s="1"/>
  <c r="Q58" i="75" s="1"/>
  <c r="I59" i="75"/>
  <c r="G57" i="56"/>
  <c r="S27" i="72"/>
  <c r="E27" i="122" s="1"/>
  <c r="E27" i="133" s="1"/>
  <c r="R18" i="133"/>
  <c r="P19" i="124"/>
  <c r="P19" i="123"/>
  <c r="R19" i="122"/>
  <c r="R18" i="123"/>
  <c r="R18" i="124"/>
  <c r="Y22" i="71"/>
  <c r="V23" i="71"/>
  <c r="Z21" i="71"/>
  <c r="D21" i="122" s="1"/>
  <c r="D21" i="133" s="1"/>
  <c r="C21" i="122"/>
  <c r="C21" i="133" s="1"/>
  <c r="C20" i="123"/>
  <c r="C20" i="124"/>
  <c r="D20" i="123"/>
  <c r="D20" i="124"/>
  <c r="P20" i="122"/>
  <c r="P20" i="133" s="1"/>
  <c r="E26" i="123"/>
  <c r="E26" i="124"/>
  <c r="Q28" i="72"/>
  <c r="H25" i="123"/>
  <c r="AH96" i="74"/>
  <c r="E94" i="114" s="1"/>
  <c r="E94" i="69" s="1"/>
  <c r="A98" i="74"/>
  <c r="H135" i="53"/>
  <c r="F46" i="56"/>
  <c r="F46" i="132" s="1"/>
  <c r="A60" i="69"/>
  <c r="A41" i="39"/>
  <c r="A58" i="53"/>
  <c r="X40" i="78" l="1"/>
  <c r="AA39" i="78"/>
  <c r="AH40" i="80"/>
  <c r="AK39" i="80"/>
  <c r="Q37" i="133"/>
  <c r="Q37" i="124"/>
  <c r="Q37" i="123"/>
  <c r="X39" i="71"/>
  <c r="U40" i="71"/>
  <c r="AI40" i="80"/>
  <c r="AL39" i="80"/>
  <c r="I38" i="133"/>
  <c r="I38" i="123"/>
  <c r="Q38" i="122"/>
  <c r="I38" i="124"/>
  <c r="V39" i="74"/>
  <c r="T40" i="74"/>
  <c r="P40" i="77"/>
  <c r="R39" i="77"/>
  <c r="I39" i="122" s="1"/>
  <c r="X40" i="75"/>
  <c r="Z39" i="75"/>
  <c r="G39" i="122" s="1"/>
  <c r="G39" i="133" s="1"/>
  <c r="G58" i="56"/>
  <c r="I60" i="75"/>
  <c r="L59" i="75"/>
  <c r="M59" i="75" s="1"/>
  <c r="Q59" i="75" s="1"/>
  <c r="AA40" i="76"/>
  <c r="AC39" i="76"/>
  <c r="H39" i="122" s="1"/>
  <c r="H39" i="133" s="1"/>
  <c r="G57" i="61"/>
  <c r="G57" i="59"/>
  <c r="G57" i="132"/>
  <c r="S28" i="72"/>
  <c r="E28" i="122" s="1"/>
  <c r="E28" i="133" s="1"/>
  <c r="R19" i="133"/>
  <c r="D21" i="123"/>
  <c r="D21" i="124"/>
  <c r="P21" i="122"/>
  <c r="P21" i="133" s="1"/>
  <c r="C21" i="123"/>
  <c r="C21" i="124"/>
  <c r="Y23" i="71"/>
  <c r="V24" i="71"/>
  <c r="C22" i="122"/>
  <c r="C22" i="133" s="1"/>
  <c r="Z22" i="71"/>
  <c r="D22" i="122" s="1"/>
  <c r="D22" i="133" s="1"/>
  <c r="R19" i="123"/>
  <c r="R19" i="124"/>
  <c r="P20" i="123"/>
  <c r="R20" i="122"/>
  <c r="P20" i="124"/>
  <c r="E27" i="124"/>
  <c r="E27" i="123"/>
  <c r="Q29" i="72"/>
  <c r="G33" i="124"/>
  <c r="H26" i="123"/>
  <c r="H26" i="124"/>
  <c r="AH97" i="74"/>
  <c r="E95" i="114" s="1"/>
  <c r="E95" i="69" s="1"/>
  <c r="AH98" i="74"/>
  <c r="E96" i="114" s="1"/>
  <c r="E96" i="69" s="1"/>
  <c r="A99" i="74"/>
  <c r="H136" i="51"/>
  <c r="H136" i="134" s="1"/>
  <c r="F46" i="61"/>
  <c r="F46" i="59"/>
  <c r="P46" i="56"/>
  <c r="F47" i="56"/>
  <c r="F47" i="132" s="1"/>
  <c r="A61" i="69"/>
  <c r="A42" i="39"/>
  <c r="A59" i="53"/>
  <c r="AI41" i="80" l="1"/>
  <c r="AL40" i="80"/>
  <c r="U41" i="71"/>
  <c r="X40" i="71"/>
  <c r="T41" i="74"/>
  <c r="V40" i="74"/>
  <c r="I39" i="133"/>
  <c r="I39" i="123"/>
  <c r="Q39" i="122"/>
  <c r="I39" i="124"/>
  <c r="AH41" i="80"/>
  <c r="AK40" i="80"/>
  <c r="Q38" i="133"/>
  <c r="Q38" i="123"/>
  <c r="Q38" i="124"/>
  <c r="Z40" i="75"/>
  <c r="G40" i="122" s="1"/>
  <c r="G40" i="133" s="1"/>
  <c r="X41" i="75"/>
  <c r="P41" i="77"/>
  <c r="R40" i="77"/>
  <c r="I40" i="122" s="1"/>
  <c r="AA40" i="78"/>
  <c r="X41" i="78"/>
  <c r="AC40" i="76"/>
  <c r="H40" i="122" s="1"/>
  <c r="H40" i="133" s="1"/>
  <c r="AA41" i="76"/>
  <c r="G59" i="56"/>
  <c r="I61" i="75"/>
  <c r="L60" i="75"/>
  <c r="M60" i="75" s="1"/>
  <c r="Q60" i="75" s="1"/>
  <c r="G58" i="132"/>
  <c r="G58" i="61"/>
  <c r="G58" i="59"/>
  <c r="S29" i="72"/>
  <c r="E29" i="122" s="1"/>
  <c r="E29" i="133" s="1"/>
  <c r="R20" i="133"/>
  <c r="P46" i="61"/>
  <c r="P46" i="132"/>
  <c r="C22" i="124"/>
  <c r="C22" i="123"/>
  <c r="Z23" i="71"/>
  <c r="D23" i="122" s="1"/>
  <c r="D23" i="133" s="1"/>
  <c r="C23" i="122"/>
  <c r="C23" i="133" s="1"/>
  <c r="P21" i="123"/>
  <c r="P21" i="124"/>
  <c r="R21" i="122"/>
  <c r="D22" i="123"/>
  <c r="D22" i="124"/>
  <c r="P22" i="122"/>
  <c r="P22" i="133" s="1"/>
  <c r="Y24" i="71"/>
  <c r="V25" i="71"/>
  <c r="R20" i="124"/>
  <c r="R20" i="123"/>
  <c r="E28" i="124"/>
  <c r="E28" i="123"/>
  <c r="Q30" i="72"/>
  <c r="G33" i="123"/>
  <c r="A100" i="74"/>
  <c r="H136" i="53"/>
  <c r="F47" i="61"/>
  <c r="F47" i="59"/>
  <c r="P47" i="56"/>
  <c r="P46" i="59"/>
  <c r="R46" i="56"/>
  <c r="F48" i="56"/>
  <c r="F48" i="132" s="1"/>
  <c r="A62" i="69"/>
  <c r="A43" i="39"/>
  <c r="A60" i="53"/>
  <c r="AK41" i="80" l="1"/>
  <c r="L41" i="122" s="1"/>
  <c r="AH42" i="80"/>
  <c r="Q39" i="133"/>
  <c r="Q39" i="123"/>
  <c r="Q39" i="124"/>
  <c r="I40" i="133"/>
  <c r="I40" i="124"/>
  <c r="Q40" i="122"/>
  <c r="I40" i="123"/>
  <c r="R41" i="77"/>
  <c r="I41" i="122" s="1"/>
  <c r="P42" i="77"/>
  <c r="Z41" i="75"/>
  <c r="G41" i="122" s="1"/>
  <c r="G41" i="133" s="1"/>
  <c r="X42" i="75"/>
  <c r="T42" i="74"/>
  <c r="V41" i="74"/>
  <c r="AA41" i="78"/>
  <c r="J41" i="122" s="1"/>
  <c r="X42" i="78"/>
  <c r="X41" i="71"/>
  <c r="U42" i="71"/>
  <c r="AI42" i="80"/>
  <c r="AL41" i="80"/>
  <c r="G59" i="61"/>
  <c r="G59" i="132"/>
  <c r="G59" i="59"/>
  <c r="AA42" i="76"/>
  <c r="AC41" i="76"/>
  <c r="H41" i="122" s="1"/>
  <c r="H41" i="133" s="1"/>
  <c r="I62" i="75"/>
  <c r="L61" i="75"/>
  <c r="M61" i="75" s="1"/>
  <c r="Q61" i="75" s="1"/>
  <c r="G60" i="56"/>
  <c r="S30" i="72"/>
  <c r="E30" i="122" s="1"/>
  <c r="E30" i="133" s="1"/>
  <c r="R21" i="133"/>
  <c r="R46" i="61"/>
  <c r="R46" i="132"/>
  <c r="P47" i="61"/>
  <c r="P47" i="132"/>
  <c r="C24" i="122"/>
  <c r="C24" i="133" s="1"/>
  <c r="Z24" i="71"/>
  <c r="D24" i="122" s="1"/>
  <c r="D24" i="133" s="1"/>
  <c r="C23" i="124"/>
  <c r="C23" i="123"/>
  <c r="D23" i="124"/>
  <c r="D23" i="123"/>
  <c r="P23" i="122"/>
  <c r="P23" i="133" s="1"/>
  <c r="Y25" i="71"/>
  <c r="V26" i="71"/>
  <c r="P22" i="124"/>
  <c r="P22" i="123"/>
  <c r="R22" i="122"/>
  <c r="R21" i="124"/>
  <c r="R21" i="123"/>
  <c r="E29" i="124"/>
  <c r="E29" i="123"/>
  <c r="Q31" i="72"/>
  <c r="G34" i="123"/>
  <c r="H27" i="124"/>
  <c r="H27" i="123"/>
  <c r="G34" i="124"/>
  <c r="AH99" i="74"/>
  <c r="E97" i="114" s="1"/>
  <c r="E97" i="69" s="1"/>
  <c r="AH100" i="74"/>
  <c r="E98" i="114" s="1"/>
  <c r="E98" i="69" s="1"/>
  <c r="A101" i="74"/>
  <c r="F48" i="61"/>
  <c r="F48" i="59"/>
  <c r="P48" i="56"/>
  <c r="R46" i="59"/>
  <c r="R47" i="56"/>
  <c r="P47" i="59"/>
  <c r="F49" i="56"/>
  <c r="F49" i="132" s="1"/>
  <c r="A63" i="69"/>
  <c r="A44" i="39"/>
  <c r="A61" i="53"/>
  <c r="I41" i="133" l="1"/>
  <c r="I41" i="124"/>
  <c r="Q41" i="122"/>
  <c r="I41" i="123"/>
  <c r="Q40" i="133"/>
  <c r="Q40" i="123"/>
  <c r="Q40" i="124"/>
  <c r="X43" i="78"/>
  <c r="AA42" i="78"/>
  <c r="J42" i="122" s="1"/>
  <c r="P43" i="77"/>
  <c r="R42" i="77"/>
  <c r="I42" i="122" s="1"/>
  <c r="J41" i="133"/>
  <c r="J41" i="123"/>
  <c r="J41" i="124"/>
  <c r="U43" i="71"/>
  <c r="X42" i="71"/>
  <c r="T43" i="74"/>
  <c r="V42" i="74"/>
  <c r="AK42" i="80"/>
  <c r="L42" i="122" s="1"/>
  <c r="AH43" i="80"/>
  <c r="AL42" i="80"/>
  <c r="AI43" i="80"/>
  <c r="Z42" i="75"/>
  <c r="G42" i="122" s="1"/>
  <c r="G42" i="133" s="1"/>
  <c r="X43" i="75"/>
  <c r="L41" i="133"/>
  <c r="L41" i="123"/>
  <c r="L41" i="124"/>
  <c r="AA43" i="76"/>
  <c r="AC42" i="76"/>
  <c r="H42" i="122" s="1"/>
  <c r="H42" i="133" s="1"/>
  <c r="G61" i="56"/>
  <c r="L62" i="75"/>
  <c r="M62" i="75" s="1"/>
  <c r="Q62" i="75" s="1"/>
  <c r="I63" i="75"/>
  <c r="G60" i="61"/>
  <c r="G60" i="132"/>
  <c r="G60" i="59"/>
  <c r="S31" i="72"/>
  <c r="E31" i="122" s="1"/>
  <c r="E31" i="133" s="1"/>
  <c r="R22" i="133"/>
  <c r="P48" i="61"/>
  <c r="P48" i="132"/>
  <c r="R47" i="61"/>
  <c r="R47" i="132"/>
  <c r="C25" i="122"/>
  <c r="C25" i="133" s="1"/>
  <c r="Z25" i="71"/>
  <c r="D25" i="122" s="1"/>
  <c r="D25" i="133" s="1"/>
  <c r="D24" i="123"/>
  <c r="D24" i="124"/>
  <c r="P24" i="122"/>
  <c r="P24" i="133" s="1"/>
  <c r="Y26" i="71"/>
  <c r="V27" i="71"/>
  <c r="P23" i="124"/>
  <c r="R23" i="122"/>
  <c r="P23" i="123"/>
  <c r="R22" i="123"/>
  <c r="R22" i="124"/>
  <c r="C24" i="124"/>
  <c r="C24" i="123"/>
  <c r="E30" i="124"/>
  <c r="E30" i="123"/>
  <c r="Q32" i="72"/>
  <c r="AH101" i="74"/>
  <c r="E99" i="114" s="1"/>
  <c r="E99" i="69" s="1"/>
  <c r="A102" i="74"/>
  <c r="F49" i="61"/>
  <c r="F49" i="59"/>
  <c r="P49" i="56"/>
  <c r="R47" i="59"/>
  <c r="R48" i="56"/>
  <c r="P48" i="59"/>
  <c r="F50" i="56"/>
  <c r="F50" i="132" s="1"/>
  <c r="A64" i="69"/>
  <c r="A45" i="39"/>
  <c r="A62" i="53"/>
  <c r="AI44" i="80" l="1"/>
  <c r="AL43" i="80"/>
  <c r="J42" i="133"/>
  <c r="J42" i="124"/>
  <c r="J42" i="123"/>
  <c r="X44" i="78"/>
  <c r="AA43" i="78"/>
  <c r="J43" i="122" s="1"/>
  <c r="V43" i="74"/>
  <c r="T44" i="74"/>
  <c r="X44" i="75"/>
  <c r="Z43" i="75"/>
  <c r="G43" i="122" s="1"/>
  <c r="G43" i="133" s="1"/>
  <c r="I42" i="133"/>
  <c r="Q42" i="122"/>
  <c r="I42" i="123"/>
  <c r="I42" i="124"/>
  <c r="AH44" i="80"/>
  <c r="AK43" i="80"/>
  <c r="L43" i="122" s="1"/>
  <c r="U44" i="71"/>
  <c r="X43" i="71"/>
  <c r="Q41" i="133"/>
  <c r="Q41" i="123"/>
  <c r="Q41" i="124"/>
  <c r="L42" i="133"/>
  <c r="L42" i="124"/>
  <c r="L42" i="123"/>
  <c r="R43" i="77"/>
  <c r="I43" i="122" s="1"/>
  <c r="P44" i="77"/>
  <c r="I64" i="75"/>
  <c r="L63" i="75"/>
  <c r="M63" i="75" s="1"/>
  <c r="Q63" i="75" s="1"/>
  <c r="G62" i="56"/>
  <c r="G61" i="59"/>
  <c r="G61" i="132"/>
  <c r="G61" i="61"/>
  <c r="AA44" i="76"/>
  <c r="AC43" i="76"/>
  <c r="H43" i="122" s="1"/>
  <c r="H43" i="133" s="1"/>
  <c r="S32" i="72"/>
  <c r="E32" i="122" s="1"/>
  <c r="E32" i="133" s="1"/>
  <c r="R23" i="133"/>
  <c r="R48" i="61"/>
  <c r="R48" i="132"/>
  <c r="P49" i="61"/>
  <c r="P49" i="132"/>
  <c r="C26" i="122"/>
  <c r="C26" i="133" s="1"/>
  <c r="Z26" i="71"/>
  <c r="D26" i="122" s="1"/>
  <c r="D26" i="133" s="1"/>
  <c r="R24" i="122"/>
  <c r="P24" i="124"/>
  <c r="P24" i="123"/>
  <c r="D25" i="123"/>
  <c r="D25" i="124"/>
  <c r="P25" i="122"/>
  <c r="P25" i="133" s="1"/>
  <c r="R23" i="123"/>
  <c r="R23" i="124"/>
  <c r="Y27" i="71"/>
  <c r="V28" i="71"/>
  <c r="C25" i="123"/>
  <c r="C25" i="124"/>
  <c r="E31" i="123"/>
  <c r="E31" i="124"/>
  <c r="Q33" i="72"/>
  <c r="G35" i="124"/>
  <c r="H28" i="124"/>
  <c r="H28" i="123"/>
  <c r="A103" i="74"/>
  <c r="F50" i="61"/>
  <c r="F50" i="59"/>
  <c r="P50" i="56"/>
  <c r="R48" i="59"/>
  <c r="R49" i="56"/>
  <c r="P49" i="59"/>
  <c r="A65" i="69"/>
  <c r="A46" i="39"/>
  <c r="A63" i="53"/>
  <c r="T45" i="74" l="1"/>
  <c r="V44" i="74"/>
  <c r="F44" i="122" s="1"/>
  <c r="F44" i="133" s="1"/>
  <c r="J43" i="133"/>
  <c r="J43" i="124"/>
  <c r="J43" i="123"/>
  <c r="X44" i="71"/>
  <c r="U45" i="71"/>
  <c r="X45" i="78"/>
  <c r="AA44" i="78"/>
  <c r="J44" i="122" s="1"/>
  <c r="L43" i="133"/>
  <c r="L43" i="124"/>
  <c r="L43" i="123"/>
  <c r="Z44" i="75"/>
  <c r="G44" i="122" s="1"/>
  <c r="G44" i="133" s="1"/>
  <c r="X45" i="75"/>
  <c r="AK44" i="80"/>
  <c r="L44" i="122" s="1"/>
  <c r="AH45" i="80"/>
  <c r="P45" i="77"/>
  <c r="R44" i="77"/>
  <c r="I44" i="122" s="1"/>
  <c r="I43" i="133"/>
  <c r="Q43" i="122"/>
  <c r="I43" i="123"/>
  <c r="I43" i="124"/>
  <c r="Q42" i="133"/>
  <c r="Q42" i="123"/>
  <c r="Q42" i="124"/>
  <c r="AI45" i="80"/>
  <c r="AL44" i="80"/>
  <c r="G62" i="59"/>
  <c r="P62" i="56"/>
  <c r="G62" i="132"/>
  <c r="G62" i="61"/>
  <c r="G63" i="56"/>
  <c r="AA45" i="76"/>
  <c r="AC44" i="76"/>
  <c r="H44" i="122" s="1"/>
  <c r="H44" i="133" s="1"/>
  <c r="L64" i="75"/>
  <c r="M64" i="75" s="1"/>
  <c r="Q64" i="75" s="1"/>
  <c r="I65" i="75"/>
  <c r="S33" i="72"/>
  <c r="E33" i="122" s="1"/>
  <c r="E33" i="133" s="1"/>
  <c r="R24" i="133"/>
  <c r="R49" i="61"/>
  <c r="R49" i="132"/>
  <c r="P50" i="61"/>
  <c r="P50" i="132"/>
  <c r="Z27" i="71"/>
  <c r="D27" i="122" s="1"/>
  <c r="D27" i="133" s="1"/>
  <c r="C27" i="122"/>
  <c r="C27" i="133" s="1"/>
  <c r="R24" i="123"/>
  <c r="R24" i="124"/>
  <c r="R25" i="122"/>
  <c r="P25" i="124"/>
  <c r="P25" i="123"/>
  <c r="D26" i="123"/>
  <c r="D26" i="124"/>
  <c r="P26" i="122"/>
  <c r="P26" i="133" s="1"/>
  <c r="C26" i="124"/>
  <c r="C26" i="123"/>
  <c r="Y28" i="71"/>
  <c r="V29" i="71"/>
  <c r="Q34" i="72"/>
  <c r="E32" i="123"/>
  <c r="E32" i="124"/>
  <c r="G35" i="123"/>
  <c r="AH102" i="74"/>
  <c r="E100" i="114" s="1"/>
  <c r="E100" i="69" s="1"/>
  <c r="A104" i="74"/>
  <c r="R49" i="59"/>
  <c r="P50" i="59"/>
  <c r="R50" i="56"/>
  <c r="A66" i="69"/>
  <c r="A47" i="39"/>
  <c r="A64" i="53"/>
  <c r="X46" i="78" l="1"/>
  <c r="AA45" i="78"/>
  <c r="J45" i="122" s="1"/>
  <c r="I44" i="133"/>
  <c r="I44" i="123"/>
  <c r="Q44" i="122"/>
  <c r="I44" i="124"/>
  <c r="P46" i="77"/>
  <c r="R45" i="77"/>
  <c r="I45" i="122" s="1"/>
  <c r="I45" i="133" s="1"/>
  <c r="Q43" i="133"/>
  <c r="Q43" i="124"/>
  <c r="Q43" i="123"/>
  <c r="AK45" i="80"/>
  <c r="L45" i="122" s="1"/>
  <c r="AH46" i="80"/>
  <c r="U46" i="71"/>
  <c r="X45" i="71"/>
  <c r="L44" i="133"/>
  <c r="L44" i="123"/>
  <c r="L44" i="124"/>
  <c r="J44" i="133"/>
  <c r="J44" i="124"/>
  <c r="J44" i="123"/>
  <c r="AI46" i="80"/>
  <c r="AL45" i="80"/>
  <c r="X46" i="75"/>
  <c r="Z45" i="75"/>
  <c r="G45" i="122" s="1"/>
  <c r="G45" i="133" s="1"/>
  <c r="T46" i="74"/>
  <c r="V45" i="74"/>
  <c r="F45" i="122" s="1"/>
  <c r="F45" i="133" s="1"/>
  <c r="AC45" i="76"/>
  <c r="H45" i="122" s="1"/>
  <c r="H45" i="133" s="1"/>
  <c r="AA46" i="76"/>
  <c r="G63" i="132"/>
  <c r="G63" i="61"/>
  <c r="P63" i="56"/>
  <c r="G63" i="59"/>
  <c r="P62" i="59"/>
  <c r="P62" i="61"/>
  <c r="P62" i="132"/>
  <c r="R62" i="56"/>
  <c r="I66" i="75"/>
  <c r="L65" i="75"/>
  <c r="M65" i="75" s="1"/>
  <c r="Q65" i="75" s="1"/>
  <c r="G64" i="56"/>
  <c r="S34" i="72"/>
  <c r="E34" i="122" s="1"/>
  <c r="E34" i="133" s="1"/>
  <c r="R25" i="133"/>
  <c r="R50" i="61"/>
  <c r="R50" i="132"/>
  <c r="R26" i="122"/>
  <c r="P26" i="124"/>
  <c r="P26" i="123"/>
  <c r="R25" i="124"/>
  <c r="R25" i="123"/>
  <c r="V30" i="71"/>
  <c r="Y29" i="71"/>
  <c r="Z28" i="71"/>
  <c r="D28" i="122" s="1"/>
  <c r="D28" i="133" s="1"/>
  <c r="C28" i="122"/>
  <c r="C28" i="133" s="1"/>
  <c r="C27" i="124"/>
  <c r="C27" i="123"/>
  <c r="D27" i="124"/>
  <c r="D27" i="123"/>
  <c r="P27" i="122"/>
  <c r="P27" i="133" s="1"/>
  <c r="E33" i="124"/>
  <c r="E33" i="123"/>
  <c r="Q35" i="72"/>
  <c r="H29" i="124"/>
  <c r="H29" i="123"/>
  <c r="G36" i="124"/>
  <c r="G36" i="123"/>
  <c r="AH103" i="74"/>
  <c r="E101" i="114" s="1"/>
  <c r="E101" i="69" s="1"/>
  <c r="A105" i="74"/>
  <c r="R50" i="59"/>
  <c r="A67" i="69"/>
  <c r="A48" i="39"/>
  <c r="A65" i="53"/>
  <c r="Z46" i="75" l="1"/>
  <c r="G46" i="122" s="1"/>
  <c r="G46" i="133" s="1"/>
  <c r="X47" i="75"/>
  <c r="AL46" i="80"/>
  <c r="AI47" i="80"/>
  <c r="Q44" i="133"/>
  <c r="Q44" i="124"/>
  <c r="Q44" i="123"/>
  <c r="L45" i="133"/>
  <c r="L45" i="124"/>
  <c r="L45" i="123"/>
  <c r="Q45" i="122"/>
  <c r="Q45" i="133" s="1"/>
  <c r="I45" i="123"/>
  <c r="I45" i="124"/>
  <c r="T47" i="74"/>
  <c r="V46" i="74"/>
  <c r="F46" i="122" s="1"/>
  <c r="F46" i="133" s="1"/>
  <c r="U47" i="71"/>
  <c r="X46" i="71"/>
  <c r="J45" i="133"/>
  <c r="J45" i="123"/>
  <c r="J45" i="124"/>
  <c r="P47" i="77"/>
  <c r="R46" i="77"/>
  <c r="I46" i="122" s="1"/>
  <c r="I46" i="133" s="1"/>
  <c r="AH47" i="80"/>
  <c r="AK46" i="80"/>
  <c r="L46" i="122" s="1"/>
  <c r="X47" i="78"/>
  <c r="AA46" i="78"/>
  <c r="J46" i="122" s="1"/>
  <c r="P63" i="59"/>
  <c r="P63" i="132"/>
  <c r="P63" i="61"/>
  <c r="R63" i="56"/>
  <c r="G64" i="59"/>
  <c r="G64" i="132"/>
  <c r="P64" i="56"/>
  <c r="G64" i="61"/>
  <c r="I67" i="75"/>
  <c r="L66" i="75"/>
  <c r="M66" i="75" s="1"/>
  <c r="Q66" i="75" s="1"/>
  <c r="AC46" i="76"/>
  <c r="H46" i="122" s="1"/>
  <c r="H46" i="133" s="1"/>
  <c r="AA47" i="76"/>
  <c r="R62" i="132"/>
  <c r="R62" i="61"/>
  <c r="R62" i="59"/>
  <c r="G65" i="56"/>
  <c r="S35" i="72"/>
  <c r="E35" i="122" s="1"/>
  <c r="E35" i="133" s="1"/>
  <c r="R26" i="133"/>
  <c r="C28" i="123"/>
  <c r="C28" i="124"/>
  <c r="D28" i="123"/>
  <c r="D28" i="124"/>
  <c r="P28" i="122"/>
  <c r="P28" i="133" s="1"/>
  <c r="R27" i="122"/>
  <c r="P27" i="124"/>
  <c r="P27" i="123"/>
  <c r="Z29" i="71"/>
  <c r="D29" i="122" s="1"/>
  <c r="D29" i="133" s="1"/>
  <c r="C29" i="122"/>
  <c r="C29" i="133" s="1"/>
  <c r="V31" i="71"/>
  <c r="Y30" i="71"/>
  <c r="R26" i="124"/>
  <c r="R26" i="123"/>
  <c r="E34" i="123"/>
  <c r="E34" i="124"/>
  <c r="Q36" i="72"/>
  <c r="AH104" i="74"/>
  <c r="E102" i="114" s="1"/>
  <c r="E102" i="69" s="1"/>
  <c r="A106" i="74"/>
  <c r="A68" i="69"/>
  <c r="A49" i="39"/>
  <c r="A66" i="53"/>
  <c r="L46" i="133" l="1"/>
  <c r="L46" i="123"/>
  <c r="L46" i="124"/>
  <c r="P48" i="77"/>
  <c r="R47" i="77"/>
  <c r="I47" i="122" s="1"/>
  <c r="I47" i="133" s="1"/>
  <c r="U48" i="71"/>
  <c r="X47" i="71"/>
  <c r="AL47" i="80"/>
  <c r="AI48" i="80"/>
  <c r="Q45" i="123"/>
  <c r="AK47" i="80"/>
  <c r="L47" i="122" s="1"/>
  <c r="AH48" i="80"/>
  <c r="Q45" i="124"/>
  <c r="J46" i="133"/>
  <c r="J46" i="123"/>
  <c r="J46" i="124"/>
  <c r="V47" i="74"/>
  <c r="F47" i="122" s="1"/>
  <c r="F47" i="133" s="1"/>
  <c r="T48" i="74"/>
  <c r="Z47" i="75"/>
  <c r="G47" i="122" s="1"/>
  <c r="G47" i="133" s="1"/>
  <c r="X48" i="75"/>
  <c r="AA47" i="78"/>
  <c r="J47" i="122" s="1"/>
  <c r="X48" i="78"/>
  <c r="P64" i="132"/>
  <c r="P64" i="59"/>
  <c r="R64" i="56"/>
  <c r="P64" i="61"/>
  <c r="AA48" i="76"/>
  <c r="AC47" i="76"/>
  <c r="H47" i="122" s="1"/>
  <c r="H47" i="133" s="1"/>
  <c r="R63" i="59"/>
  <c r="R63" i="132"/>
  <c r="R63" i="61"/>
  <c r="G66" i="56"/>
  <c r="P65" i="56"/>
  <c r="G65" i="132"/>
  <c r="G65" i="61"/>
  <c r="G65" i="59"/>
  <c r="L67" i="75"/>
  <c r="M67" i="75" s="1"/>
  <c r="Q67" i="75" s="1"/>
  <c r="I68" i="75"/>
  <c r="S36" i="72"/>
  <c r="E36" i="122" s="1"/>
  <c r="E36" i="133" s="1"/>
  <c r="R27" i="133"/>
  <c r="C30" i="122"/>
  <c r="C30" i="133" s="1"/>
  <c r="Z30" i="71"/>
  <c r="D30" i="122" s="1"/>
  <c r="D29" i="123"/>
  <c r="D29" i="124"/>
  <c r="P29" i="122"/>
  <c r="P29" i="133" s="1"/>
  <c r="R27" i="123"/>
  <c r="R27" i="124"/>
  <c r="V32" i="71"/>
  <c r="Y31" i="71"/>
  <c r="C29" i="124"/>
  <c r="C29" i="123"/>
  <c r="R28" i="122"/>
  <c r="P28" i="123"/>
  <c r="P28" i="124"/>
  <c r="Q37" i="72"/>
  <c r="E35" i="124"/>
  <c r="E35" i="123"/>
  <c r="AH105" i="74"/>
  <c r="E103" i="114" s="1"/>
  <c r="E103" i="69" s="1"/>
  <c r="I46" i="124"/>
  <c r="Q46" i="122"/>
  <c r="Q46" i="133" s="1"/>
  <c r="I46" i="123"/>
  <c r="H30" i="123"/>
  <c r="H30" i="124"/>
  <c r="A107" i="74"/>
  <c r="A69" i="69"/>
  <c r="A50" i="39"/>
  <c r="A67" i="53"/>
  <c r="AI49" i="80" l="1"/>
  <c r="AL48" i="80"/>
  <c r="X49" i="75"/>
  <c r="Z48" i="75"/>
  <c r="G48" i="122" s="1"/>
  <c r="G48" i="133" s="1"/>
  <c r="X48" i="71"/>
  <c r="U49" i="71"/>
  <c r="X49" i="78"/>
  <c r="AA48" i="78"/>
  <c r="J48" i="122" s="1"/>
  <c r="P49" i="77"/>
  <c r="R48" i="77"/>
  <c r="I48" i="122" s="1"/>
  <c r="I48" i="133" s="1"/>
  <c r="J47" i="133"/>
  <c r="J47" i="124"/>
  <c r="J47" i="123"/>
  <c r="L47" i="133"/>
  <c r="L47" i="123"/>
  <c r="L47" i="124"/>
  <c r="AH49" i="80"/>
  <c r="AK48" i="80"/>
  <c r="L48" i="122" s="1"/>
  <c r="T49" i="74"/>
  <c r="V48" i="74"/>
  <c r="F48" i="122" s="1"/>
  <c r="F48" i="133" s="1"/>
  <c r="I69" i="75"/>
  <c r="L68" i="75"/>
  <c r="M68" i="75" s="1"/>
  <c r="Q68" i="75" s="1"/>
  <c r="AA49" i="76"/>
  <c r="AC48" i="76"/>
  <c r="H48" i="122" s="1"/>
  <c r="H48" i="133" s="1"/>
  <c r="G67" i="56"/>
  <c r="R64" i="132"/>
  <c r="R64" i="61"/>
  <c r="R64" i="59"/>
  <c r="P65" i="132"/>
  <c r="P65" i="61"/>
  <c r="P65" i="59"/>
  <c r="R65" i="56"/>
  <c r="G66" i="132"/>
  <c r="P66" i="56"/>
  <c r="G66" i="59"/>
  <c r="G66" i="61"/>
  <c r="S37" i="72"/>
  <c r="E37" i="122" s="1"/>
  <c r="E37" i="133" s="1"/>
  <c r="R28" i="133"/>
  <c r="P30" i="122"/>
  <c r="P30" i="133" s="1"/>
  <c r="D30" i="133"/>
  <c r="Z31" i="71"/>
  <c r="D31" i="122" s="1"/>
  <c r="D31" i="133" s="1"/>
  <c r="C31" i="122"/>
  <c r="C31" i="133" s="1"/>
  <c r="P29" i="123"/>
  <c r="P29" i="124"/>
  <c r="R29" i="122"/>
  <c r="V33" i="71"/>
  <c r="Y32" i="71"/>
  <c r="D30" i="124"/>
  <c r="D30" i="123"/>
  <c r="R28" i="123"/>
  <c r="R28" i="124"/>
  <c r="C30" i="123"/>
  <c r="C30" i="124"/>
  <c r="E36" i="124"/>
  <c r="E36" i="123"/>
  <c r="Q38" i="72"/>
  <c r="AH106" i="74"/>
  <c r="E104" i="114" s="1"/>
  <c r="E104" i="69" s="1"/>
  <c r="Q46" i="123"/>
  <c r="Q46" i="124"/>
  <c r="G37" i="124"/>
  <c r="G37" i="123"/>
  <c r="AH107" i="74"/>
  <c r="E105" i="114" s="1"/>
  <c r="E105" i="69" s="1"/>
  <c r="A108" i="74"/>
  <c r="A70" i="69"/>
  <c r="A51" i="39"/>
  <c r="A68" i="53"/>
  <c r="J48" i="133" l="1"/>
  <c r="J48" i="123"/>
  <c r="J48" i="124"/>
  <c r="L48" i="133"/>
  <c r="L48" i="123"/>
  <c r="L48" i="124"/>
  <c r="U50" i="71"/>
  <c r="X49" i="71"/>
  <c r="AK49" i="80"/>
  <c r="L49" i="122" s="1"/>
  <c r="AH50" i="80"/>
  <c r="Z49" i="75"/>
  <c r="G49" i="122" s="1"/>
  <c r="G49" i="133" s="1"/>
  <c r="X50" i="75"/>
  <c r="X50" i="78"/>
  <c r="AA49" i="78"/>
  <c r="J49" i="122" s="1"/>
  <c r="P50" i="77"/>
  <c r="R49" i="77"/>
  <c r="I49" i="122" s="1"/>
  <c r="I49" i="133" s="1"/>
  <c r="V49" i="74"/>
  <c r="F49" i="122" s="1"/>
  <c r="F49" i="133" s="1"/>
  <c r="T50" i="74"/>
  <c r="AL49" i="80"/>
  <c r="AI50" i="80"/>
  <c r="P67" i="56"/>
  <c r="G67" i="132"/>
  <c r="G67" i="59"/>
  <c r="G67" i="61"/>
  <c r="P66" i="132"/>
  <c r="R66" i="56"/>
  <c r="P66" i="59"/>
  <c r="P66" i="61"/>
  <c r="R65" i="132"/>
  <c r="R65" i="61"/>
  <c r="R65" i="59"/>
  <c r="AC49" i="76"/>
  <c r="H49" i="122" s="1"/>
  <c r="H49" i="133" s="1"/>
  <c r="AA50" i="76"/>
  <c r="G68" i="56"/>
  <c r="I70" i="75"/>
  <c r="L69" i="75"/>
  <c r="M69" i="75" s="1"/>
  <c r="Q69" i="75" s="1"/>
  <c r="S38" i="72"/>
  <c r="E38" i="122" s="1"/>
  <c r="E38" i="133" s="1"/>
  <c r="R29" i="133"/>
  <c r="P30" i="124"/>
  <c r="R30" i="122"/>
  <c r="R30" i="124" s="1"/>
  <c r="P30" i="123"/>
  <c r="Y33" i="71"/>
  <c r="V34" i="71"/>
  <c r="C32" i="122"/>
  <c r="C32" i="133" s="1"/>
  <c r="Z32" i="71"/>
  <c r="D32" i="122" s="1"/>
  <c r="D32" i="133" s="1"/>
  <c r="R29" i="124"/>
  <c r="R29" i="123"/>
  <c r="C31" i="124"/>
  <c r="C31" i="123"/>
  <c r="D31" i="124"/>
  <c r="D31" i="123"/>
  <c r="E37" i="124"/>
  <c r="E37" i="123"/>
  <c r="Q39" i="72"/>
  <c r="I47" i="123"/>
  <c r="Q47" i="122"/>
  <c r="Q47" i="133" s="1"/>
  <c r="I47" i="124"/>
  <c r="H31" i="124"/>
  <c r="H31" i="123"/>
  <c r="P31" i="122"/>
  <c r="P31" i="133" s="1"/>
  <c r="AH108" i="74"/>
  <c r="E106" i="114" s="1"/>
  <c r="E106" i="69" s="1"/>
  <c r="A109" i="74"/>
  <c r="A71" i="69"/>
  <c r="A52" i="39"/>
  <c r="A69" i="53"/>
  <c r="L49" i="133" l="1"/>
  <c r="L49" i="124"/>
  <c r="L49" i="123"/>
  <c r="AI51" i="80"/>
  <c r="AL50" i="80"/>
  <c r="X50" i="71"/>
  <c r="U51" i="71"/>
  <c r="T51" i="74"/>
  <c r="V50" i="74"/>
  <c r="F50" i="122" s="1"/>
  <c r="F50" i="133" s="1"/>
  <c r="P51" i="77"/>
  <c r="R50" i="77"/>
  <c r="I50" i="122" s="1"/>
  <c r="I50" i="133" s="1"/>
  <c r="Z50" i="75"/>
  <c r="G50" i="122" s="1"/>
  <c r="G50" i="133" s="1"/>
  <c r="X51" i="75"/>
  <c r="AK50" i="80"/>
  <c r="L50" i="122" s="1"/>
  <c r="AH51" i="80"/>
  <c r="J49" i="133"/>
  <c r="J49" i="124"/>
  <c r="J49" i="123"/>
  <c r="X51" i="78"/>
  <c r="AA50" i="78"/>
  <c r="J50" i="122" s="1"/>
  <c r="G68" i="61"/>
  <c r="G68" i="59"/>
  <c r="G68" i="132"/>
  <c r="P68" i="56"/>
  <c r="I71" i="75"/>
  <c r="L70" i="75"/>
  <c r="M70" i="75" s="1"/>
  <c r="Q70" i="75" s="1"/>
  <c r="G69" i="56"/>
  <c r="R67" i="56"/>
  <c r="P67" i="59"/>
  <c r="P67" i="61"/>
  <c r="P67" i="132"/>
  <c r="AA51" i="76"/>
  <c r="AC50" i="76"/>
  <c r="H50" i="122" s="1"/>
  <c r="H50" i="133" s="1"/>
  <c r="R66" i="61"/>
  <c r="R66" i="132"/>
  <c r="R66" i="59"/>
  <c r="R30" i="123"/>
  <c r="S39" i="72"/>
  <c r="E39" i="122" s="1"/>
  <c r="E39" i="133" s="1"/>
  <c r="R30" i="133"/>
  <c r="D32" i="124"/>
  <c r="D32" i="123"/>
  <c r="C32" i="124"/>
  <c r="C32" i="123"/>
  <c r="Y34" i="71"/>
  <c r="V35" i="71"/>
  <c r="C33" i="122"/>
  <c r="C33" i="133" s="1"/>
  <c r="Z33" i="71"/>
  <c r="D33" i="122" s="1"/>
  <c r="D33" i="133" s="1"/>
  <c r="E38" i="124"/>
  <c r="E38" i="123"/>
  <c r="Q40" i="72"/>
  <c r="G38" i="123"/>
  <c r="P31" i="124"/>
  <c r="R31" i="122"/>
  <c r="P31" i="123"/>
  <c r="Q47" i="124"/>
  <c r="Q47" i="123"/>
  <c r="A110" i="74"/>
  <c r="A72" i="69"/>
  <c r="A53" i="39"/>
  <c r="A70" i="53"/>
  <c r="R51" i="77" l="1"/>
  <c r="I51" i="122" s="1"/>
  <c r="I51" i="133" s="1"/>
  <c r="P52" i="77"/>
  <c r="X52" i="78"/>
  <c r="AA51" i="78"/>
  <c r="J51" i="122" s="1"/>
  <c r="AI52" i="80"/>
  <c r="AL51" i="80"/>
  <c r="AK51" i="80"/>
  <c r="L51" i="122" s="1"/>
  <c r="AH52" i="80"/>
  <c r="J50" i="133"/>
  <c r="J50" i="124"/>
  <c r="J50" i="123"/>
  <c r="X51" i="71"/>
  <c r="U52" i="71"/>
  <c r="L50" i="133"/>
  <c r="L50" i="124"/>
  <c r="L50" i="123"/>
  <c r="V51" i="74"/>
  <c r="F51" i="122" s="1"/>
  <c r="F51" i="133" s="1"/>
  <c r="T52" i="74"/>
  <c r="Z51" i="75"/>
  <c r="G51" i="122" s="1"/>
  <c r="G51" i="133" s="1"/>
  <c r="X52" i="75"/>
  <c r="R67" i="61"/>
  <c r="R67" i="132"/>
  <c r="R67" i="59"/>
  <c r="G69" i="132"/>
  <c r="G69" i="61"/>
  <c r="G69" i="59"/>
  <c r="P69" i="56"/>
  <c r="AA52" i="76"/>
  <c r="AC51" i="76"/>
  <c r="H51" i="122" s="1"/>
  <c r="H51" i="133" s="1"/>
  <c r="P68" i="132"/>
  <c r="P68" i="61"/>
  <c r="P68" i="59"/>
  <c r="R68" i="56"/>
  <c r="G70" i="56"/>
  <c r="I72" i="75"/>
  <c r="L71" i="75"/>
  <c r="M71" i="75" s="1"/>
  <c r="Q71" i="75" s="1"/>
  <c r="S40" i="72"/>
  <c r="E40" i="122" s="1"/>
  <c r="E40" i="133" s="1"/>
  <c r="R31" i="133"/>
  <c r="D33" i="123"/>
  <c r="D33" i="124"/>
  <c r="C33" i="123"/>
  <c r="C33" i="124"/>
  <c r="Y35" i="71"/>
  <c r="V36" i="71"/>
  <c r="Z34" i="71"/>
  <c r="D34" i="122" s="1"/>
  <c r="D34" i="133" s="1"/>
  <c r="C34" i="122"/>
  <c r="C34" i="133" s="1"/>
  <c r="E39" i="124"/>
  <c r="E39" i="123"/>
  <c r="Q41" i="72"/>
  <c r="G38" i="124"/>
  <c r="H32" i="124"/>
  <c r="R31" i="124"/>
  <c r="R31" i="123"/>
  <c r="I48" i="123"/>
  <c r="I48" i="124"/>
  <c r="Q48" i="122"/>
  <c r="Q48" i="133" s="1"/>
  <c r="AH109" i="74"/>
  <c r="E107" i="114" s="1"/>
  <c r="E107" i="69" s="1"/>
  <c r="A111" i="74"/>
  <c r="A73" i="69"/>
  <c r="A54" i="39"/>
  <c r="A71" i="53"/>
  <c r="AH53" i="80" l="1"/>
  <c r="AK52" i="80"/>
  <c r="L52" i="122" s="1"/>
  <c r="L51" i="133"/>
  <c r="L51" i="123"/>
  <c r="L51" i="124"/>
  <c r="T53" i="74"/>
  <c r="V52" i="74"/>
  <c r="F52" i="122" s="1"/>
  <c r="F52" i="133" s="1"/>
  <c r="AL52" i="80"/>
  <c r="AI53" i="80"/>
  <c r="Z52" i="75"/>
  <c r="G52" i="122" s="1"/>
  <c r="G52" i="133" s="1"/>
  <c r="X53" i="75"/>
  <c r="J51" i="133"/>
  <c r="J51" i="123"/>
  <c r="J51" i="124"/>
  <c r="X53" i="78"/>
  <c r="AA52" i="78"/>
  <c r="J52" i="122" s="1"/>
  <c r="R52" i="77"/>
  <c r="I52" i="122" s="1"/>
  <c r="I52" i="133" s="1"/>
  <c r="P53" i="77"/>
  <c r="X52" i="71"/>
  <c r="U53" i="71"/>
  <c r="AA53" i="76"/>
  <c r="AC52" i="76"/>
  <c r="H52" i="122" s="1"/>
  <c r="H52" i="133" s="1"/>
  <c r="G71" i="56"/>
  <c r="L72" i="75"/>
  <c r="M72" i="75" s="1"/>
  <c r="Q72" i="75" s="1"/>
  <c r="I73" i="75"/>
  <c r="P70" i="56"/>
  <c r="G70" i="59"/>
  <c r="G70" i="132"/>
  <c r="G70" i="61"/>
  <c r="P69" i="132"/>
  <c r="P69" i="61"/>
  <c r="P69" i="59"/>
  <c r="R69" i="56"/>
  <c r="R68" i="132"/>
  <c r="R68" i="61"/>
  <c r="R68" i="59"/>
  <c r="S41" i="72"/>
  <c r="E41" i="122" s="1"/>
  <c r="E41" i="133" s="1"/>
  <c r="C34" i="124"/>
  <c r="C34" i="123"/>
  <c r="D34" i="123"/>
  <c r="D34" i="124"/>
  <c r="Y36" i="71"/>
  <c r="V37" i="71"/>
  <c r="Z35" i="71"/>
  <c r="D35" i="122" s="1"/>
  <c r="D35" i="133" s="1"/>
  <c r="C35" i="122"/>
  <c r="C35" i="133" s="1"/>
  <c r="E40" i="124"/>
  <c r="E40" i="123"/>
  <c r="Q42" i="72"/>
  <c r="G39" i="124"/>
  <c r="P32" i="122"/>
  <c r="H32" i="123"/>
  <c r="Q48" i="123"/>
  <c r="Q48" i="124"/>
  <c r="AH110" i="74"/>
  <c r="E108" i="114" s="1"/>
  <c r="E108" i="69" s="1"/>
  <c r="A112" i="74"/>
  <c r="A74" i="69"/>
  <c r="A55" i="39"/>
  <c r="A72" i="53"/>
  <c r="X54" i="75" l="1"/>
  <c r="Z53" i="75"/>
  <c r="G53" i="122" s="1"/>
  <c r="G53" i="133" s="1"/>
  <c r="AI54" i="80"/>
  <c r="AL53" i="80"/>
  <c r="T54" i="74"/>
  <c r="V53" i="74"/>
  <c r="F53" i="122" s="1"/>
  <c r="F53" i="133" s="1"/>
  <c r="J52" i="133"/>
  <c r="J52" i="124"/>
  <c r="J52" i="123"/>
  <c r="X53" i="71"/>
  <c r="U54" i="71"/>
  <c r="P54" i="77"/>
  <c r="R53" i="77"/>
  <c r="I53" i="122" s="1"/>
  <c r="I53" i="133" s="1"/>
  <c r="X54" i="78"/>
  <c r="AA53" i="78"/>
  <c r="J53" i="122" s="1"/>
  <c r="L52" i="133"/>
  <c r="L52" i="123"/>
  <c r="L52" i="124"/>
  <c r="AK53" i="80"/>
  <c r="L53" i="122" s="1"/>
  <c r="AH54" i="80"/>
  <c r="I74" i="75"/>
  <c r="L73" i="75"/>
  <c r="M73" i="75" s="1"/>
  <c r="Q73" i="75" s="1"/>
  <c r="G72" i="56"/>
  <c r="R70" i="56"/>
  <c r="P70" i="61"/>
  <c r="P70" i="59"/>
  <c r="P70" i="132"/>
  <c r="G71" i="59"/>
  <c r="G71" i="132"/>
  <c r="G71" i="61"/>
  <c r="P71" i="56"/>
  <c r="R69" i="132"/>
  <c r="R69" i="61"/>
  <c r="R69" i="59"/>
  <c r="AA54" i="76"/>
  <c r="AC53" i="76"/>
  <c r="H53" i="122" s="1"/>
  <c r="H53" i="133" s="1"/>
  <c r="S42" i="72"/>
  <c r="E42" i="122" s="1"/>
  <c r="E42" i="133" s="1"/>
  <c r="P32" i="123"/>
  <c r="P32" i="133"/>
  <c r="C35" i="123"/>
  <c r="C35" i="124"/>
  <c r="D35" i="124"/>
  <c r="D35" i="123"/>
  <c r="Y37" i="71"/>
  <c r="V38" i="71"/>
  <c r="C36" i="122"/>
  <c r="C36" i="133" s="1"/>
  <c r="Z36" i="71"/>
  <c r="D36" i="122" s="1"/>
  <c r="D36" i="133" s="1"/>
  <c r="E41" i="123"/>
  <c r="E41" i="124"/>
  <c r="Q43" i="72"/>
  <c r="G39" i="123"/>
  <c r="P32" i="124"/>
  <c r="R32" i="122"/>
  <c r="I49" i="123"/>
  <c r="I49" i="124"/>
  <c r="Q49" i="122"/>
  <c r="Q49" i="133" s="1"/>
  <c r="H33" i="124"/>
  <c r="H33" i="123"/>
  <c r="P33" i="122"/>
  <c r="P33" i="133" s="1"/>
  <c r="AH111" i="74"/>
  <c r="E109" i="114" s="1"/>
  <c r="E109" i="69" s="1"/>
  <c r="A113" i="74"/>
  <c r="A75" i="69"/>
  <c r="A56" i="39"/>
  <c r="A73" i="53"/>
  <c r="V54" i="74" l="1"/>
  <c r="F54" i="122" s="1"/>
  <c r="F54" i="133" s="1"/>
  <c r="T55" i="74"/>
  <c r="P55" i="77"/>
  <c r="R54" i="77"/>
  <c r="I54" i="122" s="1"/>
  <c r="I54" i="133" s="1"/>
  <c r="AK54" i="80"/>
  <c r="L54" i="122" s="1"/>
  <c r="AH55" i="80"/>
  <c r="J53" i="133"/>
  <c r="J53" i="124"/>
  <c r="J53" i="123"/>
  <c r="AI55" i="80"/>
  <c r="AL54" i="80"/>
  <c r="X54" i="71"/>
  <c r="U55" i="71"/>
  <c r="L53" i="133"/>
  <c r="L53" i="124"/>
  <c r="L53" i="123"/>
  <c r="X55" i="78"/>
  <c r="AA54" i="78"/>
  <c r="J54" i="122" s="1"/>
  <c r="Z54" i="75"/>
  <c r="G54" i="122" s="1"/>
  <c r="G54" i="133" s="1"/>
  <c r="X55" i="75"/>
  <c r="AC54" i="76"/>
  <c r="H54" i="122" s="1"/>
  <c r="H54" i="133" s="1"/>
  <c r="AA55" i="76"/>
  <c r="R70" i="132"/>
  <c r="R70" i="59"/>
  <c r="R70" i="61"/>
  <c r="G72" i="59"/>
  <c r="P72" i="56"/>
  <c r="G72" i="61"/>
  <c r="G72" i="132"/>
  <c r="G73" i="56"/>
  <c r="R71" i="56"/>
  <c r="P71" i="59"/>
  <c r="P71" i="61"/>
  <c r="P71" i="132"/>
  <c r="I75" i="75"/>
  <c r="L74" i="75"/>
  <c r="M74" i="75" s="1"/>
  <c r="Q74" i="75" s="1"/>
  <c r="S43" i="72"/>
  <c r="E43" i="122" s="1"/>
  <c r="E43" i="133" s="1"/>
  <c r="R32" i="124"/>
  <c r="R32" i="133"/>
  <c r="D36" i="124"/>
  <c r="D36" i="123"/>
  <c r="C36" i="123"/>
  <c r="C36" i="124"/>
  <c r="Y38" i="71"/>
  <c r="V39" i="71"/>
  <c r="Z37" i="71"/>
  <c r="D37" i="122" s="1"/>
  <c r="D37" i="133" s="1"/>
  <c r="C37" i="122"/>
  <c r="C37" i="133" s="1"/>
  <c r="E42" i="124"/>
  <c r="E42" i="123"/>
  <c r="Q44" i="72"/>
  <c r="R32" i="123"/>
  <c r="R33" i="122"/>
  <c r="P33" i="123"/>
  <c r="P33" i="124"/>
  <c r="Q49" i="123"/>
  <c r="Q49" i="124"/>
  <c r="G40" i="124"/>
  <c r="G40" i="123"/>
  <c r="AH112" i="74"/>
  <c r="E110" i="114" s="1"/>
  <c r="E110" i="69" s="1"/>
  <c r="AH113" i="74"/>
  <c r="E111" i="114" s="1"/>
  <c r="E111" i="69" s="1"/>
  <c r="A114" i="74"/>
  <c r="A76" i="69"/>
  <c r="A57" i="39"/>
  <c r="A74" i="53"/>
  <c r="J54" i="133" l="1"/>
  <c r="J54" i="124"/>
  <c r="J54" i="123"/>
  <c r="AK55" i="80"/>
  <c r="L55" i="122" s="1"/>
  <c r="AH56" i="80"/>
  <c r="AA55" i="78"/>
  <c r="J55" i="122" s="1"/>
  <c r="X56" i="78"/>
  <c r="L54" i="133"/>
  <c r="L54" i="123"/>
  <c r="L54" i="124"/>
  <c r="AI56" i="80"/>
  <c r="AL55" i="80"/>
  <c r="Z55" i="75"/>
  <c r="G55" i="122" s="1"/>
  <c r="G55" i="133" s="1"/>
  <c r="X56" i="75"/>
  <c r="P56" i="77"/>
  <c r="R55" i="77"/>
  <c r="I55" i="122" s="1"/>
  <c r="I55" i="133" s="1"/>
  <c r="V55" i="74"/>
  <c r="F55" i="122" s="1"/>
  <c r="F55" i="133" s="1"/>
  <c r="T56" i="74"/>
  <c r="X55" i="71"/>
  <c r="U56" i="71"/>
  <c r="G74" i="56"/>
  <c r="L75" i="75"/>
  <c r="M75" i="75" s="1"/>
  <c r="Q75" i="75" s="1"/>
  <c r="I76" i="75"/>
  <c r="AA56" i="76"/>
  <c r="AC55" i="76"/>
  <c r="H55" i="122" s="1"/>
  <c r="H55" i="133" s="1"/>
  <c r="R71" i="61"/>
  <c r="R71" i="59"/>
  <c r="R71" i="132"/>
  <c r="G73" i="59"/>
  <c r="G73" i="132"/>
  <c r="P73" i="56"/>
  <c r="G73" i="61"/>
  <c r="P72" i="132"/>
  <c r="P72" i="61"/>
  <c r="P72" i="59"/>
  <c r="R72" i="56"/>
  <c r="S44" i="72"/>
  <c r="E44" i="122" s="1"/>
  <c r="E44" i="133" s="1"/>
  <c r="R33" i="133"/>
  <c r="C37" i="124"/>
  <c r="C37" i="123"/>
  <c r="D37" i="124"/>
  <c r="D37" i="123"/>
  <c r="Y39" i="71"/>
  <c r="V40" i="71"/>
  <c r="Z38" i="71"/>
  <c r="D38" i="122" s="1"/>
  <c r="D38" i="133" s="1"/>
  <c r="C38" i="122"/>
  <c r="C38" i="133" s="1"/>
  <c r="E43" i="124"/>
  <c r="E43" i="123"/>
  <c r="Q45" i="72"/>
  <c r="R33" i="123"/>
  <c r="R33" i="124"/>
  <c r="H34" i="123"/>
  <c r="H34" i="124"/>
  <c r="P34" i="122"/>
  <c r="P34" i="133" s="1"/>
  <c r="Q50" i="122"/>
  <c r="Q50" i="133" s="1"/>
  <c r="I50" i="123"/>
  <c r="I50" i="124"/>
  <c r="A115" i="74"/>
  <c r="A77" i="69"/>
  <c r="A58" i="39"/>
  <c r="A75" i="53"/>
  <c r="U57" i="71" l="1"/>
  <c r="X56" i="71"/>
  <c r="V56" i="74"/>
  <c r="F56" i="122" s="1"/>
  <c r="F56" i="133" s="1"/>
  <c r="T57" i="74"/>
  <c r="J55" i="133"/>
  <c r="J55" i="124"/>
  <c r="J55" i="123"/>
  <c r="AH57" i="80"/>
  <c r="AK56" i="80"/>
  <c r="L56" i="122" s="1"/>
  <c r="L55" i="133"/>
  <c r="L55" i="124"/>
  <c r="L55" i="123"/>
  <c r="P57" i="77"/>
  <c r="R56" i="77"/>
  <c r="I56" i="122" s="1"/>
  <c r="I56" i="133" s="1"/>
  <c r="X57" i="75"/>
  <c r="Z56" i="75"/>
  <c r="G56" i="122" s="1"/>
  <c r="G56" i="133" s="1"/>
  <c r="AL56" i="80"/>
  <c r="AI57" i="80"/>
  <c r="X57" i="78"/>
  <c r="AA56" i="78"/>
  <c r="J56" i="122" s="1"/>
  <c r="R72" i="132"/>
  <c r="R72" i="61"/>
  <c r="R72" i="59"/>
  <c r="AA57" i="76"/>
  <c r="AC56" i="76"/>
  <c r="H56" i="122" s="1"/>
  <c r="H56" i="133" s="1"/>
  <c r="I77" i="75"/>
  <c r="L76" i="75"/>
  <c r="M76" i="75" s="1"/>
  <c r="Q76" i="75" s="1"/>
  <c r="G75" i="56"/>
  <c r="P73" i="132"/>
  <c r="R73" i="56"/>
  <c r="P73" i="61"/>
  <c r="P73" i="59"/>
  <c r="G74" i="59"/>
  <c r="G74" i="132"/>
  <c r="P74" i="56"/>
  <c r="G74" i="61"/>
  <c r="S45" i="72"/>
  <c r="E45" i="122" s="1"/>
  <c r="E45" i="133" s="1"/>
  <c r="C38" i="124"/>
  <c r="C38" i="123"/>
  <c r="D38" i="123"/>
  <c r="D38" i="124"/>
  <c r="V41" i="71"/>
  <c r="Y40" i="71"/>
  <c r="C39" i="122"/>
  <c r="C39" i="133" s="1"/>
  <c r="Z39" i="71"/>
  <c r="D39" i="122" s="1"/>
  <c r="D39" i="133" s="1"/>
  <c r="E44" i="124"/>
  <c r="E44" i="123"/>
  <c r="Q46" i="72"/>
  <c r="G41" i="123"/>
  <c r="Q50" i="123"/>
  <c r="Q50" i="124"/>
  <c r="R34" i="122"/>
  <c r="P34" i="124"/>
  <c r="P34" i="123"/>
  <c r="AH114" i="74"/>
  <c r="E112" i="114" s="1"/>
  <c r="E112" i="69" s="1"/>
  <c r="A116" i="74"/>
  <c r="A78" i="69"/>
  <c r="A59" i="39"/>
  <c r="A76" i="53"/>
  <c r="AK57" i="80" l="1"/>
  <c r="L57" i="122" s="1"/>
  <c r="AH58" i="80"/>
  <c r="AI58" i="80"/>
  <c r="AL57" i="80"/>
  <c r="V57" i="74"/>
  <c r="F57" i="122" s="1"/>
  <c r="F57" i="133" s="1"/>
  <c r="T58" i="74"/>
  <c r="AA57" i="78"/>
  <c r="J57" i="122" s="1"/>
  <c r="X58" i="78"/>
  <c r="Z57" i="75"/>
  <c r="G57" i="122" s="1"/>
  <c r="G57" i="133" s="1"/>
  <c r="X58" i="75"/>
  <c r="J56" i="133"/>
  <c r="J56" i="123"/>
  <c r="J56" i="124"/>
  <c r="L56" i="133"/>
  <c r="L56" i="124"/>
  <c r="L56" i="123"/>
  <c r="P58" i="77"/>
  <c r="R57" i="77"/>
  <c r="I57" i="122" s="1"/>
  <c r="I57" i="133" s="1"/>
  <c r="U58" i="71"/>
  <c r="X57" i="71"/>
  <c r="AA58" i="76"/>
  <c r="AC57" i="76"/>
  <c r="H57" i="122" s="1"/>
  <c r="H57" i="133" s="1"/>
  <c r="I78" i="75"/>
  <c r="L77" i="75"/>
  <c r="M77" i="75" s="1"/>
  <c r="Q77" i="75" s="1"/>
  <c r="P74" i="61"/>
  <c r="P74" i="132"/>
  <c r="R74" i="56"/>
  <c r="P74" i="59"/>
  <c r="R73" i="132"/>
  <c r="R73" i="59"/>
  <c r="R73" i="61"/>
  <c r="G75" i="59"/>
  <c r="G75" i="61"/>
  <c r="P75" i="56"/>
  <c r="G75" i="132"/>
  <c r="G76" i="56"/>
  <c r="S46" i="72"/>
  <c r="E46" i="122" s="1"/>
  <c r="E46" i="133" s="1"/>
  <c r="R34" i="133"/>
  <c r="C39" i="124"/>
  <c r="C39" i="123"/>
  <c r="D39" i="124"/>
  <c r="D39" i="123"/>
  <c r="C40" i="122"/>
  <c r="C40" i="133" s="1"/>
  <c r="Z40" i="71"/>
  <c r="D40" i="122" s="1"/>
  <c r="D40" i="133" s="1"/>
  <c r="Y41" i="71"/>
  <c r="V42" i="71"/>
  <c r="E45" i="124"/>
  <c r="E45" i="123"/>
  <c r="Q47" i="72"/>
  <c r="G41" i="124"/>
  <c r="I51" i="123"/>
  <c r="I51" i="124"/>
  <c r="Q51" i="122"/>
  <c r="Q51" i="133" s="1"/>
  <c r="R34" i="124"/>
  <c r="R34" i="123"/>
  <c r="AH115" i="74"/>
  <c r="E113" i="114" s="1"/>
  <c r="E113" i="69" s="1"/>
  <c r="A117" i="74"/>
  <c r="A79" i="69"/>
  <c r="A60" i="39"/>
  <c r="A77" i="53"/>
  <c r="V58" i="74" l="1"/>
  <c r="F58" i="122" s="1"/>
  <c r="F58" i="133" s="1"/>
  <c r="T59" i="74"/>
  <c r="P59" i="77"/>
  <c r="R58" i="77"/>
  <c r="I58" i="122" s="1"/>
  <c r="I58" i="133" s="1"/>
  <c r="J57" i="133"/>
  <c r="J57" i="123"/>
  <c r="J57" i="124"/>
  <c r="U59" i="71"/>
  <c r="X58" i="71"/>
  <c r="AL58" i="80"/>
  <c r="AI59" i="80"/>
  <c r="X59" i="75"/>
  <c r="Z58" i="75"/>
  <c r="G58" i="122" s="1"/>
  <c r="G58" i="133" s="1"/>
  <c r="X59" i="78"/>
  <c r="AA58" i="78"/>
  <c r="J58" i="122" s="1"/>
  <c r="AH59" i="80"/>
  <c r="AK58" i="80"/>
  <c r="L58" i="122" s="1"/>
  <c r="L57" i="133"/>
  <c r="L57" i="124"/>
  <c r="L57" i="123"/>
  <c r="G76" i="59"/>
  <c r="G76" i="132"/>
  <c r="G76" i="61"/>
  <c r="P76" i="56"/>
  <c r="R74" i="59"/>
  <c r="R74" i="132"/>
  <c r="R74" i="61"/>
  <c r="R75" i="56"/>
  <c r="P75" i="59"/>
  <c r="P75" i="61"/>
  <c r="P75" i="132"/>
  <c r="G77" i="56"/>
  <c r="I79" i="75"/>
  <c r="L78" i="75"/>
  <c r="M78" i="75" s="1"/>
  <c r="Q78" i="75" s="1"/>
  <c r="AA59" i="76"/>
  <c r="AC58" i="76"/>
  <c r="H58" i="122" s="1"/>
  <c r="H58" i="133" s="1"/>
  <c r="S47" i="72"/>
  <c r="E47" i="122" s="1"/>
  <c r="E47" i="133" s="1"/>
  <c r="Y42" i="71"/>
  <c r="V43" i="71"/>
  <c r="Z41" i="71"/>
  <c r="D41" i="122" s="1"/>
  <c r="D41" i="133" s="1"/>
  <c r="C41" i="122"/>
  <c r="C41" i="133" s="1"/>
  <c r="D40" i="124"/>
  <c r="D40" i="123"/>
  <c r="C40" i="123"/>
  <c r="C40" i="124"/>
  <c r="E46" i="123"/>
  <c r="E46" i="124"/>
  <c r="Q48" i="72"/>
  <c r="H35" i="124"/>
  <c r="H35" i="123"/>
  <c r="P35" i="122"/>
  <c r="P35" i="133" s="1"/>
  <c r="Q51" i="123"/>
  <c r="Q51" i="124"/>
  <c r="G42" i="123"/>
  <c r="G42" i="124"/>
  <c r="AH116" i="74"/>
  <c r="E114" i="114" s="1"/>
  <c r="E114" i="69" s="1"/>
  <c r="A118" i="74"/>
  <c r="A80" i="69"/>
  <c r="A61" i="39"/>
  <c r="A78" i="53"/>
  <c r="L58" i="133" l="1"/>
  <c r="L58" i="123"/>
  <c r="L58" i="124"/>
  <c r="AL59" i="80"/>
  <c r="AI60" i="80"/>
  <c r="AK59" i="80"/>
  <c r="L59" i="122" s="1"/>
  <c r="AH60" i="80"/>
  <c r="X60" i="75"/>
  <c r="Z59" i="75"/>
  <c r="G59" i="122" s="1"/>
  <c r="G59" i="133" s="1"/>
  <c r="J58" i="133"/>
  <c r="J58" i="123"/>
  <c r="J58" i="124"/>
  <c r="R59" i="77"/>
  <c r="I59" i="122" s="1"/>
  <c r="I59" i="133" s="1"/>
  <c r="P60" i="77"/>
  <c r="U60" i="71"/>
  <c r="X59" i="71"/>
  <c r="AA59" i="78"/>
  <c r="J59" i="122" s="1"/>
  <c r="X60" i="78"/>
  <c r="V59" i="74"/>
  <c r="F59" i="122" s="1"/>
  <c r="F59" i="133" s="1"/>
  <c r="T60" i="74"/>
  <c r="AC59" i="76"/>
  <c r="H59" i="122" s="1"/>
  <c r="H59" i="133" s="1"/>
  <c r="AA60" i="76"/>
  <c r="G78" i="56"/>
  <c r="P76" i="59"/>
  <c r="R76" i="56"/>
  <c r="P76" i="132"/>
  <c r="P76" i="61"/>
  <c r="I80" i="75"/>
  <c r="L79" i="75"/>
  <c r="M79" i="75" s="1"/>
  <c r="Q79" i="75" s="1"/>
  <c r="P77" i="56"/>
  <c r="G77" i="132"/>
  <c r="G77" i="59"/>
  <c r="G77" i="61"/>
  <c r="R75" i="61"/>
  <c r="R75" i="59"/>
  <c r="R75" i="132"/>
  <c r="S48" i="72"/>
  <c r="E48" i="122" s="1"/>
  <c r="E48" i="133" s="1"/>
  <c r="C41" i="123"/>
  <c r="C41" i="124"/>
  <c r="D41" i="123"/>
  <c r="D41" i="124"/>
  <c r="Y43" i="71"/>
  <c r="V44" i="71"/>
  <c r="C42" i="122"/>
  <c r="Z42" i="71"/>
  <c r="D42" i="122" s="1"/>
  <c r="E47" i="124"/>
  <c r="E47" i="123"/>
  <c r="Q49" i="72"/>
  <c r="P35" i="124"/>
  <c r="P35" i="123"/>
  <c r="R35" i="122"/>
  <c r="I52" i="124"/>
  <c r="Q52" i="122"/>
  <c r="Q52" i="133" s="1"/>
  <c r="I52" i="123"/>
  <c r="AH117" i="74"/>
  <c r="E115" i="114" s="1"/>
  <c r="E115" i="69" s="1"/>
  <c r="A119" i="74"/>
  <c r="A81" i="69"/>
  <c r="A62" i="39"/>
  <c r="A79" i="53"/>
  <c r="AH61" i="80" l="1"/>
  <c r="AK60" i="80"/>
  <c r="L60" i="122" s="1"/>
  <c r="AA60" i="78"/>
  <c r="J60" i="122" s="1"/>
  <c r="X61" i="78"/>
  <c r="L59" i="133"/>
  <c r="L59" i="123"/>
  <c r="L59" i="124"/>
  <c r="J59" i="133"/>
  <c r="J59" i="123"/>
  <c r="J59" i="124"/>
  <c r="AL60" i="80"/>
  <c r="AI61" i="80"/>
  <c r="V60" i="74"/>
  <c r="F60" i="122" s="1"/>
  <c r="F60" i="133" s="1"/>
  <c r="T61" i="74"/>
  <c r="X60" i="71"/>
  <c r="U61" i="71"/>
  <c r="X61" i="75"/>
  <c r="Z60" i="75"/>
  <c r="G60" i="122" s="1"/>
  <c r="G60" i="133" s="1"/>
  <c r="P61" i="77"/>
  <c r="R60" i="77"/>
  <c r="I60" i="122" s="1"/>
  <c r="I60" i="133" s="1"/>
  <c r="R76" i="132"/>
  <c r="R76" i="59"/>
  <c r="R76" i="61"/>
  <c r="G78" i="61"/>
  <c r="P78" i="56"/>
  <c r="G78" i="59"/>
  <c r="G78" i="132"/>
  <c r="R77" i="56"/>
  <c r="P77" i="59"/>
  <c r="P77" i="61"/>
  <c r="P77" i="132"/>
  <c r="G79" i="56"/>
  <c r="AA61" i="76"/>
  <c r="AC60" i="76"/>
  <c r="H60" i="122" s="1"/>
  <c r="H60" i="133" s="1"/>
  <c r="I81" i="75"/>
  <c r="M80" i="75"/>
  <c r="Q80" i="75" s="1"/>
  <c r="S49" i="72"/>
  <c r="E49" i="122" s="1"/>
  <c r="E49" i="133" s="1"/>
  <c r="R35" i="133"/>
  <c r="D42" i="123"/>
  <c r="D42" i="133"/>
  <c r="C42" i="124"/>
  <c r="C42" i="133"/>
  <c r="D42" i="124"/>
  <c r="Y44" i="71"/>
  <c r="V45" i="71"/>
  <c r="C43" i="122"/>
  <c r="C43" i="133" s="1"/>
  <c r="Z43" i="71"/>
  <c r="D43" i="122" s="1"/>
  <c r="D43" i="133" s="1"/>
  <c r="E48" i="124"/>
  <c r="E48" i="123"/>
  <c r="Q50" i="72"/>
  <c r="C42" i="123"/>
  <c r="AH118" i="74"/>
  <c r="E116" i="114" s="1"/>
  <c r="E116" i="69" s="1"/>
  <c r="G43" i="123"/>
  <c r="H36" i="123"/>
  <c r="H36" i="124"/>
  <c r="P36" i="122"/>
  <c r="P36" i="133" s="1"/>
  <c r="R35" i="124"/>
  <c r="R35" i="123"/>
  <c r="Q52" i="123"/>
  <c r="Q52" i="124"/>
  <c r="A120" i="74"/>
  <c r="A82" i="69"/>
  <c r="A63" i="39"/>
  <c r="A80" i="53"/>
  <c r="X62" i="75" l="1"/>
  <c r="Z61" i="75"/>
  <c r="G61" i="122" s="1"/>
  <c r="G61" i="133" s="1"/>
  <c r="AI62" i="80"/>
  <c r="AL61" i="80"/>
  <c r="X61" i="71"/>
  <c r="U62" i="71"/>
  <c r="AA61" i="78"/>
  <c r="J61" i="122" s="1"/>
  <c r="X62" i="78"/>
  <c r="J60" i="133"/>
  <c r="J60" i="123"/>
  <c r="J60" i="124"/>
  <c r="V61" i="74"/>
  <c r="F61" i="122" s="1"/>
  <c r="F61" i="133" s="1"/>
  <c r="T62" i="74"/>
  <c r="L60" i="133"/>
  <c r="L60" i="123"/>
  <c r="L60" i="124"/>
  <c r="R61" i="77"/>
  <c r="I61" i="122" s="1"/>
  <c r="I61" i="133" s="1"/>
  <c r="P62" i="77"/>
  <c r="AH62" i="80"/>
  <c r="AK61" i="80"/>
  <c r="L61" i="122" s="1"/>
  <c r="G80" i="56"/>
  <c r="I82" i="75"/>
  <c r="L81" i="75"/>
  <c r="M81" i="75" s="1"/>
  <c r="Q81" i="75" s="1"/>
  <c r="AA62" i="76"/>
  <c r="AC61" i="76"/>
  <c r="H61" i="122" s="1"/>
  <c r="H61" i="133" s="1"/>
  <c r="P79" i="56"/>
  <c r="G79" i="132"/>
  <c r="G79" i="61"/>
  <c r="G79" i="59"/>
  <c r="R78" i="56"/>
  <c r="P78" i="59"/>
  <c r="P78" i="132"/>
  <c r="P78" i="61"/>
  <c r="R77" i="61"/>
  <c r="R77" i="59"/>
  <c r="R77" i="132"/>
  <c r="S50" i="72"/>
  <c r="E50" i="122" s="1"/>
  <c r="E50" i="133" s="1"/>
  <c r="V46" i="71"/>
  <c r="Y45" i="71"/>
  <c r="C44" i="122"/>
  <c r="C44" i="133" s="1"/>
  <c r="Z44" i="71"/>
  <c r="D44" i="122" s="1"/>
  <c r="D44" i="133" s="1"/>
  <c r="G43" i="124"/>
  <c r="E49" i="124"/>
  <c r="E49" i="123"/>
  <c r="Q51" i="72"/>
  <c r="C43" i="123"/>
  <c r="D43" i="123"/>
  <c r="D43" i="124"/>
  <c r="P36" i="124"/>
  <c r="P36" i="123"/>
  <c r="R36" i="122"/>
  <c r="I53" i="123"/>
  <c r="Q53" i="122"/>
  <c r="Q53" i="133" s="1"/>
  <c r="I53" i="124"/>
  <c r="AH119" i="74"/>
  <c r="E117" i="114" s="1"/>
  <c r="E117" i="69" s="1"/>
  <c r="A121" i="74"/>
  <c r="A83" i="69"/>
  <c r="A64" i="39"/>
  <c r="A81" i="53"/>
  <c r="AH63" i="80" l="1"/>
  <c r="AK62" i="80"/>
  <c r="L62" i="122" s="1"/>
  <c r="P63" i="77"/>
  <c r="R62" i="77"/>
  <c r="I62" i="122" s="1"/>
  <c r="I62" i="133" s="1"/>
  <c r="U63" i="71"/>
  <c r="X62" i="71"/>
  <c r="L61" i="133"/>
  <c r="L61" i="123"/>
  <c r="L61" i="124"/>
  <c r="AL62" i="80"/>
  <c r="AI63" i="80"/>
  <c r="X63" i="78"/>
  <c r="AA62" i="78"/>
  <c r="J62" i="122" s="1"/>
  <c r="J61" i="133"/>
  <c r="J61" i="123"/>
  <c r="J61" i="124"/>
  <c r="V62" i="74"/>
  <c r="F62" i="122" s="1"/>
  <c r="F62" i="133" s="1"/>
  <c r="T63" i="74"/>
  <c r="X63" i="75"/>
  <c r="Z62" i="75"/>
  <c r="G62" i="122" s="1"/>
  <c r="G62" i="133" s="1"/>
  <c r="AA63" i="76"/>
  <c r="AC62" i="76"/>
  <c r="H62" i="122" s="1"/>
  <c r="H62" i="133" s="1"/>
  <c r="G81" i="56"/>
  <c r="I83" i="75"/>
  <c r="L82" i="75"/>
  <c r="M82" i="75" s="1"/>
  <c r="Q82" i="75" s="1"/>
  <c r="P79" i="61"/>
  <c r="R79" i="56"/>
  <c r="P79" i="59"/>
  <c r="P79" i="132"/>
  <c r="R78" i="61"/>
  <c r="R78" i="59"/>
  <c r="R78" i="132"/>
  <c r="G80" i="61"/>
  <c r="G80" i="132"/>
  <c r="P80" i="56"/>
  <c r="G80" i="59"/>
  <c r="S51" i="72"/>
  <c r="E51" i="122" s="1"/>
  <c r="E51" i="133" s="1"/>
  <c r="R36" i="133"/>
  <c r="C45" i="122"/>
  <c r="C45" i="133" s="1"/>
  <c r="Z45" i="71"/>
  <c r="D45" i="122" s="1"/>
  <c r="D45" i="133" s="1"/>
  <c r="Y46" i="71"/>
  <c r="V47" i="71"/>
  <c r="C43" i="124"/>
  <c r="G44" i="124"/>
  <c r="E50" i="123"/>
  <c r="E50" i="124"/>
  <c r="Q52" i="72"/>
  <c r="R36" i="123"/>
  <c r="R36" i="124"/>
  <c r="H37" i="124"/>
  <c r="H37" i="123"/>
  <c r="P37" i="122"/>
  <c r="P37" i="133" s="1"/>
  <c r="Q53" i="124"/>
  <c r="Q53" i="123"/>
  <c r="AH120" i="74"/>
  <c r="E118" i="114" s="1"/>
  <c r="E118" i="69" s="1"/>
  <c r="A122" i="74"/>
  <c r="A84" i="69"/>
  <c r="A65" i="39"/>
  <c r="A82" i="53"/>
  <c r="AA63" i="78" l="1"/>
  <c r="J63" i="122" s="1"/>
  <c r="X64" i="78"/>
  <c r="V63" i="74"/>
  <c r="F63" i="122" s="1"/>
  <c r="F63" i="133" s="1"/>
  <c r="T64" i="74"/>
  <c r="U64" i="71"/>
  <c r="X63" i="71"/>
  <c r="B63" i="122" s="1"/>
  <c r="B63" i="133" s="1"/>
  <c r="P64" i="77"/>
  <c r="R63" i="77"/>
  <c r="I63" i="122" s="1"/>
  <c r="I63" i="133" s="1"/>
  <c r="AI64" i="80"/>
  <c r="AL63" i="80"/>
  <c r="Z63" i="75"/>
  <c r="G63" i="122" s="1"/>
  <c r="G63" i="133" s="1"/>
  <c r="X64" i="75"/>
  <c r="L62" i="133"/>
  <c r="L62" i="123"/>
  <c r="L62" i="124"/>
  <c r="J62" i="133"/>
  <c r="J62" i="123"/>
  <c r="J62" i="124"/>
  <c r="AH64" i="80"/>
  <c r="AK63" i="80"/>
  <c r="L63" i="122" s="1"/>
  <c r="P80" i="59"/>
  <c r="P80" i="132"/>
  <c r="R80" i="56"/>
  <c r="P80" i="61"/>
  <c r="R79" i="61"/>
  <c r="R79" i="132"/>
  <c r="R79" i="59"/>
  <c r="G82" i="56"/>
  <c r="L83" i="75"/>
  <c r="M83" i="75" s="1"/>
  <c r="Q83" i="75" s="1"/>
  <c r="I84" i="75"/>
  <c r="G81" i="59"/>
  <c r="P81" i="56"/>
  <c r="G81" i="61"/>
  <c r="G81" i="132"/>
  <c r="AA64" i="76"/>
  <c r="AC63" i="76"/>
  <c r="H63" i="122" s="1"/>
  <c r="H63" i="133" s="1"/>
  <c r="S52" i="72"/>
  <c r="E52" i="122" s="1"/>
  <c r="E52" i="133" s="1"/>
  <c r="V48" i="71"/>
  <c r="Y47" i="71"/>
  <c r="C46" i="122"/>
  <c r="C46" i="133" s="1"/>
  <c r="Z46" i="71"/>
  <c r="D46" i="122" s="1"/>
  <c r="D46" i="133" s="1"/>
  <c r="G44" i="123"/>
  <c r="E51" i="123"/>
  <c r="E51" i="124"/>
  <c r="Q53" i="72"/>
  <c r="C44" i="124"/>
  <c r="C44" i="123"/>
  <c r="R37" i="122"/>
  <c r="P37" i="123"/>
  <c r="P37" i="124"/>
  <c r="AH121" i="74"/>
  <c r="E119" i="114" s="1"/>
  <c r="E119" i="69" s="1"/>
  <c r="A123" i="74"/>
  <c r="A85" i="69"/>
  <c r="A66" i="39"/>
  <c r="A83" i="53"/>
  <c r="P65" i="77" l="1"/>
  <c r="R64" i="77"/>
  <c r="I64" i="122" s="1"/>
  <c r="I64" i="133" s="1"/>
  <c r="U65" i="71"/>
  <c r="X64" i="71"/>
  <c r="B64" i="122" s="1"/>
  <c r="B64" i="133" s="1"/>
  <c r="AI65" i="80"/>
  <c r="AL64" i="80"/>
  <c r="V64" i="74"/>
  <c r="F64" i="122" s="1"/>
  <c r="F64" i="133" s="1"/>
  <c r="T65" i="74"/>
  <c r="Z64" i="75"/>
  <c r="G64" i="122" s="1"/>
  <c r="G64" i="133" s="1"/>
  <c r="X65" i="75"/>
  <c r="L63" i="133"/>
  <c r="L63" i="123"/>
  <c r="L63" i="124"/>
  <c r="AK64" i="80"/>
  <c r="L64" i="122" s="1"/>
  <c r="AH65" i="80"/>
  <c r="AA64" i="78"/>
  <c r="J64" i="122" s="1"/>
  <c r="X65" i="78"/>
  <c r="J63" i="133"/>
  <c r="J63" i="124"/>
  <c r="J63" i="123"/>
  <c r="AA65" i="76"/>
  <c r="AC64" i="76"/>
  <c r="H64" i="122" s="1"/>
  <c r="H64" i="133" s="1"/>
  <c r="G82" i="61"/>
  <c r="P82" i="56"/>
  <c r="G82" i="59"/>
  <c r="G82" i="132"/>
  <c r="R80" i="59"/>
  <c r="R80" i="132"/>
  <c r="G83" i="56"/>
  <c r="P81" i="132"/>
  <c r="P81" i="61"/>
  <c r="R81" i="56"/>
  <c r="P81" i="59"/>
  <c r="I85" i="75"/>
  <c r="L84" i="75"/>
  <c r="M84" i="75" s="1"/>
  <c r="Q84" i="75" s="1"/>
  <c r="S53" i="72"/>
  <c r="E53" i="122" s="1"/>
  <c r="E53" i="133" s="1"/>
  <c r="R37" i="133"/>
  <c r="Z47" i="71"/>
  <c r="D47" i="122" s="1"/>
  <c r="D47" i="133" s="1"/>
  <c r="C47" i="122"/>
  <c r="C47" i="133" s="1"/>
  <c r="V49" i="71"/>
  <c r="Y48" i="71"/>
  <c r="D44" i="124"/>
  <c r="E52" i="123"/>
  <c r="E52" i="124"/>
  <c r="Q54" i="72"/>
  <c r="D44" i="123"/>
  <c r="H38" i="124"/>
  <c r="H38" i="123"/>
  <c r="P38" i="122"/>
  <c r="P38" i="133" s="1"/>
  <c r="I54" i="124"/>
  <c r="Q54" i="122"/>
  <c r="Q54" i="133" s="1"/>
  <c r="I54" i="123"/>
  <c r="R37" i="123"/>
  <c r="R37" i="124"/>
  <c r="AH122" i="74"/>
  <c r="E120" i="114" s="1"/>
  <c r="E120" i="69" s="1"/>
  <c r="A124" i="74"/>
  <c r="A86" i="69"/>
  <c r="A67" i="39"/>
  <c r="A84" i="53"/>
  <c r="X66" i="78" l="1"/>
  <c r="AA65" i="78"/>
  <c r="J65" i="122" s="1"/>
  <c r="AI66" i="80"/>
  <c r="AL65" i="80"/>
  <c r="J64" i="133"/>
  <c r="J64" i="124"/>
  <c r="J64" i="123"/>
  <c r="AK65" i="80"/>
  <c r="L65" i="122" s="1"/>
  <c r="AH66" i="80"/>
  <c r="X65" i="71"/>
  <c r="B65" i="122" s="1"/>
  <c r="B65" i="133" s="1"/>
  <c r="U66" i="71"/>
  <c r="Z65" i="75"/>
  <c r="G65" i="122" s="1"/>
  <c r="G65" i="133" s="1"/>
  <c r="X66" i="75"/>
  <c r="T66" i="74"/>
  <c r="V65" i="74"/>
  <c r="F65" i="122" s="1"/>
  <c r="F65" i="133" s="1"/>
  <c r="L64" i="133"/>
  <c r="L64" i="123"/>
  <c r="L64" i="124"/>
  <c r="P66" i="77"/>
  <c r="R65" i="77"/>
  <c r="I65" i="122" s="1"/>
  <c r="I65" i="133" s="1"/>
  <c r="G84" i="56"/>
  <c r="R82" i="56"/>
  <c r="P82" i="59"/>
  <c r="P82" i="61"/>
  <c r="P82" i="132"/>
  <c r="L85" i="75"/>
  <c r="M85" i="75" s="1"/>
  <c r="Q85" i="75" s="1"/>
  <c r="I86" i="75"/>
  <c r="R81" i="132"/>
  <c r="R81" i="59"/>
  <c r="R81" i="61"/>
  <c r="P83" i="56"/>
  <c r="G83" i="59"/>
  <c r="G83" i="61"/>
  <c r="G83" i="132"/>
  <c r="AA66" i="76"/>
  <c r="AC65" i="76"/>
  <c r="H65" i="122" s="1"/>
  <c r="H65" i="133" s="1"/>
  <c r="S54" i="72"/>
  <c r="E54" i="122" s="1"/>
  <c r="E54" i="133" s="1"/>
  <c r="Z48" i="71"/>
  <c r="D48" i="122" s="1"/>
  <c r="D48" i="133" s="1"/>
  <c r="C48" i="122"/>
  <c r="C48" i="133" s="1"/>
  <c r="V50" i="71"/>
  <c r="Y49" i="71"/>
  <c r="J65" i="124"/>
  <c r="E53" i="124"/>
  <c r="E53" i="123"/>
  <c r="Q55" i="72"/>
  <c r="C45" i="124"/>
  <c r="D45" i="124"/>
  <c r="D45" i="123"/>
  <c r="Q54" i="123"/>
  <c r="Q54" i="124"/>
  <c r="R38" i="122"/>
  <c r="P38" i="124"/>
  <c r="P38" i="123"/>
  <c r="G45" i="124"/>
  <c r="G45" i="123"/>
  <c r="AH124" i="74"/>
  <c r="E122" i="114" s="1"/>
  <c r="E122" i="69" s="1"/>
  <c r="AH123" i="74"/>
  <c r="E121" i="114" s="1"/>
  <c r="E121" i="69" s="1"/>
  <c r="A125" i="74"/>
  <c r="A87" i="69"/>
  <c r="A68" i="39"/>
  <c r="A85" i="53"/>
  <c r="P67" i="77" l="1"/>
  <c r="R66" i="77"/>
  <c r="I66" i="122" s="1"/>
  <c r="I66" i="133" s="1"/>
  <c r="AH67" i="80"/>
  <c r="AK66" i="80"/>
  <c r="L66" i="122" s="1"/>
  <c r="AL66" i="80"/>
  <c r="AI67" i="80"/>
  <c r="L65" i="133"/>
  <c r="L65" i="123"/>
  <c r="L65" i="124"/>
  <c r="V66" i="74"/>
  <c r="F66" i="122" s="1"/>
  <c r="F66" i="133" s="1"/>
  <c r="T67" i="74"/>
  <c r="J65" i="133"/>
  <c r="J65" i="123"/>
  <c r="X66" i="71"/>
  <c r="B66" i="122" s="1"/>
  <c r="B66" i="133" s="1"/>
  <c r="U67" i="71"/>
  <c r="X67" i="75"/>
  <c r="Z66" i="75"/>
  <c r="G66" i="122" s="1"/>
  <c r="G66" i="133" s="1"/>
  <c r="AA66" i="78"/>
  <c r="J66" i="122" s="1"/>
  <c r="J66" i="133" s="1"/>
  <c r="X67" i="78"/>
  <c r="AC66" i="76"/>
  <c r="H66" i="122" s="1"/>
  <c r="H66" i="133" s="1"/>
  <c r="AA67" i="76"/>
  <c r="L86" i="75"/>
  <c r="M86" i="75" s="1"/>
  <c r="Q86" i="75" s="1"/>
  <c r="I87" i="75"/>
  <c r="G85" i="56"/>
  <c r="P83" i="132"/>
  <c r="P83" i="61"/>
  <c r="R83" i="56"/>
  <c r="P83" i="59"/>
  <c r="R82" i="59"/>
  <c r="R82" i="61"/>
  <c r="R82" i="132"/>
  <c r="G84" i="61"/>
  <c r="G84" i="132"/>
  <c r="G84" i="59"/>
  <c r="P84" i="56"/>
  <c r="S55" i="72"/>
  <c r="E55" i="122" s="1"/>
  <c r="E55" i="133" s="1"/>
  <c r="R38" i="133"/>
  <c r="C49" i="122"/>
  <c r="C49" i="133" s="1"/>
  <c r="Z49" i="71"/>
  <c r="D49" i="122" s="1"/>
  <c r="D49" i="133" s="1"/>
  <c r="Y50" i="71"/>
  <c r="V51" i="71"/>
  <c r="E54" i="124"/>
  <c r="E54" i="123"/>
  <c r="Q56" i="72"/>
  <c r="C45" i="123"/>
  <c r="H39" i="124"/>
  <c r="H39" i="123"/>
  <c r="P39" i="122"/>
  <c r="P39" i="133" s="1"/>
  <c r="R38" i="123"/>
  <c r="R38" i="124"/>
  <c r="Q55" i="122"/>
  <c r="Q55" i="133" s="1"/>
  <c r="I55" i="123"/>
  <c r="I55" i="124"/>
  <c r="A126" i="74"/>
  <c r="A88" i="69"/>
  <c r="A69" i="39"/>
  <c r="A86" i="53"/>
  <c r="J66" i="124" l="1"/>
  <c r="J66" i="123"/>
  <c r="AL67" i="80"/>
  <c r="AI68" i="80"/>
  <c r="X68" i="75"/>
  <c r="Z67" i="75"/>
  <c r="G67" i="122" s="1"/>
  <c r="G67" i="133" s="1"/>
  <c r="L66" i="133"/>
  <c r="L66" i="124"/>
  <c r="L66" i="123"/>
  <c r="V67" i="74"/>
  <c r="F67" i="122" s="1"/>
  <c r="F67" i="133" s="1"/>
  <c r="T68" i="74"/>
  <c r="U68" i="71"/>
  <c r="X67" i="71"/>
  <c r="B67" i="122" s="1"/>
  <c r="B67" i="133" s="1"/>
  <c r="AH68" i="80"/>
  <c r="AK67" i="80"/>
  <c r="L67" i="122" s="1"/>
  <c r="X68" i="78"/>
  <c r="AA67" i="78"/>
  <c r="J67" i="122" s="1"/>
  <c r="J67" i="133" s="1"/>
  <c r="R67" i="77"/>
  <c r="I67" i="122" s="1"/>
  <c r="I67" i="133" s="1"/>
  <c r="P68" i="77"/>
  <c r="R83" i="59"/>
  <c r="R83" i="61"/>
  <c r="R83" i="132"/>
  <c r="G85" i="61"/>
  <c r="G85" i="132"/>
  <c r="G85" i="59"/>
  <c r="P85" i="56"/>
  <c r="P84" i="132"/>
  <c r="P84" i="61"/>
  <c r="R84" i="56"/>
  <c r="P84" i="59"/>
  <c r="L87" i="75"/>
  <c r="M87" i="75" s="1"/>
  <c r="Q87" i="75" s="1"/>
  <c r="I88" i="75"/>
  <c r="G86" i="56"/>
  <c r="AA68" i="76"/>
  <c r="AC67" i="76"/>
  <c r="H67" i="122" s="1"/>
  <c r="H67" i="133" s="1"/>
  <c r="S56" i="72"/>
  <c r="E56" i="122" s="1"/>
  <c r="E56" i="133" s="1"/>
  <c r="V52" i="71"/>
  <c r="Y51" i="71"/>
  <c r="Z50" i="71"/>
  <c r="D50" i="122" s="1"/>
  <c r="D50" i="133" s="1"/>
  <c r="C50" i="122"/>
  <c r="C50" i="133" s="1"/>
  <c r="E55" i="123"/>
  <c r="E55" i="124"/>
  <c r="Q57" i="72"/>
  <c r="D46" i="124"/>
  <c r="D46" i="123"/>
  <c r="C46" i="123"/>
  <c r="C46" i="124"/>
  <c r="Q55" i="124"/>
  <c r="Q55" i="123"/>
  <c r="R39" i="122"/>
  <c r="P39" i="124"/>
  <c r="P39" i="123"/>
  <c r="AH125" i="74"/>
  <c r="E123" i="114" s="1"/>
  <c r="E123" i="69" s="1"/>
  <c r="AH126" i="74"/>
  <c r="E124" i="114" s="1"/>
  <c r="E124" i="69" s="1"/>
  <c r="A127" i="74"/>
  <c r="A89" i="69"/>
  <c r="A70" i="39"/>
  <c r="A87" i="53"/>
  <c r="X68" i="71" l="1"/>
  <c r="B68" i="122" s="1"/>
  <c r="B68" i="133" s="1"/>
  <c r="U69" i="71"/>
  <c r="P69" i="77"/>
  <c r="R68" i="77"/>
  <c r="I68" i="122" s="1"/>
  <c r="I68" i="133" s="1"/>
  <c r="AK68" i="80"/>
  <c r="L68" i="122" s="1"/>
  <c r="AH69" i="80"/>
  <c r="X69" i="75"/>
  <c r="Z68" i="75"/>
  <c r="G68" i="122" s="1"/>
  <c r="G68" i="133" s="1"/>
  <c r="T69" i="74"/>
  <c r="V68" i="74"/>
  <c r="F68" i="122" s="1"/>
  <c r="F68" i="133" s="1"/>
  <c r="X69" i="78"/>
  <c r="AA68" i="78"/>
  <c r="J68" i="122" s="1"/>
  <c r="J68" i="133" s="1"/>
  <c r="AL68" i="80"/>
  <c r="AI69" i="80"/>
  <c r="L67" i="133"/>
  <c r="L67" i="124"/>
  <c r="L67" i="123"/>
  <c r="AA69" i="76"/>
  <c r="AC68" i="76"/>
  <c r="H68" i="122" s="1"/>
  <c r="H68" i="133" s="1"/>
  <c r="G86" i="61"/>
  <c r="P86" i="56"/>
  <c r="G86" i="132"/>
  <c r="G86" i="59"/>
  <c r="I89" i="75"/>
  <c r="L88" i="75"/>
  <c r="M88" i="75" s="1"/>
  <c r="Q88" i="75" s="1"/>
  <c r="G87" i="56"/>
  <c r="R84" i="132"/>
  <c r="R84" i="61"/>
  <c r="R84" i="59"/>
  <c r="P85" i="132"/>
  <c r="P85" i="61"/>
  <c r="P85" i="59"/>
  <c r="R85" i="56"/>
  <c r="S57" i="72"/>
  <c r="E57" i="122" s="1"/>
  <c r="E57" i="133" s="1"/>
  <c r="R39" i="133"/>
  <c r="C51" i="122"/>
  <c r="C51" i="133" s="1"/>
  <c r="Z51" i="71"/>
  <c r="D51" i="122" s="1"/>
  <c r="D51" i="133" s="1"/>
  <c r="V53" i="71"/>
  <c r="Y52" i="71"/>
  <c r="E56" i="124"/>
  <c r="E56" i="123"/>
  <c r="Q58" i="72"/>
  <c r="J67" i="124"/>
  <c r="J67" i="123"/>
  <c r="H40" i="124"/>
  <c r="H40" i="123"/>
  <c r="P40" i="122"/>
  <c r="P40" i="133" s="1"/>
  <c r="I56" i="123"/>
  <c r="I56" i="124"/>
  <c r="Q56" i="122"/>
  <c r="Q56" i="133" s="1"/>
  <c r="R39" i="124"/>
  <c r="R39" i="123"/>
  <c r="G46" i="124"/>
  <c r="G46" i="123"/>
  <c r="A128" i="74"/>
  <c r="A90" i="69"/>
  <c r="A71" i="39"/>
  <c r="A88" i="53"/>
  <c r="X70" i="75" l="1"/>
  <c r="Z69" i="75"/>
  <c r="G69" i="122" s="1"/>
  <c r="G69" i="133" s="1"/>
  <c r="AH70" i="80"/>
  <c r="AK69" i="80"/>
  <c r="L69" i="122" s="1"/>
  <c r="L68" i="133"/>
  <c r="L68" i="123"/>
  <c r="L68" i="124"/>
  <c r="P70" i="77"/>
  <c r="R69" i="77"/>
  <c r="I69" i="122" s="1"/>
  <c r="I69" i="133" s="1"/>
  <c r="X70" i="78"/>
  <c r="AA69" i="78"/>
  <c r="J69" i="122" s="1"/>
  <c r="J69" i="133" s="1"/>
  <c r="AL69" i="80"/>
  <c r="AI70" i="80"/>
  <c r="X69" i="71"/>
  <c r="B69" i="122" s="1"/>
  <c r="B69" i="133" s="1"/>
  <c r="U70" i="71"/>
  <c r="T70" i="74"/>
  <c r="V69" i="74"/>
  <c r="F69" i="122" s="1"/>
  <c r="F69" i="133" s="1"/>
  <c r="G88" i="56"/>
  <c r="R85" i="132"/>
  <c r="R85" i="59"/>
  <c r="R85" i="61"/>
  <c r="L89" i="75"/>
  <c r="M89" i="75" s="1"/>
  <c r="Q89" i="75" s="1"/>
  <c r="I90" i="75"/>
  <c r="P86" i="132"/>
  <c r="P86" i="61"/>
  <c r="P86" i="59"/>
  <c r="R86" i="56"/>
  <c r="G87" i="61"/>
  <c r="G87" i="59"/>
  <c r="P87" i="56"/>
  <c r="G87" i="132"/>
  <c r="AA70" i="76"/>
  <c r="AC69" i="76"/>
  <c r="H69" i="122" s="1"/>
  <c r="H69" i="133" s="1"/>
  <c r="S58" i="72"/>
  <c r="E58" i="122" s="1"/>
  <c r="E58" i="133" s="1"/>
  <c r="C52" i="122"/>
  <c r="C52" i="133" s="1"/>
  <c r="Z52" i="71"/>
  <c r="D52" i="122" s="1"/>
  <c r="D52" i="133" s="1"/>
  <c r="Y53" i="71"/>
  <c r="V54" i="71"/>
  <c r="Q59" i="72"/>
  <c r="E57" i="123"/>
  <c r="E57" i="124"/>
  <c r="C47" i="123"/>
  <c r="C47" i="124"/>
  <c r="R40" i="122"/>
  <c r="P40" i="124"/>
  <c r="P40" i="123"/>
  <c r="Q56" i="124"/>
  <c r="Q56" i="123"/>
  <c r="AH127" i="74"/>
  <c r="E125" i="114" s="1"/>
  <c r="E125" i="69" s="1"/>
  <c r="A129" i="74"/>
  <c r="A91" i="69"/>
  <c r="A72" i="39"/>
  <c r="A89" i="53"/>
  <c r="P71" i="77" l="1"/>
  <c r="R70" i="77"/>
  <c r="I70" i="122" s="1"/>
  <c r="I70" i="133" s="1"/>
  <c r="T71" i="74"/>
  <c r="V70" i="74"/>
  <c r="F70" i="122" s="1"/>
  <c r="F70" i="133" s="1"/>
  <c r="L69" i="133"/>
  <c r="L69" i="123"/>
  <c r="L69" i="124"/>
  <c r="X71" i="78"/>
  <c r="AA70" i="78"/>
  <c r="J70" i="122" s="1"/>
  <c r="J70" i="133" s="1"/>
  <c r="U71" i="71"/>
  <c r="X70" i="71"/>
  <c r="B70" i="122" s="1"/>
  <c r="B70" i="133" s="1"/>
  <c r="AH71" i="80"/>
  <c r="AK70" i="80"/>
  <c r="L70" i="122" s="1"/>
  <c r="AI71" i="80"/>
  <c r="AL70" i="80"/>
  <c r="Z70" i="75"/>
  <c r="G70" i="122" s="1"/>
  <c r="G70" i="133" s="1"/>
  <c r="X71" i="75"/>
  <c r="G89" i="56"/>
  <c r="P87" i="132"/>
  <c r="P87" i="59"/>
  <c r="P87" i="61"/>
  <c r="R87" i="56"/>
  <c r="AA71" i="76"/>
  <c r="AC70" i="76"/>
  <c r="H70" i="122" s="1"/>
  <c r="H70" i="133" s="1"/>
  <c r="R86" i="132"/>
  <c r="R86" i="59"/>
  <c r="R86" i="61"/>
  <c r="G88" i="59"/>
  <c r="P88" i="56"/>
  <c r="G88" i="61"/>
  <c r="G88" i="132"/>
  <c r="I91" i="75"/>
  <c r="L90" i="75"/>
  <c r="M90" i="75" s="1"/>
  <c r="Q90" i="75" s="1"/>
  <c r="S59" i="72"/>
  <c r="E59" i="122" s="1"/>
  <c r="E59" i="133" s="1"/>
  <c r="R40" i="133"/>
  <c r="V55" i="71"/>
  <c r="Y54" i="71"/>
  <c r="C53" i="122"/>
  <c r="C53" i="133" s="1"/>
  <c r="Z53" i="71"/>
  <c r="D53" i="122" s="1"/>
  <c r="D53" i="133" s="1"/>
  <c r="D47" i="123"/>
  <c r="E58" i="123"/>
  <c r="E58" i="124"/>
  <c r="Q60" i="72"/>
  <c r="D47" i="124"/>
  <c r="J68" i="124"/>
  <c r="G47" i="124"/>
  <c r="H41" i="124"/>
  <c r="H41" i="123"/>
  <c r="P41" i="122"/>
  <c r="P41" i="133" s="1"/>
  <c r="R40" i="123"/>
  <c r="R40" i="124"/>
  <c r="AH128" i="74"/>
  <c r="E126" i="114" s="1"/>
  <c r="E126" i="69" s="1"/>
  <c r="AH129" i="74"/>
  <c r="E127" i="114" s="1"/>
  <c r="E127" i="69" s="1"/>
  <c r="A130" i="74"/>
  <c r="A92" i="69"/>
  <c r="A73" i="39"/>
  <c r="A90" i="53"/>
  <c r="X72" i="75" l="1"/>
  <c r="Z71" i="75"/>
  <c r="G71" i="122" s="1"/>
  <c r="G71" i="133" s="1"/>
  <c r="X71" i="71"/>
  <c r="B71" i="122" s="1"/>
  <c r="B71" i="133" s="1"/>
  <c r="U72" i="71"/>
  <c r="T72" i="74"/>
  <c r="V71" i="74"/>
  <c r="F71" i="122" s="1"/>
  <c r="F71" i="133" s="1"/>
  <c r="AH72" i="80"/>
  <c r="AK71" i="80"/>
  <c r="L71" i="122" s="1"/>
  <c r="AA71" i="78"/>
  <c r="J71" i="122" s="1"/>
  <c r="J71" i="133" s="1"/>
  <c r="X72" i="78"/>
  <c r="AL71" i="80"/>
  <c r="AI72" i="80"/>
  <c r="L70" i="133"/>
  <c r="L70" i="124"/>
  <c r="L70" i="123"/>
  <c r="P72" i="77"/>
  <c r="R71" i="77"/>
  <c r="I71" i="122" s="1"/>
  <c r="I71" i="133" s="1"/>
  <c r="G90" i="56"/>
  <c r="I92" i="75"/>
  <c r="L91" i="75"/>
  <c r="M91" i="75" s="1"/>
  <c r="Q91" i="75" s="1"/>
  <c r="P88" i="61"/>
  <c r="P88" i="59"/>
  <c r="R88" i="56"/>
  <c r="P88" i="132"/>
  <c r="R87" i="132"/>
  <c r="R87" i="61"/>
  <c r="R87" i="59"/>
  <c r="P89" i="56"/>
  <c r="G89" i="132"/>
  <c r="G89" i="61"/>
  <c r="G89" i="59"/>
  <c r="AA72" i="76"/>
  <c r="AC71" i="76"/>
  <c r="H71" i="122" s="1"/>
  <c r="H71" i="133" s="1"/>
  <c r="S60" i="72"/>
  <c r="E60" i="122" s="1"/>
  <c r="E60" i="133" s="1"/>
  <c r="C54" i="122"/>
  <c r="C54" i="133" s="1"/>
  <c r="Z54" i="71"/>
  <c r="D54" i="122" s="1"/>
  <c r="D54" i="133" s="1"/>
  <c r="Y55" i="71"/>
  <c r="V56" i="71"/>
  <c r="E59" i="124"/>
  <c r="E59" i="123"/>
  <c r="Q61" i="72"/>
  <c r="J68" i="123"/>
  <c r="G47" i="123"/>
  <c r="C48" i="124"/>
  <c r="C48" i="123"/>
  <c r="D48" i="123"/>
  <c r="D48" i="124"/>
  <c r="R41" i="122"/>
  <c r="P41" i="124"/>
  <c r="P41" i="123"/>
  <c r="I57" i="123"/>
  <c r="I57" i="124"/>
  <c r="Q57" i="122"/>
  <c r="Q57" i="133" s="1"/>
  <c r="A131" i="74"/>
  <c r="A93" i="69"/>
  <c r="A74" i="39"/>
  <c r="A91" i="53"/>
  <c r="L71" i="133" l="1"/>
  <c r="L71" i="124"/>
  <c r="L71" i="123"/>
  <c r="V72" i="74"/>
  <c r="F72" i="122" s="1"/>
  <c r="F72" i="133" s="1"/>
  <c r="T73" i="74"/>
  <c r="P73" i="77"/>
  <c r="R72" i="77"/>
  <c r="I72" i="122" s="1"/>
  <c r="I72" i="133" s="1"/>
  <c r="U73" i="71"/>
  <c r="X72" i="71"/>
  <c r="B72" i="122" s="1"/>
  <c r="B72" i="133" s="1"/>
  <c r="AH73" i="80"/>
  <c r="AK72" i="80"/>
  <c r="L72" i="122" s="1"/>
  <c r="AI73" i="80"/>
  <c r="AL72" i="80"/>
  <c r="AA72" i="78"/>
  <c r="J72" i="122" s="1"/>
  <c r="J72" i="133" s="1"/>
  <c r="X73" i="78"/>
  <c r="Z72" i="75"/>
  <c r="G72" i="122" s="1"/>
  <c r="G72" i="133" s="1"/>
  <c r="X73" i="75"/>
  <c r="AA73" i="76"/>
  <c r="AC72" i="76"/>
  <c r="H72" i="122" s="1"/>
  <c r="H72" i="133" s="1"/>
  <c r="P89" i="59"/>
  <c r="R89" i="56"/>
  <c r="P89" i="132"/>
  <c r="P89" i="61"/>
  <c r="G91" i="56"/>
  <c r="I93" i="75"/>
  <c r="L92" i="75"/>
  <c r="M92" i="75" s="1"/>
  <c r="Q92" i="75" s="1"/>
  <c r="R88" i="132"/>
  <c r="R88" i="59"/>
  <c r="R88" i="61"/>
  <c r="G90" i="59"/>
  <c r="G90" i="132"/>
  <c r="P90" i="56"/>
  <c r="G90" i="61"/>
  <c r="S61" i="72"/>
  <c r="E61" i="122" s="1"/>
  <c r="E61" i="133" s="1"/>
  <c r="R41" i="133"/>
  <c r="Y56" i="71"/>
  <c r="V57" i="71"/>
  <c r="C55" i="122"/>
  <c r="C55" i="133" s="1"/>
  <c r="Z55" i="71"/>
  <c r="D55" i="122" s="1"/>
  <c r="D55" i="133" s="1"/>
  <c r="AH130" i="74"/>
  <c r="E128" i="114" s="1"/>
  <c r="E128" i="69" s="1"/>
  <c r="E60" i="124"/>
  <c r="E60" i="123"/>
  <c r="Q62" i="72"/>
  <c r="G48" i="124"/>
  <c r="H42" i="124"/>
  <c r="Q57" i="123"/>
  <c r="Q57" i="124"/>
  <c r="R41" i="124"/>
  <c r="R41" i="123"/>
  <c r="AH131" i="74"/>
  <c r="E129" i="114" s="1"/>
  <c r="E129" i="69" s="1"/>
  <c r="A132" i="74"/>
  <c r="A94" i="69"/>
  <c r="A75" i="39"/>
  <c r="A92" i="53"/>
  <c r="L72" i="133" l="1"/>
  <c r="L72" i="124"/>
  <c r="L72" i="123"/>
  <c r="P74" i="77"/>
  <c r="R73" i="77"/>
  <c r="I73" i="122" s="1"/>
  <c r="I73" i="133" s="1"/>
  <c r="X74" i="75"/>
  <c r="Z73" i="75"/>
  <c r="G73" i="122" s="1"/>
  <c r="G73" i="133" s="1"/>
  <c r="T74" i="74"/>
  <c r="V73" i="74"/>
  <c r="F73" i="122" s="1"/>
  <c r="F73" i="133" s="1"/>
  <c r="AH74" i="80"/>
  <c r="AK73" i="80"/>
  <c r="L73" i="122" s="1"/>
  <c r="X73" i="71"/>
  <c r="B73" i="122" s="1"/>
  <c r="B73" i="133" s="1"/>
  <c r="U74" i="71"/>
  <c r="AA73" i="78"/>
  <c r="J73" i="122" s="1"/>
  <c r="J73" i="133" s="1"/>
  <c r="X74" i="78"/>
  <c r="AL73" i="80"/>
  <c r="AI74" i="80"/>
  <c r="L93" i="75"/>
  <c r="M93" i="75" s="1"/>
  <c r="Q93" i="75" s="1"/>
  <c r="I94" i="75"/>
  <c r="P90" i="61"/>
  <c r="R90" i="56"/>
  <c r="P90" i="59"/>
  <c r="P90" i="132"/>
  <c r="G91" i="59"/>
  <c r="G91" i="132"/>
  <c r="P91" i="56"/>
  <c r="G91" i="61"/>
  <c r="G92" i="56"/>
  <c r="R89" i="61"/>
  <c r="R89" i="59"/>
  <c r="R89" i="132"/>
  <c r="AA74" i="76"/>
  <c r="AC73" i="76"/>
  <c r="H73" i="122" s="1"/>
  <c r="H73" i="133" s="1"/>
  <c r="S62" i="72"/>
  <c r="E62" i="122" s="1"/>
  <c r="E62" i="133" s="1"/>
  <c r="Y57" i="71"/>
  <c r="V58" i="71"/>
  <c r="C56" i="122"/>
  <c r="C56" i="133" s="1"/>
  <c r="Z56" i="71"/>
  <c r="D56" i="122" s="1"/>
  <c r="D56" i="133" s="1"/>
  <c r="P42" i="122"/>
  <c r="E61" i="124"/>
  <c r="E61" i="123"/>
  <c r="Q63" i="72"/>
  <c r="G48" i="123"/>
  <c r="H42" i="123"/>
  <c r="D49" i="123"/>
  <c r="D49" i="124"/>
  <c r="C49" i="124"/>
  <c r="C49" i="123"/>
  <c r="I58" i="123"/>
  <c r="I58" i="124"/>
  <c r="Q58" i="122"/>
  <c r="Q58" i="133" s="1"/>
  <c r="AH132" i="74"/>
  <c r="E130" i="114" s="1"/>
  <c r="E130" i="69" s="1"/>
  <c r="A133" i="74"/>
  <c r="A95" i="69"/>
  <c r="A76" i="39"/>
  <c r="A93" i="53"/>
  <c r="Z74" i="75" l="1"/>
  <c r="G74" i="122" s="1"/>
  <c r="G74" i="133" s="1"/>
  <c r="X75" i="75"/>
  <c r="AL74" i="80"/>
  <c r="AI75" i="80"/>
  <c r="T75" i="74"/>
  <c r="V74" i="74"/>
  <c r="F74" i="122" s="1"/>
  <c r="F74" i="133" s="1"/>
  <c r="R74" i="77"/>
  <c r="I74" i="122" s="1"/>
  <c r="I74" i="133" s="1"/>
  <c r="P75" i="77"/>
  <c r="X75" i="78"/>
  <c r="AA74" i="78"/>
  <c r="J74" i="122" s="1"/>
  <c r="J74" i="133" s="1"/>
  <c r="AH75" i="80"/>
  <c r="AK74" i="80"/>
  <c r="L74" i="122" s="1"/>
  <c r="L73" i="133"/>
  <c r="L73" i="123"/>
  <c r="L73" i="124"/>
  <c r="U75" i="71"/>
  <c r="X74" i="71"/>
  <c r="B74" i="122" s="1"/>
  <c r="B74" i="133" s="1"/>
  <c r="R91" i="56"/>
  <c r="P91" i="59"/>
  <c r="P91" i="61"/>
  <c r="P91" i="132"/>
  <c r="AA75" i="76"/>
  <c r="AC74" i="76"/>
  <c r="H74" i="122" s="1"/>
  <c r="H74" i="133" s="1"/>
  <c r="R90" i="61"/>
  <c r="R90" i="59"/>
  <c r="R90" i="132"/>
  <c r="I95" i="75"/>
  <c r="L94" i="75"/>
  <c r="M94" i="75" s="1"/>
  <c r="Q94" i="75" s="1"/>
  <c r="G93" i="56"/>
  <c r="G92" i="132"/>
  <c r="P92" i="56"/>
  <c r="G92" i="61"/>
  <c r="G92" i="59"/>
  <c r="S63" i="72"/>
  <c r="E63" i="122" s="1"/>
  <c r="E63" i="133" s="1"/>
  <c r="P42" i="124"/>
  <c r="P42" i="133"/>
  <c r="Y58" i="71"/>
  <c r="V59" i="71"/>
  <c r="C57" i="122"/>
  <c r="C57" i="133" s="1"/>
  <c r="Z57" i="71"/>
  <c r="D57" i="122" s="1"/>
  <c r="D57" i="133" s="1"/>
  <c r="P42" i="123"/>
  <c r="R42" i="122"/>
  <c r="E62" i="124"/>
  <c r="E62" i="123"/>
  <c r="Q64" i="72"/>
  <c r="G49" i="123"/>
  <c r="H43" i="124"/>
  <c r="Q58" i="124"/>
  <c r="Q58" i="123"/>
  <c r="A134" i="74"/>
  <c r="A96" i="69"/>
  <c r="A77" i="39"/>
  <c r="A94" i="53"/>
  <c r="R75" i="77" l="1"/>
  <c r="I75" i="122" s="1"/>
  <c r="I75" i="133" s="1"/>
  <c r="P76" i="77"/>
  <c r="V75" i="74"/>
  <c r="F75" i="122" s="1"/>
  <c r="F75" i="133" s="1"/>
  <c r="T76" i="74"/>
  <c r="AH76" i="80"/>
  <c r="AK75" i="80"/>
  <c r="L75" i="122" s="1"/>
  <c r="U76" i="71"/>
  <c r="X75" i="71"/>
  <c r="B75" i="122" s="1"/>
  <c r="B75" i="133" s="1"/>
  <c r="AL75" i="80"/>
  <c r="AI76" i="80"/>
  <c r="L74" i="133"/>
  <c r="L74" i="124"/>
  <c r="L74" i="123"/>
  <c r="Z75" i="75"/>
  <c r="G75" i="122" s="1"/>
  <c r="G75" i="133" s="1"/>
  <c r="X76" i="75"/>
  <c r="AA75" i="78"/>
  <c r="J75" i="122" s="1"/>
  <c r="J75" i="133" s="1"/>
  <c r="X76" i="78"/>
  <c r="P92" i="59"/>
  <c r="P92" i="61"/>
  <c r="R92" i="56"/>
  <c r="P92" i="132"/>
  <c r="G93" i="61"/>
  <c r="P93" i="56"/>
  <c r="G93" i="59"/>
  <c r="G93" i="132"/>
  <c r="AA76" i="76"/>
  <c r="AC75" i="76"/>
  <c r="H75" i="122" s="1"/>
  <c r="H75" i="133" s="1"/>
  <c r="G94" i="56"/>
  <c r="L95" i="75"/>
  <c r="M95" i="75" s="1"/>
  <c r="Q95" i="75" s="1"/>
  <c r="I96" i="75"/>
  <c r="R91" i="132"/>
  <c r="R91" i="59"/>
  <c r="R91" i="61"/>
  <c r="S64" i="72"/>
  <c r="E64" i="122" s="1"/>
  <c r="E64" i="133" s="1"/>
  <c r="R42" i="123"/>
  <c r="R42" i="133"/>
  <c r="Y59" i="71"/>
  <c r="V60" i="71"/>
  <c r="C58" i="122"/>
  <c r="C58" i="133" s="1"/>
  <c r="Z58" i="71"/>
  <c r="D58" i="122" s="1"/>
  <c r="D58" i="133" s="1"/>
  <c r="G49" i="124"/>
  <c r="R42" i="124"/>
  <c r="E63" i="124"/>
  <c r="E63" i="123"/>
  <c r="Q65" i="72"/>
  <c r="P43" i="122"/>
  <c r="H43" i="123"/>
  <c r="C50" i="124"/>
  <c r="C50" i="123"/>
  <c r="I59" i="124"/>
  <c r="Q59" i="122"/>
  <c r="Q59" i="133" s="1"/>
  <c r="I59" i="123"/>
  <c r="AH133" i="74"/>
  <c r="E131" i="114" s="1"/>
  <c r="E131" i="69" s="1"/>
  <c r="A135" i="74"/>
  <c r="A97" i="69"/>
  <c r="A78" i="39"/>
  <c r="A95" i="53"/>
  <c r="L75" i="133" l="1"/>
  <c r="L75" i="123"/>
  <c r="L75" i="124"/>
  <c r="AA76" i="78"/>
  <c r="J76" i="122" s="1"/>
  <c r="J76" i="133" s="1"/>
  <c r="X77" i="78"/>
  <c r="AK76" i="80"/>
  <c r="L76" i="122" s="1"/>
  <c r="AH77" i="80"/>
  <c r="T77" i="74"/>
  <c r="V76" i="74"/>
  <c r="F76" i="122" s="1"/>
  <c r="F76" i="133" s="1"/>
  <c r="U77" i="71"/>
  <c r="X76" i="71"/>
  <c r="B76" i="122" s="1"/>
  <c r="B76" i="133" s="1"/>
  <c r="Z76" i="75"/>
  <c r="G76" i="122" s="1"/>
  <c r="G76" i="133" s="1"/>
  <c r="X77" i="75"/>
  <c r="AI77" i="80"/>
  <c r="AL76" i="80"/>
  <c r="M76" i="122" s="1"/>
  <c r="P77" i="77"/>
  <c r="R76" i="77"/>
  <c r="I76" i="122" s="1"/>
  <c r="I76" i="133" s="1"/>
  <c r="P93" i="132"/>
  <c r="P93" i="59"/>
  <c r="R93" i="56"/>
  <c r="P93" i="61"/>
  <c r="I97" i="75"/>
  <c r="L96" i="75"/>
  <c r="M96" i="75" s="1"/>
  <c r="Q96" i="75" s="1"/>
  <c r="G95" i="56"/>
  <c r="R92" i="61"/>
  <c r="R92" i="132"/>
  <c r="R92" i="59"/>
  <c r="G94" i="61"/>
  <c r="P94" i="56"/>
  <c r="G94" i="59"/>
  <c r="G94" i="132"/>
  <c r="AA77" i="76"/>
  <c r="AC76" i="76"/>
  <c r="H76" i="122" s="1"/>
  <c r="H76" i="133" s="1"/>
  <c r="S65" i="72"/>
  <c r="E65" i="122" s="1"/>
  <c r="E65" i="133" s="1"/>
  <c r="P43" i="123"/>
  <c r="P43" i="133"/>
  <c r="Y60" i="71"/>
  <c r="V61" i="71"/>
  <c r="C59" i="122"/>
  <c r="C59" i="133" s="1"/>
  <c r="Z59" i="71"/>
  <c r="D59" i="122" s="1"/>
  <c r="D59" i="133" s="1"/>
  <c r="D50" i="123"/>
  <c r="E64" i="124"/>
  <c r="E64" i="123"/>
  <c r="Q66" i="72"/>
  <c r="B63" i="123"/>
  <c r="H44" i="123"/>
  <c r="P43" i="124"/>
  <c r="R43" i="122"/>
  <c r="D50" i="124"/>
  <c r="Q59" i="123"/>
  <c r="Q59" i="124"/>
  <c r="G50" i="123"/>
  <c r="AH134" i="74"/>
  <c r="E132" i="114" s="1"/>
  <c r="E132" i="69" s="1"/>
  <c r="A136" i="74"/>
  <c r="A98" i="69"/>
  <c r="A79" i="39"/>
  <c r="A96" i="53"/>
  <c r="L76" i="133" l="1"/>
  <c r="L76" i="123"/>
  <c r="L76" i="124"/>
  <c r="X78" i="78"/>
  <c r="AA77" i="78"/>
  <c r="J77" i="122" s="1"/>
  <c r="J77" i="133" s="1"/>
  <c r="P78" i="77"/>
  <c r="R77" i="77"/>
  <c r="I77" i="122" s="1"/>
  <c r="I77" i="133" s="1"/>
  <c r="X77" i="71"/>
  <c r="B77" i="122" s="1"/>
  <c r="B77" i="133" s="1"/>
  <c r="U78" i="71"/>
  <c r="V77" i="74"/>
  <c r="F77" i="122" s="1"/>
  <c r="F77" i="133" s="1"/>
  <c r="T78" i="74"/>
  <c r="M76" i="133"/>
  <c r="M76" i="123"/>
  <c r="M76" i="124"/>
  <c r="AI78" i="80"/>
  <c r="AL77" i="80"/>
  <c r="M77" i="122" s="1"/>
  <c r="AH78" i="80"/>
  <c r="AK77" i="80"/>
  <c r="L77" i="122" s="1"/>
  <c r="Z77" i="75"/>
  <c r="G77" i="122" s="1"/>
  <c r="G77" i="133" s="1"/>
  <c r="X78" i="75"/>
  <c r="AA78" i="76"/>
  <c r="AC77" i="76"/>
  <c r="H77" i="122" s="1"/>
  <c r="H77" i="133" s="1"/>
  <c r="G96" i="56"/>
  <c r="I98" i="75"/>
  <c r="L97" i="75"/>
  <c r="M97" i="75" s="1"/>
  <c r="Q97" i="75" s="1"/>
  <c r="P94" i="61"/>
  <c r="P94" i="59"/>
  <c r="R94" i="56"/>
  <c r="P94" i="132"/>
  <c r="R93" i="132"/>
  <c r="R93" i="59"/>
  <c r="R93" i="61"/>
  <c r="G95" i="61"/>
  <c r="G95" i="59"/>
  <c r="G95" i="132"/>
  <c r="P95" i="56"/>
  <c r="S66" i="72"/>
  <c r="E66" i="122" s="1"/>
  <c r="E66" i="133" s="1"/>
  <c r="R43" i="123"/>
  <c r="R43" i="133"/>
  <c r="Y61" i="71"/>
  <c r="V62" i="71"/>
  <c r="C60" i="122"/>
  <c r="C60" i="133" s="1"/>
  <c r="Z60" i="71"/>
  <c r="D60" i="122" s="1"/>
  <c r="D60" i="133" s="1"/>
  <c r="H44" i="124"/>
  <c r="E65" i="124"/>
  <c r="E65" i="123"/>
  <c r="Q67" i="72"/>
  <c r="B63" i="124"/>
  <c r="R43" i="124"/>
  <c r="D51" i="124"/>
  <c r="G50" i="124"/>
  <c r="C51" i="123"/>
  <c r="C51" i="124"/>
  <c r="I60" i="123"/>
  <c r="Q60" i="122"/>
  <c r="Q60" i="133" s="1"/>
  <c r="I60" i="124"/>
  <c r="AH135" i="74"/>
  <c r="E133" i="114" s="1"/>
  <c r="E133" i="69" s="1"/>
  <c r="AH136" i="74"/>
  <c r="E134" i="114" s="1"/>
  <c r="E134" i="69" s="1"/>
  <c r="A137" i="74"/>
  <c r="A99" i="69"/>
  <c r="A80" i="39"/>
  <c r="A97" i="53"/>
  <c r="P79" i="77" l="1"/>
  <c r="R78" i="77"/>
  <c r="I78" i="122" s="1"/>
  <c r="I78" i="133" s="1"/>
  <c r="AK78" i="80"/>
  <c r="L78" i="122" s="1"/>
  <c r="AH79" i="80"/>
  <c r="V78" i="74"/>
  <c r="F78" i="122" s="1"/>
  <c r="F78" i="133" s="1"/>
  <c r="T79" i="74"/>
  <c r="Z78" i="75"/>
  <c r="G78" i="122" s="1"/>
  <c r="G78" i="133" s="1"/>
  <c r="X79" i="75"/>
  <c r="M77" i="133"/>
  <c r="M77" i="124"/>
  <c r="M77" i="123"/>
  <c r="X79" i="78"/>
  <c r="AA78" i="78"/>
  <c r="J78" i="122" s="1"/>
  <c r="J78" i="133" s="1"/>
  <c r="U79" i="71"/>
  <c r="X78" i="71"/>
  <c r="B78" i="122" s="1"/>
  <c r="B78" i="133" s="1"/>
  <c r="AL78" i="80"/>
  <c r="M78" i="122" s="1"/>
  <c r="AI79" i="80"/>
  <c r="L77" i="133"/>
  <c r="L77" i="123"/>
  <c r="L77" i="124"/>
  <c r="G97" i="56"/>
  <c r="P95" i="132"/>
  <c r="P95" i="59"/>
  <c r="P95" i="61"/>
  <c r="R95" i="56"/>
  <c r="I99" i="75"/>
  <c r="L98" i="75"/>
  <c r="M98" i="75" s="1"/>
  <c r="Q98" i="75" s="1"/>
  <c r="G96" i="61"/>
  <c r="G96" i="59"/>
  <c r="G96" i="132"/>
  <c r="P96" i="56"/>
  <c r="AC78" i="76"/>
  <c r="H78" i="122" s="1"/>
  <c r="H78" i="133" s="1"/>
  <c r="AA79" i="76"/>
  <c r="R94" i="61"/>
  <c r="R94" i="59"/>
  <c r="R94" i="132"/>
  <c r="S67" i="72"/>
  <c r="E67" i="122" s="1"/>
  <c r="E67" i="133" s="1"/>
  <c r="Y62" i="71"/>
  <c r="V63" i="71"/>
  <c r="Z61" i="71"/>
  <c r="D61" i="122" s="1"/>
  <c r="D61" i="133" s="1"/>
  <c r="C61" i="122"/>
  <c r="C61" i="133" s="1"/>
  <c r="Q68" i="72"/>
  <c r="E66" i="124"/>
  <c r="E66" i="123"/>
  <c r="B64" i="124"/>
  <c r="B64" i="123"/>
  <c r="G51" i="123"/>
  <c r="H45" i="123"/>
  <c r="D51" i="123"/>
  <c r="Q60" i="124"/>
  <c r="Q60" i="123"/>
  <c r="A138" i="74"/>
  <c r="A100" i="69"/>
  <c r="A81" i="39"/>
  <c r="A98" i="53"/>
  <c r="X80" i="78" l="1"/>
  <c r="AA79" i="78"/>
  <c r="J79" i="122" s="1"/>
  <c r="J79" i="133" s="1"/>
  <c r="V79" i="74"/>
  <c r="F79" i="122" s="1"/>
  <c r="F79" i="133" s="1"/>
  <c r="T80" i="74"/>
  <c r="AI80" i="80"/>
  <c r="AL79" i="80"/>
  <c r="M79" i="122" s="1"/>
  <c r="M78" i="133"/>
  <c r="M78" i="124"/>
  <c r="M78" i="123"/>
  <c r="AH80" i="80"/>
  <c r="AK79" i="80"/>
  <c r="L79" i="122" s="1"/>
  <c r="L78" i="133"/>
  <c r="L78" i="123"/>
  <c r="L78" i="124"/>
  <c r="U80" i="71"/>
  <c r="X79" i="71"/>
  <c r="B79" i="122" s="1"/>
  <c r="B79" i="133" s="1"/>
  <c r="X80" i="75"/>
  <c r="Z79" i="75"/>
  <c r="G79" i="122" s="1"/>
  <c r="G79" i="133" s="1"/>
  <c r="P80" i="77"/>
  <c r="R79" i="77"/>
  <c r="I79" i="122" s="1"/>
  <c r="I79" i="133" s="1"/>
  <c r="AC79" i="76"/>
  <c r="H79" i="122" s="1"/>
  <c r="H79" i="133" s="1"/>
  <c r="AA80" i="76"/>
  <c r="G98" i="56"/>
  <c r="L99" i="75"/>
  <c r="M99" i="75" s="1"/>
  <c r="Q99" i="75" s="1"/>
  <c r="I100" i="75"/>
  <c r="R95" i="61"/>
  <c r="R95" i="59"/>
  <c r="R95" i="132"/>
  <c r="G97" i="59"/>
  <c r="G97" i="132"/>
  <c r="P97" i="56"/>
  <c r="G97" i="61"/>
  <c r="P96" i="61"/>
  <c r="P96" i="59"/>
  <c r="P96" i="132"/>
  <c r="R96" i="56"/>
  <c r="S68" i="72"/>
  <c r="E68" i="122" s="1"/>
  <c r="E68" i="133" s="1"/>
  <c r="Y63" i="71"/>
  <c r="V64" i="71"/>
  <c r="C62" i="122"/>
  <c r="C62" i="133" s="1"/>
  <c r="Z62" i="71"/>
  <c r="D62" i="122" s="1"/>
  <c r="D62" i="133" s="1"/>
  <c r="G51" i="124"/>
  <c r="E67" i="123"/>
  <c r="E67" i="124"/>
  <c r="Q69" i="72"/>
  <c r="C52" i="123"/>
  <c r="D52" i="124"/>
  <c r="H45" i="124"/>
  <c r="I61" i="123"/>
  <c r="Q61" i="122"/>
  <c r="Q61" i="133" s="1"/>
  <c r="I61" i="124"/>
  <c r="AH137" i="74"/>
  <c r="E135" i="114" s="1"/>
  <c r="E135" i="69" s="1"/>
  <c r="A139" i="74"/>
  <c r="A101" i="69"/>
  <c r="A82" i="39"/>
  <c r="A99" i="53"/>
  <c r="L79" i="133" l="1"/>
  <c r="L79" i="124"/>
  <c r="L79" i="123"/>
  <c r="M79" i="133"/>
  <c r="M79" i="123"/>
  <c r="M79" i="124"/>
  <c r="Z80" i="75"/>
  <c r="G80" i="122" s="1"/>
  <c r="G80" i="133" s="1"/>
  <c r="X81" i="75"/>
  <c r="AL80" i="80"/>
  <c r="M80" i="122" s="1"/>
  <c r="AI81" i="80"/>
  <c r="V80" i="74"/>
  <c r="F80" i="122" s="1"/>
  <c r="F80" i="133" s="1"/>
  <c r="T81" i="74"/>
  <c r="P81" i="77"/>
  <c r="R80" i="77"/>
  <c r="I80" i="122" s="1"/>
  <c r="I80" i="133" s="1"/>
  <c r="U81" i="71"/>
  <c r="X80" i="71"/>
  <c r="B80" i="122" s="1"/>
  <c r="B80" i="133" s="1"/>
  <c r="AK80" i="80"/>
  <c r="L80" i="122" s="1"/>
  <c r="AH81" i="80"/>
  <c r="AA80" i="78"/>
  <c r="J80" i="122" s="1"/>
  <c r="J80" i="133" s="1"/>
  <c r="X81" i="78"/>
  <c r="R96" i="59"/>
  <c r="R96" i="61"/>
  <c r="R96" i="132"/>
  <c r="L100" i="75"/>
  <c r="M100" i="75" s="1"/>
  <c r="Q100" i="75" s="1"/>
  <c r="I101" i="75"/>
  <c r="P97" i="61"/>
  <c r="P97" i="59"/>
  <c r="R97" i="56"/>
  <c r="P97" i="132"/>
  <c r="G99" i="56"/>
  <c r="G98" i="61"/>
  <c r="G98" i="59"/>
  <c r="P98" i="56"/>
  <c r="G98" i="132"/>
  <c r="AC80" i="76"/>
  <c r="H80" i="122" s="1"/>
  <c r="H80" i="133" s="1"/>
  <c r="AA81" i="76"/>
  <c r="S69" i="72"/>
  <c r="E69" i="122" s="1"/>
  <c r="E69" i="133" s="1"/>
  <c r="Y64" i="71"/>
  <c r="V65" i="71"/>
  <c r="C63" i="122"/>
  <c r="C63" i="133" s="1"/>
  <c r="Z63" i="71"/>
  <c r="D63" i="122" s="1"/>
  <c r="D63" i="133" s="1"/>
  <c r="Q70" i="72"/>
  <c r="E68" i="124"/>
  <c r="E68" i="123"/>
  <c r="B65" i="123"/>
  <c r="D52" i="123"/>
  <c r="C52" i="124"/>
  <c r="Q61" i="123"/>
  <c r="Q61" i="124"/>
  <c r="H46" i="123"/>
  <c r="H46" i="124"/>
  <c r="G52" i="123"/>
  <c r="G52" i="124"/>
  <c r="AH138" i="74"/>
  <c r="E136" i="114" s="1"/>
  <c r="E136" i="69" s="1"/>
  <c r="AH139" i="74"/>
  <c r="E137" i="114" s="1"/>
  <c r="E137" i="69" s="1"/>
  <c r="A140" i="74"/>
  <c r="A102" i="69"/>
  <c r="A83" i="39"/>
  <c r="A100" i="53"/>
  <c r="T82" i="74" l="1"/>
  <c r="V81" i="74"/>
  <c r="F81" i="122" s="1"/>
  <c r="F81" i="133" s="1"/>
  <c r="M80" i="133"/>
  <c r="M80" i="123"/>
  <c r="M80" i="124"/>
  <c r="AA81" i="78"/>
  <c r="J81" i="122" s="1"/>
  <c r="J81" i="133" s="1"/>
  <c r="X82" i="78"/>
  <c r="AK81" i="80"/>
  <c r="L81" i="122" s="1"/>
  <c r="AH82" i="80"/>
  <c r="L80" i="124"/>
  <c r="L80" i="133"/>
  <c r="L80" i="123"/>
  <c r="AL81" i="80"/>
  <c r="M81" i="122" s="1"/>
  <c r="AI82" i="80"/>
  <c r="U82" i="71"/>
  <c r="X81" i="71"/>
  <c r="B81" i="122" s="1"/>
  <c r="B81" i="133" s="1"/>
  <c r="X82" i="75"/>
  <c r="Z81" i="75"/>
  <c r="G81" i="122" s="1"/>
  <c r="G81" i="133" s="1"/>
  <c r="P82" i="77"/>
  <c r="R81" i="77"/>
  <c r="I81" i="122" s="1"/>
  <c r="I81" i="133" s="1"/>
  <c r="G99" i="59"/>
  <c r="G99" i="132"/>
  <c r="G99" i="61"/>
  <c r="P99" i="56"/>
  <c r="R98" i="56"/>
  <c r="P98" i="59"/>
  <c r="P98" i="61"/>
  <c r="P98" i="132"/>
  <c r="R97" i="132"/>
  <c r="R97" i="61"/>
  <c r="R97" i="59"/>
  <c r="I102" i="75"/>
  <c r="L101" i="75"/>
  <c r="M101" i="75" s="1"/>
  <c r="Q101" i="75" s="1"/>
  <c r="AA82" i="76"/>
  <c r="AC81" i="76"/>
  <c r="H81" i="122" s="1"/>
  <c r="H81" i="133" s="1"/>
  <c r="G100" i="56"/>
  <c r="Q71" i="72"/>
  <c r="S70" i="72"/>
  <c r="E70" i="122" s="1"/>
  <c r="E70" i="133" s="1"/>
  <c r="Y65" i="71"/>
  <c r="V66" i="71"/>
  <c r="C64" i="122"/>
  <c r="C64" i="133" s="1"/>
  <c r="Z64" i="71"/>
  <c r="D64" i="122" s="1"/>
  <c r="D64" i="133" s="1"/>
  <c r="E69" i="123"/>
  <c r="E69" i="124"/>
  <c r="B65" i="124"/>
  <c r="I62" i="124"/>
  <c r="Q62" i="122"/>
  <c r="Q62" i="133" s="1"/>
  <c r="I62" i="123"/>
  <c r="A141" i="74"/>
  <c r="A103" i="69"/>
  <c r="A84" i="39"/>
  <c r="A101" i="53"/>
  <c r="P83" i="77" l="1"/>
  <c r="R82" i="77"/>
  <c r="I82" i="122" s="1"/>
  <c r="I82" i="133" s="1"/>
  <c r="X83" i="75"/>
  <c r="Z82" i="75"/>
  <c r="G82" i="122" s="1"/>
  <c r="G82" i="133" s="1"/>
  <c r="L81" i="133"/>
  <c r="L81" i="124"/>
  <c r="L81" i="123"/>
  <c r="AK82" i="80"/>
  <c r="L82" i="122" s="1"/>
  <c r="AH83" i="80"/>
  <c r="U83" i="71"/>
  <c r="X82" i="71"/>
  <c r="B82" i="122" s="1"/>
  <c r="B82" i="133" s="1"/>
  <c r="AI83" i="80"/>
  <c r="AL82" i="80"/>
  <c r="M82" i="122" s="1"/>
  <c r="X83" i="78"/>
  <c r="AA82" i="78"/>
  <c r="J82" i="122" s="1"/>
  <c r="J82" i="133" s="1"/>
  <c r="M81" i="133"/>
  <c r="M81" i="123"/>
  <c r="M81" i="124"/>
  <c r="V82" i="74"/>
  <c r="F82" i="122" s="1"/>
  <c r="F82" i="133" s="1"/>
  <c r="T83" i="74"/>
  <c r="P100" i="56"/>
  <c r="G100" i="61"/>
  <c r="G100" i="59"/>
  <c r="G100" i="132"/>
  <c r="AA83" i="76"/>
  <c r="AC82" i="76"/>
  <c r="H82" i="122" s="1"/>
  <c r="H82" i="133" s="1"/>
  <c r="G101" i="56"/>
  <c r="I103" i="75"/>
  <c r="L102" i="75"/>
  <c r="M102" i="75" s="1"/>
  <c r="Q102" i="75" s="1"/>
  <c r="R98" i="59"/>
  <c r="R98" i="61"/>
  <c r="R98" i="132"/>
  <c r="P99" i="132"/>
  <c r="P99" i="61"/>
  <c r="R99" i="56"/>
  <c r="P99" i="59"/>
  <c r="Q72" i="72"/>
  <c r="S71" i="72"/>
  <c r="E71" i="122" s="1"/>
  <c r="E71" i="133" s="1"/>
  <c r="Y66" i="71"/>
  <c r="V67" i="71"/>
  <c r="Z65" i="71"/>
  <c r="D65" i="122" s="1"/>
  <c r="D65" i="133" s="1"/>
  <c r="C65" i="122"/>
  <c r="C65" i="133" s="1"/>
  <c r="B66" i="124"/>
  <c r="G53" i="124"/>
  <c r="C53" i="123"/>
  <c r="C53" i="124"/>
  <c r="D53" i="124"/>
  <c r="D53" i="123"/>
  <c r="E70" i="124"/>
  <c r="E70" i="123"/>
  <c r="H47" i="124"/>
  <c r="H47" i="123"/>
  <c r="Q62" i="124"/>
  <c r="Q62" i="123"/>
  <c r="AH141" i="74"/>
  <c r="E139" i="114" s="1"/>
  <c r="E139" i="69" s="1"/>
  <c r="AH140" i="74"/>
  <c r="E138" i="114" s="1"/>
  <c r="E138" i="69" s="1"/>
  <c r="A142" i="74"/>
  <c r="A104" i="69"/>
  <c r="A85" i="39"/>
  <c r="A102" i="53"/>
  <c r="AI84" i="80" l="1"/>
  <c r="AL83" i="80"/>
  <c r="M83" i="122" s="1"/>
  <c r="X83" i="71"/>
  <c r="B83" i="122" s="1"/>
  <c r="B83" i="133" s="1"/>
  <c r="U84" i="71"/>
  <c r="T84" i="74"/>
  <c r="V83" i="74"/>
  <c r="F83" i="122" s="1"/>
  <c r="F83" i="133" s="1"/>
  <c r="X84" i="75"/>
  <c r="Z83" i="75"/>
  <c r="G83" i="122" s="1"/>
  <c r="G83" i="133" s="1"/>
  <c r="AH84" i="80"/>
  <c r="AK83" i="80"/>
  <c r="L83" i="122" s="1"/>
  <c r="AA83" i="78"/>
  <c r="J83" i="122" s="1"/>
  <c r="J83" i="133" s="1"/>
  <c r="X84" i="78"/>
  <c r="L82" i="133"/>
  <c r="L82" i="124"/>
  <c r="L82" i="123"/>
  <c r="M82" i="133"/>
  <c r="M82" i="123"/>
  <c r="M82" i="124"/>
  <c r="R83" i="77"/>
  <c r="I83" i="122" s="1"/>
  <c r="I83" i="133" s="1"/>
  <c r="P84" i="77"/>
  <c r="R99" i="132"/>
  <c r="R99" i="61"/>
  <c r="R99" i="59"/>
  <c r="I104" i="75"/>
  <c r="L104" i="75" s="1"/>
  <c r="M104" i="75" s="1"/>
  <c r="Q104" i="75" s="1"/>
  <c r="L103" i="75"/>
  <c r="M103" i="75" s="1"/>
  <c r="Q103" i="75" s="1"/>
  <c r="P101" i="56"/>
  <c r="G101" i="132"/>
  <c r="G101" i="59"/>
  <c r="G101" i="61"/>
  <c r="AA84" i="76"/>
  <c r="AC83" i="76"/>
  <c r="H83" i="122" s="1"/>
  <c r="H83" i="133" s="1"/>
  <c r="G102" i="56"/>
  <c r="P100" i="61"/>
  <c r="P100" i="59"/>
  <c r="R100" i="56"/>
  <c r="P100" i="132"/>
  <c r="Q73" i="72"/>
  <c r="S72" i="72"/>
  <c r="E72" i="122" s="1"/>
  <c r="E72" i="133" s="1"/>
  <c r="Y67" i="71"/>
  <c r="V68" i="71"/>
  <c r="C66" i="122"/>
  <c r="C66" i="133" s="1"/>
  <c r="Z66" i="71"/>
  <c r="D66" i="122" s="1"/>
  <c r="D66" i="133" s="1"/>
  <c r="G53" i="123"/>
  <c r="B66" i="123"/>
  <c r="I63" i="123"/>
  <c r="I63" i="124"/>
  <c r="Q63" i="122"/>
  <c r="Q63" i="133" s="1"/>
  <c r="A143" i="74"/>
  <c r="A105" i="69"/>
  <c r="A86" i="39"/>
  <c r="A103" i="53"/>
  <c r="X85" i="78" l="1"/>
  <c r="AA84" i="78"/>
  <c r="J84" i="122" s="1"/>
  <c r="J84" i="133" s="1"/>
  <c r="L83" i="133"/>
  <c r="L83" i="124"/>
  <c r="L83" i="123"/>
  <c r="AK84" i="80"/>
  <c r="L84" i="122" s="1"/>
  <c r="AH85" i="80"/>
  <c r="X85" i="75"/>
  <c r="Z84" i="75"/>
  <c r="G84" i="122" s="1"/>
  <c r="G84" i="133" s="1"/>
  <c r="T85" i="74"/>
  <c r="V84" i="74"/>
  <c r="F84" i="122" s="1"/>
  <c r="F84" i="133" s="1"/>
  <c r="U85" i="71"/>
  <c r="X84" i="71"/>
  <c r="B84" i="122" s="1"/>
  <c r="B84" i="133" s="1"/>
  <c r="P85" i="77"/>
  <c r="R84" i="77"/>
  <c r="I84" i="122" s="1"/>
  <c r="I84" i="133" s="1"/>
  <c r="M83" i="133"/>
  <c r="M83" i="124"/>
  <c r="M83" i="123"/>
  <c r="AL84" i="80"/>
  <c r="M84" i="122" s="1"/>
  <c r="AI85" i="80"/>
  <c r="G102" i="61"/>
  <c r="G102" i="132"/>
  <c r="P102" i="56"/>
  <c r="G102" i="59"/>
  <c r="P101" i="132"/>
  <c r="P101" i="59"/>
  <c r="R101" i="56"/>
  <c r="P101" i="61"/>
  <c r="G103" i="56"/>
  <c r="AA85" i="76"/>
  <c r="AC84" i="76"/>
  <c r="H84" i="122" s="1"/>
  <c r="H84" i="133" s="1"/>
  <c r="G104" i="56"/>
  <c r="R100" i="132"/>
  <c r="R100" i="59"/>
  <c r="R100" i="61"/>
  <c r="Q74" i="72"/>
  <c r="S73" i="72"/>
  <c r="E73" i="122" s="1"/>
  <c r="E73" i="133" s="1"/>
  <c r="Y68" i="71"/>
  <c r="V69" i="71"/>
  <c r="C67" i="122"/>
  <c r="C67" i="133" s="1"/>
  <c r="Z67" i="71"/>
  <c r="D67" i="122" s="1"/>
  <c r="D67" i="133" s="1"/>
  <c r="AH142" i="74"/>
  <c r="E140" i="114" s="1"/>
  <c r="E140" i="69" s="1"/>
  <c r="B67" i="124"/>
  <c r="B67" i="123"/>
  <c r="G54" i="124"/>
  <c r="Q63" i="124"/>
  <c r="Q63" i="123"/>
  <c r="H48" i="124"/>
  <c r="H48" i="123"/>
  <c r="E71" i="124"/>
  <c r="E71" i="123"/>
  <c r="A144" i="74"/>
  <c r="A106" i="69"/>
  <c r="A87" i="39"/>
  <c r="A104" i="53"/>
  <c r="Z85" i="75" l="1"/>
  <c r="G85" i="122" s="1"/>
  <c r="G85" i="133" s="1"/>
  <c r="X86" i="75"/>
  <c r="L84" i="133"/>
  <c r="L84" i="123"/>
  <c r="L84" i="124"/>
  <c r="X85" i="71"/>
  <c r="B85" i="122" s="1"/>
  <c r="B85" i="133" s="1"/>
  <c r="U86" i="71"/>
  <c r="T86" i="74"/>
  <c r="V85" i="74"/>
  <c r="F85" i="122" s="1"/>
  <c r="F85" i="133" s="1"/>
  <c r="AL85" i="80"/>
  <c r="M85" i="122" s="1"/>
  <c r="AI86" i="80"/>
  <c r="AH86" i="80"/>
  <c r="AK85" i="80"/>
  <c r="L85" i="122" s="1"/>
  <c r="P86" i="77"/>
  <c r="R85" i="77"/>
  <c r="I85" i="122" s="1"/>
  <c r="I85" i="133" s="1"/>
  <c r="M84" i="133"/>
  <c r="M84" i="124"/>
  <c r="M84" i="123"/>
  <c r="X86" i="78"/>
  <c r="AA85" i="78"/>
  <c r="J85" i="122" s="1"/>
  <c r="J85" i="133" s="1"/>
  <c r="R101" i="61"/>
  <c r="R101" i="132"/>
  <c r="R101" i="59"/>
  <c r="P104" i="56"/>
  <c r="G104" i="59"/>
  <c r="G104" i="132"/>
  <c r="G104" i="61"/>
  <c r="P102" i="61"/>
  <c r="P102" i="59"/>
  <c r="R102" i="56"/>
  <c r="P102" i="132"/>
  <c r="AC85" i="76"/>
  <c r="H85" i="122" s="1"/>
  <c r="H85" i="133" s="1"/>
  <c r="AA86" i="76"/>
  <c r="G103" i="59"/>
  <c r="P103" i="56"/>
  <c r="G103" i="132"/>
  <c r="G103" i="61"/>
  <c r="Q75" i="72"/>
  <c r="S74" i="72"/>
  <c r="E74" i="122" s="1"/>
  <c r="E74" i="133" s="1"/>
  <c r="Y69" i="71"/>
  <c r="V70" i="71"/>
  <c r="C68" i="122"/>
  <c r="C68" i="133" s="1"/>
  <c r="Z68" i="71"/>
  <c r="D68" i="122" s="1"/>
  <c r="D68" i="133" s="1"/>
  <c r="G54" i="123"/>
  <c r="C54" i="124"/>
  <c r="C54" i="123"/>
  <c r="D54" i="124"/>
  <c r="D54" i="123"/>
  <c r="I64" i="124"/>
  <c r="I64" i="123"/>
  <c r="Q64" i="122"/>
  <c r="Q64" i="133" s="1"/>
  <c r="AH144" i="74"/>
  <c r="E142" i="114" s="1"/>
  <c r="E142" i="69" s="1"/>
  <c r="AH143" i="74"/>
  <c r="E141" i="114" s="1"/>
  <c r="E141" i="69" s="1"/>
  <c r="A145" i="74"/>
  <c r="A107" i="69"/>
  <c r="A88" i="39"/>
  <c r="A105" i="53"/>
  <c r="U87" i="71" l="1"/>
  <c r="X86" i="71"/>
  <c r="B86" i="122" s="1"/>
  <c r="B86" i="133" s="1"/>
  <c r="AL86" i="80"/>
  <c r="M86" i="122" s="1"/>
  <c r="AI87" i="80"/>
  <c r="X87" i="78"/>
  <c r="AA86" i="78"/>
  <c r="J86" i="122" s="1"/>
  <c r="J86" i="133" s="1"/>
  <c r="M85" i="133"/>
  <c r="M85" i="123"/>
  <c r="M85" i="124"/>
  <c r="P87" i="77"/>
  <c r="R86" i="77"/>
  <c r="I86" i="122" s="1"/>
  <c r="I86" i="133" s="1"/>
  <c r="X87" i="75"/>
  <c r="Z86" i="75"/>
  <c r="G86" i="122" s="1"/>
  <c r="G86" i="133" s="1"/>
  <c r="AK86" i="80"/>
  <c r="L86" i="122" s="1"/>
  <c r="AH87" i="80"/>
  <c r="T87" i="74"/>
  <c r="V86" i="74"/>
  <c r="F86" i="122" s="1"/>
  <c r="F86" i="133" s="1"/>
  <c r="L85" i="133"/>
  <c r="L85" i="123"/>
  <c r="L85" i="124"/>
  <c r="R102" i="61"/>
  <c r="R102" i="132"/>
  <c r="R102" i="59"/>
  <c r="AC86" i="76"/>
  <c r="H86" i="122" s="1"/>
  <c r="H86" i="133" s="1"/>
  <c r="AA87" i="76"/>
  <c r="P104" i="61"/>
  <c r="P104" i="132"/>
  <c r="R104" i="56"/>
  <c r="P104" i="59"/>
  <c r="P103" i="132"/>
  <c r="P103" i="59"/>
  <c r="P103" i="61"/>
  <c r="R103" i="56"/>
  <c r="Q76" i="72"/>
  <c r="S75" i="72"/>
  <c r="E75" i="122" s="1"/>
  <c r="E75" i="133" s="1"/>
  <c r="Y70" i="71"/>
  <c r="V71" i="71"/>
  <c r="C69" i="122"/>
  <c r="C69" i="133" s="1"/>
  <c r="Z69" i="71"/>
  <c r="D69" i="122" s="1"/>
  <c r="D69" i="133" s="1"/>
  <c r="B68" i="124"/>
  <c r="B68" i="123"/>
  <c r="Q64" i="124"/>
  <c r="Q64" i="123"/>
  <c r="G55" i="124"/>
  <c r="E72" i="123"/>
  <c r="E72" i="124"/>
  <c r="H49" i="123"/>
  <c r="H49" i="124"/>
  <c r="A146" i="74"/>
  <c r="A108" i="69"/>
  <c r="A89" i="39"/>
  <c r="A106" i="53"/>
  <c r="AA87" i="78" l="1"/>
  <c r="J87" i="122" s="1"/>
  <c r="J87" i="133" s="1"/>
  <c r="X88" i="78"/>
  <c r="V87" i="74"/>
  <c r="F87" i="122" s="1"/>
  <c r="F87" i="133" s="1"/>
  <c r="T88" i="74"/>
  <c r="AI88" i="80"/>
  <c r="AL87" i="80"/>
  <c r="M87" i="122" s="1"/>
  <c r="R87" i="77"/>
  <c r="I87" i="122" s="1"/>
  <c r="I87" i="133" s="1"/>
  <c r="P88" i="77"/>
  <c r="AH88" i="80"/>
  <c r="AK87" i="80"/>
  <c r="L87" i="122" s="1"/>
  <c r="M86" i="133"/>
  <c r="M86" i="123"/>
  <c r="M86" i="124"/>
  <c r="Z87" i="75"/>
  <c r="G87" i="122" s="1"/>
  <c r="G87" i="133" s="1"/>
  <c r="X88" i="75"/>
  <c r="L86" i="133"/>
  <c r="L86" i="124"/>
  <c r="L86" i="123"/>
  <c r="U88" i="71"/>
  <c r="X87" i="71"/>
  <c r="B87" i="122" s="1"/>
  <c r="B87" i="133" s="1"/>
  <c r="R104" i="61"/>
  <c r="R104" i="59"/>
  <c r="R104" i="132"/>
  <c r="R103" i="132"/>
  <c r="R103" i="61"/>
  <c r="R103" i="59"/>
  <c r="AC87" i="76"/>
  <c r="H87" i="122" s="1"/>
  <c r="H87" i="133" s="1"/>
  <c r="AA88" i="76"/>
  <c r="Q77" i="72"/>
  <c r="S76" i="72"/>
  <c r="E76" i="122" s="1"/>
  <c r="E76" i="133" s="1"/>
  <c r="Y71" i="71"/>
  <c r="V72" i="71"/>
  <c r="C70" i="122"/>
  <c r="C70" i="133" s="1"/>
  <c r="Z70" i="71"/>
  <c r="D70" i="122" s="1"/>
  <c r="D70" i="133" s="1"/>
  <c r="C55" i="124"/>
  <c r="C55" i="123"/>
  <c r="Q65" i="122"/>
  <c r="Q65" i="133" s="1"/>
  <c r="I65" i="124"/>
  <c r="I65" i="123"/>
  <c r="G55" i="123"/>
  <c r="AH145" i="74"/>
  <c r="E143" i="114" s="1"/>
  <c r="E143" i="69" s="1"/>
  <c r="A147" i="74"/>
  <c r="A109" i="69"/>
  <c r="A90" i="39"/>
  <c r="A107" i="53"/>
  <c r="AH89" i="80" l="1"/>
  <c r="AK88" i="80"/>
  <c r="L88" i="122" s="1"/>
  <c r="M87" i="133"/>
  <c r="M87" i="123"/>
  <c r="M87" i="124"/>
  <c r="AL88" i="80"/>
  <c r="M88" i="122" s="1"/>
  <c r="AI89" i="80"/>
  <c r="V88" i="74"/>
  <c r="F88" i="122" s="1"/>
  <c r="F88" i="133" s="1"/>
  <c r="T89" i="74"/>
  <c r="X89" i="75"/>
  <c r="Z88" i="75"/>
  <c r="G88" i="122" s="1"/>
  <c r="G88" i="133" s="1"/>
  <c r="U89" i="71"/>
  <c r="X88" i="71"/>
  <c r="B88" i="122" s="1"/>
  <c r="B88" i="133" s="1"/>
  <c r="X89" i="78"/>
  <c r="AA88" i="78"/>
  <c r="J88" i="122" s="1"/>
  <c r="J88" i="133" s="1"/>
  <c r="L87" i="133"/>
  <c r="L87" i="123"/>
  <c r="L87" i="124"/>
  <c r="P89" i="77"/>
  <c r="R88" i="77"/>
  <c r="I88" i="122" s="1"/>
  <c r="I88" i="133" s="1"/>
  <c r="AA89" i="76"/>
  <c r="AC88" i="76"/>
  <c r="H88" i="122" s="1"/>
  <c r="H88" i="133" s="1"/>
  <c r="Q78" i="72"/>
  <c r="S77" i="72"/>
  <c r="E77" i="122" s="1"/>
  <c r="E77" i="133" s="1"/>
  <c r="Y72" i="71"/>
  <c r="V73" i="71"/>
  <c r="C71" i="122"/>
  <c r="C71" i="133" s="1"/>
  <c r="Z71" i="71"/>
  <c r="D71" i="122" s="1"/>
  <c r="D71" i="133" s="1"/>
  <c r="D55" i="124"/>
  <c r="D55" i="123"/>
  <c r="B69" i="123"/>
  <c r="B69" i="124"/>
  <c r="E73" i="123"/>
  <c r="E73" i="124"/>
  <c r="Q65" i="124"/>
  <c r="Q65" i="123"/>
  <c r="H50" i="124"/>
  <c r="H50" i="123"/>
  <c r="G56" i="123"/>
  <c r="G56" i="124"/>
  <c r="AH146" i="74"/>
  <c r="E144" i="114" s="1"/>
  <c r="E144" i="69" s="1"/>
  <c r="A148" i="74"/>
  <c r="A110" i="69"/>
  <c r="A91" i="39"/>
  <c r="A108" i="53"/>
  <c r="X90" i="75" l="1"/>
  <c r="Z89" i="75"/>
  <c r="G89" i="122" s="1"/>
  <c r="G89" i="133" s="1"/>
  <c r="M88" i="133"/>
  <c r="M88" i="123"/>
  <c r="M88" i="124"/>
  <c r="R89" i="77"/>
  <c r="I89" i="122" s="1"/>
  <c r="I89" i="133" s="1"/>
  <c r="P90" i="77"/>
  <c r="V89" i="74"/>
  <c r="F89" i="122" s="1"/>
  <c r="F89" i="133" s="1"/>
  <c r="T90" i="74"/>
  <c r="AI90" i="80"/>
  <c r="AL89" i="80"/>
  <c r="M89" i="122" s="1"/>
  <c r="X90" i="78"/>
  <c r="AA89" i="78"/>
  <c r="J89" i="122" s="1"/>
  <c r="J89" i="133" s="1"/>
  <c r="L88" i="133"/>
  <c r="L88" i="124"/>
  <c r="L88" i="123"/>
  <c r="U90" i="71"/>
  <c r="X89" i="71"/>
  <c r="B89" i="122" s="1"/>
  <c r="B89" i="133" s="1"/>
  <c r="AH90" i="80"/>
  <c r="AK89" i="80"/>
  <c r="L89" i="122" s="1"/>
  <c r="L89" i="133" s="1"/>
  <c r="AC89" i="76"/>
  <c r="H89" i="122" s="1"/>
  <c r="H89" i="133" s="1"/>
  <c r="AA90" i="76"/>
  <c r="Q79" i="72"/>
  <c r="S78" i="72"/>
  <c r="E78" i="122" s="1"/>
  <c r="E78" i="133" s="1"/>
  <c r="Y73" i="71"/>
  <c r="V74" i="71"/>
  <c r="C72" i="122"/>
  <c r="C72" i="133" s="1"/>
  <c r="Z72" i="71"/>
  <c r="D72" i="122" s="1"/>
  <c r="D72" i="133" s="1"/>
  <c r="D56" i="123"/>
  <c r="C56" i="124"/>
  <c r="C56" i="123"/>
  <c r="Q66" i="122"/>
  <c r="Q66" i="133" s="1"/>
  <c r="I66" i="123"/>
  <c r="I66" i="124"/>
  <c r="AH147" i="74"/>
  <c r="E145" i="114" s="1"/>
  <c r="E145" i="69" s="1"/>
  <c r="A149" i="74"/>
  <c r="A111" i="69"/>
  <c r="A92" i="39"/>
  <c r="A109" i="53"/>
  <c r="AI91" i="80" l="1"/>
  <c r="AL90" i="80"/>
  <c r="M90" i="122" s="1"/>
  <c r="X90" i="71"/>
  <c r="B90" i="122" s="1"/>
  <c r="B90" i="133" s="1"/>
  <c r="U91" i="71"/>
  <c r="M89" i="133"/>
  <c r="M89" i="123"/>
  <c r="M89" i="124"/>
  <c r="T91" i="74"/>
  <c r="V90" i="74"/>
  <c r="F90" i="122" s="1"/>
  <c r="F90" i="133" s="1"/>
  <c r="P91" i="77"/>
  <c r="R90" i="77"/>
  <c r="I90" i="122" s="1"/>
  <c r="I90" i="133" s="1"/>
  <c r="X91" i="78"/>
  <c r="AA90" i="78"/>
  <c r="J90" i="122" s="1"/>
  <c r="J90" i="133" s="1"/>
  <c r="L89" i="123"/>
  <c r="AK90" i="80"/>
  <c r="L90" i="122" s="1"/>
  <c r="L90" i="133" s="1"/>
  <c r="AH91" i="80"/>
  <c r="L89" i="124"/>
  <c r="Z90" i="75"/>
  <c r="G90" i="122" s="1"/>
  <c r="G90" i="133" s="1"/>
  <c r="X91" i="75"/>
  <c r="AA91" i="76"/>
  <c r="AC90" i="76"/>
  <c r="H90" i="122" s="1"/>
  <c r="H90" i="133" s="1"/>
  <c r="Q80" i="72"/>
  <c r="S79" i="72"/>
  <c r="E79" i="122" s="1"/>
  <c r="E79" i="133" s="1"/>
  <c r="Y74" i="71"/>
  <c r="V75" i="71"/>
  <c r="C73" i="122"/>
  <c r="C73" i="133" s="1"/>
  <c r="Z73" i="71"/>
  <c r="D73" i="122" s="1"/>
  <c r="D73" i="133" s="1"/>
  <c r="D56" i="124"/>
  <c r="B70" i="123"/>
  <c r="B70" i="124"/>
  <c r="G57" i="124"/>
  <c r="Q66" i="124"/>
  <c r="Q66" i="123"/>
  <c r="E74" i="124"/>
  <c r="E74" i="123"/>
  <c r="H51" i="124"/>
  <c r="H51" i="123"/>
  <c r="AH148" i="74"/>
  <c r="E146" i="114" s="1"/>
  <c r="E146" i="69" s="1"/>
  <c r="A150" i="74"/>
  <c r="A112" i="69"/>
  <c r="A93" i="39"/>
  <c r="A110" i="53"/>
  <c r="P92" i="77" l="1"/>
  <c r="R91" i="77"/>
  <c r="I91" i="122" s="1"/>
  <c r="I91" i="133" s="1"/>
  <c r="T92" i="74"/>
  <c r="V91" i="74"/>
  <c r="F91" i="122" s="1"/>
  <c r="F91" i="133" s="1"/>
  <c r="AH92" i="80"/>
  <c r="AK91" i="80"/>
  <c r="L91" i="122" s="1"/>
  <c r="L91" i="133" s="1"/>
  <c r="X91" i="71"/>
  <c r="B91" i="122" s="1"/>
  <c r="B91" i="133" s="1"/>
  <c r="U92" i="71"/>
  <c r="AA91" i="78"/>
  <c r="J91" i="122" s="1"/>
  <c r="J91" i="133" s="1"/>
  <c r="X92" i="78"/>
  <c r="M90" i="133"/>
  <c r="M90" i="123"/>
  <c r="M90" i="124"/>
  <c r="Z91" i="75"/>
  <c r="G91" i="122" s="1"/>
  <c r="G91" i="133" s="1"/>
  <c r="X92" i="75"/>
  <c r="AI92" i="80"/>
  <c r="AL91" i="80"/>
  <c r="M91" i="122" s="1"/>
  <c r="AC91" i="76"/>
  <c r="H91" i="122" s="1"/>
  <c r="H91" i="133" s="1"/>
  <c r="AA92" i="76"/>
  <c r="Q81" i="72"/>
  <c r="S80" i="72"/>
  <c r="E80" i="122" s="1"/>
  <c r="E80" i="133" s="1"/>
  <c r="Y75" i="71"/>
  <c r="V76" i="71"/>
  <c r="C74" i="122"/>
  <c r="C74" i="133" s="1"/>
  <c r="Z74" i="71"/>
  <c r="D74" i="122" s="1"/>
  <c r="D74" i="133" s="1"/>
  <c r="D57" i="124"/>
  <c r="C57" i="124"/>
  <c r="L90" i="124"/>
  <c r="L90" i="123"/>
  <c r="G57" i="123"/>
  <c r="AH149" i="74"/>
  <c r="E147" i="114" s="1"/>
  <c r="E147" i="69" s="1"/>
  <c r="A151" i="74"/>
  <c r="A113" i="69"/>
  <c r="A94" i="39"/>
  <c r="A111" i="53"/>
  <c r="X93" i="78" l="1"/>
  <c r="AA92" i="78"/>
  <c r="J92" i="122" s="1"/>
  <c r="J92" i="133" s="1"/>
  <c r="M91" i="133"/>
  <c r="M91" i="123"/>
  <c r="M91" i="124"/>
  <c r="AK92" i="80"/>
  <c r="L92" i="122" s="1"/>
  <c r="L92" i="133" s="1"/>
  <c r="AH93" i="80"/>
  <c r="AL92" i="80"/>
  <c r="M92" i="122" s="1"/>
  <c r="AI93" i="80"/>
  <c r="X92" i="71"/>
  <c r="B92" i="122" s="1"/>
  <c r="B92" i="133" s="1"/>
  <c r="U93" i="71"/>
  <c r="X93" i="75"/>
  <c r="Z92" i="75"/>
  <c r="G92" i="122" s="1"/>
  <c r="G92" i="133" s="1"/>
  <c r="V92" i="74"/>
  <c r="F92" i="122" s="1"/>
  <c r="F92" i="133" s="1"/>
  <c r="T93" i="74"/>
  <c r="P93" i="77"/>
  <c r="R92" i="77"/>
  <c r="I92" i="122" s="1"/>
  <c r="I92" i="133" s="1"/>
  <c r="AA93" i="76"/>
  <c r="AC92" i="76"/>
  <c r="H92" i="122" s="1"/>
  <c r="H92" i="133" s="1"/>
  <c r="Q82" i="72"/>
  <c r="S81" i="72"/>
  <c r="E81" i="122" s="1"/>
  <c r="E81" i="133" s="1"/>
  <c r="Y76" i="71"/>
  <c r="V77" i="71"/>
  <c r="C75" i="122"/>
  <c r="C75" i="133" s="1"/>
  <c r="Z75" i="71"/>
  <c r="D75" i="122" s="1"/>
  <c r="D75" i="133" s="1"/>
  <c r="D57" i="123"/>
  <c r="E75" i="124"/>
  <c r="C57" i="123"/>
  <c r="B71" i="124"/>
  <c r="G58" i="124"/>
  <c r="H52" i="124"/>
  <c r="I67" i="124"/>
  <c r="Q67" i="122"/>
  <c r="Q67" i="133" s="1"/>
  <c r="I67" i="123"/>
  <c r="AH150" i="74"/>
  <c r="E148" i="114" s="1"/>
  <c r="E148" i="69" s="1"/>
  <c r="A152" i="74"/>
  <c r="A153" i="74" s="1"/>
  <c r="A154" i="74" s="1"/>
  <c r="A155" i="74" s="1"/>
  <c r="A156" i="74" s="1"/>
  <c r="A157" i="74" s="1"/>
  <c r="A158" i="74" s="1"/>
  <c r="A159" i="74" s="1"/>
  <c r="A160" i="74" s="1"/>
  <c r="A161" i="74" s="1"/>
  <c r="A114" i="69"/>
  <c r="A95" i="39"/>
  <c r="A112" i="53"/>
  <c r="M92" i="133" l="1"/>
  <c r="M92" i="123"/>
  <c r="M92" i="124"/>
  <c r="P94" i="77"/>
  <c r="R93" i="77"/>
  <c r="I93" i="122" s="1"/>
  <c r="I93" i="133" s="1"/>
  <c r="Z93" i="75"/>
  <c r="G93" i="122" s="1"/>
  <c r="G93" i="133" s="1"/>
  <c r="X94" i="75"/>
  <c r="AI94" i="80"/>
  <c r="AL93" i="80"/>
  <c r="M93" i="122" s="1"/>
  <c r="AK93" i="80"/>
  <c r="L93" i="122" s="1"/>
  <c r="L93" i="133" s="1"/>
  <c r="AH94" i="80"/>
  <c r="T94" i="74"/>
  <c r="V93" i="74"/>
  <c r="F93" i="122" s="1"/>
  <c r="F93" i="133" s="1"/>
  <c r="X93" i="71"/>
  <c r="B93" i="122" s="1"/>
  <c r="B93" i="133" s="1"/>
  <c r="U94" i="71"/>
  <c r="X94" i="78"/>
  <c r="AA93" i="78"/>
  <c r="J93" i="122" s="1"/>
  <c r="J93" i="133" s="1"/>
  <c r="AC93" i="76"/>
  <c r="H93" i="122" s="1"/>
  <c r="H93" i="133" s="1"/>
  <c r="AA94" i="76"/>
  <c r="Q83" i="72"/>
  <c r="S82" i="72"/>
  <c r="E82" i="122" s="1"/>
  <c r="E82" i="133" s="1"/>
  <c r="Y77" i="71"/>
  <c r="V78" i="71"/>
  <c r="Z76" i="71"/>
  <c r="D76" i="122" s="1"/>
  <c r="D76" i="133" s="1"/>
  <c r="C76" i="122"/>
  <c r="C76" i="133" s="1"/>
  <c r="E75" i="123"/>
  <c r="C58" i="124"/>
  <c r="B71" i="123"/>
  <c r="G58" i="123"/>
  <c r="H52" i="123"/>
  <c r="D58" i="123"/>
  <c r="D58" i="124"/>
  <c r="Q67" i="123"/>
  <c r="Q67" i="124"/>
  <c r="AH151" i="74"/>
  <c r="E149" i="114" s="1"/>
  <c r="E149" i="69" s="1"/>
  <c r="A115" i="69"/>
  <c r="A96" i="39"/>
  <c r="A113" i="53"/>
  <c r="AH95" i="80" l="1"/>
  <c r="AK94" i="80"/>
  <c r="L94" i="122" s="1"/>
  <c r="L94" i="133" s="1"/>
  <c r="AL94" i="80"/>
  <c r="M94" i="122" s="1"/>
  <c r="AI95" i="80"/>
  <c r="X95" i="78"/>
  <c r="AA94" i="78"/>
  <c r="J94" i="122" s="1"/>
  <c r="J94" i="133" s="1"/>
  <c r="P95" i="77"/>
  <c r="R94" i="77"/>
  <c r="I94" i="122" s="1"/>
  <c r="I94" i="133" s="1"/>
  <c r="M93" i="133"/>
  <c r="M93" i="123"/>
  <c r="M93" i="124"/>
  <c r="Z94" i="75"/>
  <c r="G94" i="122" s="1"/>
  <c r="G94" i="133" s="1"/>
  <c r="X95" i="75"/>
  <c r="X94" i="71"/>
  <c r="B94" i="122" s="1"/>
  <c r="B94" i="133" s="1"/>
  <c r="U95" i="71"/>
  <c r="T95" i="74"/>
  <c r="V94" i="74"/>
  <c r="F94" i="122" s="1"/>
  <c r="F94" i="133" s="1"/>
  <c r="AA95" i="76"/>
  <c r="AC94" i="76"/>
  <c r="H94" i="122" s="1"/>
  <c r="H94" i="133" s="1"/>
  <c r="Q84" i="72"/>
  <c r="S83" i="72"/>
  <c r="E83" i="122" s="1"/>
  <c r="E83" i="133" s="1"/>
  <c r="Y78" i="71"/>
  <c r="V79" i="71"/>
  <c r="C77" i="122"/>
  <c r="C77" i="133" s="1"/>
  <c r="Z77" i="71"/>
  <c r="D77" i="122" s="1"/>
  <c r="D77" i="133" s="1"/>
  <c r="C58" i="123"/>
  <c r="B72" i="124"/>
  <c r="L91" i="124"/>
  <c r="L91" i="123"/>
  <c r="G59" i="123"/>
  <c r="E76" i="124"/>
  <c r="E76" i="123"/>
  <c r="I68" i="123"/>
  <c r="Q68" i="122"/>
  <c r="Q68" i="133" s="1"/>
  <c r="I68" i="124"/>
  <c r="H53" i="124"/>
  <c r="H53" i="123"/>
  <c r="A116" i="69"/>
  <c r="A97" i="39"/>
  <c r="A114" i="53"/>
  <c r="X96" i="78" l="1"/>
  <c r="AA95" i="78"/>
  <c r="J95" i="122" s="1"/>
  <c r="J95" i="133" s="1"/>
  <c r="T96" i="74"/>
  <c r="V95" i="74"/>
  <c r="F95" i="122" s="1"/>
  <c r="F95" i="133" s="1"/>
  <c r="AL95" i="80"/>
  <c r="M95" i="122" s="1"/>
  <c r="AI96" i="80"/>
  <c r="X95" i="71"/>
  <c r="B95" i="122" s="1"/>
  <c r="B95" i="133" s="1"/>
  <c r="U96" i="71"/>
  <c r="M94" i="133"/>
  <c r="M94" i="124"/>
  <c r="M94" i="123"/>
  <c r="R95" i="77"/>
  <c r="I95" i="122" s="1"/>
  <c r="I95" i="133" s="1"/>
  <c r="P96" i="77"/>
  <c r="Z95" i="75"/>
  <c r="G95" i="122" s="1"/>
  <c r="G95" i="133" s="1"/>
  <c r="X96" i="75"/>
  <c r="AK95" i="80"/>
  <c r="L95" i="122" s="1"/>
  <c r="L95" i="133" s="1"/>
  <c r="AH96" i="80"/>
  <c r="AA96" i="76"/>
  <c r="AC95" i="76"/>
  <c r="H95" i="122" s="1"/>
  <c r="H95" i="133" s="1"/>
  <c r="Q85" i="72"/>
  <c r="S84" i="72"/>
  <c r="E84" i="122" s="1"/>
  <c r="E84" i="133" s="1"/>
  <c r="Y79" i="71"/>
  <c r="V80" i="71"/>
  <c r="C78" i="122"/>
  <c r="C78" i="133" s="1"/>
  <c r="Z78" i="71"/>
  <c r="D78" i="122" s="1"/>
  <c r="D78" i="133" s="1"/>
  <c r="B72" i="123"/>
  <c r="G59" i="124"/>
  <c r="D59" i="124"/>
  <c r="D59" i="123"/>
  <c r="C59" i="124"/>
  <c r="C59" i="123"/>
  <c r="Q68" i="124"/>
  <c r="Q68" i="123"/>
  <c r="A117" i="69"/>
  <c r="A98" i="39"/>
  <c r="A115" i="53"/>
  <c r="U97" i="71" l="1"/>
  <c r="X96" i="71"/>
  <c r="B96" i="122" s="1"/>
  <c r="B96" i="133" s="1"/>
  <c r="AL96" i="80"/>
  <c r="M96" i="122" s="1"/>
  <c r="AI97" i="80"/>
  <c r="AK96" i="80"/>
  <c r="L96" i="122" s="1"/>
  <c r="L96" i="133" s="1"/>
  <c r="AH97" i="80"/>
  <c r="M95" i="133"/>
  <c r="M95" i="123"/>
  <c r="M95" i="124"/>
  <c r="X97" i="75"/>
  <c r="Z96" i="75"/>
  <c r="G96" i="122" s="1"/>
  <c r="G96" i="133" s="1"/>
  <c r="T97" i="74"/>
  <c r="V96" i="74"/>
  <c r="F96" i="122" s="1"/>
  <c r="F96" i="133" s="1"/>
  <c r="P97" i="77"/>
  <c r="R96" i="77"/>
  <c r="I96" i="122" s="1"/>
  <c r="I96" i="133" s="1"/>
  <c r="X97" i="78"/>
  <c r="AA96" i="78"/>
  <c r="J96" i="122" s="1"/>
  <c r="J96" i="133" s="1"/>
  <c r="AA97" i="76"/>
  <c r="AC96" i="76"/>
  <c r="H96" i="122" s="1"/>
  <c r="H96" i="133" s="1"/>
  <c r="Q86" i="72"/>
  <c r="S85" i="72"/>
  <c r="E85" i="122" s="1"/>
  <c r="E85" i="133" s="1"/>
  <c r="Y80" i="71"/>
  <c r="V81" i="71"/>
  <c r="C79" i="122"/>
  <c r="C79" i="133" s="1"/>
  <c r="Z79" i="71"/>
  <c r="D79" i="122" s="1"/>
  <c r="D79" i="133" s="1"/>
  <c r="B73" i="124"/>
  <c r="B73" i="123"/>
  <c r="L92" i="124"/>
  <c r="L92" i="123"/>
  <c r="I69" i="123"/>
  <c r="I69" i="124"/>
  <c r="G60" i="124"/>
  <c r="G60" i="123"/>
  <c r="A118" i="69"/>
  <c r="A99" i="39"/>
  <c r="A116" i="53"/>
  <c r="T98" i="74" l="1"/>
  <c r="V97" i="74"/>
  <c r="F97" i="122" s="1"/>
  <c r="F97" i="133" s="1"/>
  <c r="AH98" i="80"/>
  <c r="AK97" i="80"/>
  <c r="L97" i="122" s="1"/>
  <c r="L97" i="133" s="1"/>
  <c r="M96" i="133"/>
  <c r="M96" i="123"/>
  <c r="M96" i="124"/>
  <c r="X98" i="75"/>
  <c r="Z97" i="75"/>
  <c r="G97" i="122" s="1"/>
  <c r="G97" i="133" s="1"/>
  <c r="X98" i="78"/>
  <c r="AA97" i="78"/>
  <c r="J97" i="122" s="1"/>
  <c r="J97" i="133" s="1"/>
  <c r="R97" i="77"/>
  <c r="I97" i="122" s="1"/>
  <c r="I97" i="133" s="1"/>
  <c r="P98" i="77"/>
  <c r="AI98" i="80"/>
  <c r="AL97" i="80"/>
  <c r="M97" i="122" s="1"/>
  <c r="U98" i="71"/>
  <c r="X97" i="71"/>
  <c r="B97" i="122" s="1"/>
  <c r="B97" i="133" s="1"/>
  <c r="AA98" i="76"/>
  <c r="AC97" i="76"/>
  <c r="H97" i="122" s="1"/>
  <c r="H97" i="133" s="1"/>
  <c r="Q87" i="72"/>
  <c r="S86" i="72"/>
  <c r="E86" i="122" s="1"/>
  <c r="E86" i="133" s="1"/>
  <c r="Y81" i="71"/>
  <c r="V82" i="71"/>
  <c r="C80" i="122"/>
  <c r="C80" i="133" s="1"/>
  <c r="Z80" i="71"/>
  <c r="D80" i="122" s="1"/>
  <c r="D80" i="133" s="1"/>
  <c r="H54" i="124"/>
  <c r="H54" i="123"/>
  <c r="E77" i="123"/>
  <c r="E77" i="124"/>
  <c r="A119" i="69"/>
  <c r="A100" i="39"/>
  <c r="A117" i="53"/>
  <c r="X99" i="75" l="1"/>
  <c r="Z98" i="75"/>
  <c r="G98" i="122" s="1"/>
  <c r="G98" i="133" s="1"/>
  <c r="X98" i="71"/>
  <c r="B98" i="122" s="1"/>
  <c r="B98" i="133" s="1"/>
  <c r="U99" i="71"/>
  <c r="M97" i="133"/>
  <c r="M97" i="123"/>
  <c r="M97" i="124"/>
  <c r="AH99" i="80"/>
  <c r="AK98" i="80"/>
  <c r="L98" i="122" s="1"/>
  <c r="L98" i="133" s="1"/>
  <c r="AI99" i="80"/>
  <c r="AL98" i="80"/>
  <c r="M98" i="122" s="1"/>
  <c r="AA98" i="78"/>
  <c r="J98" i="122" s="1"/>
  <c r="J98" i="133" s="1"/>
  <c r="X99" i="78"/>
  <c r="P99" i="77"/>
  <c r="R98" i="77"/>
  <c r="I98" i="122" s="1"/>
  <c r="I98" i="133" s="1"/>
  <c r="V98" i="74"/>
  <c r="F98" i="122" s="1"/>
  <c r="F98" i="133" s="1"/>
  <c r="T99" i="74"/>
  <c r="AC98" i="76"/>
  <c r="H98" i="122" s="1"/>
  <c r="H98" i="133" s="1"/>
  <c r="AA99" i="76"/>
  <c r="Q88" i="72"/>
  <c r="S87" i="72"/>
  <c r="E87" i="122" s="1"/>
  <c r="E87" i="133" s="1"/>
  <c r="Y82" i="71"/>
  <c r="V83" i="71"/>
  <c r="C81" i="122"/>
  <c r="C81" i="133" s="1"/>
  <c r="Z81" i="71"/>
  <c r="D81" i="122" s="1"/>
  <c r="D81" i="133" s="1"/>
  <c r="B74" i="123"/>
  <c r="L93" i="124"/>
  <c r="L93" i="123"/>
  <c r="D60" i="123"/>
  <c r="D60" i="124"/>
  <c r="C60" i="123"/>
  <c r="C60" i="124"/>
  <c r="I70" i="124"/>
  <c r="I70" i="123"/>
  <c r="G61" i="124"/>
  <c r="G61" i="123"/>
  <c r="A120" i="69"/>
  <c r="A101" i="39"/>
  <c r="A118" i="53"/>
  <c r="M98" i="133" l="1"/>
  <c r="M98" i="123"/>
  <c r="M98" i="124"/>
  <c r="V99" i="74"/>
  <c r="F99" i="122" s="1"/>
  <c r="F99" i="133" s="1"/>
  <c r="T100" i="74"/>
  <c r="AL99" i="80"/>
  <c r="M99" i="122" s="1"/>
  <c r="AI100" i="80"/>
  <c r="AK99" i="80"/>
  <c r="L99" i="122" s="1"/>
  <c r="L99" i="133" s="1"/>
  <c r="AH100" i="80"/>
  <c r="U100" i="71"/>
  <c r="X99" i="71"/>
  <c r="B99" i="122" s="1"/>
  <c r="B99" i="133" s="1"/>
  <c r="P100" i="77"/>
  <c r="R99" i="77"/>
  <c r="I99" i="122" s="1"/>
  <c r="I99" i="133" s="1"/>
  <c r="X100" i="78"/>
  <c r="AA99" i="78"/>
  <c r="J99" i="122" s="1"/>
  <c r="J99" i="133" s="1"/>
  <c r="Z99" i="75"/>
  <c r="G99" i="122" s="1"/>
  <c r="G99" i="133" s="1"/>
  <c r="X100" i="75"/>
  <c r="AA100" i="76"/>
  <c r="AC99" i="76"/>
  <c r="H99" i="122" s="1"/>
  <c r="H99" i="133" s="1"/>
  <c r="Q89" i="72"/>
  <c r="S88" i="72"/>
  <c r="E88" i="122" s="1"/>
  <c r="E88" i="133" s="1"/>
  <c r="Y83" i="71"/>
  <c r="V84" i="71"/>
  <c r="C82" i="122"/>
  <c r="C82" i="133" s="1"/>
  <c r="Z82" i="71"/>
  <c r="D82" i="122" s="1"/>
  <c r="D82" i="133" s="1"/>
  <c r="B74" i="124"/>
  <c r="E78" i="123"/>
  <c r="E78" i="124"/>
  <c r="A121" i="69"/>
  <c r="A102" i="39"/>
  <c r="A119" i="53"/>
  <c r="AH101" i="80" l="1"/>
  <c r="AK100" i="80"/>
  <c r="L100" i="122" s="1"/>
  <c r="L100" i="133" s="1"/>
  <c r="AL100" i="80"/>
  <c r="M100" i="122" s="1"/>
  <c r="AI101" i="80"/>
  <c r="M99" i="133"/>
  <c r="M99" i="123"/>
  <c r="M99" i="124"/>
  <c r="Z100" i="75"/>
  <c r="G100" i="122" s="1"/>
  <c r="G100" i="133" s="1"/>
  <c r="X101" i="75"/>
  <c r="T101" i="74"/>
  <c r="V100" i="74"/>
  <c r="F100" i="122" s="1"/>
  <c r="F100" i="133" s="1"/>
  <c r="P101" i="77"/>
  <c r="R100" i="77"/>
  <c r="I100" i="122" s="1"/>
  <c r="I100" i="133" s="1"/>
  <c r="X100" i="71"/>
  <c r="B100" i="122" s="1"/>
  <c r="B100" i="133" s="1"/>
  <c r="U101" i="71"/>
  <c r="X101" i="78"/>
  <c r="AA100" i="78"/>
  <c r="J100" i="122" s="1"/>
  <c r="J100" i="133" s="1"/>
  <c r="AC100" i="76"/>
  <c r="H100" i="122" s="1"/>
  <c r="H100" i="133" s="1"/>
  <c r="AA101" i="76"/>
  <c r="Q90" i="72"/>
  <c r="S89" i="72"/>
  <c r="E89" i="122" s="1"/>
  <c r="E89" i="133" s="1"/>
  <c r="Y84" i="71"/>
  <c r="V85" i="71"/>
  <c r="Z83" i="71"/>
  <c r="D83" i="122" s="1"/>
  <c r="D83" i="133" s="1"/>
  <c r="C83" i="122"/>
  <c r="C83" i="133" s="1"/>
  <c r="G62" i="124"/>
  <c r="L94" i="123"/>
  <c r="L94" i="124"/>
  <c r="D61" i="123"/>
  <c r="D61" i="124"/>
  <c r="C61" i="124"/>
  <c r="C61" i="123"/>
  <c r="H55" i="124"/>
  <c r="H55" i="123"/>
  <c r="I71" i="124"/>
  <c r="I71" i="123"/>
  <c r="A122" i="69"/>
  <c r="A103" i="39"/>
  <c r="A120" i="53"/>
  <c r="X102" i="75" l="1"/>
  <c r="Z101" i="75"/>
  <c r="G101" i="122" s="1"/>
  <c r="G101" i="133" s="1"/>
  <c r="X102" i="78"/>
  <c r="AA101" i="78"/>
  <c r="J101" i="122" s="1"/>
  <c r="J101" i="133" s="1"/>
  <c r="AI102" i="80"/>
  <c r="AL101" i="80"/>
  <c r="M101" i="122" s="1"/>
  <c r="X101" i="71"/>
  <c r="B101" i="122" s="1"/>
  <c r="B101" i="133" s="1"/>
  <c r="U102" i="71"/>
  <c r="M100" i="133"/>
  <c r="M100" i="123"/>
  <c r="M100" i="124"/>
  <c r="R101" i="77"/>
  <c r="I101" i="122" s="1"/>
  <c r="I101" i="133" s="1"/>
  <c r="P102" i="77"/>
  <c r="V101" i="74"/>
  <c r="F101" i="122" s="1"/>
  <c r="F101" i="133" s="1"/>
  <c r="T102" i="74"/>
  <c r="AH102" i="80"/>
  <c r="AK101" i="80"/>
  <c r="L101" i="122" s="1"/>
  <c r="L101" i="133" s="1"/>
  <c r="AC101" i="76"/>
  <c r="H101" i="122" s="1"/>
  <c r="H101" i="133" s="1"/>
  <c r="AA102" i="76"/>
  <c r="Q91" i="72"/>
  <c r="S90" i="72"/>
  <c r="E90" i="122" s="1"/>
  <c r="E90" i="133" s="1"/>
  <c r="Y85" i="71"/>
  <c r="V86" i="71"/>
  <c r="C84" i="122"/>
  <c r="C84" i="133" s="1"/>
  <c r="Z84" i="71"/>
  <c r="D84" i="122" s="1"/>
  <c r="D84" i="133" s="1"/>
  <c r="B75" i="123"/>
  <c r="G62" i="123"/>
  <c r="E79" i="124"/>
  <c r="E79" i="123"/>
  <c r="A123" i="69"/>
  <c r="A104" i="39"/>
  <c r="A121" i="53"/>
  <c r="M101" i="133" l="1"/>
  <c r="M101" i="123"/>
  <c r="M101" i="124"/>
  <c r="AI103" i="80"/>
  <c r="AL102" i="80"/>
  <c r="M102" i="122" s="1"/>
  <c r="AK102" i="80"/>
  <c r="L102" i="122" s="1"/>
  <c r="L102" i="133" s="1"/>
  <c r="AH103" i="80"/>
  <c r="T103" i="74"/>
  <c r="V102" i="74"/>
  <c r="F102" i="122" s="1"/>
  <c r="F102" i="133" s="1"/>
  <c r="AA102" i="78"/>
  <c r="J102" i="122" s="1"/>
  <c r="J102" i="133" s="1"/>
  <c r="X103" i="78"/>
  <c r="U103" i="71"/>
  <c r="X102" i="71"/>
  <c r="B102" i="122" s="1"/>
  <c r="B102" i="133" s="1"/>
  <c r="P103" i="77"/>
  <c r="R102" i="77"/>
  <c r="I102" i="122" s="1"/>
  <c r="I102" i="133" s="1"/>
  <c r="Z102" i="75"/>
  <c r="G102" i="122" s="1"/>
  <c r="G102" i="133" s="1"/>
  <c r="X103" i="75"/>
  <c r="AC102" i="76"/>
  <c r="H102" i="122" s="1"/>
  <c r="H102" i="133" s="1"/>
  <c r="AA103" i="76"/>
  <c r="Q92" i="72"/>
  <c r="S91" i="72"/>
  <c r="E91" i="122" s="1"/>
  <c r="E91" i="133" s="1"/>
  <c r="Y86" i="71"/>
  <c r="V87" i="71"/>
  <c r="C85" i="122"/>
  <c r="C85" i="133" s="1"/>
  <c r="Z85" i="71"/>
  <c r="D85" i="122" s="1"/>
  <c r="D85" i="133" s="1"/>
  <c r="B75" i="124"/>
  <c r="B76" i="123"/>
  <c r="L95" i="123"/>
  <c r="L95" i="124"/>
  <c r="G63" i="124"/>
  <c r="D62" i="123"/>
  <c r="D62" i="124"/>
  <c r="C62" i="123"/>
  <c r="C62" i="124"/>
  <c r="H56" i="124"/>
  <c r="H56" i="123"/>
  <c r="A124" i="69"/>
  <c r="A105" i="39"/>
  <c r="A122" i="53"/>
  <c r="X103" i="71" l="1"/>
  <c r="B103" i="122" s="1"/>
  <c r="B103" i="133" s="1"/>
  <c r="U104" i="71"/>
  <c r="X104" i="78"/>
  <c r="AA103" i="78"/>
  <c r="J103" i="122" s="1"/>
  <c r="J103" i="133" s="1"/>
  <c r="Z103" i="75"/>
  <c r="G103" i="122" s="1"/>
  <c r="G103" i="133" s="1"/>
  <c r="X104" i="75"/>
  <c r="M102" i="133"/>
  <c r="M102" i="123"/>
  <c r="M102" i="124"/>
  <c r="V103" i="74"/>
  <c r="F103" i="122" s="1"/>
  <c r="F103" i="133" s="1"/>
  <c r="T104" i="74"/>
  <c r="AI104" i="80"/>
  <c r="AL103" i="80"/>
  <c r="M103" i="122" s="1"/>
  <c r="AK103" i="80"/>
  <c r="L103" i="122" s="1"/>
  <c r="L103" i="133" s="1"/>
  <c r="AH104" i="80"/>
  <c r="P104" i="77"/>
  <c r="R103" i="77"/>
  <c r="I103" i="122" s="1"/>
  <c r="I103" i="133" s="1"/>
  <c r="AA104" i="76"/>
  <c r="AC103" i="76"/>
  <c r="H103" i="122" s="1"/>
  <c r="H103" i="133" s="1"/>
  <c r="Q93" i="72"/>
  <c r="S92" i="72"/>
  <c r="E92" i="122" s="1"/>
  <c r="E92" i="133" s="1"/>
  <c r="Y87" i="71"/>
  <c r="V88" i="71"/>
  <c r="C86" i="122"/>
  <c r="C86" i="133" s="1"/>
  <c r="Z86" i="71"/>
  <c r="D86" i="122" s="1"/>
  <c r="D86" i="133" s="1"/>
  <c r="B76" i="124"/>
  <c r="G63" i="123"/>
  <c r="K110" i="124"/>
  <c r="K110" i="123"/>
  <c r="I72" i="124"/>
  <c r="I72" i="123"/>
  <c r="A125" i="69"/>
  <c r="A106" i="39"/>
  <c r="A123" i="53"/>
  <c r="A124" i="53" s="1"/>
  <c r="A125" i="53" s="1"/>
  <c r="Z104" i="75" l="1"/>
  <c r="G104" i="122" s="1"/>
  <c r="G104" i="133" s="1"/>
  <c r="X105" i="75"/>
  <c r="AL104" i="80"/>
  <c r="M104" i="122" s="1"/>
  <c r="AI105" i="80"/>
  <c r="P105" i="77"/>
  <c r="R104" i="77"/>
  <c r="I104" i="122" s="1"/>
  <c r="I104" i="133" s="1"/>
  <c r="T105" i="74"/>
  <c r="V104" i="74"/>
  <c r="F104" i="122" s="1"/>
  <c r="F104" i="133" s="1"/>
  <c r="AK104" i="80"/>
  <c r="L104" i="122" s="1"/>
  <c r="L104" i="133" s="1"/>
  <c r="AH105" i="80"/>
  <c r="X105" i="78"/>
  <c r="AA104" i="78"/>
  <c r="J104" i="122" s="1"/>
  <c r="J104" i="133" s="1"/>
  <c r="U105" i="71"/>
  <c r="X104" i="71"/>
  <c r="B104" i="122" s="1"/>
  <c r="B104" i="133" s="1"/>
  <c r="M103" i="133"/>
  <c r="M103" i="123"/>
  <c r="M103" i="124"/>
  <c r="AA105" i="76"/>
  <c r="AC104" i="76"/>
  <c r="H104" i="122" s="1"/>
  <c r="H104" i="133" s="1"/>
  <c r="Q94" i="72"/>
  <c r="S93" i="72"/>
  <c r="E93" i="122" s="1"/>
  <c r="E93" i="133" s="1"/>
  <c r="Y88" i="71"/>
  <c r="V89" i="71"/>
  <c r="C87" i="122"/>
  <c r="C87" i="133" s="1"/>
  <c r="Z87" i="71"/>
  <c r="D87" i="122" s="1"/>
  <c r="D87" i="133" s="1"/>
  <c r="C63" i="123"/>
  <c r="B77" i="124"/>
  <c r="G64" i="123"/>
  <c r="L96" i="124"/>
  <c r="L96" i="123"/>
  <c r="D63" i="123"/>
  <c r="D63" i="124"/>
  <c r="E80" i="124"/>
  <c r="E80" i="123"/>
  <c r="H57" i="123"/>
  <c r="H57" i="124"/>
  <c r="A126" i="69"/>
  <c r="A107" i="39"/>
  <c r="A126" i="53"/>
  <c r="X106" i="78" l="1"/>
  <c r="AA105" i="78"/>
  <c r="J105" i="122" s="1"/>
  <c r="J105" i="133" s="1"/>
  <c r="AK105" i="80"/>
  <c r="L105" i="122" s="1"/>
  <c r="L105" i="133" s="1"/>
  <c r="AH106" i="80"/>
  <c r="P106" i="77"/>
  <c r="R105" i="77"/>
  <c r="I105" i="122" s="1"/>
  <c r="I105" i="133" s="1"/>
  <c r="AI106" i="80"/>
  <c r="AL105" i="80"/>
  <c r="M105" i="122" s="1"/>
  <c r="M104" i="133"/>
  <c r="M104" i="124"/>
  <c r="M104" i="123"/>
  <c r="T106" i="74"/>
  <c r="V105" i="74"/>
  <c r="F105" i="122" s="1"/>
  <c r="F105" i="133" s="1"/>
  <c r="Z105" i="75"/>
  <c r="G105" i="122" s="1"/>
  <c r="G105" i="133" s="1"/>
  <c r="X106" i="75"/>
  <c r="X105" i="71"/>
  <c r="B105" i="122" s="1"/>
  <c r="B105" i="133" s="1"/>
  <c r="U106" i="71"/>
  <c r="AA106" i="76"/>
  <c r="AC105" i="76"/>
  <c r="H105" i="122" s="1"/>
  <c r="H105" i="133" s="1"/>
  <c r="Q95" i="72"/>
  <c r="S94" i="72"/>
  <c r="E94" i="122" s="1"/>
  <c r="E94" i="133" s="1"/>
  <c r="Y89" i="71"/>
  <c r="V90" i="71"/>
  <c r="C88" i="122"/>
  <c r="C88" i="133" s="1"/>
  <c r="Z88" i="71"/>
  <c r="D88" i="122" s="1"/>
  <c r="D88" i="133" s="1"/>
  <c r="G64" i="124"/>
  <c r="C63" i="124"/>
  <c r="B77" i="123"/>
  <c r="K111" i="123"/>
  <c r="K111" i="124"/>
  <c r="I73" i="124"/>
  <c r="I73" i="123"/>
  <c r="A127" i="69"/>
  <c r="A108" i="39"/>
  <c r="A127" i="53"/>
  <c r="AI107" i="80" l="1"/>
  <c r="AL106" i="80"/>
  <c r="M106" i="122" s="1"/>
  <c r="U107" i="71"/>
  <c r="X106" i="71"/>
  <c r="B106" i="122" s="1"/>
  <c r="B106" i="133" s="1"/>
  <c r="R106" i="77"/>
  <c r="I106" i="122" s="1"/>
  <c r="I106" i="133" s="1"/>
  <c r="P107" i="77"/>
  <c r="AK106" i="80"/>
  <c r="L106" i="122" s="1"/>
  <c r="L106" i="133" s="1"/>
  <c r="AH107" i="80"/>
  <c r="Z106" i="75"/>
  <c r="G106" i="122" s="1"/>
  <c r="G106" i="133" s="1"/>
  <c r="X107" i="75"/>
  <c r="V106" i="74"/>
  <c r="F106" i="122" s="1"/>
  <c r="F106" i="133" s="1"/>
  <c r="T107" i="74"/>
  <c r="M105" i="133"/>
  <c r="M105" i="123"/>
  <c r="M105" i="124"/>
  <c r="X107" i="78"/>
  <c r="AA106" i="78"/>
  <c r="J106" i="122" s="1"/>
  <c r="J106" i="133" s="1"/>
  <c r="AA107" i="76"/>
  <c r="AC106" i="76"/>
  <c r="H106" i="122" s="1"/>
  <c r="H106" i="133" s="1"/>
  <c r="Q96" i="72"/>
  <c r="S95" i="72"/>
  <c r="E95" i="122" s="1"/>
  <c r="E95" i="133" s="1"/>
  <c r="Y90" i="71"/>
  <c r="V91" i="71"/>
  <c r="C89" i="122"/>
  <c r="C89" i="133" s="1"/>
  <c r="Z89" i="71"/>
  <c r="D89" i="122" s="1"/>
  <c r="D89" i="133" s="1"/>
  <c r="C64" i="123"/>
  <c r="B78" i="124"/>
  <c r="B78" i="123"/>
  <c r="L97" i="124"/>
  <c r="L97" i="123"/>
  <c r="H58" i="124"/>
  <c r="H58" i="123"/>
  <c r="A128" i="69"/>
  <c r="A109" i="39"/>
  <c r="A128" i="53"/>
  <c r="P108" i="77" l="1"/>
  <c r="R107" i="77"/>
  <c r="I107" i="122" s="1"/>
  <c r="I107" i="133" s="1"/>
  <c r="AA107" i="78"/>
  <c r="J107" i="122" s="1"/>
  <c r="J107" i="133" s="1"/>
  <c r="X108" i="78"/>
  <c r="U108" i="71"/>
  <c r="X107" i="71"/>
  <c r="B107" i="122" s="1"/>
  <c r="B107" i="133" s="1"/>
  <c r="T108" i="74"/>
  <c r="V107" i="74"/>
  <c r="F107" i="122" s="1"/>
  <c r="F107" i="133" s="1"/>
  <c r="AH108" i="80"/>
  <c r="AK107" i="80"/>
  <c r="L107" i="122" s="1"/>
  <c r="L107" i="133" s="1"/>
  <c r="M106" i="133"/>
  <c r="M106" i="124"/>
  <c r="M106" i="123"/>
  <c r="X108" i="75"/>
  <c r="Z107" i="75"/>
  <c r="G107" i="122" s="1"/>
  <c r="G107" i="133" s="1"/>
  <c r="AI108" i="80"/>
  <c r="AL107" i="80"/>
  <c r="M107" i="122" s="1"/>
  <c r="AA108" i="76"/>
  <c r="AC107" i="76"/>
  <c r="H107" i="122" s="1"/>
  <c r="H107" i="133" s="1"/>
  <c r="Q97" i="72"/>
  <c r="S96" i="72"/>
  <c r="E96" i="122" s="1"/>
  <c r="E96" i="133" s="1"/>
  <c r="Y91" i="71"/>
  <c r="V92" i="71"/>
  <c r="C90" i="122"/>
  <c r="C90" i="133" s="1"/>
  <c r="Z90" i="71"/>
  <c r="D90" i="122" s="1"/>
  <c r="D90" i="133" s="1"/>
  <c r="C64" i="124"/>
  <c r="K112" i="123"/>
  <c r="K112" i="124"/>
  <c r="E81" i="123"/>
  <c r="E81" i="124"/>
  <c r="I74" i="124"/>
  <c r="I74" i="123"/>
  <c r="G65" i="123"/>
  <c r="G65" i="124"/>
  <c r="A129" i="69"/>
  <c r="A110" i="39"/>
  <c r="A129" i="53"/>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M107" i="133" l="1"/>
  <c r="M107" i="124"/>
  <c r="M107" i="123"/>
  <c r="X108" i="71"/>
  <c r="B108" i="122" s="1"/>
  <c r="B108" i="133" s="1"/>
  <c r="U109" i="71"/>
  <c r="AI109" i="80"/>
  <c r="AL108" i="80"/>
  <c r="M108" i="122" s="1"/>
  <c r="X109" i="78"/>
  <c r="AA108" i="78"/>
  <c r="J108" i="122" s="1"/>
  <c r="J108" i="133" s="1"/>
  <c r="AH109" i="80"/>
  <c r="AK108" i="80"/>
  <c r="L108" i="122" s="1"/>
  <c r="L108" i="133" s="1"/>
  <c r="X109" i="75"/>
  <c r="Z108" i="75"/>
  <c r="G108" i="122" s="1"/>
  <c r="G108" i="133" s="1"/>
  <c r="T109" i="74"/>
  <c r="V108" i="74"/>
  <c r="F108" i="122" s="1"/>
  <c r="F108" i="133" s="1"/>
  <c r="P109" i="77"/>
  <c r="R108" i="77"/>
  <c r="I108" i="122" s="1"/>
  <c r="I108" i="133" s="1"/>
  <c r="AA109" i="76"/>
  <c r="AC108" i="76"/>
  <c r="H108" i="122" s="1"/>
  <c r="H108" i="133" s="1"/>
  <c r="Q98" i="72"/>
  <c r="S97" i="72"/>
  <c r="E97" i="122" s="1"/>
  <c r="E97" i="133" s="1"/>
  <c r="Y92" i="71"/>
  <c r="V93" i="71"/>
  <c r="C91" i="122"/>
  <c r="C91" i="133" s="1"/>
  <c r="Z91" i="71"/>
  <c r="D91" i="122" s="1"/>
  <c r="D91" i="133" s="1"/>
  <c r="D64" i="123"/>
  <c r="D64" i="124"/>
  <c r="D65" i="124"/>
  <c r="C65" i="124"/>
  <c r="B79" i="124"/>
  <c r="L98" i="124"/>
  <c r="L98" i="123"/>
  <c r="H59" i="124"/>
  <c r="H59" i="123"/>
  <c r="A130" i="69"/>
  <c r="A111" i="39"/>
  <c r="Z109" i="75" l="1"/>
  <c r="G109" i="122" s="1"/>
  <c r="G109" i="133" s="1"/>
  <c r="X110" i="75"/>
  <c r="AL109" i="80"/>
  <c r="M109" i="122" s="1"/>
  <c r="AI110" i="80"/>
  <c r="X109" i="71"/>
  <c r="B109" i="122" s="1"/>
  <c r="B109" i="133" s="1"/>
  <c r="U110" i="71"/>
  <c r="AA109" i="78"/>
  <c r="J109" i="122" s="1"/>
  <c r="J109" i="133" s="1"/>
  <c r="X110" i="78"/>
  <c r="R109" i="77"/>
  <c r="I109" i="122" s="1"/>
  <c r="I109" i="133" s="1"/>
  <c r="P110" i="77"/>
  <c r="AH110" i="80"/>
  <c r="AK109" i="80"/>
  <c r="L109" i="122" s="1"/>
  <c r="L109" i="133" s="1"/>
  <c r="T110" i="74"/>
  <c r="V109" i="74"/>
  <c r="F109" i="122" s="1"/>
  <c r="F109" i="133" s="1"/>
  <c r="M108" i="133"/>
  <c r="M108" i="123"/>
  <c r="M108" i="124"/>
  <c r="AA110" i="76"/>
  <c r="AC109" i="76"/>
  <c r="H109" i="122" s="1"/>
  <c r="H109" i="133" s="1"/>
  <c r="Q99" i="72"/>
  <c r="S98" i="72"/>
  <c r="E98" i="122" s="1"/>
  <c r="E98" i="133" s="1"/>
  <c r="Y93" i="71"/>
  <c r="V94" i="71"/>
  <c r="C92" i="122"/>
  <c r="C92" i="133" s="1"/>
  <c r="Z92" i="71"/>
  <c r="D92" i="122" s="1"/>
  <c r="D92" i="133" s="1"/>
  <c r="B79" i="123"/>
  <c r="C65" i="123"/>
  <c r="D65" i="123"/>
  <c r="K113" i="123"/>
  <c r="K113" i="124"/>
  <c r="E82" i="124"/>
  <c r="E82" i="123"/>
  <c r="I75" i="124"/>
  <c r="I75" i="123"/>
  <c r="G66" i="124"/>
  <c r="G66" i="123"/>
  <c r="A131" i="69"/>
  <c r="A112" i="39"/>
  <c r="U111" i="71" l="1"/>
  <c r="X110" i="71"/>
  <c r="B110" i="122" s="1"/>
  <c r="B110" i="133" s="1"/>
  <c r="AA110" i="78"/>
  <c r="J110" i="122" s="1"/>
  <c r="J110" i="133" s="1"/>
  <c r="X111" i="78"/>
  <c r="AL110" i="80"/>
  <c r="M110" i="122" s="1"/>
  <c r="AI111" i="80"/>
  <c r="M109" i="133"/>
  <c r="M109" i="123"/>
  <c r="M109" i="124"/>
  <c r="AH111" i="80"/>
  <c r="AK110" i="80"/>
  <c r="L110" i="122" s="1"/>
  <c r="L110" i="133" s="1"/>
  <c r="X111" i="75"/>
  <c r="Z110" i="75"/>
  <c r="G110" i="122" s="1"/>
  <c r="G110" i="133" s="1"/>
  <c r="P111" i="77"/>
  <c r="R110" i="77"/>
  <c r="I110" i="122" s="1"/>
  <c r="I110" i="133" s="1"/>
  <c r="T111" i="74"/>
  <c r="V110" i="74"/>
  <c r="F110" i="122" s="1"/>
  <c r="F110" i="133" s="1"/>
  <c r="AA111" i="76"/>
  <c r="AC110" i="76"/>
  <c r="H110" i="122" s="1"/>
  <c r="H110" i="133" s="1"/>
  <c r="Q100" i="72"/>
  <c r="S99" i="72"/>
  <c r="E99" i="122" s="1"/>
  <c r="E99" i="133" s="1"/>
  <c r="Y94" i="71"/>
  <c r="V95" i="71"/>
  <c r="C93" i="122"/>
  <c r="C93" i="133" s="1"/>
  <c r="Z93" i="71"/>
  <c r="D93" i="122" s="1"/>
  <c r="D93" i="133" s="1"/>
  <c r="D66" i="124"/>
  <c r="C66" i="123"/>
  <c r="B80" i="123"/>
  <c r="B80" i="124"/>
  <c r="L99" i="123"/>
  <c r="L99" i="124"/>
  <c r="H60" i="124"/>
  <c r="A132" i="69"/>
  <c r="A113" i="39"/>
  <c r="AI112" i="80" l="1"/>
  <c r="AL111" i="80"/>
  <c r="M111" i="122" s="1"/>
  <c r="M110" i="133"/>
  <c r="M110" i="124"/>
  <c r="M110" i="123"/>
  <c r="T112" i="74"/>
  <c r="V111" i="74"/>
  <c r="F111" i="122" s="1"/>
  <c r="F111" i="133" s="1"/>
  <c r="X112" i="78"/>
  <c r="AA111" i="78"/>
  <c r="J111" i="122" s="1"/>
  <c r="J111" i="133" s="1"/>
  <c r="P112" i="77"/>
  <c r="R111" i="77"/>
  <c r="I111" i="122" s="1"/>
  <c r="I111" i="133" s="1"/>
  <c r="X112" i="75"/>
  <c r="Z111" i="75"/>
  <c r="G111" i="122" s="1"/>
  <c r="G111" i="133" s="1"/>
  <c r="AK111" i="80"/>
  <c r="L111" i="122" s="1"/>
  <c r="L111" i="133" s="1"/>
  <c r="AH112" i="80"/>
  <c r="U112" i="71"/>
  <c r="X111" i="71"/>
  <c r="B111" i="122" s="1"/>
  <c r="B111" i="133" s="1"/>
  <c r="AA112" i="76"/>
  <c r="AC111" i="76"/>
  <c r="H111" i="122" s="1"/>
  <c r="H111" i="133" s="1"/>
  <c r="Q101" i="72"/>
  <c r="S100" i="72"/>
  <c r="E100" i="122" s="1"/>
  <c r="E100" i="133" s="1"/>
  <c r="Y95" i="71"/>
  <c r="V96" i="71"/>
  <c r="C94" i="122"/>
  <c r="C94" i="133" s="1"/>
  <c r="Z94" i="71"/>
  <c r="D94" i="122" s="1"/>
  <c r="D94" i="133" s="1"/>
  <c r="C66" i="124"/>
  <c r="H60" i="123"/>
  <c r="D66" i="123"/>
  <c r="G67" i="124"/>
  <c r="K114" i="123"/>
  <c r="K114" i="124"/>
  <c r="I76" i="124"/>
  <c r="I76" i="123"/>
  <c r="E83" i="124"/>
  <c r="E83" i="123"/>
  <c r="A133" i="69"/>
  <c r="A114" i="39"/>
  <c r="X113" i="78" l="1"/>
  <c r="AA112" i="78"/>
  <c r="J112" i="122" s="1"/>
  <c r="J112" i="133" s="1"/>
  <c r="V112" i="74"/>
  <c r="F112" i="122" s="1"/>
  <c r="F112" i="133" s="1"/>
  <c r="T113" i="74"/>
  <c r="R112" i="77"/>
  <c r="I112" i="122" s="1"/>
  <c r="I112" i="133" s="1"/>
  <c r="P113" i="77"/>
  <c r="X112" i="71"/>
  <c r="B112" i="122" s="1"/>
  <c r="B112" i="133" s="1"/>
  <c r="U113" i="71"/>
  <c r="AH113" i="80"/>
  <c r="AK112" i="80"/>
  <c r="L112" i="122" s="1"/>
  <c r="L112" i="133" s="1"/>
  <c r="M111" i="133"/>
  <c r="M111" i="124"/>
  <c r="M111" i="123"/>
  <c r="X113" i="75"/>
  <c r="Z112" i="75"/>
  <c r="G112" i="122" s="1"/>
  <c r="G112" i="133" s="1"/>
  <c r="AL112" i="80"/>
  <c r="M112" i="122" s="1"/>
  <c r="AI113" i="80"/>
  <c r="AA113" i="76"/>
  <c r="AC112" i="76"/>
  <c r="H112" i="122" s="1"/>
  <c r="H112" i="133" s="1"/>
  <c r="Q102" i="72"/>
  <c r="S101" i="72"/>
  <c r="E101" i="122" s="1"/>
  <c r="E101" i="133" s="1"/>
  <c r="Y96" i="71"/>
  <c r="V97" i="71"/>
  <c r="C95" i="122"/>
  <c r="C95" i="133" s="1"/>
  <c r="Z95" i="71"/>
  <c r="D95" i="122" s="1"/>
  <c r="D95" i="133" s="1"/>
  <c r="B81" i="124"/>
  <c r="B81" i="123"/>
  <c r="G67" i="123"/>
  <c r="L100" i="123"/>
  <c r="L100" i="124"/>
  <c r="D67" i="124"/>
  <c r="D67" i="123"/>
  <c r="C67" i="123"/>
  <c r="C67" i="124"/>
  <c r="H61" i="123"/>
  <c r="H61" i="124"/>
  <c r="A134" i="69"/>
  <c r="A115" i="39"/>
  <c r="AH114" i="80" l="1"/>
  <c r="AK113" i="80"/>
  <c r="L113" i="122" s="1"/>
  <c r="L113" i="133" s="1"/>
  <c r="R113" i="77"/>
  <c r="I113" i="122" s="1"/>
  <c r="I113" i="133" s="1"/>
  <c r="P114" i="77"/>
  <c r="AI114" i="80"/>
  <c r="AL113" i="80"/>
  <c r="M113" i="122" s="1"/>
  <c r="M112" i="133"/>
  <c r="M112" i="124"/>
  <c r="M112" i="123"/>
  <c r="V113" i="74"/>
  <c r="F113" i="122" s="1"/>
  <c r="F113" i="133" s="1"/>
  <c r="T114" i="74"/>
  <c r="U114" i="71"/>
  <c r="X113" i="71"/>
  <c r="B113" i="122" s="1"/>
  <c r="B113" i="133" s="1"/>
  <c r="Z113" i="75"/>
  <c r="G113" i="122" s="1"/>
  <c r="G113" i="133" s="1"/>
  <c r="X114" i="75"/>
  <c r="AA113" i="78"/>
  <c r="J113" i="122" s="1"/>
  <c r="J113" i="133" s="1"/>
  <c r="X114" i="78"/>
  <c r="AA114" i="76"/>
  <c r="AC113" i="76"/>
  <c r="H113" i="122" s="1"/>
  <c r="H113" i="133" s="1"/>
  <c r="Q103" i="72"/>
  <c r="S102" i="72"/>
  <c r="E102" i="122" s="1"/>
  <c r="E102" i="133" s="1"/>
  <c r="Y97" i="71"/>
  <c r="V98" i="71"/>
  <c r="C96" i="122"/>
  <c r="C96" i="133" s="1"/>
  <c r="Z96" i="71"/>
  <c r="D96" i="122" s="1"/>
  <c r="D96" i="133" s="1"/>
  <c r="E84" i="124"/>
  <c r="K115" i="123"/>
  <c r="K115" i="124"/>
  <c r="G68" i="124"/>
  <c r="G68" i="123"/>
  <c r="A135" i="69"/>
  <c r="A116" i="39"/>
  <c r="X114" i="71" l="1"/>
  <c r="B114" i="122" s="1"/>
  <c r="B114" i="133" s="1"/>
  <c r="U115" i="71"/>
  <c r="V114" i="74"/>
  <c r="F114" i="122" s="1"/>
  <c r="F114" i="133" s="1"/>
  <c r="T115" i="74"/>
  <c r="M113" i="133"/>
  <c r="M113" i="123"/>
  <c r="M113" i="124"/>
  <c r="X115" i="78"/>
  <c r="AA114" i="78"/>
  <c r="J114" i="122" s="1"/>
  <c r="J114" i="133" s="1"/>
  <c r="AL114" i="80"/>
  <c r="M114" i="122" s="1"/>
  <c r="AI115" i="80"/>
  <c r="P115" i="77"/>
  <c r="R114" i="77"/>
  <c r="I114" i="122" s="1"/>
  <c r="I114" i="133" s="1"/>
  <c r="Z114" i="75"/>
  <c r="G114" i="122" s="1"/>
  <c r="G114" i="133" s="1"/>
  <c r="X115" i="75"/>
  <c r="AK114" i="80"/>
  <c r="L114" i="122" s="1"/>
  <c r="L114" i="133" s="1"/>
  <c r="AH115" i="80"/>
  <c r="AC114" i="76"/>
  <c r="H114" i="122" s="1"/>
  <c r="H114" i="133" s="1"/>
  <c r="AA115" i="76"/>
  <c r="Q104" i="72"/>
  <c r="S103" i="72"/>
  <c r="E103" i="122" s="1"/>
  <c r="E103" i="133" s="1"/>
  <c r="Y98" i="71"/>
  <c r="V99" i="71"/>
  <c r="C97" i="122"/>
  <c r="C97" i="133" s="1"/>
  <c r="Z97" i="71"/>
  <c r="D97" i="122" s="1"/>
  <c r="D97" i="133" s="1"/>
  <c r="E84" i="123"/>
  <c r="C68" i="124"/>
  <c r="B82" i="123"/>
  <c r="B82" i="124"/>
  <c r="L101" i="123"/>
  <c r="L101" i="124"/>
  <c r="I77" i="124"/>
  <c r="I77" i="123"/>
  <c r="H62" i="123"/>
  <c r="H62" i="124"/>
  <c r="A136" i="69"/>
  <c r="A117" i="39"/>
  <c r="AL115" i="80" l="1"/>
  <c r="M115" i="122" s="1"/>
  <c r="AI116" i="80"/>
  <c r="M114" i="133"/>
  <c r="M114" i="124"/>
  <c r="M114" i="123"/>
  <c r="AH116" i="80"/>
  <c r="AK115" i="80"/>
  <c r="L115" i="122" s="1"/>
  <c r="L115" i="133" s="1"/>
  <c r="T116" i="74"/>
  <c r="V115" i="74"/>
  <c r="F115" i="122" s="1"/>
  <c r="F115" i="133" s="1"/>
  <c r="P116" i="77"/>
  <c r="R115" i="77"/>
  <c r="I115" i="122" s="1"/>
  <c r="I115" i="133" s="1"/>
  <c r="X116" i="75"/>
  <c r="Z115" i="75"/>
  <c r="G115" i="122" s="1"/>
  <c r="G115" i="133" s="1"/>
  <c r="X116" i="78"/>
  <c r="AA115" i="78"/>
  <c r="J115" i="122" s="1"/>
  <c r="J115" i="133" s="1"/>
  <c r="X115" i="71"/>
  <c r="B115" i="122" s="1"/>
  <c r="B115" i="133" s="1"/>
  <c r="U116" i="71"/>
  <c r="AA116" i="76"/>
  <c r="AC115" i="76"/>
  <c r="H115" i="122" s="1"/>
  <c r="H115" i="133" s="1"/>
  <c r="Q105" i="72"/>
  <c r="S104" i="72"/>
  <c r="E104" i="122" s="1"/>
  <c r="E104" i="133" s="1"/>
  <c r="Y99" i="71"/>
  <c r="V100" i="71"/>
  <c r="C98" i="122"/>
  <c r="C98" i="133" s="1"/>
  <c r="Z98" i="71"/>
  <c r="D98" i="122" s="1"/>
  <c r="D98" i="133" s="1"/>
  <c r="D68" i="124"/>
  <c r="C68" i="123"/>
  <c r="D68" i="123"/>
  <c r="K116" i="123"/>
  <c r="K116" i="124"/>
  <c r="G69" i="123"/>
  <c r="E85" i="123"/>
  <c r="E85" i="124"/>
  <c r="A137" i="69"/>
  <c r="A118" i="39"/>
  <c r="R116" i="77" l="1"/>
  <c r="I116" i="122" s="1"/>
  <c r="I116" i="133" s="1"/>
  <c r="P117" i="77"/>
  <c r="T117" i="74"/>
  <c r="V116" i="74"/>
  <c r="F116" i="122" s="1"/>
  <c r="F116" i="133" s="1"/>
  <c r="AH117" i="80"/>
  <c r="AK116" i="80"/>
  <c r="L116" i="122" s="1"/>
  <c r="L116" i="133" s="1"/>
  <c r="U117" i="71"/>
  <c r="X116" i="71"/>
  <c r="B116" i="122" s="1"/>
  <c r="B116" i="133" s="1"/>
  <c r="X117" i="78"/>
  <c r="AA116" i="78"/>
  <c r="J116" i="122" s="1"/>
  <c r="J116" i="133" s="1"/>
  <c r="AL116" i="80"/>
  <c r="M116" i="122" s="1"/>
  <c r="AI117" i="80"/>
  <c r="Z116" i="75"/>
  <c r="G116" i="122" s="1"/>
  <c r="G116" i="133" s="1"/>
  <c r="X117" i="75"/>
  <c r="M115" i="133"/>
  <c r="M115" i="124"/>
  <c r="M115" i="123"/>
  <c r="AC116" i="76"/>
  <c r="H116" i="122" s="1"/>
  <c r="H116" i="133" s="1"/>
  <c r="AA117" i="76"/>
  <c r="Q106" i="72"/>
  <c r="S105" i="72"/>
  <c r="E105" i="122" s="1"/>
  <c r="E105" i="133" s="1"/>
  <c r="Y100" i="71"/>
  <c r="V101" i="71"/>
  <c r="C99" i="122"/>
  <c r="C99" i="133" s="1"/>
  <c r="Z99" i="71"/>
  <c r="D99" i="122" s="1"/>
  <c r="D99" i="133" s="1"/>
  <c r="B83" i="123"/>
  <c r="L102" i="123"/>
  <c r="L102" i="124"/>
  <c r="G69" i="124"/>
  <c r="H63" i="123"/>
  <c r="H63" i="124"/>
  <c r="I78" i="124"/>
  <c r="I78" i="123"/>
  <c r="A138" i="69"/>
  <c r="A119" i="39"/>
  <c r="M116" i="133" l="1"/>
  <c r="M116" i="124"/>
  <c r="M116" i="123"/>
  <c r="T118" i="74"/>
  <c r="V117" i="74"/>
  <c r="F117" i="122" s="1"/>
  <c r="F117" i="133" s="1"/>
  <c r="AI118" i="80"/>
  <c r="AL117" i="80"/>
  <c r="M117" i="122" s="1"/>
  <c r="M117" i="124" s="1"/>
  <c r="AA117" i="78"/>
  <c r="J117" i="122" s="1"/>
  <c r="J117" i="133" s="1"/>
  <c r="X118" i="78"/>
  <c r="Z117" i="75"/>
  <c r="G117" i="122" s="1"/>
  <c r="G117" i="133" s="1"/>
  <c r="X118" i="75"/>
  <c r="P118" i="77"/>
  <c r="R117" i="77"/>
  <c r="I117" i="122" s="1"/>
  <c r="I117" i="133" s="1"/>
  <c r="U118" i="71"/>
  <c r="X117" i="71"/>
  <c r="B117" i="122" s="1"/>
  <c r="B117" i="133" s="1"/>
  <c r="AH118" i="80"/>
  <c r="AK117" i="80"/>
  <c r="L117" i="122" s="1"/>
  <c r="L117" i="133" s="1"/>
  <c r="AA118" i="76"/>
  <c r="AC117" i="76"/>
  <c r="H117" i="122" s="1"/>
  <c r="H117" i="133" s="1"/>
  <c r="Q107" i="72"/>
  <c r="S106" i="72"/>
  <c r="E106" i="122" s="1"/>
  <c r="E106" i="133" s="1"/>
  <c r="Y101" i="71"/>
  <c r="V102" i="71"/>
  <c r="C100" i="122"/>
  <c r="C100" i="133" s="1"/>
  <c r="Z100" i="71"/>
  <c r="D100" i="122" s="1"/>
  <c r="D100" i="133" s="1"/>
  <c r="B83" i="124"/>
  <c r="G70" i="124"/>
  <c r="K117" i="123"/>
  <c r="K117" i="124"/>
  <c r="D69" i="123"/>
  <c r="D69" i="124"/>
  <c r="C69" i="123"/>
  <c r="C69" i="124"/>
  <c r="E86" i="123"/>
  <c r="E86" i="124"/>
  <c r="A139" i="69"/>
  <c r="A120" i="39"/>
  <c r="P119" i="77" l="1"/>
  <c r="R118" i="77"/>
  <c r="I118" i="122" s="1"/>
  <c r="I118" i="133" s="1"/>
  <c r="V118" i="74"/>
  <c r="F118" i="122" s="1"/>
  <c r="F118" i="133" s="1"/>
  <c r="T119" i="74"/>
  <c r="X119" i="75"/>
  <c r="Z118" i="75"/>
  <c r="G118" i="122" s="1"/>
  <c r="G118" i="133" s="1"/>
  <c r="AL118" i="80"/>
  <c r="M118" i="122" s="1"/>
  <c r="M118" i="133" s="1"/>
  <c r="AI119" i="80"/>
  <c r="AA118" i="78"/>
  <c r="J118" i="122" s="1"/>
  <c r="J118" i="133" s="1"/>
  <c r="X119" i="78"/>
  <c r="U119" i="71"/>
  <c r="X118" i="71"/>
  <c r="B118" i="122" s="1"/>
  <c r="B118" i="133" s="1"/>
  <c r="M117" i="133"/>
  <c r="M117" i="123"/>
  <c r="AH119" i="80"/>
  <c r="AK118" i="80"/>
  <c r="L118" i="122" s="1"/>
  <c r="L118" i="133" s="1"/>
  <c r="AA119" i="76"/>
  <c r="AC118" i="76"/>
  <c r="H118" i="122" s="1"/>
  <c r="H118" i="133" s="1"/>
  <c r="Q108" i="72"/>
  <c r="S107" i="72"/>
  <c r="E107" i="122" s="1"/>
  <c r="E107" i="133" s="1"/>
  <c r="Y102" i="71"/>
  <c r="V103" i="71"/>
  <c r="C101" i="122"/>
  <c r="C101" i="133" s="1"/>
  <c r="Z101" i="71"/>
  <c r="D101" i="122" s="1"/>
  <c r="D101" i="133" s="1"/>
  <c r="G70" i="123"/>
  <c r="B84" i="124"/>
  <c r="B84" i="123"/>
  <c r="L103" i="123"/>
  <c r="L103" i="124"/>
  <c r="I79" i="123"/>
  <c r="H64" i="124"/>
  <c r="H64" i="123"/>
  <c r="A140" i="69"/>
  <c r="A121" i="39"/>
  <c r="U120" i="71" l="1"/>
  <c r="X119" i="71"/>
  <c r="B119" i="122" s="1"/>
  <c r="B119" i="133" s="1"/>
  <c r="AK119" i="80"/>
  <c r="L119" i="122" s="1"/>
  <c r="L119" i="133" s="1"/>
  <c r="AH120" i="80"/>
  <c r="AI120" i="80"/>
  <c r="AL119" i="80"/>
  <c r="M119" i="122" s="1"/>
  <c r="M119" i="133" s="1"/>
  <c r="T120" i="74"/>
  <c r="V119" i="74"/>
  <c r="F119" i="122" s="1"/>
  <c r="F119" i="133" s="1"/>
  <c r="M118" i="124"/>
  <c r="X120" i="78"/>
  <c r="AA119" i="78"/>
  <c r="J119" i="122" s="1"/>
  <c r="J119" i="133" s="1"/>
  <c r="Z119" i="75"/>
  <c r="G119" i="122" s="1"/>
  <c r="G119" i="133" s="1"/>
  <c r="X120" i="75"/>
  <c r="M118" i="123"/>
  <c r="P120" i="77"/>
  <c r="R119" i="77"/>
  <c r="I119" i="122" s="1"/>
  <c r="I119" i="133" s="1"/>
  <c r="AA120" i="76"/>
  <c r="AC119" i="76"/>
  <c r="H119" i="122" s="1"/>
  <c r="H119" i="133" s="1"/>
  <c r="Q109" i="72"/>
  <c r="S108" i="72"/>
  <c r="E108" i="122" s="1"/>
  <c r="E108" i="133" s="1"/>
  <c r="Y103" i="71"/>
  <c r="V104" i="71"/>
  <c r="C102" i="122"/>
  <c r="C102" i="133" s="1"/>
  <c r="Z102" i="71"/>
  <c r="D102" i="122" s="1"/>
  <c r="D102" i="133" s="1"/>
  <c r="I79" i="124"/>
  <c r="E87" i="124"/>
  <c r="G71" i="123"/>
  <c r="K118" i="123"/>
  <c r="K118" i="124"/>
  <c r="A141" i="69"/>
  <c r="A122" i="39"/>
  <c r="AA120" i="78" l="1"/>
  <c r="J120" i="122" s="1"/>
  <c r="J120" i="133" s="1"/>
  <c r="X121" i="78"/>
  <c r="T121" i="74"/>
  <c r="V120" i="74"/>
  <c r="F120" i="122" s="1"/>
  <c r="F120" i="133" s="1"/>
  <c r="AI121" i="80"/>
  <c r="AL120" i="80"/>
  <c r="M120" i="122" s="1"/>
  <c r="M120" i="133" s="1"/>
  <c r="AK120" i="80"/>
  <c r="L120" i="122" s="1"/>
  <c r="L120" i="133" s="1"/>
  <c r="AH121" i="80"/>
  <c r="P121" i="77"/>
  <c r="R120" i="77"/>
  <c r="I120" i="122" s="1"/>
  <c r="I120" i="133" s="1"/>
  <c r="Z120" i="75"/>
  <c r="G120" i="122" s="1"/>
  <c r="G120" i="133" s="1"/>
  <c r="X121" i="75"/>
  <c r="U121" i="71"/>
  <c r="X120" i="71"/>
  <c r="B120" i="122" s="1"/>
  <c r="B120" i="133" s="1"/>
  <c r="AA121" i="76"/>
  <c r="AC120" i="76"/>
  <c r="H120" i="122" s="1"/>
  <c r="H120" i="133" s="1"/>
  <c r="Q110" i="72"/>
  <c r="S109" i="72"/>
  <c r="E109" i="122" s="1"/>
  <c r="E109" i="133" s="1"/>
  <c r="Y104" i="71"/>
  <c r="V105" i="71"/>
  <c r="C103" i="122"/>
  <c r="C103" i="133" s="1"/>
  <c r="Z103" i="71"/>
  <c r="D103" i="122" s="1"/>
  <c r="D103" i="133" s="1"/>
  <c r="G71" i="124"/>
  <c r="E87" i="123"/>
  <c r="B85" i="123"/>
  <c r="B85" i="124"/>
  <c r="L104" i="123"/>
  <c r="L104" i="124"/>
  <c r="M119" i="123"/>
  <c r="M119" i="124"/>
  <c r="D70" i="124"/>
  <c r="D70" i="123"/>
  <c r="C70" i="123"/>
  <c r="C70" i="124"/>
  <c r="H65" i="123"/>
  <c r="H65" i="124"/>
  <c r="I80" i="124"/>
  <c r="I80" i="123"/>
  <c r="A142" i="69"/>
  <c r="A123" i="39"/>
  <c r="Z121" i="75" l="1"/>
  <c r="G121" i="122" s="1"/>
  <c r="G121" i="133" s="1"/>
  <c r="X122" i="75"/>
  <c r="AL121" i="80"/>
  <c r="M121" i="122" s="1"/>
  <c r="M121" i="133" s="1"/>
  <c r="AI122" i="80"/>
  <c r="AK121" i="80"/>
  <c r="L121" i="122" s="1"/>
  <c r="L121" i="133" s="1"/>
  <c r="AH122" i="80"/>
  <c r="P122" i="77"/>
  <c r="R121" i="77"/>
  <c r="I121" i="122" s="1"/>
  <c r="I121" i="133" s="1"/>
  <c r="V121" i="74"/>
  <c r="F121" i="122" s="1"/>
  <c r="F121" i="133" s="1"/>
  <c r="T122" i="74"/>
  <c r="AA121" i="78"/>
  <c r="J121" i="122" s="1"/>
  <c r="J121" i="133" s="1"/>
  <c r="X122" i="78"/>
  <c r="X121" i="71"/>
  <c r="B121" i="122" s="1"/>
  <c r="B121" i="133" s="1"/>
  <c r="U122" i="71"/>
  <c r="AC121" i="76"/>
  <c r="H121" i="122" s="1"/>
  <c r="H121" i="133" s="1"/>
  <c r="AA122" i="76"/>
  <c r="Q111" i="72"/>
  <c r="S110" i="72"/>
  <c r="E110" i="122" s="1"/>
  <c r="E110" i="133" s="1"/>
  <c r="Y105" i="71"/>
  <c r="V106" i="71"/>
  <c r="C104" i="122"/>
  <c r="C104" i="133" s="1"/>
  <c r="Z104" i="71"/>
  <c r="D104" i="122" s="1"/>
  <c r="D104" i="133" s="1"/>
  <c r="K119" i="124"/>
  <c r="K119" i="123"/>
  <c r="E88" i="123"/>
  <c r="E88" i="124"/>
  <c r="G72" i="123"/>
  <c r="G72" i="124"/>
  <c r="A143" i="69"/>
  <c r="A124" i="39"/>
  <c r="P123" i="77" l="1"/>
  <c r="R122" i="77"/>
  <c r="I122" i="122" s="1"/>
  <c r="I122" i="133" s="1"/>
  <c r="AK122" i="80"/>
  <c r="L122" i="122" s="1"/>
  <c r="L122" i="133" s="1"/>
  <c r="AH123" i="80"/>
  <c r="V122" i="74"/>
  <c r="F122" i="122" s="1"/>
  <c r="F122" i="133" s="1"/>
  <c r="T123" i="74"/>
  <c r="AI123" i="80"/>
  <c r="AL122" i="80"/>
  <c r="M122" i="122" s="1"/>
  <c r="M122" i="133" s="1"/>
  <c r="X123" i="78"/>
  <c r="AA122" i="78"/>
  <c r="J122" i="122" s="1"/>
  <c r="J122" i="133" s="1"/>
  <c r="X122" i="71"/>
  <c r="B122" i="122" s="1"/>
  <c r="B122" i="133" s="1"/>
  <c r="U123" i="71"/>
  <c r="X123" i="75"/>
  <c r="Z122" i="75"/>
  <c r="G122" i="122" s="1"/>
  <c r="G122" i="133" s="1"/>
  <c r="AC122" i="76"/>
  <c r="H122" i="122" s="1"/>
  <c r="H122" i="133" s="1"/>
  <c r="AA123" i="76"/>
  <c r="Q112" i="72"/>
  <c r="S111" i="72"/>
  <c r="E111" i="122" s="1"/>
  <c r="E111" i="133" s="1"/>
  <c r="Y106" i="71"/>
  <c r="V107" i="71"/>
  <c r="C105" i="122"/>
  <c r="C105" i="133" s="1"/>
  <c r="Z105" i="71"/>
  <c r="D105" i="122" s="1"/>
  <c r="D105" i="133" s="1"/>
  <c r="B86" i="123"/>
  <c r="B86" i="124"/>
  <c r="L105" i="124"/>
  <c r="L105" i="123"/>
  <c r="M120" i="123"/>
  <c r="M120" i="124"/>
  <c r="D71" i="124"/>
  <c r="D71" i="123"/>
  <c r="C71" i="124"/>
  <c r="C71" i="123"/>
  <c r="I81" i="123"/>
  <c r="I81" i="124"/>
  <c r="A144" i="69"/>
  <c r="A125" i="39"/>
  <c r="V123" i="74" l="1"/>
  <c r="F123" i="122" s="1"/>
  <c r="F123" i="133" s="1"/>
  <c r="T124" i="74"/>
  <c r="X123" i="71"/>
  <c r="B123" i="122" s="1"/>
  <c r="B123" i="133" s="1"/>
  <c r="U124" i="71"/>
  <c r="AH124" i="80"/>
  <c r="AK123" i="80"/>
  <c r="L123" i="122" s="1"/>
  <c r="L123" i="133" s="1"/>
  <c r="X124" i="78"/>
  <c r="AA123" i="78"/>
  <c r="J123" i="122" s="1"/>
  <c r="J123" i="133" s="1"/>
  <c r="AI124" i="80"/>
  <c r="AL123" i="80"/>
  <c r="M123" i="122" s="1"/>
  <c r="M123" i="133" s="1"/>
  <c r="Z123" i="75"/>
  <c r="G123" i="122" s="1"/>
  <c r="G123" i="133" s="1"/>
  <c r="X124" i="75"/>
  <c r="P124" i="77"/>
  <c r="R123" i="77"/>
  <c r="I123" i="122" s="1"/>
  <c r="I123" i="133" s="1"/>
  <c r="AA124" i="76"/>
  <c r="AC123" i="76"/>
  <c r="H123" i="122" s="1"/>
  <c r="H123" i="133" s="1"/>
  <c r="Q113" i="72"/>
  <c r="S112" i="72"/>
  <c r="E112" i="122" s="1"/>
  <c r="E112" i="133" s="1"/>
  <c r="Y107" i="71"/>
  <c r="V108" i="71"/>
  <c r="C106" i="122"/>
  <c r="C106" i="133" s="1"/>
  <c r="Z106" i="71"/>
  <c r="D106" i="122" s="1"/>
  <c r="D106" i="133" s="1"/>
  <c r="G73" i="124"/>
  <c r="H66" i="124"/>
  <c r="H66" i="123"/>
  <c r="K120" i="123"/>
  <c r="K120" i="124"/>
  <c r="E89" i="124"/>
  <c r="E89" i="123"/>
  <c r="A145" i="69"/>
  <c r="A126" i="39"/>
  <c r="AH125" i="80" l="1"/>
  <c r="AK124" i="80"/>
  <c r="L124" i="122" s="1"/>
  <c r="L124" i="133" s="1"/>
  <c r="X124" i="71"/>
  <c r="B124" i="122" s="1"/>
  <c r="B124" i="133" s="1"/>
  <c r="U125" i="71"/>
  <c r="V124" i="74"/>
  <c r="F124" i="122" s="1"/>
  <c r="F124" i="133" s="1"/>
  <c r="T125" i="74"/>
  <c r="X125" i="75"/>
  <c r="Z124" i="75"/>
  <c r="G124" i="122" s="1"/>
  <c r="G124" i="133" s="1"/>
  <c r="AI125" i="80"/>
  <c r="AL124" i="80"/>
  <c r="M124" i="122" s="1"/>
  <c r="M124" i="133" s="1"/>
  <c r="X125" i="78"/>
  <c r="AA124" i="78"/>
  <c r="J124" i="122" s="1"/>
  <c r="J124" i="133" s="1"/>
  <c r="P125" i="77"/>
  <c r="R124" i="77"/>
  <c r="I124" i="122" s="1"/>
  <c r="I124" i="133" s="1"/>
  <c r="AA125" i="76"/>
  <c r="AC124" i="76"/>
  <c r="H124" i="122" s="1"/>
  <c r="H124" i="133" s="1"/>
  <c r="Q114" i="72"/>
  <c r="S113" i="72"/>
  <c r="E113" i="122" s="1"/>
  <c r="E113" i="133" s="1"/>
  <c r="Y108" i="71"/>
  <c r="V109" i="71"/>
  <c r="C107" i="122"/>
  <c r="C107" i="133" s="1"/>
  <c r="Z107" i="71"/>
  <c r="D107" i="122" s="1"/>
  <c r="D107" i="133" s="1"/>
  <c r="B87" i="124"/>
  <c r="B87" i="123"/>
  <c r="G73" i="123"/>
  <c r="L106" i="123"/>
  <c r="L106" i="124"/>
  <c r="C72" i="124"/>
  <c r="C72" i="123"/>
  <c r="H67" i="123"/>
  <c r="H67" i="124"/>
  <c r="A146" i="69"/>
  <c r="A127" i="39"/>
  <c r="AI126" i="80" l="1"/>
  <c r="AL125" i="80"/>
  <c r="M125" i="122" s="1"/>
  <c r="M125" i="133" s="1"/>
  <c r="Z125" i="75"/>
  <c r="G125" i="122" s="1"/>
  <c r="G125" i="133" s="1"/>
  <c r="X126" i="75"/>
  <c r="T126" i="74"/>
  <c r="V125" i="74"/>
  <c r="F125" i="122" s="1"/>
  <c r="F125" i="133" s="1"/>
  <c r="U126" i="71"/>
  <c r="X125" i="71"/>
  <c r="B125" i="122" s="1"/>
  <c r="B125" i="133" s="1"/>
  <c r="X126" i="78"/>
  <c r="AA125" i="78"/>
  <c r="J125" i="122" s="1"/>
  <c r="J125" i="133" s="1"/>
  <c r="R125" i="77"/>
  <c r="I125" i="122" s="1"/>
  <c r="I125" i="133" s="1"/>
  <c r="P126" i="77"/>
  <c r="AK125" i="80"/>
  <c r="L125" i="122" s="1"/>
  <c r="L125" i="133" s="1"/>
  <c r="AH126" i="80"/>
  <c r="AA126" i="76"/>
  <c r="AC125" i="76"/>
  <c r="H125" i="122" s="1"/>
  <c r="H125" i="133" s="1"/>
  <c r="Q115" i="72"/>
  <c r="S114" i="72"/>
  <c r="E114" i="122" s="1"/>
  <c r="E114" i="133" s="1"/>
  <c r="Y109" i="71"/>
  <c r="V110" i="71"/>
  <c r="C108" i="122"/>
  <c r="C108" i="133" s="1"/>
  <c r="Z108" i="71"/>
  <c r="D108" i="122" s="1"/>
  <c r="D108" i="133" s="1"/>
  <c r="E90" i="124"/>
  <c r="K121" i="124"/>
  <c r="K121" i="123"/>
  <c r="M121" i="123"/>
  <c r="M121" i="124"/>
  <c r="I82" i="124"/>
  <c r="I82" i="123"/>
  <c r="G74" i="124"/>
  <c r="G74" i="123"/>
  <c r="A147" i="69"/>
  <c r="A128" i="39"/>
  <c r="X127" i="78" l="1"/>
  <c r="AA126" i="78"/>
  <c r="J126" i="122" s="1"/>
  <c r="J126" i="133" s="1"/>
  <c r="U127" i="71"/>
  <c r="X126" i="71"/>
  <c r="B126" i="122" s="1"/>
  <c r="B126" i="133" s="1"/>
  <c r="T127" i="74"/>
  <c r="V126" i="74"/>
  <c r="F126" i="122" s="1"/>
  <c r="F126" i="133" s="1"/>
  <c r="X127" i="75"/>
  <c r="Z126" i="75"/>
  <c r="G126" i="122" s="1"/>
  <c r="G126" i="133" s="1"/>
  <c r="R126" i="77"/>
  <c r="I126" i="122" s="1"/>
  <c r="I126" i="133" s="1"/>
  <c r="P127" i="77"/>
  <c r="AH127" i="80"/>
  <c r="AK126" i="80"/>
  <c r="L126" i="122" s="1"/>
  <c r="L126" i="133" s="1"/>
  <c r="AI127" i="80"/>
  <c r="AL126" i="80"/>
  <c r="M126" i="122" s="1"/>
  <c r="M126" i="133" s="1"/>
  <c r="AC126" i="76"/>
  <c r="H126" i="122" s="1"/>
  <c r="H126" i="133" s="1"/>
  <c r="AA127" i="76"/>
  <c r="Q116" i="72"/>
  <c r="S115" i="72"/>
  <c r="E115" i="122" s="1"/>
  <c r="E115" i="133" s="1"/>
  <c r="Y110" i="71"/>
  <c r="V111" i="71"/>
  <c r="C109" i="122"/>
  <c r="C109" i="133" s="1"/>
  <c r="Z109" i="71"/>
  <c r="D109" i="122" s="1"/>
  <c r="D109" i="133" s="1"/>
  <c r="E90" i="123"/>
  <c r="D72" i="124"/>
  <c r="D72" i="123"/>
  <c r="B88" i="123"/>
  <c r="B88" i="124"/>
  <c r="L107" i="123"/>
  <c r="L107" i="124"/>
  <c r="H68" i="124"/>
  <c r="H68" i="123"/>
  <c r="A148" i="69"/>
  <c r="A129" i="39"/>
  <c r="AH128" i="80" l="1"/>
  <c r="AH129" i="80" s="1"/>
  <c r="AH130" i="80" s="1"/>
  <c r="AH131" i="80" s="1"/>
  <c r="AH132" i="80" s="1"/>
  <c r="AH133" i="80" s="1"/>
  <c r="AH134" i="80" s="1"/>
  <c r="AH135" i="80" s="1"/>
  <c r="AH136" i="80" s="1"/>
  <c r="AH137" i="80" s="1"/>
  <c r="AH138" i="80" s="1"/>
  <c r="AH139" i="80" s="1"/>
  <c r="AH140" i="80" s="1"/>
  <c r="AH141" i="80" s="1"/>
  <c r="AH142" i="80" s="1"/>
  <c r="AH143" i="80" s="1"/>
  <c r="AH144" i="80" s="1"/>
  <c r="AH145" i="80" s="1"/>
  <c r="AH146" i="80" s="1"/>
  <c r="AH147" i="80" s="1"/>
  <c r="AH148" i="80" s="1"/>
  <c r="AH149" i="80" s="1"/>
  <c r="AH150" i="80" s="1"/>
  <c r="AH151" i="80" s="1"/>
  <c r="AH152" i="80" s="1"/>
  <c r="AH153" i="80" s="1"/>
  <c r="AH154" i="80" s="1"/>
  <c r="AH155" i="80" s="1"/>
  <c r="AH156" i="80" s="1"/>
  <c r="AH157" i="80" s="1"/>
  <c r="AH158" i="80" s="1"/>
  <c r="AH159" i="80" s="1"/>
  <c r="AH160" i="80" s="1"/>
  <c r="AK127" i="80"/>
  <c r="L127" i="122" s="1"/>
  <c r="L127" i="133" s="1"/>
  <c r="X128" i="75"/>
  <c r="X129" i="75" s="1"/>
  <c r="X130" i="75" s="1"/>
  <c r="X131" i="75" s="1"/>
  <c r="X132" i="75" s="1"/>
  <c r="X133" i="75" s="1"/>
  <c r="X134" i="75" s="1"/>
  <c r="X135" i="75" s="1"/>
  <c r="X136" i="75" s="1"/>
  <c r="Z127" i="75"/>
  <c r="G127" i="122" s="1"/>
  <c r="G127" i="133" s="1"/>
  <c r="T128" i="74"/>
  <c r="T129" i="74" s="1"/>
  <c r="T130" i="74" s="1"/>
  <c r="T131" i="74" s="1"/>
  <c r="T132" i="74" s="1"/>
  <c r="T133" i="74" s="1"/>
  <c r="T134" i="74" s="1"/>
  <c r="T135" i="74" s="1"/>
  <c r="T136" i="74" s="1"/>
  <c r="T137" i="74" s="1"/>
  <c r="T138" i="74" s="1"/>
  <c r="T139" i="74" s="1"/>
  <c r="T140" i="74" s="1"/>
  <c r="T141" i="74" s="1"/>
  <c r="T142" i="74" s="1"/>
  <c r="T143" i="74" s="1"/>
  <c r="T144" i="74" s="1"/>
  <c r="T145" i="74" s="1"/>
  <c r="T146" i="74" s="1"/>
  <c r="T147" i="74" s="1"/>
  <c r="T148" i="74" s="1"/>
  <c r="T149" i="74" s="1"/>
  <c r="T150" i="74" s="1"/>
  <c r="T151" i="74" s="1"/>
  <c r="T152" i="74" s="1"/>
  <c r="T153" i="74" s="1"/>
  <c r="T154" i="74" s="1"/>
  <c r="T155" i="74" s="1"/>
  <c r="T156" i="74" s="1"/>
  <c r="T157" i="74" s="1"/>
  <c r="T158" i="74" s="1"/>
  <c r="T159" i="74" s="1"/>
  <c r="T160" i="74" s="1"/>
  <c r="V127" i="74"/>
  <c r="F127" i="122" s="1"/>
  <c r="F127" i="133" s="1"/>
  <c r="X127" i="71"/>
  <c r="B127" i="122" s="1"/>
  <c r="B127" i="133" s="1"/>
  <c r="U128" i="71"/>
  <c r="U129" i="71" s="1"/>
  <c r="U130" i="71" s="1"/>
  <c r="U131" i="71" s="1"/>
  <c r="U132" i="71" s="1"/>
  <c r="U133" i="71" s="1"/>
  <c r="U134" i="71" s="1"/>
  <c r="U135" i="71" s="1"/>
  <c r="U136" i="71" s="1"/>
  <c r="U137" i="71" s="1"/>
  <c r="U138" i="71" s="1"/>
  <c r="U139" i="71" s="1"/>
  <c r="U140" i="71" s="1"/>
  <c r="U141" i="71" s="1"/>
  <c r="U142" i="71" s="1"/>
  <c r="U143" i="71" s="1"/>
  <c r="U144" i="71" s="1"/>
  <c r="U145" i="71" s="1"/>
  <c r="U146" i="71" s="1"/>
  <c r="U147" i="71" s="1"/>
  <c r="U148" i="71" s="1"/>
  <c r="U149" i="71" s="1"/>
  <c r="U150" i="71" s="1"/>
  <c r="U151" i="71" s="1"/>
  <c r="U152" i="71" s="1"/>
  <c r="U153" i="71" s="1"/>
  <c r="U154" i="71" s="1"/>
  <c r="U155" i="71" s="1"/>
  <c r="U156" i="71" s="1"/>
  <c r="U157" i="71" s="1"/>
  <c r="U158" i="71" s="1"/>
  <c r="U159" i="71" s="1"/>
  <c r="U160" i="71" s="1"/>
  <c r="P128" i="77"/>
  <c r="P129" i="77" s="1"/>
  <c r="P130" i="77" s="1"/>
  <c r="P131" i="77" s="1"/>
  <c r="P132" i="77" s="1"/>
  <c r="P133" i="77" s="1"/>
  <c r="P134" i="77" s="1"/>
  <c r="P135" i="77" s="1"/>
  <c r="P136" i="77" s="1"/>
  <c r="P137" i="77" s="1"/>
  <c r="P138" i="77" s="1"/>
  <c r="P139" i="77" s="1"/>
  <c r="P140" i="77" s="1"/>
  <c r="P141" i="77" s="1"/>
  <c r="P142" i="77" s="1"/>
  <c r="P143" i="77" s="1"/>
  <c r="P144" i="77" s="1"/>
  <c r="P145" i="77" s="1"/>
  <c r="P146" i="77" s="1"/>
  <c r="P147" i="77" s="1"/>
  <c r="P148" i="77" s="1"/>
  <c r="P149" i="77" s="1"/>
  <c r="P150" i="77" s="1"/>
  <c r="P151" i="77" s="1"/>
  <c r="P152" i="77" s="1"/>
  <c r="P153" i="77" s="1"/>
  <c r="P154" i="77" s="1"/>
  <c r="P155" i="77" s="1"/>
  <c r="P156" i="77" s="1"/>
  <c r="P157" i="77" s="1"/>
  <c r="P158" i="77" s="1"/>
  <c r="P159" i="77" s="1"/>
  <c r="P160" i="77" s="1"/>
  <c r="R127" i="77"/>
  <c r="I127" i="122" s="1"/>
  <c r="I127" i="133" s="1"/>
  <c r="AL127" i="80"/>
  <c r="M127" i="122" s="1"/>
  <c r="M127" i="133" s="1"/>
  <c r="AI128" i="80"/>
  <c r="AI129" i="80" s="1"/>
  <c r="AI130" i="80" s="1"/>
  <c r="AI131" i="80" s="1"/>
  <c r="AI132" i="80" s="1"/>
  <c r="AI133" i="80" s="1"/>
  <c r="AI134" i="80" s="1"/>
  <c r="AI135" i="80" s="1"/>
  <c r="AI136" i="80" s="1"/>
  <c r="AI137" i="80" s="1"/>
  <c r="AI138" i="80" s="1"/>
  <c r="AI139" i="80" s="1"/>
  <c r="AI140" i="80" s="1"/>
  <c r="AI141" i="80" s="1"/>
  <c r="AI142" i="80" s="1"/>
  <c r="AI143" i="80" s="1"/>
  <c r="AI144" i="80" s="1"/>
  <c r="AI145" i="80" s="1"/>
  <c r="AI146" i="80" s="1"/>
  <c r="AI147" i="80" s="1"/>
  <c r="AI148" i="80" s="1"/>
  <c r="AI149" i="80" s="1"/>
  <c r="AI150" i="80" s="1"/>
  <c r="AI151" i="80" s="1"/>
  <c r="AI152" i="80" s="1"/>
  <c r="AI153" i="80" s="1"/>
  <c r="AI154" i="80" s="1"/>
  <c r="AI155" i="80" s="1"/>
  <c r="AI156" i="80" s="1"/>
  <c r="AI157" i="80" s="1"/>
  <c r="AI158" i="80" s="1"/>
  <c r="AI159" i="80" s="1"/>
  <c r="AI160" i="80" s="1"/>
  <c r="AA127" i="78"/>
  <c r="J127" i="122" s="1"/>
  <c r="J127" i="133" s="1"/>
  <c r="X128" i="78"/>
  <c r="AA128" i="76"/>
  <c r="AC127" i="76"/>
  <c r="H127" i="122" s="1"/>
  <c r="H127" i="133" s="1"/>
  <c r="Q117" i="72"/>
  <c r="S116" i="72"/>
  <c r="E116" i="122" s="1"/>
  <c r="E116" i="133" s="1"/>
  <c r="Y111" i="71"/>
  <c r="V112" i="71"/>
  <c r="C110" i="122"/>
  <c r="C110" i="133" s="1"/>
  <c r="Z110" i="71"/>
  <c r="D110" i="122" s="1"/>
  <c r="D110" i="133" s="1"/>
  <c r="I83" i="123"/>
  <c r="K122" i="123"/>
  <c r="K122" i="124"/>
  <c r="D73" i="123"/>
  <c r="D73" i="124"/>
  <c r="C73" i="124"/>
  <c r="C73" i="123"/>
  <c r="E91" i="124"/>
  <c r="E91" i="123"/>
  <c r="G75" i="124"/>
  <c r="G75" i="123"/>
  <c r="A149" i="69"/>
  <c r="A130" i="39"/>
  <c r="X129" i="78" l="1"/>
  <c r="X130" i="78" s="1"/>
  <c r="X131" i="78" s="1"/>
  <c r="X132" i="78" s="1"/>
  <c r="X133" i="78" s="1"/>
  <c r="X134" i="78" s="1"/>
  <c r="X135" i="78" s="1"/>
  <c r="X136" i="78" s="1"/>
  <c r="X137" i="78" s="1"/>
  <c r="X138" i="78" s="1"/>
  <c r="X139" i="78" s="1"/>
  <c r="X140" i="78" s="1"/>
  <c r="X141" i="78" s="1"/>
  <c r="X142" i="78" s="1"/>
  <c r="X143" i="78" s="1"/>
  <c r="X144" i="78" s="1"/>
  <c r="X145" i="78" s="1"/>
  <c r="X146" i="78" s="1"/>
  <c r="X147" i="78" s="1"/>
  <c r="X148" i="78" s="1"/>
  <c r="X149" i="78" s="1"/>
  <c r="X150" i="78" s="1"/>
  <c r="X151" i="78" s="1"/>
  <c r="X152" i="78" s="1"/>
  <c r="X153" i="78" s="1"/>
  <c r="X154" i="78" s="1"/>
  <c r="X155" i="78" s="1"/>
  <c r="X156" i="78" s="1"/>
  <c r="X157" i="78" s="1"/>
  <c r="X158" i="78" s="1"/>
  <c r="X159" i="78" s="1"/>
  <c r="X160" i="78" s="1"/>
  <c r="Z128" i="78"/>
  <c r="AA129" i="76"/>
  <c r="AA130" i="76" s="1"/>
  <c r="AA131" i="76" s="1"/>
  <c r="AA132" i="76" s="1"/>
  <c r="AA133" i="76" s="1"/>
  <c r="AA134" i="76" s="1"/>
  <c r="AA135" i="76" s="1"/>
  <c r="AA136" i="76" s="1"/>
  <c r="AA137" i="76" s="1"/>
  <c r="AA138" i="76" s="1"/>
  <c r="AA139" i="76" s="1"/>
  <c r="AA140" i="76" s="1"/>
  <c r="AA141" i="76" s="1"/>
  <c r="AA142" i="76" s="1"/>
  <c r="AA143" i="76" s="1"/>
  <c r="AA144" i="76" s="1"/>
  <c r="AA145" i="76" s="1"/>
  <c r="AA146" i="76" s="1"/>
  <c r="AA147" i="76" s="1"/>
  <c r="AA148" i="76" s="1"/>
  <c r="AA149" i="76" s="1"/>
  <c r="AA150" i="76" s="1"/>
  <c r="AA151" i="76" s="1"/>
  <c r="AA152" i="76" s="1"/>
  <c r="AA153" i="76" s="1"/>
  <c r="AA154" i="76" s="1"/>
  <c r="AA155" i="76" s="1"/>
  <c r="AA156" i="76" s="1"/>
  <c r="AA157" i="76" s="1"/>
  <c r="AA158" i="76" s="1"/>
  <c r="AA159" i="76" s="1"/>
  <c r="AA160" i="76" s="1"/>
  <c r="X137" i="75"/>
  <c r="Q118" i="72"/>
  <c r="S117" i="72"/>
  <c r="E117" i="122" s="1"/>
  <c r="E117" i="133" s="1"/>
  <c r="Y112" i="71"/>
  <c r="V113" i="71"/>
  <c r="C111" i="122"/>
  <c r="C111" i="133" s="1"/>
  <c r="Z111" i="71"/>
  <c r="D111" i="122" s="1"/>
  <c r="D111" i="133" s="1"/>
  <c r="I83" i="124"/>
  <c r="B89" i="124"/>
  <c r="B89" i="123"/>
  <c r="L108" i="124"/>
  <c r="L108" i="123"/>
  <c r="M122" i="124"/>
  <c r="M122" i="123"/>
  <c r="H69" i="124"/>
  <c r="H69" i="123"/>
  <c r="A150" i="69"/>
  <c r="A131" i="39"/>
  <c r="X138" i="75" l="1"/>
  <c r="Q119" i="72"/>
  <c r="S118" i="72"/>
  <c r="E118" i="122" s="1"/>
  <c r="E118" i="133" s="1"/>
  <c r="Y113" i="71"/>
  <c r="V114" i="71"/>
  <c r="Z112" i="71"/>
  <c r="D112" i="122" s="1"/>
  <c r="D112" i="133" s="1"/>
  <c r="C112" i="122"/>
  <c r="C112" i="133" s="1"/>
  <c r="K123" i="124"/>
  <c r="K123" i="123"/>
  <c r="D74" i="124"/>
  <c r="D74" i="123"/>
  <c r="C74" i="123"/>
  <c r="C74" i="124"/>
  <c r="E92" i="124"/>
  <c r="E92" i="123"/>
  <c r="I84" i="123"/>
  <c r="I84" i="124"/>
  <c r="A151" i="69"/>
  <c r="A132" i="39"/>
  <c r="X139" i="75" l="1"/>
  <c r="Q120" i="72"/>
  <c r="S119" i="72"/>
  <c r="E119" i="122" s="1"/>
  <c r="E119" i="133" s="1"/>
  <c r="Y114" i="71"/>
  <c r="V115" i="71"/>
  <c r="C113" i="122"/>
  <c r="C113" i="133" s="1"/>
  <c r="Z113" i="71"/>
  <c r="D113" i="122" s="1"/>
  <c r="D113" i="133" s="1"/>
  <c r="B90" i="124"/>
  <c r="B90" i="123"/>
  <c r="M123" i="124"/>
  <c r="L109" i="123"/>
  <c r="L109" i="124"/>
  <c r="H70" i="123"/>
  <c r="H70" i="124"/>
  <c r="G76" i="124"/>
  <c r="G76" i="123"/>
  <c r="A152" i="69"/>
  <c r="A133" i="39"/>
  <c r="X140" i="75" l="1"/>
  <c r="Q121" i="72"/>
  <c r="S120" i="72"/>
  <c r="E120" i="122" s="1"/>
  <c r="E120" i="133" s="1"/>
  <c r="Y115" i="71"/>
  <c r="V116" i="71"/>
  <c r="C114" i="122"/>
  <c r="C114" i="133" s="1"/>
  <c r="Z114" i="71"/>
  <c r="D114" i="122" s="1"/>
  <c r="D114" i="133" s="1"/>
  <c r="M123" i="123"/>
  <c r="K124" i="124"/>
  <c r="K124" i="123"/>
  <c r="D75" i="124"/>
  <c r="D75" i="123"/>
  <c r="C75" i="124"/>
  <c r="C75" i="123"/>
  <c r="E93" i="124"/>
  <c r="E93" i="123"/>
  <c r="A153" i="69"/>
  <c r="A134" i="39"/>
  <c r="X141" i="75" l="1"/>
  <c r="Q122" i="72"/>
  <c r="S121" i="72"/>
  <c r="E121" i="122" s="1"/>
  <c r="E121" i="133" s="1"/>
  <c r="Y116" i="71"/>
  <c r="V117" i="71"/>
  <c r="C115" i="122"/>
  <c r="C115" i="133" s="1"/>
  <c r="Z115" i="71"/>
  <c r="D115" i="122" s="1"/>
  <c r="D115" i="133" s="1"/>
  <c r="B91" i="124"/>
  <c r="B91" i="123"/>
  <c r="L110" i="124"/>
  <c r="L110" i="123"/>
  <c r="G77" i="123"/>
  <c r="M124" i="124"/>
  <c r="M124" i="123"/>
  <c r="H71" i="123"/>
  <c r="H71" i="124"/>
  <c r="I85" i="124"/>
  <c r="I85" i="123"/>
  <c r="A154" i="69"/>
  <c r="A135" i="39"/>
  <c r="X142" i="75" l="1"/>
  <c r="Q123" i="72"/>
  <c r="S122" i="72"/>
  <c r="E122" i="122" s="1"/>
  <c r="E122" i="133" s="1"/>
  <c r="Y117" i="71"/>
  <c r="V118" i="71"/>
  <c r="C116" i="122"/>
  <c r="C116" i="133" s="1"/>
  <c r="Z116" i="71"/>
  <c r="D116" i="122" s="1"/>
  <c r="D116" i="133" s="1"/>
  <c r="E94" i="124"/>
  <c r="G77" i="124"/>
  <c r="K125" i="123"/>
  <c r="K125" i="124"/>
  <c r="D76" i="124"/>
  <c r="D76" i="123"/>
  <c r="C76" i="124"/>
  <c r="C76" i="123"/>
  <c r="A155" i="69"/>
  <c r="A136" i="39"/>
  <c r="X143" i="75" l="1"/>
  <c r="Q124" i="72"/>
  <c r="S123" i="72"/>
  <c r="E123" i="122" s="1"/>
  <c r="E123" i="133" s="1"/>
  <c r="Y118" i="71"/>
  <c r="V119" i="71"/>
  <c r="Z117" i="71"/>
  <c r="D117" i="122" s="1"/>
  <c r="D117" i="133" s="1"/>
  <c r="C117" i="122"/>
  <c r="C117" i="133" s="1"/>
  <c r="E94" i="123"/>
  <c r="H72" i="124"/>
  <c r="B92" i="123"/>
  <c r="B92" i="124"/>
  <c r="G78" i="124"/>
  <c r="L111" i="124"/>
  <c r="L111" i="123"/>
  <c r="I86" i="124"/>
  <c r="A156" i="69"/>
  <c r="A137" i="39"/>
  <c r="X144" i="75" l="1"/>
  <c r="Q125" i="72"/>
  <c r="S124" i="72"/>
  <c r="E124" i="122" s="1"/>
  <c r="E124" i="133" s="1"/>
  <c r="Y119" i="71"/>
  <c r="V120" i="71"/>
  <c r="C118" i="122"/>
  <c r="C118" i="133" s="1"/>
  <c r="Z118" i="71"/>
  <c r="D118" i="122" s="1"/>
  <c r="D118" i="133" s="1"/>
  <c r="H72" i="123"/>
  <c r="G78" i="123"/>
  <c r="M125" i="123"/>
  <c r="M125" i="124"/>
  <c r="K126" i="123"/>
  <c r="K126" i="124"/>
  <c r="I86" i="123"/>
  <c r="D77" i="124"/>
  <c r="D77" i="123"/>
  <c r="C77" i="124"/>
  <c r="C77" i="123"/>
  <c r="A157" i="69"/>
  <c r="A138" i="39"/>
  <c r="X145" i="75" l="1"/>
  <c r="Q126" i="72"/>
  <c r="S125" i="72"/>
  <c r="E125" i="122" s="1"/>
  <c r="E125" i="133" s="1"/>
  <c r="Y120" i="71"/>
  <c r="V121" i="71"/>
  <c r="C119" i="122"/>
  <c r="C119" i="133" s="1"/>
  <c r="Z119" i="71"/>
  <c r="D119" i="122" s="1"/>
  <c r="D119" i="133" s="1"/>
  <c r="B93" i="123"/>
  <c r="B93" i="124"/>
  <c r="G79" i="124"/>
  <c r="L112" i="124"/>
  <c r="L112" i="123"/>
  <c r="I87" i="124"/>
  <c r="H73" i="124"/>
  <c r="E95" i="123"/>
  <c r="E95" i="124"/>
  <c r="A158" i="69"/>
  <c r="A139" i="39"/>
  <c r="X146" i="75" l="1"/>
  <c r="Q127" i="72"/>
  <c r="S126" i="72"/>
  <c r="E126" i="122" s="1"/>
  <c r="E126" i="133" s="1"/>
  <c r="Y121" i="71"/>
  <c r="V122" i="71"/>
  <c r="C120" i="122"/>
  <c r="C120" i="133" s="1"/>
  <c r="Z120" i="71"/>
  <c r="D120" i="122" s="1"/>
  <c r="D120" i="133" s="1"/>
  <c r="G79" i="123"/>
  <c r="I87" i="123"/>
  <c r="H73" i="123"/>
  <c r="C78" i="123"/>
  <c r="M126" i="124"/>
  <c r="M126" i="123"/>
  <c r="K127" i="123"/>
  <c r="K127" i="124"/>
  <c r="A159" i="69"/>
  <c r="A140" i="39"/>
  <c r="X147" i="75" l="1"/>
  <c r="Q128" i="72"/>
  <c r="S127" i="72"/>
  <c r="E127" i="122" s="1"/>
  <c r="E127" i="133" s="1"/>
  <c r="Y122" i="71"/>
  <c r="V123" i="71"/>
  <c r="C121" i="122"/>
  <c r="C121" i="133" s="1"/>
  <c r="Z121" i="71"/>
  <c r="D121" i="122" s="1"/>
  <c r="D121" i="133" s="1"/>
  <c r="C78" i="124"/>
  <c r="B94" i="124"/>
  <c r="B94" i="123"/>
  <c r="L113" i="124"/>
  <c r="L113" i="123"/>
  <c r="E96" i="124"/>
  <c r="E96" i="123"/>
  <c r="I88" i="123"/>
  <c r="I88" i="124"/>
  <c r="A141" i="39"/>
  <c r="X148" i="75" l="1"/>
  <c r="Q129" i="72"/>
  <c r="Y123" i="71"/>
  <c r="V124" i="71"/>
  <c r="C122" i="122"/>
  <c r="C122" i="133" s="1"/>
  <c r="Z122" i="71"/>
  <c r="D122" i="122" s="1"/>
  <c r="D122" i="133" s="1"/>
  <c r="D78" i="123"/>
  <c r="D78" i="124"/>
  <c r="K128" i="123"/>
  <c r="K128" i="124"/>
  <c r="C79" i="124"/>
  <c r="C79" i="123"/>
  <c r="D79" i="123"/>
  <c r="D79" i="124"/>
  <c r="H74" i="124"/>
  <c r="H74" i="123"/>
  <c r="G80" i="124"/>
  <c r="G80" i="123"/>
  <c r="A142" i="39"/>
  <c r="Q130" i="72" l="1"/>
  <c r="X149" i="75"/>
  <c r="Y124" i="71"/>
  <c r="V125" i="71"/>
  <c r="C123" i="122"/>
  <c r="C123" i="133" s="1"/>
  <c r="Z123" i="71"/>
  <c r="D123" i="122" s="1"/>
  <c r="D123" i="133" s="1"/>
  <c r="E97" i="123"/>
  <c r="L114" i="124"/>
  <c r="L114" i="123"/>
  <c r="M127" i="123"/>
  <c r="M127" i="124"/>
  <c r="I89" i="123"/>
  <c r="I89" i="124"/>
  <c r="A143" i="39"/>
  <c r="Q131" i="72" l="1"/>
  <c r="X150" i="75"/>
  <c r="Y125" i="71"/>
  <c r="V126" i="71"/>
  <c r="C124" i="122"/>
  <c r="C124" i="133" s="1"/>
  <c r="Z124" i="71"/>
  <c r="D124" i="122" s="1"/>
  <c r="D124" i="133" s="1"/>
  <c r="H75" i="123"/>
  <c r="E97" i="124"/>
  <c r="B95" i="124"/>
  <c r="B95" i="123"/>
  <c r="D80" i="123"/>
  <c r="D80" i="124"/>
  <c r="C80" i="124"/>
  <c r="C80" i="123"/>
  <c r="A144" i="39"/>
  <c r="Q132" i="72" l="1"/>
  <c r="X151" i="75"/>
  <c r="Y126" i="71"/>
  <c r="V127" i="71"/>
  <c r="C125" i="122"/>
  <c r="C125" i="133" s="1"/>
  <c r="Z125" i="71"/>
  <c r="D125" i="122" s="1"/>
  <c r="D125" i="133" s="1"/>
  <c r="H75" i="124"/>
  <c r="M128" i="124"/>
  <c r="K129" i="123"/>
  <c r="K129" i="124"/>
  <c r="G81" i="124"/>
  <c r="G81" i="123"/>
  <c r="A145" i="39"/>
  <c r="Q133" i="72" l="1"/>
  <c r="X152" i="75"/>
  <c r="Y127" i="71"/>
  <c r="V128" i="71"/>
  <c r="C126" i="122"/>
  <c r="C126" i="133" s="1"/>
  <c r="Z126" i="71"/>
  <c r="D126" i="122" s="1"/>
  <c r="D126" i="133" s="1"/>
  <c r="M128" i="123"/>
  <c r="B96" i="124"/>
  <c r="B96" i="123"/>
  <c r="C81" i="124"/>
  <c r="L115" i="123"/>
  <c r="L115" i="124"/>
  <c r="H76" i="124"/>
  <c r="H76" i="123"/>
  <c r="I90" i="123"/>
  <c r="I90" i="124"/>
  <c r="E98" i="123"/>
  <c r="E98" i="124"/>
  <c r="A146" i="39"/>
  <c r="Q134" i="72" l="1"/>
  <c r="X153" i="75"/>
  <c r="V129" i="71"/>
  <c r="C127" i="122"/>
  <c r="C127" i="133" s="1"/>
  <c r="Z127" i="71"/>
  <c r="D127" i="122" s="1"/>
  <c r="D127" i="133" s="1"/>
  <c r="D81" i="123"/>
  <c r="C81" i="123"/>
  <c r="D81" i="124"/>
  <c r="M129" i="123"/>
  <c r="K130" i="123"/>
  <c r="K130" i="124"/>
  <c r="G82" i="124"/>
  <c r="G82" i="123"/>
  <c r="A147" i="39"/>
  <c r="V130" i="71" l="1"/>
  <c r="Q135" i="72"/>
  <c r="X154" i="75"/>
  <c r="B97" i="123"/>
  <c r="B97" i="124"/>
  <c r="M129" i="124"/>
  <c r="L116" i="123"/>
  <c r="L116" i="124"/>
  <c r="C82" i="123"/>
  <c r="C82" i="124"/>
  <c r="D82" i="124"/>
  <c r="D82" i="123"/>
  <c r="I91" i="123"/>
  <c r="I91" i="124"/>
  <c r="A148" i="39"/>
  <c r="V131" i="71" l="1"/>
  <c r="Q136" i="72"/>
  <c r="X155" i="75"/>
  <c r="M130" i="123"/>
  <c r="G83" i="124"/>
  <c r="K131" i="124"/>
  <c r="K131" i="123"/>
  <c r="E99" i="124"/>
  <c r="E99" i="123"/>
  <c r="H77" i="123"/>
  <c r="H77" i="124"/>
  <c r="A149" i="39"/>
  <c r="V132" i="71" l="1"/>
  <c r="Q137" i="72"/>
  <c r="X156" i="75"/>
  <c r="B98" i="124"/>
  <c r="B98" i="123"/>
  <c r="M130" i="124"/>
  <c r="L117" i="124"/>
  <c r="L117" i="123"/>
  <c r="G83" i="123"/>
  <c r="C83" i="124"/>
  <c r="D83" i="124"/>
  <c r="D83" i="123"/>
  <c r="I92" i="123"/>
  <c r="I92" i="124"/>
  <c r="A150" i="39"/>
  <c r="V133" i="71" l="1"/>
  <c r="Q138" i="72"/>
  <c r="X157" i="75"/>
  <c r="B99" i="123"/>
  <c r="M131" i="124"/>
  <c r="H78" i="124"/>
  <c r="C83" i="123"/>
  <c r="K132" i="123"/>
  <c r="K132" i="124"/>
  <c r="G84" i="124"/>
  <c r="A151" i="39"/>
  <c r="V134" i="71" l="1"/>
  <c r="Q139" i="72"/>
  <c r="X158" i="75"/>
  <c r="H78" i="123"/>
  <c r="M131" i="123"/>
  <c r="B99" i="124"/>
  <c r="L118" i="124"/>
  <c r="L118" i="123"/>
  <c r="D84" i="124"/>
  <c r="D84" i="123"/>
  <c r="C84" i="124"/>
  <c r="C84" i="123"/>
  <c r="I93" i="124"/>
  <c r="I93" i="123"/>
  <c r="G84" i="123"/>
  <c r="E100" i="124"/>
  <c r="E100" i="123"/>
  <c r="A152" i="39"/>
  <c r="V135" i="71" l="1"/>
  <c r="Q140" i="72"/>
  <c r="X159" i="75"/>
  <c r="G85" i="123"/>
  <c r="K133" i="123"/>
  <c r="K133" i="124"/>
  <c r="H79" i="123"/>
  <c r="H79" i="124"/>
  <c r="A153" i="39"/>
  <c r="V136" i="71" l="1"/>
  <c r="Q141" i="72"/>
  <c r="X160" i="75"/>
  <c r="G85" i="124"/>
  <c r="L119" i="123"/>
  <c r="L119" i="124"/>
  <c r="M132" i="123"/>
  <c r="M132" i="124"/>
  <c r="D85" i="124"/>
  <c r="D85" i="123"/>
  <c r="C85" i="123"/>
  <c r="C85" i="124"/>
  <c r="B100" i="123"/>
  <c r="B100" i="124"/>
  <c r="E101" i="124"/>
  <c r="E101" i="123"/>
  <c r="A154" i="39"/>
  <c r="V137" i="71" l="1"/>
  <c r="Q142" i="72"/>
  <c r="G86" i="123"/>
  <c r="K134" i="123"/>
  <c r="H80" i="123"/>
  <c r="H80" i="124"/>
  <c r="I94" i="124"/>
  <c r="I94" i="123"/>
  <c r="A155" i="39"/>
  <c r="V138" i="71" l="1"/>
  <c r="Q143" i="72"/>
  <c r="G86" i="124"/>
  <c r="K134" i="124"/>
  <c r="M133" i="124"/>
  <c r="M133" i="123"/>
  <c r="E102" i="124"/>
  <c r="E102" i="123"/>
  <c r="A156" i="39"/>
  <c r="V139" i="71" l="1"/>
  <c r="Q144" i="72"/>
  <c r="L120" i="124"/>
  <c r="L120" i="123"/>
  <c r="K135" i="124"/>
  <c r="G87" i="124"/>
  <c r="D86" i="123"/>
  <c r="D86" i="124"/>
  <c r="C86" i="124"/>
  <c r="C86" i="123"/>
  <c r="B101" i="124"/>
  <c r="B101" i="123"/>
  <c r="H81" i="124"/>
  <c r="H81" i="123"/>
  <c r="I95" i="123"/>
  <c r="I95" i="124"/>
  <c r="A157" i="39"/>
  <c r="V140" i="71" l="1"/>
  <c r="Q145" i="72"/>
  <c r="G87" i="123"/>
  <c r="M134" i="124"/>
  <c r="K135" i="123"/>
  <c r="E103" i="123"/>
  <c r="A158" i="39"/>
  <c r="V141" i="71" l="1"/>
  <c r="Q146" i="72"/>
  <c r="M134" i="123"/>
  <c r="L121" i="123"/>
  <c r="L121" i="124"/>
  <c r="E103" i="124"/>
  <c r="H82" i="123"/>
  <c r="D87" i="123"/>
  <c r="D87" i="124"/>
  <c r="C87" i="124"/>
  <c r="C87" i="123"/>
  <c r="B102" i="124"/>
  <c r="B102" i="123"/>
  <c r="A159" i="39"/>
  <c r="V142" i="71" l="1"/>
  <c r="Q147" i="72"/>
  <c r="H82" i="124"/>
  <c r="M135" i="124"/>
  <c r="M135" i="123"/>
  <c r="K136" i="124"/>
  <c r="K136" i="123"/>
  <c r="I96" i="124"/>
  <c r="I96" i="123"/>
  <c r="E104" i="124"/>
  <c r="E104" i="123"/>
  <c r="G88" i="124"/>
  <c r="G88" i="123"/>
  <c r="V143" i="71" l="1"/>
  <c r="Q148" i="72"/>
  <c r="L122" i="123"/>
  <c r="L122" i="124"/>
  <c r="D88" i="123"/>
  <c r="D88" i="124"/>
  <c r="C88" i="124"/>
  <c r="C88" i="123"/>
  <c r="G89" i="123"/>
  <c r="H83" i="124"/>
  <c r="H83" i="123"/>
  <c r="V144" i="71" l="1"/>
  <c r="Q149" i="72"/>
  <c r="E105" i="123"/>
  <c r="G89" i="124"/>
  <c r="M136" i="124"/>
  <c r="M136" i="123"/>
  <c r="K137" i="123"/>
  <c r="K137" i="124"/>
  <c r="B103" i="123"/>
  <c r="B103" i="124"/>
  <c r="I97" i="124"/>
  <c r="I97" i="123"/>
  <c r="F51" i="56"/>
  <c r="F51" i="132" s="1"/>
  <c r="F56" i="56"/>
  <c r="F56" i="132" s="1"/>
  <c r="F52" i="56"/>
  <c r="F52" i="132" s="1"/>
  <c r="F55" i="56"/>
  <c r="F55" i="132" s="1"/>
  <c r="V145" i="71" l="1"/>
  <c r="Q150" i="72"/>
  <c r="E105" i="124"/>
  <c r="L123" i="123"/>
  <c r="L123" i="124"/>
  <c r="C89" i="123"/>
  <c r="C89" i="124"/>
  <c r="D89" i="123"/>
  <c r="D89" i="124"/>
  <c r="H84" i="124"/>
  <c r="H84" i="123"/>
  <c r="F51" i="61"/>
  <c r="F51" i="59"/>
  <c r="P51" i="56"/>
  <c r="F52" i="61"/>
  <c r="F52" i="59"/>
  <c r="P52" i="56"/>
  <c r="F55" i="61"/>
  <c r="F55" i="59"/>
  <c r="P55" i="56"/>
  <c r="F56" i="61"/>
  <c r="F56" i="59"/>
  <c r="P56" i="56"/>
  <c r="V146" i="71" l="1"/>
  <c r="Q151" i="72"/>
  <c r="P51" i="61"/>
  <c r="P51" i="132"/>
  <c r="P56" i="61"/>
  <c r="P56" i="132"/>
  <c r="P55" i="61"/>
  <c r="P55" i="132"/>
  <c r="P52" i="61"/>
  <c r="P52" i="132"/>
  <c r="M137" i="123"/>
  <c r="M137" i="124"/>
  <c r="B104" i="124"/>
  <c r="B104" i="123"/>
  <c r="I98" i="124"/>
  <c r="I98" i="123"/>
  <c r="E106" i="124"/>
  <c r="E106" i="123"/>
  <c r="G90" i="124"/>
  <c r="G90" i="123"/>
  <c r="R51" i="56"/>
  <c r="P51" i="59"/>
  <c r="R55" i="56"/>
  <c r="P55" i="59"/>
  <c r="R56" i="56"/>
  <c r="P56" i="59"/>
  <c r="P52" i="59"/>
  <c r="R52" i="56"/>
  <c r="F57" i="56"/>
  <c r="F57" i="132" s="1"/>
  <c r="F53" i="56"/>
  <c r="F53" i="132" s="1"/>
  <c r="F54" i="56"/>
  <c r="F54" i="132" s="1"/>
  <c r="V147" i="71" l="1"/>
  <c r="Q152" i="72"/>
  <c r="R55" i="61"/>
  <c r="R55" i="132"/>
  <c r="R51" i="61"/>
  <c r="R51" i="132"/>
  <c r="R52" i="61"/>
  <c r="R52" i="132"/>
  <c r="R56" i="61"/>
  <c r="R56" i="132"/>
  <c r="L124" i="124"/>
  <c r="L124" i="123"/>
  <c r="K138" i="124"/>
  <c r="K138" i="123"/>
  <c r="D90" i="124"/>
  <c r="D90" i="123"/>
  <c r="C90" i="123"/>
  <c r="C90" i="124"/>
  <c r="H85" i="123"/>
  <c r="H85" i="124"/>
  <c r="R51" i="59"/>
  <c r="F57" i="61"/>
  <c r="F57" i="59"/>
  <c r="P57" i="56"/>
  <c r="R52" i="59"/>
  <c r="R56" i="59"/>
  <c r="F53" i="61"/>
  <c r="F53" i="59"/>
  <c r="P53" i="56"/>
  <c r="F54" i="61"/>
  <c r="F54" i="59"/>
  <c r="P54" i="56"/>
  <c r="R55" i="59"/>
  <c r="F58" i="56"/>
  <c r="F58" i="132" s="1"/>
  <c r="V148" i="71" l="1"/>
  <c r="Q153" i="72"/>
  <c r="P57" i="61"/>
  <c r="P57" i="132"/>
  <c r="P54" i="61"/>
  <c r="P54" i="132"/>
  <c r="P53" i="61"/>
  <c r="P53" i="132"/>
  <c r="M138" i="124"/>
  <c r="M138" i="123"/>
  <c r="I99" i="124"/>
  <c r="I99" i="123"/>
  <c r="F58" i="61"/>
  <c r="F58" i="59"/>
  <c r="P58" i="56"/>
  <c r="R53" i="56"/>
  <c r="P53" i="59"/>
  <c r="R57" i="56"/>
  <c r="P57" i="59"/>
  <c r="P54" i="59"/>
  <c r="R54" i="56"/>
  <c r="F59" i="56"/>
  <c r="F59" i="132" s="1"/>
  <c r="V149" i="71" l="1"/>
  <c r="Q154" i="72"/>
  <c r="R54" i="61"/>
  <c r="R54" i="132"/>
  <c r="R57" i="61"/>
  <c r="R57" i="132"/>
  <c r="R53" i="61"/>
  <c r="R53" i="132"/>
  <c r="P58" i="61"/>
  <c r="P58" i="132"/>
  <c r="B105" i="123"/>
  <c r="B105" i="124"/>
  <c r="L125" i="123"/>
  <c r="L125" i="124"/>
  <c r="H86" i="124"/>
  <c r="H86" i="123"/>
  <c r="E107" i="124"/>
  <c r="E107" i="123"/>
  <c r="G91" i="124"/>
  <c r="G91" i="123"/>
  <c r="R57" i="59"/>
  <c r="R53" i="59"/>
  <c r="R54" i="59"/>
  <c r="R58" i="56"/>
  <c r="P58" i="59"/>
  <c r="F59" i="61"/>
  <c r="F59" i="59"/>
  <c r="P59" i="56"/>
  <c r="F60" i="56"/>
  <c r="F60" i="132" s="1"/>
  <c r="F61" i="56"/>
  <c r="F61" i="132" s="1"/>
  <c r="V150" i="71" l="1"/>
  <c r="Q155" i="72"/>
  <c r="R58" i="61"/>
  <c r="R58" i="132"/>
  <c r="P59" i="61"/>
  <c r="P59" i="132"/>
  <c r="M139" i="123"/>
  <c r="M139" i="124"/>
  <c r="K139" i="124"/>
  <c r="K139" i="123"/>
  <c r="D91" i="124"/>
  <c r="D91" i="123"/>
  <c r="C91" i="124"/>
  <c r="C91" i="123"/>
  <c r="B106" i="124"/>
  <c r="B106" i="123"/>
  <c r="I100" i="123"/>
  <c r="I100" i="124"/>
  <c r="R59" i="56"/>
  <c r="P59" i="59"/>
  <c r="R58" i="59"/>
  <c r="F61" i="61"/>
  <c r="F61" i="59"/>
  <c r="P61" i="56"/>
  <c r="F60" i="61"/>
  <c r="F60" i="59"/>
  <c r="P60" i="56"/>
  <c r="V151" i="71" l="1"/>
  <c r="Q156" i="72"/>
  <c r="P60" i="61"/>
  <c r="P60" i="132"/>
  <c r="P61" i="61"/>
  <c r="P61" i="132"/>
  <c r="R59" i="61"/>
  <c r="R59" i="132"/>
  <c r="L126" i="124"/>
  <c r="L126" i="123"/>
  <c r="G92" i="124"/>
  <c r="H87" i="123"/>
  <c r="P60" i="59"/>
  <c r="R60" i="56"/>
  <c r="P61" i="59"/>
  <c r="R61" i="56"/>
  <c r="R59" i="59"/>
  <c r="V152" i="71" l="1"/>
  <c r="Q157" i="72"/>
  <c r="R61" i="61"/>
  <c r="R61" i="132"/>
  <c r="R60" i="61"/>
  <c r="R60" i="132"/>
  <c r="B107" i="124"/>
  <c r="H87" i="124"/>
  <c r="I101" i="123"/>
  <c r="G92" i="123"/>
  <c r="D92" i="123"/>
  <c r="D92" i="124"/>
  <c r="C92" i="124"/>
  <c r="C92" i="123"/>
  <c r="E108" i="124"/>
  <c r="E108" i="123"/>
  <c r="R61" i="59"/>
  <c r="R60" i="59"/>
  <c r="V153" i="71" l="1"/>
  <c r="Q158" i="72"/>
  <c r="I101" i="124"/>
  <c r="B107" i="123"/>
  <c r="K140" i="124"/>
  <c r="K140" i="123"/>
  <c r="H88" i="123"/>
  <c r="M140" i="123"/>
  <c r="M140" i="124"/>
  <c r="G93" i="124"/>
  <c r="G93" i="123"/>
  <c r="V154" i="71" l="1"/>
  <c r="Q159" i="72"/>
  <c r="L127" i="124"/>
  <c r="L127" i="123"/>
  <c r="H88" i="124"/>
  <c r="C93" i="124"/>
  <c r="C93" i="123"/>
  <c r="D93" i="123"/>
  <c r="D93" i="124"/>
  <c r="B108" i="123"/>
  <c r="B108" i="124"/>
  <c r="I102" i="124"/>
  <c r="I102" i="123"/>
  <c r="V155" i="71" l="1"/>
  <c r="Q160" i="72"/>
  <c r="H89" i="124"/>
  <c r="H89" i="123"/>
  <c r="E109" i="123"/>
  <c r="E109" i="124"/>
  <c r="V156" i="71" l="1"/>
  <c r="C94" i="123"/>
  <c r="L128" i="124"/>
  <c r="L128" i="123"/>
  <c r="M141" i="124"/>
  <c r="M141" i="123"/>
  <c r="K141" i="124"/>
  <c r="K141" i="123"/>
  <c r="B109" i="124"/>
  <c r="G94" i="124"/>
  <c r="G94" i="123"/>
  <c r="V157" i="71" l="1"/>
  <c r="D94" i="123"/>
  <c r="D94" i="124"/>
  <c r="C94" i="124"/>
  <c r="B109" i="123"/>
  <c r="E110" i="123"/>
  <c r="E110" i="124"/>
  <c r="I103" i="124"/>
  <c r="I103" i="123"/>
  <c r="H90" i="124"/>
  <c r="H90" i="123"/>
  <c r="V158" i="71" l="1"/>
  <c r="D95" i="123"/>
  <c r="C95" i="123"/>
  <c r="M142" i="123"/>
  <c r="L129" i="123"/>
  <c r="L129" i="124"/>
  <c r="K142" i="123"/>
  <c r="K142" i="124"/>
  <c r="B110" i="124"/>
  <c r="B110" i="123"/>
  <c r="G95" i="123"/>
  <c r="G95" i="124"/>
  <c r="V159" i="71" l="1"/>
  <c r="C95" i="124"/>
  <c r="D95" i="124"/>
  <c r="M142" i="124"/>
  <c r="H91" i="124"/>
  <c r="V160" i="71" l="1"/>
  <c r="H91" i="123"/>
  <c r="C96" i="124"/>
  <c r="B111" i="124"/>
  <c r="G96" i="124"/>
  <c r="M143" i="124"/>
  <c r="L130" i="123"/>
  <c r="L130" i="124"/>
  <c r="K143" i="123"/>
  <c r="D96" i="123"/>
  <c r="D96" i="124"/>
  <c r="I104" i="124"/>
  <c r="I104" i="123"/>
  <c r="E111" i="124"/>
  <c r="E111" i="123"/>
  <c r="M143" i="123" l="1"/>
  <c r="K143" i="124"/>
  <c r="C96" i="123"/>
  <c r="B111" i="123"/>
  <c r="G96" i="123"/>
  <c r="H92" i="124"/>
  <c r="C97" i="124" l="1"/>
  <c r="M144" i="124"/>
  <c r="L131" i="124"/>
  <c r="L131" i="123"/>
  <c r="H92" i="123"/>
  <c r="K144" i="123"/>
  <c r="K144" i="124"/>
  <c r="D97" i="123"/>
  <c r="D97" i="124"/>
  <c r="B112" i="124"/>
  <c r="B112" i="123"/>
  <c r="I105" i="124"/>
  <c r="I105" i="123"/>
  <c r="E112" i="124"/>
  <c r="E112" i="123"/>
  <c r="G97" i="124"/>
  <c r="G97" i="123"/>
  <c r="M144" i="123" l="1"/>
  <c r="C97" i="123"/>
  <c r="H93" i="124"/>
  <c r="H93" i="123"/>
  <c r="M145" i="124" l="1"/>
  <c r="L132" i="123"/>
  <c r="L132" i="124"/>
  <c r="C98" i="123"/>
  <c r="C98" i="124"/>
  <c r="D98" i="123"/>
  <c r="D98" i="124"/>
  <c r="I106" i="124"/>
  <c r="I106" i="123"/>
  <c r="G98" i="124"/>
  <c r="G98" i="123"/>
  <c r="M145" i="123" l="1"/>
  <c r="B113" i="123"/>
  <c r="B113" i="124"/>
  <c r="K145" i="123"/>
  <c r="K145" i="124"/>
  <c r="E113" i="124"/>
  <c r="E113" i="123"/>
  <c r="L133" i="124" l="1"/>
  <c r="L133" i="123"/>
  <c r="M146" i="124"/>
  <c r="M146" i="123"/>
  <c r="C99" i="124"/>
  <c r="C99" i="123"/>
  <c r="D99" i="123"/>
  <c r="D99" i="124"/>
  <c r="I107" i="123"/>
  <c r="I107" i="124"/>
  <c r="G99" i="123"/>
  <c r="H94" i="124"/>
  <c r="H94" i="123"/>
  <c r="K146" i="123" l="1"/>
  <c r="G99" i="124"/>
  <c r="B114" i="124"/>
  <c r="B114" i="123"/>
  <c r="G100" i="124" l="1"/>
  <c r="M147" i="123"/>
  <c r="L134" i="124"/>
  <c r="L134" i="123"/>
  <c r="K146" i="124"/>
  <c r="D100" i="124"/>
  <c r="D100" i="123"/>
  <c r="C100" i="124"/>
  <c r="C100" i="123"/>
  <c r="H95" i="123"/>
  <c r="H95" i="124"/>
  <c r="E114" i="123"/>
  <c r="E114" i="124"/>
  <c r="I108" i="124"/>
  <c r="I108" i="123"/>
  <c r="G100" i="123" l="1"/>
  <c r="M147" i="124"/>
  <c r="K147" i="123"/>
  <c r="B115" i="124"/>
  <c r="E115" i="124" l="1"/>
  <c r="L135" i="124"/>
  <c r="L135" i="123"/>
  <c r="K147" i="124"/>
  <c r="C101" i="124"/>
  <c r="C101" i="123"/>
  <c r="D101" i="123"/>
  <c r="D101" i="124"/>
  <c r="B115" i="123"/>
  <c r="G101" i="123"/>
  <c r="G101" i="124"/>
  <c r="E115" i="123" l="1"/>
  <c r="M148" i="123"/>
  <c r="M148" i="124"/>
  <c r="K148" i="124"/>
  <c r="K148" i="123"/>
  <c r="B116" i="124"/>
  <c r="B116" i="123"/>
  <c r="I109" i="123"/>
  <c r="I109" i="124"/>
  <c r="H96" i="124"/>
  <c r="H96" i="123"/>
  <c r="L136" i="124" l="1"/>
  <c r="L136" i="123"/>
  <c r="C102" i="123"/>
  <c r="C102" i="124"/>
  <c r="E116" i="123"/>
  <c r="E116" i="124"/>
  <c r="G102" i="123"/>
  <c r="G102" i="124"/>
  <c r="D102" i="124" l="1"/>
  <c r="D102" i="123"/>
  <c r="M149" i="123"/>
  <c r="K149" i="123"/>
  <c r="K149" i="124"/>
  <c r="H97" i="124"/>
  <c r="H97" i="123"/>
  <c r="I110" i="123"/>
  <c r="I110" i="124"/>
  <c r="M149" i="124" l="1"/>
  <c r="E117" i="123"/>
  <c r="D103" i="124"/>
  <c r="C103" i="123"/>
  <c r="B117" i="123"/>
  <c r="B117" i="124"/>
  <c r="G103" i="124"/>
  <c r="G103" i="123"/>
  <c r="E117" i="124" l="1"/>
  <c r="D103" i="123"/>
  <c r="C103" i="124"/>
  <c r="L137" i="124"/>
  <c r="L137" i="123"/>
  <c r="M150" i="124"/>
  <c r="M150" i="123"/>
  <c r="K150" i="124"/>
  <c r="K150" i="123"/>
  <c r="H98" i="123"/>
  <c r="H98" i="124"/>
  <c r="I111" i="124"/>
  <c r="I111" i="123"/>
  <c r="B118" i="124" l="1"/>
  <c r="G104" i="123"/>
  <c r="C104" i="123"/>
  <c r="C104" i="124"/>
  <c r="D104" i="124"/>
  <c r="D104" i="123"/>
  <c r="E118" i="124"/>
  <c r="E118" i="123"/>
  <c r="B118" i="123" l="1"/>
  <c r="G104" i="124"/>
  <c r="M151" i="124"/>
  <c r="L138" i="124"/>
  <c r="L138" i="123"/>
  <c r="K151" i="123"/>
  <c r="K151" i="124"/>
  <c r="I112" i="123"/>
  <c r="H99" i="123"/>
  <c r="H99" i="124"/>
  <c r="M151" i="123" l="1"/>
  <c r="I112" i="124"/>
  <c r="D105" i="123"/>
  <c r="B119" i="124"/>
  <c r="C105" i="124"/>
  <c r="C105" i="123"/>
  <c r="E119" i="124"/>
  <c r="E119" i="123"/>
  <c r="G105" i="123"/>
  <c r="G105" i="124"/>
  <c r="M152" i="124" l="1"/>
  <c r="D105" i="124"/>
  <c r="L139" i="124"/>
  <c r="L139" i="123"/>
  <c r="K152" i="123"/>
  <c r="B119" i="123"/>
  <c r="I113" i="124"/>
  <c r="I113" i="123"/>
  <c r="H100" i="123"/>
  <c r="H100" i="124"/>
  <c r="M152" i="123" l="1"/>
  <c r="K152" i="124"/>
  <c r="D106" i="124"/>
  <c r="D106" i="123"/>
  <c r="C106" i="123"/>
  <c r="C106" i="124"/>
  <c r="B120" i="123"/>
  <c r="B120" i="124"/>
  <c r="E120" i="123"/>
  <c r="E120" i="124"/>
  <c r="H101" i="123" l="1"/>
  <c r="L140" i="123"/>
  <c r="L140" i="124"/>
  <c r="K153" i="124"/>
  <c r="M153" i="123"/>
  <c r="M153" i="124"/>
  <c r="H101" i="124"/>
  <c r="G106" i="124"/>
  <c r="G106" i="123"/>
  <c r="B121" i="123" l="1"/>
  <c r="K153" i="123"/>
  <c r="C107" i="124"/>
  <c r="C107" i="123"/>
  <c r="D107" i="123"/>
  <c r="D107" i="124"/>
  <c r="I114" i="123"/>
  <c r="I114" i="124"/>
  <c r="E121" i="124"/>
  <c r="E121" i="123"/>
  <c r="B121" i="124" l="1"/>
  <c r="K154" i="123"/>
  <c r="K154" i="124"/>
  <c r="H102" i="123"/>
  <c r="M154" i="123"/>
  <c r="M154" i="124"/>
  <c r="G107" i="124"/>
  <c r="G107" i="123"/>
  <c r="H102" i="124" l="1"/>
  <c r="L141" i="124"/>
  <c r="L141" i="123"/>
  <c r="D108" i="124"/>
  <c r="D108" i="123"/>
  <c r="C108" i="124"/>
  <c r="C108" i="123"/>
  <c r="E122" i="124"/>
  <c r="E122" i="123"/>
  <c r="I115" i="124"/>
  <c r="I115" i="123"/>
  <c r="M155" i="124" l="1"/>
  <c r="K155" i="124"/>
  <c r="G108" i="124"/>
  <c r="H103" i="123"/>
  <c r="H103" i="124"/>
  <c r="M155" i="123" l="1"/>
  <c r="I116" i="124"/>
  <c r="G108" i="123"/>
  <c r="L142" i="124"/>
  <c r="L142" i="123"/>
  <c r="K155" i="123"/>
  <c r="C109" i="123"/>
  <c r="C109" i="124"/>
  <c r="E123" i="123"/>
  <c r="E123" i="124"/>
  <c r="I116" i="123"/>
  <c r="D109" i="124" l="1"/>
  <c r="D109" i="123"/>
  <c r="B122" i="124"/>
  <c r="B122" i="123"/>
  <c r="B123" i="124"/>
  <c r="K156" i="123"/>
  <c r="K156" i="124"/>
  <c r="H104" i="124"/>
  <c r="H104" i="123"/>
  <c r="B123" i="123" l="1"/>
  <c r="D110" i="123"/>
  <c r="L143" i="123"/>
  <c r="L143" i="124"/>
  <c r="E124" i="124"/>
  <c r="M156" i="124"/>
  <c r="M156" i="123"/>
  <c r="C110" i="123"/>
  <c r="C110" i="124"/>
  <c r="I117" i="124"/>
  <c r="I117" i="123"/>
  <c r="G109" i="124"/>
  <c r="G109" i="123"/>
  <c r="B124" i="123" l="1"/>
  <c r="D110" i="124"/>
  <c r="E124" i="123"/>
  <c r="H105" i="124"/>
  <c r="H105" i="123"/>
  <c r="B124" i="124" l="1"/>
  <c r="D111" i="123"/>
  <c r="L144" i="124"/>
  <c r="L144" i="123"/>
  <c r="G110" i="123"/>
  <c r="E125" i="123"/>
  <c r="K157" i="124"/>
  <c r="K157" i="123"/>
  <c r="M157" i="124"/>
  <c r="M157" i="123"/>
  <c r="C111" i="124"/>
  <c r="C111" i="123"/>
  <c r="B125" i="123"/>
  <c r="I118" i="124"/>
  <c r="I118" i="123"/>
  <c r="D111" i="124" l="1"/>
  <c r="B125" i="124"/>
  <c r="G110" i="124"/>
  <c r="E125" i="124"/>
  <c r="H106" i="123"/>
  <c r="H106" i="124"/>
  <c r="L145" i="124" l="1"/>
  <c r="L145" i="123"/>
  <c r="M158" i="124"/>
  <c r="M158" i="123"/>
  <c r="K158" i="123"/>
  <c r="K158" i="124"/>
  <c r="D112" i="123"/>
  <c r="D112" i="124"/>
  <c r="C112" i="123"/>
  <c r="C112" i="124"/>
  <c r="I119" i="124"/>
  <c r="I119" i="123"/>
  <c r="G111" i="123"/>
  <c r="G111" i="124"/>
  <c r="B126" i="124" l="1"/>
  <c r="E126" i="123"/>
  <c r="E126" i="124"/>
  <c r="H107" i="124"/>
  <c r="H107" i="123"/>
  <c r="M159" i="124" l="1"/>
  <c r="B126" i="123"/>
  <c r="L146" i="123"/>
  <c r="L146" i="124"/>
  <c r="C113" i="123"/>
  <c r="C113" i="124"/>
  <c r="D113" i="123"/>
  <c r="D113" i="124"/>
  <c r="I120" i="123"/>
  <c r="I120" i="124"/>
  <c r="M159" i="123" l="1"/>
  <c r="B127" i="124"/>
  <c r="M160" i="123"/>
  <c r="M160" i="124"/>
  <c r="K159" i="124"/>
  <c r="K159" i="123"/>
  <c r="AD120" i="77"/>
  <c r="H108" i="123"/>
  <c r="H108" i="124"/>
  <c r="G112" i="124"/>
  <c r="G112" i="123"/>
  <c r="B127" i="123" l="1"/>
  <c r="L147" i="124"/>
  <c r="L147" i="123"/>
  <c r="E127" i="123"/>
  <c r="E127" i="124"/>
  <c r="B128" i="123" l="1"/>
  <c r="D114" i="124"/>
  <c r="D114" i="123"/>
  <c r="C114" i="123"/>
  <c r="C114" i="124"/>
  <c r="I121" i="124"/>
  <c r="I121" i="123"/>
  <c r="G113" i="124"/>
  <c r="B128" i="124" l="1"/>
  <c r="L148" i="124"/>
  <c r="L148" i="123"/>
  <c r="K160" i="123"/>
  <c r="K160" i="124"/>
  <c r="G113" i="123"/>
  <c r="H109" i="124"/>
  <c r="H109" i="123"/>
  <c r="D115" i="124" l="1"/>
  <c r="D115" i="123"/>
  <c r="C115" i="124"/>
  <c r="C115" i="123"/>
  <c r="B129" i="123"/>
  <c r="B129" i="124"/>
  <c r="E128" i="124"/>
  <c r="E128" i="123"/>
  <c r="I122" i="123"/>
  <c r="I122" i="124"/>
  <c r="G114" i="124"/>
  <c r="G114" i="123"/>
  <c r="L149" i="124" l="1"/>
  <c r="L149" i="123"/>
  <c r="H110" i="123"/>
  <c r="E129" i="124" l="1"/>
  <c r="H110" i="124"/>
  <c r="B130" i="124"/>
  <c r="C116" i="124"/>
  <c r="C116" i="123"/>
  <c r="I123" i="123"/>
  <c r="I123" i="124"/>
  <c r="G115" i="124"/>
  <c r="G115" i="123"/>
  <c r="D116" i="123" l="1"/>
  <c r="E129" i="123"/>
  <c r="D116" i="124"/>
  <c r="B130" i="123"/>
  <c r="L150" i="124"/>
  <c r="L150" i="123"/>
  <c r="H111" i="124"/>
  <c r="H111" i="123"/>
  <c r="G116" i="123" l="1"/>
  <c r="D117" i="123"/>
  <c r="D117" i="124"/>
  <c r="C117" i="124"/>
  <c r="C117" i="123"/>
  <c r="B131" i="123"/>
  <c r="I124" i="124"/>
  <c r="I124" i="123"/>
  <c r="G116" i="124"/>
  <c r="L151" i="124" l="1"/>
  <c r="L151" i="123"/>
  <c r="H112" i="124"/>
  <c r="B131" i="124"/>
  <c r="E130" i="124"/>
  <c r="E130" i="123"/>
  <c r="H112" i="123" l="1"/>
  <c r="C118" i="123"/>
  <c r="B132" i="124"/>
  <c r="D118" i="124"/>
  <c r="D118" i="123"/>
  <c r="G117" i="124"/>
  <c r="I125" i="124"/>
  <c r="I125" i="123"/>
  <c r="B132" i="123" l="1"/>
  <c r="C118" i="124"/>
  <c r="L152" i="123"/>
  <c r="L152" i="124"/>
  <c r="G117" i="123"/>
  <c r="H113" i="124"/>
  <c r="H113" i="123"/>
  <c r="E131" i="123"/>
  <c r="E131" i="124"/>
  <c r="C119" i="123" l="1"/>
  <c r="D119" i="124"/>
  <c r="D119" i="123"/>
  <c r="B133" i="124"/>
  <c r="B133" i="123"/>
  <c r="C119" i="124" l="1"/>
  <c r="L153" i="124"/>
  <c r="L153" i="123"/>
  <c r="I126" i="124"/>
  <c r="I126" i="123"/>
  <c r="H114" i="124"/>
  <c r="H114" i="123"/>
  <c r="E132" i="123"/>
  <c r="E132" i="124"/>
  <c r="G118" i="124"/>
  <c r="G118" i="123"/>
  <c r="B134" i="124" l="1"/>
  <c r="L154" i="124" l="1"/>
  <c r="L154" i="123"/>
  <c r="B134" i="123"/>
  <c r="C120" i="124"/>
  <c r="C120" i="123"/>
  <c r="D120" i="124"/>
  <c r="D120" i="123"/>
  <c r="H115" i="123"/>
  <c r="H115" i="124"/>
  <c r="I127" i="124"/>
  <c r="I127" i="123"/>
  <c r="E133" i="124"/>
  <c r="E133" i="123"/>
  <c r="G119" i="124"/>
  <c r="G119" i="123"/>
  <c r="B135" i="124" l="1"/>
  <c r="B135" i="123" l="1"/>
  <c r="C121" i="124"/>
  <c r="L155" i="123"/>
  <c r="L155" i="124"/>
  <c r="G120" i="123"/>
  <c r="I128" i="124"/>
  <c r="I128" i="123"/>
  <c r="H116" i="123"/>
  <c r="H116" i="124"/>
  <c r="E134" i="123"/>
  <c r="E134" i="124"/>
  <c r="D121" i="124" l="1"/>
  <c r="C121" i="123"/>
  <c r="D121" i="123"/>
  <c r="G120" i="124"/>
  <c r="B136" i="124"/>
  <c r="B136" i="123"/>
  <c r="L156" i="123" l="1"/>
  <c r="L156" i="124"/>
  <c r="C122" i="123"/>
  <c r="C122" i="124"/>
  <c r="D122" i="124"/>
  <c r="D122" i="123"/>
  <c r="H117" i="124"/>
  <c r="H117" i="123"/>
  <c r="I129" i="123"/>
  <c r="I129" i="124"/>
  <c r="E135" i="123"/>
  <c r="E135" i="124"/>
  <c r="G121" i="124"/>
  <c r="G121" i="123"/>
  <c r="B137" i="123" l="1"/>
  <c r="B137" i="124" l="1"/>
  <c r="L157" i="123"/>
  <c r="L157" i="124"/>
  <c r="G122" i="124"/>
  <c r="C123" i="124"/>
  <c r="C123" i="123"/>
  <c r="E136" i="124"/>
  <c r="E136" i="123"/>
  <c r="H118" i="123"/>
  <c r="H118" i="124"/>
  <c r="I130" i="124"/>
  <c r="I130" i="123"/>
  <c r="D123" i="123" l="1"/>
  <c r="D123" i="124"/>
  <c r="G122" i="123"/>
  <c r="B138" i="124"/>
  <c r="B138" i="123"/>
  <c r="G123" i="124" l="1"/>
  <c r="L158" i="123"/>
  <c r="L158" i="124"/>
  <c r="H119" i="124"/>
  <c r="H119" i="123"/>
  <c r="G123" i="123" l="1"/>
  <c r="D124" i="124"/>
  <c r="D124" i="123"/>
  <c r="C124" i="123"/>
  <c r="C124" i="124"/>
  <c r="B139" i="124"/>
  <c r="B139" i="123"/>
  <c r="E137" i="123"/>
  <c r="E137" i="124"/>
  <c r="I131" i="123"/>
  <c r="I131" i="124"/>
  <c r="L159" i="124" l="1"/>
  <c r="L159" i="123"/>
  <c r="H120" i="124"/>
  <c r="H120" i="123"/>
  <c r="G124" i="124"/>
  <c r="G124" i="123"/>
  <c r="L160" i="123" l="1"/>
  <c r="L160" i="124"/>
  <c r="L164" i="124"/>
  <c r="L163" i="124"/>
  <c r="B140" i="123"/>
  <c r="I132" i="123"/>
  <c r="I132" i="124"/>
  <c r="E138" i="124"/>
  <c r="E138" i="123"/>
  <c r="B140" i="124" l="1"/>
  <c r="D125" i="124"/>
  <c r="D125" i="123"/>
  <c r="C125" i="123"/>
  <c r="C125" i="124"/>
  <c r="H121" i="124"/>
  <c r="H121" i="123"/>
  <c r="G125" i="124"/>
  <c r="G125" i="123"/>
  <c r="I133" i="123" l="1"/>
  <c r="I133" i="124"/>
  <c r="H122" i="124" l="1"/>
  <c r="D126" i="123"/>
  <c r="D126" i="124"/>
  <c r="C126" i="124"/>
  <c r="C126" i="123"/>
  <c r="B141" i="123"/>
  <c r="B141" i="124"/>
  <c r="E139" i="123"/>
  <c r="E139" i="124"/>
  <c r="G126" i="124"/>
  <c r="G126" i="123"/>
  <c r="H122" i="123" l="1"/>
  <c r="I134" i="124"/>
  <c r="I134" i="123"/>
  <c r="G127" i="123" l="1"/>
  <c r="C127" i="124"/>
  <c r="D127" i="123"/>
  <c r="D127" i="124"/>
  <c r="B142" i="124"/>
  <c r="B142" i="123"/>
  <c r="H123" i="124"/>
  <c r="H123" i="123"/>
  <c r="E140" i="123"/>
  <c r="E140" i="124"/>
  <c r="G127" i="124" l="1"/>
  <c r="C127" i="123"/>
  <c r="I135" i="124"/>
  <c r="I135" i="123"/>
  <c r="G128" i="124" l="1"/>
  <c r="C128" i="123"/>
  <c r="C128" i="124"/>
  <c r="B143" i="124"/>
  <c r="B143" i="123"/>
  <c r="H124" i="123"/>
  <c r="H124" i="124"/>
  <c r="E141" i="124"/>
  <c r="E141" i="123"/>
  <c r="D128" i="123" l="1"/>
  <c r="G128" i="123"/>
  <c r="D128" i="124"/>
  <c r="I136" i="124"/>
  <c r="I136" i="123"/>
  <c r="C129" i="124" l="1"/>
  <c r="D129" i="123"/>
  <c r="G129" i="123"/>
  <c r="C129" i="123"/>
  <c r="B144" i="124"/>
  <c r="H125" i="124"/>
  <c r="H125" i="123"/>
  <c r="E142" i="123"/>
  <c r="E142" i="124"/>
  <c r="D129" i="124" l="1"/>
  <c r="G129" i="124"/>
  <c r="B144" i="123"/>
  <c r="D130" i="124" l="1"/>
  <c r="C130" i="124"/>
  <c r="G130" i="123"/>
  <c r="B145" i="124"/>
  <c r="B145" i="123"/>
  <c r="I137" i="123"/>
  <c r="I137" i="124"/>
  <c r="H126" i="124"/>
  <c r="H126" i="123"/>
  <c r="C130" i="123" l="1"/>
  <c r="D130" i="123"/>
  <c r="G130" i="124"/>
  <c r="E143" i="124"/>
  <c r="E143" i="123"/>
  <c r="C131" i="124" l="1"/>
  <c r="D131" i="124"/>
  <c r="B146" i="123"/>
  <c r="B146" i="124"/>
  <c r="H127" i="124"/>
  <c r="H127" i="123"/>
  <c r="G131" i="123"/>
  <c r="D131" i="123" l="1"/>
  <c r="C131" i="123"/>
  <c r="G131" i="124"/>
  <c r="E144" i="123"/>
  <c r="I138" i="124"/>
  <c r="I138" i="123"/>
  <c r="E144" i="124" l="1"/>
  <c r="B147" i="123"/>
  <c r="D132" i="124"/>
  <c r="C132" i="124"/>
  <c r="H128" i="123"/>
  <c r="G132" i="124"/>
  <c r="G132" i="123" l="1"/>
  <c r="B147" i="124"/>
  <c r="D132" i="123"/>
  <c r="C132" i="123"/>
  <c r="H128" i="124"/>
  <c r="E145" i="123"/>
  <c r="E145" i="124"/>
  <c r="D133" i="124" l="1"/>
  <c r="C133" i="124"/>
  <c r="H129" i="123"/>
  <c r="B148" i="123"/>
  <c r="I139" i="123"/>
  <c r="I139" i="124"/>
  <c r="G133" i="123"/>
  <c r="G133" i="124"/>
  <c r="H129" i="124" l="1"/>
  <c r="C133" i="123"/>
  <c r="B148" i="124"/>
  <c r="D133" i="123"/>
  <c r="E146" i="123"/>
  <c r="E146" i="124"/>
  <c r="D134" i="124" l="1"/>
  <c r="C134" i="124"/>
  <c r="B149" i="124"/>
  <c r="B149" i="123"/>
  <c r="I140" i="124"/>
  <c r="I140" i="123"/>
  <c r="C134" i="123" l="1"/>
  <c r="D134" i="123"/>
  <c r="H130" i="123"/>
  <c r="H130" i="124"/>
  <c r="E147" i="124"/>
  <c r="E147" i="123"/>
  <c r="G134" i="123"/>
  <c r="G134" i="124"/>
  <c r="B150" i="123" l="1"/>
  <c r="C135" i="124"/>
  <c r="D135" i="124"/>
  <c r="C135" i="123"/>
  <c r="I141" i="124"/>
  <c r="I141" i="123"/>
  <c r="B150" i="124" l="1"/>
  <c r="D135" i="123"/>
  <c r="G135" i="124"/>
  <c r="H131" i="124"/>
  <c r="H131" i="123"/>
  <c r="E148" i="124"/>
  <c r="E148" i="123"/>
  <c r="G135" i="123" l="1"/>
  <c r="D136" i="124"/>
  <c r="C136" i="124"/>
  <c r="C136" i="123"/>
  <c r="B151" i="124"/>
  <c r="B151" i="123"/>
  <c r="D136" i="123" l="1"/>
  <c r="G136" i="124"/>
  <c r="I142" i="124"/>
  <c r="I142" i="123"/>
  <c r="H132" i="124"/>
  <c r="H132" i="123"/>
  <c r="E149" i="124"/>
  <c r="E149" i="123"/>
  <c r="G136" i="123"/>
  <c r="B152" i="124" l="1"/>
  <c r="C137" i="123"/>
  <c r="D137" i="124"/>
  <c r="D137" i="123"/>
  <c r="C137" i="124" l="1"/>
  <c r="B152" i="123"/>
  <c r="I143" i="123"/>
  <c r="I143" i="124"/>
  <c r="E150" i="124"/>
  <c r="E150" i="123"/>
  <c r="G137" i="124"/>
  <c r="G137" i="123"/>
  <c r="C138" i="124" l="1"/>
  <c r="C138" i="123"/>
  <c r="B153" i="123"/>
  <c r="D138" i="124"/>
  <c r="D138" i="123"/>
  <c r="H133" i="124"/>
  <c r="H133" i="123"/>
  <c r="B153" i="124" l="1"/>
  <c r="G138" i="124"/>
  <c r="E151" i="123"/>
  <c r="E151" i="124"/>
  <c r="I144" i="124"/>
  <c r="I144" i="123"/>
  <c r="G138" i="123" l="1"/>
  <c r="C139" i="124"/>
  <c r="H134" i="124"/>
  <c r="C139" i="123"/>
  <c r="B154" i="124"/>
  <c r="B154" i="123"/>
  <c r="H134" i="123"/>
  <c r="D139" i="124" l="1"/>
  <c r="D139" i="123"/>
  <c r="G139" i="123"/>
  <c r="E152" i="123"/>
  <c r="E152" i="124"/>
  <c r="I145" i="123"/>
  <c r="I145" i="124"/>
  <c r="C140" i="124" l="1"/>
  <c r="G139" i="124"/>
  <c r="D140" i="123"/>
  <c r="D140" i="124"/>
  <c r="B155" i="124"/>
  <c r="H135" i="123"/>
  <c r="H135" i="124"/>
  <c r="C140" i="123" l="1"/>
  <c r="B155" i="123"/>
  <c r="I146" i="123"/>
  <c r="I146" i="124"/>
  <c r="E153" i="124"/>
  <c r="E153" i="123"/>
  <c r="G140" i="123"/>
  <c r="G140" i="124"/>
  <c r="B156" i="123" l="1"/>
  <c r="H136" i="123"/>
  <c r="D141" i="124"/>
  <c r="D141" i="123"/>
  <c r="C141" i="124"/>
  <c r="C141" i="123"/>
  <c r="B156" i="124" l="1"/>
  <c r="H136" i="124"/>
  <c r="E154" i="124"/>
  <c r="E154" i="123"/>
  <c r="I147" i="124"/>
  <c r="I147" i="123"/>
  <c r="G141" i="124"/>
  <c r="G141" i="123"/>
  <c r="D142" i="123" l="1"/>
  <c r="D142" i="124"/>
  <c r="C142" i="123"/>
  <c r="C142" i="124"/>
  <c r="B157" i="123"/>
  <c r="B157" i="124"/>
  <c r="H137" i="124"/>
  <c r="H137" i="123"/>
  <c r="G142" i="123" l="1"/>
  <c r="E155" i="123"/>
  <c r="E155" i="124"/>
  <c r="I148" i="123"/>
  <c r="I148" i="124"/>
  <c r="G142" i="124"/>
  <c r="B158" i="123" l="1"/>
  <c r="D143" i="123"/>
  <c r="D143" i="124"/>
  <c r="C143" i="123"/>
  <c r="C143" i="124"/>
  <c r="B158" i="124"/>
  <c r="E156" i="124" l="1"/>
  <c r="E156" i="123"/>
  <c r="H138" i="124"/>
  <c r="H138" i="123"/>
  <c r="G143" i="124"/>
  <c r="G143" i="123"/>
  <c r="B159" i="124" l="1"/>
  <c r="C144" i="124"/>
  <c r="C144" i="123"/>
  <c r="I149" i="123"/>
  <c r="I149" i="124"/>
  <c r="D144" i="123" l="1"/>
  <c r="G144" i="123"/>
  <c r="B159" i="123"/>
  <c r="D144" i="124"/>
  <c r="H139" i="123"/>
  <c r="E157" i="124"/>
  <c r="E157" i="123"/>
  <c r="G144" i="124" l="1"/>
  <c r="D145" i="123"/>
  <c r="C145" i="124"/>
  <c r="H139" i="124"/>
  <c r="B160" i="124"/>
  <c r="B160" i="123"/>
  <c r="I150" i="123"/>
  <c r="I150" i="124"/>
  <c r="C145" i="123" l="1"/>
  <c r="D145" i="124"/>
  <c r="G145" i="124"/>
  <c r="H140" i="124"/>
  <c r="H140" i="123"/>
  <c r="G145" i="123" l="1"/>
  <c r="D146" i="124"/>
  <c r="D146" i="123"/>
  <c r="C146" i="124"/>
  <c r="C146" i="123"/>
  <c r="E158" i="123"/>
  <c r="E158" i="124"/>
  <c r="H141" i="124" l="1"/>
  <c r="H141" i="123"/>
  <c r="I151" i="124"/>
  <c r="I151" i="123"/>
  <c r="G146" i="123"/>
  <c r="G146" i="124"/>
  <c r="E159" i="124" l="1"/>
  <c r="D147" i="124"/>
  <c r="D147" i="123"/>
  <c r="C147" i="124"/>
  <c r="C147" i="123"/>
  <c r="G147" i="124" l="1"/>
  <c r="E159" i="123"/>
  <c r="H142" i="124"/>
  <c r="H142" i="123"/>
  <c r="E160" i="124"/>
  <c r="E160" i="123"/>
  <c r="I152" i="124"/>
  <c r="I152" i="123"/>
  <c r="G147" i="123"/>
  <c r="D148" i="123" l="1"/>
  <c r="D148" i="124"/>
  <c r="C148" i="123"/>
  <c r="C148" i="124"/>
  <c r="H143" i="123" l="1"/>
  <c r="H143" i="124"/>
  <c r="I153" i="123"/>
  <c r="I153" i="124"/>
  <c r="G148" i="123"/>
  <c r="G148" i="124"/>
  <c r="D149" i="123" l="1"/>
  <c r="D149" i="124"/>
  <c r="C149" i="124"/>
  <c r="C149" i="123"/>
  <c r="H144" i="124" l="1"/>
  <c r="H144" i="123"/>
  <c r="I154" i="124"/>
  <c r="I154" i="123"/>
  <c r="G149" i="123"/>
  <c r="G149" i="124"/>
  <c r="D150" i="123" l="1"/>
  <c r="D150" i="124"/>
  <c r="C150" i="124"/>
  <c r="C150" i="123"/>
  <c r="I155" i="123" l="1"/>
  <c r="I155" i="124"/>
  <c r="G150" i="124"/>
  <c r="G150" i="123"/>
  <c r="D151" i="124" l="1"/>
  <c r="D151" i="123"/>
  <c r="C151" i="123"/>
  <c r="C151" i="124"/>
  <c r="H145" i="124"/>
  <c r="H145" i="123"/>
  <c r="G151" i="123" l="1"/>
  <c r="I156" i="123"/>
  <c r="I156" i="124"/>
  <c r="G151" i="124" l="1"/>
  <c r="C152" i="124"/>
  <c r="H146" i="124"/>
  <c r="H146" i="123"/>
  <c r="D152" i="124" l="1"/>
  <c r="C152" i="123"/>
  <c r="I157" i="124"/>
  <c r="I157" i="123"/>
  <c r="G152" i="123"/>
  <c r="G152" i="124"/>
  <c r="D152" i="123" l="1"/>
  <c r="D153" i="124"/>
  <c r="D153" i="123"/>
  <c r="C153" i="123"/>
  <c r="C153" i="124"/>
  <c r="H147" i="124" l="1"/>
  <c r="H147" i="123"/>
  <c r="I158" i="123"/>
  <c r="I158" i="124"/>
  <c r="G153" i="124"/>
  <c r="G153" i="123"/>
  <c r="C154" i="123" l="1"/>
  <c r="C154" i="124"/>
  <c r="D154" i="124"/>
  <c r="D154" i="123"/>
  <c r="G154" i="124" l="1"/>
  <c r="H148" i="124"/>
  <c r="H148" i="123"/>
  <c r="I159" i="123"/>
  <c r="I159" i="124"/>
  <c r="D155" i="123" l="1"/>
  <c r="G154" i="123"/>
  <c r="C155" i="124"/>
  <c r="C155" i="123"/>
  <c r="I160" i="123"/>
  <c r="I160" i="124"/>
  <c r="D155" i="124" l="1"/>
  <c r="H149" i="123"/>
  <c r="H149" i="124"/>
  <c r="D156" i="124" l="1"/>
  <c r="D156" i="123"/>
  <c r="C156" i="123"/>
  <c r="C156" i="124"/>
  <c r="G155" i="124"/>
  <c r="G155" i="123"/>
  <c r="H150" i="124" l="1"/>
  <c r="H150" i="123"/>
  <c r="G156" i="124" l="1"/>
  <c r="C157" i="124"/>
  <c r="C157" i="123"/>
  <c r="D157" i="123" l="1"/>
  <c r="G156" i="123"/>
  <c r="D157" i="124"/>
  <c r="G157" i="124" l="1"/>
  <c r="D158" i="124"/>
  <c r="C158" i="124"/>
  <c r="H151" i="124"/>
  <c r="H151" i="123"/>
  <c r="G157" i="123" l="1"/>
  <c r="C158" i="123"/>
  <c r="D158" i="123"/>
  <c r="D159" i="124" l="1"/>
  <c r="C159" i="123"/>
  <c r="G158" i="124"/>
  <c r="H152" i="124"/>
  <c r="H152" i="123"/>
  <c r="C159" i="124" l="1"/>
  <c r="D159" i="123"/>
  <c r="G158" i="123"/>
  <c r="D160" i="124" l="1"/>
  <c r="C160" i="124"/>
  <c r="C160" i="123"/>
  <c r="H153" i="124"/>
  <c r="H153" i="123"/>
  <c r="D160" i="123" l="1"/>
  <c r="G159" i="124"/>
  <c r="G159" i="123"/>
  <c r="H154" i="124" l="1"/>
  <c r="H154" i="123"/>
  <c r="G160" i="124"/>
  <c r="G160" i="123" l="1"/>
  <c r="H155" i="123" l="1"/>
  <c r="H155" i="124"/>
  <c r="H156" i="123" l="1"/>
  <c r="H156" i="124"/>
  <c r="H157" i="124" l="1"/>
  <c r="H157" i="123"/>
  <c r="H158" i="124" l="1"/>
  <c r="H158" i="123"/>
  <c r="H159" i="124" l="1"/>
  <c r="H159" i="123"/>
  <c r="H160" i="123" l="1"/>
  <c r="H160" i="124"/>
  <c r="F44" i="123" l="1"/>
  <c r="P44" i="122"/>
  <c r="P44" i="133" s="1"/>
  <c r="F44" i="124"/>
  <c r="P44" i="124" l="1"/>
  <c r="P44" i="123"/>
  <c r="R44" i="122"/>
  <c r="R44" i="133" l="1"/>
  <c r="R44" i="124"/>
  <c r="R44" i="123"/>
  <c r="F45" i="123"/>
  <c r="P45" i="122"/>
  <c r="P45" i="133" s="1"/>
  <c r="F45" i="124"/>
  <c r="R45" i="122" l="1"/>
  <c r="P45" i="123"/>
  <c r="P45" i="124"/>
  <c r="R45" i="133" l="1"/>
  <c r="F46" i="124"/>
  <c r="F46" i="123"/>
  <c r="P46" i="122"/>
  <c r="P46" i="133" s="1"/>
  <c r="R45" i="123"/>
  <c r="R45" i="124"/>
  <c r="R46" i="122" l="1"/>
  <c r="P46" i="124"/>
  <c r="P46" i="123"/>
  <c r="R46" i="133" l="1"/>
  <c r="F47" i="124"/>
  <c r="P47" i="122"/>
  <c r="P47" i="133" s="1"/>
  <c r="F47" i="123"/>
  <c r="R46" i="124"/>
  <c r="R46" i="123"/>
  <c r="P47" i="124" l="1"/>
  <c r="P47" i="123"/>
  <c r="R47" i="122"/>
  <c r="R47" i="133" l="1"/>
  <c r="R47" i="124"/>
  <c r="R47" i="123"/>
  <c r="F48" i="124"/>
  <c r="P48" i="122"/>
  <c r="P48" i="133" s="1"/>
  <c r="F48" i="123"/>
  <c r="P48" i="123" l="1"/>
  <c r="P48" i="124"/>
  <c r="R48" i="122"/>
  <c r="R48" i="133" l="1"/>
  <c r="F49" i="123"/>
  <c r="F49" i="124"/>
  <c r="P49" i="122"/>
  <c r="P49" i="133" s="1"/>
  <c r="R48" i="124"/>
  <c r="R48" i="123"/>
  <c r="P49" i="124" l="1"/>
  <c r="R49" i="122"/>
  <c r="P49" i="123"/>
  <c r="R49" i="133" l="1"/>
  <c r="F50" i="124"/>
  <c r="F50" i="123"/>
  <c r="P50" i="122"/>
  <c r="P50" i="133" s="1"/>
  <c r="R49" i="124"/>
  <c r="R49" i="123"/>
  <c r="R50" i="122" l="1"/>
  <c r="P50" i="124"/>
  <c r="P50" i="123"/>
  <c r="R50" i="133" l="1"/>
  <c r="F51" i="124"/>
  <c r="F51" i="123"/>
  <c r="P51" i="122"/>
  <c r="P51" i="133" s="1"/>
  <c r="R50" i="124"/>
  <c r="R50" i="123"/>
  <c r="R51" i="122" l="1"/>
  <c r="P51" i="124"/>
  <c r="P51" i="123"/>
  <c r="R51" i="133" l="1"/>
  <c r="F52" i="124"/>
  <c r="F52" i="123"/>
  <c r="P52" i="122"/>
  <c r="P52" i="133" s="1"/>
  <c r="R51" i="123"/>
  <c r="R51" i="124"/>
  <c r="P52" i="123" l="1"/>
  <c r="R52" i="122"/>
  <c r="P52" i="124"/>
  <c r="R52" i="133" l="1"/>
  <c r="R52" i="123"/>
  <c r="R52" i="124"/>
  <c r="F53" i="124"/>
  <c r="F53" i="123"/>
  <c r="P53" i="122"/>
  <c r="P53" i="133" s="1"/>
  <c r="P53" i="124" l="1"/>
  <c r="R53" i="122"/>
  <c r="P53" i="123"/>
  <c r="R53" i="133" l="1"/>
  <c r="R53" i="123"/>
  <c r="R53" i="124"/>
  <c r="F54" i="123"/>
  <c r="P54" i="122"/>
  <c r="P54" i="133" s="1"/>
  <c r="F54" i="124"/>
  <c r="R54" i="122" l="1"/>
  <c r="P54" i="124"/>
  <c r="P54" i="123"/>
  <c r="R54" i="133" l="1"/>
  <c r="R54" i="123"/>
  <c r="R54" i="124"/>
  <c r="F55" i="124"/>
  <c r="F55" i="123"/>
  <c r="P55" i="122"/>
  <c r="P55" i="133" s="1"/>
  <c r="R55" i="122" l="1"/>
  <c r="P55" i="123"/>
  <c r="P55" i="124"/>
  <c r="R55" i="133" l="1"/>
  <c r="R55" i="124"/>
  <c r="R55" i="123"/>
  <c r="F56" i="123"/>
  <c r="F56" i="124"/>
  <c r="P56" i="122"/>
  <c r="P56" i="133" s="1"/>
  <c r="R56" i="122" l="1"/>
  <c r="P56" i="124"/>
  <c r="P56" i="123"/>
  <c r="R56" i="133" l="1"/>
  <c r="R56" i="124"/>
  <c r="R56" i="123"/>
  <c r="F57" i="124"/>
  <c r="F57" i="123"/>
  <c r="P57" i="122"/>
  <c r="P57" i="133" s="1"/>
  <c r="P57" i="124" l="1"/>
  <c r="P57" i="123"/>
  <c r="R57" i="122"/>
  <c r="R57" i="133" l="1"/>
  <c r="R57" i="124"/>
  <c r="R57" i="123"/>
  <c r="F58" i="123"/>
  <c r="P58" i="122"/>
  <c r="P58" i="133" s="1"/>
  <c r="F58" i="124"/>
  <c r="P58" i="124" l="1"/>
  <c r="R58" i="122"/>
  <c r="P58" i="123"/>
  <c r="R58" i="133" l="1"/>
  <c r="R58" i="123"/>
  <c r="R58" i="124"/>
  <c r="F59" i="124"/>
  <c r="F59" i="123"/>
  <c r="P59" i="122"/>
  <c r="P59" i="133" s="1"/>
  <c r="R59" i="122" l="1"/>
  <c r="P59" i="123"/>
  <c r="P59" i="124"/>
  <c r="R59" i="133" l="1"/>
  <c r="R59" i="123"/>
  <c r="R59" i="124"/>
  <c r="F60" i="123"/>
  <c r="F60" i="124"/>
  <c r="P60" i="122"/>
  <c r="P60" i="133" s="1"/>
  <c r="P60" i="124" l="1"/>
  <c r="R60" i="122"/>
  <c r="P60" i="123"/>
  <c r="R60" i="133" l="1"/>
  <c r="R60" i="124"/>
  <c r="R60" i="123"/>
  <c r="F61" i="123"/>
  <c r="F61" i="124"/>
  <c r="P61" i="122"/>
  <c r="P61" i="133" s="1"/>
  <c r="R61" i="122" l="1"/>
  <c r="P61" i="124"/>
  <c r="P61" i="123"/>
  <c r="R61" i="133" l="1"/>
  <c r="F62" i="124"/>
  <c r="P62" i="122"/>
  <c r="P62" i="133" s="1"/>
  <c r="F62" i="123"/>
  <c r="R61" i="124"/>
  <c r="R61" i="123"/>
  <c r="P62" i="124" l="1"/>
  <c r="P62" i="123"/>
  <c r="R62" i="122"/>
  <c r="R62" i="133" l="1"/>
  <c r="P63" i="122"/>
  <c r="P63" i="133" s="1"/>
  <c r="F63" i="123"/>
  <c r="F63" i="124"/>
  <c r="R62" i="123"/>
  <c r="R62" i="124"/>
  <c r="R63" i="122" l="1"/>
  <c r="P63" i="124"/>
  <c r="P63" i="123"/>
  <c r="R63" i="133" l="1"/>
  <c r="P64" i="122"/>
  <c r="P64" i="133" s="1"/>
  <c r="F64" i="124"/>
  <c r="F64" i="123"/>
  <c r="R63" i="124"/>
  <c r="R63" i="123"/>
  <c r="P64" i="123" l="1"/>
  <c r="P64" i="124"/>
  <c r="R64" i="122"/>
  <c r="R64" i="133" l="1"/>
  <c r="F65" i="123"/>
  <c r="P65" i="122"/>
  <c r="P65" i="133" s="1"/>
  <c r="F65" i="124"/>
  <c r="R64" i="124"/>
  <c r="R64" i="123"/>
  <c r="P65" i="124" l="1"/>
  <c r="P65" i="123"/>
  <c r="R65" i="122"/>
  <c r="R65" i="133" l="1"/>
  <c r="F66" i="124"/>
  <c r="P66" i="122"/>
  <c r="P66" i="133" s="1"/>
  <c r="F66" i="123"/>
  <c r="R65" i="124"/>
  <c r="R65" i="123"/>
  <c r="R66" i="122" l="1"/>
  <c r="P66" i="123"/>
  <c r="P66" i="124"/>
  <c r="R66" i="133" l="1"/>
  <c r="R66" i="124"/>
  <c r="R66" i="123"/>
  <c r="F67" i="123"/>
  <c r="F67" i="124"/>
  <c r="P67" i="122"/>
  <c r="P67" i="133" s="1"/>
  <c r="P67" i="124" l="1"/>
  <c r="R67" i="122"/>
  <c r="P67" i="123"/>
  <c r="R67" i="133" l="1"/>
  <c r="F68" i="124"/>
  <c r="F68" i="123"/>
  <c r="P68" i="122"/>
  <c r="P68" i="133" s="1"/>
  <c r="R67" i="124"/>
  <c r="R67" i="123"/>
  <c r="P68" i="124" l="1"/>
  <c r="P68" i="123"/>
  <c r="R68" i="122"/>
  <c r="R68" i="133" l="1"/>
  <c r="R68" i="124"/>
  <c r="R68" i="123"/>
  <c r="F69" i="124"/>
  <c r="F69" i="123"/>
  <c r="P69" i="122"/>
  <c r="P69" i="133" s="1"/>
  <c r="P69" i="123" l="1"/>
  <c r="P69" i="124"/>
  <c r="F70" i="124" l="1"/>
  <c r="F70" i="123"/>
  <c r="P70" i="122"/>
  <c r="P70" i="133" s="1"/>
  <c r="P70" i="124" l="1"/>
  <c r="P70" i="123"/>
  <c r="F71" i="124" l="1"/>
  <c r="P71" i="122"/>
  <c r="P71" i="133" s="1"/>
  <c r="F71" i="123"/>
  <c r="P71" i="123" l="1"/>
  <c r="P71" i="124"/>
  <c r="F72" i="124" l="1"/>
  <c r="P72" i="122"/>
  <c r="P72" i="133" s="1"/>
  <c r="F72" i="123"/>
  <c r="P72" i="123" l="1"/>
  <c r="P72" i="124"/>
  <c r="F73" i="123" l="1"/>
  <c r="F73" i="124"/>
  <c r="P73" i="122"/>
  <c r="P73" i="133" s="1"/>
  <c r="P73" i="123" l="1"/>
  <c r="P73" i="124"/>
  <c r="F74" i="124" l="1"/>
  <c r="F74" i="123"/>
  <c r="P74" i="122"/>
  <c r="P74" i="133" s="1"/>
  <c r="P74" i="123" l="1"/>
  <c r="P74" i="124"/>
  <c r="P75" i="122" l="1"/>
  <c r="P75" i="133" s="1"/>
  <c r="F75" i="124"/>
  <c r="F75" i="123"/>
  <c r="P75" i="123" l="1"/>
  <c r="P75" i="124"/>
  <c r="P76" i="122" l="1"/>
  <c r="P76" i="133" s="1"/>
  <c r="F76" i="123"/>
  <c r="F76" i="124"/>
  <c r="P76" i="124" l="1"/>
  <c r="P76" i="123"/>
  <c r="F77" i="124" l="1"/>
  <c r="P77" i="122"/>
  <c r="P77" i="133" s="1"/>
  <c r="F77" i="123"/>
  <c r="P77" i="123" l="1"/>
  <c r="P77" i="124"/>
  <c r="F78" i="123" l="1"/>
  <c r="P78" i="122"/>
  <c r="P78" i="133" s="1"/>
  <c r="F78" i="124"/>
  <c r="P78" i="123" l="1"/>
  <c r="P78" i="124"/>
  <c r="F79" i="124" l="1"/>
  <c r="P79" i="122"/>
  <c r="P79" i="133" s="1"/>
  <c r="F79" i="123"/>
  <c r="P79" i="123" l="1"/>
  <c r="P79" i="124"/>
  <c r="P80" i="122" l="1"/>
  <c r="P80" i="133" s="1"/>
  <c r="F80" i="123"/>
  <c r="F80" i="124"/>
  <c r="P80" i="124" l="1"/>
  <c r="P80" i="123"/>
  <c r="F81" i="123" l="1"/>
  <c r="F81" i="124"/>
  <c r="P81" i="122"/>
  <c r="P81" i="133" s="1"/>
  <c r="P81" i="123" l="1"/>
  <c r="P81" i="124"/>
  <c r="F82" i="123" l="1"/>
  <c r="F82" i="124"/>
  <c r="P82" i="122"/>
  <c r="P82" i="133" s="1"/>
  <c r="P82" i="124" l="1"/>
  <c r="P82" i="123"/>
  <c r="F83" i="123" l="1"/>
  <c r="F83" i="124"/>
  <c r="P83" i="122"/>
  <c r="P83" i="133" s="1"/>
  <c r="P83" i="124" l="1"/>
  <c r="P83" i="123"/>
  <c r="F84" i="124" l="1"/>
  <c r="F84" i="123"/>
  <c r="P84" i="122"/>
  <c r="P84" i="133" s="1"/>
  <c r="P84" i="124" l="1"/>
  <c r="P84" i="123"/>
  <c r="F85" i="124" l="1"/>
  <c r="P85" i="122"/>
  <c r="P85" i="133" s="1"/>
  <c r="F85" i="123"/>
  <c r="P85" i="124" l="1"/>
  <c r="P85" i="123"/>
  <c r="P86" i="122" l="1"/>
  <c r="P86" i="133" s="1"/>
  <c r="F86" i="123"/>
  <c r="F86" i="124"/>
  <c r="P86" i="124" l="1"/>
  <c r="P86" i="123"/>
  <c r="F87" i="124" l="1"/>
  <c r="F87" i="123"/>
  <c r="P87" i="122"/>
  <c r="P87" i="133" s="1"/>
  <c r="P87" i="123" l="1"/>
  <c r="P87" i="124"/>
  <c r="F88" i="123" l="1"/>
  <c r="F88" i="124"/>
  <c r="P88" i="122"/>
  <c r="P88" i="133" s="1"/>
  <c r="P88" i="123" l="1"/>
  <c r="P88" i="124"/>
  <c r="F89" i="124" l="1"/>
  <c r="F89" i="123"/>
  <c r="P89" i="122"/>
  <c r="P89" i="133" s="1"/>
  <c r="P89" i="124" l="1"/>
  <c r="P89" i="123"/>
  <c r="F90" i="123" l="1"/>
  <c r="F90" i="124"/>
  <c r="P90" i="122"/>
  <c r="P90" i="133" s="1"/>
  <c r="P90" i="123" l="1"/>
  <c r="P90" i="124"/>
  <c r="F91" i="124" l="1"/>
  <c r="F91" i="123"/>
  <c r="P91" i="122"/>
  <c r="P91" i="133" s="1"/>
  <c r="P91" i="124" l="1"/>
  <c r="P91" i="123"/>
  <c r="F92" i="123" l="1"/>
  <c r="P92" i="122"/>
  <c r="P92" i="133" s="1"/>
  <c r="F92" i="124"/>
  <c r="P92" i="124" l="1"/>
  <c r="P92" i="123"/>
  <c r="F93" i="124" l="1"/>
  <c r="F93" i="123"/>
  <c r="P93" i="122"/>
  <c r="P93" i="133" s="1"/>
  <c r="P93" i="124" l="1"/>
  <c r="P93" i="123"/>
  <c r="F94" i="123" l="1"/>
  <c r="F94" i="124"/>
  <c r="P94" i="122"/>
  <c r="P94" i="133" s="1"/>
  <c r="P94" i="124" l="1"/>
  <c r="P94" i="123"/>
  <c r="P95" i="122" l="1"/>
  <c r="P95" i="133" s="1"/>
  <c r="F95" i="124"/>
  <c r="F95" i="123"/>
  <c r="P95" i="124" l="1"/>
  <c r="P95" i="123"/>
  <c r="F96" i="123" l="1"/>
  <c r="F96" i="124"/>
  <c r="P96" i="122"/>
  <c r="P96" i="133" s="1"/>
  <c r="P96" i="124" l="1"/>
  <c r="P96" i="123"/>
  <c r="F97" i="123" l="1"/>
  <c r="F97" i="124"/>
  <c r="P97" i="122"/>
  <c r="P97" i="133" s="1"/>
  <c r="P97" i="124" l="1"/>
  <c r="P97" i="123"/>
  <c r="F98" i="123" l="1"/>
  <c r="F98" i="124"/>
  <c r="P98" i="122"/>
  <c r="P98" i="133" s="1"/>
  <c r="P98" i="123" l="1"/>
  <c r="P98" i="124"/>
  <c r="F99" i="123" l="1"/>
  <c r="F99" i="124"/>
  <c r="P99" i="122"/>
  <c r="P99" i="133" s="1"/>
  <c r="P99" i="124" l="1"/>
  <c r="P99" i="123"/>
  <c r="F100" i="123" l="1"/>
  <c r="P100" i="122"/>
  <c r="P100" i="133" s="1"/>
  <c r="F100" i="124"/>
  <c r="P100" i="123" l="1"/>
  <c r="P100" i="124"/>
  <c r="F101" i="124" l="1"/>
  <c r="F101" i="123"/>
  <c r="P101" i="122" l="1"/>
  <c r="P101" i="123" l="1"/>
  <c r="P101" i="133"/>
  <c r="P101" i="124"/>
  <c r="F102" i="123"/>
  <c r="F102" i="124"/>
  <c r="P102" i="122"/>
  <c r="P102" i="133" s="1"/>
  <c r="P102" i="123" l="1"/>
  <c r="P102" i="124"/>
  <c r="F103" i="123" l="1"/>
  <c r="F103" i="124"/>
  <c r="P103" i="122"/>
  <c r="P103" i="133" s="1"/>
  <c r="P103" i="124" l="1"/>
  <c r="P103" i="123"/>
  <c r="F104" i="123" l="1"/>
  <c r="F104" i="124"/>
  <c r="P104" i="122"/>
  <c r="P104" i="133" s="1"/>
  <c r="P104" i="124" l="1"/>
  <c r="P104" i="123"/>
  <c r="F105" i="124" l="1"/>
  <c r="P105" i="122"/>
  <c r="P105" i="133" s="1"/>
  <c r="F105" i="123"/>
  <c r="P105" i="124" l="1"/>
  <c r="P105" i="123"/>
  <c r="F106" i="124" l="1"/>
  <c r="F106" i="123"/>
  <c r="P106" i="122"/>
  <c r="P106" i="133" s="1"/>
  <c r="P106" i="123" l="1"/>
  <c r="P106" i="124"/>
  <c r="F107" i="124" l="1"/>
  <c r="F107" i="123"/>
  <c r="P107" i="122"/>
  <c r="P107" i="133" s="1"/>
  <c r="P107" i="124" l="1"/>
  <c r="P107" i="123"/>
  <c r="F108" i="123" l="1"/>
  <c r="P108" i="122"/>
  <c r="P108" i="133" s="1"/>
  <c r="F108" i="124"/>
  <c r="P108" i="124" l="1"/>
  <c r="P108" i="123"/>
  <c r="F109" i="123" l="1"/>
  <c r="F109" i="124"/>
  <c r="P109" i="122"/>
  <c r="P109" i="133" s="1"/>
  <c r="P109" i="123" l="1"/>
  <c r="P109" i="124"/>
  <c r="F110" i="123" l="1"/>
  <c r="P110" i="122"/>
  <c r="P110" i="133" s="1"/>
  <c r="F110" i="124"/>
  <c r="P110" i="123" l="1"/>
  <c r="P110" i="124"/>
  <c r="P111" i="122" l="1"/>
  <c r="P111" i="133" s="1"/>
  <c r="F111" i="123"/>
  <c r="F111" i="124"/>
  <c r="P111" i="124" l="1"/>
  <c r="P111" i="123"/>
  <c r="F112" i="124" l="1"/>
  <c r="F112" i="123"/>
  <c r="P112" i="122"/>
  <c r="P112" i="133" s="1"/>
  <c r="P112" i="124" l="1"/>
  <c r="P112" i="123"/>
  <c r="F113" i="123" l="1"/>
  <c r="F113" i="124"/>
  <c r="P113" i="122"/>
  <c r="P113" i="133" s="1"/>
  <c r="P113" i="123" l="1"/>
  <c r="P113" i="124"/>
  <c r="F114" i="123" l="1"/>
  <c r="P114" i="122"/>
  <c r="P114" i="133" s="1"/>
  <c r="F114" i="124"/>
  <c r="P114" i="124" l="1"/>
  <c r="P114" i="123"/>
  <c r="P115" i="122" l="1"/>
  <c r="P115" i="133" s="1"/>
  <c r="F115" i="123"/>
  <c r="F115" i="124"/>
  <c r="P115" i="123" l="1"/>
  <c r="P115" i="124"/>
  <c r="F116" i="123" l="1"/>
  <c r="P116" i="122"/>
  <c r="P116" i="133" s="1"/>
  <c r="F116" i="124"/>
  <c r="P116" i="123" l="1"/>
  <c r="P116" i="124"/>
  <c r="F117" i="123" l="1"/>
  <c r="F117" i="124"/>
  <c r="P117" i="122"/>
  <c r="P117" i="133" s="1"/>
  <c r="P117" i="124" l="1"/>
  <c r="P117" i="123"/>
  <c r="P118" i="122" l="1"/>
  <c r="P118" i="133" s="1"/>
  <c r="F118" i="123"/>
  <c r="F118" i="124"/>
  <c r="P118" i="124" l="1"/>
  <c r="P118" i="123"/>
  <c r="F119" i="123" l="1"/>
  <c r="F119" i="124"/>
  <c r="P119" i="122"/>
  <c r="P119" i="133" s="1"/>
  <c r="P119" i="123" l="1"/>
  <c r="P119" i="124"/>
  <c r="F120" i="124" l="1"/>
  <c r="P120" i="122"/>
  <c r="P120" i="133" s="1"/>
  <c r="F120" i="123"/>
  <c r="P120" i="123" l="1"/>
  <c r="P120" i="124"/>
  <c r="F121" i="124" l="1"/>
  <c r="F121" i="123" l="1"/>
  <c r="P121" i="122"/>
  <c r="P121" i="124" l="1"/>
  <c r="P121" i="133"/>
  <c r="P121" i="123"/>
  <c r="F122" i="124"/>
  <c r="P122" i="122"/>
  <c r="P122" i="133" s="1"/>
  <c r="F122" i="123"/>
  <c r="P122" i="123" l="1"/>
  <c r="P122" i="124"/>
  <c r="P123" i="122" l="1"/>
  <c r="P123" i="133" s="1"/>
  <c r="F123" i="123"/>
  <c r="F123" i="124"/>
  <c r="P123" i="123" l="1"/>
  <c r="P123" i="124"/>
  <c r="F124" i="123" l="1"/>
  <c r="P124" i="122"/>
  <c r="P124" i="133" s="1"/>
  <c r="F124" i="124"/>
  <c r="P124" i="123" l="1"/>
  <c r="P124" i="124"/>
  <c r="F125" i="124" l="1"/>
  <c r="F125" i="123"/>
  <c r="P125" i="122"/>
  <c r="P125" i="133" s="1"/>
  <c r="P125" i="124" l="1"/>
  <c r="P125" i="123"/>
  <c r="F126" i="123" l="1"/>
  <c r="P126" i="122"/>
  <c r="P126" i="133" s="1"/>
  <c r="F126" i="124"/>
  <c r="P126" i="123" l="1"/>
  <c r="P126" i="124"/>
  <c r="F127" i="123" l="1"/>
  <c r="F127" i="124"/>
  <c r="P127" i="122"/>
  <c r="P127" i="133" s="1"/>
  <c r="P127" i="124" l="1"/>
  <c r="P127" i="123"/>
  <c r="F128" i="124" l="1"/>
  <c r="F128" i="123" l="1"/>
  <c r="P128" i="122"/>
  <c r="P128" i="124" l="1"/>
  <c r="P128" i="133"/>
  <c r="P128" i="123"/>
  <c r="F129" i="124"/>
  <c r="P129" i="122"/>
  <c r="P129" i="133" s="1"/>
  <c r="F129" i="123"/>
  <c r="P129" i="123" l="1"/>
  <c r="P129" i="124"/>
  <c r="F130" i="123" l="1"/>
  <c r="F130" i="124"/>
  <c r="P130" i="122"/>
  <c r="P130" i="133" s="1"/>
  <c r="P130" i="124" l="1"/>
  <c r="P130" i="123"/>
  <c r="F131" i="124" l="1"/>
  <c r="P131" i="122"/>
  <c r="P131" i="133" s="1"/>
  <c r="F131" i="123"/>
  <c r="P131" i="124" l="1"/>
  <c r="P131" i="123"/>
  <c r="P132" i="122" l="1"/>
  <c r="P132" i="133" s="1"/>
  <c r="F132" i="123"/>
  <c r="F132" i="124"/>
  <c r="P132" i="124" l="1"/>
  <c r="P132" i="123"/>
  <c r="P133" i="122" l="1"/>
  <c r="P133" i="133" s="1"/>
  <c r="F133" i="124"/>
  <c r="F133" i="123"/>
  <c r="P133" i="124" l="1"/>
  <c r="P133" i="123"/>
  <c r="F134" i="123" l="1"/>
  <c r="F134" i="124"/>
  <c r="P134" i="122"/>
  <c r="P134" i="133" s="1"/>
  <c r="P134" i="124" l="1"/>
  <c r="P134" i="123"/>
  <c r="F135" i="123" l="1"/>
  <c r="P135" i="122"/>
  <c r="P135" i="133" s="1"/>
  <c r="F135" i="124"/>
  <c r="P135" i="123" l="1"/>
  <c r="P135" i="124"/>
  <c r="F136" i="124" l="1"/>
  <c r="F136" i="123"/>
  <c r="P136" i="122"/>
  <c r="P136" i="133" s="1"/>
  <c r="P136" i="124" l="1"/>
  <c r="P136" i="123"/>
  <c r="F137" i="123" l="1"/>
  <c r="P137" i="122"/>
  <c r="P137" i="133" s="1"/>
  <c r="F137" i="124"/>
  <c r="P137" i="123" l="1"/>
  <c r="P137" i="124"/>
  <c r="P138" i="122" l="1"/>
  <c r="P138" i="133" s="1"/>
  <c r="F138" i="124"/>
  <c r="F138" i="123"/>
  <c r="P138" i="124" l="1"/>
  <c r="P138" i="123"/>
  <c r="P139" i="122" l="1"/>
  <c r="P139" i="133" s="1"/>
  <c r="F139" i="124"/>
  <c r="F139" i="123"/>
  <c r="P139" i="124" l="1"/>
  <c r="P139" i="123"/>
  <c r="F140" i="124" l="1"/>
  <c r="F140" i="123"/>
  <c r="P140" i="122"/>
  <c r="P140" i="133" s="1"/>
  <c r="P140" i="124" l="1"/>
  <c r="P140" i="123"/>
  <c r="F141" i="124" l="1"/>
  <c r="P141" i="122"/>
  <c r="P141" i="133" s="1"/>
  <c r="F141" i="123"/>
  <c r="P141" i="123" l="1"/>
  <c r="P141" i="124"/>
  <c r="F142" i="124" l="1"/>
  <c r="P142" i="122"/>
  <c r="P142" i="133" s="1"/>
  <c r="F142" i="123"/>
  <c r="P142" i="124" l="1"/>
  <c r="P142" i="123"/>
  <c r="F143" i="124" l="1"/>
  <c r="F143" i="123"/>
  <c r="P143" i="122"/>
  <c r="P143" i="133" s="1"/>
  <c r="P143" i="124" l="1"/>
  <c r="P143" i="123"/>
  <c r="P144" i="122" l="1"/>
  <c r="P144" i="133" s="1"/>
  <c r="F144" i="123"/>
  <c r="F144" i="124"/>
  <c r="P144" i="124" l="1"/>
  <c r="P144" i="123"/>
  <c r="F145" i="124" l="1"/>
  <c r="F145" i="123"/>
  <c r="P145" i="122"/>
  <c r="P145" i="133" s="1"/>
  <c r="P145" i="124" l="1"/>
  <c r="P145" i="123"/>
  <c r="F146" i="123" l="1"/>
  <c r="P146" i="122"/>
  <c r="P146" i="133" s="1"/>
  <c r="F146" i="124"/>
  <c r="P146" i="123" l="1"/>
  <c r="P146" i="124"/>
  <c r="F147" i="123" l="1"/>
  <c r="P147" i="122"/>
  <c r="P147" i="133" s="1"/>
  <c r="F147" i="124"/>
  <c r="P147" i="123" l="1"/>
  <c r="P147" i="124"/>
  <c r="F148" i="123" l="1"/>
  <c r="P148" i="122"/>
  <c r="P148" i="133" s="1"/>
  <c r="F148" i="124"/>
  <c r="P148" i="124" l="1"/>
  <c r="P148" i="123"/>
  <c r="F149" i="124" l="1"/>
  <c r="P149" i="122"/>
  <c r="P149" i="133" s="1"/>
  <c r="F149" i="123"/>
  <c r="P149" i="124" l="1"/>
  <c r="P149" i="123"/>
  <c r="F150" i="123" l="1"/>
  <c r="F150" i="124"/>
  <c r="P150" i="122"/>
  <c r="P150" i="133" s="1"/>
  <c r="P150" i="124" l="1"/>
  <c r="P150" i="123"/>
  <c r="F151" i="124" l="1"/>
  <c r="P151" i="122" l="1"/>
  <c r="F151" i="123"/>
  <c r="P151" i="124" l="1"/>
  <c r="P151" i="133"/>
  <c r="P151" i="123"/>
  <c r="F152" i="123"/>
  <c r="F152" i="124"/>
  <c r="P152" i="122"/>
  <c r="P152" i="133" s="1"/>
  <c r="P152" i="123" l="1"/>
  <c r="P152" i="124"/>
  <c r="P153" i="122" l="1"/>
  <c r="P153" i="133" s="1"/>
  <c r="F153" i="123"/>
  <c r="F153" i="124"/>
  <c r="P153" i="124" l="1"/>
  <c r="P153" i="123"/>
  <c r="F154" i="123" l="1"/>
  <c r="F154" i="124"/>
  <c r="P154" i="122"/>
  <c r="P154" i="133" s="1"/>
  <c r="P154" i="124" l="1"/>
  <c r="P154" i="123"/>
  <c r="P155" i="122" l="1"/>
  <c r="P155" i="133" s="1"/>
  <c r="F155" i="124"/>
  <c r="F155" i="123"/>
  <c r="P155" i="124" l="1"/>
  <c r="P155" i="123"/>
  <c r="P156" i="122" l="1"/>
  <c r="P156" i="133" s="1"/>
  <c r="F156" i="124"/>
  <c r="F156" i="123"/>
  <c r="P156" i="124" l="1"/>
  <c r="P156" i="123"/>
  <c r="F157" i="123" l="1"/>
  <c r="P157" i="122"/>
  <c r="P157" i="133" s="1"/>
  <c r="F157" i="124"/>
  <c r="P157" i="123" l="1"/>
  <c r="P157" i="124"/>
  <c r="F158" i="124" l="1"/>
  <c r="F158" i="123"/>
  <c r="P158" i="122"/>
  <c r="P158" i="133" s="1"/>
  <c r="P158" i="123" l="1"/>
  <c r="P158" i="124"/>
  <c r="F159" i="123" l="1"/>
  <c r="F159" i="124"/>
  <c r="P159" i="122"/>
  <c r="P159" i="133" s="1"/>
  <c r="F160" i="123" l="1"/>
  <c r="P160" i="122"/>
  <c r="P160" i="133" s="1"/>
  <c r="F160" i="124"/>
  <c r="P159" i="124"/>
  <c r="P159" i="123"/>
  <c r="P160" i="123" l="1"/>
  <c r="P160" i="124"/>
  <c r="J69" i="123" l="1"/>
  <c r="Q69" i="122" l="1"/>
  <c r="J69" i="124"/>
  <c r="R69" i="122" l="1"/>
  <c r="Q69" i="133"/>
  <c r="Q69" i="123"/>
  <c r="Q69" i="124"/>
  <c r="J70" i="124"/>
  <c r="Q70" i="122"/>
  <c r="Q70" i="133" s="1"/>
  <c r="J70" i="123"/>
  <c r="R69" i="133" l="1"/>
  <c r="R69" i="123"/>
  <c r="R69" i="124"/>
  <c r="R70" i="122"/>
  <c r="Q70" i="124"/>
  <c r="Q70" i="123"/>
  <c r="R70" i="133" l="1"/>
  <c r="R70" i="123"/>
  <c r="R70" i="124"/>
  <c r="J71" i="124"/>
  <c r="Q71" i="122"/>
  <c r="Q71" i="133" s="1"/>
  <c r="J71" i="123"/>
  <c r="R71" i="122" l="1"/>
  <c r="Q71" i="124"/>
  <c r="Q71" i="123"/>
  <c r="R71" i="133" l="1"/>
  <c r="Q72" i="122"/>
  <c r="Q72" i="133" s="1"/>
  <c r="R71" i="124"/>
  <c r="R71" i="123"/>
  <c r="J72" i="124" l="1"/>
  <c r="J72" i="123"/>
  <c r="R72" i="122"/>
  <c r="Q72" i="124"/>
  <c r="Q72" i="123"/>
  <c r="R72" i="133" l="1"/>
  <c r="Q73" i="122"/>
  <c r="Q73" i="133" s="1"/>
  <c r="R72" i="124"/>
  <c r="R72" i="123"/>
  <c r="J73" i="124" l="1"/>
  <c r="J73" i="123"/>
  <c r="R73" i="122"/>
  <c r="Q73" i="124"/>
  <c r="Q73" i="123"/>
  <c r="R73" i="133" l="1"/>
  <c r="R73" i="124"/>
  <c r="R73" i="123"/>
  <c r="J74" i="123"/>
  <c r="J74" i="124"/>
  <c r="Q74" i="122"/>
  <c r="Q74" i="133" s="1"/>
  <c r="Q74" i="123" l="1"/>
  <c r="Q74" i="124"/>
  <c r="R74" i="122"/>
  <c r="R74" i="133" l="1"/>
  <c r="R74" i="124"/>
  <c r="R74" i="123"/>
  <c r="J75" i="124"/>
  <c r="J75" i="123"/>
  <c r="Q75" i="122"/>
  <c r="Q75" i="133" s="1"/>
  <c r="R75" i="122" l="1"/>
  <c r="Q75" i="124"/>
  <c r="Q75" i="123"/>
  <c r="R75" i="133" l="1"/>
  <c r="R75" i="123"/>
  <c r="R75" i="124"/>
  <c r="J76" i="124"/>
  <c r="Q76" i="122"/>
  <c r="Q76" i="133" s="1"/>
  <c r="J76" i="123"/>
  <c r="Q76" i="123" l="1"/>
  <c r="R76" i="122"/>
  <c r="Q76" i="124"/>
  <c r="R76" i="133" l="1"/>
  <c r="J77" i="124"/>
  <c r="J77" i="123"/>
  <c r="Q77" i="122"/>
  <c r="Q77" i="133" s="1"/>
  <c r="R76" i="124"/>
  <c r="R76" i="123"/>
  <c r="R77" i="122" l="1"/>
  <c r="Q77" i="124"/>
  <c r="Q77" i="123"/>
  <c r="R77" i="133" l="1"/>
  <c r="R77" i="124"/>
  <c r="R77" i="123"/>
  <c r="J78" i="124"/>
  <c r="Q78" i="122"/>
  <c r="Q78" i="133" s="1"/>
  <c r="J78" i="123"/>
  <c r="R78" i="122" l="1"/>
  <c r="Q78" i="124"/>
  <c r="Q78" i="123"/>
  <c r="R78" i="133" l="1"/>
  <c r="R78" i="123"/>
  <c r="R78" i="124"/>
  <c r="J79" i="124"/>
  <c r="Q79" i="122"/>
  <c r="Q79" i="133" s="1"/>
  <c r="J79" i="123"/>
  <c r="R79" i="122" l="1"/>
  <c r="Q79" i="124"/>
  <c r="Q79" i="123"/>
  <c r="R79" i="133" l="1"/>
  <c r="R79" i="124"/>
  <c r="R79" i="123"/>
  <c r="J80" i="124"/>
  <c r="J80" i="123"/>
  <c r="Q80" i="122"/>
  <c r="Q80" i="133" s="1"/>
  <c r="Q80" i="123" l="1"/>
  <c r="Q80" i="124"/>
  <c r="R80" i="122"/>
  <c r="R80" i="133" l="1"/>
  <c r="R80" i="124"/>
  <c r="R80" i="123"/>
  <c r="J81" i="124"/>
  <c r="J81" i="123"/>
  <c r="Q81" i="122"/>
  <c r="Q81" i="133" s="1"/>
  <c r="R81" i="122" l="1"/>
  <c r="Q81" i="123"/>
  <c r="Q81" i="124"/>
  <c r="R81" i="133" l="1"/>
  <c r="J82" i="124"/>
  <c r="Q82" i="122"/>
  <c r="Q82" i="133" s="1"/>
  <c r="J82" i="123"/>
  <c r="R81" i="124"/>
  <c r="R81" i="123"/>
  <c r="R82" i="122" l="1"/>
  <c r="Q82" i="123"/>
  <c r="Q82" i="124"/>
  <c r="R82" i="133" l="1"/>
  <c r="J83" i="124"/>
  <c r="R82" i="124"/>
  <c r="R82" i="123"/>
  <c r="Q83" i="122" l="1"/>
  <c r="J83" i="123"/>
  <c r="Q83" i="124" l="1"/>
  <c r="Q83" i="133"/>
  <c r="R83" i="122"/>
  <c r="Q83" i="123"/>
  <c r="Q84" i="122"/>
  <c r="Q84" i="133" s="1"/>
  <c r="R83" i="124" l="1"/>
  <c r="R83" i="133"/>
  <c r="R83" i="123"/>
  <c r="J84" i="124"/>
  <c r="J84" i="123"/>
  <c r="R84" i="122"/>
  <c r="Q84" i="124"/>
  <c r="Q84" i="123"/>
  <c r="R84" i="133" l="1"/>
  <c r="Q85" i="122"/>
  <c r="Q85" i="133" s="1"/>
  <c r="R84" i="124"/>
  <c r="R84" i="123"/>
  <c r="J85" i="123" l="1"/>
  <c r="J85" i="124"/>
  <c r="R85" i="122"/>
  <c r="Q85" i="124"/>
  <c r="Q85" i="123"/>
  <c r="R85" i="133" l="1"/>
  <c r="R85" i="123"/>
  <c r="R85" i="124"/>
  <c r="J86" i="124"/>
  <c r="J86" i="123"/>
  <c r="Q86" i="122"/>
  <c r="Q86" i="133" s="1"/>
  <c r="R86" i="122" l="1"/>
  <c r="Q86" i="124"/>
  <c r="Q86" i="123"/>
  <c r="R86" i="133" l="1"/>
  <c r="R86" i="124"/>
  <c r="R86" i="123"/>
  <c r="J87" i="124"/>
  <c r="J87" i="123"/>
  <c r="Q87" i="122"/>
  <c r="Q87" i="133" s="1"/>
  <c r="R87" i="122" l="1"/>
  <c r="Q87" i="123"/>
  <c r="Q87" i="124"/>
  <c r="R87" i="133" l="1"/>
  <c r="Q88" i="122"/>
  <c r="Q88" i="133" s="1"/>
  <c r="R87" i="123"/>
  <c r="R87" i="124"/>
  <c r="J88" i="124" l="1"/>
  <c r="J88" i="123"/>
  <c r="Q88" i="124"/>
  <c r="R88" i="122"/>
  <c r="Q88" i="123"/>
  <c r="R88" i="133" l="1"/>
  <c r="R88" i="123"/>
  <c r="R88" i="124"/>
  <c r="J89" i="124"/>
  <c r="Q89" i="122"/>
  <c r="Q89" i="133" s="1"/>
  <c r="J89" i="123"/>
  <c r="R89" i="122" l="1"/>
  <c r="Q89" i="123"/>
  <c r="Q89" i="124"/>
  <c r="R89" i="133" l="1"/>
  <c r="Q90" i="122"/>
  <c r="Q90" i="133" s="1"/>
  <c r="R89" i="124"/>
  <c r="R89" i="123"/>
  <c r="J90" i="124" l="1"/>
  <c r="J90" i="123"/>
  <c r="R90" i="122"/>
  <c r="Q90" i="123"/>
  <c r="Q90" i="124"/>
  <c r="R90" i="133" l="1"/>
  <c r="R90" i="124"/>
  <c r="R90" i="123"/>
  <c r="J91" i="124"/>
  <c r="J91" i="123"/>
  <c r="Q91" i="122"/>
  <c r="Q91" i="133" s="1"/>
  <c r="R91" i="122" l="1"/>
  <c r="Q91" i="123"/>
  <c r="Q91" i="124"/>
  <c r="R91" i="133" l="1"/>
  <c r="R91" i="124"/>
  <c r="R91" i="123"/>
  <c r="J92" i="124"/>
  <c r="Q92" i="122"/>
  <c r="Q92" i="133" s="1"/>
  <c r="J92" i="123"/>
  <c r="R92" i="122" l="1"/>
  <c r="Q92" i="124"/>
  <c r="Q92" i="123"/>
  <c r="R92" i="133" l="1"/>
  <c r="R92" i="123"/>
  <c r="R92" i="124"/>
  <c r="J93" i="124"/>
  <c r="J93" i="123"/>
  <c r="Q93" i="122"/>
  <c r="Q93" i="133" s="1"/>
  <c r="R93" i="122" l="1"/>
  <c r="Q93" i="124"/>
  <c r="Q93" i="123"/>
  <c r="R93" i="133" l="1"/>
  <c r="J94" i="124"/>
  <c r="R93" i="124"/>
  <c r="R93" i="123"/>
  <c r="Q94" i="122" l="1"/>
  <c r="J94" i="123"/>
  <c r="R94" i="122" l="1"/>
  <c r="Q94" i="133"/>
  <c r="J95" i="124"/>
  <c r="Q94" i="124"/>
  <c r="Q94" i="123"/>
  <c r="R94" i="133" l="1"/>
  <c r="R94" i="123"/>
  <c r="R94" i="124"/>
  <c r="Q95" i="122"/>
  <c r="J95" i="123"/>
  <c r="R95" i="122" l="1"/>
  <c r="Q95" i="133"/>
  <c r="Q95" i="123"/>
  <c r="Q95" i="124"/>
  <c r="J96" i="124"/>
  <c r="J96" i="123"/>
  <c r="Q96" i="122"/>
  <c r="Q96" i="133" s="1"/>
  <c r="R95" i="133" l="1"/>
  <c r="R95" i="124"/>
  <c r="R95" i="123"/>
  <c r="R96" i="122"/>
  <c r="Q96" i="124"/>
  <c r="Q96" i="123"/>
  <c r="R96" i="133" l="1"/>
  <c r="R96" i="124"/>
  <c r="R96" i="123"/>
  <c r="J97" i="123"/>
  <c r="J97" i="124"/>
  <c r="Q97" i="122"/>
  <c r="Q97" i="133" s="1"/>
  <c r="R97" i="122" l="1"/>
  <c r="Q97" i="124"/>
  <c r="Q97" i="123"/>
  <c r="R97" i="133" l="1"/>
  <c r="J98" i="124"/>
  <c r="J98" i="123"/>
  <c r="Q98" i="122"/>
  <c r="Q98" i="133" s="1"/>
  <c r="R97" i="123"/>
  <c r="R97" i="124"/>
  <c r="R98" i="122" l="1"/>
  <c r="Q98" i="124"/>
  <c r="Q98" i="123"/>
  <c r="R98" i="133" l="1"/>
  <c r="R98" i="124"/>
  <c r="R98" i="123"/>
  <c r="J99" i="123"/>
  <c r="J99" i="124"/>
  <c r="Q99" i="122"/>
  <c r="Q99" i="133" s="1"/>
  <c r="R99" i="122" l="1"/>
  <c r="Q99" i="123"/>
  <c r="Q99" i="124"/>
  <c r="R99" i="133" l="1"/>
  <c r="R99" i="123"/>
  <c r="R99" i="124"/>
  <c r="J100" i="124"/>
  <c r="J100" i="123"/>
  <c r="Q100" i="122"/>
  <c r="Q100" i="133" s="1"/>
  <c r="Q100" i="123" l="1"/>
  <c r="R100" i="122"/>
  <c r="Q100" i="124"/>
  <c r="R100" i="133" l="1"/>
  <c r="J101" i="123"/>
  <c r="R100" i="124"/>
  <c r="R100" i="123"/>
  <c r="J101" i="124"/>
  <c r="Q101" i="122" l="1"/>
  <c r="Q101" i="124" l="1"/>
  <c r="Q101" i="133"/>
  <c r="R101" i="122"/>
  <c r="J102" i="124"/>
  <c r="Q101" i="123"/>
  <c r="Q102" i="122"/>
  <c r="Q102" i="133" s="1"/>
  <c r="J102" i="123"/>
  <c r="R101" i="124" l="1"/>
  <c r="R101" i="133"/>
  <c r="R101" i="123"/>
  <c r="R102" i="122"/>
  <c r="Q102" i="123"/>
  <c r="Q102" i="124"/>
  <c r="R102" i="133" l="1"/>
  <c r="J103" i="124"/>
  <c r="R102" i="124"/>
  <c r="R102" i="123"/>
  <c r="Q103" i="122" l="1"/>
  <c r="J103" i="123"/>
  <c r="Q103" i="123" l="1"/>
  <c r="Q103" i="133"/>
  <c r="R103" i="122"/>
  <c r="Q103" i="124"/>
  <c r="J104" i="123"/>
  <c r="R103" i="124" l="1"/>
  <c r="R103" i="133"/>
  <c r="R103" i="123"/>
  <c r="J104" i="124"/>
  <c r="Q104" i="122"/>
  <c r="Q104" i="124" l="1"/>
  <c r="Q104" i="133"/>
  <c r="R104" i="122"/>
  <c r="Q104" i="123"/>
  <c r="Q105" i="122"/>
  <c r="Q105" i="133" s="1"/>
  <c r="J105" i="123"/>
  <c r="J105" i="124"/>
  <c r="R104" i="123" l="1"/>
  <c r="R104" i="133"/>
  <c r="R104" i="124"/>
  <c r="Q105" i="123"/>
  <c r="Q105" i="124"/>
  <c r="R105" i="122"/>
  <c r="R105" i="133" l="1"/>
  <c r="J106" i="124"/>
  <c r="R105" i="124"/>
  <c r="R105" i="123"/>
  <c r="J106" i="123" l="1"/>
  <c r="Q106" i="122"/>
  <c r="R106" i="122" l="1"/>
  <c r="Q106" i="133"/>
  <c r="Q106" i="123"/>
  <c r="Q106" i="124"/>
  <c r="J107" i="124"/>
  <c r="Q107" i="122"/>
  <c r="Q107" i="133" s="1"/>
  <c r="J107" i="123"/>
  <c r="R106" i="133" l="1"/>
  <c r="R106" i="123"/>
  <c r="R106" i="124"/>
  <c r="R107" i="122"/>
  <c r="Q107" i="123"/>
  <c r="Q107" i="124"/>
  <c r="R107" i="133" l="1"/>
  <c r="J108" i="124"/>
  <c r="R107" i="123"/>
  <c r="R107" i="124"/>
  <c r="Q108" i="122" l="1"/>
  <c r="J108" i="123"/>
  <c r="R108" i="122" l="1"/>
  <c r="Q108" i="133"/>
  <c r="Q108" i="123"/>
  <c r="Q108" i="124"/>
  <c r="J109" i="124"/>
  <c r="J109" i="123"/>
  <c r="R108" i="133" l="1"/>
  <c r="R108" i="123"/>
  <c r="R108" i="124"/>
  <c r="Q109" i="122"/>
  <c r="Q109" i="123" l="1"/>
  <c r="Q109" i="133"/>
  <c r="Q109" i="124"/>
  <c r="R109" i="122"/>
  <c r="J110" i="124"/>
  <c r="Q110" i="122"/>
  <c r="Q110" i="133" s="1"/>
  <c r="J110" i="123"/>
  <c r="R109" i="123" l="1"/>
  <c r="R109" i="133"/>
  <c r="R109" i="124"/>
  <c r="R110" i="122"/>
  <c r="Q110" i="123"/>
  <c r="Q110" i="124"/>
  <c r="R110" i="133" l="1"/>
  <c r="J111" i="124"/>
  <c r="R110" i="124"/>
  <c r="R110" i="123"/>
  <c r="J111" i="123" l="1"/>
  <c r="Q111" i="122"/>
  <c r="R111" i="122" l="1"/>
  <c r="Q111" i="133"/>
  <c r="Q111" i="124"/>
  <c r="Q111" i="123"/>
  <c r="Q112" i="122"/>
  <c r="Q112" i="133" s="1"/>
  <c r="J112" i="123"/>
  <c r="J112" i="124"/>
  <c r="R111" i="133" l="1"/>
  <c r="R111" i="124"/>
  <c r="R111" i="123"/>
  <c r="Q112" i="123"/>
  <c r="R112" i="122"/>
  <c r="Q112" i="124"/>
  <c r="R112" i="133" l="1"/>
  <c r="R112" i="124"/>
  <c r="R112" i="123"/>
  <c r="J113" i="124"/>
  <c r="J113" i="123"/>
  <c r="Q113" i="122"/>
  <c r="Q113" i="133" s="1"/>
  <c r="R113" i="122" l="1"/>
  <c r="Q113" i="123"/>
  <c r="Q113" i="124"/>
  <c r="R113" i="133" l="1"/>
  <c r="J114" i="123"/>
  <c r="R113" i="124"/>
  <c r="R113" i="123"/>
  <c r="J114" i="124" l="1"/>
  <c r="Q114" i="122"/>
  <c r="Q114" i="124" l="1"/>
  <c r="Q114" i="133"/>
  <c r="Q114" i="123"/>
  <c r="R114" i="122"/>
  <c r="J115" i="124"/>
  <c r="R114" i="123" l="1"/>
  <c r="R114" i="133"/>
  <c r="R114" i="124"/>
  <c r="Q115" i="122"/>
  <c r="J115" i="123"/>
  <c r="R115" i="122" l="1"/>
  <c r="Q115" i="133"/>
  <c r="Q115" i="123"/>
  <c r="Q115" i="124"/>
  <c r="Q116" i="122"/>
  <c r="Q116" i="133" s="1"/>
  <c r="J116" i="123"/>
  <c r="J116" i="124"/>
  <c r="R115" i="133" l="1"/>
  <c r="R115" i="124"/>
  <c r="R115" i="123"/>
  <c r="R116" i="122"/>
  <c r="Q116" i="124"/>
  <c r="Q116" i="123"/>
  <c r="R116" i="133" l="1"/>
  <c r="R116" i="123"/>
  <c r="R116" i="124"/>
  <c r="J117" i="123"/>
  <c r="J117" i="124"/>
  <c r="Q117" i="122"/>
  <c r="Q117" i="133" s="1"/>
  <c r="Q117" i="124" l="1"/>
  <c r="Q117" i="123"/>
  <c r="R117" i="122"/>
  <c r="R117" i="133" l="1"/>
  <c r="J118" i="124"/>
  <c r="R117" i="123"/>
  <c r="R117" i="124"/>
  <c r="J118" i="123" l="1"/>
  <c r="Q118" i="122"/>
  <c r="R118" i="122" l="1"/>
  <c r="Q118" i="133"/>
  <c r="Q118" i="124"/>
  <c r="Q118" i="123"/>
  <c r="J119" i="124"/>
  <c r="Q119" i="122"/>
  <c r="Q119" i="133" s="1"/>
  <c r="R118" i="133" l="1"/>
  <c r="R118" i="124"/>
  <c r="R118" i="123"/>
  <c r="J119" i="123"/>
  <c r="R119" i="122"/>
  <c r="Q119" i="123"/>
  <c r="Q119" i="124"/>
  <c r="R119" i="133" l="1"/>
  <c r="R119" i="123"/>
  <c r="R119" i="124"/>
  <c r="J120" i="124"/>
  <c r="J120" i="123"/>
  <c r="Q120" i="122"/>
  <c r="Q120" i="133" s="1"/>
  <c r="R120" i="122" l="1"/>
  <c r="Q120" i="124"/>
  <c r="Q120" i="123"/>
  <c r="R120" i="133" l="1"/>
  <c r="Q121" i="122"/>
  <c r="Q121" i="133" s="1"/>
  <c r="J121" i="123"/>
  <c r="J121" i="124"/>
  <c r="R120" i="124"/>
  <c r="R120" i="123"/>
  <c r="Q121" i="123" l="1"/>
  <c r="Q121" i="124"/>
  <c r="R121" i="122"/>
  <c r="R121" i="133" l="1"/>
  <c r="R121" i="123"/>
  <c r="R121" i="124"/>
  <c r="J122" i="124"/>
  <c r="Q122" i="122"/>
  <c r="Q122" i="133" s="1"/>
  <c r="J122" i="123"/>
  <c r="Q122" i="123" l="1"/>
  <c r="R122" i="122"/>
  <c r="Q122" i="124"/>
  <c r="R122" i="133" l="1"/>
  <c r="R122" i="124"/>
  <c r="R122" i="123"/>
  <c r="J123" i="124"/>
  <c r="Q123" i="122"/>
  <c r="Q123" i="133" s="1"/>
  <c r="J123" i="123"/>
  <c r="R123" i="122" l="1"/>
  <c r="Q123" i="123"/>
  <c r="Q123" i="124"/>
  <c r="R123" i="133" l="1"/>
  <c r="J124" i="124"/>
  <c r="Q124" i="122"/>
  <c r="Q124" i="133" s="1"/>
  <c r="J124" i="123"/>
  <c r="R123" i="123"/>
  <c r="R123" i="124"/>
  <c r="Q124" i="124" l="1"/>
  <c r="Q124" i="123"/>
  <c r="R124" i="122"/>
  <c r="R124" i="133" l="1"/>
  <c r="R124" i="123"/>
  <c r="R124" i="124"/>
  <c r="Q125" i="122"/>
  <c r="Q125" i="133" s="1"/>
  <c r="J125" i="123"/>
  <c r="J125" i="124"/>
  <c r="R125" i="122" l="1"/>
  <c r="Q125" i="123"/>
  <c r="Q125" i="124"/>
  <c r="R125" i="133" l="1"/>
  <c r="J126" i="123"/>
  <c r="R125" i="124"/>
  <c r="R125" i="123"/>
  <c r="Q126" i="122" l="1"/>
  <c r="J126" i="124"/>
  <c r="R126" i="122" l="1"/>
  <c r="Q126" i="133"/>
  <c r="Q126" i="123"/>
  <c r="Q126" i="124"/>
  <c r="J127" i="124"/>
  <c r="R126" i="133" l="1"/>
  <c r="R126" i="123"/>
  <c r="R126" i="124"/>
  <c r="J127" i="123"/>
  <c r="Q127" i="122"/>
  <c r="Q127" i="124" l="1"/>
  <c r="Q127" i="133"/>
  <c r="J128" i="124"/>
  <c r="Q127" i="123"/>
  <c r="R127" i="122"/>
  <c r="R127" i="123" l="1"/>
  <c r="R127" i="133"/>
  <c r="J128" i="123"/>
  <c r="Q128" i="122"/>
  <c r="R127" i="124"/>
  <c r="R128" i="122" l="1"/>
  <c r="R128" i="123" s="1"/>
  <c r="Q128" i="133"/>
  <c r="Q128" i="123"/>
  <c r="Q128" i="124"/>
  <c r="J129" i="123"/>
  <c r="J129" i="124"/>
  <c r="R128" i="124" l="1"/>
  <c r="R128" i="133"/>
  <c r="Q129" i="122"/>
  <c r="R129" i="122" l="1"/>
  <c r="Q129" i="133"/>
  <c r="Q129" i="123"/>
  <c r="Q129" i="124"/>
  <c r="J130" i="124"/>
  <c r="R129" i="133" l="1"/>
  <c r="R129" i="124"/>
  <c r="R129" i="123"/>
  <c r="J130" i="123"/>
  <c r="Q130" i="122"/>
  <c r="Q130" i="124" l="1"/>
  <c r="Q130" i="133"/>
  <c r="Q130" i="123"/>
  <c r="R130" i="122"/>
  <c r="J131" i="123"/>
  <c r="R130" i="124" l="1"/>
  <c r="R130" i="133"/>
  <c r="Q131" i="122"/>
  <c r="J131" i="124"/>
  <c r="R130" i="123"/>
  <c r="R131" i="122" l="1"/>
  <c r="R131" i="124" s="1"/>
  <c r="Q131" i="133"/>
  <c r="Q131" i="123"/>
  <c r="Q131" i="124"/>
  <c r="J132" i="124"/>
  <c r="Q132" i="122"/>
  <c r="Q132" i="133" s="1"/>
  <c r="J132" i="123"/>
  <c r="R131" i="123" l="1"/>
  <c r="R131" i="133"/>
  <c r="Q132" i="123"/>
  <c r="Q132" i="124"/>
  <c r="R132" i="122"/>
  <c r="R132" i="133" l="1"/>
  <c r="J133" i="124"/>
  <c r="R132" i="124"/>
  <c r="R132" i="123"/>
  <c r="J133" i="123" l="1"/>
  <c r="Q133" i="122"/>
  <c r="R133" i="122" l="1"/>
  <c r="Q133" i="133"/>
  <c r="Q133" i="123"/>
  <c r="Q133" i="124"/>
  <c r="Q134" i="122"/>
  <c r="Q134" i="133" s="1"/>
  <c r="R133" i="133" l="1"/>
  <c r="R133" i="124"/>
  <c r="R133" i="123"/>
  <c r="J134" i="123"/>
  <c r="J134" i="124"/>
  <c r="Q134" i="123"/>
  <c r="Q134" i="124"/>
  <c r="R134" i="122"/>
  <c r="R134" i="133" l="1"/>
  <c r="J135" i="124"/>
  <c r="R134" i="124"/>
  <c r="R134" i="123"/>
  <c r="J135" i="123" l="1"/>
  <c r="Q135" i="122"/>
  <c r="R135" i="122" l="1"/>
  <c r="Q135" i="133"/>
  <c r="Q135" i="124"/>
  <c r="Q135" i="123"/>
  <c r="J136" i="123"/>
  <c r="R135" i="133" l="1"/>
  <c r="R135" i="124"/>
  <c r="R135" i="123"/>
  <c r="Q136" i="122"/>
  <c r="J136" i="124"/>
  <c r="R136" i="122" l="1"/>
  <c r="Q136" i="133"/>
  <c r="Q136" i="123"/>
  <c r="Q136" i="124"/>
  <c r="Q137" i="122"/>
  <c r="Q137" i="133" s="1"/>
  <c r="R136" i="133" l="1"/>
  <c r="R136" i="124"/>
  <c r="R136" i="123"/>
  <c r="J137" i="123"/>
  <c r="J137" i="124"/>
  <c r="Q137" i="124"/>
  <c r="R137" i="122"/>
  <c r="Q137" i="123"/>
  <c r="R137" i="133" l="1"/>
  <c r="Q138" i="122"/>
  <c r="Q138" i="133" s="1"/>
  <c r="R137" i="124"/>
  <c r="R137" i="123"/>
  <c r="J138" i="123" l="1"/>
  <c r="J138" i="124"/>
  <c r="Q138" i="123"/>
  <c r="Q138" i="124"/>
  <c r="R138" i="122"/>
  <c r="R138" i="133" l="1"/>
  <c r="J139" i="124"/>
  <c r="Q139" i="122"/>
  <c r="Q139" i="133" s="1"/>
  <c r="J139" i="123"/>
  <c r="R138" i="123"/>
  <c r="R138" i="124"/>
  <c r="R139" i="122" l="1"/>
  <c r="Q139" i="123"/>
  <c r="Q139" i="124"/>
  <c r="R139" i="133" l="1"/>
  <c r="J140" i="124"/>
  <c r="R139" i="124"/>
  <c r="R139" i="123"/>
  <c r="Q140" i="122" l="1"/>
  <c r="J140" i="123"/>
  <c r="Q140" i="124" l="1"/>
  <c r="Q140" i="133"/>
  <c r="J141" i="124"/>
  <c r="R140" i="122"/>
  <c r="Q140" i="123"/>
  <c r="R140" i="123" l="1"/>
  <c r="R140" i="133"/>
  <c r="J141" i="123"/>
  <c r="Q141" i="122"/>
  <c r="R140" i="124"/>
  <c r="Q141" i="123" l="1"/>
  <c r="Q141" i="133"/>
  <c r="R141" i="122"/>
  <c r="Q141" i="124"/>
  <c r="Q142" i="122"/>
  <c r="Q142" i="133" s="1"/>
  <c r="R141" i="124" l="1"/>
  <c r="R141" i="133"/>
  <c r="R141" i="123"/>
  <c r="J142" i="124"/>
  <c r="J142" i="123"/>
  <c r="R142" i="122"/>
  <c r="Q142" i="124"/>
  <c r="Q142" i="123"/>
  <c r="R142" i="133" l="1"/>
  <c r="Q143" i="122"/>
  <c r="Q143" i="133" s="1"/>
  <c r="R142" i="124"/>
  <c r="R142" i="123"/>
  <c r="J143" i="123" l="1"/>
  <c r="J143" i="124"/>
  <c r="Q143" i="123"/>
  <c r="Q143" i="124"/>
  <c r="R143" i="122"/>
  <c r="R143" i="133" l="1"/>
  <c r="J144" i="123"/>
  <c r="R143" i="124"/>
  <c r="R143" i="123"/>
  <c r="Q144" i="122" l="1"/>
  <c r="J144" i="124"/>
  <c r="R144" i="122" l="1"/>
  <c r="Q144" i="133"/>
  <c r="J145" i="124"/>
  <c r="Q144" i="124"/>
  <c r="Q144" i="123"/>
  <c r="R144" i="133" l="1"/>
  <c r="R144" i="124"/>
  <c r="R144" i="123"/>
  <c r="Q145" i="122"/>
  <c r="J145" i="123"/>
  <c r="R145" i="122" l="1"/>
  <c r="Q145" i="133"/>
  <c r="Q145" i="124"/>
  <c r="Q145" i="123"/>
  <c r="Q146" i="122"/>
  <c r="Q146" i="133" s="1"/>
  <c r="J146" i="123"/>
  <c r="J146" i="124"/>
  <c r="R145" i="133" l="1"/>
  <c r="R145" i="124"/>
  <c r="R145" i="123"/>
  <c r="Q146" i="123"/>
  <c r="Q146" i="124"/>
  <c r="R146" i="122"/>
  <c r="R146" i="133" l="1"/>
  <c r="J147" i="123"/>
  <c r="R146" i="123"/>
  <c r="R146" i="124"/>
  <c r="J147" i="124" l="1"/>
  <c r="Q147" i="122"/>
  <c r="Q147" i="124" l="1"/>
  <c r="Q147" i="133"/>
  <c r="Q147" i="123"/>
  <c r="R147" i="122"/>
  <c r="J148" i="123"/>
  <c r="Q148" i="122"/>
  <c r="Q148" i="133" s="1"/>
  <c r="J148" i="124"/>
  <c r="R147" i="124" l="1"/>
  <c r="R147" i="133"/>
  <c r="R147" i="123"/>
  <c r="R148" i="122"/>
  <c r="Q148" i="123"/>
  <c r="Q148" i="124"/>
  <c r="R148" i="133" l="1"/>
  <c r="R148" i="123"/>
  <c r="R148" i="124"/>
  <c r="J149" i="124"/>
  <c r="Q149" i="122"/>
  <c r="Q149" i="133" s="1"/>
  <c r="J149" i="123"/>
  <c r="R149" i="122" l="1"/>
  <c r="Q149" i="124"/>
  <c r="Q149" i="123"/>
  <c r="R149" i="133" l="1"/>
  <c r="J150" i="124"/>
  <c r="R149" i="124"/>
  <c r="R149" i="123"/>
  <c r="J150" i="123" l="1"/>
  <c r="Q150" i="122"/>
  <c r="Q150" i="124" l="1"/>
  <c r="Q150" i="133"/>
  <c r="Q150" i="123"/>
  <c r="R150" i="122"/>
  <c r="Q151" i="122"/>
  <c r="Q151" i="133" s="1"/>
  <c r="J151" i="124"/>
  <c r="J151" i="123"/>
  <c r="R150" i="124" l="1"/>
  <c r="R150" i="133"/>
  <c r="R150" i="123"/>
  <c r="Q151" i="123"/>
  <c r="Q151" i="124"/>
  <c r="R151" i="122"/>
  <c r="R151" i="133" l="1"/>
  <c r="J152" i="123"/>
  <c r="R151" i="124"/>
  <c r="R151" i="123"/>
  <c r="Q152" i="122" l="1"/>
  <c r="J152" i="124"/>
  <c r="R152" i="122" l="1"/>
  <c r="R152" i="124" s="1"/>
  <c r="Q152" i="133"/>
  <c r="J153" i="124"/>
  <c r="Q152" i="124"/>
  <c r="Q152" i="123"/>
  <c r="R152" i="133" l="1"/>
  <c r="R152" i="123"/>
  <c r="Q153" i="122"/>
  <c r="J153" i="123"/>
  <c r="Q153" i="123" l="1"/>
  <c r="Q153" i="133"/>
  <c r="R153" i="122"/>
  <c r="Q153" i="124"/>
  <c r="Q154" i="122"/>
  <c r="Q154" i="133" s="1"/>
  <c r="R153" i="123" l="1"/>
  <c r="R153" i="133"/>
  <c r="R153" i="124"/>
  <c r="J154" i="123"/>
  <c r="J154" i="124"/>
  <c r="R154" i="122"/>
  <c r="Q154" i="123"/>
  <c r="Q154" i="124"/>
  <c r="R154" i="133" l="1"/>
  <c r="Q155" i="122"/>
  <c r="Q155" i="133" s="1"/>
  <c r="R154" i="124"/>
  <c r="R154" i="123"/>
  <c r="J155" i="124" l="1"/>
  <c r="J155" i="123"/>
  <c r="Q155" i="124"/>
  <c r="Q155" i="123"/>
  <c r="R155" i="122"/>
  <c r="R155" i="133" l="1"/>
  <c r="R155" i="124"/>
  <c r="R155" i="123"/>
  <c r="J156" i="124"/>
  <c r="Q156" i="122"/>
  <c r="Q156" i="133" s="1"/>
  <c r="J156" i="123"/>
  <c r="R156" i="122" l="1"/>
  <c r="Q156" i="123"/>
  <c r="Q156" i="124"/>
  <c r="R156" i="133" l="1"/>
  <c r="J157" i="123"/>
  <c r="R156" i="124"/>
  <c r="R156" i="123"/>
  <c r="J157" i="124" l="1"/>
  <c r="Q157" i="122"/>
  <c r="Q157" i="123" l="1"/>
  <c r="Q157" i="133"/>
  <c r="Q157" i="124"/>
  <c r="R157" i="122"/>
  <c r="J158" i="124"/>
  <c r="Q158" i="122"/>
  <c r="Q158" i="133" s="1"/>
  <c r="J158" i="123"/>
  <c r="R157" i="123" l="1"/>
  <c r="R157" i="133"/>
  <c r="R157" i="124"/>
  <c r="Q158" i="124"/>
  <c r="R158" i="122"/>
  <c r="Q158" i="123"/>
  <c r="R158" i="133" l="1"/>
  <c r="Q159" i="122"/>
  <c r="Q159" i="133" s="1"/>
  <c r="R158" i="124"/>
  <c r="R158" i="123"/>
  <c r="J159" i="124" l="1"/>
  <c r="J159" i="123"/>
  <c r="Q159" i="123"/>
  <c r="R159" i="122"/>
  <c r="Q159" i="124"/>
  <c r="R159" i="133" l="1"/>
  <c r="R159" i="124"/>
  <c r="R159" i="123"/>
  <c r="J160" i="124" l="1"/>
  <c r="J160" i="123"/>
  <c r="Q160" i="122"/>
  <c r="Q160" i="133" s="1"/>
  <c r="Q160" i="123" l="1"/>
  <c r="R160" i="122"/>
  <c r="Q160" i="124"/>
  <c r="R160" i="133" l="1"/>
  <c r="R160" i="124"/>
  <c r="R160" i="123"/>
</calcChain>
</file>

<file path=xl/sharedStrings.xml><?xml version="1.0" encoding="utf-8"?>
<sst xmlns="http://schemas.openxmlformats.org/spreadsheetml/2006/main" count="3656" uniqueCount="768">
  <si>
    <t>ANZSIC Industry</t>
  </si>
  <si>
    <t>Infrastructure type</t>
  </si>
  <si>
    <t>Road Transport and Postal, Courier, Transport Support, and Warehousing Services</t>
  </si>
  <si>
    <t>Central Government Road Transport</t>
  </si>
  <si>
    <t>Horizontal</t>
  </si>
  <si>
    <t>Local Government Road Transport</t>
  </si>
  <si>
    <t>Rail, Water, Air and Other Transport</t>
  </si>
  <si>
    <t>Central Government Other Transport</t>
  </si>
  <si>
    <t>Land transport - rail</t>
  </si>
  <si>
    <t>Construction</t>
  </si>
  <si>
    <t>Local Government Other Transport</t>
  </si>
  <si>
    <t>Electricity and Gas Services</t>
  </si>
  <si>
    <t>Electricity and gas</t>
  </si>
  <si>
    <t>Water, Sewerage, Drainage and Waste Services</t>
  </si>
  <si>
    <t>Local Government Water and Waste Services</t>
  </si>
  <si>
    <t>Water and waste</t>
  </si>
  <si>
    <t>Telecommunications, Internet and Library Services</t>
  </si>
  <si>
    <t>Telecommunications</t>
  </si>
  <si>
    <t>Preschool and School Education</t>
  </si>
  <si>
    <t>Central Government Preschool and School Education</t>
  </si>
  <si>
    <t>Vertical</t>
  </si>
  <si>
    <t>Education - primary / secondary</t>
  </si>
  <si>
    <t>Tertiary Education</t>
  </si>
  <si>
    <t>Central Government Tertiary Education</t>
  </si>
  <si>
    <t>Education - tertiary</t>
  </si>
  <si>
    <t>Hospitals</t>
  </si>
  <si>
    <t>Central Government Hospitals</t>
  </si>
  <si>
    <t>Health - hospitals</t>
  </si>
  <si>
    <t>Public Administration and Safety</t>
  </si>
  <si>
    <t>Central Government Public Administration and Safety</t>
  </si>
  <si>
    <t>Public administration and safety</t>
  </si>
  <si>
    <t>Local Government Public Administration and Safety</t>
  </si>
  <si>
    <t>Property Operators and Real Estate Services</t>
  </si>
  <si>
    <t>Central Government Social Housing</t>
  </si>
  <si>
    <t>Social housing</t>
  </si>
  <si>
    <t>Local Government Social Housing</t>
  </si>
  <si>
    <t>Central Government Other Public Capital</t>
  </si>
  <si>
    <t>Other public capital</t>
  </si>
  <si>
    <t>Healthcare and Social Assistance (excluding hospitals)</t>
  </si>
  <si>
    <t>Arts, Recreation and Other Services</t>
  </si>
  <si>
    <t>Adult, Community and Other Education</t>
  </si>
  <si>
    <t>Local Government Other Public Capital</t>
  </si>
  <si>
    <t>Sector</t>
  </si>
  <si>
    <t>Source</t>
  </si>
  <si>
    <t>1870-2022</t>
  </si>
  <si>
    <t>1906-2022</t>
  </si>
  <si>
    <t>1885-2022</t>
  </si>
  <si>
    <t>1903-2022</t>
  </si>
  <si>
    <t>1972-2022</t>
  </si>
  <si>
    <t>1938-2022</t>
  </si>
  <si>
    <t>1990-2022</t>
  </si>
  <si>
    <t>https://statsnz.contentdm.oclc.org/digital/collection/p20045coll35/id/266/rec/59</t>
  </si>
  <si>
    <t>https://statsnz.contentdm.oclc.org/digital/collection/p20045coll35/id/217/rec/209</t>
  </si>
  <si>
    <t>Percentage difference</t>
  </si>
  <si>
    <t>Combined series</t>
  </si>
  <si>
    <t>Annual growth rates</t>
  </si>
  <si>
    <t>Year</t>
  </si>
  <si>
    <t>Population</t>
  </si>
  <si>
    <t>GDP nominal</t>
  </si>
  <si>
    <t>Population as at December</t>
  </si>
  <si>
    <t>GDP(E) nominal</t>
  </si>
  <si>
    <t>GDP(P) real</t>
  </si>
  <si>
    <t>GDP(P) real - 2010 base year</t>
  </si>
  <si>
    <t>GDP deflator - 2025 base year</t>
  </si>
  <si>
    <t>GDP real - 2025 base year</t>
  </si>
  <si>
    <t>Real GDP per capita</t>
  </si>
  <si>
    <t>Population growth</t>
  </si>
  <si>
    <t>GDP per capita growth</t>
  </si>
  <si>
    <t>Category</t>
  </si>
  <si>
    <t>Total</t>
  </si>
  <si>
    <t>Total all infrastructure</t>
  </si>
  <si>
    <t>Series name</t>
  </si>
  <si>
    <t>Capital investment</t>
  </si>
  <si>
    <t>Unit</t>
  </si>
  <si>
    <t>Nominal NZD</t>
  </si>
  <si>
    <t>Period</t>
  </si>
  <si>
    <t>GDP deflator</t>
  </si>
  <si>
    <t>Horizontal infrastructure</t>
  </si>
  <si>
    <t>Vertical infrastructure</t>
  </si>
  <si>
    <t>Total infrastructure</t>
  </si>
  <si>
    <t>Land transport - CG and LG roads</t>
  </si>
  <si>
    <t>Electricity generation capacity</t>
  </si>
  <si>
    <t>Dwellings with indoor/flush toilets</t>
  </si>
  <si>
    <t>Dwellings with piped water</t>
  </si>
  <si>
    <t>State rental units available</t>
  </si>
  <si>
    <t>Capital stock</t>
  </si>
  <si>
    <t>Ratio</t>
  </si>
  <si>
    <t>Telegraph line length</t>
  </si>
  <si>
    <t>Mobile telephone subscriptions</t>
  </si>
  <si>
    <t>Unit costs</t>
  </si>
  <si>
    <t>Price indices</t>
  </si>
  <si>
    <t>Roading price index</t>
  </si>
  <si>
    <t>Non-transport (HEA) price index</t>
  </si>
  <si>
    <t>Structures price index (1)</t>
  </si>
  <si>
    <t>Equipment price index</t>
  </si>
  <si>
    <t>Structures price index (2)</t>
  </si>
  <si>
    <t>Construction price index</t>
  </si>
  <si>
    <t>Residential building price index</t>
  </si>
  <si>
    <t>Non-residential building price index</t>
  </si>
  <si>
    <t>Other construction price index</t>
  </si>
  <si>
    <t>Residential buildings NKS deflator</t>
  </si>
  <si>
    <t>Non-residential buildings NKS deflator</t>
  </si>
  <si>
    <t>Other construction NKS deflator</t>
  </si>
  <si>
    <t>Composite infrastructure price index</t>
  </si>
  <si>
    <t>Real infrastructure prices</t>
  </si>
  <si>
    <t xml:space="preserve">Source / </t>
  </si>
  <si>
    <t>Average of Mulcare until 1972, SNZ after 1972</t>
  </si>
  <si>
    <t>Index year</t>
  </si>
  <si>
    <t>1950=1000</t>
  </si>
  <si>
    <t>1983=100</t>
  </si>
  <si>
    <t>2010=100</t>
  </si>
  <si>
    <t>2023=100</t>
  </si>
  <si>
    <t>1870=100</t>
  </si>
  <si>
    <t>Railway maintenance spending per km of open track ($/km)</t>
  </si>
  <si>
    <t>Road maintenance spending per km of main/state highway ($/km)</t>
  </si>
  <si>
    <t>Telco average capital cost per added telephone subscriber ($/subscriber)</t>
  </si>
  <si>
    <t>Electricity capital cost per added MWh of generating capacity ($m/MW)</t>
  </si>
  <si>
    <t>Typical four-roomed state dwelling</t>
  </si>
  <si>
    <t>State rental house (979 square feet)</t>
  </si>
  <si>
    <t>State rental house (102 square metres)</t>
  </si>
  <si>
    <t>Buildings (reinforced concrete): For similar size and type</t>
  </si>
  <si>
    <t>EA</t>
  </si>
  <si>
    <t>Electricity capital cost per added MWh of generating capacity ($m/MWh)</t>
  </si>
  <si>
    <t>Real NZD</t>
  </si>
  <si>
    <t>Land transport - CG roads</t>
  </si>
  <si>
    <t>Land transport - LG roads</t>
  </si>
  <si>
    <t>Total horizontal</t>
  </si>
  <si>
    <t>Total vertical</t>
  </si>
  <si>
    <t>1925-2022</t>
  </si>
  <si>
    <t>1894-1965</t>
  </si>
  <si>
    <t>1879-2022</t>
  </si>
  <si>
    <t>Type</t>
  </si>
  <si>
    <t>% of GDP</t>
  </si>
  <si>
    <t>Physical stock</t>
  </si>
  <si>
    <t>Usage</t>
  </si>
  <si>
    <t>Quality</t>
  </si>
  <si>
    <t>Electricity &amp; gas</t>
  </si>
  <si>
    <t>Water &amp; waste</t>
  </si>
  <si>
    <t>Public administration and safety - Prisons</t>
  </si>
  <si>
    <t>Formed roads/streets - sealed surfaces</t>
  </si>
  <si>
    <t>Formed roads/streets - metal or gravel surfaces</t>
  </si>
  <si>
    <t>Formed roads/streets - unmetalled surfaces</t>
  </si>
  <si>
    <t>Bridges - total length</t>
  </si>
  <si>
    <t>Main highways</t>
  </si>
  <si>
    <t>State highways</t>
  </si>
  <si>
    <t>Motorways and expressways</t>
  </si>
  <si>
    <t>Number of registered motor vehicles (including motorcycles)</t>
  </si>
  <si>
    <t>Fleet vehicle kilometres travelled (billion km)</t>
  </si>
  <si>
    <t>Petrol consumption for land transport</t>
  </si>
  <si>
    <t>Rail network - open lines</t>
  </si>
  <si>
    <t>Electricity transmission &amp; distribution</t>
  </si>
  <si>
    <t>Number of dwellings with indoor/flush toilets</t>
  </si>
  <si>
    <t>Number of dwellings with piped water</t>
  </si>
  <si>
    <t>Telephone subscribers</t>
  </si>
  <si>
    <t>Waiting list for telephone connection</t>
  </si>
  <si>
    <t>Fixed line telephone subscriptions</t>
  </si>
  <si>
    <t>Broadband internet connections</t>
  </si>
  <si>
    <t>UFB number of end users able to connect</t>
  </si>
  <si>
    <t>UFB number of connected users</t>
  </si>
  <si>
    <t>Public hospital beds (pre-1925 measure)</t>
  </si>
  <si>
    <t>Public hospital beds (post-1924 measure)</t>
  </si>
  <si>
    <t>Public hospital beds (incl psychiatric beds)</t>
  </si>
  <si>
    <t>Total hospital beds (excl psychiatric beds, 1938-46 measure)</t>
  </si>
  <si>
    <t>Total hospital beds (excl psychiatric beds, post-1946 measure)</t>
  </si>
  <si>
    <t>Total hospital beds (excl psychiatric beds, OECD measure)</t>
  </si>
  <si>
    <t>Total hospital beds (incl psychiatric beds, OECD measure)</t>
  </si>
  <si>
    <t>Public hospital beds (incl psychiatric beds, OECD measure)</t>
  </si>
  <si>
    <t>Student numbers - Primary</t>
  </si>
  <si>
    <t>Student numbers - Secondary</t>
  </si>
  <si>
    <t>Student numbers - Tertiary</t>
  </si>
  <si>
    <t>Student numbers - Tertiary (public providers)</t>
  </si>
  <si>
    <t>School numbers - Primary</t>
  </si>
  <si>
    <t>School numbers - Secondary</t>
  </si>
  <si>
    <t>School numbers - primary + secondary</t>
  </si>
  <si>
    <t>Community Housing Provider units available</t>
  </si>
  <si>
    <t>Prisoner volumes - total</t>
  </si>
  <si>
    <t>Prisoner volumes - remand</t>
  </si>
  <si>
    <t>Prisoner volumes - sentenced</t>
  </si>
  <si>
    <t>OYB</t>
  </si>
  <si>
    <t>Martin</t>
  </si>
  <si>
    <t>WB</t>
  </si>
  <si>
    <t>OECD</t>
  </si>
  <si>
    <t>MHUD for 2017-2023</t>
  </si>
  <si>
    <t>km</t>
  </si>
  <si>
    <t>metres</t>
  </si>
  <si>
    <t>Number</t>
  </si>
  <si>
    <t>billion km</t>
  </si>
  <si>
    <t>million litres</t>
  </si>
  <si>
    <t>MW</t>
  </si>
  <si>
    <t>Route-km</t>
  </si>
  <si>
    <t>Circuit-km</t>
  </si>
  <si>
    <t>#</t>
  </si>
  <si>
    <t>1925-2023</t>
  </si>
  <si>
    <t>1925-1980</t>
  </si>
  <si>
    <t>1925-2023 (with gaps)</t>
  </si>
  <si>
    <t>1925-1960</t>
  </si>
  <si>
    <t>1938-2008</t>
  </si>
  <si>
    <t>1954-1987</t>
  </si>
  <si>
    <t>1976,1980-2023</t>
  </si>
  <si>
    <t>1930-2023</t>
  </si>
  <si>
    <t>1906-1926</t>
  </si>
  <si>
    <t>1921-1990</t>
  </si>
  <si>
    <t>1976-2022</t>
  </si>
  <si>
    <t>1921-1972</t>
  </si>
  <si>
    <t>1973-1990; 2015-2022</t>
  </si>
  <si>
    <t>1886-2023</t>
  </si>
  <si>
    <t>1870-1939</t>
  </si>
  <si>
    <t>1880-1979</t>
  </si>
  <si>
    <t>1979-1986</t>
  </si>
  <si>
    <t>1950-1990</t>
  </si>
  <si>
    <t>1960-2022</t>
  </si>
  <si>
    <t>1987-2022</t>
  </si>
  <si>
    <t>2000-2023</t>
  </si>
  <si>
    <t>2011-2023</t>
  </si>
  <si>
    <t>1892-1924</t>
  </si>
  <si>
    <t>1924-1992</t>
  </si>
  <si>
    <t>1976-2002</t>
  </si>
  <si>
    <t>1937-1946</t>
  </si>
  <si>
    <t>1946-1992</t>
  </si>
  <si>
    <t>2009-2022</t>
  </si>
  <si>
    <t>1879-2023</t>
  </si>
  <si>
    <t>1965-2023</t>
  </si>
  <si>
    <t>1890-2023</t>
  </si>
  <si>
    <t>1938-2023</t>
  </si>
  <si>
    <t>2017-2023</t>
  </si>
  <si>
    <t>1875-2023</t>
  </si>
  <si>
    <t>1991-2023</t>
  </si>
  <si>
    <t>Fleet vehicle kilometres travelled</t>
  </si>
  <si>
    <t>Share of dwellings with indoor/flush toilets</t>
  </si>
  <si>
    <t>Share of dwellings with piped water</t>
  </si>
  <si>
    <t>Percentage</t>
  </si>
  <si>
    <t>1893-1979</t>
  </si>
  <si>
    <t>1979-1987</t>
  </si>
  <si>
    <t>1976, 2001-2023</t>
  </si>
  <si>
    <t>1906-2023</t>
  </si>
  <si>
    <t>Input series</t>
  </si>
  <si>
    <t>Land transport - CG and  LG roads</t>
  </si>
  <si>
    <t>All sectors</t>
  </si>
  <si>
    <t>Main/state highway construction and renewal (capital) expenditure</t>
  </si>
  <si>
    <t>Main highway maintenance (operating) expenditure</t>
  </si>
  <si>
    <t>State highway maintenance (operating) expenditure</t>
  </si>
  <si>
    <t>Gross capital formation</t>
  </si>
  <si>
    <t>GFCF</t>
  </si>
  <si>
    <t>Net capital stock</t>
  </si>
  <si>
    <t>Depreciation rate (CFK/NKS)</t>
  </si>
  <si>
    <t>Capital writedown assumption</t>
  </si>
  <si>
    <t>Net capital stock - PIM estimate</t>
  </si>
  <si>
    <t>US vehicle fleet on-road fuel economy (mpg)</t>
  </si>
  <si>
    <t>OYB, with linear regression extrapolation for 2 missing years of data (1926, 1927)</t>
  </si>
  <si>
    <t>OYB, with imputation of LG funding portion for 1957-1960</t>
  </si>
  <si>
    <t>Mulcare</t>
  </si>
  <si>
    <t>NZIC</t>
  </si>
  <si>
    <t>OYB from 1925 to 1989; NZIC from 1990 to 2022</t>
  </si>
  <si>
    <t>Mulcare minus OYB CG roads construction/renewal costs from 1925 to 1989; NZIC from 1990 to 2022</t>
  </si>
  <si>
    <t>Mulcare from 1870 to 1989; NZIC from 1990 to 2022</t>
  </si>
  <si>
    <t>Assumptions based on physical stock and observed NKS</t>
  </si>
  <si>
    <t>OYB from 1925 to 2008; NZTA from 2011 to 2023; linear interpolation for 2009-2010</t>
  </si>
  <si>
    <t>OYB from 1925 to 1987; NZTA from 2011 to 2023; missing data in between</t>
  </si>
  <si>
    <t>OYB from 1925 to 2008, with interpolation of missing data for 1954-1960 and 1990-1993; NZTA from 2011 to 2023; linear interpolation for 2009-2010</t>
  </si>
  <si>
    <t>Index 2023=100</t>
  </si>
  <si>
    <t>Miles per gallon</t>
  </si>
  <si>
    <t>Nominal NZD per km</t>
  </si>
  <si>
    <t>1925-1989</t>
  </si>
  <si>
    <t>1929-1960</t>
  </si>
  <si>
    <t>1961-1989</t>
  </si>
  <si>
    <t>1846-1989</t>
  </si>
  <si>
    <t>1954-2023</t>
  </si>
  <si>
    <t>1923-2013</t>
  </si>
  <si>
    <t>1976, 1980-2023</t>
  </si>
  <si>
    <t>1929-1989</t>
  </si>
  <si>
    <t>Calculated value</t>
  </si>
  <si>
    <t>GDP</t>
  </si>
  <si>
    <t>Cumulative railway construction cost accounting for capital write-downs</t>
  </si>
  <si>
    <t>Annual estimates of installed/in progress work</t>
  </si>
  <si>
    <t>Imputed capital investment</t>
  </si>
  <si>
    <t>Annual railway construction cost</t>
  </si>
  <si>
    <t>Annual railway maintenance cost (ways, works, and signals)</t>
  </si>
  <si>
    <t>Railway capital expenditure</t>
  </si>
  <si>
    <t>Capital writedown assumptions</t>
  </si>
  <si>
    <t>NZIER, SNZ NA</t>
  </si>
  <si>
    <t>Imputation based on growth in network over this period (straight-line over 1870-1877)</t>
  </si>
  <si>
    <t>OYB cumulative construction costs allocated based on growth in open lines for 1870 to 1893; OYB annual construction cost from 1894 to 1965; OYB railway capex from 1970 to 1984; NZIC from 1990 to 2022; linear interpolation for missing years</t>
  </si>
  <si>
    <t>Index</t>
  </si>
  <si>
    <t>1893-1965</t>
  </si>
  <si>
    <t>1870-1893</t>
  </si>
  <si>
    <t>1906-1984</t>
  </si>
  <si>
    <t>1970-1984</t>
  </si>
  <si>
    <t>Local government</t>
  </si>
  <si>
    <t>Total local authority spending</t>
  </si>
  <si>
    <t>Local authority works and utilities (construction + maintenance) spending</t>
  </si>
  <si>
    <t>Local authority works and utilities spending by entities that provide water services</t>
  </si>
  <si>
    <t>Local authority capital spenditure</t>
  </si>
  <si>
    <t>Borough expenditure on new works out of loan money - total</t>
  </si>
  <si>
    <t>Borough expenditure on new works out of loan money - water supply, drainage, sewage/sanitation</t>
  </si>
  <si>
    <t>Works and utilities spending as % of total local authority spending</t>
  </si>
  <si>
    <t>Capex as % of works and utilities spending</t>
  </si>
  <si>
    <t>Share of LG works and utilities spending by water service providing entities</t>
  </si>
  <si>
    <t>Water as a share of borough loan-financed new works</t>
  </si>
  <si>
    <t>Estimated total LG capital investment</t>
  </si>
  <si>
    <t>GFCF - Water, Sewerage, Drainage and Waste Services</t>
  </si>
  <si>
    <t>Net capital stock - Water, Sewerage, Drainage and Waste Services</t>
  </si>
  <si>
    <t>1885-1983</t>
  </si>
  <si>
    <t>1892-1973</t>
  </si>
  <si>
    <t>1967-1972</t>
  </si>
  <si>
    <t>1903-1968</t>
  </si>
  <si>
    <t>1885-1973</t>
  </si>
  <si>
    <t>Electricity capital investment</t>
  </si>
  <si>
    <t>Total capital outlay for electric power supply</t>
  </si>
  <si>
    <t>GFCF - Electricity and Gas Services</t>
  </si>
  <si>
    <t>Ratio of electricity and gas GFCF to electricity capex</t>
  </si>
  <si>
    <t>Consumption of fixed capital</t>
  </si>
  <si>
    <t>Capital writedown implied by National Accounts</t>
  </si>
  <si>
    <t>Water-power electricity capacity available to the public grid</t>
  </si>
  <si>
    <t>Transmission and distribution losses as a % of generation</t>
  </si>
  <si>
    <t>Transmission and distribution losses as a % of net generation</t>
  </si>
  <si>
    <t>New electricity generation capacity opened</t>
  </si>
  <si>
    <t>Cost of new electricity generation opened</t>
  </si>
  <si>
    <t>Piecewise imputation (1906-1910; 1910-1916; 1916-1923) based on additions to capacity over 1906-1923 period</t>
  </si>
  <si>
    <t>Calculated using SNZ NA and OYB</t>
  </si>
  <si>
    <t>Calculated from SNZ NA</t>
  </si>
  <si>
    <t>Estimated using EA data, excluding years where new generation capacity &lt;0.2% of total installed capacity</t>
  </si>
  <si>
    <t>Nominal NZD per MW</t>
  </si>
  <si>
    <t>1924-1990</t>
  </si>
  <si>
    <t>1923-1926</t>
  </si>
  <si>
    <t>1906-1923</t>
  </si>
  <si>
    <t>1972-1990</t>
  </si>
  <si>
    <t>1906-1927</t>
  </si>
  <si>
    <t>1934-1991</t>
  </si>
  <si>
    <t>1990-2023</t>
  </si>
  <si>
    <t>1907-1913</t>
  </si>
  <si>
    <t>Cumulative capital cost - telegraph and telephone</t>
  </si>
  <si>
    <t>Cumulative capital cost - telephone only</t>
  </si>
  <si>
    <t>Annual capital spending - telephone and telegraph</t>
  </si>
  <si>
    <t>Annual capital spending - telephone</t>
  </si>
  <si>
    <t>Telegraph - annual estimates of installed/in progress work</t>
  </si>
  <si>
    <t>Telephone - annual estimates of installed/in progress work</t>
  </si>
  <si>
    <t>Imputed capital investment - telegraph</t>
  </si>
  <si>
    <t>Imputed capital investment - telephone</t>
  </si>
  <si>
    <t>Capital investment - telegraph and telephone</t>
  </si>
  <si>
    <t>GFCF - Telecommunications, Internet and Library Services</t>
  </si>
  <si>
    <t>Ratio of NZIC to SNZ NA GFCF series</t>
  </si>
  <si>
    <t>Ratio of OYB estimates to SNZ NA</t>
  </si>
  <si>
    <t>Net capital stock - Telecommunications, Internet and Library Services</t>
  </si>
  <si>
    <t>Consumption of fixed capital - Telecommunications, Internet and Library Services</t>
  </si>
  <si>
    <t>Telephone subscribers (pre 1980 series)</t>
  </si>
  <si>
    <t>Telephone subscribers (post 1980 series)</t>
  </si>
  <si>
    <t>Average capital cost per added telephone subscriber ($/subscriber)</t>
  </si>
  <si>
    <t>SNZ NA adjusted based on ratio of NZIC and SNZ NA</t>
  </si>
  <si>
    <t>Nominal NZD per subscriber</t>
  </si>
  <si>
    <t>1921-1968</t>
  </si>
  <si>
    <t>1893-1986</t>
  </si>
  <si>
    <t>1894-1986</t>
  </si>
  <si>
    <t>1870-1921</t>
  </si>
  <si>
    <t>1880-1893</t>
  </si>
  <si>
    <t>1870-</t>
  </si>
  <si>
    <t>1972-1989</t>
  </si>
  <si>
    <t>1894-1979</t>
  </si>
  <si>
    <t>Calculated values</t>
  </si>
  <si>
    <t>Health - whole ANZSIC sector</t>
  </si>
  <si>
    <t>Gross capital formation - structures</t>
  </si>
  <si>
    <t>Gross capital formation - non-market plant and equipment</t>
  </si>
  <si>
    <t>Gross capital formation - total</t>
  </si>
  <si>
    <t>Ratio of hospital GCF to ANZSIC health GFCF</t>
  </si>
  <si>
    <t>Ratio of hospital GFCF to ANZSIC health GFCF</t>
  </si>
  <si>
    <t>SNZ NA</t>
  </si>
  <si>
    <t>OYB, with linear interpolation for 1988 and 1990</t>
  </si>
  <si>
    <t>OYB, with linear interpolation for 1988, 1990, 1992, 1999-2001</t>
  </si>
  <si>
    <t>1879-1989</t>
  </si>
  <si>
    <t>1930-1989</t>
  </si>
  <si>
    <t>Education and training ANZSIC industry</t>
  </si>
  <si>
    <t>Ratio of education - primary / secondary + tertiary divided by education and training ANZSIC</t>
  </si>
  <si>
    <t>Ratio of primary/secondary education GCF to ANZSIC education &amp; training GFCF</t>
  </si>
  <si>
    <t>Net capital stock - Education and training</t>
  </si>
  <si>
    <t>School numbers - Composite</t>
  </si>
  <si>
    <t>School numbers - Specialist</t>
  </si>
  <si>
    <t>Calculated from SNZ NA and NZIC</t>
  </si>
  <si>
    <t>1903-1989</t>
  </si>
  <si>
    <t>1932-1989</t>
  </si>
  <si>
    <t>1879-1999</t>
  </si>
  <si>
    <t>Public administration - CG</t>
  </si>
  <si>
    <t>Public administration - LG</t>
  </si>
  <si>
    <t>Public administration - CG and LG</t>
  </si>
  <si>
    <t>Value of building work put in place: Govt houses and flats</t>
  </si>
  <si>
    <t>Social Housing</t>
  </si>
  <si>
    <t>Gross capital formation - plant and equipment</t>
  </si>
  <si>
    <t>Capital investment adjusted to match SNZ NA</t>
  </si>
  <si>
    <t>GFCF for ANZSIC industry</t>
  </si>
  <si>
    <t>Ratio of SNZ NA to Mulcare estimates of public administration</t>
  </si>
  <si>
    <t>Cumulative Housing Department expenditure - total</t>
  </si>
  <si>
    <t>Cumulative Housing Department expenditure - development costs only</t>
  </si>
  <si>
    <t>Annual Housing Construction Vote expenditure - total</t>
  </si>
  <si>
    <t>Annual Housing Construction Vote expenditure - development costs only</t>
  </si>
  <si>
    <t>Annual value of building work put in place</t>
  </si>
  <si>
    <t>Ratio of development costs to total housing expenditure</t>
  </si>
  <si>
    <t>Estimated annual capital investment</t>
  </si>
  <si>
    <t>Estimated capex divided by units completed</t>
  </si>
  <si>
    <t>Cumulative state rental units completed</t>
  </si>
  <si>
    <t>Mulcare, with imputation for 1989 due to missing data on most spending categories</t>
  </si>
  <si>
    <t>Estimates based on OYB</t>
  </si>
  <si>
    <t>KO</t>
  </si>
  <si>
    <t>NZIC from 1990 to 2022</t>
  </si>
  <si>
    <t>Nominal NZD per unit</t>
  </si>
  <si>
    <t>1933-1989</t>
  </si>
  <si>
    <t>1944-1956</t>
  </si>
  <si>
    <t>1945-1985</t>
  </si>
  <si>
    <t>1945-1979</t>
  </si>
  <si>
    <t>1938-1944</t>
  </si>
  <si>
    <t>1938-1990</t>
  </si>
  <si>
    <t>1938-1950</t>
  </si>
  <si>
    <t>1939-1976</t>
  </si>
  <si>
    <t>1977-1983</t>
  </si>
  <si>
    <t>Notes</t>
  </si>
  <si>
    <t>Central + Local Government</t>
  </si>
  <si>
    <t>Other Public Capital</t>
  </si>
  <si>
    <t>Sources</t>
  </si>
  <si>
    <t>CIP</t>
  </si>
  <si>
    <t>https://kaingaora.govt.nz/en_NZ/publications/oia-and-proactive-releases/housing-statistics/housing-statistics-archive/</t>
  </si>
  <si>
    <t>https://www.hud.govt.nz/stats-and-insights/the-government-housing-dashboard/public-homes#tabset</t>
  </si>
  <si>
    <t>https://www.corrections.govt.nz/resources/statistics/quarterly_prison_statistics/prison_facts_and_statistics_-_september_2024</t>
  </si>
  <si>
    <t>https://www.educationcounts.govt.nz/statistics/school-rolls</t>
  </si>
  <si>
    <t>https://www.educationcounts.govt.nz/statistics/number-of-schools</t>
  </si>
  <si>
    <t>https://environment.govt.nz/publications/environment-new-zealand-2007/chapter-4-transport/</t>
  </si>
  <si>
    <t>https://www.mbie.govt.nz/building-and-energy/energy-and-natural-resources/energy-statistics-and-modelling/energy-statistics/electricity-statistics</t>
  </si>
  <si>
    <t>https://teara.govt.nz/en/graph/32421/total-state-housing-stock</t>
  </si>
  <si>
    <t>Mulcare (Table 3)</t>
  </si>
  <si>
    <t>Mulcare, rebased to 1983</t>
  </si>
  <si>
    <t>Calculated from SNZ NA, series SNE084AA and SNE062AA</t>
  </si>
  <si>
    <t>NZIER</t>
  </si>
  <si>
    <t>Calculated from columns T and U</t>
  </si>
  <si>
    <t>Column S, rebased to 2023 values</t>
  </si>
  <si>
    <t>NZIER historical data</t>
  </si>
  <si>
    <t>Series</t>
  </si>
  <si>
    <t>SNZ population, series DPE058AA</t>
  </si>
  <si>
    <t>SNZ NA, series SNE023AA</t>
  </si>
  <si>
    <t>SNZ NA, series SNE053AA</t>
  </si>
  <si>
    <t>Calculated from previous columns</t>
  </si>
  <si>
    <t>NZIER until 1990, SNZ from 1991 onwards</t>
  </si>
  <si>
    <t>NZIER until 1971, SNZ from 1972 onwards</t>
  </si>
  <si>
    <t>NZIER until 1977, SNZ from 1978 onwards</t>
  </si>
  <si>
    <t>Calculated from columns L and M</t>
  </si>
  <si>
    <t>Calculated from columns M and N</t>
  </si>
  <si>
    <t>Calculated from columns K and O</t>
  </si>
  <si>
    <t>Calculated from column K</t>
  </si>
  <si>
    <t>Calculated from columns P</t>
  </si>
  <si>
    <t>NZIC for 1990-2022; simple average for earlier years</t>
  </si>
  <si>
    <t>Based on Mulcare, SNZ</t>
  </si>
  <si>
    <t>Based on Mulcare, SNZ NA</t>
  </si>
  <si>
    <t>Based on Mulcare and SNZ NA</t>
  </si>
  <si>
    <t>Perpetual inventory model estimates</t>
  </si>
  <si>
    <t>OYB from 1925 to 1980; series discontinued in 1981</t>
  </si>
  <si>
    <t>OYB from 1925 to 1960; series discontinued in 1961</t>
  </si>
  <si>
    <t>OYB from 1954 to 1987 and for 2005; NZTA road database for 2023; NZIC2022 motorway construction database used to estimate changes over intervening years</t>
  </si>
  <si>
    <t>OYB for 1925-1998 (with imputation for 1987 and 1999); MoT (Table 1.1) for 2000-2023</t>
  </si>
  <si>
    <t>Sivak and Tsimhoni</t>
  </si>
  <si>
    <t>MoT (Table 1.4b) 2001-2023; MfE 1980-2000</t>
  </si>
  <si>
    <t>Calculated from OYB, based on main highways until 1960 and state highways thereafter</t>
  </si>
  <si>
    <t>OYB, NZIC</t>
  </si>
  <si>
    <t>Mulcare, OYB, NZIC</t>
  </si>
  <si>
    <t>Mulcare, NZIC</t>
  </si>
  <si>
    <t>OYB, NZIC, deflated by GDP deflator</t>
  </si>
  <si>
    <t>Mulcare, OYB, NZIC, deflated by GDP deflator</t>
  </si>
  <si>
    <t>Mulcare, NZIC, deflated by GDP deflator</t>
  </si>
  <si>
    <t>OYB, NZIC, divided by nominal GDP</t>
  </si>
  <si>
    <t>Mulcare, OYB, NZIC, divided by nominal GDP</t>
  </si>
  <si>
    <t>Mulcare, NZIC, divided by nominal GDP</t>
  </si>
  <si>
    <t>Perpetual inventory model estimates 1870-1989; NZIC 1990-2022</t>
  </si>
  <si>
    <t>Perpetual inventory model estimates 1870-1989; NZIC 1990-2022, deflated by GDP deflator</t>
  </si>
  <si>
    <t>Perpetual inventory model estimates 1870-1989; NZIC 1990-2022, divided by nominal GDP</t>
  </si>
  <si>
    <t>Real NZD per capita</t>
  </si>
  <si>
    <t>Per-capita capital investment</t>
  </si>
  <si>
    <t>Sum of columns B:H</t>
  </si>
  <si>
    <t>Sum of columns I:N</t>
  </si>
  <si>
    <t>Sum of columns B:N</t>
  </si>
  <si>
    <t>Capital investment (nominal)</t>
  </si>
  <si>
    <t>Capital investment (real)</t>
  </si>
  <si>
    <t>Capital investment (share of GDP)</t>
  </si>
  <si>
    <t>Net capital stock (nominal)</t>
  </si>
  <si>
    <t>Per-capita net capital stock</t>
  </si>
  <si>
    <t>Perpetual inventory model estimates 1870-1989; NZIC 1990-2022, deflated by GDP deflator and divided by population</t>
  </si>
  <si>
    <t>OYB, NZIC, deflated by GDP deflator and divided by population</t>
  </si>
  <si>
    <t>Mulcare, OYB, NZIC, deflated by GDP deflator and divided by population</t>
  </si>
  <si>
    <t>Mulcare, NZIC, deflated by GDP deflator and divided by population</t>
  </si>
  <si>
    <t>Capital stock to output ratio</t>
  </si>
  <si>
    <t>Net capital stock (real)</t>
  </si>
  <si>
    <t>Asset value per unit annual GDP</t>
  </si>
  <si>
    <t>Calculation based on OYB and GDP deflator</t>
  </si>
  <si>
    <t>OYB from 1870 to 1990; OECD-ITF for 2010-2023 with linear interpolation of missing years' data (1871-1875, 1877-1879, 1985-1986)</t>
  </si>
  <si>
    <t>1870-2022, with gaps</t>
  </si>
  <si>
    <t>Calculated from OYB</t>
  </si>
  <si>
    <t>Title</t>
  </si>
  <si>
    <t>Link (if applicable)</t>
  </si>
  <si>
    <t>New Zealand Infrastructure Commission. 2024. "Build or Maintain? New Zealand’s infrastructure asset value, investment, and depreciation, 1990–2022".</t>
  </si>
  <si>
    <t>https://tewaihanga.govt.nz/our-work/research-insights/build-or-maintain</t>
  </si>
  <si>
    <t>Statistics New Zealand National Accounts</t>
  </si>
  <si>
    <t>Mulcare, T. 1994. "Gross Capital Formation and Improved Estimates of Real Gross and Net Capital Stocks to 1990 for the New Zealand Non-Market Production Sector."</t>
  </si>
  <si>
    <t>https://www.wgtn.ac.nz/som/research/workingpapers/publications/pre2000publications/7-93_Tim_Mulcare.pdf</t>
  </si>
  <si>
    <t>New Zealand Official Yearbook, 1893-2008</t>
  </si>
  <si>
    <t>https://www.stats.govt.nz/indicators-and-snapshots/digitised-collections/yearbook-collection-18932012</t>
  </si>
  <si>
    <t>NZIER. 2025. Data1850.</t>
  </si>
  <si>
    <t>https://www.nzier.org.nz/data-1850</t>
  </si>
  <si>
    <t>Electricity Authority. 2014. "Analysis of historical electricity industry costs"</t>
  </si>
  <si>
    <t>https://www.ea.govt.nz/data-and-insights/datasets/Datasets/Retail/_AdditionalInformation/SupportingInformationAndAnalysis/2014/20140127_ERI_HistoricalAnalysisOfElectricityCosts/</t>
  </si>
  <si>
    <t>SNZ population</t>
  </si>
  <si>
    <t>Statistics New Zealand Population estimates</t>
  </si>
  <si>
    <t>NZTA</t>
  </si>
  <si>
    <t>NZTA. 2025. "Data and tools"</t>
  </si>
  <si>
    <t>https://www.nzta.govt.nz/planning-and-investment/learning-and-resources/transport-data/data-and-tools</t>
  </si>
  <si>
    <t>NZIC2022</t>
  </si>
  <si>
    <t>New Zealand Infrastructure Commission. 2022. "The lay of the land: Benchmarking New Zealand's infrastructure delivery costs".</t>
  </si>
  <si>
    <t>https://tewaihanga.govt.nz/our-work/research-insights/the-lay-of-the-land-benchmarking-new-zealand-infrastructure-delivery-costs</t>
  </si>
  <si>
    <t>MoT</t>
  </si>
  <si>
    <t>Ministry of Transport. 2025. "Fleet statistics".</t>
  </si>
  <si>
    <t>https://www.transport.govt.nz/statistics-and-insights/fleet-statistics/sheet/annual-fleet-statistics</t>
  </si>
  <si>
    <t>Ministry of Business, Innovation and Employment. 2025. "Oil statistics".</t>
  </si>
  <si>
    <t>https://www.mbie.govt.nz/building-and-energy/energy-and-natural-resources/energy-statistics-and-modelling/energy-statistics/oil-statistic</t>
  </si>
  <si>
    <t>Sivak, M. and Tsimhoni, O. 2009. "Fuel efficiency of vehicles on US roads: 1923–2006".</t>
  </si>
  <si>
    <t>https://www.sciencedirect.com/science/article/pii/S0301421509002274</t>
  </si>
  <si>
    <t>MfE</t>
  </si>
  <si>
    <t>Ministry for the Environment. 2007. "Environment New Zealand 2007: Chapter 4: Transport".</t>
  </si>
  <si>
    <t>OECD-ITF</t>
  </si>
  <si>
    <t>OECD-ITF. 2025. "Transport data and statistics: Annual length of inland transport infrastructure".</t>
  </si>
  <si>
    <t xml:space="preserve">https://www.itf-oecd.org/transport-data-and-statistics </t>
  </si>
  <si>
    <t>OYB, deflated by GDP deflator</t>
  </si>
  <si>
    <t>EA, deflated by GDP deflator</t>
  </si>
  <si>
    <t>OYB (local authority spending from 1885 to 1973; local authority payments from 1974 to 1983)</t>
  </si>
  <si>
    <t>Calculated from OYB data</t>
  </si>
  <si>
    <t>Calculated from OYB data for 1967-1972; ratio assumed to be higher in late 1800s based on OYB data for other sectors, declining linearly from there</t>
  </si>
  <si>
    <t>Calculated from OYB data for 1892-1973; simple average used for earlier years</t>
  </si>
  <si>
    <t>Calculated from OYB data for 1903-1968; simple average used for earlier and later years</t>
  </si>
  <si>
    <t>Estimated based on OYB data</t>
  </si>
  <si>
    <t>Estimated water and waste capital investment</t>
  </si>
  <si>
    <t>OYB-derived capital investment estimates from 1885 to 1971; SNZ NA from 1972 to 1989; NZIC from 1990 to 2022</t>
  </si>
  <si>
    <t>SNZ NA, series SNE060AA</t>
  </si>
  <si>
    <t>Perpetual inventory model estimates 1885-1989; NZIC 1990-2022</t>
  </si>
  <si>
    <t>NZIC estimates 1886, 1906; Census 1945-1971 and 2018-2023</t>
  </si>
  <si>
    <t>OYB, SNZ NA, NZIC</t>
  </si>
  <si>
    <t>OYB, SNZ NA, NZIC, deflated by GDP deflator and divided by population</t>
  </si>
  <si>
    <t>OYB, SNZ NA, NZIC, divided by nominal GDP</t>
  </si>
  <si>
    <t>OYB, SNZ NA, NZIC, deflated by GDP deflator</t>
  </si>
  <si>
    <t>Perpetual inventory model estimates 1885-1989; NZIC 1990-2022, deflated by GDP deflator</t>
  </si>
  <si>
    <t>Perpetual inventory model estimates 1885-1989; NZIC 1990-2022, divided by nominal GDP</t>
  </si>
  <si>
    <t>Perpetual inventory model estimates 1885-1989; NZIC 1990-2022, deflated by GDP deflator and divided by population</t>
  </si>
  <si>
    <t>Calculation based on OYB</t>
  </si>
  <si>
    <t>SNZ NA, series SNE030AA</t>
  </si>
  <si>
    <t>OYB electricity capex adjusted up for 1972-1984 average ratio of SNZ NA capex to electricity capex from 1924 to 1971; SNZ NA from 1972 to 1989; NZIC from 1990 to 2022</t>
  </si>
  <si>
    <t>SNA NA, series SNE107AA</t>
  </si>
  <si>
    <t>Perpetual inventory model estimates 1906-1989; NZIC 1990-2022</t>
  </si>
  <si>
    <t>OYB 1930-1973, MBIE(1) ('Oil supply, transformation and consumption’ table) 1974-2023</t>
  </si>
  <si>
    <t>MoT 2001-2023; MfE 1980-2000; pre-1980 estimates based on petrol consumption and fuel economy data from OYB, MBIE(1), and Sivak and Tsimhoni</t>
  </si>
  <si>
    <t>MBIE(2)</t>
  </si>
  <si>
    <t>MBIE(2) ('Table 7 - Plant type (MW)')</t>
  </si>
  <si>
    <t>Martin 1973-1990; sum of ComCom(1) and ComCom(2) for 2015-2022</t>
  </si>
  <si>
    <t>OYB with minor interpolation for seeming data errors (eg annual reductions in cumulative capital cost)</t>
  </si>
  <si>
    <t>Calculation based on OYB, with growth over 1915-1921 period spread evenly</t>
  </si>
  <si>
    <t>Calculated based on relevant telegraph and telephone OYB series</t>
  </si>
  <si>
    <t>OYB telco capex estimates for 1870-1971; SNZ NA (ratio adjusted) from 1972 to 1989; NZIC from 1990 to 2022</t>
  </si>
  <si>
    <t>TW2024 for 1990-2022; simple average for earlier years</t>
  </si>
  <si>
    <t>Estimated based on analysis of SNZ NA series</t>
  </si>
  <si>
    <t>Grimes for 1870-1892; OYB for 1893-1939</t>
  </si>
  <si>
    <t>WB, series IT.MLT.MAIN</t>
  </si>
  <si>
    <t>WB, series IT.CEL.SETS</t>
  </si>
  <si>
    <t>WB, series IT.NET.BBND</t>
  </si>
  <si>
    <t>MBIE(3), CIP</t>
  </si>
  <si>
    <t>MBIE(3) 2011-2021, CIP 2022-2023</t>
  </si>
  <si>
    <t>MBIE(1)</t>
  </si>
  <si>
    <t>Census</t>
  </si>
  <si>
    <t>Statistics New Zealand. Various years. "Census of Population and Dwellings".</t>
  </si>
  <si>
    <r>
      <t xml:space="preserve">Martin, J. 1991. </t>
    </r>
    <r>
      <rPr>
        <i/>
        <sz val="11"/>
        <color theme="1"/>
        <rFont val="Proxima nova"/>
        <family val="2"/>
        <scheme val="minor"/>
      </rPr>
      <t>People, politics and power stations - Electric Power Generation in New Zealand 1880-1990</t>
    </r>
    <r>
      <rPr>
        <sz val="11"/>
        <color theme="1"/>
        <rFont val="Proxima nova"/>
        <family val="2"/>
        <scheme val="minor"/>
      </rPr>
      <t>. Accessed via Statistics New Zealand Long Term Data Series.</t>
    </r>
  </si>
  <si>
    <t>Ministry of Business, Innovation and Employment. 2025. "Electricity statistics".</t>
  </si>
  <si>
    <t>ComCom(1)</t>
  </si>
  <si>
    <t>Commerce Commission. 2025. "Information disclosed by electricity distributors".</t>
  </si>
  <si>
    <t xml:space="preserve">https://comcom.govt.nz/regulated-industries/electricity-lines/electricity-distributor-performance-and-data/information-disclosed-by-electricity-distributors. </t>
  </si>
  <si>
    <t>ComCom(2)</t>
  </si>
  <si>
    <t>Commerce Commission. 2025. "Information disclosed by Transpower".</t>
  </si>
  <si>
    <t xml:space="preserve">https://comcom.govt.nz/regulated-industries/electricity-lines/electricity-transmission/information-disclosed-by-transpower </t>
  </si>
  <si>
    <t>Grimes</t>
  </si>
  <si>
    <t>Grimes, A. 2008. "The Role of Infrastructure In Developing New Zealand’s Economy"</t>
  </si>
  <si>
    <t xml:space="preserve">https://www.motu.nz/assets/Documents/our-work/urban-and-regional/infrastructure/Motu-note-1-Grimes.pdf </t>
  </si>
  <si>
    <t>World Bank. 2025. World Development Indicators.</t>
  </si>
  <si>
    <t xml:space="preserve">https://data.worldbank.org/indicator/IT.MLT.MAIN?locations=NZ </t>
  </si>
  <si>
    <t>MBIE(3)</t>
  </si>
  <si>
    <t>Ministry of Business, Innovation and Employment. 2024. "Quarterly updates on broadband deployment"</t>
  </si>
  <si>
    <t>Accessed via archive.org: https://web.archive.org/web/20240524064426/https://www.mbie.govt.nz/science-and-technology/it-communications-and-broadband/digital-connectivity-programmes/quarterly-updates-on-broadband-deployment</t>
  </si>
  <si>
    <t>Crown Infrastructure Partners. 2024. "Connectivity Quarterly updates"</t>
  </si>
  <si>
    <t>Accessed via archive.org: https://web.archive.org/web/20240910141633/https://crowninfrastructure.govt.nz/about/publications/</t>
  </si>
  <si>
    <t>Calculated from NZIC and SNZ NA</t>
  </si>
  <si>
    <t>Calculated from Mulcare and SNZ NA</t>
  </si>
  <si>
    <t>Mulcare total gross capital formation for 1879-1989; NZIC from 1990 to 2022</t>
  </si>
  <si>
    <t>SNZ  NA and NZIC</t>
  </si>
  <si>
    <t>Perpetual inventory model estimates 1879-1989; NZIC 1990-2022</t>
  </si>
  <si>
    <t>Calculated as SNZ NA minus Mulcare primary / secondary education investment</t>
  </si>
  <si>
    <t>Mulcare gross capital formation for 1879-1989; NZIC from 1990 to 2022</t>
  </si>
  <si>
    <t>SNZ NA minus Mulcare primary/secondary gross capital formation for 1972-1989; NZIC from 1990 to 2022</t>
  </si>
  <si>
    <t>No writedowns asusmed</t>
  </si>
  <si>
    <t>Perpetual inventory model estimates 1903-1989; NZIC 1990-2022</t>
  </si>
  <si>
    <t>Perpetual inventory model estimates 1972-1989; NZIC 1990-2022</t>
  </si>
  <si>
    <t>Total Primary and Secondary students</t>
  </si>
  <si>
    <t>SNZ LTDS(1) for 1879-1999 with interpolation for missing year (1989)</t>
  </si>
  <si>
    <t>SNZ LTDS(1) for 1879-1995 with interpolation for missing year (1989); Education Counts(1) for 1996-2023</t>
  </si>
  <si>
    <t>Education Counts(1)</t>
  </si>
  <si>
    <t>Education Counts(2)</t>
  </si>
  <si>
    <t>OYB for 1890-1990; SNZ LTDS(2) for 1991-1995; Education Counts(3) for 1996-2023</t>
  </si>
  <si>
    <t>SNZ LTDS(2) for 1991-1995; Education Counts(3) for 1996-2023</t>
  </si>
  <si>
    <t>Mulcare, adjusted based on average ratio of SNZ NA to Mulcare series over 1972-1981 period</t>
  </si>
  <si>
    <t>Mulcare gross fixed capital investment for 1903-1971; SNZ NA for 1972-1989; NZIC from 1990 to 2022</t>
  </si>
  <si>
    <t>OYB-based estimates for 1938 to 1989; NZIC from 1990 to 2022</t>
  </si>
  <si>
    <t>No writedowns assumed</t>
  </si>
  <si>
    <t>NZIC 1990 to 2022</t>
  </si>
  <si>
    <t>Perpetual inventory model estimates 1938-1989; NZIC 1990-2022</t>
  </si>
  <si>
    <t>Calculation based on OYB and Te Ara(1)</t>
  </si>
  <si>
    <t>Te Ara(1) for 1880; OYB for 1892-1979; linear interpolation for 1881-1891</t>
  </si>
  <si>
    <t>Te Ara(2) for 1938-2009; HCNZ, KO for 2010-2023</t>
  </si>
  <si>
    <t>SNZ LTDS(3) for 1875-1988; Corrections(1,2,3) for 1991-2023; missing years interpolated</t>
  </si>
  <si>
    <t>Corrections(1,2,3) for 1991-2023; missing years interpolated</t>
  </si>
  <si>
    <t>Te Ara(1)</t>
  </si>
  <si>
    <t>Te Ara. 2022. "Story: Telecommunications".</t>
  </si>
  <si>
    <t xml:space="preserve">https://teara.govt.nz/en/telecommunications/page-2 </t>
  </si>
  <si>
    <t>OECD. 2025. "Hospital beds".</t>
  </si>
  <si>
    <t xml:space="preserve">https://data.oecd.org/healtheqt/hospital-beds.htm </t>
  </si>
  <si>
    <t>SNZ LTDS(1)</t>
  </si>
  <si>
    <t>Statistics New Zealand. "Long-term data series: C4.1 Number of students by level".</t>
  </si>
  <si>
    <t>https://statsnz.contentdm.oclc.org/digital/collection/p20045coll35/id/65/rec/58</t>
  </si>
  <si>
    <t>SNZ LTDS(2)</t>
  </si>
  <si>
    <t>Statistics New Zealand. "Long-term data series: C4.2 Number of Schools’".</t>
  </si>
  <si>
    <t>Education Counts. 2025. "Schools rolls".</t>
  </si>
  <si>
    <t>Educaion Counts. 2025. "Tertiary participation: Provider-based enrolments".</t>
  </si>
  <si>
    <t>https://www.educationcounts.govt.nz/statistics/tertiary-participation</t>
  </si>
  <si>
    <t>Education Counts(3)</t>
  </si>
  <si>
    <t>Education Counts. 2025. "Number of Schools".</t>
  </si>
  <si>
    <t>Te Ara(2)</t>
  </si>
  <si>
    <t>Te Ara. 2011. "Story: Housing and government: Total state housing stock".</t>
  </si>
  <si>
    <t>HNZ</t>
  </si>
  <si>
    <t>Housing New Zealand. Various years. "Annual report".</t>
  </si>
  <si>
    <t>Accessed via archive.org: https://web.archive.org/web/20160417113511/http://www.hnzc.co.nz/our-publications/annual-report/2014-15-annual-report/Annual-Report-2015.pdf</t>
  </si>
  <si>
    <t>Kāinga Ora. 2024. "Housing Statistics - Archive".</t>
  </si>
  <si>
    <t>MHUD</t>
  </si>
  <si>
    <t>Ministry of Housing and Urban Development. 2025. "The Housing Dashboard: Public Homes".</t>
  </si>
  <si>
    <t>SNZ LTDS(3)</t>
  </si>
  <si>
    <t>Statistics New Zealand. "Long-term data series: C1.3 Prison population rate and prison population number".</t>
  </si>
  <si>
    <t>https://statsnz.contentdm.oclc.org/digital/collection/p20045coll35/id/86/rec/49</t>
  </si>
  <si>
    <t>Corrections(1)</t>
  </si>
  <si>
    <t>Department of Corrections. Various years. "Census of Prison Inmates and Home Detainees".</t>
  </si>
  <si>
    <t>Accessed via archive.org: https://web.archive.org/web/20190124134124/https://corrections.govt.nz/resources/research_and_statistics/corrections-volumes-report/past-census-of-prison-inmates-and-home-detainees/census-of-prison-inmates-and-home-detainees-2003/13-time-series-comparison/13.html</t>
  </si>
  <si>
    <t>Corrections(2)</t>
  </si>
  <si>
    <t>Department of Corrections. 2019. "Corrections volumes".</t>
  </si>
  <si>
    <t>Accessed via archive.org: https://web.archive.org/web/20190124040726/https://corrections.govt.nz/__data/assets/pdf_file/0011/926516/Corrections_Volumes_201617.pdf</t>
  </si>
  <si>
    <t>Corrections(3)</t>
  </si>
  <si>
    <t>Department of Corrections. 2025. "Prison facts and statistics".</t>
  </si>
  <si>
    <t>Accessed via Infoshare</t>
  </si>
  <si>
    <t>Accessed via Aotearoa Data Explorer</t>
  </si>
  <si>
    <t>Mulcare, SNZ NA, NZIC</t>
  </si>
  <si>
    <t>Mulcare, SNZ NA, NZIC, deflated by GDP deflator</t>
  </si>
  <si>
    <t>NZIC, deflated by GDP deflator</t>
  </si>
  <si>
    <t>Mulcare, SNZ NA, NZIC, divided by nominal GDP</t>
  </si>
  <si>
    <t>NZIC, divided by nominal GDP</t>
  </si>
  <si>
    <t>Mulcare, SNZ NA, NZIC, deflated by GDP deflator and divided by population</t>
  </si>
  <si>
    <t>NZIC, deflated by GDP deflator and divided by population</t>
  </si>
  <si>
    <t>NZIC 1990-2022</t>
  </si>
  <si>
    <t>Perpetual inventory model estimates 1906-1989; NZIC 1990-2022, deflated by GDP deflator</t>
  </si>
  <si>
    <t>Perpetual inventory model estimates 1879-1989; NZIC 1990-2022, deflated by GDP deflator</t>
  </si>
  <si>
    <t>Perpetual inventory model estimates 1903-1989; NZIC 1990-2022, deflated by GDP deflator</t>
  </si>
  <si>
    <t>Perpetual inventory model estimates 1972-1989; NZIC 1990-2022, deflated by GDP deflator</t>
  </si>
  <si>
    <t>Perpetual inventory model estimates 1938-1989; NZIC 1990-2022, deflated by GDP deflator</t>
  </si>
  <si>
    <t>NZIC 1990-2022, deflated by GDP deflator</t>
  </si>
  <si>
    <t>Perpetual inventory model estimates 1906-1989; NZIC 1990-2022, deflated by GDP deflator and divided by population</t>
  </si>
  <si>
    <t>Perpetual inventory model estimates 1879-1989; NZIC 1990-2022, deflated by GDP deflator and divided by population</t>
  </si>
  <si>
    <t>Perpetual inventory model estimates 1903-1989; NZIC 1990-2022, deflated by GDP deflator and divided by population</t>
  </si>
  <si>
    <t>Perpetual inventory model estimates 1972-1989; NZIC 1990-2022, deflated by GDP deflator and divided by population</t>
  </si>
  <si>
    <t>Perpetual inventory model estimates 1938-1989; NZIC 1990-2022, deflated by GDP deflator and divided by population</t>
  </si>
  <si>
    <t>NZIC 1990-2022, deflated by GDP deflator and divided by population</t>
  </si>
  <si>
    <t>Perpetual inventory model estimates 1906-1989; NZIC 1990-2022, divided by nominal GDP</t>
  </si>
  <si>
    <t>Perpetual inventory model estimates 1879-1989; NZIC 1990-2022, divided by nominal GDP</t>
  </si>
  <si>
    <t>Perpetual inventory model estimates 1903-1989; NZIC 1990-2022, divided by nominal GDP</t>
  </si>
  <si>
    <t>Perpetual inventory model estimates 1972-1989; NZIC 1990-2022, divided by nominal GDP</t>
  </si>
  <si>
    <t>Perpetual inventory model estimates 1938-1989; NZIC 1990-2022, divided by nominal GDP</t>
  </si>
  <si>
    <t>NZIC 1990-2022, divided by nominal GDP</t>
  </si>
  <si>
    <t>OYB, NZTA</t>
  </si>
  <si>
    <t>OYB, NZTA, NZIC2022</t>
  </si>
  <si>
    <t>OYB, MoT</t>
  </si>
  <si>
    <t>MfE, MoT</t>
  </si>
  <si>
    <t>OYB, MBIE(1)</t>
  </si>
  <si>
    <t>OYB, OECD-ITF</t>
  </si>
  <si>
    <t>Martin, ComCom(1,2)</t>
  </si>
  <si>
    <t>NZIC estimates, Census</t>
  </si>
  <si>
    <t>Grimes, OYB</t>
  </si>
  <si>
    <t>Te Ara(1), OYB</t>
  </si>
  <si>
    <t>SNZ LTDS(1), Education Counts(1)</t>
  </si>
  <si>
    <t>OYB, SNZ LTDS, Education Counts</t>
  </si>
  <si>
    <t>Te Ara(2), HCNZ, KO</t>
  </si>
  <si>
    <t>SNZ LTDS(3); Corrections(1,2,3)</t>
  </si>
  <si>
    <t>Corrections(1,2,3)</t>
  </si>
  <si>
    <t>Contents</t>
  </si>
  <si>
    <t>Notes &amp; Data Definitions</t>
  </si>
  <si>
    <t>Sector Concordance</t>
  </si>
  <si>
    <t>How to cite this document</t>
  </si>
  <si>
    <t>Wellington: New Zealand Infrastructure Commission / Te Waihanga.</t>
  </si>
  <si>
    <t>Published by Te Waihanga</t>
  </si>
  <si>
    <t>www.tewaihanga.govt.nz</t>
  </si>
  <si>
    <t>Nominal values are in current prices for financial year ended March</t>
  </si>
  <si>
    <t>Sector of ownership is based on the Statistical Classification of Institutional Sectors (SCIS)</t>
  </si>
  <si>
    <t>Due to SCIS classifications, some central government-related entities which operate as market entities are captured under the non-government (commercial / private) sector. The most significant being Kiwirail and Kāinga Ora which have been split out and grouped under central government</t>
  </si>
  <si>
    <t>Industry is based on the Australian and New Zealand Standard Industrial Classification (ANZSIC). This classification is used in the compilation and analysis of industry statistics in Australia and New Zealand. It categorises all organisations that trade or employ people into industries based on what types of activities they do. Industry statistics can be grouped and reported at varying levels of detail.</t>
  </si>
  <si>
    <t>Data Definitions</t>
  </si>
  <si>
    <t>Net Capital Stock (NKS)</t>
  </si>
  <si>
    <t>Measure of capital value, i.e.,the depreciated value of fixed assets held by producers in the economy. NKS is valued at replacement cost, meaning it should reflect how much it would cost to replace the existing assets with similar condition assets.</t>
  </si>
  <si>
    <t>Gross Fixed Capital Formation (GFKF)</t>
  </si>
  <si>
    <t>Measure of capital investment, i.e., the value of new additions to the fixed capital stock minus disposals of existing assets. Here ‘new’ means new to the New Zealand economy and therefore includes second-hand assets imported from overseas. GFKF also includes upgrade and renovation expenditures that significantly extend an asset’s useful life.</t>
  </si>
  <si>
    <t>Consumption of Fixed Capital (CFK)</t>
  </si>
  <si>
    <t>Measure of depreciation, i.e., the decline in the value of fixed assets as the result of normal physical wear and tear, normal obsolescence, or normal accidental damage. CFK also includes declines in asset values because of a decrease in the demand for their services. CFK does not include losses that are due to extreme events such as wars or natural disasters.</t>
  </si>
  <si>
    <t>Central government</t>
  </si>
  <si>
    <t>Non-government – 2M (KiwiRail)</t>
  </si>
  <si>
    <t>Commercial / Private Electricity and Gas Services</t>
  </si>
  <si>
    <t>Commercial / private</t>
  </si>
  <si>
    <t>Commercial / Private Water and Waste Services</t>
  </si>
  <si>
    <t>Commercial / Private Telecommunications Services</t>
  </si>
  <si>
    <t>Commercial / private Preschool and School Education</t>
  </si>
  <si>
    <t>Commercial / private Tertiary Education</t>
  </si>
  <si>
    <t>Commercial / private Hospitals</t>
  </si>
  <si>
    <t>Non-government – 2M Only (Kāinga Ora)</t>
  </si>
  <si>
    <t xml:space="preserve">New Zealand Infrastructure Commission. (2025). </t>
  </si>
  <si>
    <t>Nation Building: A Century and a Half of Infrastructure Investment in New Zealand</t>
  </si>
  <si>
    <t xml:space="preserve">ISSN XXXXXXXX (Online) </t>
  </si>
  <si>
    <t>Link to full report: Nation Building: A Century and a Half of Infrastructure Investment in New Zealand</t>
  </si>
  <si>
    <t>Nation Building Databook</t>
  </si>
  <si>
    <t>Real values are inflated to 2025 dollars using the implicit price (deflator) inflator from the production-based GDP National Accounts</t>
  </si>
  <si>
    <r>
      <t xml:space="preserve">Infrastructure sector definitions are aligned as closely as possible with definitions used in our 2024 Research Insights report, </t>
    </r>
    <r>
      <rPr>
        <i/>
        <sz val="11"/>
        <color theme="1"/>
        <rFont val="Proxima Nova"/>
      </rPr>
      <t>Build or Maintain</t>
    </r>
    <r>
      <rPr>
        <sz val="11"/>
        <color theme="1"/>
        <rFont val="Proxima Nova"/>
      </rPr>
      <t>? These definitions are based on a combination of SCIS sector of ownership and ANZSIC industry.</t>
    </r>
  </si>
  <si>
    <t>SCIS Sector of ownership</t>
  </si>
  <si>
    <r>
      <t xml:space="preserve">Infrastructure type as defined in </t>
    </r>
    <r>
      <rPr>
        <b/>
        <i/>
        <sz val="11"/>
        <color theme="1"/>
        <rFont val="Proxima Nova"/>
      </rPr>
      <t>Build or Maintain?</t>
    </r>
  </si>
  <si>
    <t>Infrastructure sector as defined in this report</t>
  </si>
  <si>
    <t>Land transport - Central Government Roads</t>
  </si>
  <si>
    <t>Land transport - Local Government Roads</t>
  </si>
  <si>
    <t>Land transport - Rail</t>
  </si>
  <si>
    <t>Electricity and Gas</t>
  </si>
  <si>
    <t>Water and Waste</t>
  </si>
  <si>
    <t>Education - Primary / Secondary</t>
  </si>
  <si>
    <t>Education - Tertiary</t>
  </si>
  <si>
    <t>Health - Hospitals</t>
  </si>
  <si>
    <t>Type of infrastructure</t>
  </si>
  <si>
    <t>Capital investment in infrastructure</t>
  </si>
  <si>
    <t>Historical population and GDP</t>
  </si>
  <si>
    <t>Infrastructure construction prices</t>
  </si>
  <si>
    <t>Sector tables</t>
  </si>
  <si>
    <t>1.1 Price indices</t>
  </si>
  <si>
    <t>1.3 Real unit costs</t>
  </si>
  <si>
    <t>1.2 Nominal unit costs</t>
  </si>
  <si>
    <t>2.1 Nominal investment</t>
  </si>
  <si>
    <t>2.2. Real investment</t>
  </si>
  <si>
    <t>2.3 Investment % of GDP</t>
  </si>
  <si>
    <t>2.4 Real investment per capita</t>
  </si>
  <si>
    <t>3.1 Nominal capital stock</t>
  </si>
  <si>
    <t>3.2 Real capital stock</t>
  </si>
  <si>
    <t>3.3 Capital stock % of GDP</t>
  </si>
  <si>
    <t>3.4 Real capital stock per capita</t>
  </si>
  <si>
    <t>Physical assets</t>
  </si>
  <si>
    <t>4.1 Network size and usage</t>
  </si>
  <si>
    <t>4.2 Network size per capita</t>
  </si>
  <si>
    <t>4.3 Network size per unit GDP</t>
  </si>
  <si>
    <t>5.1 Land transport - Road</t>
  </si>
  <si>
    <t>5.2 Land transport - Rail</t>
  </si>
  <si>
    <t>5.3 Electricity and gas</t>
  </si>
  <si>
    <t>5.4 Water and waste</t>
  </si>
  <si>
    <t>5.5 Telecommunications</t>
  </si>
  <si>
    <t>5.6 Health - Hospitals</t>
  </si>
  <si>
    <t>5.7 Education</t>
  </si>
  <si>
    <t>5.8 Other vertical infrastructure</t>
  </si>
  <si>
    <t>Data and estimates are compiled from various sources. Sources and methods are explained in the associated Research Insights report.</t>
  </si>
  <si>
    <r>
      <t xml:space="preserve">Pre-1967 pounds are converted to dollars at a ratio of $2 per </t>
    </r>
    <r>
      <rPr>
        <sz val="11"/>
        <color theme="1"/>
        <rFont val="Calibri"/>
        <family val="2"/>
      </rPr>
      <t>£</t>
    </r>
    <r>
      <rPr>
        <sz val="11"/>
        <color theme="1"/>
        <rFont val="Proxima Nova"/>
      </rPr>
      <t>1</t>
    </r>
  </si>
  <si>
    <t>GDP real 
(2010 base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</si>
</sst>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0.000"/>
    <numFmt numFmtId="167" formatCode="0.0%"/>
    <numFmt numFmtId="168" formatCode="&quot;$&quot;#,##0"/>
    <numFmt numFmtId="169" formatCode="#,##0.000"/>
    <numFmt numFmtId="170" formatCode="_(* #,##0.00_);_(* \(#,##0.00\);_(* &quot;-&quot;??_);_(@_)"/>
    <numFmt numFmtId="171" formatCode="&quot;$&quot;#,##0.00"/>
    <numFmt numFmtId="172" formatCode="&quot;$&quot;#,##0.0"/>
  </numFmts>
  <fonts count="53">
    <font>
      <sz val="11"/>
      <color theme="1"/>
      <name val="Proxima nova"/>
      <family val="2"/>
      <scheme val="minor"/>
    </font>
    <font>
      <sz val="11"/>
      <color theme="1"/>
      <name val="Proxima nova"/>
      <family val="2"/>
      <scheme val="minor"/>
    </font>
    <font>
      <b/>
      <sz val="11"/>
      <color theme="1"/>
      <name val="Proxima nova"/>
      <family val="2"/>
      <scheme val="minor"/>
    </font>
    <font>
      <sz val="10"/>
      <name val="Arial"/>
      <family val="2"/>
    </font>
    <font>
      <u/>
      <sz val="11"/>
      <color theme="10"/>
      <name val="Proxima nova"/>
      <family val="2"/>
      <scheme val="minor"/>
    </font>
    <font>
      <sz val="11"/>
      <name val="Proxima nova"/>
      <family val="2"/>
      <scheme val="minor"/>
    </font>
    <font>
      <i/>
      <sz val="11"/>
      <color theme="1"/>
      <name val="Proxima nova"/>
      <family val="2"/>
      <scheme val="minor"/>
    </font>
    <font>
      <u/>
      <sz val="10"/>
      <color indexed="12"/>
      <name val="Arial"/>
      <family val="2"/>
    </font>
    <font>
      <b/>
      <sz val="11"/>
      <color theme="1"/>
      <name val="Proxima Nova"/>
    </font>
    <font>
      <sz val="11"/>
      <color theme="1"/>
      <name val="Proxima Nova"/>
    </font>
    <font>
      <sz val="18"/>
      <color theme="3"/>
      <name val="Proxima nova"/>
      <family val="2"/>
      <scheme val="major"/>
    </font>
    <font>
      <b/>
      <sz val="15"/>
      <color theme="3"/>
      <name val="Proxima nova"/>
      <family val="2"/>
      <scheme val="minor"/>
    </font>
    <font>
      <b/>
      <sz val="13"/>
      <color theme="3"/>
      <name val="Proxima nova"/>
      <family val="2"/>
      <scheme val="minor"/>
    </font>
    <font>
      <b/>
      <sz val="11"/>
      <color theme="3"/>
      <name val="Proxima nova"/>
      <family val="2"/>
      <scheme val="minor"/>
    </font>
    <font>
      <sz val="11"/>
      <color rgb="FF006100"/>
      <name val="Proxima nova"/>
      <family val="2"/>
      <scheme val="minor"/>
    </font>
    <font>
      <sz val="11"/>
      <color rgb="FF9C0006"/>
      <name val="Proxima nova"/>
      <family val="2"/>
      <scheme val="minor"/>
    </font>
    <font>
      <sz val="11"/>
      <color rgb="FF9C5700"/>
      <name val="Proxima nova"/>
      <family val="2"/>
      <scheme val="minor"/>
    </font>
    <font>
      <sz val="11"/>
      <color rgb="FF3F3F76"/>
      <name val="Proxima nova"/>
      <family val="2"/>
      <scheme val="minor"/>
    </font>
    <font>
      <b/>
      <sz val="11"/>
      <color rgb="FF3F3F3F"/>
      <name val="Proxima nova"/>
      <family val="2"/>
      <scheme val="minor"/>
    </font>
    <font>
      <b/>
      <sz val="11"/>
      <color rgb="FFFA7D00"/>
      <name val="Proxima nova"/>
      <family val="2"/>
      <scheme val="minor"/>
    </font>
    <font>
      <sz val="11"/>
      <color rgb="FFFA7D00"/>
      <name val="Proxima nova"/>
      <family val="2"/>
      <scheme val="minor"/>
    </font>
    <font>
      <b/>
      <sz val="11"/>
      <color theme="0"/>
      <name val="Proxima nova"/>
      <family val="2"/>
      <scheme val="minor"/>
    </font>
    <font>
      <sz val="11"/>
      <color rgb="FFFF0000"/>
      <name val="Proxima nova"/>
      <family val="2"/>
      <scheme val="minor"/>
    </font>
    <font>
      <i/>
      <sz val="11"/>
      <color rgb="FF7F7F7F"/>
      <name val="Proxima nova"/>
      <family val="2"/>
      <scheme val="minor"/>
    </font>
    <font>
      <sz val="11"/>
      <color theme="0"/>
      <name val="Proxima nova"/>
      <family val="2"/>
      <scheme val="minor"/>
    </font>
    <font>
      <b/>
      <sz val="11"/>
      <color theme="1"/>
      <name val="Proxima nova"/>
      <scheme val="minor"/>
    </font>
    <font>
      <u/>
      <sz val="10"/>
      <color indexed="24"/>
      <name val="Arial"/>
      <family val="2"/>
    </font>
    <font>
      <sz val="10"/>
      <color rgb="FF000000"/>
      <name val="Arial"/>
      <family val="2"/>
    </font>
    <font>
      <sz val="10"/>
      <color theme="1"/>
      <name val="Lucida Sans"/>
      <family val="2"/>
    </font>
    <font>
      <sz val="11"/>
      <name val="Calibri"/>
      <family val="2"/>
    </font>
    <font>
      <sz val="11"/>
      <name val="Calibri"/>
      <family val="2"/>
    </font>
    <font>
      <u/>
      <sz val="11"/>
      <color theme="10"/>
      <name val="Calibri"/>
      <family val="2"/>
    </font>
    <font>
      <b/>
      <sz val="20"/>
      <color rgb="FFC00000"/>
      <name val="Proxima nova"/>
      <family val="2"/>
      <scheme val="minor"/>
    </font>
    <font>
      <b/>
      <sz val="18"/>
      <name val="Proxima nova"/>
      <family val="2"/>
      <scheme val="minor"/>
    </font>
    <font>
      <b/>
      <sz val="20"/>
      <color theme="2"/>
      <name val="Proxima nova"/>
      <family val="2"/>
      <scheme val="minor"/>
    </font>
    <font>
      <sz val="10"/>
      <name val="Arial"/>
      <family val="2"/>
    </font>
    <font>
      <b/>
      <sz val="11"/>
      <color theme="3"/>
      <name val="Calibri"/>
      <family val="2"/>
    </font>
    <font>
      <sz val="9.5"/>
      <color rgb="FF000000"/>
      <name val="Albany AMT"/>
    </font>
    <font>
      <b/>
      <sz val="12"/>
      <color rgb="FF1F497D"/>
      <name val="Proxima nova"/>
      <family val="2"/>
      <scheme val="minor"/>
    </font>
    <font>
      <b/>
      <sz val="10"/>
      <color theme="1"/>
      <name val="Proxima nova"/>
      <family val="2"/>
      <scheme val="minor"/>
    </font>
    <font>
      <sz val="11"/>
      <color theme="1"/>
      <name val="Arial"/>
      <family val="2"/>
    </font>
    <font>
      <u/>
      <sz val="10"/>
      <color theme="10"/>
      <name val="Arial"/>
      <family val="2"/>
    </font>
    <font>
      <sz val="10"/>
      <name val="MS Sans Serif"/>
    </font>
    <font>
      <sz val="10"/>
      <name val="MS Sans Serif"/>
      <family val="2"/>
    </font>
    <font>
      <sz val="10"/>
      <name val="Arial"/>
      <family val="2"/>
    </font>
    <font>
      <sz val="11"/>
      <color theme="1"/>
      <name val="Calibri"/>
      <family val="2"/>
    </font>
    <font>
      <b/>
      <sz val="24"/>
      <color theme="1"/>
      <name val="Proxima Nova"/>
    </font>
    <font>
      <u/>
      <sz val="11"/>
      <color theme="10"/>
      <name val="Proxima Nova"/>
    </font>
    <font>
      <sz val="11"/>
      <name val="Proxima Nova"/>
    </font>
    <font>
      <i/>
      <sz val="11"/>
      <color theme="1"/>
      <name val="Proxima Nova"/>
    </font>
    <font>
      <sz val="11"/>
      <color rgb="FFFF0000"/>
      <name val="Proxima Nova"/>
    </font>
    <font>
      <b/>
      <i/>
      <sz val="11"/>
      <color theme="1"/>
      <name val="Proxima Nova"/>
    </font>
    <font>
      <b/>
      <sz val="11"/>
      <name val="Proxima Nova"/>
    </font>
  </fonts>
  <fills count="52">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bgColor indexed="64"/>
      </patternFill>
    </fill>
    <fill>
      <patternFill patternType="solid">
        <fgColor theme="5"/>
        <bgColor indexed="64"/>
      </patternFill>
    </fill>
    <fill>
      <patternFill patternType="solid">
        <fgColor rgb="FFDCE6F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0" tint="-4.9989318521683403E-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9">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3" fillId="0" borderId="0"/>
    <xf numFmtId="0" fontId="7"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8" applyNumberFormat="0" applyFill="0" applyAlignment="0" applyProtection="0"/>
    <xf numFmtId="0" fontId="12" fillId="0" borderId="9" applyNumberFormat="0" applyFill="0" applyAlignment="0" applyProtection="0"/>
    <xf numFmtId="0" fontId="13" fillId="0" borderId="10" applyNumberFormat="0" applyFill="0" applyAlignment="0" applyProtection="0"/>
    <xf numFmtId="0" fontId="13" fillId="0" borderId="0" applyNumberFormat="0" applyFill="0" applyBorder="0" applyAlignment="0" applyProtection="0"/>
    <xf numFmtId="0" fontId="14" fillId="6" borderId="0" applyNumberFormat="0" applyBorder="0" applyAlignment="0" applyProtection="0"/>
    <xf numFmtId="0" fontId="15" fillId="7" borderId="0" applyNumberFormat="0" applyBorder="0" applyAlignment="0" applyProtection="0"/>
    <xf numFmtId="0" fontId="16" fillId="8" borderId="0" applyNumberFormat="0" applyBorder="0" applyAlignment="0" applyProtection="0"/>
    <xf numFmtId="0" fontId="17" fillId="9" borderId="11" applyNumberFormat="0" applyAlignment="0" applyProtection="0"/>
    <xf numFmtId="0" fontId="18" fillId="10" borderId="12" applyNumberFormat="0" applyAlignment="0" applyProtection="0"/>
    <xf numFmtId="0" fontId="19" fillId="10" borderId="11" applyNumberFormat="0" applyAlignment="0" applyProtection="0"/>
    <xf numFmtId="0" fontId="20" fillId="0" borderId="13" applyNumberFormat="0" applyFill="0" applyAlignment="0" applyProtection="0"/>
    <xf numFmtId="0" fontId="21" fillId="11" borderId="14"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 fillId="0" borderId="16" applyNumberFormat="0" applyFill="0" applyAlignment="0" applyProtection="0"/>
    <xf numFmtId="0" fontId="2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6" fillId="0" borderId="0" applyNumberFormat="0" applyFill="0" applyBorder="0" applyAlignment="0" applyProtection="0">
      <alignment vertical="top"/>
      <protection locked="0"/>
    </xf>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8" fillId="0" borderId="0"/>
    <xf numFmtId="0" fontId="27" fillId="0" borderId="0"/>
    <xf numFmtId="0" fontId="1" fillId="0" borderId="0"/>
    <xf numFmtId="0" fontId="1" fillId="12" borderId="15" applyNumberFormat="0" applyFont="0" applyAlignment="0" applyProtection="0"/>
    <xf numFmtId="0" fontId="1" fillId="0" borderId="0"/>
    <xf numFmtId="0" fontId="1" fillId="0" borderId="0"/>
    <xf numFmtId="0" fontId="1" fillId="0" borderId="0"/>
    <xf numFmtId="0" fontId="29" fillId="0" borderId="0"/>
    <xf numFmtId="0" fontId="30" fillId="0" borderId="0"/>
    <xf numFmtId="49" fontId="32" fillId="0" borderId="0" applyFill="0" applyAlignment="0"/>
    <xf numFmtId="0" fontId="1" fillId="0" borderId="0"/>
    <xf numFmtId="49" fontId="33" fillId="0" borderId="0" applyFill="0" applyAlignment="0"/>
    <xf numFmtId="0" fontId="31" fillId="0" borderId="0" applyNumberFormat="0" applyFill="0" applyBorder="0" applyAlignment="0" applyProtection="0"/>
    <xf numFmtId="0" fontId="5" fillId="0" borderId="0" applyFont="0"/>
    <xf numFmtId="49" fontId="34" fillId="0" borderId="0" applyFill="0" applyAlignment="0"/>
    <xf numFmtId="0" fontId="35" fillId="0" borderId="0"/>
    <xf numFmtId="0" fontId="36" fillId="0" borderId="10" applyNumberFormat="0" applyFill="0" applyAlignment="0" applyProtection="0"/>
    <xf numFmtId="0" fontId="37" fillId="0" borderId="0"/>
    <xf numFmtId="0" fontId="38" fillId="0" borderId="10" applyNumberFormat="0" applyFill="0" applyProtection="0">
      <alignment vertical="center"/>
    </xf>
    <xf numFmtId="0" fontId="39" fillId="47" borderId="0" applyNumberFormat="0" applyBorder="0" applyProtection="0">
      <alignment vertical="center"/>
    </xf>
    <xf numFmtId="0" fontId="40" fillId="0" borderId="0"/>
    <xf numFmtId="9" fontId="40" fillId="0" borderId="0" applyFont="0" applyFill="0" applyBorder="0" applyAlignment="0" applyProtection="0"/>
    <xf numFmtId="0" fontId="41" fillId="0" borderId="0" applyNumberFormat="0" applyFill="0" applyBorder="0" applyAlignment="0" applyProtection="0"/>
    <xf numFmtId="0" fontId="42" fillId="0" borderId="0"/>
    <xf numFmtId="0" fontId="43" fillId="0" borderId="0"/>
    <xf numFmtId="0" fontId="44" fillId="0" borderId="0"/>
    <xf numFmtId="170" fontId="1" fillId="0" borderId="0" applyFont="0" applyFill="0" applyBorder="0" applyAlignment="0" applyProtection="0"/>
  </cellStyleXfs>
  <cellXfs count="150">
    <xf numFmtId="0" fontId="0" fillId="0" borderId="0" xfId="0"/>
    <xf numFmtId="3" fontId="0" fillId="0" borderId="0" xfId="0" applyNumberFormat="1"/>
    <xf numFmtId="4" fontId="0" fillId="0" borderId="0" xfId="0" applyNumberFormat="1"/>
    <xf numFmtId="165" fontId="0" fillId="0" borderId="0" xfId="0" applyNumberFormat="1"/>
    <xf numFmtId="0" fontId="0" fillId="0" borderId="1" xfId="0" applyBorder="1"/>
    <xf numFmtId="3" fontId="0" fillId="0" borderId="1" xfId="0" applyNumberFormat="1" applyBorder="1"/>
    <xf numFmtId="3" fontId="0" fillId="2" borderId="1" xfId="0" applyNumberFormat="1" applyFill="1" applyBorder="1"/>
    <xf numFmtId="166" fontId="0" fillId="0" borderId="1" xfId="0" applyNumberFormat="1" applyBorder="1"/>
    <xf numFmtId="167" fontId="0" fillId="0" borderId="1" xfId="1" applyNumberFormat="1" applyFont="1" applyBorder="1"/>
    <xf numFmtId="3" fontId="0" fillId="3" borderId="1" xfId="0" applyNumberFormat="1" applyFill="1" applyBorder="1"/>
    <xf numFmtId="9" fontId="0" fillId="0" borderId="1" xfId="1" applyFont="1" applyBorder="1"/>
    <xf numFmtId="0" fontId="0" fillId="0" borderId="0" xfId="0" applyAlignment="1">
      <alignment wrapText="1"/>
    </xf>
    <xf numFmtId="9" fontId="0" fillId="0" borderId="0" xfId="1" applyFont="1"/>
    <xf numFmtId="168" fontId="0" fillId="0" borderId="0" xfId="1" applyNumberFormat="1" applyFont="1"/>
    <xf numFmtId="164" fontId="0" fillId="0" borderId="1" xfId="0" applyNumberFormat="1" applyBorder="1"/>
    <xf numFmtId="168" fontId="0" fillId="0" borderId="1" xfId="0" applyNumberFormat="1" applyBorder="1"/>
    <xf numFmtId="0" fontId="0" fillId="0" borderId="1" xfId="0" applyBorder="1" applyAlignment="1">
      <alignment wrapText="1"/>
    </xf>
    <xf numFmtId="167" fontId="0" fillId="0" borderId="0" xfId="1" applyNumberFormat="1" applyFont="1"/>
    <xf numFmtId="167" fontId="0" fillId="0" borderId="0" xfId="0" applyNumberFormat="1"/>
    <xf numFmtId="0" fontId="9" fillId="0" borderId="0" xfId="0" applyFont="1"/>
    <xf numFmtId="1" fontId="0" fillId="0" borderId="0" xfId="0" applyNumberFormat="1"/>
    <xf numFmtId="0" fontId="25" fillId="0" borderId="0" xfId="0" applyFont="1"/>
    <xf numFmtId="0" fontId="9" fillId="0" borderId="1" xfId="0" applyFont="1" applyBorder="1"/>
    <xf numFmtId="0" fontId="25" fillId="0" borderId="1" xfId="0" applyFont="1" applyBorder="1" applyAlignment="1">
      <alignment wrapText="1"/>
    </xf>
    <xf numFmtId="168" fontId="0" fillId="0" borderId="0" xfId="0" applyNumberFormat="1"/>
    <xf numFmtId="0" fontId="25" fillId="0" borderId="1" xfId="0" applyFont="1" applyBorder="1"/>
    <xf numFmtId="167" fontId="0" fillId="0" borderId="1" xfId="1" applyNumberFormat="1" applyFont="1" applyFill="1" applyBorder="1"/>
    <xf numFmtId="10" fontId="0" fillId="0" borderId="0" xfId="0" applyNumberFormat="1"/>
    <xf numFmtId="9" fontId="0" fillId="0" borderId="0" xfId="0" applyNumberFormat="1"/>
    <xf numFmtId="1" fontId="0" fillId="0" borderId="1" xfId="0" applyNumberFormat="1" applyBorder="1"/>
    <xf numFmtId="0" fontId="4" fillId="0" borderId="1" xfId="2" applyBorder="1"/>
    <xf numFmtId="171" fontId="0" fillId="0" borderId="0" xfId="0" applyNumberFormat="1"/>
    <xf numFmtId="9" fontId="25" fillId="0" borderId="1" xfId="1" applyFont="1" applyBorder="1"/>
    <xf numFmtId="2" fontId="0" fillId="0" borderId="1" xfId="0" applyNumberFormat="1" applyBorder="1"/>
    <xf numFmtId="9" fontId="0" fillId="0" borderId="1" xfId="1" applyFont="1" applyFill="1" applyBorder="1"/>
    <xf numFmtId="1" fontId="0" fillId="0" borderId="0" xfId="1" applyNumberFormat="1" applyFont="1"/>
    <xf numFmtId="9" fontId="0" fillId="4" borderId="1" xfId="1" applyFont="1" applyFill="1" applyBorder="1"/>
    <xf numFmtId="10" fontId="0" fillId="0" borderId="1" xfId="1" applyNumberFormat="1" applyFont="1" applyBorder="1"/>
    <xf numFmtId="0" fontId="3" fillId="0" borderId="1" xfId="0" applyFont="1" applyBorder="1" applyAlignment="1">
      <alignment wrapText="1"/>
    </xf>
    <xf numFmtId="0" fontId="3" fillId="0" borderId="0" xfId="0" applyFont="1" applyAlignment="1">
      <alignment wrapText="1"/>
    </xf>
    <xf numFmtId="171" fontId="0" fillId="0" borderId="1" xfId="0" applyNumberFormat="1" applyBorder="1"/>
    <xf numFmtId="168" fontId="0" fillId="0" borderId="1" xfId="1" applyNumberFormat="1" applyFont="1" applyBorder="1"/>
    <xf numFmtId="3" fontId="0" fillId="39" borderId="1" xfId="0" applyNumberFormat="1" applyFill="1" applyBorder="1"/>
    <xf numFmtId="3" fontId="0" fillId="48" borderId="1" xfId="0" applyNumberFormat="1" applyFill="1" applyBorder="1"/>
    <xf numFmtId="0" fontId="4" fillId="0" borderId="1" xfId="2" applyFill="1" applyBorder="1"/>
    <xf numFmtId="0" fontId="0" fillId="48" borderId="1" xfId="0" applyFill="1" applyBorder="1"/>
    <xf numFmtId="164" fontId="0" fillId="3" borderId="1" xfId="0" applyNumberFormat="1" applyFill="1" applyBorder="1"/>
    <xf numFmtId="164" fontId="0" fillId="39" borderId="1" xfId="0" applyNumberFormat="1" applyFill="1" applyBorder="1"/>
    <xf numFmtId="164" fontId="0" fillId="38" borderId="1" xfId="0" applyNumberFormat="1" applyFill="1" applyBorder="1"/>
    <xf numFmtId="164" fontId="25" fillId="0" borderId="1" xfId="0" applyNumberFormat="1" applyFont="1" applyBorder="1"/>
    <xf numFmtId="4" fontId="0" fillId="0" borderId="1" xfId="0" applyNumberFormat="1" applyBorder="1"/>
    <xf numFmtId="168" fontId="0" fillId="0" borderId="1" xfId="1" applyNumberFormat="1" applyFont="1" applyFill="1" applyBorder="1"/>
    <xf numFmtId="9" fontId="0" fillId="0" borderId="1" xfId="1" applyFont="1" applyBorder="1" applyAlignment="1">
      <alignment wrapText="1"/>
    </xf>
    <xf numFmtId="3" fontId="0" fillId="0" borderId="1" xfId="1" applyNumberFormat="1" applyFont="1" applyBorder="1"/>
    <xf numFmtId="165" fontId="0" fillId="0" borderId="1" xfId="0" applyNumberFormat="1" applyBorder="1"/>
    <xf numFmtId="9" fontId="0" fillId="3" borderId="1" xfId="1" applyFont="1" applyFill="1" applyBorder="1"/>
    <xf numFmtId="169" fontId="0" fillId="0" borderId="1" xfId="0" applyNumberFormat="1" applyBorder="1"/>
    <xf numFmtId="168" fontId="0" fillId="48" borderId="1" xfId="0" applyNumberFormat="1" applyFill="1" applyBorder="1"/>
    <xf numFmtId="168" fontId="25" fillId="0" borderId="1" xfId="0" applyNumberFormat="1" applyFont="1" applyBorder="1"/>
    <xf numFmtId="10" fontId="0" fillId="3" borderId="1" xfId="0" applyNumberFormat="1" applyFill="1" applyBorder="1"/>
    <xf numFmtId="10" fontId="0" fillId="48" borderId="1" xfId="1" applyNumberFormat="1" applyFont="1" applyFill="1" applyBorder="1"/>
    <xf numFmtId="2" fontId="0" fillId="0" borderId="1" xfId="1" applyNumberFormat="1" applyFont="1" applyBorder="1"/>
    <xf numFmtId="168" fontId="0" fillId="3" borderId="1" xfId="0" applyNumberFormat="1" applyFill="1" applyBorder="1"/>
    <xf numFmtId="168" fontId="25" fillId="3" borderId="1" xfId="0" applyNumberFormat="1" applyFont="1" applyFill="1" applyBorder="1"/>
    <xf numFmtId="164" fontId="0" fillId="48" borderId="1" xfId="0" applyNumberFormat="1" applyFill="1" applyBorder="1"/>
    <xf numFmtId="165" fontId="0" fillId="48" borderId="1" xfId="0" applyNumberFormat="1" applyFill="1" applyBorder="1"/>
    <xf numFmtId="168" fontId="0" fillId="39" borderId="1" xfId="0" applyNumberFormat="1" applyFill="1" applyBorder="1"/>
    <xf numFmtId="2" fontId="0" fillId="48" borderId="1" xfId="0" applyNumberFormat="1" applyFill="1" applyBorder="1"/>
    <xf numFmtId="0" fontId="0" fillId="39" borderId="1" xfId="0" applyFill="1" applyBorder="1"/>
    <xf numFmtId="167" fontId="0" fillId="48" borderId="1" xfId="1" applyNumberFormat="1" applyFont="1" applyFill="1" applyBorder="1"/>
    <xf numFmtId="168" fontId="25" fillId="39" borderId="1" xfId="0" applyNumberFormat="1" applyFont="1" applyFill="1" applyBorder="1"/>
    <xf numFmtId="2" fontId="0" fillId="39" borderId="1" xfId="0" applyNumberFormat="1" applyFill="1" applyBorder="1"/>
    <xf numFmtId="1" fontId="0" fillId="3" borderId="1" xfId="0" applyNumberFormat="1" applyFill="1" applyBorder="1"/>
    <xf numFmtId="1" fontId="0" fillId="39" borderId="1" xfId="0" applyNumberFormat="1" applyFill="1" applyBorder="1"/>
    <xf numFmtId="168" fontId="25" fillId="42" borderId="1" xfId="0" applyNumberFormat="1" applyFont="1" applyFill="1" applyBorder="1"/>
    <xf numFmtId="168" fontId="25" fillId="38" borderId="1" xfId="0" applyNumberFormat="1" applyFont="1" applyFill="1" applyBorder="1"/>
    <xf numFmtId="168" fontId="25" fillId="49" borderId="1" xfId="0" applyNumberFormat="1" applyFont="1" applyFill="1" applyBorder="1"/>
    <xf numFmtId="167" fontId="0" fillId="3" borderId="1" xfId="0" applyNumberFormat="1" applyFill="1" applyBorder="1"/>
    <xf numFmtId="172" fontId="0" fillId="48" borderId="1" xfId="1" applyNumberFormat="1" applyFont="1" applyFill="1" applyBorder="1"/>
    <xf numFmtId="9" fontId="0" fillId="48" borderId="1" xfId="1" applyFont="1" applyFill="1" applyBorder="1"/>
    <xf numFmtId="168" fontId="0" fillId="48" borderId="1" xfId="1" applyNumberFormat="1" applyFont="1" applyFill="1" applyBorder="1"/>
    <xf numFmtId="3" fontId="0" fillId="0" borderId="1" xfId="0" applyNumberFormat="1" applyBorder="1" applyAlignment="1">
      <alignment wrapText="1"/>
    </xf>
    <xf numFmtId="3" fontId="0" fillId="0" borderId="1" xfId="1" applyNumberFormat="1" applyFont="1" applyBorder="1" applyAlignment="1">
      <alignment wrapText="1"/>
    </xf>
    <xf numFmtId="3" fontId="0" fillId="48" borderId="1" xfId="1" applyNumberFormat="1" applyFont="1" applyFill="1" applyBorder="1"/>
    <xf numFmtId="9" fontId="0" fillId="5" borderId="1" xfId="1" applyFont="1" applyFill="1" applyBorder="1"/>
    <xf numFmtId="168" fontId="0" fillId="42" borderId="1" xfId="0" applyNumberFormat="1" applyFill="1" applyBorder="1"/>
    <xf numFmtId="168" fontId="0" fillId="41" borderId="1" xfId="0" applyNumberFormat="1" applyFill="1" applyBorder="1"/>
    <xf numFmtId="9" fontId="0" fillId="39" borderId="1" xfId="1" applyFont="1" applyFill="1" applyBorder="1"/>
    <xf numFmtId="168" fontId="0" fillId="50" borderId="1" xfId="0" applyNumberFormat="1" applyFill="1" applyBorder="1"/>
    <xf numFmtId="168" fontId="0" fillId="40" borderId="1" xfId="0" applyNumberFormat="1" applyFill="1" applyBorder="1"/>
    <xf numFmtId="168" fontId="0" fillId="43" borderId="1" xfId="0" applyNumberFormat="1" applyFill="1" applyBorder="1"/>
    <xf numFmtId="1" fontId="0" fillId="48" borderId="1" xfId="0" applyNumberFormat="1" applyFill="1" applyBorder="1"/>
    <xf numFmtId="171" fontId="0" fillId="39" borderId="1" xfId="0" applyNumberFormat="1" applyFill="1" applyBorder="1"/>
    <xf numFmtId="168" fontId="0" fillId="38" borderId="1" xfId="0" applyNumberFormat="1" applyFill="1" applyBorder="1"/>
    <xf numFmtId="168" fontId="0" fillId="49" borderId="1" xfId="0" applyNumberFormat="1" applyFill="1" applyBorder="1"/>
    <xf numFmtId="168" fontId="25" fillId="37" borderId="1" xfId="0" applyNumberFormat="1" applyFont="1" applyFill="1" applyBorder="1"/>
    <xf numFmtId="168" fontId="0" fillId="0" borderId="1" xfId="0" applyNumberFormat="1" applyBorder="1" applyAlignment="1">
      <alignment wrapText="1"/>
    </xf>
    <xf numFmtId="168" fontId="0" fillId="2" borderId="1" xfId="0" applyNumberFormat="1" applyFill="1" applyBorder="1"/>
    <xf numFmtId="168" fontId="0" fillId="44" borderId="1" xfId="0" applyNumberFormat="1" applyFill="1" applyBorder="1"/>
    <xf numFmtId="2" fontId="25" fillId="0" borderId="1" xfId="0" applyNumberFormat="1" applyFont="1" applyBorder="1"/>
    <xf numFmtId="168" fontId="0" fillId="45" borderId="1" xfId="0" applyNumberFormat="1" applyFill="1" applyBorder="1"/>
    <xf numFmtId="168" fontId="0" fillId="46" borderId="1" xfId="0" applyNumberFormat="1" applyFill="1" applyBorder="1"/>
    <xf numFmtId="0" fontId="46" fillId="0" borderId="0" xfId="0" applyFont="1"/>
    <xf numFmtId="0" fontId="8" fillId="51" borderId="0" xfId="0" applyFont="1" applyFill="1"/>
    <xf numFmtId="0" fontId="9" fillId="51" borderId="0" xfId="0" applyFont="1" applyFill="1"/>
    <xf numFmtId="0" fontId="49" fillId="51" borderId="0" xfId="0" applyFont="1" applyFill="1"/>
    <xf numFmtId="14" fontId="9" fillId="51" borderId="0" xfId="0" applyNumberFormat="1" applyFont="1" applyFill="1" applyAlignment="1">
      <alignment horizontal="left"/>
    </xf>
    <xf numFmtId="0" fontId="47" fillId="51" borderId="0" xfId="2" applyFont="1" applyFill="1"/>
    <xf numFmtId="0" fontId="9" fillId="0" borderId="5" xfId="0" applyFont="1" applyBorder="1" applyAlignment="1">
      <alignment vertical="top"/>
    </xf>
    <xf numFmtId="0" fontId="9" fillId="0" borderId="5" xfId="0" applyFont="1" applyBorder="1" applyAlignment="1">
      <alignment vertical="top" wrapText="1"/>
    </xf>
    <xf numFmtId="0" fontId="9" fillId="0" borderId="0" xfId="0" applyFont="1" applyAlignment="1">
      <alignment vertical="top"/>
    </xf>
    <xf numFmtId="0" fontId="9" fillId="0" borderId="0" xfId="0" applyFont="1" applyAlignment="1">
      <alignment vertical="top" wrapText="1"/>
    </xf>
    <xf numFmtId="0" fontId="9" fillId="0" borderId="1" xfId="0" applyFont="1" applyBorder="1" applyAlignment="1">
      <alignment wrapText="1"/>
    </xf>
    <xf numFmtId="0" fontId="50" fillId="51" borderId="0" xfId="0" applyFont="1" applyFill="1"/>
    <xf numFmtId="0" fontId="9" fillId="0" borderId="1" xfId="0" applyFont="1" applyBorder="1" applyAlignment="1">
      <alignment vertical="center" wrapText="1"/>
    </xf>
    <xf numFmtId="0" fontId="2" fillId="2" borderId="1" xfId="0" applyFont="1" applyFill="1" applyBorder="1"/>
    <xf numFmtId="0" fontId="2" fillId="2" borderId="1" xfId="0" applyFont="1" applyFill="1" applyBorder="1" applyAlignment="1">
      <alignment wrapText="1"/>
    </xf>
    <xf numFmtId="0" fontId="8" fillId="2" borderId="1" xfId="0" applyFont="1" applyFill="1" applyBorder="1" applyAlignment="1">
      <alignment wrapText="1"/>
    </xf>
    <xf numFmtId="0" fontId="8" fillId="2" borderId="0" xfId="0" applyFont="1" applyFill="1"/>
    <xf numFmtId="0" fontId="47" fillId="2" borderId="0" xfId="2" applyFont="1" applyFill="1"/>
    <xf numFmtId="0" fontId="47" fillId="2" borderId="0" xfId="2" quotePrefix="1" applyFont="1" applyFill="1"/>
    <xf numFmtId="0" fontId="4" fillId="2" borderId="0" xfId="2" quotePrefix="1" applyFill="1"/>
    <xf numFmtId="0" fontId="48" fillId="2" borderId="0" xfId="2" applyFont="1" applyFill="1"/>
    <xf numFmtId="0" fontId="4" fillId="2" borderId="0" xfId="2" applyFill="1"/>
    <xf numFmtId="0" fontId="0" fillId="2" borderId="0" xfId="0" applyFill="1"/>
    <xf numFmtId="0" fontId="52" fillId="2" borderId="0" xfId="2" applyFont="1" applyFill="1"/>
    <xf numFmtId="0" fontId="25" fillId="2" borderId="0" xfId="0" applyFont="1" applyFill="1"/>
    <xf numFmtId="0" fontId="0" fillId="51" borderId="0" xfId="0" applyFill="1"/>
    <xf numFmtId="9" fontId="0" fillId="38" borderId="1" xfId="1" applyFont="1" applyFill="1" applyBorder="1"/>
    <xf numFmtId="9" fontId="0" fillId="39" borderId="1" xfId="1" applyFont="1" applyFill="1" applyBorder="1" applyAlignment="1">
      <alignment horizontal="right"/>
    </xf>
    <xf numFmtId="168" fontId="25" fillId="48" borderId="1" xfId="0" applyNumberFormat="1" applyFont="1" applyFill="1" applyBorder="1"/>
    <xf numFmtId="0" fontId="25" fillId="48" borderId="1" xfId="0" applyFont="1" applyFill="1" applyBorder="1"/>
    <xf numFmtId="166" fontId="0" fillId="48" borderId="1" xfId="0" applyNumberFormat="1" applyFill="1" applyBorder="1"/>
    <xf numFmtId="0" fontId="9" fillId="0" borderId="5" xfId="0" applyFont="1" applyBorder="1" applyAlignment="1">
      <alignment horizontal="left" wrapText="1"/>
    </xf>
    <xf numFmtId="0" fontId="8" fillId="2" borderId="0" xfId="0" applyFont="1" applyFill="1" applyAlignment="1">
      <alignment horizontal="left"/>
    </xf>
    <xf numFmtId="0" fontId="8" fillId="2" borderId="6" xfId="0" applyFont="1" applyFill="1" applyBorder="1" applyAlignment="1">
      <alignment horizontal="left"/>
    </xf>
    <xf numFmtId="0" fontId="9" fillId="0" borderId="0" xfId="0" applyFont="1" applyAlignment="1">
      <alignment horizontal="left" wrapText="1"/>
    </xf>
    <xf numFmtId="0" fontId="9" fillId="0" borderId="7" xfId="0" applyFont="1" applyBorder="1" applyAlignment="1">
      <alignment horizontal="left"/>
    </xf>
    <xf numFmtId="0" fontId="9" fillId="0" borderId="1" xfId="0" applyFont="1" applyBorder="1" applyAlignment="1">
      <alignment horizontal="left" vertical="center" wrapText="1"/>
    </xf>
    <xf numFmtId="0" fontId="9" fillId="0" borderId="1" xfId="0" applyFont="1" applyBorder="1" applyAlignment="1">
      <alignment horizontal="left" wrapText="1"/>
    </xf>
    <xf numFmtId="0" fontId="9" fillId="0" borderId="1" xfId="0" applyFont="1" applyBorder="1" applyAlignment="1">
      <alignment horizontal="left"/>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3" xfId="0" applyFont="1" applyBorder="1" applyAlignment="1">
      <alignment horizontal="left" vertical="center" wrapText="1"/>
    </xf>
    <xf numFmtId="0" fontId="9" fillId="0" borderId="2" xfId="0" applyFont="1" applyBorder="1" applyAlignment="1">
      <alignment horizontal="left" wrapText="1"/>
    </xf>
    <xf numFmtId="0" fontId="9" fillId="0" borderId="3" xfId="0" applyFont="1" applyBorder="1" applyAlignment="1">
      <alignment horizontal="left" wrapText="1"/>
    </xf>
    <xf numFmtId="0" fontId="9" fillId="0" borderId="4" xfId="0" applyFont="1" applyBorder="1" applyAlignment="1">
      <alignment horizontal="left" wrapText="1"/>
    </xf>
    <xf numFmtId="0" fontId="0" fillId="0" borderId="1" xfId="0" applyBorder="1" applyAlignment="1">
      <alignment horizontal="center"/>
    </xf>
  </cellXfs>
  <cellStyles count="79">
    <cellStyle name="20% - Accent1" xfId="22" builtinId="30" customBuiltin="1"/>
    <cellStyle name="20% - Accent1 2" xfId="71" xr:uid="{888FF065-0956-42FB-BCEC-26C99A165ED5}"/>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2" xfId="49" xr:uid="{24DB9125-0F27-42AB-B262-A0BE7647237E}"/>
    <cellStyle name="Comma 2 2" xfId="45" xr:uid="{BDAB3A51-E56E-42B6-9F36-E1F913D3DC23}"/>
    <cellStyle name="Comma 3" xfId="50" xr:uid="{EE38BF15-40EC-4F1F-A663-D6DF9880C720}"/>
    <cellStyle name="Comma 4" xfId="78" xr:uid="{46712613-74B8-4EDB-A260-4C6CC055A825}"/>
    <cellStyle name="Explanatory Text" xfId="19" builtinId="53" customBuiltin="1"/>
    <cellStyle name="Good" xfId="10" builtinId="26" customBuiltin="1"/>
    <cellStyle name="Heading 1" xfId="6" builtinId="16" customBuiltin="1"/>
    <cellStyle name="Heading 1 2" xfId="63" xr:uid="{ADB40D19-85A0-4065-AE87-EBD38EEB3B19}"/>
    <cellStyle name="Heading 2" xfId="7" builtinId="17" customBuiltin="1"/>
    <cellStyle name="Heading 3" xfId="8" builtinId="18" customBuiltin="1"/>
    <cellStyle name="Heading 3 2" xfId="68" xr:uid="{4613ABB9-809D-4EF8-8948-68B37D9F4181}"/>
    <cellStyle name="Heading 3 3" xfId="70" xr:uid="{8CC072F4-5C6D-4FF6-807E-D3579A1BD5E9}"/>
    <cellStyle name="Heading 4" xfId="9" builtinId="19" customBuiltin="1"/>
    <cellStyle name="Hyperlink" xfId="2" builtinId="8"/>
    <cellStyle name="Hyperlink 2" xfId="4" xr:uid="{DAF12A85-AF9A-4139-B0A5-2AEEFD50442D}"/>
    <cellStyle name="Hyperlink 2 2" xfId="64" xr:uid="{93936498-B60A-418D-8919-DC2FC6A6A13D}"/>
    <cellStyle name="Hyperlink 3" xfId="47" xr:uid="{A7267249-C11F-4C57-ADDC-E601CBB0F1DD}"/>
    <cellStyle name="Hyperlink 4" xfId="74" xr:uid="{1954706E-98D1-4881-AC99-64823A0934DB}"/>
    <cellStyle name="Input" xfId="13" builtinId="20" customBuiltin="1"/>
    <cellStyle name="Linked Cell" xfId="16" builtinId="24" customBuiltin="1"/>
    <cellStyle name="Neutral" xfId="12" builtinId="28" customBuiltin="1"/>
    <cellStyle name="Normal" xfId="0" builtinId="0"/>
    <cellStyle name="Normal 10" xfId="69" xr:uid="{9F23FE92-0D6C-44A2-9257-416C5BEA782C}"/>
    <cellStyle name="Normal 11" xfId="72" xr:uid="{FE43015E-6E05-4BF5-BB37-E5129EA1AB54}"/>
    <cellStyle name="Normal 12" xfId="75" xr:uid="{DD78C570-2EDB-4C59-B7EB-DADA5A83FDDB}"/>
    <cellStyle name="Normal 13" xfId="77" xr:uid="{DE97EE55-4F38-4037-BC1E-EED8D32BCC2A}"/>
    <cellStyle name="Normal 2" xfId="3" xr:uid="{1A4EE8A5-BCB4-42E1-BC61-A0230672A8FB}"/>
    <cellStyle name="Normal 2 2" xfId="52" xr:uid="{C2AA25DA-C9A8-4BB8-B221-D9A1FA02F4A7}"/>
    <cellStyle name="Normal 2 3" xfId="51" xr:uid="{E46966E4-0A0F-41ED-A957-C84BC1DB7AC0}"/>
    <cellStyle name="Normal 2 4" xfId="60" xr:uid="{207FE783-C021-42A2-BBBA-6D8433A3090F}"/>
    <cellStyle name="Normal 2 5" xfId="76" xr:uid="{5650249A-D7DE-4A75-B96B-4A59CB93455A}"/>
    <cellStyle name="Normal 3" xfId="53" xr:uid="{DD4DA4C7-C47B-402F-A492-1E3C44076AA0}"/>
    <cellStyle name="Normal 4" xfId="54" xr:uid="{58C3A210-68D8-4B64-9B96-D4F0527D4F34}"/>
    <cellStyle name="Normal 4 2" xfId="65" xr:uid="{65BADC44-07D8-43D7-BF05-95BF18CCCD66}"/>
    <cellStyle name="Normal 5" xfId="56" xr:uid="{16E81220-5364-454C-B4CE-D5E4E41E264F}"/>
    <cellStyle name="Normal 6" xfId="57" xr:uid="{DF82CC31-1E2B-4670-A108-F049959F3C7A}"/>
    <cellStyle name="Normal 6 2" xfId="58" xr:uid="{5E41370D-892B-4435-B1DE-83A80FA5FB94}"/>
    <cellStyle name="Normal 7" xfId="48" xr:uid="{E2FAD44F-677C-4181-953F-7302FD2092E0}"/>
    <cellStyle name="Normal 7 2" xfId="62" xr:uid="{D664A084-BF5E-4F85-969B-AD78D73BC4C7}"/>
    <cellStyle name="Normal 8" xfId="59" xr:uid="{955F2DBC-EF23-4A58-9AF8-FB805962CD91}"/>
    <cellStyle name="Normal 9" xfId="67" xr:uid="{9B125913-3181-4698-8C11-B84914DBAB14}"/>
    <cellStyle name="Note 2" xfId="55" xr:uid="{40737F7B-7A08-4F1F-ADE8-FBEE1C13BE5A}"/>
    <cellStyle name="Output" xfId="14" builtinId="21" customBuiltin="1"/>
    <cellStyle name="Percent" xfId="1" builtinId="5"/>
    <cellStyle name="Percent 2" xfId="73" xr:uid="{F08B9675-0C63-4575-AF84-6451D26FB0C5}"/>
    <cellStyle name="Percent 2 4" xfId="46" xr:uid="{3C4FBAAA-17D1-403D-8AA7-E74D33D53A28}"/>
    <cellStyle name="Title" xfId="5" builtinId="15" customBuiltin="1"/>
    <cellStyle name="Title 2" xfId="61" xr:uid="{A6975ED7-4785-4685-93EA-48A2DC4C5DA8}"/>
    <cellStyle name="Title 3" xfId="66" xr:uid="{48FF3962-CF14-46F6-8EBB-0DBFD47E9A37}"/>
    <cellStyle name="Total" xfId="20" builtinId="25" customBuiltin="1"/>
    <cellStyle name="Warning 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Price indices'!$T$2</c:f>
              <c:strCache>
                <c:ptCount val="1"/>
                <c:pt idx="0">
                  <c:v>Composite infrastructure price index</c:v>
                </c:pt>
              </c:strCache>
            </c:strRef>
          </c:tx>
          <c:spPr>
            <a:ln w="28575" cap="rnd">
              <a:solidFill>
                <a:schemeClr val="accent1"/>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indices'!$T$6:$T$159</c:f>
              <c:numCache>
                <c:formatCode>0.0</c:formatCode>
                <c:ptCount val="154"/>
                <c:pt idx="0">
                  <c:v>0.37760407913938265</c:v>
                </c:pt>
                <c:pt idx="1">
                  <c:v>0.38910471099134353</c:v>
                </c:pt>
                <c:pt idx="2">
                  <c:v>0.42744015049787981</c:v>
                </c:pt>
                <c:pt idx="3">
                  <c:v>0.44852464222647481</c:v>
                </c:pt>
                <c:pt idx="4">
                  <c:v>0.41210597469526533</c:v>
                </c:pt>
                <c:pt idx="5">
                  <c:v>0.42744015049787981</c:v>
                </c:pt>
                <c:pt idx="6">
                  <c:v>0.44085755432516749</c:v>
                </c:pt>
                <c:pt idx="7">
                  <c:v>0.42168983457189946</c:v>
                </c:pt>
                <c:pt idx="8">
                  <c:v>0.45044141420180162</c:v>
                </c:pt>
                <c:pt idx="9">
                  <c:v>0.45235818617712853</c:v>
                </c:pt>
                <c:pt idx="10">
                  <c:v>0.45742189721642462</c:v>
                </c:pt>
                <c:pt idx="11">
                  <c:v>0.42619567914076478</c:v>
                </c:pt>
                <c:pt idx="12">
                  <c:v>0.42619567914076467</c:v>
                </c:pt>
                <c:pt idx="13">
                  <c:v>0.40425293130381451</c:v>
                </c:pt>
                <c:pt idx="14">
                  <c:v>0.46248560825572088</c:v>
                </c:pt>
                <c:pt idx="15">
                  <c:v>0.39412550922522199</c:v>
                </c:pt>
                <c:pt idx="16">
                  <c:v>0.39581341290498745</c:v>
                </c:pt>
                <c:pt idx="17">
                  <c:v>0.41184849786275873</c:v>
                </c:pt>
                <c:pt idx="18">
                  <c:v>0.38737389450616044</c:v>
                </c:pt>
                <c:pt idx="19">
                  <c:v>0.37724647242756798</c:v>
                </c:pt>
                <c:pt idx="20">
                  <c:v>0.38821784634604317</c:v>
                </c:pt>
                <c:pt idx="21">
                  <c:v>0.38146623162698151</c:v>
                </c:pt>
                <c:pt idx="22">
                  <c:v>0.37977832794721611</c:v>
                </c:pt>
                <c:pt idx="23">
                  <c:v>0.38399808714662959</c:v>
                </c:pt>
                <c:pt idx="24">
                  <c:v>0.37555856874780258</c:v>
                </c:pt>
                <c:pt idx="25">
                  <c:v>0.35783558011026584</c:v>
                </c:pt>
                <c:pt idx="26">
                  <c:v>0.37555856874780258</c:v>
                </c:pt>
                <c:pt idx="27">
                  <c:v>0.37471461690791991</c:v>
                </c:pt>
                <c:pt idx="28">
                  <c:v>0.38399808714662959</c:v>
                </c:pt>
                <c:pt idx="29">
                  <c:v>0.39581341290498745</c:v>
                </c:pt>
                <c:pt idx="30">
                  <c:v>0.3975013165847528</c:v>
                </c:pt>
                <c:pt idx="31">
                  <c:v>0.37218276138827183</c:v>
                </c:pt>
                <c:pt idx="32">
                  <c:v>0.40678478682346259</c:v>
                </c:pt>
                <c:pt idx="33">
                  <c:v>0.40931664234311077</c:v>
                </c:pt>
                <c:pt idx="34">
                  <c:v>0.42619567914076467</c:v>
                </c:pt>
                <c:pt idx="35">
                  <c:v>0.41606825706217232</c:v>
                </c:pt>
                <c:pt idx="36">
                  <c:v>0.43716705305923986</c:v>
                </c:pt>
                <c:pt idx="37">
                  <c:v>0.44307471593841879</c:v>
                </c:pt>
                <c:pt idx="38">
                  <c:v>0.44476261961818414</c:v>
                </c:pt>
                <c:pt idx="39">
                  <c:v>0.43716705305923986</c:v>
                </c:pt>
                <c:pt idx="40">
                  <c:v>0.45151423433724586</c:v>
                </c:pt>
                <c:pt idx="41">
                  <c:v>0.44898237881759773</c:v>
                </c:pt>
                <c:pt idx="42">
                  <c:v>0.46079770457595548</c:v>
                </c:pt>
                <c:pt idx="43">
                  <c:v>0.46079770457595548</c:v>
                </c:pt>
                <c:pt idx="44">
                  <c:v>0.49793158553079442</c:v>
                </c:pt>
                <c:pt idx="45">
                  <c:v>0.55700821432258363</c:v>
                </c:pt>
                <c:pt idx="46">
                  <c:v>0.62283645783343444</c:v>
                </c:pt>
                <c:pt idx="47">
                  <c:v>0.79837844052903639</c:v>
                </c:pt>
                <c:pt idx="48">
                  <c:v>0.85070345460176411</c:v>
                </c:pt>
                <c:pt idx="49">
                  <c:v>0.91653169811261492</c:v>
                </c:pt>
                <c:pt idx="50">
                  <c:v>0.97054461586510776</c:v>
                </c:pt>
                <c:pt idx="51">
                  <c:v>0.86420668403988721</c:v>
                </c:pt>
                <c:pt idx="52">
                  <c:v>0.80850586260762891</c:v>
                </c:pt>
                <c:pt idx="53">
                  <c:v>0.81525747732669063</c:v>
                </c:pt>
                <c:pt idx="54">
                  <c:v>0.81863328468622132</c:v>
                </c:pt>
                <c:pt idx="55">
                  <c:v>0.78656311477067853</c:v>
                </c:pt>
                <c:pt idx="56">
                  <c:v>0.75955665589443222</c:v>
                </c:pt>
                <c:pt idx="57">
                  <c:v>0.71904696758006248</c:v>
                </c:pt>
                <c:pt idx="58">
                  <c:v>0.71229535286100087</c:v>
                </c:pt>
                <c:pt idx="59">
                  <c:v>0.71904696758006248</c:v>
                </c:pt>
                <c:pt idx="60">
                  <c:v>0.70216793078240847</c:v>
                </c:pt>
                <c:pt idx="61">
                  <c:v>0.64646710935015006</c:v>
                </c:pt>
                <c:pt idx="62">
                  <c:v>0.62958807255249594</c:v>
                </c:pt>
                <c:pt idx="63">
                  <c:v>0.59076628791789176</c:v>
                </c:pt>
                <c:pt idx="64">
                  <c:v>0.59245419159765711</c:v>
                </c:pt>
                <c:pt idx="65">
                  <c:v>0.60089370999648417</c:v>
                </c:pt>
                <c:pt idx="66">
                  <c:v>0.69035260502405049</c:v>
                </c:pt>
                <c:pt idx="67">
                  <c:v>0.76124455957419757</c:v>
                </c:pt>
                <c:pt idx="68">
                  <c:v>0.80850586260762891</c:v>
                </c:pt>
                <c:pt idx="69">
                  <c:v>0.87433410611847973</c:v>
                </c:pt>
                <c:pt idx="70">
                  <c:v>0.94860186802815749</c:v>
                </c:pt>
                <c:pt idx="71">
                  <c:v>1.0009268821008852</c:v>
                </c:pt>
                <c:pt idx="72">
                  <c:v>1.0515639924938471</c:v>
                </c:pt>
                <c:pt idx="73">
                  <c:v>1.0853220660891554</c:v>
                </c:pt>
                <c:pt idx="74">
                  <c:v>1.1629656353583639</c:v>
                </c:pt>
                <c:pt idx="75">
                  <c:v>1.1933479015941413</c:v>
                </c:pt>
                <c:pt idx="76">
                  <c:v>1.2152906494310916</c:v>
                </c:pt>
                <c:pt idx="77">
                  <c:v>1.2946221223800654</c:v>
                </c:pt>
                <c:pt idx="78">
                  <c:v>1.3570745585313853</c:v>
                </c:pt>
                <c:pt idx="79">
                  <c:v>1.5106737933900372</c:v>
                </c:pt>
                <c:pt idx="80">
                  <c:v>1.687903679765405</c:v>
                </c:pt>
                <c:pt idx="81">
                  <c:v>1.8904521213372536</c:v>
                </c:pt>
                <c:pt idx="82">
                  <c:v>2.0029790333216138</c:v>
                </c:pt>
                <c:pt idx="83">
                  <c:v>2.0930005629091024</c:v>
                </c:pt>
                <c:pt idx="84">
                  <c:v>2.1830220924965902</c:v>
                </c:pt>
                <c:pt idx="85">
                  <c:v>2.2730436220840788</c:v>
                </c:pt>
                <c:pt idx="86">
                  <c:v>2.3405597692746949</c:v>
                </c:pt>
                <c:pt idx="87">
                  <c:v>2.4080759164653109</c:v>
                </c:pt>
                <c:pt idx="88">
                  <c:v>2.4530866812590553</c:v>
                </c:pt>
                <c:pt idx="89">
                  <c:v>2.4305812988621831</c:v>
                </c:pt>
                <c:pt idx="90">
                  <c:v>2.475592063655927</c:v>
                </c:pt>
                <c:pt idx="91">
                  <c:v>2.5431082108465435</c:v>
                </c:pt>
                <c:pt idx="92">
                  <c:v>2.5431082108465435</c:v>
                </c:pt>
                <c:pt idx="93">
                  <c:v>2.5431082108465435</c:v>
                </c:pt>
                <c:pt idx="94">
                  <c:v>2.7006458876246477</c:v>
                </c:pt>
                <c:pt idx="95">
                  <c:v>2.8356781820058803</c:v>
                </c:pt>
                <c:pt idx="96">
                  <c:v>2.9256997115933685</c:v>
                </c:pt>
                <c:pt idx="97">
                  <c:v>2.993215858783985</c:v>
                </c:pt>
                <c:pt idx="98">
                  <c:v>3.1957643003558327</c:v>
                </c:pt>
                <c:pt idx="99">
                  <c:v>3.4883342715151699</c:v>
                </c:pt>
                <c:pt idx="100">
                  <c:v>3.9609473018494836</c:v>
                </c:pt>
                <c:pt idx="101">
                  <c:v>4.5010764793744125</c:v>
                </c:pt>
                <c:pt idx="102">
                  <c:v>5.1577317840767805</c:v>
                </c:pt>
                <c:pt idx="103">
                  <c:v>5.5699553701897857</c:v>
                </c:pt>
                <c:pt idx="104">
                  <c:v>6.3331668275472568</c:v>
                </c:pt>
                <c:pt idx="105">
                  <c:v>7.5856818960099632</c:v>
                </c:pt>
                <c:pt idx="106">
                  <c:v>9.0743541787945645</c:v>
                </c:pt>
                <c:pt idx="107">
                  <c:v>10.501698709217969</c:v>
                </c:pt>
                <c:pt idx="108">
                  <c:v>11.791164046917189</c:v>
                </c:pt>
                <c:pt idx="109">
                  <c:v>13.581641557377248</c:v>
                </c:pt>
                <c:pt idx="110">
                  <c:v>15.685677651407259</c:v>
                </c:pt>
                <c:pt idx="111">
                  <c:v>18.166754796824165</c:v>
                </c:pt>
                <c:pt idx="112">
                  <c:v>20.965965943716753</c:v>
                </c:pt>
                <c:pt idx="113">
                  <c:v>22.505382396872065</c:v>
                </c:pt>
                <c:pt idx="114">
                  <c:v>23.661888676934112</c:v>
                </c:pt>
                <c:pt idx="115">
                  <c:v>25.995068327717373</c:v>
                </c:pt>
                <c:pt idx="116">
                  <c:v>29.269595155029332</c:v>
                </c:pt>
                <c:pt idx="117">
                  <c:v>32.64650288457748</c:v>
                </c:pt>
                <c:pt idx="118">
                  <c:v>35.358503789810982</c:v>
                </c:pt>
                <c:pt idx="119">
                  <c:v>37.637529529668825</c:v>
                </c:pt>
                <c:pt idx="120">
                  <c:v>39.88783880024809</c:v>
                </c:pt>
                <c:pt idx="121">
                  <c:v>40.872008843771738</c:v>
                </c:pt>
                <c:pt idx="122">
                  <c:v>40.703662153657397</c:v>
                </c:pt>
                <c:pt idx="123">
                  <c:v>40.452708913363935</c:v>
                </c:pt>
                <c:pt idx="124">
                  <c:v>40.510677426675798</c:v>
                </c:pt>
                <c:pt idx="125">
                  <c:v>41.054036879421183</c:v>
                </c:pt>
                <c:pt idx="126">
                  <c:v>41.426406925974405</c:v>
                </c:pt>
                <c:pt idx="127">
                  <c:v>41.495387189247232</c:v>
                </c:pt>
                <c:pt idx="128">
                  <c:v>42.500361446349885</c:v>
                </c:pt>
                <c:pt idx="129">
                  <c:v>42.935988899747102</c:v>
                </c:pt>
                <c:pt idx="130">
                  <c:v>43.314988434754667</c:v>
                </c:pt>
                <c:pt idx="131">
                  <c:v>45.420312804237767</c:v>
                </c:pt>
                <c:pt idx="132">
                  <c:v>44.967377820448149</c:v>
                </c:pt>
                <c:pt idx="133">
                  <c:v>45.527989548974375</c:v>
                </c:pt>
                <c:pt idx="134">
                  <c:v>48.655752299519733</c:v>
                </c:pt>
                <c:pt idx="135">
                  <c:v>51.262699059535635</c:v>
                </c:pt>
                <c:pt idx="136">
                  <c:v>54.10755712871601</c:v>
                </c:pt>
                <c:pt idx="137">
                  <c:v>56.255734255870472</c:v>
                </c:pt>
                <c:pt idx="138">
                  <c:v>58.509821535799645</c:v>
                </c:pt>
                <c:pt idx="139">
                  <c:v>61.339959079421746</c:v>
                </c:pt>
                <c:pt idx="140">
                  <c:v>63.362404343550935</c:v>
                </c:pt>
                <c:pt idx="141">
                  <c:v>65.89173000390376</c:v>
                </c:pt>
                <c:pt idx="142">
                  <c:v>68.688376502086641</c:v>
                </c:pt>
                <c:pt idx="143">
                  <c:v>69.895341608596439</c:v>
                </c:pt>
                <c:pt idx="144">
                  <c:v>70.82402413181768</c:v>
                </c:pt>
                <c:pt idx="145">
                  <c:v>71.885951496721262</c:v>
                </c:pt>
                <c:pt idx="146">
                  <c:v>73.1203440905485</c:v>
                </c:pt>
                <c:pt idx="147">
                  <c:v>74.602314630950474</c:v>
                </c:pt>
                <c:pt idx="148">
                  <c:v>76.266084220735053</c:v>
                </c:pt>
                <c:pt idx="149">
                  <c:v>78.042878096610579</c:v>
                </c:pt>
                <c:pt idx="150">
                  <c:v>78.86784043064084</c:v>
                </c:pt>
                <c:pt idx="151">
                  <c:v>81.320039436082141</c:v>
                </c:pt>
                <c:pt idx="152">
                  <c:v>91.524838704222148</c:v>
                </c:pt>
                <c:pt idx="153">
                  <c:v>100</c:v>
                </c:pt>
              </c:numCache>
            </c:numRef>
          </c:val>
          <c:smooth val="0"/>
          <c:extLst>
            <c:ext xmlns:c16="http://schemas.microsoft.com/office/drawing/2014/chart" uri="{C3380CC4-5D6E-409C-BE32-E72D297353CC}">
              <c16:uniqueId val="{00000000-D74A-455D-AAD9-EA72A87CEA47}"/>
            </c:ext>
          </c:extLst>
        </c:ser>
        <c:ser>
          <c:idx val="1"/>
          <c:order val="1"/>
          <c:tx>
            <c:strRef>
              <c:f>'1.1 Price indices'!$U$2</c:f>
              <c:strCache>
                <c:ptCount val="1"/>
                <c:pt idx="0">
                  <c:v>GDP deflator</c:v>
                </c:pt>
              </c:strCache>
            </c:strRef>
          </c:tx>
          <c:spPr>
            <a:ln w="28575" cap="rnd">
              <a:solidFill>
                <a:schemeClr val="accent2"/>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indices'!$U$6:$U$159</c:f>
              <c:numCache>
                <c:formatCode>0.0</c:formatCode>
                <c:ptCount val="154"/>
                <c:pt idx="0">
                  <c:v>0.91032646238067505</c:v>
                </c:pt>
                <c:pt idx="1">
                  <c:v>1.0022953048514176</c:v>
                </c:pt>
                <c:pt idx="2">
                  <c:v>0.95667198297014577</c:v>
                </c:pt>
                <c:pt idx="3">
                  <c:v>0.91569137433990033</c:v>
                </c:pt>
                <c:pt idx="4">
                  <c:v>0.90346111470847557</c:v>
                </c:pt>
                <c:pt idx="5">
                  <c:v>0.88159318504491413</c:v>
                </c:pt>
                <c:pt idx="6">
                  <c:v>0.87129219359356158</c:v>
                </c:pt>
                <c:pt idx="7">
                  <c:v>0.84625506159374686</c:v>
                </c:pt>
                <c:pt idx="8">
                  <c:v>0.82021644431393925</c:v>
                </c:pt>
                <c:pt idx="9">
                  <c:v>0.79848259843926117</c:v>
                </c:pt>
                <c:pt idx="10">
                  <c:v>0.81251889686990864</c:v>
                </c:pt>
                <c:pt idx="11">
                  <c:v>0.8688675450209481</c:v>
                </c:pt>
                <c:pt idx="12">
                  <c:v>0.84579663523318693</c:v>
                </c:pt>
                <c:pt idx="13">
                  <c:v>0.81855440491310083</c:v>
                </c:pt>
                <c:pt idx="14">
                  <c:v>0.76985558163289702</c:v>
                </c:pt>
                <c:pt idx="15">
                  <c:v>0.75587830744295892</c:v>
                </c:pt>
                <c:pt idx="16">
                  <c:v>0.69121439876839452</c:v>
                </c:pt>
                <c:pt idx="17">
                  <c:v>0.69195214438007269</c:v>
                </c:pt>
                <c:pt idx="18">
                  <c:v>0.69677411054299998</c:v>
                </c:pt>
                <c:pt idx="19">
                  <c:v>0.64714745292190479</c:v>
                </c:pt>
                <c:pt idx="20">
                  <c:v>0.63538677208419436</c:v>
                </c:pt>
                <c:pt idx="21">
                  <c:v>0.65612889717815503</c:v>
                </c:pt>
                <c:pt idx="22">
                  <c:v>0.64136102398214667</c:v>
                </c:pt>
                <c:pt idx="23">
                  <c:v>0.64575770853922909</c:v>
                </c:pt>
                <c:pt idx="24">
                  <c:v>0.67356092632890807</c:v>
                </c:pt>
                <c:pt idx="25">
                  <c:v>0.68039737971837733</c:v>
                </c:pt>
                <c:pt idx="26">
                  <c:v>0.68794151142594362</c:v>
                </c:pt>
                <c:pt idx="27">
                  <c:v>0.69456783357222684</c:v>
                </c:pt>
                <c:pt idx="28">
                  <c:v>0.6879928235398709</c:v>
                </c:pt>
                <c:pt idx="29">
                  <c:v>0.69109146084101358</c:v>
                </c:pt>
                <c:pt idx="30">
                  <c:v>0.68812526569019294</c:v>
                </c:pt>
                <c:pt idx="31">
                  <c:v>0.73003976054429942</c:v>
                </c:pt>
                <c:pt idx="32">
                  <c:v>0.74031848178616522</c:v>
                </c:pt>
                <c:pt idx="33">
                  <c:v>0.71131535225307763</c:v>
                </c:pt>
                <c:pt idx="34">
                  <c:v>0.72730902192551616</c:v>
                </c:pt>
                <c:pt idx="35">
                  <c:v>0.68444959638855307</c:v>
                </c:pt>
                <c:pt idx="36">
                  <c:v>0.69962153435745833</c:v>
                </c:pt>
                <c:pt idx="37">
                  <c:v>0.70003407803829387</c:v>
                </c:pt>
                <c:pt idx="38">
                  <c:v>0.70662490236400965</c:v>
                </c:pt>
                <c:pt idx="39">
                  <c:v>0.72877762649024214</c:v>
                </c:pt>
                <c:pt idx="40">
                  <c:v>0.71255677671473516</c:v>
                </c:pt>
                <c:pt idx="41">
                  <c:v>0.70712405371044962</c:v>
                </c:pt>
                <c:pt idx="42">
                  <c:v>0.73618568754800207</c:v>
                </c:pt>
                <c:pt idx="43">
                  <c:v>0.73979174956300664</c:v>
                </c:pt>
                <c:pt idx="44">
                  <c:v>0.77506304376090007</c:v>
                </c:pt>
                <c:pt idx="45">
                  <c:v>0.88661958479631653</c:v>
                </c:pt>
                <c:pt idx="46">
                  <c:v>0.97527312013719858</c:v>
                </c:pt>
                <c:pt idx="47">
                  <c:v>1.0863889765075287</c:v>
                </c:pt>
                <c:pt idx="48">
                  <c:v>1.2648495206872672</c:v>
                </c:pt>
                <c:pt idx="49">
                  <c:v>1.3574169844165169</c:v>
                </c:pt>
                <c:pt idx="50">
                  <c:v>1.4322177803028198</c:v>
                </c:pt>
                <c:pt idx="51">
                  <c:v>1.5544438281850732</c:v>
                </c:pt>
                <c:pt idx="52">
                  <c:v>1.530347066811065</c:v>
                </c:pt>
                <c:pt idx="53">
                  <c:v>1.4667376661307909</c:v>
                </c:pt>
                <c:pt idx="54">
                  <c:v>1.5311825547466742</c:v>
                </c:pt>
                <c:pt idx="55">
                  <c:v>1.5948547943297011</c:v>
                </c:pt>
                <c:pt idx="56">
                  <c:v>1.5934223290126743</c:v>
                </c:pt>
                <c:pt idx="57">
                  <c:v>1.5702983737290046</c:v>
                </c:pt>
                <c:pt idx="58">
                  <c:v>1.6564846291279121</c:v>
                </c:pt>
                <c:pt idx="59">
                  <c:v>1.6338830046770052</c:v>
                </c:pt>
                <c:pt idx="60">
                  <c:v>1.5680542918331937</c:v>
                </c:pt>
                <c:pt idx="61">
                  <c:v>1.4212719252789714</c:v>
                </c:pt>
                <c:pt idx="62">
                  <c:v>1.2631699361139299</c:v>
                </c:pt>
                <c:pt idx="63">
                  <c:v>1.1622907018347202</c:v>
                </c:pt>
                <c:pt idx="64">
                  <c:v>1.1653744833781998</c:v>
                </c:pt>
                <c:pt idx="65">
                  <c:v>1.2248211124096944</c:v>
                </c:pt>
                <c:pt idx="66">
                  <c:v>1.2832671311513266</c:v>
                </c:pt>
                <c:pt idx="67">
                  <c:v>1.3760899857055782</c:v>
                </c:pt>
                <c:pt idx="68">
                  <c:v>1.4616705415866238</c:v>
                </c:pt>
                <c:pt idx="69">
                  <c:v>1.5001714880272921</c:v>
                </c:pt>
                <c:pt idx="70">
                  <c:v>1.5296140092982478</c:v>
                </c:pt>
                <c:pt idx="71">
                  <c:v>1.5897983925327015</c:v>
                </c:pt>
                <c:pt idx="72">
                  <c:v>1.6297691830704328</c:v>
                </c:pt>
                <c:pt idx="73">
                  <c:v>1.6654690997908401</c:v>
                </c:pt>
                <c:pt idx="74">
                  <c:v>1.7121064704574533</c:v>
                </c:pt>
                <c:pt idx="75">
                  <c:v>1.7658888284006424</c:v>
                </c:pt>
                <c:pt idx="76">
                  <c:v>1.7996612367257019</c:v>
                </c:pt>
                <c:pt idx="77">
                  <c:v>1.9025457000731136</c:v>
                </c:pt>
                <c:pt idx="78">
                  <c:v>2.0904487541788237</c:v>
                </c:pt>
                <c:pt idx="79">
                  <c:v>2.231976417005058</c:v>
                </c:pt>
                <c:pt idx="80">
                  <c:v>2.3775197273727557</c:v>
                </c:pt>
                <c:pt idx="81">
                  <c:v>2.6159522386084832</c:v>
                </c:pt>
                <c:pt idx="82">
                  <c:v>2.8685866825015167</c:v>
                </c:pt>
                <c:pt idx="83">
                  <c:v>3.007545993805353</c:v>
                </c:pt>
                <c:pt idx="84">
                  <c:v>3.2292283157493538</c:v>
                </c:pt>
                <c:pt idx="85">
                  <c:v>3.359095864211735</c:v>
                </c:pt>
                <c:pt idx="86">
                  <c:v>3.4138548120109089</c:v>
                </c:pt>
                <c:pt idx="87">
                  <c:v>3.5169277375216281</c:v>
                </c:pt>
                <c:pt idx="88">
                  <c:v>3.5803414588929003</c:v>
                </c:pt>
                <c:pt idx="89">
                  <c:v>3.6335204148590825</c:v>
                </c:pt>
                <c:pt idx="90">
                  <c:v>3.7384923152640441</c:v>
                </c:pt>
                <c:pt idx="91">
                  <c:v>3.8124396010674895</c:v>
                </c:pt>
                <c:pt idx="92">
                  <c:v>3.8216962378842476</c:v>
                </c:pt>
                <c:pt idx="93">
                  <c:v>4.0204893020007262</c:v>
                </c:pt>
                <c:pt idx="94">
                  <c:v>4.1339724580768697</c:v>
                </c:pt>
                <c:pt idx="95">
                  <c:v>4.2664949407101158</c:v>
                </c:pt>
                <c:pt idx="96">
                  <c:v>4.3370260535758209</c:v>
                </c:pt>
                <c:pt idx="97">
                  <c:v>4.36379986117909</c:v>
                </c:pt>
                <c:pt idx="98">
                  <c:v>4.5961822729365007</c:v>
                </c:pt>
                <c:pt idx="99">
                  <c:v>4.7748727797402326</c:v>
                </c:pt>
                <c:pt idx="100">
                  <c:v>5.0259444060235499</c:v>
                </c:pt>
                <c:pt idx="101">
                  <c:v>5.5067033473344402</c:v>
                </c:pt>
                <c:pt idx="102">
                  <c:v>6.3265787228262624</c:v>
                </c:pt>
                <c:pt idx="103">
                  <c:v>7.0025928007304561</c:v>
                </c:pt>
                <c:pt idx="104">
                  <c:v>7.56938492720505</c:v>
                </c:pt>
                <c:pt idx="105">
                  <c:v>7.9312796778461276</c:v>
                </c:pt>
                <c:pt idx="106">
                  <c:v>8.7951598255589687</c:v>
                </c:pt>
                <c:pt idx="107">
                  <c:v>10.66480219207288</c:v>
                </c:pt>
                <c:pt idx="108">
                  <c:v>12.39141300678774</c:v>
                </c:pt>
                <c:pt idx="109">
                  <c:v>14.041632529497836</c:v>
                </c:pt>
                <c:pt idx="110">
                  <c:v>15.851305134970126</c:v>
                </c:pt>
                <c:pt idx="111">
                  <c:v>18.272158623135379</c:v>
                </c:pt>
                <c:pt idx="112">
                  <c:v>21.12760350217625</c:v>
                </c:pt>
                <c:pt idx="113">
                  <c:v>24.104527209967717</c:v>
                </c:pt>
                <c:pt idx="114">
                  <c:v>25.957966897843814</c:v>
                </c:pt>
                <c:pt idx="115">
                  <c:v>28.089462533582431</c:v>
                </c:pt>
                <c:pt idx="116">
                  <c:v>31.91920274936011</c:v>
                </c:pt>
                <c:pt idx="117">
                  <c:v>36.923321769214787</c:v>
                </c:pt>
                <c:pt idx="118">
                  <c:v>41.120331401085423</c:v>
                </c:pt>
                <c:pt idx="119">
                  <c:v>44.724398569858153</c:v>
                </c:pt>
                <c:pt idx="120">
                  <c:v>47.185622717890894</c:v>
                </c:pt>
                <c:pt idx="121">
                  <c:v>48.080550455360878</c:v>
                </c:pt>
                <c:pt idx="122">
                  <c:v>48.49527683868741</c:v>
                </c:pt>
                <c:pt idx="123">
                  <c:v>49.437086574786157</c:v>
                </c:pt>
                <c:pt idx="124">
                  <c:v>50.117017497252583</c:v>
                </c:pt>
                <c:pt idx="125">
                  <c:v>50.993821220326872</c:v>
                </c:pt>
                <c:pt idx="126">
                  <c:v>51.874173849635476</c:v>
                </c:pt>
                <c:pt idx="127">
                  <c:v>52.596825467532781</c:v>
                </c:pt>
                <c:pt idx="128">
                  <c:v>53.418286228943245</c:v>
                </c:pt>
                <c:pt idx="129">
                  <c:v>53.979813369740135</c:v>
                </c:pt>
                <c:pt idx="130">
                  <c:v>54.295426433266591</c:v>
                </c:pt>
                <c:pt idx="131">
                  <c:v>55.861783650762334</c:v>
                </c:pt>
                <c:pt idx="132">
                  <c:v>58.018827996142541</c:v>
                </c:pt>
                <c:pt idx="133">
                  <c:v>58.19195989086888</c:v>
                </c:pt>
                <c:pt idx="134">
                  <c:v>59.39613739487789</c:v>
                </c:pt>
                <c:pt idx="135">
                  <c:v>61.034884561432548</c:v>
                </c:pt>
                <c:pt idx="136">
                  <c:v>62.255935049805245</c:v>
                </c:pt>
                <c:pt idx="137">
                  <c:v>63.94283753006237</c:v>
                </c:pt>
                <c:pt idx="138">
                  <c:v>67.337940267180443</c:v>
                </c:pt>
                <c:pt idx="139">
                  <c:v>69.184354194313556</c:v>
                </c:pt>
                <c:pt idx="140">
                  <c:v>71.007248688915467</c:v>
                </c:pt>
                <c:pt idx="141">
                  <c:v>73.25126008773212</c:v>
                </c:pt>
                <c:pt idx="142">
                  <c:v>75.062194469666082</c:v>
                </c:pt>
                <c:pt idx="143">
                  <c:v>74.928241053084804</c:v>
                </c:pt>
                <c:pt idx="144">
                  <c:v>78.062761281312987</c:v>
                </c:pt>
                <c:pt idx="145">
                  <c:v>78.412188445905244</c:v>
                </c:pt>
                <c:pt idx="146">
                  <c:v>79.560118164728365</c:v>
                </c:pt>
                <c:pt idx="147">
                  <c:v>81.485852747066431</c:v>
                </c:pt>
                <c:pt idx="148">
                  <c:v>84.430969490662221</c:v>
                </c:pt>
                <c:pt idx="149">
                  <c:v>85.917397641092009</c:v>
                </c:pt>
                <c:pt idx="150">
                  <c:v>88.615144247609464</c:v>
                </c:pt>
                <c:pt idx="151">
                  <c:v>90.314291854630397</c:v>
                </c:pt>
                <c:pt idx="152">
                  <c:v>94.435736197750458</c:v>
                </c:pt>
                <c:pt idx="153">
                  <c:v>100</c:v>
                </c:pt>
              </c:numCache>
            </c:numRef>
          </c:val>
          <c:smooth val="0"/>
          <c:extLst>
            <c:ext xmlns:c16="http://schemas.microsoft.com/office/drawing/2014/chart" uri="{C3380CC4-5D6E-409C-BE32-E72D297353CC}">
              <c16:uniqueId val="{00000000-0CEA-4738-B59D-37F26F46F537}"/>
            </c:ext>
          </c:extLst>
        </c:ser>
        <c:dLbls>
          <c:showLegendKey val="0"/>
          <c:showVal val="0"/>
          <c:showCatName val="0"/>
          <c:showSerName val="0"/>
          <c:showPercent val="0"/>
          <c:showBubbleSize val="0"/>
        </c:dLbls>
        <c:smooth val="0"/>
        <c:axId val="1053432256"/>
        <c:axId val="497501552"/>
      </c:lineChart>
      <c:catAx>
        <c:axId val="1053432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501552"/>
        <c:crosses val="autoZero"/>
        <c:auto val="1"/>
        <c:lblAlgn val="ctr"/>
        <c:lblOffset val="100"/>
        <c:noMultiLvlLbl val="0"/>
      </c:catAx>
      <c:valAx>
        <c:axId val="497501552"/>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Index 2023=100</a:t>
                </a:r>
                <a:r>
                  <a:rPr lang="en-NZ" baseline="0"/>
                  <a:t> (log scale)</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34322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GDP'!$P$2</c:f>
              <c:strCache>
                <c:ptCount val="1"/>
                <c:pt idx="0">
                  <c:v>Horizontal infrastructure</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GDP'!$P$8:$P$161</c:f>
              <c:numCache>
                <c:formatCode>0.0%</c:formatCode>
                <c:ptCount val="154"/>
                <c:pt idx="0">
                  <c:v>9.4163104993659319E-2</c:v>
                </c:pt>
                <c:pt idx="1">
                  <c:v>8.7597979813701349E-2</c:v>
                </c:pt>
                <c:pt idx="2">
                  <c:v>7.9010694291482636E-2</c:v>
                </c:pt>
                <c:pt idx="3">
                  <c:v>8.0715948304313959E-2</c:v>
                </c:pt>
                <c:pt idx="4">
                  <c:v>8.0243887515819873E-2</c:v>
                </c:pt>
                <c:pt idx="5">
                  <c:v>7.5265787676987439E-2</c:v>
                </c:pt>
                <c:pt idx="6">
                  <c:v>6.4245203866336045E-2</c:v>
                </c:pt>
                <c:pt idx="7">
                  <c:v>5.4079126893609844E-2</c:v>
                </c:pt>
                <c:pt idx="8">
                  <c:v>5.6444869511250204E-2</c:v>
                </c:pt>
                <c:pt idx="9">
                  <c:v>7.5417883432166599E-2</c:v>
                </c:pt>
                <c:pt idx="10">
                  <c:v>4.719235343860316E-2</c:v>
                </c:pt>
                <c:pt idx="11">
                  <c:v>5.0435272924919235E-2</c:v>
                </c:pt>
                <c:pt idx="12">
                  <c:v>3.0310102879347274E-2</c:v>
                </c:pt>
                <c:pt idx="13">
                  <c:v>3.2570069305324738E-2</c:v>
                </c:pt>
                <c:pt idx="14">
                  <c:v>2.7763094683428257E-2</c:v>
                </c:pt>
                <c:pt idx="15">
                  <c:v>4.5153695716275741E-2</c:v>
                </c:pt>
                <c:pt idx="16">
                  <c:v>6.0668564738636209E-2</c:v>
                </c:pt>
                <c:pt idx="17">
                  <c:v>5.1151838574766094E-2</c:v>
                </c:pt>
                <c:pt idx="18">
                  <c:v>2.207196737936068E-2</c:v>
                </c:pt>
                <c:pt idx="19">
                  <c:v>1.8356976398061449E-2</c:v>
                </c:pt>
                <c:pt idx="20">
                  <c:v>2.0303056152519365E-2</c:v>
                </c:pt>
                <c:pt idx="21">
                  <c:v>2.2089050910478247E-2</c:v>
                </c:pt>
                <c:pt idx="22">
                  <c:v>2.0243602672850934E-2</c:v>
                </c:pt>
                <c:pt idx="23">
                  <c:v>2.0085640022200507E-2</c:v>
                </c:pt>
                <c:pt idx="24">
                  <c:v>2.8496395540462339E-2</c:v>
                </c:pt>
                <c:pt idx="25">
                  <c:v>2.0420095650182279E-2</c:v>
                </c:pt>
                <c:pt idx="26">
                  <c:v>4.5343826224066297E-2</c:v>
                </c:pt>
                <c:pt idx="27">
                  <c:v>2.4845354228423319E-2</c:v>
                </c:pt>
                <c:pt idx="28">
                  <c:v>2.8968147696797543E-2</c:v>
                </c:pt>
                <c:pt idx="29">
                  <c:v>2.7716014495867008E-2</c:v>
                </c:pt>
                <c:pt idx="30">
                  <c:v>3.0195392138690515E-2</c:v>
                </c:pt>
                <c:pt idx="31">
                  <c:v>4.1882036966500294E-2</c:v>
                </c:pt>
                <c:pt idx="32">
                  <c:v>5.1572387479616011E-2</c:v>
                </c:pt>
                <c:pt idx="33">
                  <c:v>3.9336195080923314E-2</c:v>
                </c:pt>
                <c:pt idx="34">
                  <c:v>6.445119997169764E-2</c:v>
                </c:pt>
                <c:pt idx="35">
                  <c:v>4.1397566096409662E-2</c:v>
                </c:pt>
                <c:pt idx="36">
                  <c:v>4.608388865053574E-2</c:v>
                </c:pt>
                <c:pt idx="37">
                  <c:v>5.1906778676485139E-2</c:v>
                </c:pt>
                <c:pt idx="38">
                  <c:v>5.7863699060598482E-2</c:v>
                </c:pt>
                <c:pt idx="39">
                  <c:v>7.362133112233521E-2</c:v>
                </c:pt>
                <c:pt idx="40">
                  <c:v>4.8550721212383366E-2</c:v>
                </c:pt>
                <c:pt idx="41">
                  <c:v>5.5071673775209093E-2</c:v>
                </c:pt>
                <c:pt idx="42">
                  <c:v>5.7501457010766914E-2</c:v>
                </c:pt>
                <c:pt idx="43">
                  <c:v>6.1392635780195277E-2</c:v>
                </c:pt>
                <c:pt idx="44">
                  <c:v>5.7590027052033921E-2</c:v>
                </c:pt>
                <c:pt idx="45">
                  <c:v>4.8253218265090901E-2</c:v>
                </c:pt>
                <c:pt idx="46">
                  <c:v>3.9991676168765103E-2</c:v>
                </c:pt>
                <c:pt idx="47">
                  <c:v>2.6346401336236593E-2</c:v>
                </c:pt>
                <c:pt idx="48">
                  <c:v>2.2340179875704316E-2</c:v>
                </c:pt>
                <c:pt idx="49">
                  <c:v>2.2101733472822641E-2</c:v>
                </c:pt>
                <c:pt idx="50">
                  <c:v>2.3338925134185225E-2</c:v>
                </c:pt>
                <c:pt idx="51">
                  <c:v>3.1228497109158985E-2</c:v>
                </c:pt>
                <c:pt idx="52">
                  <c:v>4.8698257368411858E-2</c:v>
                </c:pt>
                <c:pt idx="53">
                  <c:v>3.7156496672193333E-2</c:v>
                </c:pt>
                <c:pt idx="54">
                  <c:v>4.2832347336462462E-2</c:v>
                </c:pt>
                <c:pt idx="55">
                  <c:v>4.7051452278570965E-2</c:v>
                </c:pt>
                <c:pt idx="56">
                  <c:v>4.4100176284302413E-2</c:v>
                </c:pt>
                <c:pt idx="57">
                  <c:v>6.1881557218665784E-2</c:v>
                </c:pt>
                <c:pt idx="58">
                  <c:v>6.1201438835728698E-2</c:v>
                </c:pt>
                <c:pt idx="59">
                  <c:v>6.0103246552504534E-2</c:v>
                </c:pt>
                <c:pt idx="60">
                  <c:v>6.9013074841628524E-2</c:v>
                </c:pt>
                <c:pt idx="61">
                  <c:v>6.1896747278979113E-2</c:v>
                </c:pt>
                <c:pt idx="62">
                  <c:v>4.1155936481614079E-2</c:v>
                </c:pt>
                <c:pt idx="63">
                  <c:v>4.2050608006413241E-2</c:v>
                </c:pt>
                <c:pt idx="64">
                  <c:v>3.3854570527066551E-2</c:v>
                </c:pt>
                <c:pt idx="65">
                  <c:v>5.4952622655637363E-2</c:v>
                </c:pt>
                <c:pt idx="66">
                  <c:v>4.0827547209659996E-2</c:v>
                </c:pt>
                <c:pt idx="67">
                  <c:v>4.4863614247286548E-2</c:v>
                </c:pt>
                <c:pt idx="68">
                  <c:v>5.4770355725625712E-2</c:v>
                </c:pt>
                <c:pt idx="69">
                  <c:v>5.7371350387374238E-2</c:v>
                </c:pt>
                <c:pt idx="70">
                  <c:v>4.8355339763517607E-2</c:v>
                </c:pt>
                <c:pt idx="71">
                  <c:v>2.7306257736603712E-2</c:v>
                </c:pt>
                <c:pt idx="72">
                  <c:v>1.6558025051194077E-2</c:v>
                </c:pt>
                <c:pt idx="73">
                  <c:v>9.8328836482406753E-3</c:v>
                </c:pt>
                <c:pt idx="74">
                  <c:v>1.4733298282125693E-2</c:v>
                </c:pt>
                <c:pt idx="75">
                  <c:v>2.251275267568088E-2</c:v>
                </c:pt>
                <c:pt idx="76">
                  <c:v>2.4671070409968937E-2</c:v>
                </c:pt>
                <c:pt idx="77">
                  <c:v>3.0085454512130693E-2</c:v>
                </c:pt>
                <c:pt idx="78">
                  <c:v>3.2240201397007756E-2</c:v>
                </c:pt>
                <c:pt idx="79">
                  <c:v>3.6281265260003581E-2</c:v>
                </c:pt>
                <c:pt idx="80">
                  <c:v>3.9887633535166243E-2</c:v>
                </c:pt>
                <c:pt idx="81">
                  <c:v>3.8763731103134066E-2</c:v>
                </c:pt>
                <c:pt idx="82">
                  <c:v>4.3060903451479587E-2</c:v>
                </c:pt>
                <c:pt idx="83">
                  <c:v>5.4362773751930479E-2</c:v>
                </c:pt>
                <c:pt idx="84">
                  <c:v>5.3692902832231715E-2</c:v>
                </c:pt>
                <c:pt idx="85">
                  <c:v>5.5289536876143526E-2</c:v>
                </c:pt>
                <c:pt idx="86">
                  <c:v>5.6833811108989871E-2</c:v>
                </c:pt>
                <c:pt idx="87">
                  <c:v>5.4537654143306392E-2</c:v>
                </c:pt>
                <c:pt idx="88">
                  <c:v>5.5881851137984016E-2</c:v>
                </c:pt>
                <c:pt idx="89">
                  <c:v>5.5290107625608841E-2</c:v>
                </c:pt>
                <c:pt idx="90">
                  <c:v>5.27853124195138E-2</c:v>
                </c:pt>
                <c:pt idx="91">
                  <c:v>4.882418870311124E-2</c:v>
                </c:pt>
                <c:pt idx="92">
                  <c:v>4.8096902455407868E-2</c:v>
                </c:pt>
                <c:pt idx="93">
                  <c:v>4.7577189897256678E-2</c:v>
                </c:pt>
                <c:pt idx="94">
                  <c:v>4.7482913361617168E-2</c:v>
                </c:pt>
                <c:pt idx="95">
                  <c:v>4.9257303329784688E-2</c:v>
                </c:pt>
                <c:pt idx="96">
                  <c:v>4.9501886628847379E-2</c:v>
                </c:pt>
                <c:pt idx="97">
                  <c:v>5.3979120132169739E-2</c:v>
                </c:pt>
                <c:pt idx="98">
                  <c:v>4.9985102830786846E-2</c:v>
                </c:pt>
                <c:pt idx="99">
                  <c:v>4.2213847697004168E-2</c:v>
                </c:pt>
                <c:pt idx="100">
                  <c:v>4.3583580418472129E-2</c:v>
                </c:pt>
                <c:pt idx="101">
                  <c:v>4.2007145024239446E-2</c:v>
                </c:pt>
                <c:pt idx="102">
                  <c:v>3.940829756795422E-2</c:v>
                </c:pt>
                <c:pt idx="103">
                  <c:v>4.1292698019801982E-2</c:v>
                </c:pt>
                <c:pt idx="104">
                  <c:v>3.3122516931951715E-2</c:v>
                </c:pt>
                <c:pt idx="105">
                  <c:v>4.1201607370381255E-2</c:v>
                </c:pt>
                <c:pt idx="106">
                  <c:v>5.1747696853815403E-2</c:v>
                </c:pt>
                <c:pt idx="107">
                  <c:v>4.144446034926997E-2</c:v>
                </c:pt>
                <c:pt idx="108">
                  <c:v>4.0083742899087248E-2</c:v>
                </c:pt>
                <c:pt idx="109">
                  <c:v>3.813722627737226E-2</c:v>
                </c:pt>
                <c:pt idx="110">
                  <c:v>3.1355300301761903E-2</c:v>
                </c:pt>
                <c:pt idx="111">
                  <c:v>3.0460938802734702E-2</c:v>
                </c:pt>
                <c:pt idx="112">
                  <c:v>3.1765502273666806E-2</c:v>
                </c:pt>
                <c:pt idx="113">
                  <c:v>3.1631783641476695E-2</c:v>
                </c:pt>
                <c:pt idx="114">
                  <c:v>3.2648592059699888E-2</c:v>
                </c:pt>
                <c:pt idx="115">
                  <c:v>2.7121717482561623E-2</c:v>
                </c:pt>
                <c:pt idx="116">
                  <c:v>2.8732255000444178E-2</c:v>
                </c:pt>
                <c:pt idx="117">
                  <c:v>2.8050204476040931E-2</c:v>
                </c:pt>
                <c:pt idx="118">
                  <c:v>2.1936230505214808E-2</c:v>
                </c:pt>
                <c:pt idx="119">
                  <c:v>2.4872262653149835E-2</c:v>
                </c:pt>
                <c:pt idx="120">
                  <c:v>2.5765930680052989E-2</c:v>
                </c:pt>
                <c:pt idx="121">
                  <c:v>2.9584009190134233E-2</c:v>
                </c:pt>
                <c:pt idx="122">
                  <c:v>2.4736770373288763E-2</c:v>
                </c:pt>
                <c:pt idx="123">
                  <c:v>2.013712867273423E-2</c:v>
                </c:pt>
                <c:pt idx="124">
                  <c:v>1.6083810966331935E-2</c:v>
                </c:pt>
                <c:pt idx="125">
                  <c:v>1.6140538476462608E-2</c:v>
                </c:pt>
                <c:pt idx="126">
                  <c:v>2.6651919515556184E-2</c:v>
                </c:pt>
                <c:pt idx="127">
                  <c:v>2.9774342613288322E-2</c:v>
                </c:pt>
                <c:pt idx="128">
                  <c:v>3.1904211978297459E-2</c:v>
                </c:pt>
                <c:pt idx="129">
                  <c:v>2.6783399089645225E-2</c:v>
                </c:pt>
                <c:pt idx="130">
                  <c:v>3.0624872921345664E-2</c:v>
                </c:pt>
                <c:pt idx="131">
                  <c:v>3.4370518716113511E-2</c:v>
                </c:pt>
                <c:pt idx="132">
                  <c:v>2.6976533057187023E-2</c:v>
                </c:pt>
                <c:pt idx="133">
                  <c:v>2.6548128212254996E-2</c:v>
                </c:pt>
                <c:pt idx="134">
                  <c:v>2.814953862914393E-2</c:v>
                </c:pt>
                <c:pt idx="135">
                  <c:v>2.9732414242423916E-2</c:v>
                </c:pt>
                <c:pt idx="136">
                  <c:v>3.5649761938908238E-2</c:v>
                </c:pt>
                <c:pt idx="137">
                  <c:v>3.3114456979194615E-2</c:v>
                </c:pt>
                <c:pt idx="138">
                  <c:v>3.0955640744018496E-2</c:v>
                </c:pt>
                <c:pt idx="139">
                  <c:v>3.9879003664294248E-2</c:v>
                </c:pt>
                <c:pt idx="140">
                  <c:v>3.7909744553415926E-2</c:v>
                </c:pt>
                <c:pt idx="141">
                  <c:v>3.4065950364816716E-2</c:v>
                </c:pt>
                <c:pt idx="142">
                  <c:v>3.7080299144916375E-2</c:v>
                </c:pt>
                <c:pt idx="143">
                  <c:v>3.4815973329060439E-2</c:v>
                </c:pt>
                <c:pt idx="144">
                  <c:v>3.4697711369326797E-2</c:v>
                </c:pt>
                <c:pt idx="145">
                  <c:v>3.4245539073180245E-2</c:v>
                </c:pt>
                <c:pt idx="146">
                  <c:v>3.2607778666711537E-2</c:v>
                </c:pt>
                <c:pt idx="147">
                  <c:v>3.0189680412971452E-2</c:v>
                </c:pt>
                <c:pt idx="148">
                  <c:v>3.2155463760683956E-2</c:v>
                </c:pt>
                <c:pt idx="149">
                  <c:v>3.2854293122543086E-2</c:v>
                </c:pt>
                <c:pt idx="150">
                  <c:v>3.5351206096726512E-2</c:v>
                </c:pt>
                <c:pt idx="151">
                  <c:v>3.6379164558922636E-2</c:v>
                </c:pt>
                <c:pt idx="152">
                  <c:v>3.916237153710185E-2</c:v>
                </c:pt>
                <c:pt idx="153">
                  <c:v>#N/A</c:v>
                </c:pt>
              </c:numCache>
            </c:numRef>
          </c:val>
          <c:smooth val="0"/>
          <c:extLst>
            <c:ext xmlns:c16="http://schemas.microsoft.com/office/drawing/2014/chart" uri="{C3380CC4-5D6E-409C-BE32-E72D297353CC}">
              <c16:uniqueId val="{00000000-8F7A-437A-84DA-A91745D592B7}"/>
            </c:ext>
          </c:extLst>
        </c:ser>
        <c:ser>
          <c:idx val="1"/>
          <c:order val="1"/>
          <c:tx>
            <c:strRef>
              <c:f>'2.3 Investment % of GDP'!$Q$2</c:f>
              <c:strCache>
                <c:ptCount val="1"/>
                <c:pt idx="0">
                  <c:v>Vertical infrastructure</c:v>
                </c:pt>
              </c:strCache>
            </c:strRef>
          </c:tx>
          <c:spPr>
            <a:ln w="28575" cap="rnd">
              <a:solidFill>
                <a:schemeClr val="accent2"/>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GDP'!$Q$8:$Q$161</c:f>
              <c:numCache>
                <c:formatCode>0.0%</c:formatCode>
                <c:ptCount val="154"/>
                <c:pt idx="0">
                  <c:v>#N/A</c:v>
                </c:pt>
                <c:pt idx="1">
                  <c:v>#N/A</c:v>
                </c:pt>
                <c:pt idx="2">
                  <c:v>#N/A</c:v>
                </c:pt>
                <c:pt idx="3">
                  <c:v>#N/A</c:v>
                </c:pt>
                <c:pt idx="4">
                  <c:v>#N/A</c:v>
                </c:pt>
                <c:pt idx="5">
                  <c:v>#N/A</c:v>
                </c:pt>
                <c:pt idx="6">
                  <c:v>#N/A</c:v>
                </c:pt>
                <c:pt idx="7">
                  <c:v>#N/A</c:v>
                </c:pt>
                <c:pt idx="8">
                  <c:v>#N/A</c:v>
                </c:pt>
                <c:pt idx="9">
                  <c:v>2.6100017554496783E-4</c:v>
                </c:pt>
                <c:pt idx="10">
                  <c:v>9.8160639472976086E-5</c:v>
                </c:pt>
                <c:pt idx="11">
                  <c:v>5.5679292758009705E-6</c:v>
                </c:pt>
                <c:pt idx="12">
                  <c:v>2.6239755899523832E-6</c:v>
                </c:pt>
                <c:pt idx="13">
                  <c:v>1.0922131897263724E-5</c:v>
                </c:pt>
                <c:pt idx="14">
                  <c:v>1.5597779857810334E-4</c:v>
                </c:pt>
                <c:pt idx="15">
                  <c:v>3.0805865596305758E-4</c:v>
                </c:pt>
                <c:pt idx="16">
                  <c:v>8.1419870917926254E-4</c:v>
                </c:pt>
                <c:pt idx="17">
                  <c:v>1.450200437797399E-3</c:v>
                </c:pt>
                <c:pt idx="18">
                  <c:v>8.9970470990523397E-4</c:v>
                </c:pt>
                <c:pt idx="19">
                  <c:v>8.7167220968236152E-4</c:v>
                </c:pt>
                <c:pt idx="20">
                  <c:v>5.123763981415211E-4</c:v>
                </c:pt>
                <c:pt idx="21">
                  <c:v>8.1988382312286618E-4</c:v>
                </c:pt>
                <c:pt idx="22">
                  <c:v>9.7586596341279661E-4</c:v>
                </c:pt>
                <c:pt idx="23">
                  <c:v>9.5840510037759443E-4</c:v>
                </c:pt>
                <c:pt idx="24">
                  <c:v>1.0245008927021728E-3</c:v>
                </c:pt>
                <c:pt idx="25">
                  <c:v>1.1407852807509312E-3</c:v>
                </c:pt>
                <c:pt idx="26">
                  <c:v>9.7244262032844596E-4</c:v>
                </c:pt>
                <c:pt idx="27">
                  <c:v>8.5175076342410439E-4</c:v>
                </c:pt>
                <c:pt idx="28">
                  <c:v>8.6321173542851194E-4</c:v>
                </c:pt>
                <c:pt idx="29">
                  <c:v>1.0232202369321389E-3</c:v>
                </c:pt>
                <c:pt idx="30">
                  <c:v>9.7273745441553124E-4</c:v>
                </c:pt>
                <c:pt idx="31">
                  <c:v>1.0094458227801518E-3</c:v>
                </c:pt>
                <c:pt idx="32">
                  <c:v>7.2844622749811995E-4</c:v>
                </c:pt>
                <c:pt idx="33">
                  <c:v>9.5941668533545688E-3</c:v>
                </c:pt>
                <c:pt idx="34">
                  <c:v>9.259669043931067E-3</c:v>
                </c:pt>
                <c:pt idx="35">
                  <c:v>9.1040862428938378E-3</c:v>
                </c:pt>
                <c:pt idx="36">
                  <c:v>1.1748679599530104E-2</c:v>
                </c:pt>
                <c:pt idx="37">
                  <c:v>9.7300830178645072E-3</c:v>
                </c:pt>
                <c:pt idx="38">
                  <c:v>1.2413619761873575E-2</c:v>
                </c:pt>
                <c:pt idx="39">
                  <c:v>1.2691656443322059E-2</c:v>
                </c:pt>
                <c:pt idx="40">
                  <c:v>1.1244212542710233E-2</c:v>
                </c:pt>
                <c:pt idx="41">
                  <c:v>1.4284506781688439E-2</c:v>
                </c:pt>
                <c:pt idx="42">
                  <c:v>1.165006046758325E-2</c:v>
                </c:pt>
                <c:pt idx="43">
                  <c:v>9.52787326224914E-3</c:v>
                </c:pt>
                <c:pt idx="44">
                  <c:v>8.6901654793404472E-3</c:v>
                </c:pt>
                <c:pt idx="45">
                  <c:v>7.1052317195089143E-3</c:v>
                </c:pt>
                <c:pt idx="46">
                  <c:v>5.6344044973329309E-3</c:v>
                </c:pt>
                <c:pt idx="47">
                  <c:v>5.0126530189720199E-3</c:v>
                </c:pt>
                <c:pt idx="48">
                  <c:v>4.4730726515990887E-3</c:v>
                </c:pt>
                <c:pt idx="49">
                  <c:v>6.0626320460754014E-3</c:v>
                </c:pt>
                <c:pt idx="50">
                  <c:v>8.1441808343657232E-3</c:v>
                </c:pt>
                <c:pt idx="51">
                  <c:v>9.5726601336867945E-3</c:v>
                </c:pt>
                <c:pt idx="52">
                  <c:v>8.0872836237383047E-3</c:v>
                </c:pt>
                <c:pt idx="53">
                  <c:v>7.346625505639714E-3</c:v>
                </c:pt>
                <c:pt idx="54">
                  <c:v>1.0054492915512114E-2</c:v>
                </c:pt>
                <c:pt idx="55">
                  <c:v>1.1542957754673535E-2</c:v>
                </c:pt>
                <c:pt idx="56">
                  <c:v>9.8823565308782287E-3</c:v>
                </c:pt>
                <c:pt idx="57">
                  <c:v>7.9002215812365648E-3</c:v>
                </c:pt>
                <c:pt idx="58">
                  <c:v>5.4610283919791685E-3</c:v>
                </c:pt>
                <c:pt idx="59">
                  <c:v>6.7628056541115074E-3</c:v>
                </c:pt>
                <c:pt idx="60">
                  <c:v>8.6393910069431437E-3</c:v>
                </c:pt>
                <c:pt idx="61">
                  <c:v>6.0444932339498453E-3</c:v>
                </c:pt>
                <c:pt idx="62">
                  <c:v>4.7050809257066306E-3</c:v>
                </c:pt>
                <c:pt idx="63">
                  <c:v>5.6693221663655369E-3</c:v>
                </c:pt>
                <c:pt idx="64">
                  <c:v>7.265646983583559E-3</c:v>
                </c:pt>
                <c:pt idx="65">
                  <c:v>8.7785434007211175E-3</c:v>
                </c:pt>
                <c:pt idx="66">
                  <c:v>9.9633116497483635E-3</c:v>
                </c:pt>
                <c:pt idx="67">
                  <c:v>1.2465474085514572E-2</c:v>
                </c:pt>
                <c:pt idx="68">
                  <c:v>1.807150621117103E-2</c:v>
                </c:pt>
                <c:pt idx="69">
                  <c:v>2.8278115730553822E-2</c:v>
                </c:pt>
                <c:pt idx="70">
                  <c:v>2.8652398900759789E-2</c:v>
                </c:pt>
                <c:pt idx="71">
                  <c:v>2.975179320940612E-2</c:v>
                </c:pt>
                <c:pt idx="72">
                  <c:v>2.2955706574921554E-2</c:v>
                </c:pt>
                <c:pt idx="73">
                  <c:v>1.264202027485126E-2</c:v>
                </c:pt>
                <c:pt idx="74">
                  <c:v>1.27113959489004E-2</c:v>
                </c:pt>
                <c:pt idx="75">
                  <c:v>2.1761570908669106E-2</c:v>
                </c:pt>
                <c:pt idx="76">
                  <c:v>2.2711718654870851E-2</c:v>
                </c:pt>
                <c:pt idx="77">
                  <c:v>2.6517364248993175E-2</c:v>
                </c:pt>
                <c:pt idx="78">
                  <c:v>2.5057910318732935E-2</c:v>
                </c:pt>
                <c:pt idx="79">
                  <c:v>3.0987873882009156E-2</c:v>
                </c:pt>
                <c:pt idx="80">
                  <c:v>2.9499601511230912E-2</c:v>
                </c:pt>
                <c:pt idx="81">
                  <c:v>2.5185881644815281E-2</c:v>
                </c:pt>
                <c:pt idx="82">
                  <c:v>2.6507437860443378E-2</c:v>
                </c:pt>
                <c:pt idx="83">
                  <c:v>3.2557461418661997E-2</c:v>
                </c:pt>
                <c:pt idx="84">
                  <c:v>2.8260073997296912E-2</c:v>
                </c:pt>
                <c:pt idx="85">
                  <c:v>2.6960969400136779E-2</c:v>
                </c:pt>
                <c:pt idx="86">
                  <c:v>2.9827928479092786E-2</c:v>
                </c:pt>
                <c:pt idx="87">
                  <c:v>2.8159790430475961E-2</c:v>
                </c:pt>
                <c:pt idx="88">
                  <c:v>2.6398842133609018E-2</c:v>
                </c:pt>
                <c:pt idx="89">
                  <c:v>2.7568453931561741E-2</c:v>
                </c:pt>
                <c:pt idx="90">
                  <c:v>2.9018264967905761E-2</c:v>
                </c:pt>
                <c:pt idx="91">
                  <c:v>2.6255297856670815E-2</c:v>
                </c:pt>
                <c:pt idx="92">
                  <c:v>2.3898367838789094E-2</c:v>
                </c:pt>
                <c:pt idx="93">
                  <c:v>2.4519796146797571E-2</c:v>
                </c:pt>
                <c:pt idx="94">
                  <c:v>2.6411569579711431E-2</c:v>
                </c:pt>
                <c:pt idx="95">
                  <c:v>2.555353073727373E-2</c:v>
                </c:pt>
                <c:pt idx="96">
                  <c:v>2.4750798869768227E-2</c:v>
                </c:pt>
                <c:pt idx="97">
                  <c:v>2.3377855280990293E-2</c:v>
                </c:pt>
                <c:pt idx="98">
                  <c:v>2.215105422090646E-2</c:v>
                </c:pt>
                <c:pt idx="99">
                  <c:v>2.2324518869574126E-2</c:v>
                </c:pt>
                <c:pt idx="100">
                  <c:v>2.4547372044400627E-2</c:v>
                </c:pt>
                <c:pt idx="101">
                  <c:v>2.3077141033504996E-2</c:v>
                </c:pt>
                <c:pt idx="102">
                  <c:v>1.7703719599427754E-2</c:v>
                </c:pt>
                <c:pt idx="103">
                  <c:v>1.9190346534653464E-2</c:v>
                </c:pt>
                <c:pt idx="104">
                  <c:v>1.9325203297743343E-2</c:v>
                </c:pt>
                <c:pt idx="105">
                  <c:v>2.3970851366385187E-2</c:v>
                </c:pt>
                <c:pt idx="106">
                  <c:v>3.0105865437102228E-2</c:v>
                </c:pt>
                <c:pt idx="107">
                  <c:v>2.5190034203745836E-2</c:v>
                </c:pt>
                <c:pt idx="108">
                  <c:v>2.5181145082019532E-2</c:v>
                </c:pt>
                <c:pt idx="109">
                  <c:v>2.4224536777091521E-2</c:v>
                </c:pt>
                <c:pt idx="110">
                  <c:v>2.3850162054417808E-2</c:v>
                </c:pt>
                <c:pt idx="111">
                  <c:v>2.3118026226623237E-2</c:v>
                </c:pt>
                <c:pt idx="112">
                  <c:v>2.1769346585773695E-2</c:v>
                </c:pt>
                <c:pt idx="113">
                  <c:v>1.980222822658273E-2</c:v>
                </c:pt>
                <c:pt idx="114">
                  <c:v>1.7382084109542756E-2</c:v>
                </c:pt>
                <c:pt idx="115">
                  <c:v>1.6722110538419509E-2</c:v>
                </c:pt>
                <c:pt idx="116">
                  <c:v>2.0467091098045245E-2</c:v>
                </c:pt>
                <c:pt idx="117">
                  <c:v>2.1934841743276663E-2</c:v>
                </c:pt>
                <c:pt idx="118">
                  <c:v>1.8375662600757483E-2</c:v>
                </c:pt>
                <c:pt idx="119">
                  <c:v>1.8818551884614485E-2</c:v>
                </c:pt>
                <c:pt idx="120">
                  <c:v>2.0764493870168155E-2</c:v>
                </c:pt>
                <c:pt idx="121">
                  <c:v>2.4826552181390894E-2</c:v>
                </c:pt>
                <c:pt idx="122">
                  <c:v>2.0889005869502278E-2</c:v>
                </c:pt>
                <c:pt idx="123">
                  <c:v>1.9062189531216082E-2</c:v>
                </c:pt>
                <c:pt idx="124">
                  <c:v>1.6929445891546293E-2</c:v>
                </c:pt>
                <c:pt idx="125">
                  <c:v>1.8272081207035877E-2</c:v>
                </c:pt>
                <c:pt idx="126">
                  <c:v>1.8017997423001787E-2</c:v>
                </c:pt>
                <c:pt idx="127">
                  <c:v>1.8634929427008635E-2</c:v>
                </c:pt>
                <c:pt idx="128">
                  <c:v>2.6720145017411628E-2</c:v>
                </c:pt>
                <c:pt idx="129">
                  <c:v>2.1072182801939603E-2</c:v>
                </c:pt>
                <c:pt idx="130">
                  <c:v>2.6753693841683666E-2</c:v>
                </c:pt>
                <c:pt idx="131">
                  <c:v>2.0651373926684969E-2</c:v>
                </c:pt>
                <c:pt idx="132">
                  <c:v>2.3988206227857543E-2</c:v>
                </c:pt>
                <c:pt idx="133">
                  <c:v>2.3801466182377704E-2</c:v>
                </c:pt>
                <c:pt idx="134">
                  <c:v>2.5371828763615729E-2</c:v>
                </c:pt>
                <c:pt idx="135">
                  <c:v>2.6617725269961631E-2</c:v>
                </c:pt>
                <c:pt idx="136">
                  <c:v>2.4407703590958469E-2</c:v>
                </c:pt>
                <c:pt idx="137">
                  <c:v>2.3137485174763377E-2</c:v>
                </c:pt>
                <c:pt idx="138">
                  <c:v>2.2940409164689056E-2</c:v>
                </c:pt>
                <c:pt idx="139">
                  <c:v>2.4521794554390252E-2</c:v>
                </c:pt>
                <c:pt idx="140">
                  <c:v>2.6501601889408019E-2</c:v>
                </c:pt>
                <c:pt idx="141">
                  <c:v>2.8118431638018991E-2</c:v>
                </c:pt>
                <c:pt idx="142">
                  <c:v>2.1736295476604665E-2</c:v>
                </c:pt>
                <c:pt idx="143">
                  <c:v>2.1468429650431796E-2</c:v>
                </c:pt>
                <c:pt idx="144">
                  <c:v>2.3754359828612154E-2</c:v>
                </c:pt>
                <c:pt idx="145">
                  <c:v>2.4151047477121813E-2</c:v>
                </c:pt>
                <c:pt idx="146">
                  <c:v>2.1916269187577525E-2</c:v>
                </c:pt>
                <c:pt idx="147">
                  <c:v>2.2436235261202957E-2</c:v>
                </c:pt>
                <c:pt idx="148">
                  <c:v>2.3288313428988745E-2</c:v>
                </c:pt>
                <c:pt idx="149">
                  <c:v>2.4768766279122903E-2</c:v>
                </c:pt>
                <c:pt idx="150">
                  <c:v>2.411897302028659E-2</c:v>
                </c:pt>
                <c:pt idx="151">
                  <c:v>2.4965610768818647E-2</c:v>
                </c:pt>
                <c:pt idx="152">
                  <c:v>2.4511340280833478E-2</c:v>
                </c:pt>
                <c:pt idx="153">
                  <c:v>#N/A</c:v>
                </c:pt>
              </c:numCache>
            </c:numRef>
          </c:val>
          <c:smooth val="0"/>
          <c:extLst>
            <c:ext xmlns:c16="http://schemas.microsoft.com/office/drawing/2014/chart" uri="{C3380CC4-5D6E-409C-BE32-E72D297353CC}">
              <c16:uniqueId val="{00000001-8F7A-437A-84DA-A91745D592B7}"/>
            </c:ext>
          </c:extLst>
        </c:ser>
        <c:ser>
          <c:idx val="2"/>
          <c:order val="2"/>
          <c:tx>
            <c:strRef>
              <c:f>'2.3 Investment % of GDP'!$R$2</c:f>
              <c:strCache>
                <c:ptCount val="1"/>
                <c:pt idx="0">
                  <c:v>Total infrastructure</c:v>
                </c:pt>
              </c:strCache>
            </c:strRef>
          </c:tx>
          <c:spPr>
            <a:ln w="28575" cap="rnd">
              <a:solidFill>
                <a:schemeClr val="accent3"/>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GDP'!$R$8:$R$161</c:f>
              <c:numCache>
                <c:formatCode>0.0%</c:formatCode>
                <c:ptCount val="154"/>
                <c:pt idx="0">
                  <c:v>9.4163104993659319E-2</c:v>
                </c:pt>
                <c:pt idx="1">
                  <c:v>8.7597979813701349E-2</c:v>
                </c:pt>
                <c:pt idx="2">
                  <c:v>7.9010694291482636E-2</c:v>
                </c:pt>
                <c:pt idx="3">
                  <c:v>8.0715948304313959E-2</c:v>
                </c:pt>
                <c:pt idx="4">
                  <c:v>8.0243887515819873E-2</c:v>
                </c:pt>
                <c:pt idx="5">
                  <c:v>7.5265787676987439E-2</c:v>
                </c:pt>
                <c:pt idx="6">
                  <c:v>6.4245203866336045E-2</c:v>
                </c:pt>
                <c:pt idx="7">
                  <c:v>5.4079126893609844E-2</c:v>
                </c:pt>
                <c:pt idx="8">
                  <c:v>5.6444869511250204E-2</c:v>
                </c:pt>
                <c:pt idx="9">
                  <c:v>7.567888360771155E-2</c:v>
                </c:pt>
                <c:pt idx="10">
                  <c:v>4.7290514078076135E-2</c:v>
                </c:pt>
                <c:pt idx="11">
                  <c:v>5.0440840854195035E-2</c:v>
                </c:pt>
                <c:pt idx="12">
                  <c:v>3.0312726854937223E-2</c:v>
                </c:pt>
                <c:pt idx="13">
                  <c:v>3.2580991437221998E-2</c:v>
                </c:pt>
                <c:pt idx="14">
                  <c:v>2.7919072482006362E-2</c:v>
                </c:pt>
                <c:pt idx="15">
                  <c:v>4.5461754372238795E-2</c:v>
                </c:pt>
                <c:pt idx="16">
                  <c:v>6.1482763447815475E-2</c:v>
                </c:pt>
                <c:pt idx="17">
                  <c:v>5.2602039012563495E-2</c:v>
                </c:pt>
                <c:pt idx="18">
                  <c:v>2.2971672089265909E-2</c:v>
                </c:pt>
                <c:pt idx="19">
                  <c:v>1.9228648607743811E-2</c:v>
                </c:pt>
                <c:pt idx="20">
                  <c:v>2.0815432550660887E-2</c:v>
                </c:pt>
                <c:pt idx="21">
                  <c:v>2.2908934733601113E-2</c:v>
                </c:pt>
                <c:pt idx="22">
                  <c:v>2.1219468636263734E-2</c:v>
                </c:pt>
                <c:pt idx="23">
                  <c:v>2.1044045122578101E-2</c:v>
                </c:pt>
                <c:pt idx="24">
                  <c:v>2.9520896433164513E-2</c:v>
                </c:pt>
                <c:pt idx="25">
                  <c:v>2.1560880930933213E-2</c:v>
                </c:pt>
                <c:pt idx="26">
                  <c:v>4.6316268844394742E-2</c:v>
                </c:pt>
                <c:pt idx="27">
                  <c:v>2.5697104991847422E-2</c:v>
                </c:pt>
                <c:pt idx="28">
                  <c:v>2.9831359432226055E-2</c:v>
                </c:pt>
                <c:pt idx="29">
                  <c:v>2.8739234732799143E-2</c:v>
                </c:pt>
                <c:pt idx="30">
                  <c:v>3.116812959310605E-2</c:v>
                </c:pt>
                <c:pt idx="31">
                  <c:v>4.2891482789280448E-2</c:v>
                </c:pt>
                <c:pt idx="32">
                  <c:v>5.2300833707114129E-2</c:v>
                </c:pt>
                <c:pt idx="33">
                  <c:v>4.893036193427789E-2</c:v>
                </c:pt>
                <c:pt idx="34">
                  <c:v>7.3710869015628705E-2</c:v>
                </c:pt>
                <c:pt idx="35">
                  <c:v>5.0501652339303496E-2</c:v>
                </c:pt>
                <c:pt idx="36">
                  <c:v>5.7832568250065844E-2</c:v>
                </c:pt>
                <c:pt idx="37">
                  <c:v>6.1636861694349648E-2</c:v>
                </c:pt>
                <c:pt idx="38">
                  <c:v>7.0277318822472054E-2</c:v>
                </c:pt>
                <c:pt idx="39">
                  <c:v>8.6312987565657265E-2</c:v>
                </c:pt>
                <c:pt idx="40">
                  <c:v>5.9794933755093593E-2</c:v>
                </c:pt>
                <c:pt idx="41">
                  <c:v>6.9356180556897531E-2</c:v>
                </c:pt>
                <c:pt idx="42">
                  <c:v>6.9151517478350161E-2</c:v>
                </c:pt>
                <c:pt idx="43">
                  <c:v>7.0920509042444416E-2</c:v>
                </c:pt>
                <c:pt idx="44">
                  <c:v>6.6280192531374377E-2</c:v>
                </c:pt>
                <c:pt idx="45">
                  <c:v>5.5358449984599822E-2</c:v>
                </c:pt>
                <c:pt idx="46">
                  <c:v>4.562608066609803E-2</c:v>
                </c:pt>
                <c:pt idx="47">
                  <c:v>3.135905435520861E-2</c:v>
                </c:pt>
                <c:pt idx="48">
                  <c:v>2.6813252527303405E-2</c:v>
                </c:pt>
                <c:pt idx="49">
                  <c:v>2.8164365518898046E-2</c:v>
                </c:pt>
                <c:pt idx="50">
                  <c:v>3.1483105968550952E-2</c:v>
                </c:pt>
                <c:pt idx="51">
                  <c:v>4.0801157242845776E-2</c:v>
                </c:pt>
                <c:pt idx="52">
                  <c:v>5.678554099215017E-2</c:v>
                </c:pt>
                <c:pt idx="53">
                  <c:v>4.4503122177833046E-2</c:v>
                </c:pt>
                <c:pt idx="54">
                  <c:v>5.2886840251974571E-2</c:v>
                </c:pt>
                <c:pt idx="55">
                  <c:v>5.8594410033244504E-2</c:v>
                </c:pt>
                <c:pt idx="56">
                  <c:v>5.3982532815180645E-2</c:v>
                </c:pt>
                <c:pt idx="57">
                  <c:v>6.9781778799902355E-2</c:v>
                </c:pt>
                <c:pt idx="58">
                  <c:v>6.6662467227707869E-2</c:v>
                </c:pt>
                <c:pt idx="59">
                  <c:v>6.6866052206616053E-2</c:v>
                </c:pt>
                <c:pt idx="60">
                  <c:v>7.7652465848571661E-2</c:v>
                </c:pt>
                <c:pt idx="61">
                  <c:v>6.7941240512928949E-2</c:v>
                </c:pt>
                <c:pt idx="62">
                  <c:v>4.5861017407320709E-2</c:v>
                </c:pt>
                <c:pt idx="63">
                  <c:v>4.7719930172778778E-2</c:v>
                </c:pt>
                <c:pt idx="64">
                  <c:v>4.1120217510650106E-2</c:v>
                </c:pt>
                <c:pt idx="65">
                  <c:v>6.3731166056358479E-2</c:v>
                </c:pt>
                <c:pt idx="66">
                  <c:v>5.0790858859408365E-2</c:v>
                </c:pt>
                <c:pt idx="67">
                  <c:v>5.732908833280112E-2</c:v>
                </c:pt>
                <c:pt idx="68">
                  <c:v>7.2841861936796731E-2</c:v>
                </c:pt>
                <c:pt idx="69">
                  <c:v>8.5649466117928064E-2</c:v>
                </c:pt>
                <c:pt idx="70">
                  <c:v>7.7007738664277389E-2</c:v>
                </c:pt>
                <c:pt idx="71">
                  <c:v>5.7058050946009825E-2</c:v>
                </c:pt>
                <c:pt idx="72">
                  <c:v>3.9513731626115628E-2</c:v>
                </c:pt>
                <c:pt idx="73">
                  <c:v>2.2474903923091934E-2</c:v>
                </c:pt>
                <c:pt idx="74">
                  <c:v>2.7444694231026093E-2</c:v>
                </c:pt>
                <c:pt idx="75">
                  <c:v>4.4274323584349989E-2</c:v>
                </c:pt>
                <c:pt idx="76">
                  <c:v>4.7382789064839788E-2</c:v>
                </c:pt>
                <c:pt idx="77">
                  <c:v>5.6602818761123871E-2</c:v>
                </c:pt>
                <c:pt idx="78">
                  <c:v>5.7298111715740695E-2</c:v>
                </c:pt>
                <c:pt idx="79">
                  <c:v>6.7269139142012754E-2</c:v>
                </c:pt>
                <c:pt idx="80">
                  <c:v>6.9387235046397155E-2</c:v>
                </c:pt>
                <c:pt idx="81">
                  <c:v>6.3949612747949344E-2</c:v>
                </c:pt>
                <c:pt idx="82">
                  <c:v>6.9568341311922965E-2</c:v>
                </c:pt>
                <c:pt idx="83">
                  <c:v>8.6920235170592469E-2</c:v>
                </c:pt>
                <c:pt idx="84">
                  <c:v>8.1952976829528637E-2</c:v>
                </c:pt>
                <c:pt idx="85">
                  <c:v>8.2250506276280305E-2</c:v>
                </c:pt>
                <c:pt idx="86">
                  <c:v>8.6661739588082654E-2</c:v>
                </c:pt>
                <c:pt idx="87">
                  <c:v>8.269744457378235E-2</c:v>
                </c:pt>
                <c:pt idx="88">
                  <c:v>8.2280693271593042E-2</c:v>
                </c:pt>
                <c:pt idx="89">
                  <c:v>8.2858561557170585E-2</c:v>
                </c:pt>
                <c:pt idx="90">
                  <c:v>8.1803577387419557E-2</c:v>
                </c:pt>
                <c:pt idx="91">
                  <c:v>7.5079486559782055E-2</c:v>
                </c:pt>
                <c:pt idx="92">
                  <c:v>7.1995270294196959E-2</c:v>
                </c:pt>
                <c:pt idx="93">
                  <c:v>7.2096986044054248E-2</c:v>
                </c:pt>
                <c:pt idx="94">
                  <c:v>7.389448294132861E-2</c:v>
                </c:pt>
                <c:pt idx="95">
                  <c:v>7.4810834067058421E-2</c:v>
                </c:pt>
                <c:pt idx="96">
                  <c:v>7.4252685498615606E-2</c:v>
                </c:pt>
                <c:pt idx="97">
                  <c:v>7.7356975413160015E-2</c:v>
                </c:pt>
                <c:pt idx="98">
                  <c:v>7.2136157051693295E-2</c:v>
                </c:pt>
                <c:pt idx="99">
                  <c:v>6.4538366566578284E-2</c:v>
                </c:pt>
                <c:pt idx="100">
                  <c:v>6.8130952462872749E-2</c:v>
                </c:pt>
                <c:pt idx="101">
                  <c:v>6.5084286057744439E-2</c:v>
                </c:pt>
                <c:pt idx="102">
                  <c:v>5.711201716738197E-2</c:v>
                </c:pt>
                <c:pt idx="103">
                  <c:v>6.0483044554455447E-2</c:v>
                </c:pt>
                <c:pt idx="104">
                  <c:v>5.2447720229695058E-2</c:v>
                </c:pt>
                <c:pt idx="105">
                  <c:v>6.5172458736766456E-2</c:v>
                </c:pt>
                <c:pt idx="106">
                  <c:v>8.1853562290917628E-2</c:v>
                </c:pt>
                <c:pt idx="107">
                  <c:v>6.6634494553015802E-2</c:v>
                </c:pt>
                <c:pt idx="108">
                  <c:v>6.5264887981106787E-2</c:v>
                </c:pt>
                <c:pt idx="109">
                  <c:v>6.2361763054463788E-2</c:v>
                </c:pt>
                <c:pt idx="110">
                  <c:v>5.5205462356179714E-2</c:v>
                </c:pt>
                <c:pt idx="111">
                  <c:v>5.3578965029357939E-2</c:v>
                </c:pt>
                <c:pt idx="112">
                  <c:v>5.3534848859440501E-2</c:v>
                </c:pt>
                <c:pt idx="113">
                  <c:v>5.1434011868059425E-2</c:v>
                </c:pt>
                <c:pt idx="114">
                  <c:v>5.0030676169242644E-2</c:v>
                </c:pt>
                <c:pt idx="115">
                  <c:v>4.3843828020981128E-2</c:v>
                </c:pt>
                <c:pt idx="116">
                  <c:v>4.9199346098489423E-2</c:v>
                </c:pt>
                <c:pt idx="117">
                  <c:v>4.998504621931759E-2</c:v>
                </c:pt>
                <c:pt idx="118">
                  <c:v>4.0311893105972281E-2</c:v>
                </c:pt>
                <c:pt idx="119">
                  <c:v>4.3690814537764314E-2</c:v>
                </c:pt>
                <c:pt idx="120">
                  <c:v>4.653042455022114E-2</c:v>
                </c:pt>
                <c:pt idx="121">
                  <c:v>5.4410561371525126E-2</c:v>
                </c:pt>
                <c:pt idx="122">
                  <c:v>4.5625776242791044E-2</c:v>
                </c:pt>
                <c:pt idx="123">
                  <c:v>3.9199318203950305E-2</c:v>
                </c:pt>
                <c:pt idx="124">
                  <c:v>3.3013256857878231E-2</c:v>
                </c:pt>
                <c:pt idx="125">
                  <c:v>3.4412619683498485E-2</c:v>
                </c:pt>
                <c:pt idx="126">
                  <c:v>4.4669916938557971E-2</c:v>
                </c:pt>
                <c:pt idx="127">
                  <c:v>4.8409272040296956E-2</c:v>
                </c:pt>
                <c:pt idx="128">
                  <c:v>5.8624356995709087E-2</c:v>
                </c:pt>
                <c:pt idx="129">
                  <c:v>4.7855581891584821E-2</c:v>
                </c:pt>
                <c:pt idx="130">
                  <c:v>5.7378566763029333E-2</c:v>
                </c:pt>
                <c:pt idx="131">
                  <c:v>5.5021892642798484E-2</c:v>
                </c:pt>
                <c:pt idx="132">
                  <c:v>5.0964739285044566E-2</c:v>
                </c:pt>
                <c:pt idx="133">
                  <c:v>5.0349594394632692E-2</c:v>
                </c:pt>
                <c:pt idx="134">
                  <c:v>5.3521367392759651E-2</c:v>
                </c:pt>
                <c:pt idx="135">
                  <c:v>5.6350139512385544E-2</c:v>
                </c:pt>
                <c:pt idx="136">
                  <c:v>6.005746552986671E-2</c:v>
                </c:pt>
                <c:pt idx="137">
                  <c:v>5.6251942153957984E-2</c:v>
                </c:pt>
                <c:pt idx="138">
                  <c:v>5.3896049908707562E-2</c:v>
                </c:pt>
                <c:pt idx="139">
                  <c:v>6.440079821868451E-2</c:v>
                </c:pt>
                <c:pt idx="140">
                  <c:v>6.4411346442823952E-2</c:v>
                </c:pt>
                <c:pt idx="141">
                  <c:v>6.2184382002835707E-2</c:v>
                </c:pt>
                <c:pt idx="142">
                  <c:v>5.8816594621521036E-2</c:v>
                </c:pt>
                <c:pt idx="143">
                  <c:v>5.6284402979492242E-2</c:v>
                </c:pt>
                <c:pt idx="144">
                  <c:v>5.8452071197938944E-2</c:v>
                </c:pt>
                <c:pt idx="145">
                  <c:v>5.8396586550302061E-2</c:v>
                </c:pt>
                <c:pt idx="146">
                  <c:v>5.4524047854289062E-2</c:v>
                </c:pt>
                <c:pt idx="147">
                  <c:v>5.2625915674174406E-2</c:v>
                </c:pt>
                <c:pt idx="148">
                  <c:v>5.5443777189672701E-2</c:v>
                </c:pt>
                <c:pt idx="149">
                  <c:v>5.7623059401665989E-2</c:v>
                </c:pt>
                <c:pt idx="150">
                  <c:v>5.9470179117013106E-2</c:v>
                </c:pt>
                <c:pt idx="151">
                  <c:v>6.1344775327741276E-2</c:v>
                </c:pt>
                <c:pt idx="152">
                  <c:v>6.3673711817935325E-2</c:v>
                </c:pt>
                <c:pt idx="153">
                  <c:v>#N/A</c:v>
                </c:pt>
              </c:numCache>
            </c:numRef>
          </c:val>
          <c:smooth val="0"/>
          <c:extLst>
            <c:ext xmlns:c16="http://schemas.microsoft.com/office/drawing/2014/chart" uri="{C3380CC4-5D6E-409C-BE32-E72D297353CC}">
              <c16:uniqueId val="{00000002-8F7A-437A-84DA-A91745D592B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majorUnit val="2.0000000000000004E-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'5.7 Education'!$K$4</c:f>
              <c:strCache>
                <c:ptCount val="1"/>
                <c:pt idx="0">
                  <c:v>Calculated from NZIC and SNZ NA</c:v>
                </c:pt>
              </c:strCache>
            </c:strRef>
          </c:tx>
          <c:spPr>
            <a:ln w="28575" cap="rnd">
              <a:solidFill>
                <a:schemeClr val="accent1"/>
              </a:solidFill>
              <a:round/>
            </a:ln>
            <a:effectLst/>
          </c:spPr>
          <c:marker>
            <c:symbol val="none"/>
          </c:marker>
          <c:cat>
            <c:numRef>
              <c:f>'5.7 Education'!$A$118:$A$137</c:f>
              <c:numCache>
                <c:formatCode>General</c:formatCode>
                <c:ptCount val="2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numCache>
            </c:numRef>
          </c:cat>
          <c:val>
            <c:numRef>
              <c:f>'5.7 Education'!$K$118:$K$137</c:f>
              <c:numCache>
                <c:formatCode>"$"#,##0</c:formatCode>
                <c:ptCount val="20"/>
                <c:pt idx="10" formatCode="0%">
                  <c:v>0.55941847826086954</c:v>
                </c:pt>
                <c:pt idx="11" formatCode="0%">
                  <c:v>0.33320035149384886</c:v>
                </c:pt>
                <c:pt idx="12" formatCode="0%">
                  <c:v>0.28696938775510206</c:v>
                </c:pt>
                <c:pt idx="13" formatCode="0%">
                  <c:v>0.30475117370892019</c:v>
                </c:pt>
                <c:pt idx="14" formatCode="0%">
                  <c:v>0.30701620745542951</c:v>
                </c:pt>
                <c:pt idx="15" formatCode="0%">
                  <c:v>0.44097420147420147</c:v>
                </c:pt>
                <c:pt idx="16" formatCode="0%">
                  <c:v>0.33675704697986575</c:v>
                </c:pt>
                <c:pt idx="17" formatCode="0%">
                  <c:v>0.44641107871720115</c:v>
                </c:pt>
                <c:pt idx="18" formatCode="0%">
                  <c:v>0.41646875</c:v>
                </c:pt>
                <c:pt idx="19" formatCode="0%">
                  <c:v>0.42322500000000002</c:v>
                </c:pt>
              </c:numCache>
            </c:numRef>
          </c:val>
          <c:smooth val="0"/>
          <c:extLst>
            <c:ext xmlns:c16="http://schemas.microsoft.com/office/drawing/2014/chart" uri="{C3380CC4-5D6E-409C-BE32-E72D297353CC}">
              <c16:uniqueId val="{00000000-B2CF-44C5-A792-7275A9332E09}"/>
            </c:ext>
          </c:extLst>
        </c:ser>
        <c:ser>
          <c:idx val="1"/>
          <c:order val="1"/>
          <c:tx>
            <c:strRef>
              <c:f>'5.7 Education'!$J$4</c:f>
              <c:strCache>
                <c:ptCount val="1"/>
                <c:pt idx="0">
                  <c:v>Calculated from Mulcare and SNZ NA</c:v>
                </c:pt>
              </c:strCache>
            </c:strRef>
          </c:tx>
          <c:spPr>
            <a:ln w="28575" cap="rnd">
              <a:solidFill>
                <a:schemeClr val="accent2"/>
              </a:solidFill>
              <a:round/>
            </a:ln>
            <a:effectLst/>
          </c:spPr>
          <c:marker>
            <c:symbol val="none"/>
          </c:marker>
          <c:cat>
            <c:numRef>
              <c:f>'5.7 Education'!$A$118:$A$137</c:f>
              <c:numCache>
                <c:formatCode>General</c:formatCode>
                <c:ptCount val="20"/>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numCache>
            </c:numRef>
          </c:cat>
          <c:val>
            <c:numRef>
              <c:f>'5.7 Education'!$J$118:$J$137</c:f>
              <c:numCache>
                <c:formatCode>0%</c:formatCode>
                <c:ptCount val="20"/>
                <c:pt idx="0">
                  <c:v>0.60284771573604057</c:v>
                </c:pt>
                <c:pt idx="1">
                  <c:v>0.59585526315789472</c:v>
                </c:pt>
                <c:pt idx="2">
                  <c:v>0.58647674418604656</c:v>
                </c:pt>
                <c:pt idx="3">
                  <c:v>0.56069963369963371</c:v>
                </c:pt>
                <c:pt idx="4">
                  <c:v>0.57115282392026578</c:v>
                </c:pt>
                <c:pt idx="5">
                  <c:v>0.54188050314465408</c:v>
                </c:pt>
                <c:pt idx="6">
                  <c:v>0.59521212121212119</c:v>
                </c:pt>
                <c:pt idx="7">
                  <c:v>0.5576809421841542</c:v>
                </c:pt>
                <c:pt idx="8">
                  <c:v>0.60148301886792455</c:v>
                </c:pt>
                <c:pt idx="9">
                  <c:v>0.62845585585585584</c:v>
                </c:pt>
              </c:numCache>
            </c:numRef>
          </c:val>
          <c:smooth val="0"/>
          <c:extLst>
            <c:ext xmlns:c16="http://schemas.microsoft.com/office/drawing/2014/chart" uri="{C3380CC4-5D6E-409C-BE32-E72D297353CC}">
              <c16:uniqueId val="{00000001-B2CF-44C5-A792-7275A9332E09}"/>
            </c:ext>
          </c:extLst>
        </c:ser>
        <c:dLbls>
          <c:showLegendKey val="0"/>
          <c:showVal val="0"/>
          <c:showCatName val="0"/>
          <c:showSerName val="0"/>
          <c:showPercent val="0"/>
          <c:showBubbleSize val="0"/>
        </c:dLbls>
        <c:smooth val="0"/>
        <c:axId val="1128299935"/>
        <c:axId val="670529087"/>
      </c:lineChart>
      <c:catAx>
        <c:axId val="1128299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0529087"/>
        <c:crosses val="autoZero"/>
        <c:auto val="1"/>
        <c:lblAlgn val="ctr"/>
        <c:lblOffset val="100"/>
        <c:tickLblSkip val="2"/>
        <c:noMultiLvlLbl val="0"/>
      </c:catAx>
      <c:valAx>
        <c:axId val="6705290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82999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GDP'!$D$2</c:f>
              <c:strCache>
                <c:ptCount val="1"/>
                <c:pt idx="0">
                  <c:v>Land transport - CG and LG roads</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GDP'!$D$8:$D$161</c:f>
              <c:numCache>
                <c:formatCode>0.0%</c:formatCode>
                <c:ptCount val="154"/>
                <c:pt idx="0">
                  <c:v>1.3885796880394072E-2</c:v>
                </c:pt>
                <c:pt idx="1">
                  <c:v>1.2224465076077416E-2</c:v>
                </c:pt>
                <c:pt idx="2">
                  <c:v>1.5422054207734315E-2</c:v>
                </c:pt>
                <c:pt idx="3">
                  <c:v>2.253196219294994E-2</c:v>
                </c:pt>
                <c:pt idx="4">
                  <c:v>3.0156419027315619E-2</c:v>
                </c:pt>
                <c:pt idx="5">
                  <c:v>2.6276019802678095E-2</c:v>
                </c:pt>
                <c:pt idx="6">
                  <c:v>1.5598068709293707E-2</c:v>
                </c:pt>
                <c:pt idx="7">
                  <c:v>1.4871724070452173E-2</c:v>
                </c:pt>
                <c:pt idx="8">
                  <c:v>2.132002758462883E-2</c:v>
                </c:pt>
                <c:pt idx="9">
                  <c:v>2.467048458081832E-2</c:v>
                </c:pt>
                <c:pt idx="10">
                  <c:v>2.1380440104262165E-2</c:v>
                </c:pt>
                <c:pt idx="11">
                  <c:v>1.3388085943663435E-2</c:v>
                </c:pt>
                <c:pt idx="12">
                  <c:v>1.5727043696091167E-2</c:v>
                </c:pt>
                <c:pt idx="13">
                  <c:v>1.758437636712825E-2</c:v>
                </c:pt>
                <c:pt idx="14">
                  <c:v>1.5553767135110291E-2</c:v>
                </c:pt>
                <c:pt idx="15">
                  <c:v>1.6326434123488616E-2</c:v>
                </c:pt>
                <c:pt idx="16">
                  <c:v>1.6320919882671387E-2</c:v>
                </c:pt>
                <c:pt idx="17">
                  <c:v>1.4083456843023102E-2</c:v>
                </c:pt>
                <c:pt idx="18">
                  <c:v>9.6573424098128913E-3</c:v>
                </c:pt>
                <c:pt idx="19">
                  <c:v>1.0103311056214922E-2</c:v>
                </c:pt>
                <c:pt idx="20">
                  <c:v>8.9307961314261403E-3</c:v>
                </c:pt>
                <c:pt idx="21">
                  <c:v>1.0047892682650763E-2</c:v>
                </c:pt>
                <c:pt idx="22">
                  <c:v>1.0401824948793409E-2</c:v>
                </c:pt>
                <c:pt idx="23">
                  <c:v>1.2640324588320465E-2</c:v>
                </c:pt>
                <c:pt idx="24">
                  <c:v>9.8612289189357726E-3</c:v>
                </c:pt>
                <c:pt idx="25">
                  <c:v>8.9110135920977777E-3</c:v>
                </c:pt>
                <c:pt idx="26">
                  <c:v>8.4017101747764326E-3</c:v>
                </c:pt>
                <c:pt idx="27">
                  <c:v>1.5687931473733374E-2</c:v>
                </c:pt>
                <c:pt idx="28">
                  <c:v>1.5120651329362588E-2</c:v>
                </c:pt>
                <c:pt idx="29">
                  <c:v>1.4746656500545872E-2</c:v>
                </c:pt>
                <c:pt idx="30">
                  <c:v>1.6789477851050571E-2</c:v>
                </c:pt>
                <c:pt idx="31">
                  <c:v>1.8850602778613865E-2</c:v>
                </c:pt>
                <c:pt idx="32">
                  <c:v>1.5601591854104441E-2</c:v>
                </c:pt>
                <c:pt idx="33">
                  <c:v>1.770763990419023E-2</c:v>
                </c:pt>
                <c:pt idx="34">
                  <c:v>1.3883977697244232E-2</c:v>
                </c:pt>
                <c:pt idx="35">
                  <c:v>1.5565532108338257E-2</c:v>
                </c:pt>
                <c:pt idx="36">
                  <c:v>1.5009587460833064E-2</c:v>
                </c:pt>
                <c:pt idx="37">
                  <c:v>1.5214179215386807E-2</c:v>
                </c:pt>
                <c:pt idx="38">
                  <c:v>1.9900501059338729E-2</c:v>
                </c:pt>
                <c:pt idx="39">
                  <c:v>1.5633430356010121E-2</c:v>
                </c:pt>
                <c:pt idx="40">
                  <c:v>1.4894315871728276E-2</c:v>
                </c:pt>
                <c:pt idx="41">
                  <c:v>1.6681437289134071E-2</c:v>
                </c:pt>
                <c:pt idx="42">
                  <c:v>1.6787952317816469E-2</c:v>
                </c:pt>
                <c:pt idx="43">
                  <c:v>1.7882613305380629E-2</c:v>
                </c:pt>
                <c:pt idx="44">
                  <c:v>1.7839919417238351E-2</c:v>
                </c:pt>
                <c:pt idx="45">
                  <c:v>1.4365488872748293E-2</c:v>
                </c:pt>
                <c:pt idx="46">
                  <c:v>8.5203487293509482E-3</c:v>
                </c:pt>
                <c:pt idx="47">
                  <c:v>5.8458917193097929E-3</c:v>
                </c:pt>
                <c:pt idx="48">
                  <c:v>5.8736726333204897E-3</c:v>
                </c:pt>
                <c:pt idx="49">
                  <c:v>8.2933123820379644E-3</c:v>
                </c:pt>
                <c:pt idx="50">
                  <c:v>1.1360764811951614E-2</c:v>
                </c:pt>
                <c:pt idx="51">
                  <c:v>1.0998778864867638E-2</c:v>
                </c:pt>
                <c:pt idx="52">
                  <c:v>1.2160025602668378E-2</c:v>
                </c:pt>
                <c:pt idx="53">
                  <c:v>1.2183637605713057E-2</c:v>
                </c:pt>
                <c:pt idx="54">
                  <c:v>1.3847134588209978E-2</c:v>
                </c:pt>
                <c:pt idx="55">
                  <c:v>1.5900620124992028E-2</c:v>
                </c:pt>
                <c:pt idx="56">
                  <c:v>1.4901316483574878E-2</c:v>
                </c:pt>
                <c:pt idx="57">
                  <c:v>1.5612954186121287E-2</c:v>
                </c:pt>
                <c:pt idx="58">
                  <c:v>1.7336108691900744E-2</c:v>
                </c:pt>
                <c:pt idx="59">
                  <c:v>1.8311443648414204E-2</c:v>
                </c:pt>
                <c:pt idx="60">
                  <c:v>1.9169698140210391E-2</c:v>
                </c:pt>
                <c:pt idx="61">
                  <c:v>2.1109755416626626E-2</c:v>
                </c:pt>
                <c:pt idx="62">
                  <c:v>1.9407190392500523E-2</c:v>
                </c:pt>
                <c:pt idx="63">
                  <c:v>2.0980243992876776E-2</c:v>
                </c:pt>
                <c:pt idx="64">
                  <c:v>1.8062519433721821E-2</c:v>
                </c:pt>
                <c:pt idx="65">
                  <c:v>1.7840770713008838E-2</c:v>
                </c:pt>
                <c:pt idx="66">
                  <c:v>2.3693700688245167E-2</c:v>
                </c:pt>
                <c:pt idx="67">
                  <c:v>2.4667145387789018E-2</c:v>
                </c:pt>
                <c:pt idx="68">
                  <c:v>2.8992715514787059E-2</c:v>
                </c:pt>
                <c:pt idx="69">
                  <c:v>2.5818946225523599E-2</c:v>
                </c:pt>
                <c:pt idx="70">
                  <c:v>1.7170851064857995E-2</c:v>
                </c:pt>
                <c:pt idx="71">
                  <c:v>5.1420491902974506E-3</c:v>
                </c:pt>
                <c:pt idx="72">
                  <c:v>1.1314020122196405E-3</c:v>
                </c:pt>
                <c:pt idx="73">
                  <c:v>1.5783357481297027E-3</c:v>
                </c:pt>
                <c:pt idx="74">
                  <c:v>2.1303326646704432E-3</c:v>
                </c:pt>
                <c:pt idx="75">
                  <c:v>3.0485758939567524E-3</c:v>
                </c:pt>
                <c:pt idx="76">
                  <c:v>4.4353344962299287E-3</c:v>
                </c:pt>
                <c:pt idx="77">
                  <c:v>6.8334554706792131E-3</c:v>
                </c:pt>
                <c:pt idx="78">
                  <c:v>7.8576483617849944E-3</c:v>
                </c:pt>
                <c:pt idx="79">
                  <c:v>8.8809901298446021E-3</c:v>
                </c:pt>
                <c:pt idx="80">
                  <c:v>7.2926291109730035E-3</c:v>
                </c:pt>
                <c:pt idx="81">
                  <c:v>8.0055397502223537E-3</c:v>
                </c:pt>
                <c:pt idx="82">
                  <c:v>9.6135011559676537E-3</c:v>
                </c:pt>
                <c:pt idx="83">
                  <c:v>9.9019543106210941E-3</c:v>
                </c:pt>
                <c:pt idx="84">
                  <c:v>1.3500059097394896E-2</c:v>
                </c:pt>
                <c:pt idx="85">
                  <c:v>1.7165469808646413E-2</c:v>
                </c:pt>
                <c:pt idx="86">
                  <c:v>1.8096366940562211E-2</c:v>
                </c:pt>
                <c:pt idx="87">
                  <c:v>1.6969416905559396E-2</c:v>
                </c:pt>
                <c:pt idx="88">
                  <c:v>1.6256035180526707E-2</c:v>
                </c:pt>
                <c:pt idx="89">
                  <c:v>1.742619323460453E-2</c:v>
                </c:pt>
                <c:pt idx="90">
                  <c:v>1.6277086216048391E-2</c:v>
                </c:pt>
                <c:pt idx="91">
                  <c:v>1.6879116429307395E-2</c:v>
                </c:pt>
                <c:pt idx="92">
                  <c:v>1.5877786077354843E-2</c:v>
                </c:pt>
                <c:pt idx="93">
                  <c:v>1.6441081073475926E-2</c:v>
                </c:pt>
                <c:pt idx="94">
                  <c:v>1.5854396215923928E-2</c:v>
                </c:pt>
                <c:pt idx="95">
                  <c:v>1.6268453548836808E-2</c:v>
                </c:pt>
                <c:pt idx="96">
                  <c:v>1.4425910719237142E-2</c:v>
                </c:pt>
                <c:pt idx="97">
                  <c:v>1.2657249270761849E-2</c:v>
                </c:pt>
                <c:pt idx="98">
                  <c:v>1.3627454237253221E-2</c:v>
                </c:pt>
                <c:pt idx="99">
                  <c:v>1.3941565026883363E-2</c:v>
                </c:pt>
                <c:pt idx="100">
                  <c:v>1.3427509445934148E-2</c:v>
                </c:pt>
                <c:pt idx="101">
                  <c:v>1.2329367707223331E-2</c:v>
                </c:pt>
                <c:pt idx="102">
                  <c:v>9.4579399141630893E-3</c:v>
                </c:pt>
                <c:pt idx="103">
                  <c:v>9.6866336633663359E-3</c:v>
                </c:pt>
                <c:pt idx="104">
                  <c:v>6.8612200619591925E-3</c:v>
                </c:pt>
                <c:pt idx="105">
                  <c:v>6.3310790943840048E-3</c:v>
                </c:pt>
                <c:pt idx="106">
                  <c:v>6.1355814357726404E-3</c:v>
                </c:pt>
                <c:pt idx="107">
                  <c:v>4.4957056971085029E-3</c:v>
                </c:pt>
                <c:pt idx="108">
                  <c:v>4.1751452096763899E-3</c:v>
                </c:pt>
                <c:pt idx="109">
                  <c:v>4.001628298708591E-3</c:v>
                </c:pt>
                <c:pt idx="110">
                  <c:v>3.3408936045945686E-3</c:v>
                </c:pt>
                <c:pt idx="111">
                  <c:v>2.9831582457895615E-3</c:v>
                </c:pt>
                <c:pt idx="112">
                  <c:v>2.9627600937026316E-3</c:v>
                </c:pt>
                <c:pt idx="113">
                  <c:v>2.6263686950278226E-3</c:v>
                </c:pt>
                <c:pt idx="114">
                  <c:v>3.3003516495315813E-3</c:v>
                </c:pt>
                <c:pt idx="115">
                  <c:v>3.2173089669538866E-3</c:v>
                </c:pt>
                <c:pt idx="116">
                  <c:v>2.6161052912113819E-3</c:v>
                </c:pt>
                <c:pt idx="117">
                  <c:v>2.3007782168308804E-3</c:v>
                </c:pt>
                <c:pt idx="118">
                  <c:v>2.0806696640937898E-3</c:v>
                </c:pt>
                <c:pt idx="119">
                  <c:v>2.5157303052613694E-3</c:v>
                </c:pt>
                <c:pt idx="120">
                  <c:v>3.318054532056006E-3</c:v>
                </c:pt>
                <c:pt idx="121">
                  <c:v>3.0033479065737128E-3</c:v>
                </c:pt>
                <c:pt idx="122">
                  <c:v>3.2201063353775694E-3</c:v>
                </c:pt>
                <c:pt idx="123">
                  <c:v>3.4078841512469832E-3</c:v>
                </c:pt>
                <c:pt idx="124">
                  <c:v>3.3434406819796356E-3</c:v>
                </c:pt>
                <c:pt idx="125">
                  <c:v>3.7355347199929155E-3</c:v>
                </c:pt>
                <c:pt idx="126">
                  <c:v>4.2679142940271831E-3</c:v>
                </c:pt>
                <c:pt idx="127">
                  <c:v>4.2866737223172871E-3</c:v>
                </c:pt>
                <c:pt idx="128">
                  <c:v>5.1444640557172161E-3</c:v>
                </c:pt>
                <c:pt idx="129">
                  <c:v>5.478366689757176E-3</c:v>
                </c:pt>
                <c:pt idx="130">
                  <c:v>6.0612563919137316E-3</c:v>
                </c:pt>
                <c:pt idx="131">
                  <c:v>6.280935254800191E-3</c:v>
                </c:pt>
                <c:pt idx="132">
                  <c:v>7.4796056311765809E-3</c:v>
                </c:pt>
                <c:pt idx="133">
                  <c:v>6.9237614753552643E-3</c:v>
                </c:pt>
                <c:pt idx="134">
                  <c:v>7.9760349337725436E-3</c:v>
                </c:pt>
                <c:pt idx="135">
                  <c:v>7.8196546302706418E-3</c:v>
                </c:pt>
                <c:pt idx="136">
                  <c:v>9.4459024039966373E-3</c:v>
                </c:pt>
                <c:pt idx="137">
                  <c:v>1.1736982860863701E-2</c:v>
                </c:pt>
                <c:pt idx="138">
                  <c:v>1.1483824655949172E-2</c:v>
                </c:pt>
                <c:pt idx="139">
                  <c:v>1.1336718622426136E-2</c:v>
                </c:pt>
                <c:pt idx="140">
                  <c:v>1.2158941315397648E-2</c:v>
                </c:pt>
                <c:pt idx="141">
                  <c:v>1.0888607644611883E-2</c:v>
                </c:pt>
                <c:pt idx="142">
                  <c:v>9.4533382723227481E-3</c:v>
                </c:pt>
                <c:pt idx="143">
                  <c:v>1.0317713352238835E-2</c:v>
                </c:pt>
                <c:pt idx="144">
                  <c:v>9.9379148384437701E-3</c:v>
                </c:pt>
                <c:pt idx="145">
                  <c:v>1.0634607705512583E-2</c:v>
                </c:pt>
                <c:pt idx="146">
                  <c:v>1.1003321999147001E-2</c:v>
                </c:pt>
                <c:pt idx="147">
                  <c:v>1.0316031467308676E-2</c:v>
                </c:pt>
                <c:pt idx="148">
                  <c:v>1.1316501417647564E-2</c:v>
                </c:pt>
                <c:pt idx="149">
                  <c:v>1.0352268795654984E-2</c:v>
                </c:pt>
                <c:pt idx="150">
                  <c:v>1.1205785653089691E-2</c:v>
                </c:pt>
                <c:pt idx="151">
                  <c:v>1.0395523342181526E-2</c:v>
                </c:pt>
                <c:pt idx="152">
                  <c:v>1.1102302032450136E-2</c:v>
                </c:pt>
                <c:pt idx="153">
                  <c:v>#N/A</c:v>
                </c:pt>
              </c:numCache>
            </c:numRef>
          </c:val>
          <c:smooth val="0"/>
          <c:extLst>
            <c:ext xmlns:c16="http://schemas.microsoft.com/office/drawing/2014/chart" uri="{C3380CC4-5D6E-409C-BE32-E72D297353CC}">
              <c16:uniqueId val="{00000000-7964-4EBD-8EC7-4A7A85E77C8E}"/>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GDP'!$E$2</c:f>
              <c:strCache>
                <c:ptCount val="1"/>
                <c:pt idx="0">
                  <c:v>Land transport - rail</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GDP'!$E$8:$E$161</c:f>
              <c:numCache>
                <c:formatCode>0.0%</c:formatCode>
                <c:ptCount val="154"/>
                <c:pt idx="0">
                  <c:v>7.7359729429161944E-2</c:v>
                </c:pt>
                <c:pt idx="1">
                  <c:v>7.2240335569879174E-2</c:v>
                </c:pt>
                <c:pt idx="2">
                  <c:v>6.2181554667744082E-2</c:v>
                </c:pt>
                <c:pt idx="3">
                  <c:v>5.4581586875019815E-2</c:v>
                </c:pt>
                <c:pt idx="4">
                  <c:v>4.9619624431836186E-2</c:v>
                </c:pt>
                <c:pt idx="5">
                  <c:v>4.6784217321445547E-2</c:v>
                </c:pt>
                <c:pt idx="6">
                  <c:v>4.4455591119925621E-2</c:v>
                </c:pt>
                <c:pt idx="7">
                  <c:v>3.8986847767871292E-2</c:v>
                </c:pt>
                <c:pt idx="8">
                  <c:v>3.4066177661246762E-2</c:v>
                </c:pt>
                <c:pt idx="9">
                  <c:v>5.0000357535055696E-2</c:v>
                </c:pt>
                <c:pt idx="10">
                  <c:v>2.5064749695282287E-2</c:v>
                </c:pt>
                <c:pt idx="11">
                  <c:v>3.5141951692654563E-2</c:v>
                </c:pt>
                <c:pt idx="12">
                  <c:v>1.410627638367116E-2</c:v>
                </c:pt>
                <c:pt idx="13">
                  <c:v>1.3191583690099887E-2</c:v>
                </c:pt>
                <c:pt idx="14">
                  <c:v>1.1654795186998881E-2</c:v>
                </c:pt>
                <c:pt idx="15">
                  <c:v>2.5003912924177186E-2</c:v>
                </c:pt>
                <c:pt idx="16">
                  <c:v>4.0922398906633357E-2</c:v>
                </c:pt>
                <c:pt idx="17">
                  <c:v>3.3561493547746776E-2</c:v>
                </c:pt>
                <c:pt idx="18">
                  <c:v>9.1263710524574874E-3</c:v>
                </c:pt>
                <c:pt idx="19">
                  <c:v>5.3147233184115128E-3</c:v>
                </c:pt>
                <c:pt idx="20">
                  <c:v>8.6960954941530319E-3</c:v>
                </c:pt>
                <c:pt idx="21">
                  <c:v>8.9170391385246604E-3</c:v>
                </c:pt>
                <c:pt idx="22">
                  <c:v>7.036620303798472E-3</c:v>
                </c:pt>
                <c:pt idx="23">
                  <c:v>4.3241334844675919E-3</c:v>
                </c:pt>
                <c:pt idx="24">
                  <c:v>1.6269404465370191E-2</c:v>
                </c:pt>
                <c:pt idx="25">
                  <c:v>8.2988144856733313E-3</c:v>
                </c:pt>
                <c:pt idx="26">
                  <c:v>3.3358348844083285E-2</c:v>
                </c:pt>
                <c:pt idx="27">
                  <c:v>6.8894497556961252E-3</c:v>
                </c:pt>
                <c:pt idx="28">
                  <c:v>1.1066425665685812E-2</c:v>
                </c:pt>
                <c:pt idx="29">
                  <c:v>1.0077122082662867E-2</c:v>
                </c:pt>
                <c:pt idx="30">
                  <c:v>1.067674866696177E-2</c:v>
                </c:pt>
                <c:pt idx="31">
                  <c:v>1.8643063741015136E-2</c:v>
                </c:pt>
                <c:pt idx="32">
                  <c:v>3.2030491037095404E-2</c:v>
                </c:pt>
                <c:pt idx="33">
                  <c:v>1.7267715560066441E-2</c:v>
                </c:pt>
                <c:pt idx="34">
                  <c:v>4.6277129268311977E-2</c:v>
                </c:pt>
                <c:pt idx="35">
                  <c:v>1.9088841620118768E-2</c:v>
                </c:pt>
                <c:pt idx="36">
                  <c:v>2.236615453837227E-2</c:v>
                </c:pt>
                <c:pt idx="37">
                  <c:v>2.6056218731242801E-2</c:v>
                </c:pt>
                <c:pt idx="38">
                  <c:v>2.6731609852165279E-2</c:v>
                </c:pt>
                <c:pt idx="39">
                  <c:v>4.5648417362268566E-2</c:v>
                </c:pt>
                <c:pt idx="40">
                  <c:v>2.2481701038765182E-2</c:v>
                </c:pt>
                <c:pt idx="41">
                  <c:v>2.0117135228886786E-2</c:v>
                </c:pt>
                <c:pt idx="42">
                  <c:v>1.9743512935683896E-2</c:v>
                </c:pt>
                <c:pt idx="43">
                  <c:v>1.8732439430915768E-2</c:v>
                </c:pt>
                <c:pt idx="44">
                  <c:v>1.7522858614490055E-2</c:v>
                </c:pt>
                <c:pt idx="45">
                  <c:v>1.5296457825384895E-2</c:v>
                </c:pt>
                <c:pt idx="46">
                  <c:v>1.4605425033783233E-2</c:v>
                </c:pt>
                <c:pt idx="47">
                  <c:v>9.5363182971809589E-3</c:v>
                </c:pt>
                <c:pt idx="48">
                  <c:v>5.96899245755387E-3</c:v>
                </c:pt>
                <c:pt idx="49">
                  <c:v>4.0999674800641086E-3</c:v>
                </c:pt>
                <c:pt idx="50">
                  <c:v>5.611894716604302E-3</c:v>
                </c:pt>
                <c:pt idx="51">
                  <c:v>9.7167081088596809E-3</c:v>
                </c:pt>
                <c:pt idx="52">
                  <c:v>2.2449436744007466E-2</c:v>
                </c:pt>
                <c:pt idx="53">
                  <c:v>1.4100624999808598E-2</c:v>
                </c:pt>
                <c:pt idx="54">
                  <c:v>1.1676032674619873E-2</c:v>
                </c:pt>
                <c:pt idx="55">
                  <c:v>1.1983254541990137E-2</c:v>
                </c:pt>
                <c:pt idx="56">
                  <c:v>1.6345572090850937E-2</c:v>
                </c:pt>
                <c:pt idx="57">
                  <c:v>1.3187031229973138E-2</c:v>
                </c:pt>
                <c:pt idx="58">
                  <c:v>1.5245631425721967E-2</c:v>
                </c:pt>
                <c:pt idx="59">
                  <c:v>1.8106913305288297E-2</c:v>
                </c:pt>
                <c:pt idx="60">
                  <c:v>1.7439733463209272E-2</c:v>
                </c:pt>
                <c:pt idx="61">
                  <c:v>1.9758005905720872E-2</c:v>
                </c:pt>
                <c:pt idx="62">
                  <c:v>5.7796489308259355E-3</c:v>
                </c:pt>
                <c:pt idx="63">
                  <c:v>1.4039899917345159E-3</c:v>
                </c:pt>
                <c:pt idx="64">
                  <c:v>7.8970323869737599E-4</c:v>
                </c:pt>
                <c:pt idx="65">
                  <c:v>9.4387735149169022E-4</c:v>
                </c:pt>
                <c:pt idx="66">
                  <c:v>7.9686406922202004E-4</c:v>
                </c:pt>
                <c:pt idx="67">
                  <c:v>5.0160125534615876E-3</c:v>
                </c:pt>
                <c:pt idx="68">
                  <c:v>1.1001658589867061E-2</c:v>
                </c:pt>
                <c:pt idx="69">
                  <c:v>1.542536721975651E-2</c:v>
                </c:pt>
                <c:pt idx="70">
                  <c:v>1.4839053308815719E-2</c:v>
                </c:pt>
                <c:pt idx="71">
                  <c:v>6.7449813191017265E-3</c:v>
                </c:pt>
                <c:pt idx="72">
                  <c:v>2.151581616000891E-3</c:v>
                </c:pt>
                <c:pt idx="73">
                  <c:v>6.3304632947553405E-4</c:v>
                </c:pt>
                <c:pt idx="74">
                  <c:v>8.4129058838844351E-4</c:v>
                </c:pt>
                <c:pt idx="75">
                  <c:v>1.4409558766394501E-3</c:v>
                </c:pt>
                <c:pt idx="76">
                  <c:v>2.6749140861093553E-3</c:v>
                </c:pt>
                <c:pt idx="77">
                  <c:v>2.0557074759794619E-3</c:v>
                </c:pt>
                <c:pt idx="78">
                  <c:v>3.35142577036653E-3</c:v>
                </c:pt>
                <c:pt idx="79">
                  <c:v>2.9043241216649431E-3</c:v>
                </c:pt>
                <c:pt idx="80">
                  <c:v>5.373051908162214E-3</c:v>
                </c:pt>
                <c:pt idx="81">
                  <c:v>5.3908336409240008E-3</c:v>
                </c:pt>
                <c:pt idx="82">
                  <c:v>5.1190616998994833E-3</c:v>
                </c:pt>
                <c:pt idx="83">
                  <c:v>8.4640702611025274E-3</c:v>
                </c:pt>
                <c:pt idx="84">
                  <c:v>7.4512844482019407E-3</c:v>
                </c:pt>
                <c:pt idx="85">
                  <c:v>7.7708894364185415E-3</c:v>
                </c:pt>
                <c:pt idx="86">
                  <c:v>5.7768105949837969E-3</c:v>
                </c:pt>
                <c:pt idx="87">
                  <c:v>4.5526951478375068E-3</c:v>
                </c:pt>
                <c:pt idx="88">
                  <c:v>2.1857666543921048E-3</c:v>
                </c:pt>
                <c:pt idx="89">
                  <c:v>6.9522461438732315E-3</c:v>
                </c:pt>
                <c:pt idx="90">
                  <c:v>3.4758401246397929E-3</c:v>
                </c:pt>
                <c:pt idx="91">
                  <c:v>2.9968576918458839E-3</c:v>
                </c:pt>
                <c:pt idx="92">
                  <c:v>3.4335696438605109E-3</c:v>
                </c:pt>
                <c:pt idx="93">
                  <c:v>3.1162286154273076E-3</c:v>
                </c:pt>
                <c:pt idx="94">
                  <c:v>1.0509766464813905E-3</c:v>
                </c:pt>
                <c:pt idx="95">
                  <c:v>2.6295457979476199E-3</c:v>
                </c:pt>
                <c:pt idx="96">
                  <c:v>2.6851014624224619E-3</c:v>
                </c:pt>
                <c:pt idx="97">
                  <c:v>2.8068530358746394E-3</c:v>
                </c:pt>
                <c:pt idx="98">
                  <c:v>2.9140117424892708E-3</c:v>
                </c:pt>
                <c:pt idx="99">
                  <c:v>2.9592607769208064E-3</c:v>
                </c:pt>
                <c:pt idx="100">
                  <c:v>2.868688034198754E-3</c:v>
                </c:pt>
                <c:pt idx="101">
                  <c:v>2.4088971899892263E-3</c:v>
                </c:pt>
                <c:pt idx="102">
                  <c:v>3.3393419170243206E-3</c:v>
                </c:pt>
                <c:pt idx="103">
                  <c:v>2.898638613861386E-3</c:v>
                </c:pt>
                <c:pt idx="104">
                  <c:v>1.7369939109069543E-3</c:v>
                </c:pt>
                <c:pt idx="105">
                  <c:v>3.5868862099382535E-3</c:v>
                </c:pt>
                <c:pt idx="106">
                  <c:v>6.2799409003997915E-3</c:v>
                </c:pt>
                <c:pt idx="107">
                  <c:v>3.9761666189521904E-3</c:v>
                </c:pt>
                <c:pt idx="108">
                  <c:v>3.1824854790323612E-3</c:v>
                </c:pt>
                <c:pt idx="109">
                  <c:v>3.3536777091521617E-3</c:v>
                </c:pt>
                <c:pt idx="110">
                  <c:v>3.0609851065900905E-3</c:v>
                </c:pt>
                <c:pt idx="111">
                  <c:v>2.7774303818575955E-3</c:v>
                </c:pt>
                <c:pt idx="112">
                  <c:v>3.3963759129116717E-3</c:v>
                </c:pt>
                <c:pt idx="113">
                  <c:v>3.1851552683539756E-3</c:v>
                </c:pt>
                <c:pt idx="114">
                  <c:v>2.3013180146565378E-3</c:v>
                </c:pt>
                <c:pt idx="115">
                  <c:v>2.1258364106934318E-3</c:v>
                </c:pt>
                <c:pt idx="116">
                  <c:v>1.9245303648427942E-3</c:v>
                </c:pt>
                <c:pt idx="117">
                  <c:v>1.6901540903835864E-3</c:v>
                </c:pt>
                <c:pt idx="118">
                  <c:v>1.5655520943626885E-3</c:v>
                </c:pt>
                <c:pt idx="119">
                  <c:v>1.5021686394442238E-3</c:v>
                </c:pt>
                <c:pt idx="120">
                  <c:v>1.4760903061566289E-3</c:v>
                </c:pt>
                <c:pt idx="121">
                  <c:v>1.5582601389053001E-3</c:v>
                </c:pt>
                <c:pt idx="122">
                  <c:v>1.3128207827757745E-3</c:v>
                </c:pt>
                <c:pt idx="123">
                  <c:v>1.4871343012935934E-3</c:v>
                </c:pt>
                <c:pt idx="124">
                  <c:v>1.0395808666824533E-3</c:v>
                </c:pt>
                <c:pt idx="125">
                  <c:v>5.7318706620764479E-4</c:v>
                </c:pt>
                <c:pt idx="126">
                  <c:v>4.4211106031007109E-4</c:v>
                </c:pt>
                <c:pt idx="127">
                  <c:v>5.5799645898655802E-4</c:v>
                </c:pt>
                <c:pt idx="128">
                  <c:v>5.3613509516767634E-4</c:v>
                </c:pt>
                <c:pt idx="129">
                  <c:v>5.7541235279800801E-4</c:v>
                </c:pt>
                <c:pt idx="130">
                  <c:v>4.4323450706091195E-4</c:v>
                </c:pt>
                <c:pt idx="131">
                  <c:v>5.8396682215305527E-4</c:v>
                </c:pt>
                <c:pt idx="132">
                  <c:v>3.4602057306234069E-4</c:v>
                </c:pt>
                <c:pt idx="133">
                  <c:v>4.4424142446053812E-4</c:v>
                </c:pt>
                <c:pt idx="134">
                  <c:v>6.8541611880804424E-4</c:v>
                </c:pt>
                <c:pt idx="135">
                  <c:v>1.4341254795903183E-3</c:v>
                </c:pt>
                <c:pt idx="136">
                  <c:v>1.1903128202925056E-3</c:v>
                </c:pt>
                <c:pt idx="137">
                  <c:v>7.6201716239157242E-5</c:v>
                </c:pt>
                <c:pt idx="138">
                  <c:v>1.7287984871941844E-4</c:v>
                </c:pt>
                <c:pt idx="139">
                  <c:v>2.5042272217276561E-3</c:v>
                </c:pt>
                <c:pt idx="140">
                  <c:v>1.6719361297941162E-3</c:v>
                </c:pt>
                <c:pt idx="141">
                  <c:v>8.5255278235617303E-4</c:v>
                </c:pt>
                <c:pt idx="142">
                  <c:v>2.65634480397995E-3</c:v>
                </c:pt>
                <c:pt idx="143">
                  <c:v>7.0716206418692585E-4</c:v>
                </c:pt>
                <c:pt idx="144">
                  <c:v>2.6373034749830417E-3</c:v>
                </c:pt>
                <c:pt idx="145">
                  <c:v>1.7557972476195574E-3</c:v>
                </c:pt>
                <c:pt idx="146">
                  <c:v>2.2610058340409049E-3</c:v>
                </c:pt>
                <c:pt idx="147">
                  <c:v>1.3758002113036405E-3</c:v>
                </c:pt>
                <c:pt idx="148">
                  <c:v>1.9218145888822064E-3</c:v>
                </c:pt>
                <c:pt idx="149">
                  <c:v>1.4213412365279038E-3</c:v>
                </c:pt>
                <c:pt idx="150">
                  <c:v>2.7105874420460412E-3</c:v>
                </c:pt>
                <c:pt idx="151">
                  <c:v>3.8632041010155127E-3</c:v>
                </c:pt>
                <c:pt idx="152">
                  <c:v>3.9499963795763546E-3</c:v>
                </c:pt>
                <c:pt idx="153">
                  <c:v>#N/A</c:v>
                </c:pt>
              </c:numCache>
            </c:numRef>
          </c:val>
          <c:smooth val="0"/>
          <c:extLst>
            <c:ext xmlns:c16="http://schemas.microsoft.com/office/drawing/2014/chart" uri="{C3380CC4-5D6E-409C-BE32-E72D297353CC}">
              <c16:uniqueId val="{00000001-0B0B-4603-8282-A4A340BF1E62}"/>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GDP'!$F$2</c:f>
              <c:strCache>
                <c:ptCount val="1"/>
                <c:pt idx="0">
                  <c:v>Electricity and gas</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GDP'!$F$8:$F$161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2.5173665572539423E-3</c:v>
                </c:pt>
                <c:pt idx="37">
                  <c:v>2.3705362745591613E-3</c:v>
                </c:pt>
                <c:pt idx="38">
                  <c:v>2.5462171146241105E-3</c:v>
                </c:pt>
                <c:pt idx="39">
                  <c:v>2.5116270257219378E-3</c:v>
                </c:pt>
                <c:pt idx="40">
                  <c:v>2.2060704825158008E-3</c:v>
                </c:pt>
                <c:pt idx="41">
                  <c:v>9.9928315363688371E-3</c:v>
                </c:pt>
                <c:pt idx="42">
                  <c:v>1.0288494926708061E-2</c:v>
                </c:pt>
                <c:pt idx="43">
                  <c:v>1.0123613560420307E-2</c:v>
                </c:pt>
                <c:pt idx="44">
                  <c:v>9.8693002034180542E-3</c:v>
                </c:pt>
                <c:pt idx="45">
                  <c:v>9.8204875903563256E-3</c:v>
                </c:pt>
                <c:pt idx="46">
                  <c:v>9.891479066913119E-3</c:v>
                </c:pt>
                <c:pt idx="47">
                  <c:v>3.3239171478497594E-3</c:v>
                </c:pt>
                <c:pt idx="48">
                  <c:v>3.3802048974838198E-3</c:v>
                </c:pt>
                <c:pt idx="49">
                  <c:v>3.2872822060554772E-3</c:v>
                </c:pt>
                <c:pt idx="50">
                  <c:v>2.9832750564873817E-3</c:v>
                </c:pt>
                <c:pt idx="51">
                  <c:v>2.8915615284782364E-3</c:v>
                </c:pt>
                <c:pt idx="52">
                  <c:v>2.8781752381149264E-3</c:v>
                </c:pt>
                <c:pt idx="53">
                  <c:v>2.6161525255240644E-3</c:v>
                </c:pt>
                <c:pt idx="54">
                  <c:v>9.9519197846448821E-3</c:v>
                </c:pt>
                <c:pt idx="55">
                  <c:v>1.137582496255865E-2</c:v>
                </c:pt>
                <c:pt idx="56">
                  <c:v>3.6229565033286154E-3</c:v>
                </c:pt>
                <c:pt idx="57">
                  <c:v>2.2044719169560748E-2</c:v>
                </c:pt>
                <c:pt idx="58">
                  <c:v>1.7497634209459878E-2</c:v>
                </c:pt>
                <c:pt idx="59">
                  <c:v>1.4613028078024701E-2</c:v>
                </c:pt>
                <c:pt idx="60">
                  <c:v>2.3450635865756228E-2</c:v>
                </c:pt>
                <c:pt idx="61">
                  <c:v>1.1013447586409757E-2</c:v>
                </c:pt>
                <c:pt idx="62">
                  <c:v>5.1346478612315756E-3</c:v>
                </c:pt>
                <c:pt idx="63">
                  <c:v>6.5054705927315142E-3</c:v>
                </c:pt>
                <c:pt idx="64">
                  <c:v>1.6732381987203972E-3</c:v>
                </c:pt>
                <c:pt idx="65">
                  <c:v>2.1531570743522101E-2</c:v>
                </c:pt>
                <c:pt idx="66">
                  <c:v>3.6532772252384892E-3</c:v>
                </c:pt>
                <c:pt idx="67">
                  <c:v>7.1510376505646844E-3</c:v>
                </c:pt>
                <c:pt idx="68">
                  <c:v>8.1224685642829458E-3</c:v>
                </c:pt>
                <c:pt idx="69">
                  <c:v>7.632021516636384E-3</c:v>
                </c:pt>
                <c:pt idx="70">
                  <c:v>8.3062953531257873E-3</c:v>
                </c:pt>
                <c:pt idx="71">
                  <c:v>8.6104549536914904E-3</c:v>
                </c:pt>
                <c:pt idx="72">
                  <c:v>4.6253588016481519E-3</c:v>
                </c:pt>
                <c:pt idx="73">
                  <c:v>1.2630867620245377E-3</c:v>
                </c:pt>
                <c:pt idx="74">
                  <c:v>4.8198473040937991E-3</c:v>
                </c:pt>
                <c:pt idx="75">
                  <c:v>1.1071593475908303E-2</c:v>
                </c:pt>
                <c:pt idx="76">
                  <c:v>1.0872288125559517E-2</c:v>
                </c:pt>
                <c:pt idx="77">
                  <c:v>1.559202991195496E-2</c:v>
                </c:pt>
                <c:pt idx="78">
                  <c:v>1.4906459763830095E-2</c:v>
                </c:pt>
                <c:pt idx="79">
                  <c:v>1.6541999834290402E-2</c:v>
                </c:pt>
                <c:pt idx="80">
                  <c:v>1.6770104227866983E-2</c:v>
                </c:pt>
                <c:pt idx="81">
                  <c:v>1.6958544477648635E-2</c:v>
                </c:pt>
                <c:pt idx="82">
                  <c:v>1.8784576027491198E-2</c:v>
                </c:pt>
                <c:pt idx="83">
                  <c:v>2.5257838930587268E-2</c:v>
                </c:pt>
                <c:pt idx="84">
                  <c:v>2.367646409518125E-2</c:v>
                </c:pt>
                <c:pt idx="85">
                  <c:v>2.0640687336244114E-2</c:v>
                </c:pt>
                <c:pt idx="86">
                  <c:v>2.1920826270453643E-2</c:v>
                </c:pt>
                <c:pt idx="87">
                  <c:v>2.3134456715078446E-2</c:v>
                </c:pt>
                <c:pt idx="88">
                  <c:v>2.5622422931232916E-2</c:v>
                </c:pt>
                <c:pt idx="89">
                  <c:v>2.0923716485414311E-2</c:v>
                </c:pt>
                <c:pt idx="90">
                  <c:v>2.3460176036058621E-2</c:v>
                </c:pt>
                <c:pt idx="91">
                  <c:v>1.9678089346115077E-2</c:v>
                </c:pt>
                <c:pt idx="92">
                  <c:v>1.8933576468173802E-2</c:v>
                </c:pt>
                <c:pt idx="93">
                  <c:v>1.7625063284277116E-2</c:v>
                </c:pt>
                <c:pt idx="94">
                  <c:v>2.0285122486684591E-2</c:v>
                </c:pt>
                <c:pt idx="95">
                  <c:v>2.0891337184959977E-2</c:v>
                </c:pt>
                <c:pt idx="96">
                  <c:v>2.368500970621755E-2</c:v>
                </c:pt>
                <c:pt idx="97">
                  <c:v>2.9924688730235155E-2</c:v>
                </c:pt>
                <c:pt idx="98">
                  <c:v>2.5686783437563872E-2</c:v>
                </c:pt>
                <c:pt idx="99">
                  <c:v>1.7043256692794967E-2</c:v>
                </c:pt>
                <c:pt idx="100">
                  <c:v>1.8088054711762957E-2</c:v>
                </c:pt>
                <c:pt idx="101">
                  <c:v>1.7895989150677728E-2</c:v>
                </c:pt>
                <c:pt idx="102">
                  <c:v>1.7453505007153074E-2</c:v>
                </c:pt>
                <c:pt idx="103">
                  <c:v>1.9678217821782178E-2</c:v>
                </c:pt>
                <c:pt idx="104">
                  <c:v>1.5703450486059183E-2</c:v>
                </c:pt>
                <c:pt idx="105">
                  <c:v>2.1464275213172599E-2</c:v>
                </c:pt>
                <c:pt idx="106">
                  <c:v>2.6942464800973405E-2</c:v>
                </c:pt>
                <c:pt idx="107">
                  <c:v>2.4119667907243056E-2</c:v>
                </c:pt>
                <c:pt idx="108">
                  <c:v>2.52760579562137E-2</c:v>
                </c:pt>
                <c:pt idx="109">
                  <c:v>2.3694553621560921E-2</c:v>
                </c:pt>
                <c:pt idx="110">
                  <c:v>1.8933125669230021E-2</c:v>
                </c:pt>
                <c:pt idx="111">
                  <c:v>1.7342004335501083E-2</c:v>
                </c:pt>
                <c:pt idx="112">
                  <c:v>1.7879288962381151E-2</c:v>
                </c:pt>
                <c:pt idx="113">
                  <c:v>1.7621013582241368E-2</c:v>
                </c:pt>
                <c:pt idx="114">
                  <c:v>1.6589267978417848E-2</c:v>
                </c:pt>
                <c:pt idx="115">
                  <c:v>1.1362560363601931E-2</c:v>
                </c:pt>
                <c:pt idx="116">
                  <c:v>1.1193341396912604E-2</c:v>
                </c:pt>
                <c:pt idx="117">
                  <c:v>1.0025365382292548E-2</c:v>
                </c:pt>
                <c:pt idx="118">
                  <c:v>8.0869151564442136E-3</c:v>
                </c:pt>
                <c:pt idx="119">
                  <c:v>8.2403579316984756E-3</c:v>
                </c:pt>
                <c:pt idx="120">
                  <c:v>7.9604506773732799E-3</c:v>
                </c:pt>
                <c:pt idx="121">
                  <c:v>1.1279179014336308E-2</c:v>
                </c:pt>
                <c:pt idx="122">
                  <c:v>8.3424214142699994E-3</c:v>
                </c:pt>
                <c:pt idx="123">
                  <c:v>6.0762033640213101E-3</c:v>
                </c:pt>
                <c:pt idx="124">
                  <c:v>4.408580087809557E-3</c:v>
                </c:pt>
                <c:pt idx="125">
                  <c:v>4.4800339212969489E-3</c:v>
                </c:pt>
                <c:pt idx="126">
                  <c:v>5.4438580832439527E-3</c:v>
                </c:pt>
                <c:pt idx="127">
                  <c:v>9.4261957106859737E-3</c:v>
                </c:pt>
                <c:pt idx="128">
                  <c:v>1.1538252907553764E-2</c:v>
                </c:pt>
                <c:pt idx="129">
                  <c:v>6.5942784635804087E-3</c:v>
                </c:pt>
                <c:pt idx="130">
                  <c:v>7.3162240769683402E-3</c:v>
                </c:pt>
                <c:pt idx="131">
                  <c:v>5.6069525982386948E-3</c:v>
                </c:pt>
                <c:pt idx="132">
                  <c:v>4.9751268168986293E-3</c:v>
                </c:pt>
                <c:pt idx="133">
                  <c:v>6.1687035889721395E-3</c:v>
                </c:pt>
                <c:pt idx="134">
                  <c:v>7.3067267649482787E-3</c:v>
                </c:pt>
                <c:pt idx="135">
                  <c:v>7.5175189597163445E-3</c:v>
                </c:pt>
                <c:pt idx="136">
                  <c:v>9.3458898902023003E-3</c:v>
                </c:pt>
                <c:pt idx="137">
                  <c:v>7.575853225793525E-3</c:v>
                </c:pt>
                <c:pt idx="138">
                  <c:v>5.7627044329290533E-3</c:v>
                </c:pt>
                <c:pt idx="139">
                  <c:v>1.1959471002751168E-2</c:v>
                </c:pt>
                <c:pt idx="140">
                  <c:v>1.0281834711037731E-2</c:v>
                </c:pt>
                <c:pt idx="141">
                  <c:v>1.1663352452564928E-2</c:v>
                </c:pt>
                <c:pt idx="142">
                  <c:v>1.2481613916402151E-2</c:v>
                </c:pt>
                <c:pt idx="143">
                  <c:v>9.4878114759543442E-3</c:v>
                </c:pt>
                <c:pt idx="144">
                  <c:v>7.6143057657341766E-3</c:v>
                </c:pt>
                <c:pt idx="145">
                  <c:v>6.5061589556915603E-3</c:v>
                </c:pt>
                <c:pt idx="146">
                  <c:v>6.9475225323603479E-3</c:v>
                </c:pt>
                <c:pt idx="147">
                  <c:v>6.0558339136543233E-3</c:v>
                </c:pt>
                <c:pt idx="148">
                  <c:v>5.238000061053405E-3</c:v>
                </c:pt>
                <c:pt idx="149">
                  <c:v>7.1843113355768325E-3</c:v>
                </c:pt>
                <c:pt idx="150">
                  <c:v>7.5170649906294009E-3</c:v>
                </c:pt>
                <c:pt idx="151">
                  <c:v>6.9970809313260173E-3</c:v>
                </c:pt>
                <c:pt idx="152">
                  <c:v>7.332848931733596E-3</c:v>
                </c:pt>
                <c:pt idx="153">
                  <c:v>#N/A</c:v>
                </c:pt>
              </c:numCache>
            </c:numRef>
          </c:val>
          <c:smooth val="0"/>
          <c:extLst>
            <c:ext xmlns:c16="http://schemas.microsoft.com/office/drawing/2014/chart" uri="{C3380CC4-5D6E-409C-BE32-E72D297353CC}">
              <c16:uniqueId val="{00000001-DF32-47EE-9434-F0B7A94FC3CF}"/>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GDP'!$G$2</c:f>
              <c:strCache>
                <c:ptCount val="1"/>
                <c:pt idx="0">
                  <c:v>Water and waste</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GDP'!$G$8:$G$161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2.0660928199000578E-3</c:v>
                </c:pt>
                <c:pt idx="16">
                  <c:v>2.179886138293913E-3</c:v>
                </c:pt>
                <c:pt idx="17">
                  <c:v>2.4599771155803573E-3</c:v>
                </c:pt>
                <c:pt idx="18">
                  <c:v>2.3557047291933009E-3</c:v>
                </c:pt>
                <c:pt idx="19">
                  <c:v>2.0528835575152893E-3</c:v>
                </c:pt>
                <c:pt idx="20">
                  <c:v>1.9209147047449943E-3</c:v>
                </c:pt>
                <c:pt idx="21">
                  <c:v>1.7433480317413917E-3</c:v>
                </c:pt>
                <c:pt idx="22">
                  <c:v>1.3215725643810445E-3</c:v>
                </c:pt>
                <c:pt idx="23">
                  <c:v>1.7284315015720852E-3</c:v>
                </c:pt>
                <c:pt idx="24">
                  <c:v>1.7722838324708318E-3</c:v>
                </c:pt>
                <c:pt idx="25">
                  <c:v>1.5398330036457191E-3</c:v>
                </c:pt>
                <c:pt idx="26">
                  <c:v>1.5887352204789801E-3</c:v>
                </c:pt>
                <c:pt idx="27">
                  <c:v>1.7891113405257004E-3</c:v>
                </c:pt>
                <c:pt idx="28">
                  <c:v>1.674418017147958E-3</c:v>
                </c:pt>
                <c:pt idx="29">
                  <c:v>1.5956712461808055E-3</c:v>
                </c:pt>
                <c:pt idx="30">
                  <c:v>1.7191885523658182E-3</c:v>
                </c:pt>
                <c:pt idx="31">
                  <c:v>2.7173461655555999E-3</c:v>
                </c:pt>
                <c:pt idx="32">
                  <c:v>2.7313888334477986E-3</c:v>
                </c:pt>
                <c:pt idx="33">
                  <c:v>2.9685639000813012E-3</c:v>
                </c:pt>
                <c:pt idx="34">
                  <c:v>3.5329029357895505E-3</c:v>
                </c:pt>
                <c:pt idx="35">
                  <c:v>5.0337590065624499E-3</c:v>
                </c:pt>
                <c:pt idx="36">
                  <c:v>3.678437663252699E-3</c:v>
                </c:pt>
                <c:pt idx="37">
                  <c:v>5.6409087676244536E-3</c:v>
                </c:pt>
                <c:pt idx="38">
                  <c:v>4.9378056595342059E-3</c:v>
                </c:pt>
                <c:pt idx="39">
                  <c:v>6.1657981102036605E-3</c:v>
                </c:pt>
                <c:pt idx="40">
                  <c:v>6.157505965254946E-3</c:v>
                </c:pt>
                <c:pt idx="41">
                  <c:v>5.6606302267830253E-3</c:v>
                </c:pt>
                <c:pt idx="42">
                  <c:v>7.9612356999994843E-3</c:v>
                </c:pt>
                <c:pt idx="43">
                  <c:v>1.1000720160391947E-2</c:v>
                </c:pt>
                <c:pt idx="44">
                  <c:v>7.5278201706133075E-3</c:v>
                </c:pt>
                <c:pt idx="45">
                  <c:v>4.459032203188819E-3</c:v>
                </c:pt>
                <c:pt idx="46">
                  <c:v>4.8606776741587808E-3</c:v>
                </c:pt>
                <c:pt idx="47">
                  <c:v>5.8028654584515154E-3</c:v>
                </c:pt>
                <c:pt idx="48">
                  <c:v>5.0605379679093017E-3</c:v>
                </c:pt>
                <c:pt idx="49">
                  <c:v>4.7670022287273498E-3</c:v>
                </c:pt>
                <c:pt idx="50">
                  <c:v>1.7030957219027582E-3</c:v>
                </c:pt>
                <c:pt idx="51">
                  <c:v>5.3374823978615919E-3</c:v>
                </c:pt>
                <c:pt idx="52">
                  <c:v>6.5266148171351616E-3</c:v>
                </c:pt>
                <c:pt idx="53">
                  <c:v>5.571556750118581E-3</c:v>
                </c:pt>
                <c:pt idx="54">
                  <c:v>5.7521972652080427E-3</c:v>
                </c:pt>
                <c:pt idx="55">
                  <c:v>6.3071898522609566E-3</c:v>
                </c:pt>
                <c:pt idx="56">
                  <c:v>7.7590234347499369E-3</c:v>
                </c:pt>
                <c:pt idx="57">
                  <c:v>7.8539659240582545E-3</c:v>
                </c:pt>
                <c:pt idx="58">
                  <c:v>7.6779266535845804E-3</c:v>
                </c:pt>
                <c:pt idx="59">
                  <c:v>5.8217887463118886E-3</c:v>
                </c:pt>
                <c:pt idx="60">
                  <c:v>5.7633828191812793E-3</c:v>
                </c:pt>
                <c:pt idx="61">
                  <c:v>7.3851197613564144E-3</c:v>
                </c:pt>
                <c:pt idx="62">
                  <c:v>8.9744714791960591E-3</c:v>
                </c:pt>
                <c:pt idx="63">
                  <c:v>1.2350260994425499E-2</c:v>
                </c:pt>
                <c:pt idx="64">
                  <c:v>1.2284900368094345E-2</c:v>
                </c:pt>
                <c:pt idx="65">
                  <c:v>1.3714851263899628E-2</c:v>
                </c:pt>
                <c:pt idx="66">
                  <c:v>1.1527790564173598E-2</c:v>
                </c:pt>
                <c:pt idx="67">
                  <c:v>6.916498932440408E-3</c:v>
                </c:pt>
                <c:pt idx="68">
                  <c:v>5.2953710720291761E-3</c:v>
                </c:pt>
                <c:pt idx="69">
                  <c:v>6.209203152770475E-3</c:v>
                </c:pt>
                <c:pt idx="70">
                  <c:v>6.4974427912560442E-3</c:v>
                </c:pt>
                <c:pt idx="71">
                  <c:v>5.9282844808962194E-3</c:v>
                </c:pt>
                <c:pt idx="72">
                  <c:v>8.0971700304809831E-3</c:v>
                </c:pt>
                <c:pt idx="73">
                  <c:v>5.9923830795500024E-3</c:v>
                </c:pt>
                <c:pt idx="74">
                  <c:v>6.3787335930954618E-3</c:v>
                </c:pt>
                <c:pt idx="75">
                  <c:v>6.3743297775040236E-3</c:v>
                </c:pt>
                <c:pt idx="76">
                  <c:v>5.0385779473533891E-3</c:v>
                </c:pt>
                <c:pt idx="77">
                  <c:v>4.0501221447188243E-3</c:v>
                </c:pt>
                <c:pt idx="78">
                  <c:v>4.1613948168764906E-3</c:v>
                </c:pt>
                <c:pt idx="79">
                  <c:v>4.7385185356761611E-3</c:v>
                </c:pt>
                <c:pt idx="80">
                  <c:v>4.5655296579303339E-3</c:v>
                </c:pt>
                <c:pt idx="81">
                  <c:v>3.7397013671789394E-3</c:v>
                </c:pt>
                <c:pt idx="82">
                  <c:v>4.4818445914130292E-3</c:v>
                </c:pt>
                <c:pt idx="83">
                  <c:v>5.3342052354271004E-3</c:v>
                </c:pt>
                <c:pt idx="84">
                  <c:v>4.6301217040067124E-3</c:v>
                </c:pt>
                <c:pt idx="85">
                  <c:v>5.3405761303691067E-3</c:v>
                </c:pt>
                <c:pt idx="86">
                  <c:v>6.1039855691615384E-3</c:v>
                </c:pt>
                <c:pt idx="87">
                  <c:v>5.8200554173043597E-3</c:v>
                </c:pt>
                <c:pt idx="88">
                  <c:v>6.753648067953125E-3</c:v>
                </c:pt>
                <c:pt idx="89">
                  <c:v>4.7432836155421911E-3</c:v>
                </c:pt>
                <c:pt idx="90">
                  <c:v>4.9179983298505052E-3</c:v>
                </c:pt>
                <c:pt idx="91">
                  <c:v>5.1787430825853461E-3</c:v>
                </c:pt>
                <c:pt idx="92">
                  <c:v>5.5162322518042123E-3</c:v>
                </c:pt>
                <c:pt idx="93">
                  <c:v>6.0181218145382506E-3</c:v>
                </c:pt>
                <c:pt idx="94">
                  <c:v>5.5225466129122623E-3</c:v>
                </c:pt>
                <c:pt idx="95">
                  <c:v>5.1766706305587254E-3</c:v>
                </c:pt>
                <c:pt idx="96">
                  <c:v>4.4390711271050948E-3</c:v>
                </c:pt>
                <c:pt idx="97">
                  <c:v>4.7398664986803528E-3</c:v>
                </c:pt>
                <c:pt idx="98">
                  <c:v>3.7997907868383414E-3</c:v>
                </c:pt>
                <c:pt idx="99">
                  <c:v>4.7746953085561388E-3</c:v>
                </c:pt>
                <c:pt idx="100">
                  <c:v>4.7946156416711749E-3</c:v>
                </c:pt>
                <c:pt idx="101">
                  <c:v>4.6141876205671043E-3</c:v>
                </c:pt>
                <c:pt idx="102">
                  <c:v>4.1487839771101572E-3</c:v>
                </c:pt>
                <c:pt idx="103">
                  <c:v>4.4554455445544551E-3</c:v>
                </c:pt>
                <c:pt idx="104">
                  <c:v>3.4184382010468968E-3</c:v>
                </c:pt>
                <c:pt idx="105">
                  <c:v>3.5283740076448101E-3</c:v>
                </c:pt>
                <c:pt idx="106">
                  <c:v>4.8670258995306796E-3</c:v>
                </c:pt>
                <c:pt idx="107">
                  <c:v>3.0060120240480962E-3</c:v>
                </c:pt>
                <c:pt idx="108">
                  <c:v>2.2978234505648815E-3</c:v>
                </c:pt>
                <c:pt idx="109">
                  <c:v>1.5721504772599662E-3</c:v>
                </c:pt>
                <c:pt idx="110">
                  <c:v>2.0441935169862747E-3</c:v>
                </c:pt>
                <c:pt idx="111">
                  <c:v>2.2094380523595132E-3</c:v>
                </c:pt>
                <c:pt idx="112">
                  <c:v>2.0325203252032518E-3</c:v>
                </c:pt>
                <c:pt idx="113">
                  <c:v>1.9146771973912523E-3</c:v>
                </c:pt>
                <c:pt idx="114">
                  <c:v>1.5032346388210347E-3</c:v>
                </c:pt>
                <c:pt idx="115">
                  <c:v>1.2072720386327052E-3</c:v>
                </c:pt>
                <c:pt idx="116">
                  <c:v>1.4145431435658789E-3</c:v>
                </c:pt>
                <c:pt idx="117">
                  <c:v>2.0016220040377547E-3</c:v>
                </c:pt>
                <c:pt idx="118">
                  <c:v>1.4577930547669832E-3</c:v>
                </c:pt>
                <c:pt idx="119">
                  <c:v>1.0335844141133828E-3</c:v>
                </c:pt>
                <c:pt idx="120">
                  <c:v>1.5597105915455215E-3</c:v>
                </c:pt>
                <c:pt idx="121">
                  <c:v>1.1925899667835152E-3</c:v>
                </c:pt>
                <c:pt idx="122">
                  <c:v>1.3884136551470007E-3</c:v>
                </c:pt>
                <c:pt idx="123">
                  <c:v>1.1447470916497466E-3</c:v>
                </c:pt>
                <c:pt idx="124">
                  <c:v>1.8786644565474779E-3</c:v>
                </c:pt>
                <c:pt idx="125">
                  <c:v>1.6416307825143628E-3</c:v>
                </c:pt>
                <c:pt idx="126">
                  <c:v>2.1451743630242323E-3</c:v>
                </c:pt>
                <c:pt idx="127">
                  <c:v>2.9168850951029166E-3</c:v>
                </c:pt>
                <c:pt idx="128">
                  <c:v>3.2658970567189813E-3</c:v>
                </c:pt>
                <c:pt idx="129">
                  <c:v>4.3612135622414019E-3</c:v>
                </c:pt>
                <c:pt idx="130">
                  <c:v>5.1801658585698017E-3</c:v>
                </c:pt>
                <c:pt idx="131">
                  <c:v>5.0917898180058247E-3</c:v>
                </c:pt>
                <c:pt idx="132">
                  <c:v>5.7808362856610115E-3</c:v>
                </c:pt>
                <c:pt idx="133">
                  <c:v>4.3688758035522746E-3</c:v>
                </c:pt>
                <c:pt idx="134">
                  <c:v>5.3523273034283263E-3</c:v>
                </c:pt>
                <c:pt idx="135">
                  <c:v>5.0435173623017745E-3</c:v>
                </c:pt>
                <c:pt idx="136">
                  <c:v>7.3823379588429877E-3</c:v>
                </c:pt>
                <c:pt idx="137">
                  <c:v>6.8653112718308875E-3</c:v>
                </c:pt>
                <c:pt idx="138">
                  <c:v>6.4450884702126178E-3</c:v>
                </c:pt>
                <c:pt idx="139">
                  <c:v>6.7531723916329986E-3</c:v>
                </c:pt>
                <c:pt idx="140">
                  <c:v>6.564147455973713E-3</c:v>
                </c:pt>
                <c:pt idx="141">
                  <c:v>4.2220832352248645E-3</c:v>
                </c:pt>
                <c:pt idx="142">
                  <c:v>4.8435590732830366E-3</c:v>
                </c:pt>
                <c:pt idx="143">
                  <c:v>6.2804529978065949E-3</c:v>
                </c:pt>
                <c:pt idx="144">
                  <c:v>5.835382660289711E-3</c:v>
                </c:pt>
                <c:pt idx="145">
                  <c:v>6.3227727989395551E-3</c:v>
                </c:pt>
                <c:pt idx="146">
                  <c:v>5.9077431143839823E-3</c:v>
                </c:pt>
                <c:pt idx="147">
                  <c:v>5.5273976889124487E-3</c:v>
                </c:pt>
                <c:pt idx="148">
                  <c:v>6.2590738035913735E-3</c:v>
                </c:pt>
                <c:pt idx="149">
                  <c:v>6.8313368627886178E-3</c:v>
                </c:pt>
                <c:pt idx="150">
                  <c:v>7.0072003637297138E-3</c:v>
                </c:pt>
                <c:pt idx="151">
                  <c:v>8.3570519689257963E-3</c:v>
                </c:pt>
                <c:pt idx="152">
                  <c:v>9.6197858937155014E-3</c:v>
                </c:pt>
                <c:pt idx="153">
                  <c:v>#N/A</c:v>
                </c:pt>
              </c:numCache>
            </c:numRef>
          </c:val>
          <c:smooth val="0"/>
          <c:extLst>
            <c:ext xmlns:c16="http://schemas.microsoft.com/office/drawing/2014/chart" uri="{C3380CC4-5D6E-409C-BE32-E72D297353CC}">
              <c16:uniqueId val="{00000001-0CB8-4ABD-8570-40CED0F5ACDC}"/>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max val="2.0000000000000004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GDP'!$H$2</c:f>
              <c:strCache>
                <c:ptCount val="1"/>
                <c:pt idx="0">
                  <c:v>Telecommunications</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GDP'!$H$8:$H$161</c:f>
              <c:numCache>
                <c:formatCode>0.0%</c:formatCode>
                <c:ptCount val="154"/>
                <c:pt idx="0">
                  <c:v>2.9175786841032863E-3</c:v>
                </c:pt>
                <c:pt idx="1">
                  <c:v>3.1331791677447441E-3</c:v>
                </c:pt>
                <c:pt idx="2">
                  <c:v>1.4070854160042406E-3</c:v>
                </c:pt>
                <c:pt idx="3">
                  <c:v>3.6023992363441986E-3</c:v>
                </c:pt>
                <c:pt idx="4">
                  <c:v>4.6784405666807797E-4</c:v>
                </c:pt>
                <c:pt idx="5">
                  <c:v>2.2055505528637939E-3</c:v>
                </c:pt>
                <c:pt idx="6">
                  <c:v>4.1915440371167118E-3</c:v>
                </c:pt>
                <c:pt idx="7">
                  <c:v>2.2055505528638009E-4</c:v>
                </c:pt>
                <c:pt idx="8">
                  <c:v>1.0586642653746194E-3</c:v>
                </c:pt>
                <c:pt idx="9">
                  <c:v>7.4704131629257616E-4</c:v>
                </c:pt>
                <c:pt idx="10">
                  <c:v>7.4716363905870289E-4</c:v>
                </c:pt>
                <c:pt idx="11">
                  <c:v>1.9052352886012364E-3</c:v>
                </c:pt>
                <c:pt idx="12">
                  <c:v>4.7678279958494549E-4</c:v>
                </c:pt>
                <c:pt idx="13">
                  <c:v>1.7941092480966005E-3</c:v>
                </c:pt>
                <c:pt idx="14">
                  <c:v>5.5453236131908581E-4</c:v>
                </c:pt>
                <c:pt idx="15">
                  <c:v>1.7572558487098816E-3</c:v>
                </c:pt>
                <c:pt idx="16">
                  <c:v>1.2453598110375573E-3</c:v>
                </c:pt>
                <c:pt idx="17">
                  <c:v>1.0469110684158611E-3</c:v>
                </c:pt>
                <c:pt idx="18">
                  <c:v>9.3254918789699632E-4</c:v>
                </c:pt>
                <c:pt idx="19">
                  <c:v>8.8605846591972674E-4</c:v>
                </c:pt>
                <c:pt idx="20">
                  <c:v>7.5524982219519815E-4</c:v>
                </c:pt>
                <c:pt idx="21">
                  <c:v>1.3807710575614324E-3</c:v>
                </c:pt>
                <c:pt idx="22">
                  <c:v>1.4835848558780119E-3</c:v>
                </c:pt>
                <c:pt idx="23">
                  <c:v>1.392750447840363E-3</c:v>
                </c:pt>
                <c:pt idx="24">
                  <c:v>5.9347832368554087E-4</c:v>
                </c:pt>
                <c:pt idx="25">
                  <c:v>1.670434568765455E-3</c:v>
                </c:pt>
                <c:pt idx="26">
                  <c:v>1.9950319847275967E-3</c:v>
                </c:pt>
                <c:pt idx="27">
                  <c:v>4.7886165846811903E-4</c:v>
                </c:pt>
                <c:pt idx="28">
                  <c:v>1.1066526846011855E-3</c:v>
                </c:pt>
                <c:pt idx="29">
                  <c:v>1.2965646664774596E-3</c:v>
                </c:pt>
                <c:pt idx="30">
                  <c:v>1.0099770683123577E-3</c:v>
                </c:pt>
                <c:pt idx="31">
                  <c:v>1.6710242813156872E-3</c:v>
                </c:pt>
                <c:pt idx="32">
                  <c:v>1.2089157549683616E-3</c:v>
                </c:pt>
                <c:pt idx="33">
                  <c:v>1.392275716585345E-3</c:v>
                </c:pt>
                <c:pt idx="34">
                  <c:v>7.5719007035187345E-4</c:v>
                </c:pt>
                <c:pt idx="35">
                  <c:v>1.709433361390189E-3</c:v>
                </c:pt>
                <c:pt idx="36">
                  <c:v>2.5123424308237633E-3</c:v>
                </c:pt>
                <c:pt idx="37">
                  <c:v>2.624935687671913E-3</c:v>
                </c:pt>
                <c:pt idx="38">
                  <c:v>3.7475653749361542E-3</c:v>
                </c:pt>
                <c:pt idx="39">
                  <c:v>3.6620582681309269E-3</c:v>
                </c:pt>
                <c:pt idx="40">
                  <c:v>2.8111278541191613E-3</c:v>
                </c:pt>
                <c:pt idx="41">
                  <c:v>2.6196394940363739E-3</c:v>
                </c:pt>
                <c:pt idx="42">
                  <c:v>2.7202611305590023E-3</c:v>
                </c:pt>
                <c:pt idx="43">
                  <c:v>3.6532493230866285E-3</c:v>
                </c:pt>
                <c:pt idx="44">
                  <c:v>4.8301286462741535E-3</c:v>
                </c:pt>
                <c:pt idx="45">
                  <c:v>4.3117517734125727E-3</c:v>
                </c:pt>
                <c:pt idx="46">
                  <c:v>2.1137456645590256E-3</c:v>
                </c:pt>
                <c:pt idx="47">
                  <c:v>1.8374087134445643E-3</c:v>
                </c:pt>
                <c:pt idx="48">
                  <c:v>2.0567719194368368E-3</c:v>
                </c:pt>
                <c:pt idx="49">
                  <c:v>1.6541691759377421E-3</c:v>
                </c:pt>
                <c:pt idx="50">
                  <c:v>1.6798948272391701E-3</c:v>
                </c:pt>
                <c:pt idx="51">
                  <c:v>2.2839662090918355E-3</c:v>
                </c:pt>
                <c:pt idx="52">
                  <c:v>4.6840049664859298E-3</c:v>
                </c:pt>
                <c:pt idx="53">
                  <c:v>2.6845247910290328E-3</c:v>
                </c:pt>
                <c:pt idx="54">
                  <c:v>1.6050630237796817E-3</c:v>
                </c:pt>
                <c:pt idx="55">
                  <c:v>1.4845627967691956E-3</c:v>
                </c:pt>
                <c:pt idx="56">
                  <c:v>1.4713077717980476E-3</c:v>
                </c:pt>
                <c:pt idx="57">
                  <c:v>3.1828867089523541E-3</c:v>
                </c:pt>
                <c:pt idx="58">
                  <c:v>3.4441378550615263E-3</c:v>
                </c:pt>
                <c:pt idx="59">
                  <c:v>3.2500727744654376E-3</c:v>
                </c:pt>
                <c:pt idx="60">
                  <c:v>3.1896245532713466E-3</c:v>
                </c:pt>
                <c:pt idx="61">
                  <c:v>2.6304186088654418E-3</c:v>
                </c:pt>
                <c:pt idx="62">
                  <c:v>1.8599778178599818E-3</c:v>
                </c:pt>
                <c:pt idx="63">
                  <c:v>8.1064243464493287E-4</c:v>
                </c:pt>
                <c:pt idx="64">
                  <c:v>1.0442092878326136E-3</c:v>
                </c:pt>
                <c:pt idx="65">
                  <c:v>9.2155258371511028E-4</c:v>
                </c:pt>
                <c:pt idx="66">
                  <c:v>1.1559146627807225E-3</c:v>
                </c:pt>
                <c:pt idx="67">
                  <c:v>1.1129197230308541E-3</c:v>
                </c:pt>
                <c:pt idx="68">
                  <c:v>1.3581419846594683E-3</c:v>
                </c:pt>
                <c:pt idx="69">
                  <c:v>2.2858122726872724E-3</c:v>
                </c:pt>
                <c:pt idx="70">
                  <c:v>1.5416972454620618E-3</c:v>
                </c:pt>
                <c:pt idx="71">
                  <c:v>8.8048779261682157E-4</c:v>
                </c:pt>
                <c:pt idx="72">
                  <c:v>5.5251259084441019E-4</c:v>
                </c:pt>
                <c:pt idx="73">
                  <c:v>3.6603172906089787E-4</c:v>
                </c:pt>
                <c:pt idx="74">
                  <c:v>5.6309413187754782E-4</c:v>
                </c:pt>
                <c:pt idx="75">
                  <c:v>5.7729765167235253E-4</c:v>
                </c:pt>
                <c:pt idx="76">
                  <c:v>1.6499557547167438E-3</c:v>
                </c:pt>
                <c:pt idx="77">
                  <c:v>1.5541395087982335E-3</c:v>
                </c:pt>
                <c:pt idx="78">
                  <c:v>1.9632726841496482E-3</c:v>
                </c:pt>
                <c:pt idx="79">
                  <c:v>3.2154326385274725E-3</c:v>
                </c:pt>
                <c:pt idx="80">
                  <c:v>5.886318630233707E-3</c:v>
                </c:pt>
                <c:pt idx="81">
                  <c:v>4.6691118671601355E-3</c:v>
                </c:pt>
                <c:pt idx="82">
                  <c:v>5.0619199767082202E-3</c:v>
                </c:pt>
                <c:pt idx="83">
                  <c:v>5.404705014192485E-3</c:v>
                </c:pt>
                <c:pt idx="84">
                  <c:v>4.4349734874469205E-3</c:v>
                </c:pt>
                <c:pt idx="85">
                  <c:v>4.3719141644653486E-3</c:v>
                </c:pt>
                <c:pt idx="86">
                  <c:v>4.9358217338286861E-3</c:v>
                </c:pt>
                <c:pt idx="87">
                  <c:v>4.0610299575266845E-3</c:v>
                </c:pt>
                <c:pt idx="88">
                  <c:v>5.0639783038791669E-3</c:v>
                </c:pt>
                <c:pt idx="89">
                  <c:v>5.2446681461745786E-3</c:v>
                </c:pt>
                <c:pt idx="90">
                  <c:v>4.6542117129164916E-3</c:v>
                </c:pt>
                <c:pt idx="91">
                  <c:v>4.091382153257537E-3</c:v>
                </c:pt>
                <c:pt idx="92">
                  <c:v>4.3357380142144981E-3</c:v>
                </c:pt>
                <c:pt idx="93">
                  <c:v>4.3766951095380799E-3</c:v>
                </c:pt>
                <c:pt idx="94">
                  <c:v>4.7698713996149958E-3</c:v>
                </c:pt>
                <c:pt idx="95">
                  <c:v>4.2912961674815529E-3</c:v>
                </c:pt>
                <c:pt idx="96">
                  <c:v>4.2667936138651302E-3</c:v>
                </c:pt>
                <c:pt idx="97">
                  <c:v>3.8504625966177398E-3</c:v>
                </c:pt>
                <c:pt idx="98">
                  <c:v>3.9570626266421426E-3</c:v>
                </c:pt>
                <c:pt idx="99">
                  <c:v>3.4950698918488942E-3</c:v>
                </c:pt>
                <c:pt idx="100">
                  <c:v>4.4047125849050973E-3</c:v>
                </c:pt>
                <c:pt idx="101">
                  <c:v>4.7587033557820605E-3</c:v>
                </c:pt>
                <c:pt idx="102">
                  <c:v>5.0087267525035766E-3</c:v>
                </c:pt>
                <c:pt idx="103">
                  <c:v>4.573762376237623E-3</c:v>
                </c:pt>
                <c:pt idx="104">
                  <c:v>5.4024142719794888E-3</c:v>
                </c:pt>
                <c:pt idx="105">
                  <c:v>6.2909928452415951E-3</c:v>
                </c:pt>
                <c:pt idx="106">
                  <c:v>7.5226838171388848E-3</c:v>
                </c:pt>
                <c:pt idx="107">
                  <c:v>5.846908101918122E-3</c:v>
                </c:pt>
                <c:pt idx="108">
                  <c:v>5.1522308035999234E-3</c:v>
                </c:pt>
                <c:pt idx="109">
                  <c:v>5.5152161706906238E-3</c:v>
                </c:pt>
                <c:pt idx="110">
                  <c:v>3.9761024043609462E-3</c:v>
                </c:pt>
                <c:pt idx="111">
                  <c:v>5.1489077872269471E-3</c:v>
                </c:pt>
                <c:pt idx="112">
                  <c:v>5.4945569794680998E-3</c:v>
                </c:pt>
                <c:pt idx="113">
                  <c:v>6.284568898462275E-3</c:v>
                </c:pt>
                <c:pt idx="114">
                  <c:v>8.9544197782728922E-3</c:v>
                </c:pt>
                <c:pt idx="115">
                  <c:v>9.2087397026796702E-3</c:v>
                </c:pt>
                <c:pt idx="116">
                  <c:v>1.1583734803911519E-2</c:v>
                </c:pt>
                <c:pt idx="117">
                  <c:v>1.2032284782496161E-2</c:v>
                </c:pt>
                <c:pt idx="118">
                  <c:v>8.7453005355471319E-3</c:v>
                </c:pt>
                <c:pt idx="119">
                  <c:v>1.1580421362632383E-2</c:v>
                </c:pt>
                <c:pt idx="120">
                  <c:v>1.1451624572921551E-2</c:v>
                </c:pt>
                <c:pt idx="121">
                  <c:v>1.2550632163535389E-2</c:v>
                </c:pt>
                <c:pt idx="122">
                  <c:v>1.0473008185718422E-2</c:v>
                </c:pt>
                <c:pt idx="123">
                  <c:v>8.0211597645225962E-3</c:v>
                </c:pt>
                <c:pt idx="124">
                  <c:v>5.4135448733128103E-3</c:v>
                </c:pt>
                <c:pt idx="125">
                  <c:v>5.7101519864507346E-3</c:v>
                </c:pt>
                <c:pt idx="126">
                  <c:v>1.4352861714950746E-2</c:v>
                </c:pt>
                <c:pt idx="127">
                  <c:v>1.2586591626195586E-2</c:v>
                </c:pt>
                <c:pt idx="128">
                  <c:v>1.1419462863139817E-2</c:v>
                </c:pt>
                <c:pt idx="129">
                  <c:v>9.7741280212682302E-3</c:v>
                </c:pt>
                <c:pt idx="130">
                  <c:v>1.1623992086832879E-2</c:v>
                </c:pt>
                <c:pt idx="131">
                  <c:v>1.6806874222915748E-2</c:v>
                </c:pt>
                <c:pt idx="132">
                  <c:v>8.3949437503884634E-3</c:v>
                </c:pt>
                <c:pt idx="133">
                  <c:v>8.6425459199147812E-3</c:v>
                </c:pt>
                <c:pt idx="134">
                  <c:v>6.8290335081867375E-3</c:v>
                </c:pt>
                <c:pt idx="135">
                  <c:v>7.9175978105448398E-3</c:v>
                </c:pt>
                <c:pt idx="136">
                  <c:v>8.2853188655738104E-3</c:v>
                </c:pt>
                <c:pt idx="137">
                  <c:v>6.8601079044673377E-3</c:v>
                </c:pt>
                <c:pt idx="138">
                  <c:v>7.091143336208236E-3</c:v>
                </c:pt>
                <c:pt idx="139">
                  <c:v>7.325414425756291E-3</c:v>
                </c:pt>
                <c:pt idx="140">
                  <c:v>7.232884941212713E-3</c:v>
                </c:pt>
                <c:pt idx="141">
                  <c:v>6.4393542500588647E-3</c:v>
                </c:pt>
                <c:pt idx="142">
                  <c:v>7.6454430789284896E-3</c:v>
                </c:pt>
                <c:pt idx="143">
                  <c:v>8.0228334388737464E-3</c:v>
                </c:pt>
                <c:pt idx="144">
                  <c:v>8.6728046298760967E-3</c:v>
                </c:pt>
                <c:pt idx="145">
                  <c:v>9.0262023654169941E-3</c:v>
                </c:pt>
                <c:pt idx="146">
                  <c:v>6.4881851867793043E-3</c:v>
                </c:pt>
                <c:pt idx="147">
                  <c:v>6.9146171317923623E-3</c:v>
                </c:pt>
                <c:pt idx="148">
                  <c:v>7.4200738895094081E-3</c:v>
                </c:pt>
                <c:pt idx="149">
                  <c:v>7.0650348919947519E-3</c:v>
                </c:pt>
                <c:pt idx="150">
                  <c:v>6.9105676472316644E-3</c:v>
                </c:pt>
                <c:pt idx="151">
                  <c:v>6.7663042154737837E-3</c:v>
                </c:pt>
                <c:pt idx="152">
                  <c:v>7.1574382996262608E-3</c:v>
                </c:pt>
                <c:pt idx="153">
                  <c:v>#N/A</c:v>
                </c:pt>
              </c:numCache>
            </c:numRef>
          </c:val>
          <c:smooth val="0"/>
          <c:extLst>
            <c:ext xmlns:c16="http://schemas.microsoft.com/office/drawing/2014/chart" uri="{C3380CC4-5D6E-409C-BE32-E72D297353CC}">
              <c16:uniqueId val="{00000001-B86C-4412-A91E-5128011E2365}"/>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GDP'!$I$2</c:f>
              <c:strCache>
                <c:ptCount val="1"/>
                <c:pt idx="0">
                  <c:v>Health - hospitals</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GDP'!$I$8:$I$161</c:f>
              <c:numCache>
                <c:formatCode>0.0%</c:formatCode>
                <c:ptCount val="154"/>
                <c:pt idx="0">
                  <c:v>#N/A</c:v>
                </c:pt>
                <c:pt idx="1">
                  <c:v>#N/A</c:v>
                </c:pt>
                <c:pt idx="2">
                  <c:v>#N/A</c:v>
                </c:pt>
                <c:pt idx="3">
                  <c:v>#N/A</c:v>
                </c:pt>
                <c:pt idx="4">
                  <c:v>#N/A</c:v>
                </c:pt>
                <c:pt idx="5">
                  <c:v>#N/A</c:v>
                </c:pt>
                <c:pt idx="6">
                  <c:v>#N/A</c:v>
                </c:pt>
                <c:pt idx="7">
                  <c:v>#N/A</c:v>
                </c:pt>
                <c:pt idx="8">
                  <c:v>#N/A</c:v>
                </c:pt>
                <c:pt idx="9">
                  <c:v>2.6100017554496783E-4</c:v>
                </c:pt>
                <c:pt idx="10">
                  <c:v>9.8160639472976086E-5</c:v>
                </c:pt>
                <c:pt idx="11">
                  <c:v>5.5679292758009705E-6</c:v>
                </c:pt>
                <c:pt idx="12">
                  <c:v>2.6239755899523832E-6</c:v>
                </c:pt>
                <c:pt idx="13">
                  <c:v>1.0922131897263724E-5</c:v>
                </c:pt>
                <c:pt idx="14">
                  <c:v>1.5597779857810334E-4</c:v>
                </c:pt>
                <c:pt idx="15">
                  <c:v>3.0805865596305758E-4</c:v>
                </c:pt>
                <c:pt idx="16">
                  <c:v>8.1419870917926254E-4</c:v>
                </c:pt>
                <c:pt idx="17">
                  <c:v>1.450200437797399E-3</c:v>
                </c:pt>
                <c:pt idx="18">
                  <c:v>8.9970470990523397E-4</c:v>
                </c:pt>
                <c:pt idx="19">
                  <c:v>8.7167220968236152E-4</c:v>
                </c:pt>
                <c:pt idx="20">
                  <c:v>5.123763981415211E-4</c:v>
                </c:pt>
                <c:pt idx="21">
                  <c:v>8.1988382312286618E-4</c:v>
                </c:pt>
                <c:pt idx="22">
                  <c:v>9.7586596341279661E-4</c:v>
                </c:pt>
                <c:pt idx="23">
                  <c:v>9.5840510037759443E-4</c:v>
                </c:pt>
                <c:pt idx="24">
                  <c:v>1.0245008927021728E-3</c:v>
                </c:pt>
                <c:pt idx="25">
                  <c:v>1.1407852807509312E-3</c:v>
                </c:pt>
                <c:pt idx="26">
                  <c:v>9.7244262032844596E-4</c:v>
                </c:pt>
                <c:pt idx="27">
                  <c:v>8.5175076342410439E-4</c:v>
                </c:pt>
                <c:pt idx="28">
                  <c:v>8.6321173542851194E-4</c:v>
                </c:pt>
                <c:pt idx="29">
                  <c:v>1.0232202369321389E-3</c:v>
                </c:pt>
                <c:pt idx="30">
                  <c:v>9.7273745441553124E-4</c:v>
                </c:pt>
                <c:pt idx="31">
                  <c:v>1.0094458227801518E-3</c:v>
                </c:pt>
                <c:pt idx="32">
                  <c:v>7.2844622749811995E-4</c:v>
                </c:pt>
                <c:pt idx="33">
                  <c:v>1.0592124438945961E-3</c:v>
                </c:pt>
                <c:pt idx="34">
                  <c:v>1.1585558483613279E-3</c:v>
                </c:pt>
                <c:pt idx="35">
                  <c:v>1.3236487667164923E-3</c:v>
                </c:pt>
                <c:pt idx="36">
                  <c:v>8.3128581203295072E-4</c:v>
                </c:pt>
                <c:pt idx="37">
                  <c:v>1.2107731724621848E-3</c:v>
                </c:pt>
                <c:pt idx="38">
                  <c:v>1.4504159839174588E-3</c:v>
                </c:pt>
                <c:pt idx="39">
                  <c:v>1.6400235011721901E-3</c:v>
                </c:pt>
                <c:pt idx="40">
                  <c:v>1.0573545207444408E-3</c:v>
                </c:pt>
                <c:pt idx="41">
                  <c:v>1.758797579715695E-3</c:v>
                </c:pt>
                <c:pt idx="42">
                  <c:v>2.2472534122134191E-3</c:v>
                </c:pt>
                <c:pt idx="43">
                  <c:v>2.1675517344943965E-3</c:v>
                </c:pt>
                <c:pt idx="44">
                  <c:v>2.1526591169345609E-3</c:v>
                </c:pt>
                <c:pt idx="45">
                  <c:v>1.7810515919445291E-3</c:v>
                </c:pt>
                <c:pt idx="46">
                  <c:v>1.4362573425488075E-3</c:v>
                </c:pt>
                <c:pt idx="47">
                  <c:v>1.4935467717671583E-3</c:v>
                </c:pt>
                <c:pt idx="48">
                  <c:v>1.4253229882317828E-3</c:v>
                </c:pt>
                <c:pt idx="49">
                  <c:v>1.5540338659661779E-3</c:v>
                </c:pt>
                <c:pt idx="50">
                  <c:v>1.1734748630239779E-3</c:v>
                </c:pt>
                <c:pt idx="51">
                  <c:v>1.4897188921236182E-3</c:v>
                </c:pt>
                <c:pt idx="52">
                  <c:v>9.9971370881266454E-4</c:v>
                </c:pt>
                <c:pt idx="53">
                  <c:v>1.4897390235431235E-3</c:v>
                </c:pt>
                <c:pt idx="54">
                  <c:v>3.0491036968030901E-3</c:v>
                </c:pt>
                <c:pt idx="55">
                  <c:v>3.5879300444645883E-3</c:v>
                </c:pt>
                <c:pt idx="56">
                  <c:v>2.3071259160164009E-3</c:v>
                </c:pt>
                <c:pt idx="57">
                  <c:v>1.7740038586986134E-3</c:v>
                </c:pt>
                <c:pt idx="58">
                  <c:v>1.4419801453188583E-3</c:v>
                </c:pt>
                <c:pt idx="59">
                  <c:v>1.5413764761737371E-3</c:v>
                </c:pt>
                <c:pt idx="60">
                  <c:v>2.174249584231713E-3</c:v>
                </c:pt>
                <c:pt idx="61">
                  <c:v>1.1398902585579066E-3</c:v>
                </c:pt>
                <c:pt idx="62">
                  <c:v>9.8119399868815691E-4</c:v>
                </c:pt>
                <c:pt idx="63">
                  <c:v>9.9448987087241941E-4</c:v>
                </c:pt>
                <c:pt idx="64">
                  <c:v>1.4291772122802021E-3</c:v>
                </c:pt>
                <c:pt idx="65">
                  <c:v>1.8523930301250016E-3</c:v>
                </c:pt>
                <c:pt idx="66">
                  <c:v>2.4761824289090159E-3</c:v>
                </c:pt>
                <c:pt idx="67">
                  <c:v>2.237566381967922E-3</c:v>
                </c:pt>
                <c:pt idx="68">
                  <c:v>2.7175278922155284E-3</c:v>
                </c:pt>
                <c:pt idx="69">
                  <c:v>2.5671235057137653E-3</c:v>
                </c:pt>
                <c:pt idx="70">
                  <c:v>3.1298217066787802E-3</c:v>
                </c:pt>
                <c:pt idx="71">
                  <c:v>3.3438069095523739E-3</c:v>
                </c:pt>
                <c:pt idx="72">
                  <c:v>2.9258944411226103E-3</c:v>
                </c:pt>
                <c:pt idx="73">
                  <c:v>3.8121733177192965E-3</c:v>
                </c:pt>
                <c:pt idx="74">
                  <c:v>3.9628234192614058E-3</c:v>
                </c:pt>
                <c:pt idx="75">
                  <c:v>3.8928634512064007E-3</c:v>
                </c:pt>
                <c:pt idx="76">
                  <c:v>3.4914761289032144E-3</c:v>
                </c:pt>
                <c:pt idx="77">
                  <c:v>4.5821451276121432E-3</c:v>
                </c:pt>
                <c:pt idx="78">
                  <c:v>3.5783876971543257E-3</c:v>
                </c:pt>
                <c:pt idx="79">
                  <c:v>3.2301590882141853E-3</c:v>
                </c:pt>
                <c:pt idx="80">
                  <c:v>2.798172342176677E-3</c:v>
                </c:pt>
                <c:pt idx="81">
                  <c:v>2.5003502628605932E-3</c:v>
                </c:pt>
                <c:pt idx="82">
                  <c:v>3.1506747266073238E-3</c:v>
                </c:pt>
                <c:pt idx="83">
                  <c:v>4.1223675612807546E-3</c:v>
                </c:pt>
                <c:pt idx="84">
                  <c:v>3.724951228457743E-3</c:v>
                </c:pt>
                <c:pt idx="85">
                  <c:v>3.9201777467789195E-3</c:v>
                </c:pt>
                <c:pt idx="86">
                  <c:v>4.2841488370215144E-3</c:v>
                </c:pt>
                <c:pt idx="87">
                  <c:v>4.97571879615963E-3</c:v>
                </c:pt>
                <c:pt idx="88">
                  <c:v>4.3991181253984733E-3</c:v>
                </c:pt>
                <c:pt idx="89">
                  <c:v>4.8438290806579404E-3</c:v>
                </c:pt>
                <c:pt idx="90">
                  <c:v>4.831266560631136E-3</c:v>
                </c:pt>
                <c:pt idx="91">
                  <c:v>4.4064513665390435E-3</c:v>
                </c:pt>
                <c:pt idx="92">
                  <c:v>4.8803784156435208E-3</c:v>
                </c:pt>
                <c:pt idx="93">
                  <c:v>4.6446705680102717E-3</c:v>
                </c:pt>
                <c:pt idx="94">
                  <c:v>4.7742466107644444E-3</c:v>
                </c:pt>
                <c:pt idx="95">
                  <c:v>4.7806801592784887E-3</c:v>
                </c:pt>
                <c:pt idx="96">
                  <c:v>3.8748156460518316E-3</c:v>
                </c:pt>
                <c:pt idx="97">
                  <c:v>4.2757330656478243E-3</c:v>
                </c:pt>
                <c:pt idx="98">
                  <c:v>5.3549594179440026E-3</c:v>
                </c:pt>
                <c:pt idx="99">
                  <c:v>5.1836614718262508E-3</c:v>
                </c:pt>
                <c:pt idx="100">
                  <c:v>4.8195107981762377E-3</c:v>
                </c:pt>
                <c:pt idx="101">
                  <c:v>4.4356946087983819E-3</c:v>
                </c:pt>
                <c:pt idx="102">
                  <c:v>4.1164520743919887E-3</c:v>
                </c:pt>
                <c:pt idx="103">
                  <c:v>3.8709158415841586E-3</c:v>
                </c:pt>
                <c:pt idx="104">
                  <c:v>3.614357440444397E-3</c:v>
                </c:pt>
                <c:pt idx="105">
                  <c:v>4.0979123787121437E-3</c:v>
                </c:pt>
                <c:pt idx="106">
                  <c:v>5.2598644185642271E-3</c:v>
                </c:pt>
                <c:pt idx="107">
                  <c:v>5.336315488119095E-3</c:v>
                </c:pt>
                <c:pt idx="108">
                  <c:v>4.8104295653283967E-3</c:v>
                </c:pt>
                <c:pt idx="109">
                  <c:v>4.8394160583941602E-3</c:v>
                </c:pt>
                <c:pt idx="110">
                  <c:v>4.7304584834030961E-3</c:v>
                </c:pt>
                <c:pt idx="111">
                  <c:v>4.1770468567617148E-3</c:v>
                </c:pt>
                <c:pt idx="112">
                  <c:v>3.1161292545128839E-3</c:v>
                </c:pt>
                <c:pt idx="113">
                  <c:v>2.549362771495243E-3</c:v>
                </c:pt>
                <c:pt idx="114">
                  <c:v>2.2459936112527849E-3</c:v>
                </c:pt>
                <c:pt idx="115">
                  <c:v>1.9789319193258214E-3</c:v>
                </c:pt>
                <c:pt idx="116">
                  <c:v>1.9545296131532009E-3</c:v>
                </c:pt>
                <c:pt idx="117">
                  <c:v>2.1207012579158974E-3</c:v>
                </c:pt>
                <c:pt idx="118">
                  <c:v>2.2825509843939417E-3</c:v>
                </c:pt>
                <c:pt idx="119">
                  <c:v>2.6185223990485358E-3</c:v>
                </c:pt>
                <c:pt idx="120">
                  <c:v>1.9907952033228378E-3</c:v>
                </c:pt>
                <c:pt idx="121">
                  <c:v>2.0818989851247916E-3</c:v>
                </c:pt>
                <c:pt idx="122">
                  <c:v>2.0682888953228225E-3</c:v>
                </c:pt>
                <c:pt idx="123">
                  <c:v>1.9324598705129678E-3</c:v>
                </c:pt>
                <c:pt idx="124">
                  <c:v>9.5192990764859107E-4</c:v>
                </c:pt>
                <c:pt idx="125">
                  <c:v>1.642759887975027E-3</c:v>
                </c:pt>
                <c:pt idx="126">
                  <c:v>1.9373311442703355E-3</c:v>
                </c:pt>
                <c:pt idx="127">
                  <c:v>2.2554574138732553E-3</c:v>
                </c:pt>
                <c:pt idx="128">
                  <c:v>2.5046796737108238E-3</c:v>
                </c:pt>
                <c:pt idx="129">
                  <c:v>2.2871585569056224E-3</c:v>
                </c:pt>
                <c:pt idx="130">
                  <c:v>2.6433422533096644E-3</c:v>
                </c:pt>
                <c:pt idx="131">
                  <c:v>3.6566476689558489E-3</c:v>
                </c:pt>
                <c:pt idx="132">
                  <c:v>3.2265212256821431E-3</c:v>
                </c:pt>
                <c:pt idx="133">
                  <c:v>3.7829502666794886E-3</c:v>
                </c:pt>
                <c:pt idx="134">
                  <c:v>3.3902368133313034E-3</c:v>
                </c:pt>
                <c:pt idx="135">
                  <c:v>3.1397783370751622E-3</c:v>
                </c:pt>
                <c:pt idx="136">
                  <c:v>3.1010390519034961E-3</c:v>
                </c:pt>
                <c:pt idx="137">
                  <c:v>3.1016022883188763E-3</c:v>
                </c:pt>
                <c:pt idx="138">
                  <c:v>3.0507625634130274E-3</c:v>
                </c:pt>
                <c:pt idx="139">
                  <c:v>2.9486675691763106E-3</c:v>
                </c:pt>
                <c:pt idx="140">
                  <c:v>2.8461929455254917E-3</c:v>
                </c:pt>
                <c:pt idx="141">
                  <c:v>3.3918550349266146E-3</c:v>
                </c:pt>
                <c:pt idx="142">
                  <c:v>2.9164435525088034E-3</c:v>
                </c:pt>
                <c:pt idx="143">
                  <c:v>2.8164239237172253E-3</c:v>
                </c:pt>
                <c:pt idx="144">
                  <c:v>2.4125071912485725E-3</c:v>
                </c:pt>
                <c:pt idx="145">
                  <c:v>2.0703697147585391E-3</c:v>
                </c:pt>
                <c:pt idx="146">
                  <c:v>2.0064874847888436E-3</c:v>
                </c:pt>
                <c:pt idx="147">
                  <c:v>1.9557219479692392E-3</c:v>
                </c:pt>
                <c:pt idx="148">
                  <c:v>1.4232803505455794E-3</c:v>
                </c:pt>
                <c:pt idx="149">
                  <c:v>1.9073028390137546E-3</c:v>
                </c:pt>
                <c:pt idx="150">
                  <c:v>2.1310416711772034E-3</c:v>
                </c:pt>
                <c:pt idx="151">
                  <c:v>2.4323417675279446E-3</c:v>
                </c:pt>
                <c:pt idx="152">
                  <c:v>2.6502977102212913E-3</c:v>
                </c:pt>
                <c:pt idx="153">
                  <c:v>#N/A</c:v>
                </c:pt>
              </c:numCache>
            </c:numRef>
          </c:val>
          <c:smooth val="0"/>
          <c:extLst>
            <c:ext xmlns:c16="http://schemas.microsoft.com/office/drawing/2014/chart" uri="{C3380CC4-5D6E-409C-BE32-E72D297353CC}">
              <c16:uniqueId val="{00000001-39B7-4956-BA63-AEEA18BC1D78}"/>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GDP'!$J$2</c:f>
              <c:strCache>
                <c:ptCount val="1"/>
                <c:pt idx="0">
                  <c:v>Education - primary / secondary</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GDP'!$J$8:$J$161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2.3759808569338977E-3</c:v>
                </c:pt>
                <c:pt idx="34">
                  <c:v>1.7442851605116944E-3</c:v>
                </c:pt>
                <c:pt idx="35">
                  <c:v>2.1318314170806125E-3</c:v>
                </c:pt>
                <c:pt idx="36">
                  <c:v>3.1860202147227482E-3</c:v>
                </c:pt>
                <c:pt idx="37">
                  <c:v>1.9351316527013564E-3</c:v>
                </c:pt>
                <c:pt idx="38">
                  <c:v>2.1029485481106011E-3</c:v>
                </c:pt>
                <c:pt idx="39">
                  <c:v>1.9699035495858337E-3</c:v>
                </c:pt>
                <c:pt idx="40">
                  <c:v>1.6833469545301293E-3</c:v>
                </c:pt>
                <c:pt idx="41">
                  <c:v>1.5230395229012623E-3</c:v>
                </c:pt>
                <c:pt idx="42">
                  <c:v>1.7580015741323783E-3</c:v>
                </c:pt>
                <c:pt idx="43">
                  <c:v>1.9993767905222646E-3</c:v>
                </c:pt>
                <c:pt idx="44">
                  <c:v>1.8753195780652481E-3</c:v>
                </c:pt>
                <c:pt idx="45">
                  <c:v>1.3001794732464729E-3</c:v>
                </c:pt>
                <c:pt idx="46">
                  <c:v>8.5507826474382734E-4</c:v>
                </c:pt>
                <c:pt idx="47">
                  <c:v>7.0599104889110611E-4</c:v>
                </c:pt>
                <c:pt idx="48">
                  <c:v>1.1298872185647071E-3</c:v>
                </c:pt>
                <c:pt idx="49">
                  <c:v>1.7322470924092878E-3</c:v>
                </c:pt>
                <c:pt idx="50">
                  <c:v>3.4998655185677113E-3</c:v>
                </c:pt>
                <c:pt idx="51">
                  <c:v>3.8500631476123871E-3</c:v>
                </c:pt>
                <c:pt idx="52">
                  <c:v>2.4894393309244653E-3</c:v>
                </c:pt>
                <c:pt idx="53">
                  <c:v>1.9290438775548154E-3</c:v>
                </c:pt>
                <c:pt idx="54">
                  <c:v>2.8588544111250967E-3</c:v>
                </c:pt>
                <c:pt idx="55">
                  <c:v>3.2319471004765695E-3</c:v>
                </c:pt>
                <c:pt idx="56">
                  <c:v>3.123759588943527E-3</c:v>
                </c:pt>
                <c:pt idx="57">
                  <c:v>2.1054218281854175E-3</c:v>
                </c:pt>
                <c:pt idx="58">
                  <c:v>2.067027793523617E-3</c:v>
                </c:pt>
                <c:pt idx="59">
                  <c:v>2.2317151810672068E-3</c:v>
                </c:pt>
                <c:pt idx="60">
                  <c:v>2.640069365999898E-3</c:v>
                </c:pt>
                <c:pt idx="61">
                  <c:v>1.6239618293729249E-3</c:v>
                </c:pt>
                <c:pt idx="62">
                  <c:v>4.1744315035880736E-4</c:v>
                </c:pt>
                <c:pt idx="63">
                  <c:v>4.4447563846002812E-4</c:v>
                </c:pt>
                <c:pt idx="64">
                  <c:v>3.9602505912441396E-4</c:v>
                </c:pt>
                <c:pt idx="65">
                  <c:v>8.7751658945675126E-4</c:v>
                </c:pt>
                <c:pt idx="66">
                  <c:v>1.6957655024985958E-3</c:v>
                </c:pt>
                <c:pt idx="67">
                  <c:v>2.7881412362602107E-3</c:v>
                </c:pt>
                <c:pt idx="68">
                  <c:v>3.0622859073247397E-3</c:v>
                </c:pt>
                <c:pt idx="69">
                  <c:v>3.5667794160451948E-3</c:v>
                </c:pt>
                <c:pt idx="70">
                  <c:v>2.1338264262698702E-3</c:v>
                </c:pt>
                <c:pt idx="71">
                  <c:v>1.7081918458010696E-3</c:v>
                </c:pt>
                <c:pt idx="72">
                  <c:v>7.0413628785656168E-4</c:v>
                </c:pt>
                <c:pt idx="73">
                  <c:v>6.9761349459158321E-4</c:v>
                </c:pt>
                <c:pt idx="74">
                  <c:v>1.2662365161627068E-3</c:v>
                </c:pt>
                <c:pt idx="75">
                  <c:v>3.1210261343584782E-3</c:v>
                </c:pt>
                <c:pt idx="76">
                  <c:v>2.4839872167154828E-3</c:v>
                </c:pt>
                <c:pt idx="77">
                  <c:v>3.8315549412531566E-3</c:v>
                </c:pt>
                <c:pt idx="78">
                  <c:v>4.7014089896315215E-3</c:v>
                </c:pt>
                <c:pt idx="79">
                  <c:v>6.6686061328133156E-3</c:v>
                </c:pt>
                <c:pt idx="80">
                  <c:v>4.439145540475354E-3</c:v>
                </c:pt>
                <c:pt idx="81">
                  <c:v>3.9645360288432943E-3</c:v>
                </c:pt>
                <c:pt idx="82">
                  <c:v>6.7014218166291948E-3</c:v>
                </c:pt>
                <c:pt idx="83">
                  <c:v>7.747923442171881E-3</c:v>
                </c:pt>
                <c:pt idx="84">
                  <c:v>6.3901665138238039E-3</c:v>
                </c:pt>
                <c:pt idx="85">
                  <c:v>6.7179581117507228E-3</c:v>
                </c:pt>
                <c:pt idx="86">
                  <c:v>7.2140484335122303E-3</c:v>
                </c:pt>
                <c:pt idx="87">
                  <c:v>7.0391899475887943E-3</c:v>
                </c:pt>
                <c:pt idx="88">
                  <c:v>6.3099762851431948E-3</c:v>
                </c:pt>
                <c:pt idx="89">
                  <c:v>6.132251912213095E-3</c:v>
                </c:pt>
                <c:pt idx="90">
                  <c:v>6.9507423181115677E-3</c:v>
                </c:pt>
                <c:pt idx="91">
                  <c:v>6.6782353982356999E-3</c:v>
                </c:pt>
                <c:pt idx="92">
                  <c:v>6.0323629359092402E-3</c:v>
                </c:pt>
                <c:pt idx="93">
                  <c:v>6.8075958590260643E-3</c:v>
                </c:pt>
                <c:pt idx="94">
                  <c:v>7.480685094944082E-3</c:v>
                </c:pt>
                <c:pt idx="95">
                  <c:v>7.396224959909329E-3</c:v>
                </c:pt>
                <c:pt idx="96">
                  <c:v>7.759186638938694E-3</c:v>
                </c:pt>
                <c:pt idx="97">
                  <c:v>8.0672039838705842E-3</c:v>
                </c:pt>
                <c:pt idx="98">
                  <c:v>7.4157932066217062E-3</c:v>
                </c:pt>
                <c:pt idx="99">
                  <c:v>7.3841759847729791E-3</c:v>
                </c:pt>
                <c:pt idx="100">
                  <c:v>8.7328378995681962E-3</c:v>
                </c:pt>
                <c:pt idx="101">
                  <c:v>8.4849071817273743E-3</c:v>
                </c:pt>
                <c:pt idx="102">
                  <c:v>8.2443490701001425E-3</c:v>
                </c:pt>
                <c:pt idx="103">
                  <c:v>8.6654702970297027E-3</c:v>
                </c:pt>
                <c:pt idx="104">
                  <c:v>7.7443649182779616E-3</c:v>
                </c:pt>
                <c:pt idx="105">
                  <c:v>9.1639713809663834E-3</c:v>
                </c:pt>
                <c:pt idx="106">
                  <c:v>1.1216235007822007E-2</c:v>
                </c:pt>
                <c:pt idx="107">
                  <c:v>9.1990409390208996E-3</c:v>
                </c:pt>
                <c:pt idx="108">
                  <c:v>8.5694134167358139E-3</c:v>
                </c:pt>
                <c:pt idx="109">
                  <c:v>7.2668163952835487E-3</c:v>
                </c:pt>
                <c:pt idx="110">
                  <c:v>5.7802491969239757E-3</c:v>
                </c:pt>
                <c:pt idx="111">
                  <c:v>5.6634567283641822E-3</c:v>
                </c:pt>
                <c:pt idx="112">
                  <c:v>5.2125878462174454E-3</c:v>
                </c:pt>
                <c:pt idx="113">
                  <c:v>4.579399270029318E-3</c:v>
                </c:pt>
                <c:pt idx="114">
                  <c:v>4.6148498107534963E-3</c:v>
                </c:pt>
                <c:pt idx="115">
                  <c:v>4.0791118265315783E-3</c:v>
                </c:pt>
                <c:pt idx="116">
                  <c:v>4.8320793784210414E-3</c:v>
                </c:pt>
                <c:pt idx="117">
                  <c:v>4.4939347402205235E-3</c:v>
                </c:pt>
                <c:pt idx="118">
                  <c:v>4.8918317553362893E-3</c:v>
                </c:pt>
                <c:pt idx="119">
                  <c:v>4.9384521719431388E-3</c:v>
                </c:pt>
                <c:pt idx="120">
                  <c:v>4.1374556173377104E-3</c:v>
                </c:pt>
                <c:pt idx="121">
                  <c:v>2.4891488439875539E-3</c:v>
                </c:pt>
                <c:pt idx="122">
                  <c:v>2.2206459084568209E-3</c:v>
                </c:pt>
                <c:pt idx="123">
                  <c:v>2.4867639734896369E-3</c:v>
                </c:pt>
                <c:pt idx="124">
                  <c:v>2.2428250059199624E-3</c:v>
                </c:pt>
                <c:pt idx="125">
                  <c:v>3.9734881609971556E-3</c:v>
                </c:pt>
                <c:pt idx="126">
                  <c:v>2.6069662080718237E-3</c:v>
                </c:pt>
                <c:pt idx="127">
                  <c:v>4.5435455633475444E-3</c:v>
                </c:pt>
                <c:pt idx="128">
                  <c:v>4.323026284405858E-3</c:v>
                </c:pt>
                <c:pt idx="129">
                  <c:v>4.4372343811431673E-3</c:v>
                </c:pt>
                <c:pt idx="130">
                  <c:v>4.8402264437555752E-3</c:v>
                </c:pt>
                <c:pt idx="131">
                  <c:v>3.301646375553868E-3</c:v>
                </c:pt>
                <c:pt idx="132">
                  <c:v>3.6186447262104545E-3</c:v>
                </c:pt>
                <c:pt idx="133">
                  <c:v>3.0425355634297719E-3</c:v>
                </c:pt>
                <c:pt idx="134">
                  <c:v>4.0033286736515759E-3</c:v>
                </c:pt>
                <c:pt idx="135">
                  <c:v>3.5211925542996529E-3</c:v>
                </c:pt>
                <c:pt idx="136">
                  <c:v>4.1134119322192011E-3</c:v>
                </c:pt>
                <c:pt idx="137">
                  <c:v>3.7368782121346015E-3</c:v>
                </c:pt>
                <c:pt idx="138">
                  <c:v>2.4659324058648011E-3</c:v>
                </c:pt>
                <c:pt idx="139">
                  <c:v>4.424634299229355E-3</c:v>
                </c:pt>
                <c:pt idx="140">
                  <c:v>3.8498793448683063E-3</c:v>
                </c:pt>
                <c:pt idx="141">
                  <c:v>4.2296473981634098E-3</c:v>
                </c:pt>
                <c:pt idx="142">
                  <c:v>3.3689987761934457E-3</c:v>
                </c:pt>
                <c:pt idx="143">
                  <c:v>3.082596844800529E-3</c:v>
                </c:pt>
                <c:pt idx="144">
                  <c:v>3.790389057280978E-3</c:v>
                </c:pt>
                <c:pt idx="145">
                  <c:v>3.8172297533725511E-3</c:v>
                </c:pt>
                <c:pt idx="146">
                  <c:v>3.6165458251978914E-3</c:v>
                </c:pt>
                <c:pt idx="147">
                  <c:v>3.8907736879111492E-3</c:v>
                </c:pt>
                <c:pt idx="148">
                  <c:v>3.8939152848182835E-3</c:v>
                </c:pt>
                <c:pt idx="149">
                  <c:v>3.3804859420185785E-3</c:v>
                </c:pt>
                <c:pt idx="150">
                  <c:v>3.6347052583068631E-3</c:v>
                </c:pt>
                <c:pt idx="151">
                  <c:v>4.2444871295326692E-3</c:v>
                </c:pt>
                <c:pt idx="152">
                  <c:v>4.6556503673337527E-3</c:v>
                </c:pt>
                <c:pt idx="153">
                  <c:v>#N/A</c:v>
                </c:pt>
              </c:numCache>
            </c:numRef>
          </c:val>
          <c:smooth val="0"/>
          <c:extLst>
            <c:ext xmlns:c16="http://schemas.microsoft.com/office/drawing/2014/chart" uri="{C3380CC4-5D6E-409C-BE32-E72D297353CC}">
              <c16:uniqueId val="{00000001-318F-43C7-86F7-4963269882C9}"/>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GDP'!$K$2</c:f>
              <c:strCache>
                <c:ptCount val="1"/>
                <c:pt idx="0">
                  <c:v>Education - tertiary</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GDP'!$K$8:$K$161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7.6695278969957092E-4</c:v>
                </c:pt>
                <c:pt idx="103">
                  <c:v>7.8391089108910883E-4</c:v>
                </c:pt>
                <c:pt idx="104">
                  <c:v>1.6352953744258093E-3</c:v>
                </c:pt>
                <c:pt idx="105">
                  <c:v>2.1542683524453593E-3</c:v>
                </c:pt>
                <c:pt idx="106">
                  <c:v>2.5529289066573962E-3</c:v>
                </c:pt>
                <c:pt idx="107">
                  <c:v>2.6180217578013172E-3</c:v>
                </c:pt>
                <c:pt idx="108">
                  <c:v>2.9438948107487076E-3</c:v>
                </c:pt>
                <c:pt idx="109">
                  <c:v>3.1826501965188094E-3</c:v>
                </c:pt>
                <c:pt idx="110">
                  <c:v>3.3706317531392968E-3</c:v>
                </c:pt>
                <c:pt idx="111">
                  <c:v>3.4077455394363847E-3</c:v>
                </c:pt>
                <c:pt idx="112">
                  <c:v>3.2699462587846219E-3</c:v>
                </c:pt>
                <c:pt idx="113">
                  <c:v>3.2153413510440975E-3</c:v>
                </c:pt>
                <c:pt idx="114">
                  <c:v>3.0964754516414786E-3</c:v>
                </c:pt>
                <c:pt idx="115">
                  <c:v>3.1051983713663482E-3</c:v>
                </c:pt>
                <c:pt idx="116">
                  <c:v>2.9158449332704652E-3</c:v>
                </c:pt>
                <c:pt idx="117">
                  <c:v>3.1967283833451246E-3</c:v>
                </c:pt>
                <c:pt idx="118">
                  <c:v>2.8701336566053369E-3</c:v>
                </c:pt>
                <c:pt idx="119">
                  <c:v>2.5611655434105455E-3</c:v>
                </c:pt>
                <c:pt idx="120">
                  <c:v>2.8935486032022509E-3</c:v>
                </c:pt>
                <c:pt idx="121">
                  <c:v>4.5859755537174885E-3</c:v>
                </c:pt>
                <c:pt idx="122">
                  <c:v>5.4016529360671698E-3</c:v>
                </c:pt>
                <c:pt idx="123">
                  <c:v>5.4344200538890804E-3</c:v>
                </c:pt>
                <c:pt idx="124">
                  <c:v>4.8176651669429313E-3</c:v>
                </c:pt>
                <c:pt idx="125">
                  <c:v>4.7336307382357173E-3</c:v>
                </c:pt>
                <c:pt idx="126">
                  <c:v>4.8167837399725674E-3</c:v>
                </c:pt>
                <c:pt idx="127">
                  <c:v>5.1797806154241796E-3</c:v>
                </c:pt>
                <c:pt idx="128">
                  <c:v>5.7256976577779893E-3</c:v>
                </c:pt>
                <c:pt idx="129">
                  <c:v>5.6588002920637303E-3</c:v>
                </c:pt>
                <c:pt idx="130">
                  <c:v>5.5421402644198923E-3</c:v>
                </c:pt>
                <c:pt idx="131">
                  <c:v>4.2986340006174947E-3</c:v>
                </c:pt>
                <c:pt idx="132">
                  <c:v>4.6739231773261234E-3</c:v>
                </c:pt>
                <c:pt idx="133">
                  <c:v>5.7508599581302102E-3</c:v>
                </c:pt>
                <c:pt idx="134">
                  <c:v>6.0038061756930699E-3</c:v>
                </c:pt>
                <c:pt idx="135">
                  <c:v>5.9828415038917174E-3</c:v>
                </c:pt>
                <c:pt idx="136">
                  <c:v>5.2870066344660816E-3</c:v>
                </c:pt>
                <c:pt idx="137">
                  <c:v>4.4911455547545403E-3</c:v>
                </c:pt>
                <c:pt idx="138">
                  <c:v>5.5104058969427825E-3</c:v>
                </c:pt>
                <c:pt idx="139">
                  <c:v>6.2436828714555869E-3</c:v>
                </c:pt>
                <c:pt idx="140">
                  <c:v>6.1935102941931509E-3</c:v>
                </c:pt>
                <c:pt idx="141">
                  <c:v>6.3269562828663379E-3</c:v>
                </c:pt>
                <c:pt idx="142">
                  <c:v>5.4361580914244452E-3</c:v>
                </c:pt>
                <c:pt idx="143">
                  <c:v>5.1412222497545035E-3</c:v>
                </c:pt>
                <c:pt idx="144">
                  <c:v>5.3366663518259333E-3</c:v>
                </c:pt>
                <c:pt idx="145">
                  <c:v>5.4340659566847931E-3</c:v>
                </c:pt>
                <c:pt idx="146">
                  <c:v>5.3913854966760443E-3</c:v>
                </c:pt>
                <c:pt idx="147">
                  <c:v>4.750956204191469E-3</c:v>
                </c:pt>
                <c:pt idx="148">
                  <c:v>6.4383366268579772E-3</c:v>
                </c:pt>
                <c:pt idx="149">
                  <c:v>6.1878847421778611E-3</c:v>
                </c:pt>
                <c:pt idx="150">
                  <c:v>6.0977121524695577E-3</c:v>
                </c:pt>
                <c:pt idx="151">
                  <c:v>5.132095804008475E-3</c:v>
                </c:pt>
                <c:pt idx="152">
                  <c:v>5.2349153656349387E-3</c:v>
                </c:pt>
                <c:pt idx="153">
                  <c:v>#N/A</c:v>
                </c:pt>
              </c:numCache>
            </c:numRef>
          </c:val>
          <c:smooth val="0"/>
          <c:extLst>
            <c:ext xmlns:c16="http://schemas.microsoft.com/office/drawing/2014/chart" uri="{C3380CC4-5D6E-409C-BE32-E72D297353CC}">
              <c16:uniqueId val="{00000001-F1B3-4603-B73A-F258B1431739}"/>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GDP'!$L$2</c:f>
              <c:strCache>
                <c:ptCount val="1"/>
                <c:pt idx="0">
                  <c:v>Public administration and safety</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GDP'!$L$8:$L$161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6.1589735525260751E-3</c:v>
                </c:pt>
                <c:pt idx="34">
                  <c:v>6.356828035058046E-3</c:v>
                </c:pt>
                <c:pt idx="35">
                  <c:v>5.6486060590967332E-3</c:v>
                </c:pt>
                <c:pt idx="36">
                  <c:v>7.7313735727744031E-3</c:v>
                </c:pt>
                <c:pt idx="37">
                  <c:v>6.5841781927009659E-3</c:v>
                </c:pt>
                <c:pt idx="38">
                  <c:v>8.8602552298455151E-3</c:v>
                </c:pt>
                <c:pt idx="39">
                  <c:v>9.0817293925640353E-3</c:v>
                </c:pt>
                <c:pt idx="40">
                  <c:v>8.503511067435663E-3</c:v>
                </c:pt>
                <c:pt idx="41">
                  <c:v>1.1002669679071481E-2</c:v>
                </c:pt>
                <c:pt idx="42">
                  <c:v>7.6448054812374546E-3</c:v>
                </c:pt>
                <c:pt idx="43">
                  <c:v>5.3609447372324802E-3</c:v>
                </c:pt>
                <c:pt idx="44">
                  <c:v>4.662186784340638E-3</c:v>
                </c:pt>
                <c:pt idx="45">
                  <c:v>4.0240006543179122E-3</c:v>
                </c:pt>
                <c:pt idx="46">
                  <c:v>3.3430688900402961E-3</c:v>
                </c:pt>
                <c:pt idx="47">
                  <c:v>2.8131151983137558E-3</c:v>
                </c:pt>
                <c:pt idx="48">
                  <c:v>1.9178624448025995E-3</c:v>
                </c:pt>
                <c:pt idx="49">
                  <c:v>2.7763510876999352E-3</c:v>
                </c:pt>
                <c:pt idx="50">
                  <c:v>3.4708404527740346E-3</c:v>
                </c:pt>
                <c:pt idx="51">
                  <c:v>4.2328780939507897E-3</c:v>
                </c:pt>
                <c:pt idx="52">
                  <c:v>4.5981305840011753E-3</c:v>
                </c:pt>
                <c:pt idx="53">
                  <c:v>3.927842604541776E-3</c:v>
                </c:pt>
                <c:pt idx="54">
                  <c:v>4.1465348075839271E-3</c:v>
                </c:pt>
                <c:pt idx="55">
                  <c:v>4.7230806097323759E-3</c:v>
                </c:pt>
                <c:pt idx="56">
                  <c:v>4.4514710259182999E-3</c:v>
                </c:pt>
                <c:pt idx="57">
                  <c:v>4.0207958943525345E-3</c:v>
                </c:pt>
                <c:pt idx="58">
                  <c:v>1.9520204531366936E-3</c:v>
                </c:pt>
                <c:pt idx="59">
                  <c:v>2.9897139968705633E-3</c:v>
                </c:pt>
                <c:pt idx="60">
                  <c:v>3.8250720567115331E-3</c:v>
                </c:pt>
                <c:pt idx="61">
                  <c:v>3.2806411460190141E-3</c:v>
                </c:pt>
                <c:pt idx="62">
                  <c:v>3.3064437766596672E-3</c:v>
                </c:pt>
                <c:pt idx="63">
                  <c:v>4.2303566570330896E-3</c:v>
                </c:pt>
                <c:pt idx="64">
                  <c:v>5.4404447121789426E-3</c:v>
                </c:pt>
                <c:pt idx="65">
                  <c:v>6.0486337811393636E-3</c:v>
                </c:pt>
                <c:pt idx="66">
                  <c:v>5.7913637183407522E-3</c:v>
                </c:pt>
                <c:pt idx="67">
                  <c:v>7.43976646728644E-3</c:v>
                </c:pt>
                <c:pt idx="68">
                  <c:v>9.8965716359757042E-3</c:v>
                </c:pt>
                <c:pt idx="69">
                  <c:v>7.1619979317720022E-3</c:v>
                </c:pt>
                <c:pt idx="70">
                  <c:v>5.3948283052186272E-3</c:v>
                </c:pt>
                <c:pt idx="71">
                  <c:v>4.5424895346043558E-3</c:v>
                </c:pt>
                <c:pt idx="72">
                  <c:v>3.6708146394574654E-3</c:v>
                </c:pt>
                <c:pt idx="73">
                  <c:v>3.3615972243598801E-3</c:v>
                </c:pt>
                <c:pt idx="74">
                  <c:v>4.036280760460388E-3</c:v>
                </c:pt>
                <c:pt idx="75">
                  <c:v>4.2958999249234579E-3</c:v>
                </c:pt>
                <c:pt idx="76">
                  <c:v>4.140750035823898E-3</c:v>
                </c:pt>
                <c:pt idx="77">
                  <c:v>5.3421839866863189E-3</c:v>
                </c:pt>
                <c:pt idx="78">
                  <c:v>4.7233414044474563E-3</c:v>
                </c:pt>
                <c:pt idx="79">
                  <c:v>4.8680773106509626E-3</c:v>
                </c:pt>
                <c:pt idx="80">
                  <c:v>4.7544651831124812E-3</c:v>
                </c:pt>
                <c:pt idx="81">
                  <c:v>6.013561816616976E-3</c:v>
                </c:pt>
                <c:pt idx="82">
                  <c:v>8.0748828160874548E-3</c:v>
                </c:pt>
                <c:pt idx="83">
                  <c:v>9.1016631353009868E-3</c:v>
                </c:pt>
                <c:pt idx="84">
                  <c:v>6.7667627293640214E-3</c:v>
                </c:pt>
                <c:pt idx="85">
                  <c:v>7.3763556203544035E-3</c:v>
                </c:pt>
                <c:pt idx="86">
                  <c:v>8.8216488608811334E-3</c:v>
                </c:pt>
                <c:pt idx="87">
                  <c:v>7.5279992574510506E-3</c:v>
                </c:pt>
                <c:pt idx="88">
                  <c:v>9.2101652280421713E-3</c:v>
                </c:pt>
                <c:pt idx="89">
                  <c:v>1.002310406105371E-2</c:v>
                </c:pt>
                <c:pt idx="90">
                  <c:v>9.2408150275863528E-3</c:v>
                </c:pt>
                <c:pt idx="91">
                  <c:v>8.4572811926557894E-3</c:v>
                </c:pt>
                <c:pt idx="92">
                  <c:v>7.156224755355131E-3</c:v>
                </c:pt>
                <c:pt idx="93">
                  <c:v>8.4866231489466974E-3</c:v>
                </c:pt>
                <c:pt idx="94">
                  <c:v>9.8751812491849975E-3</c:v>
                </c:pt>
                <c:pt idx="95">
                  <c:v>9.7902569469047913E-3</c:v>
                </c:pt>
                <c:pt idx="96">
                  <c:v>9.9752925560912288E-3</c:v>
                </c:pt>
                <c:pt idx="97">
                  <c:v>7.7171993627163154E-3</c:v>
                </c:pt>
                <c:pt idx="98">
                  <c:v>6.2893766995494151E-3</c:v>
                </c:pt>
                <c:pt idx="99">
                  <c:v>6.9551371991999397E-3</c:v>
                </c:pt>
                <c:pt idx="100">
                  <c:v>8.37643588473138E-3</c:v>
                </c:pt>
                <c:pt idx="101">
                  <c:v>8.2691315510187487E-3</c:v>
                </c:pt>
                <c:pt idx="102">
                  <c:v>3.2904148783977111E-3</c:v>
                </c:pt>
                <c:pt idx="103">
                  <c:v>4.5792079207920789E-3</c:v>
                </c:pt>
                <c:pt idx="104">
                  <c:v>4.9140049140049139E-3</c:v>
                </c:pt>
                <c:pt idx="105">
                  <c:v>5.586592178770949E-3</c:v>
                </c:pt>
                <c:pt idx="106">
                  <c:v>6.170693551190683E-3</c:v>
                </c:pt>
                <c:pt idx="107">
                  <c:v>4.795304895505296E-3</c:v>
                </c:pt>
                <c:pt idx="108">
                  <c:v>5.6169017680474881E-3</c:v>
                </c:pt>
                <c:pt idx="109">
                  <c:v>6.2324536777091525E-3</c:v>
                </c:pt>
                <c:pt idx="110">
                  <c:v>7.7387326000194689E-3</c:v>
                </c:pt>
                <c:pt idx="111">
                  <c:v>8.2958145739536436E-3</c:v>
                </c:pt>
                <c:pt idx="112">
                  <c:v>9.3702631941573657E-3</c:v>
                </c:pt>
                <c:pt idx="113">
                  <c:v>8.7656315443068265E-3</c:v>
                </c:pt>
                <c:pt idx="114">
                  <c:v>6.3082167879096986E-3</c:v>
                </c:pt>
                <c:pt idx="115">
                  <c:v>6.1783921977085505E-3</c:v>
                </c:pt>
                <c:pt idx="116">
                  <c:v>8.671764488816909E-3</c:v>
                </c:pt>
                <c:pt idx="117">
                  <c:v>1.0197919003330285E-2</c:v>
                </c:pt>
                <c:pt idx="118">
                  <c:v>6.1994567802722243E-3</c:v>
                </c:pt>
                <c:pt idx="119">
                  <c:v>5.4510958826527725E-3</c:v>
                </c:pt>
                <c:pt idx="120">
                  <c:v>7.7489917598981706E-3</c:v>
                </c:pt>
                <c:pt idx="121">
                  <c:v>8.2963619415232313E-3</c:v>
                </c:pt>
                <c:pt idx="122">
                  <c:v>9.203405890558786E-3</c:v>
                </c:pt>
                <c:pt idx="123">
                  <c:v>7.5751190795438576E-3</c:v>
                </c:pt>
                <c:pt idx="124">
                  <c:v>7.732690030783803E-3</c:v>
                </c:pt>
                <c:pt idx="125">
                  <c:v>6.1326920309507735E-3</c:v>
                </c:pt>
                <c:pt idx="126">
                  <c:v>6.8457853609875724E-3</c:v>
                </c:pt>
                <c:pt idx="127">
                  <c:v>7.1029069939961024E-3</c:v>
                </c:pt>
                <c:pt idx="128">
                  <c:v>1.2620369221962505E-2</c:v>
                </c:pt>
                <c:pt idx="129">
                  <c:v>7.9421395540411506E-3</c:v>
                </c:pt>
                <c:pt idx="130">
                  <c:v>1.2009917953881073E-2</c:v>
                </c:pt>
                <c:pt idx="131">
                  <c:v>6.1575363612847243E-3</c:v>
                </c:pt>
                <c:pt idx="132">
                  <c:v>8.6672882093355719E-3</c:v>
                </c:pt>
                <c:pt idx="133">
                  <c:v>7.4173885383300902E-3</c:v>
                </c:pt>
                <c:pt idx="134">
                  <c:v>8.9483328950464344E-3</c:v>
                </c:pt>
                <c:pt idx="135">
                  <c:v>1.0729663105998358E-2</c:v>
                </c:pt>
                <c:pt idx="136">
                  <c:v>8.9182383375169538E-3</c:v>
                </c:pt>
                <c:pt idx="137">
                  <c:v>7.6706588218878637E-3</c:v>
                </c:pt>
                <c:pt idx="138">
                  <c:v>7.0229277935212912E-3</c:v>
                </c:pt>
                <c:pt idx="139">
                  <c:v>6.6819232937036788E-3</c:v>
                </c:pt>
                <c:pt idx="140">
                  <c:v>8.3620064691687646E-3</c:v>
                </c:pt>
                <c:pt idx="141">
                  <c:v>8.7600855505847262E-3</c:v>
                </c:pt>
                <c:pt idx="142">
                  <c:v>7.437138074450577E-3</c:v>
                </c:pt>
                <c:pt idx="143">
                  <c:v>8.2010453089580854E-3</c:v>
                </c:pt>
                <c:pt idx="144">
                  <c:v>8.3858716651926384E-3</c:v>
                </c:pt>
                <c:pt idx="145">
                  <c:v>9.2498507720744135E-3</c:v>
                </c:pt>
                <c:pt idx="146">
                  <c:v>9.0242595932996574E-3</c:v>
                </c:pt>
                <c:pt idx="147">
                  <c:v>7.5781841875669524E-3</c:v>
                </c:pt>
                <c:pt idx="148">
                  <c:v>7.9630071311968392E-3</c:v>
                </c:pt>
                <c:pt idx="149">
                  <c:v>9.1870034663515832E-3</c:v>
                </c:pt>
                <c:pt idx="150">
                  <c:v>9.2973861566202839E-3</c:v>
                </c:pt>
                <c:pt idx="151">
                  <c:v>9.6194658208119243E-3</c:v>
                </c:pt>
                <c:pt idx="152">
                  <c:v>9.9078741429343264E-3</c:v>
                </c:pt>
                <c:pt idx="153">
                  <c:v>#N/A</c:v>
                </c:pt>
              </c:numCache>
            </c:numRef>
          </c:val>
          <c:smooth val="0"/>
          <c:extLst>
            <c:ext xmlns:c16="http://schemas.microsoft.com/office/drawing/2014/chart" uri="{C3380CC4-5D6E-409C-BE32-E72D297353CC}">
              <c16:uniqueId val="{00000001-F256-4085-AED9-2A733151608F}"/>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Price indices'!$L$2</c:f>
              <c:strCache>
                <c:ptCount val="1"/>
                <c:pt idx="0">
                  <c:v>Roading price index</c:v>
                </c:pt>
              </c:strCache>
            </c:strRef>
          </c:tx>
          <c:spPr>
            <a:ln w="28575" cap="rnd">
              <a:solidFill>
                <a:schemeClr val="accent1"/>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indices'!$L$6:$L$159</c:f>
              <c:numCache>
                <c:formatCode>General</c:formatCode>
                <c:ptCount val="154"/>
                <c:pt idx="0">
                  <c:v>1.4775</c:v>
                </c:pt>
                <c:pt idx="1">
                  <c:v>1.5225</c:v>
                </c:pt>
                <c:pt idx="2">
                  <c:v>1.6724999999999999</c:v>
                </c:pt>
                <c:pt idx="3">
                  <c:v>1.7549999999999999</c:v>
                </c:pt>
                <c:pt idx="4">
                  <c:v>1.6125</c:v>
                </c:pt>
                <c:pt idx="5">
                  <c:v>1.6724999999999999</c:v>
                </c:pt>
                <c:pt idx="6">
                  <c:v>1.7249999999999999</c:v>
                </c:pt>
                <c:pt idx="7">
                  <c:v>1.65</c:v>
                </c:pt>
                <c:pt idx="8">
                  <c:v>1.7625</c:v>
                </c:pt>
                <c:pt idx="9">
                  <c:v>1.77</c:v>
                </c:pt>
                <c:pt idx="10">
                  <c:v>1.665</c:v>
                </c:pt>
                <c:pt idx="11">
                  <c:v>1.71</c:v>
                </c:pt>
                <c:pt idx="12">
                  <c:v>1.7774999999999999</c:v>
                </c:pt>
                <c:pt idx="13">
                  <c:v>1.7175</c:v>
                </c:pt>
                <c:pt idx="14">
                  <c:v>1.6949999999999998</c:v>
                </c:pt>
                <c:pt idx="15">
                  <c:v>1.5974999999999999</c:v>
                </c:pt>
                <c:pt idx="16">
                  <c:v>1.5225</c:v>
                </c:pt>
                <c:pt idx="17">
                  <c:v>1.5074999999999998</c:v>
                </c:pt>
                <c:pt idx="18">
                  <c:v>1.4849999999999999</c:v>
                </c:pt>
                <c:pt idx="19">
                  <c:v>1.53</c:v>
                </c:pt>
                <c:pt idx="20">
                  <c:v>1.5525</c:v>
                </c:pt>
                <c:pt idx="21">
                  <c:v>1.5449999999999999</c:v>
                </c:pt>
                <c:pt idx="22">
                  <c:v>1.5225</c:v>
                </c:pt>
                <c:pt idx="23">
                  <c:v>1.5225</c:v>
                </c:pt>
                <c:pt idx="24">
                  <c:v>1.5449999999999999</c:v>
                </c:pt>
                <c:pt idx="25">
                  <c:v>1.4024999999999999</c:v>
                </c:pt>
                <c:pt idx="26">
                  <c:v>1.4924999999999999</c:v>
                </c:pt>
                <c:pt idx="27">
                  <c:v>1.5449999999999999</c:v>
                </c:pt>
                <c:pt idx="28">
                  <c:v>1.5825</c:v>
                </c:pt>
                <c:pt idx="29">
                  <c:v>1.6274999999999999</c:v>
                </c:pt>
                <c:pt idx="30">
                  <c:v>1.635</c:v>
                </c:pt>
                <c:pt idx="31">
                  <c:v>1.47</c:v>
                </c:pt>
                <c:pt idx="32">
                  <c:v>1.68</c:v>
                </c:pt>
                <c:pt idx="33">
                  <c:v>1.71</c:v>
                </c:pt>
                <c:pt idx="34">
                  <c:v>1.8599999999999999</c:v>
                </c:pt>
                <c:pt idx="35">
                  <c:v>1.71</c:v>
                </c:pt>
                <c:pt idx="36">
                  <c:v>1.7774999999999999</c:v>
                </c:pt>
                <c:pt idx="37">
                  <c:v>1.8674999999999999</c:v>
                </c:pt>
                <c:pt idx="38">
                  <c:v>1.9275</c:v>
                </c:pt>
                <c:pt idx="39">
                  <c:v>1.845</c:v>
                </c:pt>
                <c:pt idx="40">
                  <c:v>1.9724999999999999</c:v>
                </c:pt>
              </c:numCache>
            </c:numRef>
          </c:val>
          <c:smooth val="0"/>
          <c:extLst>
            <c:ext xmlns:c16="http://schemas.microsoft.com/office/drawing/2014/chart" uri="{C3380CC4-5D6E-409C-BE32-E72D297353CC}">
              <c16:uniqueId val="{00000000-45C2-4E0A-B602-EB4C9634A423}"/>
            </c:ext>
          </c:extLst>
        </c:ser>
        <c:ser>
          <c:idx val="1"/>
          <c:order val="1"/>
          <c:tx>
            <c:strRef>
              <c:f>'1.1 Price indices'!$M$2</c:f>
              <c:strCache>
                <c:ptCount val="1"/>
                <c:pt idx="0">
                  <c:v>Non-transport (HEA) price index</c:v>
                </c:pt>
              </c:strCache>
            </c:strRef>
          </c:tx>
          <c:spPr>
            <a:ln w="28575" cap="rnd">
              <a:solidFill>
                <a:schemeClr val="accent2"/>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indices'!$M$6:$M$159</c:f>
              <c:numCache>
                <c:formatCode>General</c:formatCode>
                <c:ptCount val="154"/>
                <c:pt idx="9">
                  <c:v>2.25</c:v>
                </c:pt>
                <c:pt idx="10">
                  <c:v>2.4</c:v>
                </c:pt>
                <c:pt idx="11">
                  <c:v>2.0775000000000001</c:v>
                </c:pt>
                <c:pt idx="12">
                  <c:v>2.0099999999999998</c:v>
                </c:pt>
                <c:pt idx="13">
                  <c:v>1.875</c:v>
                </c:pt>
                <c:pt idx="14">
                  <c:v>2.415</c:v>
                </c:pt>
                <c:pt idx="15">
                  <c:v>1.905</c:v>
                </c:pt>
                <c:pt idx="16">
                  <c:v>1.9949999999999999</c:v>
                </c:pt>
                <c:pt idx="17">
                  <c:v>2.1524999999999999</c:v>
                </c:pt>
                <c:pt idx="18">
                  <c:v>1.9575</c:v>
                </c:pt>
                <c:pt idx="19">
                  <c:v>1.8225</c:v>
                </c:pt>
                <c:pt idx="20">
                  <c:v>1.8975</c:v>
                </c:pt>
                <c:pt idx="21">
                  <c:v>1.845</c:v>
                </c:pt>
                <c:pt idx="22">
                  <c:v>1.8525</c:v>
                </c:pt>
                <c:pt idx="23">
                  <c:v>1.89</c:v>
                </c:pt>
                <c:pt idx="24">
                  <c:v>1.7925</c:v>
                </c:pt>
                <c:pt idx="25">
                  <c:v>1.7774999999999999</c:v>
                </c:pt>
                <c:pt idx="26">
                  <c:v>1.845</c:v>
                </c:pt>
                <c:pt idx="27">
                  <c:v>1.7849999999999999</c:v>
                </c:pt>
                <c:pt idx="28">
                  <c:v>1.8299999999999998</c:v>
                </c:pt>
                <c:pt idx="29">
                  <c:v>1.89</c:v>
                </c:pt>
                <c:pt idx="30">
                  <c:v>1.8975</c:v>
                </c:pt>
                <c:pt idx="31">
                  <c:v>1.8374999999999999</c:v>
                </c:pt>
                <c:pt idx="32">
                  <c:v>1.9349999999999998</c:v>
                </c:pt>
                <c:pt idx="33">
                  <c:v>1.9275</c:v>
                </c:pt>
                <c:pt idx="34">
                  <c:v>1.9275</c:v>
                </c:pt>
                <c:pt idx="35">
                  <c:v>1.9874999999999998</c:v>
                </c:pt>
                <c:pt idx="36">
                  <c:v>2.1074999999999999</c:v>
                </c:pt>
                <c:pt idx="37">
                  <c:v>2.0699999999999998</c:v>
                </c:pt>
                <c:pt idx="38">
                  <c:v>2.0249999999999999</c:v>
                </c:pt>
                <c:pt idx="39">
                  <c:v>2.04</c:v>
                </c:pt>
                <c:pt idx="40">
                  <c:v>2.04</c:v>
                </c:pt>
              </c:numCache>
            </c:numRef>
          </c:val>
          <c:smooth val="0"/>
          <c:extLst>
            <c:ext xmlns:c16="http://schemas.microsoft.com/office/drawing/2014/chart" uri="{C3380CC4-5D6E-409C-BE32-E72D297353CC}">
              <c16:uniqueId val="{00000001-45C2-4E0A-B602-EB4C9634A423}"/>
            </c:ext>
          </c:extLst>
        </c:ser>
        <c:ser>
          <c:idx val="2"/>
          <c:order val="2"/>
          <c:tx>
            <c:strRef>
              <c:f>'1.1 Price indices'!$N$2</c:f>
              <c:strCache>
                <c:ptCount val="1"/>
                <c:pt idx="0">
                  <c:v>Structures price index (1)</c:v>
                </c:pt>
              </c:strCache>
            </c:strRef>
          </c:tx>
          <c:spPr>
            <a:ln w="28575" cap="rnd">
              <a:solidFill>
                <a:schemeClr val="accent3"/>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indices'!$N$6:$N$159</c:f>
              <c:numCache>
                <c:formatCode>General</c:formatCode>
                <c:ptCount val="154"/>
                <c:pt idx="41">
                  <c:v>1.9949999999999999</c:v>
                </c:pt>
                <c:pt idx="42">
                  <c:v>2.0474999999999999</c:v>
                </c:pt>
                <c:pt idx="43">
                  <c:v>2.0474999999999999</c:v>
                </c:pt>
                <c:pt idx="44">
                  <c:v>2.2124999999999999</c:v>
                </c:pt>
                <c:pt idx="45">
                  <c:v>2.4750000000000001</c:v>
                </c:pt>
                <c:pt idx="46">
                  <c:v>2.7675000000000001</c:v>
                </c:pt>
                <c:pt idx="47">
                  <c:v>3.5474999999999999</c:v>
                </c:pt>
                <c:pt idx="48">
                  <c:v>3.78</c:v>
                </c:pt>
                <c:pt idx="49">
                  <c:v>4.0724999999999998</c:v>
                </c:pt>
                <c:pt idx="50">
                  <c:v>4.3125</c:v>
                </c:pt>
                <c:pt idx="51">
                  <c:v>3.84</c:v>
                </c:pt>
                <c:pt idx="52">
                  <c:v>3.5924999999999998</c:v>
                </c:pt>
                <c:pt idx="53">
                  <c:v>3.6225000000000001</c:v>
                </c:pt>
                <c:pt idx="54">
                  <c:v>3.6374999999999997</c:v>
                </c:pt>
                <c:pt idx="55">
                  <c:v>3.4949999999999997</c:v>
                </c:pt>
                <c:pt idx="56">
                  <c:v>3.375</c:v>
                </c:pt>
                <c:pt idx="57">
                  <c:v>3.1949999999999998</c:v>
                </c:pt>
                <c:pt idx="58">
                  <c:v>3.165</c:v>
                </c:pt>
                <c:pt idx="59">
                  <c:v>3.1949999999999998</c:v>
                </c:pt>
                <c:pt idx="60">
                  <c:v>3.12</c:v>
                </c:pt>
                <c:pt idx="61">
                  <c:v>2.8725000000000001</c:v>
                </c:pt>
                <c:pt idx="62">
                  <c:v>2.7974999999999999</c:v>
                </c:pt>
                <c:pt idx="63">
                  <c:v>2.625</c:v>
                </c:pt>
                <c:pt idx="64">
                  <c:v>2.6324999999999998</c:v>
                </c:pt>
                <c:pt idx="65">
                  <c:v>2.67</c:v>
                </c:pt>
                <c:pt idx="66">
                  <c:v>3.0674999999999999</c:v>
                </c:pt>
                <c:pt idx="67">
                  <c:v>3.3824999999999998</c:v>
                </c:pt>
                <c:pt idx="68">
                  <c:v>3.5924999999999998</c:v>
                </c:pt>
                <c:pt idx="69">
                  <c:v>3.8849999999999998</c:v>
                </c:pt>
                <c:pt idx="70">
                  <c:v>4.2149999999999999</c:v>
                </c:pt>
                <c:pt idx="71">
                  <c:v>4.4474999999999998</c:v>
                </c:pt>
                <c:pt idx="72">
                  <c:v>4.6724999999999994</c:v>
                </c:pt>
                <c:pt idx="73">
                  <c:v>4.8224999999999998</c:v>
                </c:pt>
                <c:pt idx="74">
                  <c:v>5.1674999999999995</c:v>
                </c:pt>
                <c:pt idx="75">
                  <c:v>5.3025000000000002</c:v>
                </c:pt>
                <c:pt idx="76">
                  <c:v>5.3999999999999995</c:v>
                </c:pt>
                <c:pt idx="77">
                  <c:v>5.7524999999999995</c:v>
                </c:pt>
                <c:pt idx="78">
                  <c:v>6.0299999999999994</c:v>
                </c:pt>
                <c:pt idx="79">
                  <c:v>6.7124999999999995</c:v>
                </c:pt>
              </c:numCache>
            </c:numRef>
          </c:val>
          <c:smooth val="0"/>
          <c:extLst>
            <c:ext xmlns:c16="http://schemas.microsoft.com/office/drawing/2014/chart" uri="{C3380CC4-5D6E-409C-BE32-E72D297353CC}">
              <c16:uniqueId val="{00000002-45C2-4E0A-B602-EB4C9634A423}"/>
            </c:ext>
          </c:extLst>
        </c:ser>
        <c:ser>
          <c:idx val="3"/>
          <c:order val="3"/>
          <c:tx>
            <c:strRef>
              <c:f>'1.1 Price indices'!$F$2</c:f>
              <c:strCache>
                <c:ptCount val="1"/>
                <c:pt idx="0">
                  <c:v>Structures price index (2)</c:v>
                </c:pt>
              </c:strCache>
            </c:strRef>
          </c:tx>
          <c:spPr>
            <a:ln w="28575" cap="rnd">
              <a:solidFill>
                <a:schemeClr val="accent4">
                  <a:lumMod val="60000"/>
                  <a:lumOff val="40000"/>
                </a:schemeClr>
              </a:solidFill>
              <a:round/>
            </a:ln>
            <a:effectLst/>
          </c:spPr>
          <c:marker>
            <c:symbol val="none"/>
          </c:marker>
          <c:cat>
            <c:numRef>
              <c:f>'1.1 Price indices'!$A$6:$A$159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'1.1 Price indices'!$F$6:$F$159</c:f>
              <c:numCache>
                <c:formatCode>General</c:formatCode>
                <c:ptCount val="154"/>
                <c:pt idx="80">
                  <c:v>7.5</c:v>
                </c:pt>
                <c:pt idx="81">
                  <c:v>8.4</c:v>
                </c:pt>
                <c:pt idx="82">
                  <c:v>8.9</c:v>
                </c:pt>
                <c:pt idx="83">
                  <c:v>9.3000000000000007</c:v>
                </c:pt>
                <c:pt idx="84">
                  <c:v>9.6999999999999993</c:v>
                </c:pt>
                <c:pt idx="85">
                  <c:v>10.1</c:v>
                </c:pt>
                <c:pt idx="86">
                  <c:v>10.4</c:v>
                </c:pt>
                <c:pt idx="87">
                  <c:v>10.7</c:v>
                </c:pt>
                <c:pt idx="88">
                  <c:v>10.9</c:v>
                </c:pt>
                <c:pt idx="89">
                  <c:v>10.8</c:v>
                </c:pt>
                <c:pt idx="90">
                  <c:v>11</c:v>
                </c:pt>
                <c:pt idx="91">
                  <c:v>11.3</c:v>
                </c:pt>
                <c:pt idx="92">
                  <c:v>11.3</c:v>
                </c:pt>
                <c:pt idx="93">
                  <c:v>11.3</c:v>
                </c:pt>
                <c:pt idx="94">
                  <c:v>12</c:v>
                </c:pt>
                <c:pt idx="95">
                  <c:v>12.6</c:v>
                </c:pt>
                <c:pt idx="96">
                  <c:v>13</c:v>
                </c:pt>
                <c:pt idx="97">
                  <c:v>13.3</c:v>
                </c:pt>
                <c:pt idx="98">
                  <c:v>14.2</c:v>
                </c:pt>
                <c:pt idx="99">
                  <c:v>15.5</c:v>
                </c:pt>
                <c:pt idx="100">
                  <c:v>17.600000000000001</c:v>
                </c:pt>
                <c:pt idx="101">
                  <c:v>20</c:v>
                </c:pt>
              </c:numCache>
            </c:numRef>
          </c:val>
          <c:smooth val="0"/>
          <c:extLst>
            <c:ext xmlns:c16="http://schemas.microsoft.com/office/drawing/2014/chart" uri="{C3380CC4-5D6E-409C-BE32-E72D297353CC}">
              <c16:uniqueId val="{00000003-45C2-4E0A-B602-EB4C9634A423}"/>
            </c:ext>
          </c:extLst>
        </c:ser>
        <c:ser>
          <c:idx val="4"/>
          <c:order val="4"/>
          <c:tx>
            <c:strRef>
              <c:f>'1.1 Price indices'!$K$2</c:f>
              <c:strCache>
                <c:ptCount val="1"/>
                <c:pt idx="0">
                  <c:v>Other construction price index</c:v>
                </c:pt>
              </c:strCache>
            </c:strRef>
          </c:tx>
          <c:spPr>
            <a:ln w="28575" cap="rnd">
              <a:solidFill>
                <a:schemeClr val="accent5">
                  <a:lumMod val="60000"/>
                  <a:lumOff val="40000"/>
                </a:schemeClr>
              </a:solidFill>
              <a:round/>
            </a:ln>
            <a:effectLst/>
          </c:spPr>
          <c:marker>
            <c:symbol val="none"/>
          </c:marker>
          <c:val>
            <c:numRef>
              <c:f>'1.1 Price indices'!$K$6:$K$159</c:f>
              <c:numCache>
                <c:formatCode>General</c:formatCode>
                <c:ptCount val="154"/>
                <c:pt idx="101">
                  <c:v>20</c:v>
                </c:pt>
                <c:pt idx="102">
                  <c:v>21.2</c:v>
                </c:pt>
                <c:pt idx="103">
                  <c:v>23.3</c:v>
                </c:pt>
                <c:pt idx="104">
                  <c:v>27.3</c:v>
                </c:pt>
                <c:pt idx="105">
                  <c:v>33.299999999999997</c:v>
                </c:pt>
                <c:pt idx="106">
                  <c:v>39.200000000000003</c:v>
                </c:pt>
                <c:pt idx="107">
                  <c:v>44.7</c:v>
                </c:pt>
                <c:pt idx="108">
                  <c:v>49.5</c:v>
                </c:pt>
                <c:pt idx="109">
                  <c:v>59</c:v>
                </c:pt>
                <c:pt idx="110">
                  <c:v>74.2</c:v>
                </c:pt>
                <c:pt idx="111">
                  <c:v>88</c:v>
                </c:pt>
                <c:pt idx="112">
                  <c:v>97.3</c:v>
                </c:pt>
                <c:pt idx="113">
                  <c:v>100</c:v>
                </c:pt>
                <c:pt idx="114">
                  <c:v>106.3</c:v>
                </c:pt>
                <c:pt idx="115">
                  <c:v>118.9</c:v>
                </c:pt>
                <c:pt idx="116">
                  <c:v>134.1</c:v>
                </c:pt>
                <c:pt idx="117">
                  <c:v>144.1</c:v>
                </c:pt>
                <c:pt idx="118">
                  <c:v>151.69999999999999</c:v>
                </c:pt>
                <c:pt idx="119">
                  <c:v>157.9</c:v>
                </c:pt>
              </c:numCache>
            </c:numRef>
          </c:val>
          <c:smooth val="0"/>
          <c:extLst>
            <c:ext xmlns:c16="http://schemas.microsoft.com/office/drawing/2014/chart" uri="{C3380CC4-5D6E-409C-BE32-E72D297353CC}">
              <c16:uniqueId val="{00000004-45C2-4E0A-B602-EB4C9634A423}"/>
            </c:ext>
          </c:extLst>
        </c:ser>
        <c:ser>
          <c:idx val="5"/>
          <c:order val="5"/>
          <c:tx>
            <c:strRef>
              <c:f>'1.1 Price indices'!$R$2</c:f>
              <c:strCache>
                <c:ptCount val="1"/>
                <c:pt idx="0">
                  <c:v>Other construction NKS deflator</c:v>
                </c:pt>
              </c:strCache>
            </c:strRef>
          </c:tx>
          <c:spPr>
            <a:ln w="28575" cap="rnd">
              <a:solidFill>
                <a:schemeClr val="accent6">
                  <a:lumMod val="60000"/>
                  <a:lumOff val="40000"/>
                </a:schemeClr>
              </a:solidFill>
              <a:round/>
            </a:ln>
            <a:effectLst/>
          </c:spPr>
          <c:marker>
            <c:symbol val="none"/>
          </c:marker>
          <c:val>
            <c:numRef>
              <c:f>'1.1 Price indices'!$R$6:$R$159</c:f>
              <c:numCache>
                <c:formatCode>General</c:formatCode>
                <c:ptCount val="154"/>
                <c:pt idx="102" formatCode="0.000">
                  <c:v>22.917770038840278</c:v>
                </c:pt>
                <c:pt idx="103" formatCode="0.000">
                  <c:v>24.749436699035748</c:v>
                </c:pt>
                <c:pt idx="104" formatCode="0.000">
                  <c:v>28.140676376276453</c:v>
                </c:pt>
                <c:pt idx="105" formatCode="0.000">
                  <c:v>33.706078671492676</c:v>
                </c:pt>
                <c:pt idx="106" formatCode="0.000">
                  <c:v>40.320817566093758</c:v>
                </c:pt>
                <c:pt idx="107" formatCode="0.000">
                  <c:v>46.66305385985158</c:v>
                </c:pt>
                <c:pt idx="108" formatCode="0.000">
                  <c:v>52.392640298153722</c:v>
                </c:pt>
                <c:pt idx="109" formatCode="0.000">
                  <c:v>60.348414960791366</c:v>
                </c:pt>
                <c:pt idx="110" formatCode="0.000">
                  <c:v>69.697450035718347</c:v>
                </c:pt>
                <c:pt idx="111" formatCode="0.000">
                  <c:v>80.72182234659158</c:v>
                </c:pt>
                <c:pt idx="112" formatCode="0.000">
                  <c:v>93.159785397073421</c:v>
                </c:pt>
                <c:pt idx="113" formatCode="0.000">
                  <c:v>100</c:v>
                </c:pt>
                <c:pt idx="114" formatCode="0.000">
                  <c:v>105.13879862011491</c:v>
                </c:pt>
                <c:pt idx="115" formatCode="0.000">
                  <c:v>115.5060059380743</c:v>
                </c:pt>
                <c:pt idx="116" formatCode="0.000">
                  <c:v>130.05597789396992</c:v>
                </c:pt>
                <c:pt idx="117" formatCode="0.000">
                  <c:v>145.06086725775825</c:v>
                </c:pt>
                <c:pt idx="118" formatCode="0.000">
                  <c:v>157.1113219330382</c:v>
                </c:pt>
                <c:pt idx="119" formatCode="0.000">
                  <c:v>167.23790276454011</c:v>
                </c:pt>
                <c:pt idx="120" formatCode="0.000">
                  <c:v>177.23688536743967</c:v>
                </c:pt>
                <c:pt idx="121" formatCode="0.000">
                  <c:v>181.60992834075273</c:v>
                </c:pt>
                <c:pt idx="122" formatCode="0.000">
                  <c:v>180.86189977076168</c:v>
                </c:pt>
                <c:pt idx="123" formatCode="0.000">
                  <c:v>179.74681878316497</c:v>
                </c:pt>
                <c:pt idx="124" formatCode="0.000">
                  <c:v>180.00439500333138</c:v>
                </c:pt>
                <c:pt idx="125" formatCode="0.000">
                  <c:v>182.41874834851561</c:v>
                </c:pt>
                <c:pt idx="126" formatCode="0.000">
                  <c:v>184.07333052795451</c:v>
                </c:pt>
                <c:pt idx="127" formatCode="0.000">
                  <c:v>184.37983615428152</c:v>
                </c:pt>
                <c:pt idx="128" formatCode="0.000">
                  <c:v>188.84532018552522</c:v>
                </c:pt>
                <c:pt idx="129" formatCode="0.000">
                  <c:v>190.78097915685541</c:v>
                </c:pt>
                <c:pt idx="130" formatCode="0.000">
                  <c:v>192.46501868270786</c:v>
                </c:pt>
                <c:pt idx="131" formatCode="0.000">
                  <c:v>201.81977805696187</c:v>
                </c:pt>
                <c:pt idx="132" formatCode="0.000">
                  <c:v>199.80721512511599</c:v>
                </c:pt>
                <c:pt idx="133" formatCode="0.000">
                  <c:v>202.29822691349662</c:v>
                </c:pt>
                <c:pt idx="134" formatCode="0.000">
                  <c:v>216.19607008447102</c:v>
                </c:pt>
                <c:pt idx="135" formatCode="0.000">
                  <c:v>227.77972911342502</c:v>
                </c:pt>
                <c:pt idx="136" formatCode="0.000">
                  <c:v>240.42051885435285</c:v>
                </c:pt>
                <c:pt idx="137" formatCode="0.000">
                  <c:v>249.96568937966248</c:v>
                </c:pt>
                <c:pt idx="138" formatCode="0.000">
                  <c:v>259.98145911944908</c:v>
                </c:pt>
                <c:pt idx="139" formatCode="0.000">
                  <c:v>272.55683994930541</c:v>
                </c:pt>
                <c:pt idx="140" formatCode="0.000">
                  <c:v>281.54333583932981</c:v>
                </c:pt>
                <c:pt idx="141" formatCode="0.000">
                  <c:v>292.78209470931625</c:v>
                </c:pt>
                <c:pt idx="142" formatCode="0.000">
                  <c:v>305.20866204714372</c:v>
                </c:pt>
                <c:pt idx="143" formatCode="0.000">
                  <c:v>310.57166848367314</c:v>
                </c:pt>
                <c:pt idx="144" formatCode="0.000">
                  <c:v>314.6981592352825</c:v>
                </c:pt>
                <c:pt idx="145" formatCode="0.000">
                  <c:v>319.41670765262097</c:v>
                </c:pt>
                <c:pt idx="146" formatCode="0.000">
                  <c:v>324.90158487914078</c:v>
                </c:pt>
                <c:pt idx="147" formatCode="0.000">
                  <c:v>331.48654537555939</c:v>
                </c:pt>
                <c:pt idx="148" formatCode="0.000">
                  <c:v>338.87930840639694</c:v>
                </c:pt>
                <c:pt idx="149" formatCode="0.000">
                  <c:v>346.77428146014284</c:v>
                </c:pt>
                <c:pt idx="150" formatCode="0.000">
                  <c:v>350.43990384096907</c:v>
                </c:pt>
                <c:pt idx="151" formatCode="0.000">
                  <c:v>361.33595955865422</c:v>
                </c:pt>
                <c:pt idx="152" formatCode="0.000">
                  <c:v>406.67977593192472</c:v>
                </c:pt>
                <c:pt idx="153" formatCode="0.000">
                  <c:v>444.33815092117078</c:v>
                </c:pt>
              </c:numCache>
            </c:numRef>
          </c:val>
          <c:smooth val="0"/>
          <c:extLst>
            <c:ext xmlns:c16="http://schemas.microsoft.com/office/drawing/2014/chart" uri="{C3380CC4-5D6E-409C-BE32-E72D297353CC}">
              <c16:uniqueId val="{00000005-45C2-4E0A-B602-EB4C9634A423}"/>
            </c:ext>
          </c:extLst>
        </c:ser>
        <c:dLbls>
          <c:showLegendKey val="0"/>
          <c:showVal val="0"/>
          <c:showCatName val="0"/>
          <c:showSerName val="0"/>
          <c:showPercent val="0"/>
          <c:showBubbleSize val="0"/>
        </c:dLbls>
        <c:smooth val="0"/>
        <c:axId val="1417853535"/>
        <c:axId val="1417854015"/>
      </c:lineChart>
      <c:catAx>
        <c:axId val="1417853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854015"/>
        <c:crosses val="autoZero"/>
        <c:auto val="1"/>
        <c:lblAlgn val="ctr"/>
        <c:lblOffset val="100"/>
        <c:noMultiLvlLbl val="0"/>
      </c:catAx>
      <c:valAx>
        <c:axId val="1417854015"/>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Index 1983=100</a:t>
                </a:r>
                <a:r>
                  <a:rPr lang="en-NZ" baseline="0"/>
                  <a:t> (log scale)</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85353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Investment % of GDP'!$M$2</c:f>
              <c:strCache>
                <c:ptCount val="1"/>
                <c:pt idx="0">
                  <c:v>Social housing</c:v>
                </c:pt>
              </c:strCache>
            </c:strRef>
          </c:tx>
          <c:spPr>
            <a:ln w="28575" cap="rnd">
              <a:solidFill>
                <a:schemeClr val="accent1"/>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GDP'!$M$8:$M$161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2.3951207756550538E-3</c:v>
                </c:pt>
                <c:pt idx="69">
                  <c:v>1.4982214877022859E-2</c:v>
                </c:pt>
                <c:pt idx="70">
                  <c:v>1.7993922462592508E-2</c:v>
                </c:pt>
                <c:pt idx="71">
                  <c:v>2.0157304919448314E-2</c:v>
                </c:pt>
                <c:pt idx="72">
                  <c:v>1.5654861206484919E-2</c:v>
                </c:pt>
                <c:pt idx="73">
                  <c:v>4.7706362381805013E-3</c:v>
                </c:pt>
                <c:pt idx="74">
                  <c:v>3.446055253015899E-3</c:v>
                </c:pt>
                <c:pt idx="75">
                  <c:v>1.045178139818077E-2</c:v>
                </c:pt>
                <c:pt idx="76">
                  <c:v>1.2595505273428256E-2</c:v>
                </c:pt>
                <c:pt idx="77">
                  <c:v>1.2761480193441553E-2</c:v>
                </c:pt>
                <c:pt idx="78">
                  <c:v>1.2054772227499629E-2</c:v>
                </c:pt>
                <c:pt idx="79">
                  <c:v>1.6221031350330695E-2</c:v>
                </c:pt>
                <c:pt idx="80">
                  <c:v>1.7507818445466394E-2</c:v>
                </c:pt>
                <c:pt idx="81">
                  <c:v>1.2707433536494421E-2</c:v>
                </c:pt>
                <c:pt idx="82">
                  <c:v>8.5804585011194055E-3</c:v>
                </c:pt>
                <c:pt idx="83">
                  <c:v>1.1585507279908378E-2</c:v>
                </c:pt>
                <c:pt idx="84">
                  <c:v>1.1378193525651345E-2</c:v>
                </c:pt>
                <c:pt idx="85">
                  <c:v>8.9464779212527299E-3</c:v>
                </c:pt>
                <c:pt idx="86">
                  <c:v>9.5080823476779066E-3</c:v>
                </c:pt>
                <c:pt idx="87">
                  <c:v>8.6168824292764852E-3</c:v>
                </c:pt>
                <c:pt idx="88">
                  <c:v>6.4795824950251765E-3</c:v>
                </c:pt>
                <c:pt idx="89">
                  <c:v>6.569268877636994E-3</c:v>
                </c:pt>
                <c:pt idx="90">
                  <c:v>7.995441061576701E-3</c:v>
                </c:pt>
                <c:pt idx="91">
                  <c:v>6.7133298992402826E-3</c:v>
                </c:pt>
                <c:pt idx="92">
                  <c:v>5.829401731881202E-3</c:v>
                </c:pt>
                <c:pt idx="93">
                  <c:v>4.5809065708145346E-3</c:v>
                </c:pt>
                <c:pt idx="94">
                  <c:v>4.2814566248179104E-3</c:v>
                </c:pt>
                <c:pt idx="95">
                  <c:v>3.5863686711811219E-3</c:v>
                </c:pt>
                <c:pt idx="96">
                  <c:v>3.1415040286864736E-3</c:v>
                </c:pt>
                <c:pt idx="97">
                  <c:v>3.3177188687555704E-3</c:v>
                </c:pt>
                <c:pt idx="98">
                  <c:v>3.0909248967913349E-3</c:v>
                </c:pt>
                <c:pt idx="99">
                  <c:v>2.8015442137749569E-3</c:v>
                </c:pt>
                <c:pt idx="100">
                  <c:v>2.6185874619248169E-3</c:v>
                </c:pt>
                <c:pt idx="101">
                  <c:v>1.8874076919604922E-3</c:v>
                </c:pt>
                <c:pt idx="102">
                  <c:v>1.2855507868383405E-3</c:v>
                </c:pt>
                <c:pt idx="103">
                  <c:v>1.2908415841584159E-3</c:v>
                </c:pt>
                <c:pt idx="104">
                  <c:v>1.4171806505902617E-3</c:v>
                </c:pt>
                <c:pt idx="105">
                  <c:v>2.9681070754903529E-3</c:v>
                </c:pt>
                <c:pt idx="106">
                  <c:v>4.9061435528679155E-3</c:v>
                </c:pt>
                <c:pt idx="107">
                  <c:v>3.2413511232992302E-3</c:v>
                </c:pt>
                <c:pt idx="108">
                  <c:v>3.2405055211591244E-3</c:v>
                </c:pt>
                <c:pt idx="109">
                  <c:v>2.7032004491858506E-3</c:v>
                </c:pt>
                <c:pt idx="110">
                  <c:v>2.230090020931972E-3</c:v>
                </c:pt>
                <c:pt idx="111">
                  <c:v>1.5739625281073137E-3</c:v>
                </c:pt>
                <c:pt idx="112">
                  <c:v>8.0042003210138192E-4</c:v>
                </c:pt>
                <c:pt idx="113">
                  <c:v>6.9249328970724547E-4</c:v>
                </c:pt>
                <c:pt idx="114">
                  <c:v>1.1165484479853001E-3</c:v>
                </c:pt>
                <c:pt idx="115">
                  <c:v>1.3804762234872069E-3</c:v>
                </c:pt>
                <c:pt idx="116">
                  <c:v>2.0928726843836305E-3</c:v>
                </c:pt>
                <c:pt idx="117">
                  <c:v>1.9255583584648311E-3</c:v>
                </c:pt>
                <c:pt idx="118">
                  <c:v>2.1316894241496893E-3</c:v>
                </c:pt>
                <c:pt idx="119">
                  <c:v>3.2493158875594921E-3</c:v>
                </c:pt>
                <c:pt idx="120">
                  <c:v>2.7483888256180076E-3</c:v>
                </c:pt>
                <c:pt idx="121">
                  <c:v>6.3511888350598032E-3</c:v>
                </c:pt>
                <c:pt idx="122">
                  <c:v>1.1028084120759088E-3</c:v>
                </c:pt>
                <c:pt idx="123">
                  <c:v>4.9401729047746741E-4</c:v>
                </c:pt>
                <c:pt idx="124">
                  <c:v>-1.8079564290788539E-5</c:v>
                </c:pt>
                <c:pt idx="125">
                  <c:v>-1.8660128186678769E-4</c:v>
                </c:pt>
                <c:pt idx="126">
                  <c:v>-6.8991853360488801E-4</c:v>
                </c:pt>
                <c:pt idx="127">
                  <c:v>-1.5513892048545513E-3</c:v>
                </c:pt>
                <c:pt idx="128">
                  <c:v>-1.0341935791632877E-3</c:v>
                </c:pt>
                <c:pt idx="129">
                  <c:v>-1.4267313200906147E-3</c:v>
                </c:pt>
                <c:pt idx="130">
                  <c:v>-2.2685884358247447E-4</c:v>
                </c:pt>
                <c:pt idx="131">
                  <c:v>1.0778461101978486E-3</c:v>
                </c:pt>
                <c:pt idx="132">
                  <c:v>1.1021971533345764E-3</c:v>
                </c:pt>
                <c:pt idx="133">
                  <c:v>1.1887247468209288E-3</c:v>
                </c:pt>
                <c:pt idx="134">
                  <c:v>1.0874451564684225E-3</c:v>
                </c:pt>
                <c:pt idx="135">
                  <c:v>1.516889990230268E-3</c:v>
                </c:pt>
                <c:pt idx="136">
                  <c:v>1.4116008027642585E-3</c:v>
                </c:pt>
                <c:pt idx="137">
                  <c:v>2.4114322922722726E-3</c:v>
                </c:pt>
                <c:pt idx="138">
                  <c:v>3.2068322681909006E-3</c:v>
                </c:pt>
                <c:pt idx="139">
                  <c:v>1.776233795650044E-3</c:v>
                </c:pt>
                <c:pt idx="140">
                  <c:v>2.7286440416901987E-3</c:v>
                </c:pt>
                <c:pt idx="141">
                  <c:v>2.7180362608900401E-3</c:v>
                </c:pt>
                <c:pt idx="142">
                  <c:v>8.9455101303986991E-4</c:v>
                </c:pt>
                <c:pt idx="143">
                  <c:v>7.8724429393463833E-4</c:v>
                </c:pt>
                <c:pt idx="144">
                  <c:v>2.3495462000154557E-3</c:v>
                </c:pt>
                <c:pt idx="145">
                  <c:v>1.6122338082554947E-3</c:v>
                </c:pt>
                <c:pt idx="146">
                  <c:v>4.0322183050369961E-4</c:v>
                </c:pt>
                <c:pt idx="147">
                  <c:v>2.296531896174079E-3</c:v>
                </c:pt>
                <c:pt idx="148">
                  <c:v>1.3784345734169602E-3</c:v>
                </c:pt>
                <c:pt idx="149">
                  <c:v>1.6940406170236379E-3</c:v>
                </c:pt>
                <c:pt idx="150">
                  <c:v>3.7653448473170295E-4</c:v>
                </c:pt>
                <c:pt idx="151">
                  <c:v>1.0699352214889315E-3</c:v>
                </c:pt>
                <c:pt idx="152">
                  <c:v>5.2073388772230799E-4</c:v>
                </c:pt>
                <c:pt idx="153">
                  <c:v>#N/A</c:v>
                </c:pt>
              </c:numCache>
            </c:numRef>
          </c:val>
          <c:smooth val="0"/>
          <c:extLst>
            <c:ext xmlns:c16="http://schemas.microsoft.com/office/drawing/2014/chart" uri="{C3380CC4-5D6E-409C-BE32-E72D297353CC}">
              <c16:uniqueId val="{00000001-CB17-4296-B6C0-A533A41CD98D}"/>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1"/>
          <c:tx>
            <c:strRef>
              <c:f>#REF!</c:f>
              <c:strCache>
                <c:ptCount val="1"/>
                <c:pt idx="0">
                  <c:v>#REF!</c:v>
                </c:pt>
              </c:strCache>
            </c:strRef>
          </c:tx>
          <c:spPr>
            <a:solidFill>
              <a:schemeClr val="bg2">
                <a:lumMod val="90000"/>
              </a:schemeClr>
            </a:solidFill>
            <a:ln>
              <a:noFill/>
            </a:ln>
            <a:effectLst/>
          </c:spPr>
          <c:invertIfNegative val="0"/>
          <c:val>
            <c:numRef>
              <c:f>#REF!</c:f>
              <c:numCache>
                <c:formatCode>General</c:formatCode>
                <c:ptCount val="1"/>
                <c:pt idx="0">
                  <c:v>1</c:v>
                </c:pt>
              </c:numCache>
            </c:numRef>
          </c:val>
          <c:extLst>
            <c:ext xmlns:c16="http://schemas.microsoft.com/office/drawing/2014/chart" uri="{C3380CC4-5D6E-409C-BE32-E72D297353CC}">
              <c16:uniqueId val="{00000000-0602-4FE5-B99D-B2EA2E512D1A}"/>
            </c:ext>
          </c:extLst>
        </c:ser>
        <c:dLbls>
          <c:showLegendKey val="0"/>
          <c:showVal val="0"/>
          <c:showCatName val="0"/>
          <c:showSerName val="0"/>
          <c:showPercent val="0"/>
          <c:showBubbleSize val="0"/>
        </c:dLbls>
        <c:gapWidth val="0"/>
        <c:axId val="1810141055"/>
        <c:axId val="1810137695"/>
      </c:barChart>
      <c:lineChart>
        <c:grouping val="standard"/>
        <c:varyColors val="0"/>
        <c:ser>
          <c:idx val="2"/>
          <c:order val="0"/>
          <c:tx>
            <c:strRef>
              <c:f>'2.3 Investment % of GDP'!$R$2</c:f>
              <c:strCache>
                <c:ptCount val="1"/>
                <c:pt idx="0">
                  <c:v>Total infrastructure</c:v>
                </c:pt>
              </c:strCache>
            </c:strRef>
          </c:tx>
          <c:spPr>
            <a:ln w="28575" cap="rnd">
              <a:solidFill>
                <a:schemeClr val="accent3"/>
              </a:solidFill>
              <a:round/>
            </a:ln>
            <a:effectLst/>
          </c:spPr>
          <c:marker>
            <c:symbol val="none"/>
          </c:marker>
          <c:cat>
            <c:numRef>
              <c:f>'2.3 Investment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'2.3 Investment % of GDP'!$R$8:$R$161</c:f>
              <c:numCache>
                <c:formatCode>0.0%</c:formatCode>
                <c:ptCount val="154"/>
                <c:pt idx="0">
                  <c:v>9.4163104993659319E-2</c:v>
                </c:pt>
                <c:pt idx="1">
                  <c:v>8.7597979813701349E-2</c:v>
                </c:pt>
                <c:pt idx="2">
                  <c:v>7.9010694291482636E-2</c:v>
                </c:pt>
                <c:pt idx="3">
                  <c:v>8.0715948304313959E-2</c:v>
                </c:pt>
                <c:pt idx="4">
                  <c:v>8.0243887515819873E-2</c:v>
                </c:pt>
                <c:pt idx="5">
                  <c:v>7.5265787676987439E-2</c:v>
                </c:pt>
                <c:pt idx="6">
                  <c:v>6.4245203866336045E-2</c:v>
                </c:pt>
                <c:pt idx="7">
                  <c:v>5.4079126893609844E-2</c:v>
                </c:pt>
                <c:pt idx="8">
                  <c:v>5.6444869511250204E-2</c:v>
                </c:pt>
                <c:pt idx="9">
                  <c:v>7.567888360771155E-2</c:v>
                </c:pt>
                <c:pt idx="10">
                  <c:v>4.7290514078076135E-2</c:v>
                </c:pt>
                <c:pt idx="11">
                  <c:v>5.0440840854195035E-2</c:v>
                </c:pt>
                <c:pt idx="12">
                  <c:v>3.0312726854937223E-2</c:v>
                </c:pt>
                <c:pt idx="13">
                  <c:v>3.2580991437221998E-2</c:v>
                </c:pt>
                <c:pt idx="14">
                  <c:v>2.7919072482006362E-2</c:v>
                </c:pt>
                <c:pt idx="15">
                  <c:v>4.5461754372238795E-2</c:v>
                </c:pt>
                <c:pt idx="16">
                  <c:v>6.1482763447815475E-2</c:v>
                </c:pt>
                <c:pt idx="17">
                  <c:v>5.2602039012563495E-2</c:v>
                </c:pt>
                <c:pt idx="18">
                  <c:v>2.2971672089265909E-2</c:v>
                </c:pt>
                <c:pt idx="19">
                  <c:v>1.9228648607743811E-2</c:v>
                </c:pt>
                <c:pt idx="20">
                  <c:v>2.0815432550660887E-2</c:v>
                </c:pt>
                <c:pt idx="21">
                  <c:v>2.2908934733601113E-2</c:v>
                </c:pt>
                <c:pt idx="22">
                  <c:v>2.1219468636263734E-2</c:v>
                </c:pt>
                <c:pt idx="23">
                  <c:v>2.1044045122578101E-2</c:v>
                </c:pt>
                <c:pt idx="24">
                  <c:v>2.9520896433164513E-2</c:v>
                </c:pt>
                <c:pt idx="25">
                  <c:v>2.1560880930933213E-2</c:v>
                </c:pt>
                <c:pt idx="26">
                  <c:v>4.6316268844394742E-2</c:v>
                </c:pt>
                <c:pt idx="27">
                  <c:v>2.5697104991847422E-2</c:v>
                </c:pt>
                <c:pt idx="28">
                  <c:v>2.9831359432226055E-2</c:v>
                </c:pt>
                <c:pt idx="29">
                  <c:v>2.8739234732799143E-2</c:v>
                </c:pt>
                <c:pt idx="30">
                  <c:v>3.116812959310605E-2</c:v>
                </c:pt>
                <c:pt idx="31">
                  <c:v>4.2891482789280448E-2</c:v>
                </c:pt>
                <c:pt idx="32">
                  <c:v>5.2300833707114129E-2</c:v>
                </c:pt>
                <c:pt idx="33">
                  <c:v>4.893036193427789E-2</c:v>
                </c:pt>
                <c:pt idx="34">
                  <c:v>7.3710869015628705E-2</c:v>
                </c:pt>
                <c:pt idx="35">
                  <c:v>5.0501652339303496E-2</c:v>
                </c:pt>
                <c:pt idx="36">
                  <c:v>5.7832568250065844E-2</c:v>
                </c:pt>
                <c:pt idx="37">
                  <c:v>6.1636861694349648E-2</c:v>
                </c:pt>
                <c:pt idx="38">
                  <c:v>7.0277318822472054E-2</c:v>
                </c:pt>
                <c:pt idx="39">
                  <c:v>8.6312987565657265E-2</c:v>
                </c:pt>
                <c:pt idx="40">
                  <c:v>5.9794933755093593E-2</c:v>
                </c:pt>
                <c:pt idx="41">
                  <c:v>6.9356180556897531E-2</c:v>
                </c:pt>
                <c:pt idx="42">
                  <c:v>6.9151517478350161E-2</c:v>
                </c:pt>
                <c:pt idx="43">
                  <c:v>7.0920509042444416E-2</c:v>
                </c:pt>
                <c:pt idx="44">
                  <c:v>6.6280192531374377E-2</c:v>
                </c:pt>
                <c:pt idx="45">
                  <c:v>5.5358449984599822E-2</c:v>
                </c:pt>
                <c:pt idx="46">
                  <c:v>4.562608066609803E-2</c:v>
                </c:pt>
                <c:pt idx="47">
                  <c:v>3.135905435520861E-2</c:v>
                </c:pt>
                <c:pt idx="48">
                  <c:v>2.6813252527303405E-2</c:v>
                </c:pt>
                <c:pt idx="49">
                  <c:v>2.8164365518898046E-2</c:v>
                </c:pt>
                <c:pt idx="50">
                  <c:v>3.1483105968550952E-2</c:v>
                </c:pt>
                <c:pt idx="51">
                  <c:v>4.0801157242845776E-2</c:v>
                </c:pt>
                <c:pt idx="52">
                  <c:v>5.678554099215017E-2</c:v>
                </c:pt>
                <c:pt idx="53">
                  <c:v>4.4503122177833046E-2</c:v>
                </c:pt>
                <c:pt idx="54">
                  <c:v>5.2886840251974571E-2</c:v>
                </c:pt>
                <c:pt idx="55">
                  <c:v>5.8594410033244504E-2</c:v>
                </c:pt>
                <c:pt idx="56">
                  <c:v>5.3982532815180645E-2</c:v>
                </c:pt>
                <c:pt idx="57">
                  <c:v>6.9781778799902355E-2</c:v>
                </c:pt>
                <c:pt idx="58">
                  <c:v>6.6662467227707869E-2</c:v>
                </c:pt>
                <c:pt idx="59">
                  <c:v>6.6866052206616053E-2</c:v>
                </c:pt>
                <c:pt idx="60">
                  <c:v>7.7652465848571661E-2</c:v>
                </c:pt>
                <c:pt idx="61">
                  <c:v>6.7941240512928949E-2</c:v>
                </c:pt>
                <c:pt idx="62">
                  <c:v>4.5861017407320709E-2</c:v>
                </c:pt>
                <c:pt idx="63">
                  <c:v>4.7719930172778778E-2</c:v>
                </c:pt>
                <c:pt idx="64">
                  <c:v>4.1120217510650106E-2</c:v>
                </c:pt>
                <c:pt idx="65">
                  <c:v>6.3731166056358479E-2</c:v>
                </c:pt>
                <c:pt idx="66">
                  <c:v>5.0790858859408365E-2</c:v>
                </c:pt>
                <c:pt idx="67">
                  <c:v>5.732908833280112E-2</c:v>
                </c:pt>
                <c:pt idx="68">
                  <c:v>7.2841861936796731E-2</c:v>
                </c:pt>
                <c:pt idx="69">
                  <c:v>8.5649466117928064E-2</c:v>
                </c:pt>
                <c:pt idx="70">
                  <c:v>7.7007738664277389E-2</c:v>
                </c:pt>
                <c:pt idx="71">
                  <c:v>5.7058050946009825E-2</c:v>
                </c:pt>
                <c:pt idx="72">
                  <c:v>3.9513731626115628E-2</c:v>
                </c:pt>
                <c:pt idx="73">
                  <c:v>2.2474903923091934E-2</c:v>
                </c:pt>
                <c:pt idx="74">
                  <c:v>2.7444694231026093E-2</c:v>
                </c:pt>
                <c:pt idx="75">
                  <c:v>4.4274323584349989E-2</c:v>
                </c:pt>
                <c:pt idx="76">
                  <c:v>4.7382789064839788E-2</c:v>
                </c:pt>
                <c:pt idx="77">
                  <c:v>5.6602818761123871E-2</c:v>
                </c:pt>
                <c:pt idx="78">
                  <c:v>5.7298111715740695E-2</c:v>
                </c:pt>
                <c:pt idx="79">
                  <c:v>6.7269139142012754E-2</c:v>
                </c:pt>
                <c:pt idx="80">
                  <c:v>6.9387235046397155E-2</c:v>
                </c:pt>
                <c:pt idx="81">
                  <c:v>6.3949612747949344E-2</c:v>
                </c:pt>
                <c:pt idx="82">
                  <c:v>6.9568341311922965E-2</c:v>
                </c:pt>
                <c:pt idx="83">
                  <c:v>8.6920235170592469E-2</c:v>
                </c:pt>
                <c:pt idx="84">
                  <c:v>8.1952976829528637E-2</c:v>
                </c:pt>
                <c:pt idx="85">
                  <c:v>8.2250506276280305E-2</c:v>
                </c:pt>
                <c:pt idx="86">
                  <c:v>8.6661739588082654E-2</c:v>
                </c:pt>
                <c:pt idx="87">
                  <c:v>8.269744457378235E-2</c:v>
                </c:pt>
                <c:pt idx="88">
                  <c:v>8.2280693271593042E-2</c:v>
                </c:pt>
                <c:pt idx="89">
                  <c:v>8.2858561557170585E-2</c:v>
                </c:pt>
                <c:pt idx="90">
                  <c:v>8.1803577387419557E-2</c:v>
                </c:pt>
                <c:pt idx="91">
                  <c:v>7.5079486559782055E-2</c:v>
                </c:pt>
                <c:pt idx="92">
                  <c:v>7.1995270294196959E-2</c:v>
                </c:pt>
                <c:pt idx="93">
                  <c:v>7.2096986044054248E-2</c:v>
                </c:pt>
                <c:pt idx="94">
                  <c:v>7.389448294132861E-2</c:v>
                </c:pt>
                <c:pt idx="95">
                  <c:v>7.4810834067058421E-2</c:v>
                </c:pt>
                <c:pt idx="96">
                  <c:v>7.4252685498615606E-2</c:v>
                </c:pt>
                <c:pt idx="97">
                  <c:v>7.7356975413160015E-2</c:v>
                </c:pt>
                <c:pt idx="98">
                  <c:v>7.2136157051693295E-2</c:v>
                </c:pt>
                <c:pt idx="99">
                  <c:v>6.4538366566578284E-2</c:v>
                </c:pt>
                <c:pt idx="100">
                  <c:v>6.8130952462872749E-2</c:v>
                </c:pt>
                <c:pt idx="101">
                  <c:v>6.5084286057744439E-2</c:v>
                </c:pt>
                <c:pt idx="102">
                  <c:v>5.711201716738197E-2</c:v>
                </c:pt>
                <c:pt idx="103">
                  <c:v>6.0483044554455447E-2</c:v>
                </c:pt>
                <c:pt idx="104">
                  <c:v>5.2447720229695058E-2</c:v>
                </c:pt>
                <c:pt idx="105">
                  <c:v>6.5172458736766456E-2</c:v>
                </c:pt>
                <c:pt idx="106">
                  <c:v>8.1853562290917628E-2</c:v>
                </c:pt>
                <c:pt idx="107">
                  <c:v>6.6634494553015802E-2</c:v>
                </c:pt>
                <c:pt idx="108">
                  <c:v>6.5264887981106787E-2</c:v>
                </c:pt>
                <c:pt idx="109">
                  <c:v>6.2361763054463788E-2</c:v>
                </c:pt>
                <c:pt idx="110">
                  <c:v>5.5205462356179714E-2</c:v>
                </c:pt>
                <c:pt idx="111">
                  <c:v>5.3578965029357939E-2</c:v>
                </c:pt>
                <c:pt idx="112">
                  <c:v>5.3534848859440501E-2</c:v>
                </c:pt>
                <c:pt idx="113">
                  <c:v>5.1434011868059425E-2</c:v>
                </c:pt>
                <c:pt idx="114">
                  <c:v>5.0030676169242644E-2</c:v>
                </c:pt>
                <c:pt idx="115">
                  <c:v>4.3843828020981128E-2</c:v>
                </c:pt>
                <c:pt idx="116">
                  <c:v>4.9199346098489423E-2</c:v>
                </c:pt>
                <c:pt idx="117">
                  <c:v>4.998504621931759E-2</c:v>
                </c:pt>
                <c:pt idx="118">
                  <c:v>4.0311893105972281E-2</c:v>
                </c:pt>
                <c:pt idx="119">
                  <c:v>4.3690814537764314E-2</c:v>
                </c:pt>
                <c:pt idx="120">
                  <c:v>4.653042455022114E-2</c:v>
                </c:pt>
                <c:pt idx="121">
                  <c:v>5.4410561371525126E-2</c:v>
                </c:pt>
                <c:pt idx="122">
                  <c:v>4.5625776242791044E-2</c:v>
                </c:pt>
                <c:pt idx="123">
                  <c:v>3.9199318203950305E-2</c:v>
                </c:pt>
                <c:pt idx="124">
                  <c:v>3.3013256857878231E-2</c:v>
                </c:pt>
                <c:pt idx="125">
                  <c:v>3.4412619683498485E-2</c:v>
                </c:pt>
                <c:pt idx="126">
                  <c:v>4.4669916938557971E-2</c:v>
                </c:pt>
                <c:pt idx="127">
                  <c:v>4.8409272040296956E-2</c:v>
                </c:pt>
                <c:pt idx="128">
                  <c:v>5.8624356995709087E-2</c:v>
                </c:pt>
                <c:pt idx="129">
                  <c:v>4.7855581891584821E-2</c:v>
                </c:pt>
                <c:pt idx="130">
                  <c:v>5.7378566763029333E-2</c:v>
                </c:pt>
                <c:pt idx="131">
                  <c:v>5.5021892642798484E-2</c:v>
                </c:pt>
                <c:pt idx="132">
                  <c:v>5.0964739285044566E-2</c:v>
                </c:pt>
                <c:pt idx="133">
                  <c:v>5.0349594394632692E-2</c:v>
                </c:pt>
                <c:pt idx="134">
                  <c:v>5.3521367392759651E-2</c:v>
                </c:pt>
                <c:pt idx="135">
                  <c:v>5.6350139512385544E-2</c:v>
                </c:pt>
                <c:pt idx="136">
                  <c:v>6.005746552986671E-2</c:v>
                </c:pt>
                <c:pt idx="137">
                  <c:v>5.6251942153957984E-2</c:v>
                </c:pt>
                <c:pt idx="138">
                  <c:v>5.3896049908707562E-2</c:v>
                </c:pt>
                <c:pt idx="139">
                  <c:v>6.440079821868451E-2</c:v>
                </c:pt>
                <c:pt idx="140">
                  <c:v>6.4411346442823952E-2</c:v>
                </c:pt>
                <c:pt idx="141">
                  <c:v>6.2184382002835707E-2</c:v>
                </c:pt>
                <c:pt idx="142">
                  <c:v>5.8816594621521036E-2</c:v>
                </c:pt>
                <c:pt idx="143">
                  <c:v>5.6284402979492242E-2</c:v>
                </c:pt>
                <c:pt idx="144">
                  <c:v>5.8452071197938944E-2</c:v>
                </c:pt>
                <c:pt idx="145">
                  <c:v>5.8396586550302061E-2</c:v>
                </c:pt>
                <c:pt idx="146">
                  <c:v>5.4524047854289062E-2</c:v>
                </c:pt>
                <c:pt idx="147">
                  <c:v>5.2625915674174406E-2</c:v>
                </c:pt>
                <c:pt idx="148">
                  <c:v>5.5443777189672701E-2</c:v>
                </c:pt>
                <c:pt idx="149">
                  <c:v>5.7623059401665989E-2</c:v>
                </c:pt>
                <c:pt idx="150">
                  <c:v>5.9470179117013106E-2</c:v>
                </c:pt>
                <c:pt idx="151">
                  <c:v>6.1344775327741276E-2</c:v>
                </c:pt>
                <c:pt idx="152">
                  <c:v>6.3673711817935325E-2</c:v>
                </c:pt>
                <c:pt idx="153">
                  <c:v>#N/A</c:v>
                </c:pt>
              </c:numCache>
            </c:numRef>
          </c:val>
          <c:smooth val="0"/>
          <c:extLst>
            <c:ext xmlns:c16="http://schemas.microsoft.com/office/drawing/2014/chart" uri="{C3380CC4-5D6E-409C-BE32-E72D297353CC}">
              <c16:uniqueId val="{00000003-0602-4FE5-B99D-B2EA2E512D1A}"/>
            </c:ext>
          </c:extLst>
        </c:ser>
        <c:dLbls>
          <c:showLegendKey val="0"/>
          <c:showVal val="0"/>
          <c:showCatName val="0"/>
          <c:showSerName val="0"/>
          <c:showPercent val="0"/>
          <c:showBubbleSize val="0"/>
        </c:dLbls>
        <c:marker val="1"/>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max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capita'!$P$2</c:f>
              <c:strCache>
                <c:ptCount val="1"/>
                <c:pt idx="0">
                  <c:v>Horizontal infrastructure</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capita'!$P$8:$P$161</c:f>
              <c:numCache>
                <c:formatCode>"$"#,##0</c:formatCode>
                <c:ptCount val="154"/>
                <c:pt idx="0">
                  <c:v>952.07223512614769</c:v>
                </c:pt>
                <c:pt idx="1">
                  <c:v>882.43253119086432</c:v>
                </c:pt>
                <c:pt idx="2">
                  <c:v>883.08993152237872</c:v>
                </c:pt>
                <c:pt idx="3">
                  <c:v>970.85949899866478</c:v>
                </c:pt>
                <c:pt idx="4">
                  <c:v>919.10655275085298</c:v>
                </c:pt>
                <c:pt idx="5">
                  <c:v>831.63434801974495</c:v>
                </c:pt>
                <c:pt idx="6">
                  <c:v>708.02897037789455</c:v>
                </c:pt>
                <c:pt idx="7">
                  <c:v>665.30985976876377</c:v>
                </c:pt>
                <c:pt idx="8">
                  <c:v>735.877163124817</c:v>
                </c:pt>
                <c:pt idx="9">
                  <c:v>817.2866133292855</c:v>
                </c:pt>
                <c:pt idx="10">
                  <c:v>542.43121368180346</c:v>
                </c:pt>
                <c:pt idx="11">
                  <c:v>584.67015797370016</c:v>
                </c:pt>
                <c:pt idx="12">
                  <c:v>339.66804857768579</c:v>
                </c:pt>
                <c:pt idx="13">
                  <c:v>348.06872309824234</c:v>
                </c:pt>
                <c:pt idx="14">
                  <c:v>314.60970588189542</c:v>
                </c:pt>
                <c:pt idx="15">
                  <c:v>499.42277711437384</c:v>
                </c:pt>
                <c:pt idx="16">
                  <c:v>675.20562133934152</c:v>
                </c:pt>
                <c:pt idx="17">
                  <c:v>569.32759892566548</c:v>
                </c:pt>
                <c:pt idx="18">
                  <c:v>244.15088159838021</c:v>
                </c:pt>
                <c:pt idx="19">
                  <c:v>210.88577148292754</c:v>
                </c:pt>
                <c:pt idx="20">
                  <c:v>236.66547435315695</c:v>
                </c:pt>
                <c:pt idx="21">
                  <c:v>255.6574597888528</c:v>
                </c:pt>
                <c:pt idx="22">
                  <c:v>237.20807806490544</c:v>
                </c:pt>
                <c:pt idx="23">
                  <c:v>233.75124699933795</c:v>
                </c:pt>
                <c:pt idx="24">
                  <c:v>314.93662433399641</c:v>
                </c:pt>
                <c:pt idx="25">
                  <c:v>229.7845983873537</c:v>
                </c:pt>
                <c:pt idx="26">
                  <c:v>558.57112985715787</c:v>
                </c:pt>
                <c:pt idx="27">
                  <c:v>303.70981870245254</c:v>
                </c:pt>
                <c:pt idx="28">
                  <c:v>357.43471717649828</c:v>
                </c:pt>
                <c:pt idx="29">
                  <c:v>347.93147177946952</c:v>
                </c:pt>
                <c:pt idx="30">
                  <c:v>403.38725477462856</c:v>
                </c:pt>
                <c:pt idx="31">
                  <c:v>546.45928669913883</c:v>
                </c:pt>
                <c:pt idx="32">
                  <c:v>706.54533695177588</c:v>
                </c:pt>
                <c:pt idx="33">
                  <c:v>573.62322055776349</c:v>
                </c:pt>
                <c:pt idx="34">
                  <c:v>908.91466501511991</c:v>
                </c:pt>
                <c:pt idx="35">
                  <c:v>620.64525486161097</c:v>
                </c:pt>
                <c:pt idx="36">
                  <c:v>731.59774735365545</c:v>
                </c:pt>
                <c:pt idx="37">
                  <c:v>856.03727114155072</c:v>
                </c:pt>
                <c:pt idx="38">
                  <c:v>859.87969985596169</c:v>
                </c:pt>
                <c:pt idx="39">
                  <c:v>1086.2083800381408</c:v>
                </c:pt>
                <c:pt idx="40">
                  <c:v>799.19584828572783</c:v>
                </c:pt>
                <c:pt idx="41">
                  <c:v>934.364026040309</c:v>
                </c:pt>
                <c:pt idx="42">
                  <c:v>923.77174449954566</c:v>
                </c:pt>
                <c:pt idx="43">
                  <c:v>974.05942354915089</c:v>
                </c:pt>
                <c:pt idx="44">
                  <c:v>928.11354289835811</c:v>
                </c:pt>
                <c:pt idx="45">
                  <c:v>776.76700688370579</c:v>
                </c:pt>
                <c:pt idx="46">
                  <c:v>640.49377247075643</c:v>
                </c:pt>
                <c:pt idx="47">
                  <c:v>412.2959990123141</c:v>
                </c:pt>
                <c:pt idx="48">
                  <c:v>340.81332727970187</c:v>
                </c:pt>
                <c:pt idx="49">
                  <c:v>326.90110319573881</c:v>
                </c:pt>
                <c:pt idx="50">
                  <c:v>371.2354868682076</c:v>
                </c:pt>
                <c:pt idx="51">
                  <c:v>498.67379636536549</c:v>
                </c:pt>
                <c:pt idx="52">
                  <c:v>765.89917254878492</c:v>
                </c:pt>
                <c:pt idx="53">
                  <c:v>631.20345552769913</c:v>
                </c:pt>
                <c:pt idx="54">
                  <c:v>720.49087388189764</c:v>
                </c:pt>
                <c:pt idx="55">
                  <c:v>803.48209593414856</c:v>
                </c:pt>
                <c:pt idx="56">
                  <c:v>745.39075401793195</c:v>
                </c:pt>
                <c:pt idx="57">
                  <c:v>1039.9631317485155</c:v>
                </c:pt>
                <c:pt idx="58">
                  <c:v>998.34815710209705</c:v>
                </c:pt>
                <c:pt idx="59">
                  <c:v>1038.2220346394092</c:v>
                </c:pt>
                <c:pt idx="60">
                  <c:v>1188.2921771053343</c:v>
                </c:pt>
                <c:pt idx="61">
                  <c:v>996.32626571111393</c:v>
                </c:pt>
                <c:pt idx="62">
                  <c:v>622.82694669153977</c:v>
                </c:pt>
                <c:pt idx="63">
                  <c:v>629.77759578495238</c:v>
                </c:pt>
                <c:pt idx="64">
                  <c:v>561.83504784166485</c:v>
                </c:pt>
                <c:pt idx="65">
                  <c:v>920.41913021651669</c:v>
                </c:pt>
                <c:pt idx="66">
                  <c:v>740.8881584104131</c:v>
                </c:pt>
                <c:pt idx="67">
                  <c:v>928.33007518236832</c:v>
                </c:pt>
                <c:pt idx="68">
                  <c:v>1162.2280641846201</c:v>
                </c:pt>
                <c:pt idx="69">
                  <c:v>1281.4694983775494</c:v>
                </c:pt>
                <c:pt idx="70">
                  <c:v>1142.1004570439748</c:v>
                </c:pt>
                <c:pt idx="71">
                  <c:v>668.50228788849563</c:v>
                </c:pt>
                <c:pt idx="72">
                  <c:v>424.76381079757545</c:v>
                </c:pt>
                <c:pt idx="73">
                  <c:v>283.07930420409747</c:v>
                </c:pt>
                <c:pt idx="74">
                  <c:v>450.04829154728066</c:v>
                </c:pt>
                <c:pt idx="75">
                  <c:v>653.62925166951902</c:v>
                </c:pt>
                <c:pt idx="76">
                  <c:v>715.29569704484891</c:v>
                </c:pt>
                <c:pt idx="77">
                  <c:v>858.48048203591372</c:v>
                </c:pt>
                <c:pt idx="78">
                  <c:v>930.46908478005105</c:v>
                </c:pt>
                <c:pt idx="79">
                  <c:v>974.68469324856335</c:v>
                </c:pt>
                <c:pt idx="80">
                  <c:v>1104.0850514610847</c:v>
                </c:pt>
                <c:pt idx="81">
                  <c:v>1213.3949742391933</c:v>
                </c:pt>
                <c:pt idx="82">
                  <c:v>1239.6852483559969</c:v>
                </c:pt>
                <c:pt idx="83">
                  <c:v>1525.589151209203</c:v>
                </c:pt>
                <c:pt idx="84">
                  <c:v>1520.1172362725099</c:v>
                </c:pt>
                <c:pt idx="85">
                  <c:v>1635.4876225419216</c:v>
                </c:pt>
                <c:pt idx="86">
                  <c:v>1709.0418852464395</c:v>
                </c:pt>
                <c:pt idx="87">
                  <c:v>1631.9715974042765</c:v>
                </c:pt>
                <c:pt idx="88">
                  <c:v>1718.3752594805285</c:v>
                </c:pt>
                <c:pt idx="89">
                  <c:v>1715.2143166890182</c:v>
                </c:pt>
                <c:pt idx="90">
                  <c:v>1670.8459115471946</c:v>
                </c:pt>
                <c:pt idx="91">
                  <c:v>1602.1950755041823</c:v>
                </c:pt>
                <c:pt idx="92">
                  <c:v>1595.4318249454791</c:v>
                </c:pt>
                <c:pt idx="93">
                  <c:v>1594.184270899967</c:v>
                </c:pt>
                <c:pt idx="94">
                  <c:v>1655.6578332083818</c:v>
                </c:pt>
                <c:pt idx="95">
                  <c:v>1790.8797988360823</c:v>
                </c:pt>
                <c:pt idx="96">
                  <c:v>1875.5215368351803</c:v>
                </c:pt>
                <c:pt idx="97">
                  <c:v>2096.725786685251</c:v>
                </c:pt>
                <c:pt idx="98">
                  <c:v>1905.3752492856829</c:v>
                </c:pt>
                <c:pt idx="99">
                  <c:v>1625.2839478023589</c:v>
                </c:pt>
                <c:pt idx="100">
                  <c:v>1733.0884396260042</c:v>
                </c:pt>
                <c:pt idx="101">
                  <c:v>1704.451628776405</c:v>
                </c:pt>
                <c:pt idx="102">
                  <c:v>1605.8315954920683</c:v>
                </c:pt>
                <c:pt idx="103">
                  <c:v>1719.3586742013013</c:v>
                </c:pt>
                <c:pt idx="104">
                  <c:v>1446.1432128418426</c:v>
                </c:pt>
                <c:pt idx="105">
                  <c:v>1840.3882177092019</c:v>
                </c:pt>
                <c:pt idx="106">
                  <c:v>2335.9810040650668</c:v>
                </c:pt>
                <c:pt idx="107">
                  <c:v>1871.7948257812079</c:v>
                </c:pt>
                <c:pt idx="108">
                  <c:v>1747.7683877349723</c:v>
                </c:pt>
                <c:pt idx="109">
                  <c:v>1668.8773836063936</c:v>
                </c:pt>
                <c:pt idx="110">
                  <c:v>1396.6570977569168</c:v>
                </c:pt>
                <c:pt idx="111">
                  <c:v>1366.4581429539912</c:v>
                </c:pt>
                <c:pt idx="112">
                  <c:v>1476.3941405039418</c:v>
                </c:pt>
                <c:pt idx="113">
                  <c:v>1466.5762541478389</c:v>
                </c:pt>
                <c:pt idx="114">
                  <c:v>1553.1559431855555</c:v>
                </c:pt>
                <c:pt idx="115">
                  <c:v>1347.9346214950151</c:v>
                </c:pt>
                <c:pt idx="116">
                  <c:v>1446.4897235287447</c:v>
                </c:pt>
                <c:pt idx="117">
                  <c:v>1437.9490778785221</c:v>
                </c:pt>
                <c:pt idx="118">
                  <c:v>1134.3910547520034</c:v>
                </c:pt>
                <c:pt idx="119">
                  <c:v>1272.3169896217146</c:v>
                </c:pt>
                <c:pt idx="120">
                  <c:v>1304.4430362256905</c:v>
                </c:pt>
                <c:pt idx="121">
                  <c:v>1454.9810583738004</c:v>
                </c:pt>
                <c:pt idx="122">
                  <c:v>1191.0540934863473</c:v>
                </c:pt>
                <c:pt idx="123">
                  <c:v>967.76763680268937</c:v>
                </c:pt>
                <c:pt idx="124">
                  <c:v>810.99099907893867</c:v>
                </c:pt>
                <c:pt idx="125">
                  <c:v>842.03558666840991</c:v>
                </c:pt>
                <c:pt idx="126">
                  <c:v>1434.5417717701523</c:v>
                </c:pt>
                <c:pt idx="127">
                  <c:v>1642.8495507207306</c:v>
                </c:pt>
                <c:pt idx="128">
                  <c:v>1784.5356063868348</c:v>
                </c:pt>
                <c:pt idx="129">
                  <c:v>1502.3746358490412</c:v>
                </c:pt>
                <c:pt idx="130">
                  <c:v>1799.9554922716745</c:v>
                </c:pt>
                <c:pt idx="131">
                  <c:v>2055.2107329970804</c:v>
                </c:pt>
                <c:pt idx="132">
                  <c:v>1637.4555150660453</c:v>
                </c:pt>
                <c:pt idx="133">
                  <c:v>1657.4528561343668</c:v>
                </c:pt>
                <c:pt idx="134">
                  <c:v>1816.9490042648829</c:v>
                </c:pt>
                <c:pt idx="135">
                  <c:v>1975.1513901425537</c:v>
                </c:pt>
                <c:pt idx="136">
                  <c:v>2419.680940477494</c:v>
                </c:pt>
                <c:pt idx="137">
                  <c:v>2290.1647931844482</c:v>
                </c:pt>
                <c:pt idx="138">
                  <c:v>2188.4620784920075</c:v>
                </c:pt>
                <c:pt idx="139">
                  <c:v>2757.272604274699</c:v>
                </c:pt>
                <c:pt idx="140">
                  <c:v>2595.0943088790086</c:v>
                </c:pt>
                <c:pt idx="141">
                  <c:v>2352.2702461093108</c:v>
                </c:pt>
                <c:pt idx="142">
                  <c:v>2598.3632523694164</c:v>
                </c:pt>
                <c:pt idx="143">
                  <c:v>2468.6977084888094</c:v>
                </c:pt>
                <c:pt idx="144">
                  <c:v>2475.9136407624283</c:v>
                </c:pt>
                <c:pt idx="145">
                  <c:v>2483.1302066285866</c:v>
                </c:pt>
                <c:pt idx="146">
                  <c:v>2398.2028539958296</c:v>
                </c:pt>
                <c:pt idx="147">
                  <c:v>2260.6919377093486</c:v>
                </c:pt>
                <c:pt idx="148">
                  <c:v>2450.3250505418509</c:v>
                </c:pt>
                <c:pt idx="149">
                  <c:v>2543.8831207933949</c:v>
                </c:pt>
                <c:pt idx="150">
                  <c:v>2770.7235867403238</c:v>
                </c:pt>
                <c:pt idx="151">
                  <c:v>2840.2956041755151</c:v>
                </c:pt>
                <c:pt idx="152">
                  <c:v>3174.2344261912249</c:v>
                </c:pt>
                <c:pt idx="153">
                  <c:v>#N/A</c:v>
                </c:pt>
              </c:numCache>
            </c:numRef>
          </c:val>
          <c:smooth val="0"/>
          <c:extLst>
            <c:ext xmlns:c16="http://schemas.microsoft.com/office/drawing/2014/chart" uri="{C3380CC4-5D6E-409C-BE32-E72D297353CC}">
              <c16:uniqueId val="{00000000-F0B1-4BF1-B68F-1A5B1AA398A7}"/>
            </c:ext>
          </c:extLst>
        </c:ser>
        <c:ser>
          <c:idx val="1"/>
          <c:order val="1"/>
          <c:tx>
            <c:strRef>
              <c:f>'2.4 Real investment per capita'!$Q$2</c:f>
              <c:strCache>
                <c:ptCount val="1"/>
                <c:pt idx="0">
                  <c:v>Vertical infrastructure</c:v>
                </c:pt>
              </c:strCache>
            </c:strRef>
          </c:tx>
          <c:spPr>
            <a:ln w="28575" cap="rnd">
              <a:solidFill>
                <a:schemeClr val="accent2"/>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capita'!$Q$8:$Q$161</c:f>
              <c:numCache>
                <c:formatCode>"$"#,##0</c:formatCode>
                <c:ptCount val="154"/>
                <c:pt idx="0">
                  <c:v>#N/A</c:v>
                </c:pt>
                <c:pt idx="1">
                  <c:v>#N/A</c:v>
                </c:pt>
                <c:pt idx="2">
                  <c:v>#N/A</c:v>
                </c:pt>
                <c:pt idx="3">
                  <c:v>#N/A</c:v>
                </c:pt>
                <c:pt idx="4">
                  <c:v>#N/A</c:v>
                </c:pt>
                <c:pt idx="5">
                  <c:v>#N/A</c:v>
                </c:pt>
                <c:pt idx="6">
                  <c:v>#N/A</c:v>
                </c:pt>
                <c:pt idx="7">
                  <c:v>#N/A</c:v>
                </c:pt>
                <c:pt idx="8">
                  <c:v>#N/A</c:v>
                </c:pt>
                <c:pt idx="9">
                  <c:v>2.8284001067380227</c:v>
                </c:pt>
                <c:pt idx="10">
                  <c:v>1.1282631809066306</c:v>
                </c:pt>
                <c:pt idx="11">
                  <c:v>6.4546138059272867E-2</c:v>
                </c:pt>
                <c:pt idx="12">
                  <c:v>2.9405398975465354E-2</c:v>
                </c:pt>
                <c:pt idx="13">
                  <c:v>0.11672227244446333</c:v>
                </c:pt>
                <c:pt idx="14">
                  <c:v>1.7675309577088929</c:v>
                </c:pt>
                <c:pt idx="15">
                  <c:v>3.407284985971494</c:v>
                </c:pt>
                <c:pt idx="16">
                  <c:v>9.0615551512292427</c:v>
                </c:pt>
                <c:pt idx="17">
                  <c:v>16.140947348458379</c:v>
                </c:pt>
                <c:pt idx="18">
                  <c:v>9.9521576090667665</c:v>
                </c:pt>
                <c:pt idx="19">
                  <c:v>10.013809596579604</c:v>
                </c:pt>
                <c:pt idx="20">
                  <c:v>5.9725886784033717</c:v>
                </c:pt>
                <c:pt idx="21">
                  <c:v>9.4892902547539499</c:v>
                </c:pt>
                <c:pt idx="22">
                  <c:v>11.434886041334591</c:v>
                </c:pt>
                <c:pt idx="23">
                  <c:v>11.15365938532063</c:v>
                </c:pt>
                <c:pt idx="24">
                  <c:v>11.32258472186947</c:v>
                </c:pt>
                <c:pt idx="25">
                  <c:v>12.837103805692374</c:v>
                </c:pt>
                <c:pt idx="26">
                  <c:v>11.979103185381886</c:v>
                </c:pt>
                <c:pt idx="27">
                  <c:v>10.41180848382802</c:v>
                </c:pt>
                <c:pt idx="28">
                  <c:v>10.651072541667345</c:v>
                </c:pt>
                <c:pt idx="29">
                  <c:v>12.844939269440223</c:v>
                </c:pt>
                <c:pt idx="30">
                  <c:v>12.995025517497993</c:v>
                </c:pt>
                <c:pt idx="31">
                  <c:v>13.17082654597449</c:v>
                </c:pt>
                <c:pt idx="32">
                  <c:v>9.979764568051781</c:v>
                </c:pt>
                <c:pt idx="33">
                  <c:v>139.90770784179804</c:v>
                </c:pt>
                <c:pt idx="34">
                  <c:v>130.58327837047719</c:v>
                </c:pt>
                <c:pt idx="35">
                  <c:v>136.49130756489046</c:v>
                </c:pt>
                <c:pt idx="36">
                  <c:v>186.51437153179887</c:v>
                </c:pt>
                <c:pt idx="37">
                  <c:v>160.46678154517863</c:v>
                </c:pt>
                <c:pt idx="38">
                  <c:v>184.47178124210782</c:v>
                </c:pt>
                <c:pt idx="39">
                  <c:v>187.25257170905942</c:v>
                </c:pt>
                <c:pt idx="40">
                  <c:v>185.09154461508328</c:v>
                </c:pt>
                <c:pt idx="41">
                  <c:v>242.35561317816203</c:v>
                </c:pt>
                <c:pt idx="42">
                  <c:v>187.16041716385433</c:v>
                </c:pt>
                <c:pt idx="43">
                  <c:v>151.16983689548056</c:v>
                </c:pt>
                <c:pt idx="44">
                  <c:v>140.04960032604848</c:v>
                </c:pt>
                <c:pt idx="45">
                  <c:v>114.37806170062112</c:v>
                </c:pt>
                <c:pt idx="46">
                  <c:v>90.238803117273804</c:v>
                </c:pt>
                <c:pt idx="47">
                  <c:v>78.443228651369779</c:v>
                </c:pt>
                <c:pt idx="48">
                  <c:v>68.239503085346655</c:v>
                </c:pt>
                <c:pt idx="49">
                  <c:v>89.6708444416319</c:v>
                </c:pt>
                <c:pt idx="50">
                  <c:v>129.54362378754138</c:v>
                </c:pt>
                <c:pt idx="51">
                  <c:v>152.86149549543725</c:v>
                </c:pt>
                <c:pt idx="52">
                  <c:v>127.19230975205849</c:v>
                </c:pt>
                <c:pt idx="53">
                  <c:v>124.80227741971306</c:v>
                </c:pt>
                <c:pt idx="54">
                  <c:v>169.12849371133649</c:v>
                </c:pt>
                <c:pt idx="55">
                  <c:v>197.11527361777976</c:v>
                </c:pt>
                <c:pt idx="56">
                  <c:v>167.03373561450783</c:v>
                </c:pt>
                <c:pt idx="57">
                  <c:v>132.7687851826029</c:v>
                </c:pt>
                <c:pt idx="58">
                  <c:v>89.082997634229031</c:v>
                </c:pt>
                <c:pt idx="59">
                  <c:v>116.82054213076395</c:v>
                </c:pt>
                <c:pt idx="60">
                  <c:v>148.75617079898919</c:v>
                </c:pt>
                <c:pt idx="61">
                  <c:v>97.295700285410419</c:v>
                </c:pt>
                <c:pt idx="62">
                  <c:v>71.203608456427872</c:v>
                </c:pt>
                <c:pt idx="63">
                  <c:v>84.907502006142053</c:v>
                </c:pt>
                <c:pt idx="64">
                  <c:v>120.57737129935538</c:v>
                </c:pt>
                <c:pt idx="65">
                  <c:v>147.03464349814402</c:v>
                </c:pt>
                <c:pt idx="66">
                  <c:v>180.80193703393806</c:v>
                </c:pt>
                <c:pt idx="67">
                  <c:v>257.93897101568251</c:v>
                </c:pt>
                <c:pt idx="68">
                  <c:v>383.4777299224798</c:v>
                </c:pt>
                <c:pt idx="69">
                  <c:v>631.63133751632802</c:v>
                </c:pt>
                <c:pt idx="70">
                  <c:v>676.73845411904381</c:v>
                </c:pt>
                <c:pt idx="71">
                  <c:v>728.37303526261837</c:v>
                </c:pt>
                <c:pt idx="72">
                  <c:v>588.88384177263129</c:v>
                </c:pt>
                <c:pt idx="73">
                  <c:v>363.95165763802129</c:v>
                </c:pt>
                <c:pt idx="74">
                  <c:v>388.2865818934788</c:v>
                </c:pt>
                <c:pt idx="75">
                  <c:v>631.81964076529209</c:v>
                </c:pt>
                <c:pt idx="76">
                  <c:v>658.4876276692853</c:v>
                </c:pt>
                <c:pt idx="77">
                  <c:v>756.66597071414299</c:v>
                </c:pt>
                <c:pt idx="78">
                  <c:v>723.1844055085827</c:v>
                </c:pt>
                <c:pt idx="79">
                  <c:v>832.47941141698436</c:v>
                </c:pt>
                <c:pt idx="80">
                  <c:v>816.54553469295251</c:v>
                </c:pt>
                <c:pt idx="81">
                  <c:v>788.37669491343638</c:v>
                </c:pt>
                <c:pt idx="82">
                  <c:v>763.1256442246289</c:v>
                </c:pt>
                <c:pt idx="83">
                  <c:v>913.66401129337385</c:v>
                </c:pt>
                <c:pt idx="84">
                  <c:v>800.08014682789042</c:v>
                </c:pt>
                <c:pt idx="85">
                  <c:v>797.51674976827553</c:v>
                </c:pt>
                <c:pt idx="86">
                  <c:v>896.95162309537989</c:v>
                </c:pt>
                <c:pt idx="87">
                  <c:v>842.64677117642134</c:v>
                </c:pt>
                <c:pt idx="88">
                  <c:v>811.76833403952298</c:v>
                </c:pt>
                <c:pt idx="89">
                  <c:v>855.23087045854982</c:v>
                </c:pt>
                <c:pt idx="90">
                  <c:v>918.53296228468389</c:v>
                </c:pt>
                <c:pt idx="91">
                  <c:v>861.5833677779658</c:v>
                </c:pt>
                <c:pt idx="92">
                  <c:v>792.7374668172755</c:v>
                </c:pt>
                <c:pt idx="93">
                  <c:v>821.59273019931334</c:v>
                </c:pt>
                <c:pt idx="94">
                  <c:v>920.93174083385986</c:v>
                </c:pt>
                <c:pt idx="95">
                  <c:v>929.06632910714927</c:v>
                </c:pt>
                <c:pt idx="96">
                  <c:v>937.75529571582763</c:v>
                </c:pt>
                <c:pt idx="97">
                  <c:v>908.0724525525543</c:v>
                </c:pt>
                <c:pt idx="98">
                  <c:v>844.37298450659057</c:v>
                </c:pt>
                <c:pt idx="99">
                  <c:v>859.52084779290738</c:v>
                </c:pt>
                <c:pt idx="100">
                  <c:v>976.11913259238077</c:v>
                </c:pt>
                <c:pt idx="101">
                  <c:v>936.36143564061558</c:v>
                </c:pt>
                <c:pt idx="102">
                  <c:v>721.40117805066348</c:v>
                </c:pt>
                <c:pt idx="103">
                  <c:v>799.05383657571781</c:v>
                </c:pt>
                <c:pt idx="104">
                  <c:v>843.74661633461733</c:v>
                </c:pt>
                <c:pt idx="105">
                  <c:v>1070.7269749594141</c:v>
                </c:pt>
                <c:pt idx="106">
                  <c:v>1359.0311076197127</c:v>
                </c:pt>
                <c:pt idx="107">
                  <c:v>1137.6810142167444</c:v>
                </c:pt>
                <c:pt idx="108">
                  <c:v>1097.971550514158</c:v>
                </c:pt>
                <c:pt idx="109">
                  <c:v>1060.0608775687531</c:v>
                </c:pt>
                <c:pt idx="110">
                  <c:v>1062.3562139535163</c:v>
                </c:pt>
                <c:pt idx="111">
                  <c:v>1037.0598027516212</c:v>
                </c:pt>
                <c:pt idx="112">
                  <c:v>1011.7937209033065</c:v>
                </c:pt>
                <c:pt idx="113">
                  <c:v>918.11065811167566</c:v>
                </c:pt>
                <c:pt idx="114">
                  <c:v>826.89897286602013</c:v>
                </c:pt>
                <c:pt idx="115">
                  <c:v>831.07980730552856</c:v>
                </c:pt>
                <c:pt idx="116">
                  <c:v>1030.390303280805</c:v>
                </c:pt>
                <c:pt idx="117">
                  <c:v>1124.4547427487339</c:v>
                </c:pt>
                <c:pt idx="118">
                  <c:v>950.26295764373845</c:v>
                </c:pt>
                <c:pt idx="119">
                  <c:v>962.64516086720266</c:v>
                </c:pt>
                <c:pt idx="120">
                  <c:v>1051.2369906615065</c:v>
                </c:pt>
                <c:pt idx="121">
                  <c:v>1221.0029728052759</c:v>
                </c:pt>
                <c:pt idx="122">
                  <c:v>1005.7875613623697</c:v>
                </c:pt>
                <c:pt idx="123">
                  <c:v>916.10727699666143</c:v>
                </c:pt>
                <c:pt idx="124">
                  <c:v>853.63029111558467</c:v>
                </c:pt>
                <c:pt idx="125">
                  <c:v>953.23601757500069</c:v>
                </c:pt>
                <c:pt idx="126">
                  <c:v>969.82020120000448</c:v>
                </c:pt>
                <c:pt idx="127">
                  <c:v>1028.2136480558406</c:v>
                </c:pt>
                <c:pt idx="128">
                  <c:v>1494.5691253501818</c:v>
                </c:pt>
                <c:pt idx="129">
                  <c:v>1182.0125166953853</c:v>
                </c:pt>
                <c:pt idx="130">
                  <c:v>1572.429648690194</c:v>
                </c:pt>
                <c:pt idx="131">
                  <c:v>1234.8642653845375</c:v>
                </c:pt>
                <c:pt idx="132">
                  <c:v>1456.0662966245104</c:v>
                </c:pt>
                <c:pt idx="133">
                  <c:v>1485.9732403264827</c:v>
                </c:pt>
                <c:pt idx="134">
                  <c:v>1637.6580666477753</c:v>
                </c:pt>
                <c:pt idx="135">
                  <c:v>1768.2397615186476</c:v>
                </c:pt>
                <c:pt idx="136">
                  <c:v>1656.6409414198445</c:v>
                </c:pt>
                <c:pt idx="137">
                  <c:v>1600.1667786176383</c:v>
                </c:pt>
                <c:pt idx="138">
                  <c:v>1621.8115443697729</c:v>
                </c:pt>
                <c:pt idx="139">
                  <c:v>1695.4604207679952</c:v>
                </c:pt>
                <c:pt idx="140">
                  <c:v>1814.1550952018461</c:v>
                </c:pt>
                <c:pt idx="141">
                  <c:v>1941.591219415453</c:v>
                </c:pt>
                <c:pt idx="142">
                  <c:v>1523.1482137812322</c:v>
                </c:pt>
                <c:pt idx="143">
                  <c:v>1522.262858543626</c:v>
                </c:pt>
                <c:pt idx="144">
                  <c:v>1695.0323582215269</c:v>
                </c:pt>
                <c:pt idx="145">
                  <c:v>1751.1826981029651</c:v>
                </c:pt>
                <c:pt idx="146">
                  <c:v>1611.8748796662469</c:v>
                </c:pt>
                <c:pt idx="147">
                  <c:v>1680.0911925440096</c:v>
                </c:pt>
                <c:pt idx="148">
                  <c:v>1774.6264897504793</c:v>
                </c:pt>
                <c:pt idx="149">
                  <c:v>1917.8268795898587</c:v>
                </c:pt>
                <c:pt idx="150">
                  <c:v>1890.374185605217</c:v>
                </c:pt>
                <c:pt idx="151">
                  <c:v>1949.1847980011028</c:v>
                </c:pt>
                <c:pt idx="152">
                  <c:v>1986.7218735157101</c:v>
                </c:pt>
                <c:pt idx="153">
                  <c:v>#N/A</c:v>
                </c:pt>
              </c:numCache>
            </c:numRef>
          </c:val>
          <c:smooth val="0"/>
          <c:extLst>
            <c:ext xmlns:c16="http://schemas.microsoft.com/office/drawing/2014/chart" uri="{C3380CC4-5D6E-409C-BE32-E72D297353CC}">
              <c16:uniqueId val="{00000001-F0B1-4BF1-B68F-1A5B1AA398A7}"/>
            </c:ext>
          </c:extLst>
        </c:ser>
        <c:ser>
          <c:idx val="2"/>
          <c:order val="2"/>
          <c:tx>
            <c:strRef>
              <c:f>'2.4 Real investment per capita'!$R$2</c:f>
              <c:strCache>
                <c:ptCount val="1"/>
                <c:pt idx="0">
                  <c:v>Total infrastructure</c:v>
                </c:pt>
              </c:strCache>
            </c:strRef>
          </c:tx>
          <c:spPr>
            <a:ln w="28575" cap="rnd">
              <a:solidFill>
                <a:schemeClr val="accent3"/>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capita'!$R$8:$R$161</c:f>
              <c:numCache>
                <c:formatCode>"$"#,##0</c:formatCode>
                <c:ptCount val="154"/>
                <c:pt idx="0">
                  <c:v>952.07223512614769</c:v>
                </c:pt>
                <c:pt idx="1">
                  <c:v>882.43253119086432</c:v>
                </c:pt>
                <c:pt idx="2">
                  <c:v>883.08993152237872</c:v>
                </c:pt>
                <c:pt idx="3">
                  <c:v>970.85949899866478</c:v>
                </c:pt>
                <c:pt idx="4">
                  <c:v>919.10655275085298</c:v>
                </c:pt>
                <c:pt idx="5">
                  <c:v>831.63434801974495</c:v>
                </c:pt>
                <c:pt idx="6">
                  <c:v>708.02897037789455</c:v>
                </c:pt>
                <c:pt idx="7">
                  <c:v>665.30985976876377</c:v>
                </c:pt>
                <c:pt idx="8">
                  <c:v>735.877163124817</c:v>
                </c:pt>
                <c:pt idx="9">
                  <c:v>820.11501343602345</c:v>
                </c:pt>
                <c:pt idx="10">
                  <c:v>543.55947686271008</c:v>
                </c:pt>
                <c:pt idx="11">
                  <c:v>584.73470411175947</c:v>
                </c:pt>
                <c:pt idx="12">
                  <c:v>339.69745397666122</c:v>
                </c:pt>
                <c:pt idx="13">
                  <c:v>348.18544537068681</c:v>
                </c:pt>
                <c:pt idx="14">
                  <c:v>316.37723683960434</c:v>
                </c:pt>
                <c:pt idx="15">
                  <c:v>502.83006210034534</c:v>
                </c:pt>
                <c:pt idx="16">
                  <c:v>684.26717649057082</c:v>
                </c:pt>
                <c:pt idx="17">
                  <c:v>585.46854627412381</c:v>
                </c:pt>
                <c:pt idx="18">
                  <c:v>254.10303920744698</c:v>
                </c:pt>
                <c:pt idx="19">
                  <c:v>220.89958107950719</c:v>
                </c:pt>
                <c:pt idx="20">
                  <c:v>242.63806303156031</c:v>
                </c:pt>
                <c:pt idx="21">
                  <c:v>265.1467500436068</c:v>
                </c:pt>
                <c:pt idx="22">
                  <c:v>248.64296410624002</c:v>
                </c:pt>
                <c:pt idx="23">
                  <c:v>244.90490638465857</c:v>
                </c:pt>
                <c:pt idx="24">
                  <c:v>326.25920905586582</c:v>
                </c:pt>
                <c:pt idx="25">
                  <c:v>242.62170219304608</c:v>
                </c:pt>
                <c:pt idx="26">
                  <c:v>570.55023304253973</c:v>
                </c:pt>
                <c:pt idx="27">
                  <c:v>314.12162718628053</c:v>
                </c:pt>
                <c:pt idx="28">
                  <c:v>368.08578971816564</c:v>
                </c:pt>
                <c:pt idx="29">
                  <c:v>360.77641104890967</c:v>
                </c:pt>
                <c:pt idx="30">
                  <c:v>416.38228029212655</c:v>
                </c:pt>
                <c:pt idx="31">
                  <c:v>559.63011324511331</c:v>
                </c:pt>
                <c:pt idx="32">
                  <c:v>716.52510151982767</c:v>
                </c:pt>
                <c:pt idx="33">
                  <c:v>713.53092839956162</c:v>
                </c:pt>
                <c:pt idx="34">
                  <c:v>1039.4979433855972</c:v>
                </c:pt>
                <c:pt idx="35">
                  <c:v>757.13656242650143</c:v>
                </c:pt>
                <c:pt idx="36">
                  <c:v>918.11211888545438</c:v>
                </c:pt>
                <c:pt idx="37">
                  <c:v>1016.5040526867294</c:v>
                </c:pt>
                <c:pt idx="38">
                  <c:v>1044.3514810980696</c:v>
                </c:pt>
                <c:pt idx="39">
                  <c:v>1273.4609517472002</c:v>
                </c:pt>
                <c:pt idx="40">
                  <c:v>984.28739290081114</c:v>
                </c:pt>
                <c:pt idx="41">
                  <c:v>1176.719639218471</c:v>
                </c:pt>
                <c:pt idx="42">
                  <c:v>1110.9321616633999</c:v>
                </c:pt>
                <c:pt idx="43">
                  <c:v>1125.2292604446313</c:v>
                </c:pt>
                <c:pt idx="44">
                  <c:v>1068.1631432244064</c:v>
                </c:pt>
                <c:pt idx="45">
                  <c:v>891.14506858432708</c:v>
                </c:pt>
                <c:pt idx="46">
                  <c:v>730.73257558803027</c:v>
                </c:pt>
                <c:pt idx="47">
                  <c:v>490.73922766368389</c:v>
                </c:pt>
                <c:pt idx="48">
                  <c:v>409.05283036504852</c:v>
                </c:pt>
                <c:pt idx="49">
                  <c:v>416.57194763737073</c:v>
                </c:pt>
                <c:pt idx="50">
                  <c:v>500.77911065574904</c:v>
                </c:pt>
                <c:pt idx="51">
                  <c:v>651.53529186080266</c:v>
                </c:pt>
                <c:pt idx="52">
                  <c:v>893.09148230084327</c:v>
                </c:pt>
                <c:pt idx="53">
                  <c:v>756.00573294741207</c:v>
                </c:pt>
                <c:pt idx="54">
                  <c:v>889.61936759323407</c:v>
                </c:pt>
                <c:pt idx="55">
                  <c:v>1000.5973695519283</c:v>
                </c:pt>
                <c:pt idx="56">
                  <c:v>912.42448963243999</c:v>
                </c:pt>
                <c:pt idx="57">
                  <c:v>1172.7319169311186</c:v>
                </c:pt>
                <c:pt idx="58">
                  <c:v>1087.4311547363261</c:v>
                </c:pt>
                <c:pt idx="59">
                  <c:v>1155.0425767701729</c:v>
                </c:pt>
                <c:pt idx="60">
                  <c:v>1337.0483479043235</c:v>
                </c:pt>
                <c:pt idx="61">
                  <c:v>1093.6219659965243</c:v>
                </c:pt>
                <c:pt idx="62">
                  <c:v>694.03055514796768</c:v>
                </c:pt>
                <c:pt idx="63">
                  <c:v>714.68509779109434</c:v>
                </c:pt>
                <c:pt idx="64">
                  <c:v>682.41241914102011</c:v>
                </c:pt>
                <c:pt idx="65">
                  <c:v>1067.4537737146607</c:v>
                </c:pt>
                <c:pt idx="66">
                  <c:v>921.6900954443513</c:v>
                </c:pt>
                <c:pt idx="67">
                  <c:v>1186.2690461980508</c:v>
                </c:pt>
                <c:pt idx="68">
                  <c:v>1545.7057941071</c:v>
                </c:pt>
                <c:pt idx="69">
                  <c:v>1913.1008358938775</c:v>
                </c:pt>
                <c:pt idx="70">
                  <c:v>1818.8389111630188</c:v>
                </c:pt>
                <c:pt idx="71">
                  <c:v>1396.8753231511139</c:v>
                </c:pt>
                <c:pt idx="72">
                  <c:v>1013.6476525702068</c:v>
                </c:pt>
                <c:pt idx="73">
                  <c:v>647.0309618421187</c:v>
                </c:pt>
                <c:pt idx="74">
                  <c:v>838.33487344075945</c:v>
                </c:pt>
                <c:pt idx="75">
                  <c:v>1285.4488924348111</c:v>
                </c:pt>
                <c:pt idx="76">
                  <c:v>1373.7833247141343</c:v>
                </c:pt>
                <c:pt idx="77">
                  <c:v>1615.1464527500568</c:v>
                </c:pt>
                <c:pt idx="78">
                  <c:v>1653.6534902886337</c:v>
                </c:pt>
                <c:pt idx="79">
                  <c:v>1807.1641046655479</c:v>
                </c:pt>
                <c:pt idx="80">
                  <c:v>1920.630586154037</c:v>
                </c:pt>
                <c:pt idx="81">
                  <c:v>2001.7716691526296</c:v>
                </c:pt>
                <c:pt idx="82">
                  <c:v>2002.8108925806259</c:v>
                </c:pt>
                <c:pt idx="83">
                  <c:v>2439.2531625025767</c:v>
                </c:pt>
                <c:pt idx="84">
                  <c:v>2320.1973831004002</c:v>
                </c:pt>
                <c:pt idx="85">
                  <c:v>2433.0043723101971</c:v>
                </c:pt>
                <c:pt idx="86">
                  <c:v>2605.9935083418191</c:v>
                </c:pt>
                <c:pt idx="87">
                  <c:v>2474.6183685806977</c:v>
                </c:pt>
                <c:pt idx="88">
                  <c:v>2530.1435935200516</c:v>
                </c:pt>
                <c:pt idx="89">
                  <c:v>2570.445187147568</c:v>
                </c:pt>
                <c:pt idx="90">
                  <c:v>2589.3788738318785</c:v>
                </c:pt>
                <c:pt idx="91">
                  <c:v>2463.7784432821481</c:v>
                </c:pt>
                <c:pt idx="92">
                  <c:v>2388.1692917627547</c:v>
                </c:pt>
                <c:pt idx="93">
                  <c:v>2415.7770010992804</c:v>
                </c:pt>
                <c:pt idx="94">
                  <c:v>2576.589574042242</c:v>
                </c:pt>
                <c:pt idx="95">
                  <c:v>2719.9461279432312</c:v>
                </c:pt>
                <c:pt idx="96">
                  <c:v>2813.2768325510078</c:v>
                </c:pt>
                <c:pt idx="97">
                  <c:v>3004.7982392378053</c:v>
                </c:pt>
                <c:pt idx="98">
                  <c:v>2749.7482337922734</c:v>
                </c:pt>
                <c:pt idx="99">
                  <c:v>2484.8047955952661</c:v>
                </c:pt>
                <c:pt idx="100">
                  <c:v>2709.2075722183849</c:v>
                </c:pt>
                <c:pt idx="101">
                  <c:v>2640.8130644170201</c:v>
                </c:pt>
                <c:pt idx="102">
                  <c:v>2327.232773542732</c:v>
                </c:pt>
                <c:pt idx="103">
                  <c:v>2518.4125107770192</c:v>
                </c:pt>
                <c:pt idx="104">
                  <c:v>2289.8898291764599</c:v>
                </c:pt>
                <c:pt idx="105">
                  <c:v>2911.1151926686157</c:v>
                </c:pt>
                <c:pt idx="106">
                  <c:v>3695.0121116847795</c:v>
                </c:pt>
                <c:pt idx="107">
                  <c:v>3009.4758399979523</c:v>
                </c:pt>
                <c:pt idx="108">
                  <c:v>2845.7399382491299</c:v>
                </c:pt>
                <c:pt idx="109">
                  <c:v>2728.9382611751471</c:v>
                </c:pt>
                <c:pt idx="110">
                  <c:v>2459.0133117104328</c:v>
                </c:pt>
                <c:pt idx="111">
                  <c:v>2403.5179457056124</c:v>
                </c:pt>
                <c:pt idx="112">
                  <c:v>2488.1878614072484</c:v>
                </c:pt>
                <c:pt idx="113">
                  <c:v>2384.6869122595149</c:v>
                </c:pt>
                <c:pt idx="114">
                  <c:v>2380.0549160515757</c:v>
                </c:pt>
                <c:pt idx="115">
                  <c:v>2179.014428800544</c:v>
                </c:pt>
                <c:pt idx="116">
                  <c:v>2476.8800268095501</c:v>
                </c:pt>
                <c:pt idx="117">
                  <c:v>2562.4038206272562</c:v>
                </c:pt>
                <c:pt idx="118">
                  <c:v>2084.6540123957416</c:v>
                </c:pt>
                <c:pt idx="119">
                  <c:v>2234.9621504889174</c:v>
                </c:pt>
                <c:pt idx="120">
                  <c:v>2355.6800268871971</c:v>
                </c:pt>
                <c:pt idx="121">
                  <c:v>2675.9840311790767</c:v>
                </c:pt>
                <c:pt idx="122">
                  <c:v>2196.8416548487171</c:v>
                </c:pt>
                <c:pt idx="123">
                  <c:v>1883.8749137993507</c:v>
                </c:pt>
                <c:pt idx="124">
                  <c:v>1664.6212901945237</c:v>
                </c:pt>
                <c:pt idx="125">
                  <c:v>1795.2716042434108</c:v>
                </c:pt>
                <c:pt idx="126">
                  <c:v>2404.3619729701572</c:v>
                </c:pt>
                <c:pt idx="127">
                  <c:v>2671.063198776571</c:v>
                </c:pt>
                <c:pt idx="128">
                  <c:v>3279.1047317370171</c:v>
                </c:pt>
                <c:pt idx="129">
                  <c:v>2684.387152544426</c:v>
                </c:pt>
                <c:pt idx="130">
                  <c:v>3372.3851409618687</c:v>
                </c:pt>
                <c:pt idx="131">
                  <c:v>3290.0749983816181</c:v>
                </c:pt>
                <c:pt idx="132">
                  <c:v>3093.5218116905558</c:v>
                </c:pt>
                <c:pt idx="133">
                  <c:v>3143.4260964608497</c:v>
                </c:pt>
                <c:pt idx="134">
                  <c:v>3454.6070709126579</c:v>
                </c:pt>
                <c:pt idx="135">
                  <c:v>3743.3911516612015</c:v>
                </c:pt>
                <c:pt idx="136">
                  <c:v>4076.3218818973387</c:v>
                </c:pt>
                <c:pt idx="137">
                  <c:v>3890.3315718020867</c:v>
                </c:pt>
                <c:pt idx="138">
                  <c:v>3810.273622861781</c:v>
                </c:pt>
                <c:pt idx="139">
                  <c:v>4452.7330250426949</c:v>
                </c:pt>
                <c:pt idx="140">
                  <c:v>4409.2494040808551</c:v>
                </c:pt>
                <c:pt idx="141">
                  <c:v>4293.8614655247638</c:v>
                </c:pt>
                <c:pt idx="142">
                  <c:v>4121.5114661506477</c:v>
                </c:pt>
                <c:pt idx="143">
                  <c:v>3990.9605670324358</c:v>
                </c:pt>
                <c:pt idx="144">
                  <c:v>4170.9459989839561</c:v>
                </c:pt>
                <c:pt idx="145">
                  <c:v>4234.3129047315524</c:v>
                </c:pt>
                <c:pt idx="146">
                  <c:v>4010.0777336620768</c:v>
                </c:pt>
                <c:pt idx="147">
                  <c:v>3940.7831302533582</c:v>
                </c:pt>
                <c:pt idx="148">
                  <c:v>4224.9515402923307</c:v>
                </c:pt>
                <c:pt idx="149">
                  <c:v>4461.7100003832529</c:v>
                </c:pt>
                <c:pt idx="150">
                  <c:v>4661.0977723455408</c:v>
                </c:pt>
                <c:pt idx="151">
                  <c:v>4789.4804021766176</c:v>
                </c:pt>
                <c:pt idx="152">
                  <c:v>5160.9562997069352</c:v>
                </c:pt>
                <c:pt idx="153">
                  <c:v>#N/A</c:v>
                </c:pt>
              </c:numCache>
            </c:numRef>
          </c:val>
          <c:smooth val="0"/>
          <c:extLst>
            <c:ext xmlns:c16="http://schemas.microsoft.com/office/drawing/2014/chart" uri="{C3380CC4-5D6E-409C-BE32-E72D297353CC}">
              <c16:uniqueId val="{00000002-F0B1-4BF1-B68F-1A5B1AA398A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per capita, inflation-adjusted 2025 NZD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capita'!$D$2</c:f>
              <c:strCache>
                <c:ptCount val="1"/>
                <c:pt idx="0">
                  <c:v>Land transport - CG and LG roads</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capita'!$D$8:$D$161</c:f>
              <c:numCache>
                <c:formatCode>"$"#,##0</c:formatCode>
                <c:ptCount val="154"/>
                <c:pt idx="0">
                  <c:v>140.39768201478373</c:v>
                </c:pt>
                <c:pt idx="1">
                  <c:v>123.14514195965582</c:v>
                </c:pt>
                <c:pt idx="2">
                  <c:v>172.36984077117071</c:v>
                </c:pt>
                <c:pt idx="3">
                  <c:v>271.01669478787602</c:v>
                </c:pt>
                <c:pt idx="4">
                  <c:v>345.40901735402542</c:v>
                </c:pt>
                <c:pt idx="5">
                  <c:v>290.33165361843919</c:v>
                </c:pt>
                <c:pt idx="6">
                  <c:v>171.90208550200867</c:v>
                </c:pt>
                <c:pt idx="7">
                  <c:v>182.95977069484508</c:v>
                </c:pt>
                <c:pt idx="8">
                  <c:v>277.95123901548754</c:v>
                </c:pt>
                <c:pt idx="9">
                  <c:v>267.34848386967161</c:v>
                </c:pt>
                <c:pt idx="10">
                  <c:v>245.74782204693761</c:v>
                </c:pt>
                <c:pt idx="11">
                  <c:v>155.20118896352162</c:v>
                </c:pt>
                <c:pt idx="12">
                  <c:v>176.24401551560555</c:v>
                </c:pt>
                <c:pt idx="13">
                  <c:v>187.92012295732556</c:v>
                </c:pt>
                <c:pt idx="14">
                  <c:v>176.25434626541767</c:v>
                </c:pt>
                <c:pt idx="15">
                  <c:v>180.57864236766142</c:v>
                </c:pt>
                <c:pt idx="16">
                  <c:v>181.6422870342073</c:v>
                </c:pt>
                <c:pt idx="17">
                  <c:v>156.75097694273327</c:v>
                </c:pt>
                <c:pt idx="18">
                  <c:v>106.82548695038616</c:v>
                </c:pt>
                <c:pt idx="19">
                  <c:v>116.06729236993941</c:v>
                </c:pt>
                <c:pt idx="20">
                  <c:v>104.10310087888087</c:v>
                </c:pt>
                <c:pt idx="21">
                  <c:v>116.29375702416175</c:v>
                </c:pt>
                <c:pt idx="22">
                  <c:v>121.88526638985749</c:v>
                </c:pt>
                <c:pt idx="23">
                  <c:v>147.10467934955042</c:v>
                </c:pt>
                <c:pt idx="24">
                  <c:v>108.98438516915776</c:v>
                </c:pt>
                <c:pt idx="25">
                  <c:v>100.27444114671223</c:v>
                </c:pt>
                <c:pt idx="26">
                  <c:v>103.49706091998166</c:v>
                </c:pt>
                <c:pt idx="27">
                  <c:v>191.76940605875276</c:v>
                </c:pt>
                <c:pt idx="28">
                  <c:v>186.57201654742494</c:v>
                </c:pt>
                <c:pt idx="29">
                  <c:v>185.12134566917305</c:v>
                </c:pt>
                <c:pt idx="30">
                  <c:v>224.29453303097358</c:v>
                </c:pt>
                <c:pt idx="31">
                  <c:v>245.95477427445923</c:v>
                </c:pt>
                <c:pt idx="32">
                  <c:v>213.74290608320658</c:v>
                </c:pt>
                <c:pt idx="33">
                  <c:v>258.22307951804942</c:v>
                </c:pt>
                <c:pt idx="34">
                  <c:v>195.79698971174554</c:v>
                </c:pt>
                <c:pt idx="35">
                  <c:v>233.36332430601615</c:v>
                </c:pt>
                <c:pt idx="36">
                  <c:v>238.28241705738711</c:v>
                </c:pt>
                <c:pt idx="37">
                  <c:v>250.90951105579444</c:v>
                </c:pt>
                <c:pt idx="38">
                  <c:v>295.73008908342763</c:v>
                </c:pt>
                <c:pt idx="39">
                  <c:v>230.6554744741515</c:v>
                </c:pt>
                <c:pt idx="40">
                  <c:v>245.17607793445828</c:v>
                </c:pt>
                <c:pt idx="41">
                  <c:v>283.02271997824477</c:v>
                </c:pt>
                <c:pt idx="42">
                  <c:v>269.70161810509705</c:v>
                </c:pt>
                <c:pt idx="43">
                  <c:v>283.7266682954596</c:v>
                </c:pt>
                <c:pt idx="44">
                  <c:v>287.50586972974048</c:v>
                </c:pt>
                <c:pt idx="45">
                  <c:v>231.25168010148371</c:v>
                </c:pt>
                <c:pt idx="46">
                  <c:v>136.45915408493661</c:v>
                </c:pt>
                <c:pt idx="47">
                  <c:v>91.482617901809121</c:v>
                </c:pt>
                <c:pt idx="48">
                  <c:v>89.606526207550189</c:v>
                </c:pt>
                <c:pt idx="49">
                  <c:v>122.66426840088273</c:v>
                </c:pt>
                <c:pt idx="50">
                  <c:v>180.7075103892652</c:v>
                </c:pt>
                <c:pt idx="51">
                  <c:v>175.63454279450602</c:v>
                </c:pt>
                <c:pt idx="52">
                  <c:v>191.24613590992394</c:v>
                </c:pt>
                <c:pt idx="53">
                  <c:v>206.97199269000257</c:v>
                </c:pt>
                <c:pt idx="54">
                  <c:v>232.92522405669396</c:v>
                </c:pt>
                <c:pt idx="55">
                  <c:v>271.52963332653417</c:v>
                </c:pt>
                <c:pt idx="56">
                  <c:v>251.86528638674383</c:v>
                </c:pt>
                <c:pt idx="57">
                  <c:v>262.38668613121348</c:v>
                </c:pt>
                <c:pt idx="58">
                  <c:v>282.79518411872453</c:v>
                </c:pt>
                <c:pt idx="59">
                  <c:v>316.31143694099279</c:v>
                </c:pt>
                <c:pt idx="60">
                  <c:v>330.07082193854558</c:v>
                </c:pt>
                <c:pt idx="61">
                  <c:v>339.79497645533559</c:v>
                </c:pt>
                <c:pt idx="62">
                  <c:v>293.69568935510324</c:v>
                </c:pt>
                <c:pt idx="63">
                  <c:v>314.21394950580731</c:v>
                </c:pt>
                <c:pt idx="64">
                  <c:v>299.75735365104396</c:v>
                </c:pt>
                <c:pt idx="65">
                  <c:v>298.82079996368179</c:v>
                </c:pt>
                <c:pt idx="66">
                  <c:v>429.96416558396754</c:v>
                </c:pt>
                <c:pt idx="67">
                  <c:v>510.41926328451308</c:v>
                </c:pt>
                <c:pt idx="68">
                  <c:v>615.22601381317588</c:v>
                </c:pt>
                <c:pt idx="69">
                  <c:v>576.70234088720269</c:v>
                </c:pt>
                <c:pt idx="70">
                  <c:v>405.55679982635593</c:v>
                </c:pt>
                <c:pt idx="71">
                  <c:v>125.88585668922121</c:v>
                </c:pt>
                <c:pt idx="72">
                  <c:v>29.023910083998981</c:v>
                </c:pt>
                <c:pt idx="73">
                  <c:v>45.438774764811896</c:v>
                </c:pt>
                <c:pt idx="74">
                  <c:v>65.073859077803974</c:v>
                </c:pt>
                <c:pt idx="75">
                  <c:v>88.511538723436928</c:v>
                </c:pt>
                <c:pt idx="76">
                  <c:v>128.59497489926079</c:v>
                </c:pt>
                <c:pt idx="77">
                  <c:v>194.99084330184436</c:v>
                </c:pt>
                <c:pt idx="78">
                  <c:v>226.77584391244275</c:v>
                </c:pt>
                <c:pt idx="79">
                  <c:v>238.584985347621</c:v>
                </c:pt>
                <c:pt idx="80">
                  <c:v>201.85912458748913</c:v>
                </c:pt>
                <c:pt idx="81">
                  <c:v>250.59202049326251</c:v>
                </c:pt>
                <c:pt idx="82">
                  <c:v>276.76417847421936</c:v>
                </c:pt>
                <c:pt idx="83">
                  <c:v>277.87975170263104</c:v>
                </c:pt>
                <c:pt idx="84">
                  <c:v>382.20456414452553</c:v>
                </c:pt>
                <c:pt idx="85">
                  <c:v>507.76177543407249</c:v>
                </c:pt>
                <c:pt idx="86">
                  <c:v>544.1734148867896</c:v>
                </c:pt>
                <c:pt idx="87">
                  <c:v>507.78873512996228</c:v>
                </c:pt>
                <c:pt idx="88">
                  <c:v>499.87550703156467</c:v>
                </c:pt>
                <c:pt idx="89">
                  <c:v>540.59681568677104</c:v>
                </c:pt>
                <c:pt idx="90">
                  <c:v>515.228606394145</c:v>
                </c:pt>
                <c:pt idx="91">
                  <c:v>553.89834301895405</c:v>
                </c:pt>
                <c:pt idx="92">
                  <c:v>526.68516940304357</c:v>
                </c:pt>
                <c:pt idx="93">
                  <c:v>550.89661454422617</c:v>
                </c:pt>
                <c:pt idx="94">
                  <c:v>552.81897060053893</c:v>
                </c:pt>
                <c:pt idx="95">
                  <c:v>591.48274163230292</c:v>
                </c:pt>
                <c:pt idx="96">
                  <c:v>546.56717319181359</c:v>
                </c:pt>
                <c:pt idx="97">
                  <c:v>491.64900927485184</c:v>
                </c:pt>
                <c:pt idx="98">
                  <c:v>519.46305086808707</c:v>
                </c:pt>
                <c:pt idx="99">
                  <c:v>536.76703455402753</c:v>
                </c:pt>
                <c:pt idx="100">
                  <c:v>533.94102022546122</c:v>
                </c:pt>
                <c:pt idx="101">
                  <c:v>500.26753444524269</c:v>
                </c:pt>
                <c:pt idx="102">
                  <c:v>385.39748427952884</c:v>
                </c:pt>
                <c:pt idx="103">
                  <c:v>403.33517574783815</c:v>
                </c:pt>
                <c:pt idx="104">
                  <c:v>299.56379356077849</c:v>
                </c:pt>
                <c:pt idx="105">
                  <c:v>282.79584497631566</c:v>
                </c:pt>
                <c:pt idx="106">
                  <c:v>276.9708132778938</c:v>
                </c:pt>
                <c:pt idx="107">
                  <c:v>203.04375038704109</c:v>
                </c:pt>
                <c:pt idx="108">
                  <c:v>182.04853848220998</c:v>
                </c:pt>
                <c:pt idx="109">
                  <c:v>175.11045288777203</c:v>
                </c:pt>
                <c:pt idx="110">
                  <c:v>148.81320608642042</c:v>
                </c:pt>
                <c:pt idx="111">
                  <c:v>133.82256216980173</c:v>
                </c:pt>
                <c:pt idx="112">
                  <c:v>137.70289556188231</c:v>
                </c:pt>
                <c:pt idx="113">
                  <c:v>121.76897788699078</c:v>
                </c:pt>
                <c:pt idx="114">
                  <c:v>157.00403771467705</c:v>
                </c:pt>
                <c:pt idx="115">
                  <c:v>159.89850743751299</c:v>
                </c:pt>
                <c:pt idx="116">
                  <c:v>131.70457450513155</c:v>
                </c:pt>
                <c:pt idx="117">
                  <c:v>117.94573255680987</c:v>
                </c:pt>
                <c:pt idx="118">
                  <c:v>107.59793275698615</c:v>
                </c:pt>
                <c:pt idx="119">
                  <c:v>128.689796072289</c:v>
                </c:pt>
                <c:pt idx="120">
                  <c:v>167.98202175977633</c:v>
                </c:pt>
                <c:pt idx="121">
                  <c:v>147.70865867729037</c:v>
                </c:pt>
                <c:pt idx="122">
                  <c:v>155.04533430743356</c:v>
                </c:pt>
                <c:pt idx="123">
                  <c:v>163.77905932612893</c:v>
                </c:pt>
                <c:pt idx="124">
                  <c:v>168.58568561367619</c:v>
                </c:pt>
                <c:pt idx="125">
                  <c:v>194.87907259453544</c:v>
                </c:pt>
                <c:pt idx="126">
                  <c:v>229.72083978954441</c:v>
                </c:pt>
                <c:pt idx="127">
                  <c:v>236.52444959951202</c:v>
                </c:pt>
                <c:pt idx="128">
                  <c:v>287.75132541902411</c:v>
                </c:pt>
                <c:pt idx="129">
                  <c:v>307.30076989195459</c:v>
                </c:pt>
                <c:pt idx="130">
                  <c:v>356.24610625200694</c:v>
                </c:pt>
                <c:pt idx="131">
                  <c:v>375.57319560828449</c:v>
                </c:pt>
                <c:pt idx="132">
                  <c:v>454.00650503627946</c:v>
                </c:pt>
                <c:pt idx="133">
                  <c:v>432.26430657447571</c:v>
                </c:pt>
                <c:pt idx="134">
                  <c:v>514.82366804747414</c:v>
                </c:pt>
                <c:pt idx="135">
                  <c:v>519.46678757676864</c:v>
                </c:pt>
                <c:pt idx="136">
                  <c:v>641.12826480381148</c:v>
                </c:pt>
                <c:pt idx="137">
                  <c:v>811.71872886357323</c:v>
                </c:pt>
                <c:pt idx="138">
                  <c:v>811.86866663234832</c:v>
                </c:pt>
                <c:pt idx="139">
                  <c:v>783.8316108176416</c:v>
                </c:pt>
                <c:pt idx="140">
                  <c:v>832.33479363392587</c:v>
                </c:pt>
                <c:pt idx="141">
                  <c:v>751.86359134815007</c:v>
                </c:pt>
                <c:pt idx="142">
                  <c:v>662.4328105613024</c:v>
                </c:pt>
                <c:pt idx="143">
                  <c:v>731.59854153081574</c:v>
                </c:pt>
                <c:pt idx="144">
                  <c:v>709.13665305861548</c:v>
                </c:pt>
                <c:pt idx="145">
                  <c:v>771.11110947248676</c:v>
                </c:pt>
                <c:pt idx="146">
                  <c:v>809.26083593447856</c:v>
                </c:pt>
                <c:pt idx="147">
                  <c:v>772.49473489889237</c:v>
                </c:pt>
                <c:pt idx="148">
                  <c:v>862.34510920219395</c:v>
                </c:pt>
                <c:pt idx="149">
                  <c:v>801.56835981697168</c:v>
                </c:pt>
                <c:pt idx="150">
                  <c:v>878.27652985924465</c:v>
                </c:pt>
                <c:pt idx="151">
                  <c:v>811.62829355464919</c:v>
                </c:pt>
                <c:pt idx="152">
                  <c:v>899.87679341607111</c:v>
                </c:pt>
                <c:pt idx="153">
                  <c:v>#N/A</c:v>
                </c:pt>
              </c:numCache>
            </c:numRef>
          </c:val>
          <c:smooth val="0"/>
          <c:extLst>
            <c:ext xmlns:c16="http://schemas.microsoft.com/office/drawing/2014/chart" uri="{C3380CC4-5D6E-409C-BE32-E72D297353CC}">
              <c16:uniqueId val="{00000001-5773-4C53-BA0F-71F14E29A83A}"/>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capita'!$E$2</c:f>
              <c:strCache>
                <c:ptCount val="1"/>
                <c:pt idx="0">
                  <c:v>Land transport - rail</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capita'!$E$8:$E$161</c:f>
              <c:numCache>
                <c:formatCode>"$"#,##0</c:formatCode>
                <c:ptCount val="154"/>
                <c:pt idx="0">
                  <c:v>782.17525336845847</c:v>
                </c:pt>
                <c:pt idx="1">
                  <c:v>727.72479806703382</c:v>
                </c:pt>
                <c:pt idx="2">
                  <c:v>694.99332142196704</c:v>
                </c:pt>
                <c:pt idx="3">
                  <c:v>656.5127859025805</c:v>
                </c:pt>
                <c:pt idx="4">
                  <c:v>568.33889000387614</c:v>
                </c:pt>
                <c:pt idx="5">
                  <c:v>516.9329023262236</c:v>
                </c:pt>
                <c:pt idx="6">
                  <c:v>489.93301466780304</c:v>
                </c:pt>
                <c:pt idx="7">
                  <c:v>479.63670479179922</c:v>
                </c:pt>
                <c:pt idx="8">
                  <c:v>444.12401681374763</c:v>
                </c:pt>
                <c:pt idx="9">
                  <c:v>541.84261100132994</c:v>
                </c:pt>
                <c:pt idx="10">
                  <c:v>288.09545630163876</c:v>
                </c:pt>
                <c:pt idx="11">
                  <c:v>407.38255700995364</c:v>
                </c:pt>
                <c:pt idx="12">
                  <c:v>158.08099995608663</c:v>
                </c:pt>
                <c:pt idx="13">
                  <c:v>140.97537366633762</c:v>
                </c:pt>
                <c:pt idx="14">
                  <c:v>132.07143251519804</c:v>
                </c:pt>
                <c:pt idx="15">
                  <c:v>276.55595922389585</c:v>
                </c:pt>
                <c:pt idx="16">
                  <c:v>455.44235139706871</c:v>
                </c:pt>
                <c:pt idx="17">
                  <c:v>373.54443301132619</c:v>
                </c:pt>
                <c:pt idx="18">
                  <c:v>100.95210363236653</c:v>
                </c:pt>
                <c:pt idx="19">
                  <c:v>61.05578080603059</c:v>
                </c:pt>
                <c:pt idx="20">
                  <c:v>101.36727937329262</c:v>
                </c:pt>
                <c:pt idx="21">
                  <c:v>103.2053203296111</c:v>
                </c:pt>
                <c:pt idx="22">
                  <c:v>82.452871917657475</c:v>
                </c:pt>
                <c:pt idx="23">
                  <c:v>50.323096155695993</c:v>
                </c:pt>
                <c:pt idx="24">
                  <c:v>179.80629567598305</c:v>
                </c:pt>
                <c:pt idx="25">
                  <c:v>93.38544668690507</c:v>
                </c:pt>
                <c:pt idx="26">
                  <c:v>410.92717919158139</c:v>
                </c:pt>
                <c:pt idx="27">
                  <c:v>84.216691660946736</c:v>
                </c:pt>
                <c:pt idx="28">
                  <c:v>136.54738195105369</c:v>
                </c:pt>
                <c:pt idx="29">
                  <c:v>126.50260079944462</c:v>
                </c:pt>
                <c:pt idx="30">
                  <c:v>142.63316452068304</c:v>
                </c:pt>
                <c:pt idx="31">
                  <c:v>243.24689178681564</c:v>
                </c:pt>
                <c:pt idx="32">
                  <c:v>438.81998077906155</c:v>
                </c:pt>
                <c:pt idx="33">
                  <c:v>251.80784747644225</c:v>
                </c:pt>
                <c:pt idx="34">
                  <c:v>652.61719665793328</c:v>
                </c:pt>
                <c:pt idx="35">
                  <c:v>286.18588215404878</c:v>
                </c:pt>
                <c:pt idx="36">
                  <c:v>355.07047596007646</c:v>
                </c:pt>
                <c:pt idx="37">
                  <c:v>429.71447945131541</c:v>
                </c:pt>
                <c:pt idx="38">
                  <c:v>397.24333268556171</c:v>
                </c:pt>
                <c:pt idx="39">
                  <c:v>673.49629133956239</c:v>
                </c:pt>
                <c:pt idx="40">
                  <c:v>370.07240436212771</c:v>
                </c:pt>
                <c:pt idx="41">
                  <c:v>341.31389471807688</c:v>
                </c:pt>
                <c:pt idx="42">
                  <c:v>317.1832564821961</c:v>
                </c:pt>
                <c:pt idx="43">
                  <c:v>297.21006309413673</c:v>
                </c:pt>
                <c:pt idx="44">
                  <c:v>282.39615820473915</c:v>
                </c:pt>
                <c:pt idx="45">
                  <c:v>246.23816168429573</c:v>
                </c:pt>
                <c:pt idx="46">
                  <c:v>233.91577134576275</c:v>
                </c:pt>
                <c:pt idx="47">
                  <c:v>149.23426653445426</c:v>
                </c:pt>
                <c:pt idx="48">
                  <c:v>91.060689362611654</c:v>
                </c:pt>
                <c:pt idx="49">
                  <c:v>60.641573383720697</c:v>
                </c:pt>
                <c:pt idx="50">
                  <c:v>89.264370805157483</c:v>
                </c:pt>
                <c:pt idx="51">
                  <c:v>155.16173269183884</c:v>
                </c:pt>
                <c:pt idx="52">
                  <c:v>353.07228544844196</c:v>
                </c:pt>
                <c:pt idx="53">
                  <c:v>239.53720135408193</c:v>
                </c:pt>
                <c:pt idx="54">
                  <c:v>196.40471532245596</c:v>
                </c:pt>
                <c:pt idx="55">
                  <c:v>204.6340762981242</c:v>
                </c:pt>
                <c:pt idx="56">
                  <c:v>276.2764082190464</c:v>
                </c:pt>
                <c:pt idx="57">
                  <c:v>221.61734307894375</c:v>
                </c:pt>
                <c:pt idx="58">
                  <c:v>248.69428443636235</c:v>
                </c:pt>
                <c:pt idx="59">
                  <c:v>312.77838471559971</c:v>
                </c:pt>
                <c:pt idx="60">
                  <c:v>300.2836620841785</c:v>
                </c:pt>
                <c:pt idx="61">
                  <c:v>318.03642529419989</c:v>
                </c:pt>
                <c:pt idx="62">
                  <c:v>87.465415788642602</c:v>
                </c:pt>
                <c:pt idx="63">
                  <c:v>21.027078642141085</c:v>
                </c:pt>
                <c:pt idx="64">
                  <c:v>13.105555615881634</c:v>
                </c:pt>
                <c:pt idx="65">
                  <c:v>15.809304977765755</c:v>
                </c:pt>
                <c:pt idx="66">
                  <c:v>14.460509952203102</c:v>
                </c:pt>
                <c:pt idx="67">
                  <c:v>103.79269234092826</c:v>
                </c:pt>
                <c:pt idx="68">
                  <c:v>233.45541938371656</c:v>
                </c:pt>
                <c:pt idx="69">
                  <c:v>344.5471905388693</c:v>
                </c:pt>
                <c:pt idx="70">
                  <c:v>350.48227660029329</c:v>
                </c:pt>
                <c:pt idx="71">
                  <c:v>165.12828257459682</c:v>
                </c:pt>
                <c:pt idx="72">
                  <c:v>55.194626389856644</c:v>
                </c:pt>
                <c:pt idx="73">
                  <c:v>18.224797616613248</c:v>
                </c:pt>
                <c:pt idx="74">
                  <c:v>25.698345662244932</c:v>
                </c:pt>
                <c:pt idx="75">
                  <c:v>41.836328276020282</c:v>
                </c:pt>
                <c:pt idx="76">
                  <c:v>77.554581295570372</c:v>
                </c:pt>
                <c:pt idx="77">
                  <c:v>58.659068760025036</c:v>
                </c:pt>
                <c:pt idx="78">
                  <c:v>96.723901654989163</c:v>
                </c:pt>
                <c:pt idx="79">
                  <c:v>78.023747113915249</c:v>
                </c:pt>
                <c:pt idx="80">
                  <c:v>148.72545114255126</c:v>
                </c:pt>
                <c:pt idx="81">
                  <c:v>168.74563569366765</c:v>
                </c:pt>
                <c:pt idx="82">
                  <c:v>147.37324965650507</c:v>
                </c:pt>
                <c:pt idx="83">
                  <c:v>237.52823622160966</c:v>
                </c:pt>
                <c:pt idx="84">
                  <c:v>210.95573762276831</c:v>
                </c:pt>
                <c:pt idx="85">
                  <c:v>229.86615926761527</c:v>
                </c:pt>
                <c:pt idx="86">
                  <c:v>173.7136939669536</c:v>
                </c:pt>
                <c:pt idx="87">
                  <c:v>136.23375060078502</c:v>
                </c:pt>
                <c:pt idx="88">
                  <c:v>67.212650716073242</c:v>
                </c:pt>
                <c:pt idx="89">
                  <c:v>215.67315802428004</c:v>
                </c:pt>
                <c:pt idx="90">
                  <c:v>110.0229021150801</c:v>
                </c:pt>
                <c:pt idx="91">
                  <c:v>98.343685034060485</c:v>
                </c:pt>
                <c:pt idx="92">
                  <c:v>113.89561496315946</c:v>
                </c:pt>
                <c:pt idx="93">
                  <c:v>104.4164788624694</c:v>
                </c:pt>
                <c:pt idx="94">
                  <c:v>36.645976290759087</c:v>
                </c:pt>
                <c:pt idx="95">
                  <c:v>95.604106017130675</c:v>
                </c:pt>
                <c:pt idx="96">
                  <c:v>101.73280180449204</c:v>
                </c:pt>
                <c:pt idx="97">
                  <c:v>109.02736327202113</c:v>
                </c:pt>
                <c:pt idx="98">
                  <c:v>111.07881220256557</c:v>
                </c:pt>
                <c:pt idx="99">
                  <c:v>113.93510187965769</c:v>
                </c:pt>
                <c:pt idx="100">
                  <c:v>114.07254799232017</c:v>
                </c:pt>
                <c:pt idx="101">
                  <c:v>97.741675533122674</c:v>
                </c:pt>
                <c:pt idx="102">
                  <c:v>136.07339290061807</c:v>
                </c:pt>
                <c:pt idx="103">
                  <c:v>120.69444921538965</c:v>
                </c:pt>
                <c:pt idx="104">
                  <c:v>75.837894812351948</c:v>
                </c:pt>
                <c:pt idx="105">
                  <c:v>160.2185822434551</c:v>
                </c:pt>
                <c:pt idx="106">
                  <c:v>283.48745049324003</c:v>
                </c:pt>
                <c:pt idx="107">
                  <c:v>179.57932232865394</c:v>
                </c:pt>
                <c:pt idx="108">
                  <c:v>138.76567187554255</c:v>
                </c:pt>
                <c:pt idx="109">
                  <c:v>146.75626486317663</c:v>
                </c:pt>
                <c:pt idx="110">
                  <c:v>136.345260102868</c:v>
                </c:pt>
                <c:pt idx="111">
                  <c:v>124.59374237790722</c:v>
                </c:pt>
                <c:pt idx="112">
                  <c:v>157.85645237312627</c:v>
                </c:pt>
                <c:pt idx="113">
                  <c:v>147.67656276634028</c:v>
                </c:pt>
                <c:pt idx="114">
                  <c:v>109.47809771055226</c:v>
                </c:pt>
                <c:pt idx="115">
                  <c:v>105.65291447530149</c:v>
                </c:pt>
                <c:pt idx="116">
                  <c:v>96.888093027195126</c:v>
                </c:pt>
                <c:pt idx="117">
                  <c:v>86.643058798932387</c:v>
                </c:pt>
                <c:pt idx="118">
                  <c:v>80.959592905951169</c:v>
                </c:pt>
                <c:pt idx="119">
                  <c:v>76.842011034319057</c:v>
                </c:pt>
                <c:pt idx="120">
                  <c:v>74.729523439915681</c:v>
                </c:pt>
                <c:pt idx="121">
                  <c:v>76.637313474139447</c:v>
                </c:pt>
                <c:pt idx="122">
                  <c:v>63.211184958384287</c:v>
                </c:pt>
                <c:pt idx="123">
                  <c:v>71.469993153482889</c:v>
                </c:pt>
                <c:pt idx="124">
                  <c:v>52.418592052529362</c:v>
                </c:pt>
                <c:pt idx="125">
                  <c:v>29.902590193550722</c:v>
                </c:pt>
                <c:pt idx="126">
                  <c:v>23.7966643793219</c:v>
                </c:pt>
                <c:pt idx="127">
                  <c:v>30.788395359590552</c:v>
                </c:pt>
                <c:pt idx="128">
                  <c:v>29.988271385957898</c:v>
                </c:pt>
                <c:pt idx="129">
                  <c:v>32.276893649849214</c:v>
                </c:pt>
                <c:pt idx="130">
                  <c:v>26.050798231804098</c:v>
                </c:pt>
                <c:pt idx="131">
                  <c:v>34.918730511928331</c:v>
                </c:pt>
                <c:pt idx="132">
                  <c:v>21.003191718006658</c:v>
                </c:pt>
                <c:pt idx="133">
                  <c:v>27.734882546085775</c:v>
                </c:pt>
                <c:pt idx="134">
                  <c:v>44.24108511981143</c:v>
                </c:pt>
                <c:pt idx="135">
                  <c:v>95.270263341411948</c:v>
                </c:pt>
                <c:pt idx="136">
                  <c:v>80.790925039091363</c:v>
                </c:pt>
                <c:pt idx="137">
                  <c:v>5.2700392405889289</c:v>
                </c:pt>
                <c:pt idx="138">
                  <c:v>12.222037210810713</c:v>
                </c:pt>
                <c:pt idx="139">
                  <c:v>173.14467461309397</c:v>
                </c:pt>
                <c:pt idx="140">
                  <c:v>114.45162678752338</c:v>
                </c:pt>
                <c:pt idx="141">
                  <c:v>58.869179391670343</c:v>
                </c:pt>
                <c:pt idx="142">
                  <c:v>186.14058903109503</c:v>
                </c:pt>
                <c:pt idx="143">
                  <c:v>50.142770701496055</c:v>
                </c:pt>
                <c:pt idx="144">
                  <c:v>188.18923182100801</c:v>
                </c:pt>
                <c:pt idx="145">
                  <c:v>127.31214926892289</c:v>
                </c:pt>
                <c:pt idx="146">
                  <c:v>166.29009597742578</c:v>
                </c:pt>
                <c:pt idx="147">
                  <c:v>103.02396060663789</c:v>
                </c:pt>
                <c:pt idx="148">
                  <c:v>146.44697600015877</c:v>
                </c:pt>
                <c:pt idx="149">
                  <c:v>110.0533792343261</c:v>
                </c:pt>
                <c:pt idx="150">
                  <c:v>212.44787346292358</c:v>
                </c:pt>
                <c:pt idx="151">
                  <c:v>301.61884581970008</c:v>
                </c:pt>
                <c:pt idx="152">
                  <c:v>320.15973495127707</c:v>
                </c:pt>
                <c:pt idx="153">
                  <c:v>#N/A</c:v>
                </c:pt>
              </c:numCache>
            </c:numRef>
          </c:val>
          <c:smooth val="0"/>
          <c:extLst>
            <c:ext xmlns:c16="http://schemas.microsoft.com/office/drawing/2014/chart" uri="{C3380CC4-5D6E-409C-BE32-E72D297353CC}">
              <c16:uniqueId val="{00000001-DB4B-4D67-843F-CAB936453AC6}"/>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capita'!$F$2</c:f>
              <c:strCache>
                <c:ptCount val="1"/>
                <c:pt idx="0">
                  <c:v>Electricity and gas</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capita'!$F$8:$F$161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39.964068929087667</c:v>
                </c:pt>
                <c:pt idx="37">
                  <c:v>39.094458476479943</c:v>
                </c:pt>
                <c:pt idx="38">
                  <c:v>37.837892216295643</c:v>
                </c:pt>
                <c:pt idx="39">
                  <c:v>37.056519914535677</c:v>
                </c:pt>
                <c:pt idx="40">
                  <c:v>36.314236464990515</c:v>
                </c:pt>
                <c:pt idx="41">
                  <c:v>169.54164756233075</c:v>
                </c:pt>
                <c:pt idx="42">
                  <c:v>165.28661012781302</c:v>
                </c:pt>
                <c:pt idx="43">
                  <c:v>160.6218899641778</c:v>
                </c:pt>
                <c:pt idx="44">
                  <c:v>159.0523853973136</c:v>
                </c:pt>
                <c:pt idx="45">
                  <c:v>158.08750226341593</c:v>
                </c:pt>
                <c:pt idx="46">
                  <c:v>158.41873484239937</c:v>
                </c:pt>
                <c:pt idx="47">
                  <c:v>52.016126362653978</c:v>
                </c:pt>
                <c:pt idx="48">
                  <c:v>51.567126335068714</c:v>
                </c:pt>
                <c:pt idx="49">
                  <c:v>48.621352754826106</c:v>
                </c:pt>
                <c:pt idx="50">
                  <c:v>47.452809488415028</c:v>
                </c:pt>
                <c:pt idx="51">
                  <c:v>46.174042887493741</c:v>
                </c:pt>
                <c:pt idx="52">
                  <c:v>45.266343241935047</c:v>
                </c:pt>
                <c:pt idx="53">
                  <c:v>44.442416863646407</c:v>
                </c:pt>
                <c:pt idx="54">
                  <c:v>167.40309201633247</c:v>
                </c:pt>
                <c:pt idx="55">
                  <c:v>194.26120217886364</c:v>
                </c:pt>
                <c:pt idx="56">
                  <c:v>61.235997388780142</c:v>
                </c:pt>
                <c:pt idx="57">
                  <c:v>370.4770244401297</c:v>
                </c:pt>
                <c:pt idx="58">
                  <c:v>285.43006829543413</c:v>
                </c:pt>
                <c:pt idx="59">
                  <c:v>252.42509537577405</c:v>
                </c:pt>
                <c:pt idx="60">
                  <c:v>403.78156184710491</c:v>
                </c:pt>
                <c:pt idx="61">
                  <c:v>177.27889733713477</c:v>
                </c:pt>
                <c:pt idx="62">
                  <c:v>77.704392686478528</c:v>
                </c:pt>
                <c:pt idx="63">
                  <c:v>97.430211442253551</c:v>
                </c:pt>
                <c:pt idx="64">
                  <c:v>27.768299783244434</c:v>
                </c:pt>
                <c:pt idx="65">
                  <c:v>360.63919533265363</c:v>
                </c:pt>
                <c:pt idx="66">
                  <c:v>66.29518598484988</c:v>
                </c:pt>
                <c:pt idx="67">
                  <c:v>147.97121077203835</c:v>
                </c:pt>
                <c:pt idx="68">
                  <c:v>172.35894839094826</c:v>
                </c:pt>
                <c:pt idx="69">
                  <c:v>170.47189439492482</c:v>
                </c:pt>
                <c:pt idx="70">
                  <c:v>196.18564910393886</c:v>
                </c:pt>
                <c:pt idx="71">
                  <c:v>210.79815813016364</c:v>
                </c:pt>
                <c:pt idx="72">
                  <c:v>118.65455118105969</c:v>
                </c:pt>
                <c:pt idx="73">
                  <c:v>36.363058339176732</c:v>
                </c:pt>
                <c:pt idx="74">
                  <c:v>147.22867909066846</c:v>
                </c:pt>
                <c:pt idx="75">
                  <c:v>321.44968954704706</c:v>
                </c:pt>
                <c:pt idx="76">
                  <c:v>315.22348986131084</c:v>
                </c:pt>
                <c:pt idx="77">
                  <c:v>444.91444692438864</c:v>
                </c:pt>
                <c:pt idx="78">
                  <c:v>430.20822987318348</c:v>
                </c:pt>
                <c:pt idx="79">
                  <c:v>444.39558319310765</c:v>
                </c:pt>
                <c:pt idx="80">
                  <c:v>464.19453220026941</c:v>
                </c:pt>
                <c:pt idx="81">
                  <c:v>530.84189921869995</c:v>
                </c:pt>
                <c:pt idx="82">
                  <c:v>540.79129631225589</c:v>
                </c:pt>
                <c:pt idx="83">
                  <c:v>708.81381497067275</c:v>
                </c:pt>
                <c:pt idx="84">
                  <c:v>670.31207602109612</c:v>
                </c:pt>
                <c:pt idx="85">
                  <c:v>610.56016321509196</c:v>
                </c:pt>
                <c:pt idx="86">
                  <c:v>659.17821670575677</c:v>
                </c:pt>
                <c:pt idx="87">
                  <c:v>692.26989817310368</c:v>
                </c:pt>
                <c:pt idx="88">
                  <c:v>787.89332773283616</c:v>
                </c:pt>
                <c:pt idx="89">
                  <c:v>649.09727282755409</c:v>
                </c:pt>
                <c:pt idx="90">
                  <c:v>742.59935988434313</c:v>
                </c:pt>
                <c:pt idx="91">
                  <c:v>645.74832031295614</c:v>
                </c:pt>
                <c:pt idx="92">
                  <c:v>628.04939435277299</c:v>
                </c:pt>
                <c:pt idx="93">
                  <c:v>590.56868894712113</c:v>
                </c:pt>
                <c:pt idx="94">
                  <c:v>707.31173731684839</c:v>
                </c:pt>
                <c:pt idx="95">
                  <c:v>759.55992728076603</c:v>
                </c:pt>
                <c:pt idx="96">
                  <c:v>897.37480385796812</c:v>
                </c:pt>
                <c:pt idx="97">
                  <c:v>1162.3729020699682</c:v>
                </c:pt>
                <c:pt idx="98">
                  <c:v>979.15095946447957</c:v>
                </c:pt>
                <c:pt idx="99">
                  <c:v>656.18589709936816</c:v>
                </c:pt>
                <c:pt idx="100">
                  <c:v>719.26625153982707</c:v>
                </c:pt>
                <c:pt idx="101">
                  <c:v>726.13475252451497</c:v>
                </c:pt>
                <c:pt idx="102">
                  <c:v>711.2052923432185</c:v>
                </c:pt>
                <c:pt idx="103">
                  <c:v>819.36797853409143</c:v>
                </c:pt>
                <c:pt idx="104">
                  <c:v>685.61934424451022</c:v>
                </c:pt>
                <c:pt idx="105">
                  <c:v>958.76354650153473</c:v>
                </c:pt>
                <c:pt idx="106">
                  <c:v>1216.2297030447487</c:v>
                </c:pt>
                <c:pt idx="107">
                  <c:v>1089.3390626362411</c:v>
                </c:pt>
                <c:pt idx="108">
                  <c:v>1102.1100293364391</c:v>
                </c:pt>
                <c:pt idx="109">
                  <c:v>1036.8689208300914</c:v>
                </c:pt>
                <c:pt idx="110">
                  <c:v>843.33698271637684</c:v>
                </c:pt>
                <c:pt idx="111">
                  <c:v>777.95117192059138</c:v>
                </c:pt>
                <c:pt idx="112">
                  <c:v>830.99197465922043</c:v>
                </c:pt>
                <c:pt idx="113">
                  <c:v>816.98080597156331</c:v>
                </c:pt>
                <c:pt idx="114">
                  <c:v>789.1831937702965</c:v>
                </c:pt>
                <c:pt idx="115">
                  <c:v>564.71307588738478</c:v>
                </c:pt>
                <c:pt idx="116">
                  <c:v>563.51488257126596</c:v>
                </c:pt>
                <c:pt idx="117">
                  <c:v>513.93439642039743</c:v>
                </c:pt>
                <c:pt idx="118">
                  <c:v>418.19966342110985</c:v>
                </c:pt>
                <c:pt idx="119">
                  <c:v>421.52768902737046</c:v>
                </c:pt>
                <c:pt idx="120">
                  <c:v>403.01103733685511</c:v>
                </c:pt>
                <c:pt idx="121">
                  <c:v>554.72507848393286</c:v>
                </c:pt>
                <c:pt idx="122">
                  <c:v>401.68037399837067</c:v>
                </c:pt>
                <c:pt idx="123">
                  <c:v>292.01546386767058</c:v>
                </c:pt>
                <c:pt idx="124">
                  <c:v>222.29301111635567</c:v>
                </c:pt>
                <c:pt idx="125">
                  <c:v>233.71884381148661</c:v>
                </c:pt>
                <c:pt idx="126">
                  <c:v>293.01611148284587</c:v>
                </c:pt>
                <c:pt idx="127">
                  <c:v>520.10624010871675</c:v>
                </c:pt>
                <c:pt idx="128">
                  <c:v>645.38259597298816</c:v>
                </c:pt>
                <c:pt idx="129">
                  <c:v>369.89616860240056</c:v>
                </c:pt>
                <c:pt idx="130">
                  <c:v>430.00595443616243</c:v>
                </c:pt>
                <c:pt idx="131">
                  <c:v>335.27190132000032</c:v>
                </c:pt>
                <c:pt idx="132">
                  <c:v>301.9865016462245</c:v>
                </c:pt>
                <c:pt idx="133">
                  <c:v>385.12452932438725</c:v>
                </c:pt>
                <c:pt idx="134">
                  <c:v>471.62229175093535</c:v>
                </c:pt>
                <c:pt idx="135">
                  <c:v>499.39563947418787</c:v>
                </c:pt>
                <c:pt idx="136">
                  <c:v>634.34004630596837</c:v>
                </c:pt>
                <c:pt idx="137">
                  <c:v>523.93890520221771</c:v>
                </c:pt>
                <c:pt idx="138">
                  <c:v>407.40426681233885</c:v>
                </c:pt>
                <c:pt idx="139">
                  <c:v>826.88930834619032</c:v>
                </c:pt>
                <c:pt idx="140">
                  <c:v>703.8383153928271</c:v>
                </c:pt>
                <c:pt idx="141">
                  <c:v>805.36009270975023</c:v>
                </c:pt>
                <c:pt idx="142">
                  <c:v>874.63606493283612</c:v>
                </c:pt>
                <c:pt idx="143">
                  <c:v>672.75265372839158</c:v>
                </c:pt>
                <c:pt idx="144">
                  <c:v>543.33161370934044</c:v>
                </c:pt>
                <c:pt idx="145">
                  <c:v>471.75895807863844</c:v>
                </c:pt>
                <c:pt idx="146">
                  <c:v>510.96913210823209</c:v>
                </c:pt>
                <c:pt idx="147">
                  <c:v>453.47862969834239</c:v>
                </c:pt>
                <c:pt idx="148">
                  <c:v>399.14842652749553</c:v>
                </c:pt>
                <c:pt idx="149">
                  <c:v>556.27580459365845</c:v>
                </c:pt>
                <c:pt idx="150">
                  <c:v>589.165450695201</c:v>
                </c:pt>
                <c:pt idx="151">
                  <c:v>546.29561872198644</c:v>
                </c:pt>
                <c:pt idx="152">
                  <c:v>594.35066385386847</c:v>
                </c:pt>
                <c:pt idx="153">
                  <c:v>#N/A</c:v>
                </c:pt>
              </c:numCache>
            </c:numRef>
          </c:val>
          <c:smooth val="0"/>
          <c:extLst>
            <c:ext xmlns:c16="http://schemas.microsoft.com/office/drawing/2014/chart" uri="{C3380CC4-5D6E-409C-BE32-E72D297353CC}">
              <c16:uniqueId val="{00000001-78E7-4204-AF59-8DC09DE6C554}"/>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capita'!$G$2</c:f>
              <c:strCache>
                <c:ptCount val="1"/>
                <c:pt idx="0">
                  <c:v>Water and waste</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capita'!$G$8:$G$161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22.852034534985382</c:v>
                </c:pt>
                <c:pt idx="16">
                  <c:v>24.260857015435732</c:v>
                </c:pt>
                <c:pt idx="17">
                  <c:v>27.379912504579085</c:v>
                </c:pt>
                <c:pt idx="18">
                  <c:v>26.057821513266358</c:v>
                </c:pt>
                <c:pt idx="19">
                  <c:v>23.583618750904247</c:v>
                </c:pt>
                <c:pt idx="20">
                  <c:v>22.391416660393578</c:v>
                </c:pt>
                <c:pt idx="21">
                  <c:v>20.177414191728658</c:v>
                </c:pt>
                <c:pt idx="22">
                  <c:v>15.485765705160777</c:v>
                </c:pt>
                <c:pt idx="23">
                  <c:v>20.115018411106117</c:v>
                </c:pt>
                <c:pt idx="24">
                  <c:v>19.5869364168373</c:v>
                </c:pt>
                <c:pt idx="25">
                  <c:v>17.327534326371566</c:v>
                </c:pt>
                <c:pt idx="26">
                  <c:v>19.570947161838863</c:v>
                </c:pt>
                <c:pt idx="27">
                  <c:v>21.870112048873146</c:v>
                </c:pt>
                <c:pt idx="28">
                  <c:v>20.660455637647747</c:v>
                </c:pt>
                <c:pt idx="29">
                  <c:v>20.031171698321071</c:v>
                </c:pt>
                <c:pt idx="30">
                  <c:v>22.967039056605213</c:v>
                </c:pt>
                <c:pt idx="31">
                  <c:v>35.454795298802637</c:v>
                </c:pt>
                <c:pt idx="32">
                  <c:v>37.42021919069515</c:v>
                </c:pt>
                <c:pt idx="33">
                  <c:v>43.289321229291126</c:v>
                </c:pt>
                <c:pt idx="34">
                  <c:v>49.822304159180618</c:v>
                </c:pt>
                <c:pt idx="35">
                  <c:v>75.467688952149203</c:v>
                </c:pt>
                <c:pt idx="36">
                  <c:v>58.396476231075049</c:v>
                </c:pt>
                <c:pt idx="37">
                  <c:v>93.028854252195131</c:v>
                </c:pt>
                <c:pt idx="38">
                  <c:v>73.377936727148224</c:v>
                </c:pt>
                <c:pt idx="39">
                  <c:v>90.970123398036591</c:v>
                </c:pt>
                <c:pt idx="40">
                  <c:v>101.35901342637915</c:v>
                </c:pt>
                <c:pt idx="41">
                  <c:v>96.040103487891002</c:v>
                </c:pt>
                <c:pt idx="42">
                  <c:v>127.89875201916206</c:v>
                </c:pt>
                <c:pt idx="43">
                  <c:v>174.53811848738999</c:v>
                </c:pt>
                <c:pt idx="44">
                  <c:v>121.31739133473612</c:v>
                </c:pt>
                <c:pt idx="45">
                  <c:v>71.780271297983447</c:v>
                </c:pt>
                <c:pt idx="46">
                  <c:v>77.84704414859921</c:v>
                </c:pt>
                <c:pt idx="47">
                  <c:v>90.809298043892554</c:v>
                </c:pt>
                <c:pt idx="48">
                  <c:v>77.201651565218484</c:v>
                </c:pt>
                <c:pt idx="49">
                  <c:v>70.507514237456718</c:v>
                </c:pt>
                <c:pt idx="50">
                  <c:v>27.089918060436165</c:v>
                </c:pt>
                <c:pt idx="51">
                  <c:v>85.231850929973746</c:v>
                </c:pt>
                <c:pt idx="52">
                  <c:v>102.64697667048115</c:v>
                </c:pt>
                <c:pt idx="53">
                  <c:v>94.647940153501324</c:v>
                </c:pt>
                <c:pt idx="54">
                  <c:v>96.758779102044244</c:v>
                </c:pt>
                <c:pt idx="55">
                  <c:v>107.70579602826109</c:v>
                </c:pt>
                <c:pt idx="56">
                  <c:v>131.14469863309176</c:v>
                </c:pt>
                <c:pt idx="57">
                  <c:v>131.99142630117947</c:v>
                </c:pt>
                <c:pt idx="58">
                  <c:v>125.24613915606763</c:v>
                </c:pt>
                <c:pt idx="59">
                  <c:v>100.56543870981417</c:v>
                </c:pt>
                <c:pt idx="60">
                  <c:v>99.236017717114564</c:v>
                </c:pt>
                <c:pt idx="61">
                  <c:v>118.87520939505737</c:v>
                </c:pt>
                <c:pt idx="62">
                  <c:v>135.81376460854071</c:v>
                </c:pt>
                <c:pt idx="63">
                  <c:v>184.96564128632187</c:v>
                </c:pt>
                <c:pt idx="64">
                  <c:v>203.87461659040068</c:v>
                </c:pt>
                <c:pt idx="65">
                  <c:v>229.71444967190121</c:v>
                </c:pt>
                <c:pt idx="66">
                  <c:v>209.19217796191094</c:v>
                </c:pt>
                <c:pt idx="67">
                  <c:v>143.11807199839049</c:v>
                </c:pt>
                <c:pt idx="68">
                  <c:v>112.36788201658875</c:v>
                </c:pt>
                <c:pt idx="69">
                  <c:v>138.69125261615179</c:v>
                </c:pt>
                <c:pt idx="70">
                  <c:v>153.46252177736301</c:v>
                </c:pt>
                <c:pt idx="71">
                  <c:v>145.1341951343459</c:v>
                </c:pt>
                <c:pt idx="72">
                  <c:v>207.71709115000962</c:v>
                </c:pt>
                <c:pt idx="73">
                  <c:v>172.51497051802616</c:v>
                </c:pt>
                <c:pt idx="74">
                  <c:v>194.84694471234681</c:v>
                </c:pt>
                <c:pt idx="75">
                  <c:v>185.07058920722031</c:v>
                </c:pt>
                <c:pt idx="76">
                  <c:v>146.08499206060534</c:v>
                </c:pt>
                <c:pt idx="77">
                  <c:v>115.56916348731282</c:v>
                </c:pt>
                <c:pt idx="78">
                  <c:v>120.10003222333734</c:v>
                </c:pt>
                <c:pt idx="79">
                  <c:v>127.2987987684555</c:v>
                </c:pt>
                <c:pt idx="80">
                  <c:v>126.37332928961669</c:v>
                </c:pt>
                <c:pt idx="81">
                  <c:v>117.06135387270517</c:v>
                </c:pt>
                <c:pt idx="82">
                  <c:v>129.02833382628285</c:v>
                </c:pt>
                <c:pt idx="83">
                  <c:v>149.69445221146273</c:v>
                </c:pt>
                <c:pt idx="84">
                  <c:v>131.08488155859132</c:v>
                </c:pt>
                <c:pt idx="85">
                  <c:v>157.97647533253743</c:v>
                </c:pt>
                <c:pt idx="86">
                  <c:v>183.55212858471822</c:v>
                </c:pt>
                <c:pt idx="87">
                  <c:v>174.15793336841483</c:v>
                </c:pt>
                <c:pt idx="88">
                  <c:v>207.6756856631896</c:v>
                </c:pt>
                <c:pt idx="89">
                  <c:v>147.14653877298954</c:v>
                </c:pt>
                <c:pt idx="90">
                  <c:v>155.67242147057726</c:v>
                </c:pt>
                <c:pt idx="91">
                  <c:v>169.94356454490057</c:v>
                </c:pt>
                <c:pt idx="92">
                  <c:v>182.98002655116039</c:v>
                </c:pt>
                <c:pt idx="93">
                  <c:v>201.65115169296791</c:v>
                </c:pt>
                <c:pt idx="94">
                  <c:v>192.56290129656858</c:v>
                </c:pt>
                <c:pt idx="95">
                  <c:v>188.21157941648508</c:v>
                </c:pt>
                <c:pt idx="96">
                  <c:v>168.18699385847387</c:v>
                </c:pt>
                <c:pt idx="97">
                  <c:v>184.11193603924266</c:v>
                </c:pt>
                <c:pt idx="98">
                  <c:v>144.84370157674789</c:v>
                </c:pt>
                <c:pt idx="99">
                  <c:v>183.83151652850287</c:v>
                </c:pt>
                <c:pt idx="100">
                  <c:v>190.65650094016823</c:v>
                </c:pt>
                <c:pt idx="101">
                  <c:v>187.22194999963381</c:v>
                </c:pt>
                <c:pt idx="102">
                  <c:v>169.05699572092897</c:v>
                </c:pt>
                <c:pt idx="103">
                  <c:v>185.51727815866218</c:v>
                </c:pt>
                <c:pt idx="104">
                  <c:v>149.25046949540356</c:v>
                </c:pt>
                <c:pt idx="105">
                  <c:v>157.6049665481975</c:v>
                </c:pt>
                <c:pt idx="106">
                  <c:v>219.70601087259976</c:v>
                </c:pt>
                <c:pt idx="107">
                  <c:v>135.76332531371551</c:v>
                </c:pt>
                <c:pt idx="108">
                  <c:v>100.19182084876718</c:v>
                </c:pt>
                <c:pt idx="109">
                  <c:v>68.796990007683803</c:v>
                </c:pt>
                <c:pt idx="110">
                  <c:v>91.054378596626819</c:v>
                </c:pt>
                <c:pt idx="111">
                  <c:v>99.113971422575347</c:v>
                </c:pt>
                <c:pt idx="112">
                  <c:v>94.46729577050867</c:v>
                </c:pt>
                <c:pt idx="113">
                  <c:v>88.7721079493719</c:v>
                </c:pt>
                <c:pt idx="114">
                  <c:v>71.511745713813283</c:v>
                </c:pt>
                <c:pt idx="115">
                  <c:v>60.00076431303463</c:v>
                </c:pt>
                <c:pt idx="116">
                  <c:v>71.213419226039107</c:v>
                </c:pt>
                <c:pt idx="117">
                  <c:v>102.60996555037197</c:v>
                </c:pt>
                <c:pt idx="118">
                  <c:v>75.387036100579564</c:v>
                </c:pt>
                <c:pt idx="119">
                  <c:v>52.872029723364335</c:v>
                </c:pt>
                <c:pt idx="120">
                  <c:v>78.962939275625814</c:v>
                </c:pt>
                <c:pt idx="121">
                  <c:v>58.653166341474538</c:v>
                </c:pt>
                <c:pt idx="122">
                  <c:v>66.850916367030976</c:v>
                </c:pt>
                <c:pt idx="123">
                  <c:v>55.015250963890402</c:v>
                </c:pt>
                <c:pt idx="124">
                  <c:v>94.72754732935023</c:v>
                </c:pt>
                <c:pt idx="125">
                  <c:v>85.642219499875864</c:v>
                </c:pt>
                <c:pt idx="126">
                  <c:v>115.46418747409572</c:v>
                </c:pt>
                <c:pt idx="127">
                  <c:v>160.94405274476642</c:v>
                </c:pt>
                <c:pt idx="128">
                  <c:v>182.67524013674131</c:v>
                </c:pt>
                <c:pt idx="129">
                  <c:v>244.63573930634794</c:v>
                </c:pt>
                <c:pt idx="130">
                  <c:v>304.4606262353505</c:v>
                </c:pt>
                <c:pt idx="131">
                  <c:v>304.46735967428924</c:v>
                </c:pt>
                <c:pt idx="132">
                  <c:v>350.89246781945769</c:v>
                </c:pt>
                <c:pt idx="133">
                  <c:v>272.75767318885403</c:v>
                </c:pt>
                <c:pt idx="134">
                  <c:v>345.47300730518555</c:v>
                </c:pt>
                <c:pt idx="135">
                  <c:v>335.04545739661182</c:v>
                </c:pt>
                <c:pt idx="136">
                  <c:v>501.06652846060905</c:v>
                </c:pt>
                <c:pt idx="137">
                  <c:v>474.79848994286135</c:v>
                </c:pt>
                <c:pt idx="138">
                  <c:v>455.64657589301652</c:v>
                </c:pt>
                <c:pt idx="139">
                  <c:v>466.9208234022575</c:v>
                </c:pt>
                <c:pt idx="140">
                  <c:v>449.34572644344223</c:v>
                </c:pt>
                <c:pt idx="141">
                  <c:v>291.5368766894469</c:v>
                </c:pt>
                <c:pt idx="142">
                  <c:v>339.40734559646955</c:v>
                </c:pt>
                <c:pt idx="143">
                  <c:v>445.32834907175715</c:v>
                </c:pt>
                <c:pt idx="144">
                  <c:v>416.39355904182105</c:v>
                </c:pt>
                <c:pt idx="145">
                  <c:v>458.46170192111867</c:v>
                </c:pt>
                <c:pt idx="146">
                  <c:v>434.49652128722272</c:v>
                </c:pt>
                <c:pt idx="147">
                  <c:v>413.90777314981699</c:v>
                </c:pt>
                <c:pt idx="148">
                  <c:v>476.95674515141849</c:v>
                </c:pt>
                <c:pt idx="149">
                  <c:v>528.94525756141161</c:v>
                </c:pt>
                <c:pt idx="150">
                  <c:v>549.20376045102194</c:v>
                </c:pt>
                <c:pt idx="151">
                  <c:v>652.47507079940556</c:v>
                </c:pt>
                <c:pt idx="152">
                  <c:v>779.71415820647189</c:v>
                </c:pt>
                <c:pt idx="153">
                  <c:v>#N/A</c:v>
                </c:pt>
              </c:numCache>
            </c:numRef>
          </c:val>
          <c:smooth val="0"/>
          <c:extLst>
            <c:ext xmlns:c16="http://schemas.microsoft.com/office/drawing/2014/chart" uri="{C3380CC4-5D6E-409C-BE32-E72D297353CC}">
              <c16:uniqueId val="{00000001-BB21-46D6-B5B9-72F76ED319F8}"/>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capita'!$H$2</c:f>
              <c:strCache>
                <c:ptCount val="1"/>
                <c:pt idx="0">
                  <c:v>Telecommunications</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capita'!$H$8:$H$161</c:f>
              <c:numCache>
                <c:formatCode>"$"#,##0</c:formatCode>
                <c:ptCount val="154"/>
                <c:pt idx="0">
                  <c:v>29.499299742905311</c:v>
                </c:pt>
                <c:pt idx="1">
                  <c:v>31.562591164174659</c:v>
                </c:pt>
                <c:pt idx="2">
                  <c:v>15.726769329240955</c:v>
                </c:pt>
                <c:pt idx="3">
                  <c:v>43.330018308208082</c:v>
                </c:pt>
                <c:pt idx="4">
                  <c:v>5.3586453929515665</c:v>
                </c:pt>
                <c:pt idx="5">
                  <c:v>24.36979207508222</c:v>
                </c:pt>
                <c:pt idx="6">
                  <c:v>46.193870208082842</c:v>
                </c:pt>
                <c:pt idx="7">
                  <c:v>2.7133842821196219</c:v>
                </c:pt>
                <c:pt idx="8">
                  <c:v>13.801907295581916</c:v>
                </c:pt>
                <c:pt idx="9">
                  <c:v>8.0955184582839408</c:v>
                </c:pt>
                <c:pt idx="10">
                  <c:v>8.5879353332271791</c:v>
                </c:pt>
                <c:pt idx="11">
                  <c:v>22.086412000224879</c:v>
                </c:pt>
                <c:pt idx="12">
                  <c:v>5.3430331059935963</c:v>
                </c:pt>
                <c:pt idx="13">
                  <c:v>19.173226474579192</c:v>
                </c:pt>
                <c:pt idx="14">
                  <c:v>6.2839271012797493</c:v>
                </c:pt>
                <c:pt idx="15">
                  <c:v>19.436140987831202</c:v>
                </c:pt>
                <c:pt idx="16">
                  <c:v>13.860125892629796</c:v>
                </c:pt>
                <c:pt idx="17">
                  <c:v>11.652276467026889</c:v>
                </c:pt>
                <c:pt idx="18">
                  <c:v>10.315469502361147</c:v>
                </c:pt>
                <c:pt idx="19">
                  <c:v>10.179079556053333</c:v>
                </c:pt>
                <c:pt idx="20">
                  <c:v>8.8036774405898637</c:v>
                </c:pt>
                <c:pt idx="21">
                  <c:v>15.980968243351336</c:v>
                </c:pt>
                <c:pt idx="22">
                  <c:v>17.384174052229696</c:v>
                </c:pt>
                <c:pt idx="23">
                  <c:v>16.208453082985425</c:v>
                </c:pt>
                <c:pt idx="24">
                  <c:v>6.5590070720182947</c:v>
                </c:pt>
                <c:pt idx="25">
                  <c:v>18.797176227364837</c:v>
                </c:pt>
                <c:pt idx="26">
                  <c:v>24.575942583755978</c:v>
                </c:pt>
                <c:pt idx="27">
                  <c:v>5.8536089338798458</c:v>
                </c:pt>
                <c:pt idx="28">
                  <c:v>13.654863040371973</c:v>
                </c:pt>
                <c:pt idx="29">
                  <c:v>16.276353612530748</c:v>
                </c:pt>
                <c:pt idx="30">
                  <c:v>13.492518166366747</c:v>
                </c:pt>
                <c:pt idx="31">
                  <c:v>21.802825339061226</c:v>
                </c:pt>
                <c:pt idx="32">
                  <c:v>16.562230898812587</c:v>
                </c:pt>
                <c:pt idx="33">
                  <c:v>20.302972333980694</c:v>
                </c:pt>
                <c:pt idx="34">
                  <c:v>10.678174486260392</c:v>
                </c:pt>
                <c:pt idx="35">
                  <c:v>25.628359449396925</c:v>
                </c:pt>
                <c:pt idx="36">
                  <c:v>39.884309176029241</c:v>
                </c:pt>
                <c:pt idx="37">
                  <c:v>43.289967905765884</c:v>
                </c:pt>
                <c:pt idx="38">
                  <c:v>55.690449143528447</c:v>
                </c:pt>
                <c:pt idx="39">
                  <c:v>54.029970911854413</c:v>
                </c:pt>
                <c:pt idx="40">
                  <c:v>46.274116097772236</c:v>
                </c:pt>
                <c:pt idx="41">
                  <c:v>44.445660293765627</c:v>
                </c:pt>
                <c:pt idx="42">
                  <c:v>43.70150776527742</c:v>
                </c:pt>
                <c:pt idx="43">
                  <c:v>57.962683707986706</c:v>
                </c:pt>
                <c:pt idx="44">
                  <c:v>77.841738231828657</c:v>
                </c:pt>
                <c:pt idx="45">
                  <c:v>69.409391536527068</c:v>
                </c:pt>
                <c:pt idx="46">
                  <c:v>33.8530680490585</c:v>
                </c:pt>
                <c:pt idx="47">
                  <c:v>28.753690169504161</c:v>
                </c:pt>
                <c:pt idx="48">
                  <c:v>31.377333809252857</c:v>
                </c:pt>
                <c:pt idx="49">
                  <c:v>24.466394418852531</c:v>
                </c:pt>
                <c:pt idx="50">
                  <c:v>26.720878124933762</c:v>
                </c:pt>
                <c:pt idx="51">
                  <c:v>36.471627061553171</c:v>
                </c:pt>
                <c:pt idx="52">
                  <c:v>73.667431278002766</c:v>
                </c:pt>
                <c:pt idx="53">
                  <c:v>45.603904466466894</c:v>
                </c:pt>
                <c:pt idx="54">
                  <c:v>26.999063384370995</c:v>
                </c:pt>
                <c:pt idx="55">
                  <c:v>25.351388102365338</c:v>
                </c:pt>
                <c:pt idx="56">
                  <c:v>24.868363390269788</c:v>
                </c:pt>
                <c:pt idx="57">
                  <c:v>53.490651797049019</c:v>
                </c:pt>
                <c:pt idx="58">
                  <c:v>56.182481095508457</c:v>
                </c:pt>
                <c:pt idx="59">
                  <c:v>56.141678897228338</c:v>
                </c:pt>
                <c:pt idx="60">
                  <c:v>54.920113518390785</c:v>
                </c:pt>
                <c:pt idx="61">
                  <c:v>42.340757229386249</c:v>
                </c:pt>
                <c:pt idx="62">
                  <c:v>28.147684252774727</c:v>
                </c:pt>
                <c:pt idx="63">
                  <c:v>12.140714908428551</c:v>
                </c:pt>
                <c:pt idx="64">
                  <c:v>17.329222201094087</c:v>
                </c:pt>
                <c:pt idx="65">
                  <c:v>15.43538027051436</c:v>
                </c:pt>
                <c:pt idx="66">
                  <c:v>20.976118927481735</c:v>
                </c:pt>
                <c:pt idx="67">
                  <c:v>23.028836786498111</c:v>
                </c:pt>
                <c:pt idx="68">
                  <c:v>28.81980058019057</c:v>
                </c:pt>
                <c:pt idx="69">
                  <c:v>51.056819940400722</c:v>
                </c:pt>
                <c:pt idx="70">
                  <c:v>36.413209736023795</c:v>
                </c:pt>
                <c:pt idx="71">
                  <c:v>21.555795360168098</c:v>
                </c:pt>
                <c:pt idx="72">
                  <c:v>14.173631992650529</c:v>
                </c:pt>
                <c:pt idx="73">
                  <c:v>10.537702965469437</c:v>
                </c:pt>
                <c:pt idx="74">
                  <c:v>17.200463004216502</c:v>
                </c:pt>
                <c:pt idx="75">
                  <c:v>16.761105915794374</c:v>
                </c:pt>
                <c:pt idx="76">
                  <c:v>47.837658928101575</c:v>
                </c:pt>
                <c:pt idx="77">
                  <c:v>44.346959562342867</c:v>
                </c:pt>
                <c:pt idx="78">
                  <c:v>56.661077116098319</c:v>
                </c:pt>
                <c:pt idx="79">
                  <c:v>86.381578825464018</c:v>
                </c:pt>
                <c:pt idx="80">
                  <c:v>162.93261424115812</c:v>
                </c:pt>
                <c:pt idx="81">
                  <c:v>146.15406496085791</c:v>
                </c:pt>
                <c:pt idx="82">
                  <c:v>145.72819008673389</c:v>
                </c:pt>
                <c:pt idx="83">
                  <c:v>151.67289610282691</c:v>
                </c:pt>
                <c:pt idx="84">
                  <c:v>125.55997692552866</c:v>
                </c:pt>
                <c:pt idx="85">
                  <c:v>129.32304929260451</c:v>
                </c:pt>
                <c:pt idx="86">
                  <c:v>148.42443110222129</c:v>
                </c:pt>
                <c:pt idx="87">
                  <c:v>121.52128013201062</c:v>
                </c:pt>
                <c:pt idx="88">
                  <c:v>155.71808833686489</c:v>
                </c:pt>
                <c:pt idx="89">
                  <c:v>162.70053137742343</c:v>
                </c:pt>
                <c:pt idx="90">
                  <c:v>147.32262168304911</c:v>
                </c:pt>
                <c:pt idx="91">
                  <c:v>134.26116259331118</c:v>
                </c:pt>
                <c:pt idx="92">
                  <c:v>143.82161967534267</c:v>
                </c:pt>
                <c:pt idx="93">
                  <c:v>146.65133685318239</c:v>
                </c:pt>
                <c:pt idx="94">
                  <c:v>166.3182477036668</c:v>
                </c:pt>
                <c:pt idx="95">
                  <c:v>156.02144448939748</c:v>
                </c:pt>
                <c:pt idx="96">
                  <c:v>161.65976412243245</c:v>
                </c:pt>
                <c:pt idx="97">
                  <c:v>149.56457602916748</c:v>
                </c:pt>
                <c:pt idx="98">
                  <c:v>150.83872517380283</c:v>
                </c:pt>
                <c:pt idx="99">
                  <c:v>134.56439774080266</c:v>
                </c:pt>
                <c:pt idx="100">
                  <c:v>175.15211892822751</c:v>
                </c:pt>
                <c:pt idx="101">
                  <c:v>193.08571627389065</c:v>
                </c:pt>
                <c:pt idx="102">
                  <c:v>204.09843024777396</c:v>
                </c:pt>
                <c:pt idx="103">
                  <c:v>190.44379254532001</c:v>
                </c:pt>
                <c:pt idx="104">
                  <c:v>235.87171072879843</c:v>
                </c:pt>
                <c:pt idx="105">
                  <c:v>281.00527743969866</c:v>
                </c:pt>
                <c:pt idx="106">
                  <c:v>339.58702637658473</c:v>
                </c:pt>
                <c:pt idx="107">
                  <c:v>264.06936511555625</c:v>
                </c:pt>
                <c:pt idx="108">
                  <c:v>224.6523271920135</c:v>
                </c:pt>
                <c:pt idx="109">
                  <c:v>241.34475501766963</c:v>
                </c:pt>
                <c:pt idx="110">
                  <c:v>177.10727025462461</c:v>
                </c:pt>
                <c:pt idx="111">
                  <c:v>230.97669506311559</c:v>
                </c:pt>
                <c:pt idx="112">
                  <c:v>255.37552213920426</c:v>
                </c:pt>
                <c:pt idx="113">
                  <c:v>291.37779957357276</c:v>
                </c:pt>
                <c:pt idx="114">
                  <c:v>425.97886827621647</c:v>
                </c:pt>
                <c:pt idx="115">
                  <c:v>457.66935938178148</c:v>
                </c:pt>
                <c:pt idx="116">
                  <c:v>583.16875419911332</c:v>
                </c:pt>
                <c:pt idx="117">
                  <c:v>616.81592455201053</c:v>
                </c:pt>
                <c:pt idx="118">
                  <c:v>452.24682956737678</c:v>
                </c:pt>
                <c:pt idx="119">
                  <c:v>592.38546376437171</c:v>
                </c:pt>
                <c:pt idx="120">
                  <c:v>579.75751441351758</c:v>
                </c:pt>
                <c:pt idx="121">
                  <c:v>617.25684139696307</c:v>
                </c:pt>
                <c:pt idx="122">
                  <c:v>504.26628385512788</c:v>
                </c:pt>
                <c:pt idx="123">
                  <c:v>385.48786949151656</c:v>
                </c:pt>
                <c:pt idx="124">
                  <c:v>272.96616296702729</c:v>
                </c:pt>
                <c:pt idx="125">
                  <c:v>297.89286056896134</c:v>
                </c:pt>
                <c:pt idx="126">
                  <c:v>772.54396864434455</c:v>
                </c:pt>
                <c:pt idx="127">
                  <c:v>694.4864129081451</c:v>
                </c:pt>
                <c:pt idx="128">
                  <c:v>638.73817347212332</c:v>
                </c:pt>
                <c:pt idx="129">
                  <c:v>548.2650643984889</c:v>
                </c:pt>
                <c:pt idx="130">
                  <c:v>683.19200711635074</c:v>
                </c:pt>
                <c:pt idx="131">
                  <c:v>1004.979545882578</c:v>
                </c:pt>
                <c:pt idx="132">
                  <c:v>509.56684884607705</c:v>
                </c:pt>
                <c:pt idx="133">
                  <c:v>539.57146450056428</c:v>
                </c:pt>
                <c:pt idx="134">
                  <c:v>440.78895204147653</c:v>
                </c:pt>
                <c:pt idx="135">
                  <c:v>525.97324235357371</c:v>
                </c:pt>
                <c:pt idx="136">
                  <c:v>562.35517586801359</c:v>
                </c:pt>
                <c:pt idx="137">
                  <c:v>474.4386299352069</c:v>
                </c:pt>
                <c:pt idx="138">
                  <c:v>501.32053194349322</c:v>
                </c:pt>
                <c:pt idx="139">
                  <c:v>506.48618709551585</c:v>
                </c:pt>
                <c:pt idx="140">
                  <c:v>495.12384662129011</c:v>
                </c:pt>
                <c:pt idx="141">
                  <c:v>444.64050597029336</c:v>
                </c:pt>
                <c:pt idx="142">
                  <c:v>535.74644224771339</c:v>
                </c:pt>
                <c:pt idx="143">
                  <c:v>568.875393456349</c:v>
                </c:pt>
                <c:pt idx="144">
                  <c:v>618.86258313164331</c:v>
                </c:pt>
                <c:pt idx="145">
                  <c:v>654.48628788742008</c:v>
                </c:pt>
                <c:pt idx="146">
                  <c:v>477.18626868847065</c:v>
                </c:pt>
                <c:pt idx="147">
                  <c:v>517.78683935565903</c:v>
                </c:pt>
                <c:pt idx="148">
                  <c:v>565.42779366058448</c:v>
                </c:pt>
                <c:pt idx="149">
                  <c:v>547.04031958702694</c:v>
                </c:pt>
                <c:pt idx="150">
                  <c:v>541.62997227193262</c:v>
                </c:pt>
                <c:pt idx="151">
                  <c:v>528.27777527977389</c:v>
                </c:pt>
                <c:pt idx="152">
                  <c:v>580.13307576353623</c:v>
                </c:pt>
                <c:pt idx="153">
                  <c:v>#N/A</c:v>
                </c:pt>
              </c:numCache>
            </c:numRef>
          </c:val>
          <c:smooth val="0"/>
          <c:extLst>
            <c:ext xmlns:c16="http://schemas.microsoft.com/office/drawing/2014/chart" uri="{C3380CC4-5D6E-409C-BE32-E72D297353CC}">
              <c16:uniqueId val="{00000001-F311-48CB-955A-164E15B91D8E}"/>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capita'!$I$2</c:f>
              <c:strCache>
                <c:ptCount val="1"/>
                <c:pt idx="0">
                  <c:v>Health - hospitals</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capita'!$I$8:$I$161</c:f>
              <c:numCache>
                <c:formatCode>"$"#,##0</c:formatCode>
                <c:ptCount val="154"/>
                <c:pt idx="0">
                  <c:v>#N/A</c:v>
                </c:pt>
                <c:pt idx="1">
                  <c:v>#N/A</c:v>
                </c:pt>
                <c:pt idx="2">
                  <c:v>#N/A</c:v>
                </c:pt>
                <c:pt idx="3">
                  <c:v>#N/A</c:v>
                </c:pt>
                <c:pt idx="4">
                  <c:v>#N/A</c:v>
                </c:pt>
                <c:pt idx="5">
                  <c:v>#N/A</c:v>
                </c:pt>
                <c:pt idx="6">
                  <c:v>#N/A</c:v>
                </c:pt>
                <c:pt idx="7">
                  <c:v>#N/A</c:v>
                </c:pt>
                <c:pt idx="8">
                  <c:v>#N/A</c:v>
                </c:pt>
                <c:pt idx="9">
                  <c:v>2.8284001067380227</c:v>
                </c:pt>
                <c:pt idx="10">
                  <c:v>1.1282631809066306</c:v>
                </c:pt>
                <c:pt idx="11">
                  <c:v>6.4546138059272867E-2</c:v>
                </c:pt>
                <c:pt idx="12">
                  <c:v>2.9405398975465354E-2</c:v>
                </c:pt>
                <c:pt idx="13">
                  <c:v>0.11672227244446333</c:v>
                </c:pt>
                <c:pt idx="14">
                  <c:v>1.7675309577088929</c:v>
                </c:pt>
                <c:pt idx="15">
                  <c:v>3.407284985971494</c:v>
                </c:pt>
                <c:pt idx="16">
                  <c:v>9.0615551512292427</c:v>
                </c:pt>
                <c:pt idx="17">
                  <c:v>16.140947348458379</c:v>
                </c:pt>
                <c:pt idx="18">
                  <c:v>9.9521576090667665</c:v>
                </c:pt>
                <c:pt idx="19">
                  <c:v>10.013809596579604</c:v>
                </c:pt>
                <c:pt idx="20">
                  <c:v>5.9725886784033717</c:v>
                </c:pt>
                <c:pt idx="21">
                  <c:v>9.4892902547539499</c:v>
                </c:pt>
                <c:pt idx="22">
                  <c:v>11.434886041334591</c:v>
                </c:pt>
                <c:pt idx="23">
                  <c:v>11.15365938532063</c:v>
                </c:pt>
                <c:pt idx="24">
                  <c:v>11.32258472186947</c:v>
                </c:pt>
                <c:pt idx="25">
                  <c:v>12.837103805692374</c:v>
                </c:pt>
                <c:pt idx="26">
                  <c:v>11.979103185381886</c:v>
                </c:pt>
                <c:pt idx="27">
                  <c:v>10.41180848382802</c:v>
                </c:pt>
                <c:pt idx="28">
                  <c:v>10.651072541667345</c:v>
                </c:pt>
                <c:pt idx="29">
                  <c:v>12.844939269440223</c:v>
                </c:pt>
                <c:pt idx="30">
                  <c:v>12.995025517497993</c:v>
                </c:pt>
                <c:pt idx="31">
                  <c:v>13.17082654597449</c:v>
                </c:pt>
                <c:pt idx="32">
                  <c:v>9.979764568051781</c:v>
                </c:pt>
                <c:pt idx="33">
                  <c:v>15.446050439594678</c:v>
                </c:pt>
                <c:pt idx="34">
                  <c:v>16.338383168615312</c:v>
                </c:pt>
                <c:pt idx="35">
                  <c:v>19.84455618122108</c:v>
                </c:pt>
                <c:pt idx="36">
                  <c:v>13.196951153628198</c:v>
                </c:pt>
                <c:pt idx="37">
                  <c:v>19.967853697603239</c:v>
                </c:pt>
                <c:pt idx="38">
                  <c:v>21.553811477055856</c:v>
                </c:pt>
                <c:pt idx="39">
                  <c:v>24.19689026639022</c:v>
                </c:pt>
                <c:pt idx="40">
                  <c:v>17.405165609147904</c:v>
                </c:pt>
                <c:pt idx="41">
                  <c:v>29.840334874893106</c:v>
                </c:pt>
                <c:pt idx="42">
                  <c:v>36.102549619642403</c:v>
                </c:pt>
                <c:pt idx="43">
                  <c:v>34.390512252540688</c:v>
                </c:pt>
                <c:pt idx="44">
                  <c:v>34.691980225420394</c:v>
                </c:pt>
                <c:pt idx="45">
                  <c:v>28.670877589549001</c:v>
                </c:pt>
                <c:pt idx="46">
                  <c:v>23.002633840248837</c:v>
                </c:pt>
                <c:pt idx="47">
                  <c:v>23.372579445619188</c:v>
                </c:pt>
                <c:pt idx="48">
                  <c:v>21.74418795059977</c:v>
                </c:pt>
                <c:pt idx="49">
                  <c:v>22.985318586551713</c:v>
                </c:pt>
                <c:pt idx="50">
                  <c:v>18.665620185919412</c:v>
                </c:pt>
                <c:pt idx="51">
                  <c:v>23.788649606023185</c:v>
                </c:pt>
                <c:pt idx="52">
                  <c:v>15.722942539253058</c:v>
                </c:pt>
                <c:pt idx="53">
                  <c:v>25.307241094088123</c:v>
                </c:pt>
                <c:pt idx="54">
                  <c:v>51.289539884638558</c:v>
                </c:pt>
                <c:pt idx="55">
                  <c:v>61.269895244114807</c:v>
                </c:pt>
                <c:pt idx="56">
                  <c:v>38.995543125887977</c:v>
                </c:pt>
                <c:pt idx="57">
                  <c:v>29.813383688891246</c:v>
                </c:pt>
                <c:pt idx="58">
                  <c:v>23.522293724514132</c:v>
                </c:pt>
                <c:pt idx="59">
                  <c:v>26.625700158151194</c:v>
                </c:pt>
                <c:pt idx="60">
                  <c:v>37.437018680098319</c:v>
                </c:pt>
                <c:pt idx="61">
                  <c:v>18.348340656911606</c:v>
                </c:pt>
                <c:pt idx="62">
                  <c:v>14.848746367076725</c:v>
                </c:pt>
                <c:pt idx="63">
                  <c:v>14.894135176713744</c:v>
                </c:pt>
                <c:pt idx="64">
                  <c:v>23.717974705769809</c:v>
                </c:pt>
                <c:pt idx="65">
                  <c:v>31.026325937000298</c:v>
                </c:pt>
                <c:pt idx="66">
                  <c:v>44.934716019593637</c:v>
                </c:pt>
                <c:pt idx="67">
                  <c:v>46.300330511678617</c:v>
                </c:pt>
                <c:pt idx="68">
                  <c:v>57.665997229585862</c:v>
                </c:pt>
                <c:pt idx="69">
                  <c:v>57.340300497165906</c:v>
                </c:pt>
                <c:pt idx="70">
                  <c:v>73.922979740096366</c:v>
                </c:pt>
                <c:pt idx="71">
                  <c:v>81.861915713798894</c:v>
                </c:pt>
                <c:pt idx="72">
                  <c:v>75.058110430449986</c:v>
                </c:pt>
                <c:pt idx="73">
                  <c:v>109.74881925695196</c:v>
                </c:pt>
                <c:pt idx="74">
                  <c:v>121.04973885622262</c:v>
                </c:pt>
                <c:pt idx="75">
                  <c:v>113.02435828792778</c:v>
                </c:pt>
                <c:pt idx="76">
                  <c:v>101.22940795994511</c:v>
                </c:pt>
                <c:pt idx="77">
                  <c:v>130.75029849806305</c:v>
                </c:pt>
                <c:pt idx="78">
                  <c:v>103.27414163946263</c:v>
                </c:pt>
                <c:pt idx="79">
                  <c:v>86.777200229311731</c:v>
                </c:pt>
                <c:pt idx="80">
                  <c:v>77.453084592882291</c:v>
                </c:pt>
                <c:pt idx="81">
                  <c:v>78.266780736888265</c:v>
                </c:pt>
                <c:pt idx="82">
                  <c:v>90.705133145759802</c:v>
                </c:pt>
                <c:pt idx="83">
                  <c:v>115.68650373663704</c:v>
                </c:pt>
                <c:pt idx="84">
                  <c:v>105.45830580897506</c:v>
                </c:pt>
                <c:pt idx="85">
                  <c:v>115.9604971440376</c:v>
                </c:pt>
                <c:pt idx="86">
                  <c:v>128.82806312352758</c:v>
                </c:pt>
                <c:pt idx="87">
                  <c:v>148.892208136894</c:v>
                </c:pt>
                <c:pt idx="88">
                  <c:v>135.27353865840112</c:v>
                </c:pt>
                <c:pt idx="89">
                  <c:v>150.26566855317489</c:v>
                </c:pt>
                <c:pt idx="90">
                  <c:v>152.92704751409261</c:v>
                </c:pt>
                <c:pt idx="91">
                  <c:v>144.60034805386627</c:v>
                </c:pt>
                <c:pt idx="92">
                  <c:v>161.88799370840147</c:v>
                </c:pt>
                <c:pt idx="93">
                  <c:v>155.63047710518384</c:v>
                </c:pt>
                <c:pt idx="94">
                  <c:v>166.47080474152924</c:v>
                </c:pt>
                <c:pt idx="95">
                  <c:v>173.814296422746</c:v>
                </c:pt>
                <c:pt idx="96">
                  <c:v>146.80854994324781</c:v>
                </c:pt>
                <c:pt idx="97">
                  <c:v>166.08347364268565</c:v>
                </c:pt>
                <c:pt idx="98">
                  <c:v>204.12496039910928</c:v>
                </c:pt>
                <c:pt idx="99">
                  <c:v>199.57720607398352</c:v>
                </c:pt>
                <c:pt idx="100">
                  <c:v>191.64644962100948</c:v>
                </c:pt>
                <c:pt idx="101">
                  <c:v>179.97954625001327</c:v>
                </c:pt>
                <c:pt idx="102">
                  <c:v>167.73951706462105</c:v>
                </c:pt>
                <c:pt idx="103">
                  <c:v>161.17844191579104</c:v>
                </c:pt>
                <c:pt idx="104">
                  <c:v>157.80438702835889</c:v>
                </c:pt>
                <c:pt idx="105">
                  <c:v>183.04503489851902</c:v>
                </c:pt>
                <c:pt idx="106">
                  <c:v>237.43942460731674</c:v>
                </c:pt>
                <c:pt idx="107">
                  <c:v>241.00899457298371</c:v>
                </c:pt>
                <c:pt idx="108">
                  <c:v>209.74879384075942</c:v>
                </c:pt>
                <c:pt idx="109">
                  <c:v>211.77187745579525</c:v>
                </c:pt>
                <c:pt idx="110">
                  <c:v>210.70850391817507</c:v>
                </c:pt>
                <c:pt idx="111">
                  <c:v>187.37963816170995</c:v>
                </c:pt>
                <c:pt idx="112">
                  <c:v>144.83117354104004</c:v>
                </c:pt>
                <c:pt idx="113">
                  <c:v>118.19867467040197</c:v>
                </c:pt>
                <c:pt idx="114">
                  <c:v>106.8462100691921</c:v>
                </c:pt>
                <c:pt idx="115">
                  <c:v>98.351841079236635</c:v>
                </c:pt>
                <c:pt idx="116">
                  <c:v>98.398367956674903</c:v>
                </c:pt>
                <c:pt idx="117">
                  <c:v>108.71437393195056</c:v>
                </c:pt>
                <c:pt idx="118">
                  <c:v>118.03784693529379</c:v>
                </c:pt>
                <c:pt idx="119">
                  <c:v>133.94802806943457</c:v>
                </c:pt>
                <c:pt idx="120">
                  <c:v>100.78731375057178</c:v>
                </c:pt>
                <c:pt idx="121">
                  <c:v>102.39057084306111</c:v>
                </c:pt>
                <c:pt idx="122">
                  <c:v>99.586321015724707</c:v>
                </c:pt>
                <c:pt idx="123">
                  <c:v>92.871836521290547</c:v>
                </c:pt>
                <c:pt idx="124">
                  <c:v>47.998984101037102</c:v>
                </c:pt>
                <c:pt idx="125">
                  <c:v>85.701123791103015</c:v>
                </c:pt>
                <c:pt idx="126">
                  <c:v>104.27700903812618</c:v>
                </c:pt>
                <c:pt idx="127">
                  <c:v>124.44866532158817</c:v>
                </c:pt>
                <c:pt idx="128">
                  <c:v>140.09717787014424</c:v>
                </c:pt>
                <c:pt idx="129">
                  <c:v>128.29473184337405</c:v>
                </c:pt>
                <c:pt idx="130">
                  <c:v>155.36059264697354</c:v>
                </c:pt>
                <c:pt idx="131">
                  <c:v>218.65196734734076</c:v>
                </c:pt>
                <c:pt idx="132">
                  <c:v>195.84744133988414</c:v>
                </c:pt>
                <c:pt idx="133">
                  <c:v>236.17716751977392</c:v>
                </c:pt>
                <c:pt idx="134">
                  <c:v>218.82729530163505</c:v>
                </c:pt>
                <c:pt idx="135">
                  <c:v>208.5783379933128</c:v>
                </c:pt>
                <c:pt idx="136">
                  <c:v>210.47896764151801</c:v>
                </c:pt>
                <c:pt idx="137">
                  <c:v>214.50390588107933</c:v>
                </c:pt>
                <c:pt idx="138">
                  <c:v>215.6788882427692</c:v>
                </c:pt>
                <c:pt idx="139">
                  <c:v>203.87370697735301</c:v>
                </c:pt>
                <c:pt idx="140">
                  <c:v>194.83484264837244</c:v>
                </c:pt>
                <c:pt idx="141">
                  <c:v>234.20922041893726</c:v>
                </c:pt>
                <c:pt idx="142">
                  <c:v>204.36673730253636</c:v>
                </c:pt>
                <c:pt idx="143">
                  <c:v>199.70429150146092</c:v>
                </c:pt>
                <c:pt idx="144">
                  <c:v>172.14851434063573</c:v>
                </c:pt>
                <c:pt idx="145">
                  <c:v>150.12167180723884</c:v>
                </c:pt>
                <c:pt idx="146">
                  <c:v>147.57104621296793</c:v>
                </c:pt>
                <c:pt idx="147">
                  <c:v>146.45020350316827</c:v>
                </c:pt>
                <c:pt idx="148">
                  <c:v>108.45744669837225</c:v>
                </c:pt>
                <c:pt idx="149">
                  <c:v>147.68101935144742</c:v>
                </c:pt>
                <c:pt idx="150">
                  <c:v>167.0247800457351</c:v>
                </c:pt>
                <c:pt idx="151">
                  <c:v>189.9045707597943</c:v>
                </c:pt>
                <c:pt idx="152">
                  <c:v>214.81503548553394</c:v>
                </c:pt>
                <c:pt idx="153">
                  <c:v>#N/A</c:v>
                </c:pt>
              </c:numCache>
            </c:numRef>
          </c:val>
          <c:smooth val="0"/>
          <c:extLst>
            <c:ext xmlns:c16="http://schemas.microsoft.com/office/drawing/2014/chart" uri="{C3380CC4-5D6E-409C-BE32-E72D297353CC}">
              <c16:uniqueId val="{00000001-9A1E-400A-8743-FC1454129920}"/>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capita'!$J$2</c:f>
              <c:strCache>
                <c:ptCount val="1"/>
                <c:pt idx="0">
                  <c:v>Education - primary / secondary</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capita'!$J$8:$J$161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34.647931461957413</c:v>
                </c:pt>
                <c:pt idx="34">
                  <c:v>24.598554612691906</c:v>
                </c:pt>
                <c:pt idx="35">
                  <c:v>31.961083173214313</c:v>
                </c:pt>
                <c:pt idx="36">
                  <c:v>50.579178111248119</c:v>
                </c:pt>
                <c:pt idx="37">
                  <c:v>31.913843654269339</c:v>
                </c:pt>
                <c:pt idx="38">
                  <c:v>31.250728794025548</c:v>
                </c:pt>
                <c:pt idx="39">
                  <c:v>29.063937187871119</c:v>
                </c:pt>
                <c:pt idx="40">
                  <c:v>27.709658346779911</c:v>
                </c:pt>
                <c:pt idx="41">
                  <c:v>25.840386588670228</c:v>
                </c:pt>
                <c:pt idx="42">
                  <c:v>28.242626628837048</c:v>
                </c:pt>
                <c:pt idx="43">
                  <c:v>31.722238005977882</c:v>
                </c:pt>
                <c:pt idx="44">
                  <c:v>30.222411531291709</c:v>
                </c:pt>
                <c:pt idx="45">
                  <c:v>20.929930772637004</c:v>
                </c:pt>
                <c:pt idx="46">
                  <c:v>13.694657389011201</c:v>
                </c:pt>
                <c:pt idx="47">
                  <c:v>11.048085128649623</c:v>
                </c:pt>
                <c:pt idx="48">
                  <c:v>17.237131686152331</c:v>
                </c:pt>
                <c:pt idx="49">
                  <c:v>25.621224969187342</c:v>
                </c:pt>
                <c:pt idx="50">
                  <c:v>55.669842218039868</c:v>
                </c:pt>
                <c:pt idx="51">
                  <c:v>61.479923268646957</c:v>
                </c:pt>
                <c:pt idx="52">
                  <c:v>39.152520576685021</c:v>
                </c:pt>
                <c:pt idx="53">
                  <c:v>32.770020600149209</c:v>
                </c:pt>
                <c:pt idx="54">
                  <c:v>48.089321297111908</c:v>
                </c:pt>
                <c:pt idx="55">
                  <c:v>55.19089219318095</c:v>
                </c:pt>
                <c:pt idx="56">
                  <c:v>52.798462762657238</c:v>
                </c:pt>
                <c:pt idx="57">
                  <c:v>35.383095974044721</c:v>
                </c:pt>
                <c:pt idx="58">
                  <c:v>33.718380279948633</c:v>
                </c:pt>
                <c:pt idx="59">
                  <c:v>38.550594334353832</c:v>
                </c:pt>
                <c:pt idx="60">
                  <c:v>45.457672793631026</c:v>
                </c:pt>
                <c:pt idx="61">
                  <c:v>26.140239935774563</c:v>
                </c:pt>
                <c:pt idx="62">
                  <c:v>6.3173108178797719</c:v>
                </c:pt>
                <c:pt idx="63">
                  <c:v>6.6567598483153159</c:v>
                </c:pt>
                <c:pt idx="64">
                  <c:v>6.5722516805160796</c:v>
                </c:pt>
                <c:pt idx="65">
                  <c:v>14.697807256256409</c:v>
                </c:pt>
                <c:pt idx="66">
                  <c:v>30.772668605103707</c:v>
                </c:pt>
                <c:pt idx="67">
                  <c:v>57.692974739168491</c:v>
                </c:pt>
                <c:pt idx="68">
                  <c:v>64.981769333016601</c:v>
                </c:pt>
                <c:pt idx="69">
                  <c:v>79.669015950314574</c:v>
                </c:pt>
                <c:pt idx="70">
                  <c:v>50.398656045303895</c:v>
                </c:pt>
                <c:pt idx="71">
                  <c:v>41.819357602405681</c:v>
                </c:pt>
                <c:pt idx="72">
                  <c:v>18.063241964309192</c:v>
                </c:pt>
                <c:pt idx="73">
                  <c:v>20.083624470397137</c:v>
                </c:pt>
                <c:pt idx="74">
                  <c:v>38.678887095170339</c:v>
                </c:pt>
                <c:pt idx="75">
                  <c:v>90.615039663515745</c:v>
                </c:pt>
                <c:pt idx="76">
                  <c:v>72.018981669844479</c:v>
                </c:pt>
                <c:pt idx="77">
                  <c:v>109.33240618278907</c:v>
                </c:pt>
                <c:pt idx="78">
                  <c:v>135.6851238579778</c:v>
                </c:pt>
                <c:pt idx="79">
                  <c:v>179.14999039799179</c:v>
                </c:pt>
                <c:pt idx="80">
                  <c:v>122.87503163550484</c:v>
                </c:pt>
                <c:pt idx="81">
                  <c:v>124.09920190060672</c:v>
                </c:pt>
                <c:pt idx="82">
                  <c:v>192.92799507672208</c:v>
                </c:pt>
                <c:pt idx="83">
                  <c:v>217.43092068323946</c:v>
                </c:pt>
                <c:pt idx="84">
                  <c:v>180.91408264266556</c:v>
                </c:pt>
                <c:pt idx="85">
                  <c:v>198.72001035451186</c:v>
                </c:pt>
                <c:pt idx="86">
                  <c:v>216.93267958795514</c:v>
                </c:pt>
                <c:pt idx="87">
                  <c:v>210.63902075825797</c:v>
                </c:pt>
                <c:pt idx="88">
                  <c:v>194.03271215059621</c:v>
                </c:pt>
                <c:pt idx="89">
                  <c:v>190.23522877896889</c:v>
                </c:pt>
                <c:pt idx="90">
                  <c:v>220.0161153188786</c:v>
                </c:pt>
                <c:pt idx="91">
                  <c:v>219.15030545974278</c:v>
                </c:pt>
                <c:pt idx="92">
                  <c:v>200.10069913533547</c:v>
                </c:pt>
                <c:pt idx="93">
                  <c:v>228.10431352795942</c:v>
                </c:pt>
                <c:pt idx="94">
                  <c:v>260.8402475409427</c:v>
                </c:pt>
                <c:pt idx="95">
                  <c:v>268.90935907852366</c:v>
                </c:pt>
                <c:pt idx="96">
                  <c:v>293.97913172005786</c:v>
                </c:pt>
                <c:pt idx="97">
                  <c:v>313.35661970804978</c:v>
                </c:pt>
                <c:pt idx="98">
                  <c:v>282.68159970684366</c:v>
                </c:pt>
                <c:pt idx="99">
                  <c:v>284.29966351186016</c:v>
                </c:pt>
                <c:pt idx="100">
                  <c:v>347.25876725939816</c:v>
                </c:pt>
                <c:pt idx="101">
                  <c:v>344.27747607143363</c:v>
                </c:pt>
                <c:pt idx="102">
                  <c:v>335.94539825536879</c:v>
                </c:pt>
                <c:pt idx="103">
                  <c:v>360.81564624541812</c:v>
                </c:pt>
                <c:pt idx="104">
                  <c:v>338.12227456466508</c:v>
                </c:pt>
                <c:pt idx="105">
                  <c:v>409.33512145156845</c:v>
                </c:pt>
                <c:pt idx="106">
                  <c:v>506.32034869915157</c:v>
                </c:pt>
                <c:pt idx="107">
                  <c:v>415.46486760110815</c:v>
                </c:pt>
                <c:pt idx="108">
                  <c:v>373.65148032480374</c:v>
                </c:pt>
                <c:pt idx="109">
                  <c:v>317.99443002765901</c:v>
                </c:pt>
                <c:pt idx="110">
                  <c:v>257.46926325033326</c:v>
                </c:pt>
                <c:pt idx="111">
                  <c:v>254.05902995498062</c:v>
                </c:pt>
                <c:pt idx="112">
                  <c:v>242.27018627680403</c:v>
                </c:pt>
                <c:pt idx="113">
                  <c:v>212.31930212372353</c:v>
                </c:pt>
                <c:pt idx="114">
                  <c:v>219.53722835502924</c:v>
                </c:pt>
                <c:pt idx="115">
                  <c:v>202.72964127242159</c:v>
                </c:pt>
                <c:pt idx="116">
                  <c:v>243.2650400761496</c:v>
                </c:pt>
                <c:pt idx="117">
                  <c:v>230.37441032795019</c:v>
                </c:pt>
                <c:pt idx="118">
                  <c:v>252.97191253009851</c:v>
                </c:pt>
                <c:pt idx="119">
                  <c:v>252.62183374385501</c:v>
                </c:pt>
                <c:pt idx="120">
                  <c:v>209.46556267448369</c:v>
                </c:pt>
                <c:pt idx="121">
                  <c:v>122.41966246693491</c:v>
                </c:pt>
                <c:pt idx="122">
                  <c:v>106.92217939279691</c:v>
                </c:pt>
                <c:pt idx="123">
                  <c:v>119.51106500941681</c:v>
                </c:pt>
                <c:pt idx="124">
                  <c:v>113.08954675715619</c:v>
                </c:pt>
                <c:pt idx="125">
                  <c:v>207.2928632241331</c:v>
                </c:pt>
                <c:pt idx="126">
                  <c:v>140.32017171931736</c:v>
                </c:pt>
                <c:pt idx="127">
                  <c:v>250.6977864926337</c:v>
                </c:pt>
                <c:pt idx="128">
                  <c:v>241.80488573471786</c:v>
                </c:pt>
                <c:pt idx="129">
                  <c:v>248.90001322214982</c:v>
                </c:pt>
                <c:pt idx="130">
                  <c:v>284.48092482382214</c:v>
                </c:pt>
                <c:pt idx="131">
                  <c:v>197.42440094213705</c:v>
                </c:pt>
                <c:pt idx="132">
                  <c:v>219.6490465041187</c:v>
                </c:pt>
                <c:pt idx="133">
                  <c:v>189.95159354282481</c:v>
                </c:pt>
                <c:pt idx="134">
                  <c:v>258.4001160077803</c:v>
                </c:pt>
                <c:pt idx="135">
                  <c:v>233.91603224271424</c:v>
                </c:pt>
                <c:pt idx="136">
                  <c:v>279.19245210612797</c:v>
                </c:pt>
                <c:pt idx="137">
                  <c:v>258.43899307259164</c:v>
                </c:pt>
                <c:pt idx="138">
                  <c:v>174.33331789142352</c:v>
                </c:pt>
                <c:pt idx="139">
                  <c:v>305.92346388338956</c:v>
                </c:pt>
                <c:pt idx="140">
                  <c:v>263.54173829003946</c:v>
                </c:pt>
                <c:pt idx="141">
                  <c:v>292.05918577598391</c:v>
                </c:pt>
                <c:pt idx="142">
                  <c:v>236.07907215437669</c:v>
                </c:pt>
                <c:pt idx="143">
                  <c:v>218.57782618996697</c:v>
                </c:pt>
                <c:pt idx="144">
                  <c:v>270.4695958424158</c:v>
                </c:pt>
                <c:pt idx="145">
                  <c:v>276.78578766085474</c:v>
                </c:pt>
                <c:pt idx="146">
                  <c:v>265.98593569486377</c:v>
                </c:pt>
                <c:pt idx="147">
                  <c:v>291.35256111996267</c:v>
                </c:pt>
                <c:pt idx="148">
                  <c:v>296.72587645102277</c:v>
                </c:pt>
                <c:pt idx="149">
                  <c:v>261.74847518115678</c:v>
                </c:pt>
                <c:pt idx="150">
                  <c:v>284.87751061405652</c:v>
                </c:pt>
                <c:pt idx="151">
                  <c:v>331.38743789635328</c:v>
                </c:pt>
                <c:pt idx="152">
                  <c:v>377.35522881447679</c:v>
                </c:pt>
                <c:pt idx="153">
                  <c:v>#N/A</c:v>
                </c:pt>
              </c:numCache>
            </c:numRef>
          </c:val>
          <c:smooth val="0"/>
          <c:extLst>
            <c:ext xmlns:c16="http://schemas.microsoft.com/office/drawing/2014/chart" uri="{C3380CC4-5D6E-409C-BE32-E72D297353CC}">
              <c16:uniqueId val="{00000001-28AB-4ED8-8804-DABBF41263B6}"/>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Price indices'!$O$2</c:f>
              <c:strCache>
                <c:ptCount val="1"/>
                <c:pt idx="0">
                  <c:v>Residential buildings NKS deflator</c:v>
                </c:pt>
              </c:strCache>
            </c:strRef>
          </c:tx>
          <c:spPr>
            <a:ln w="28575" cap="rnd">
              <a:solidFill>
                <a:schemeClr val="accent1"/>
              </a:solidFill>
              <a:round/>
            </a:ln>
            <a:effectLst/>
          </c:spPr>
          <c:marker>
            <c:symbol val="none"/>
          </c:marker>
          <c:cat>
            <c:numRef>
              <c:f>'1.1 Price indices'!$A$108:$A$159</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'1.1 Price indices'!$O$108:$O$159</c:f>
              <c:numCache>
                <c:formatCode>0.000</c:formatCode>
                <c:ptCount val="52"/>
                <c:pt idx="0">
                  <c:v>5.1380854548725177</c:v>
                </c:pt>
                <c:pt idx="1">
                  <c:v>5.4302716036045773</c:v>
                </c:pt>
                <c:pt idx="2">
                  <c:v>5.8989332973264919</c:v>
                </c:pt>
                <c:pt idx="3">
                  <c:v>7.0852534562211984</c:v>
                </c:pt>
                <c:pt idx="4">
                  <c:v>8.663738598867182</c:v>
                </c:pt>
                <c:pt idx="5">
                  <c:v>10.208828328514585</c:v>
                </c:pt>
                <c:pt idx="6">
                  <c:v>11.798216760214435</c:v>
                </c:pt>
                <c:pt idx="7">
                  <c:v>13.749922722370671</c:v>
                </c:pt>
                <c:pt idx="8">
                  <c:v>16.029389815329921</c:v>
                </c:pt>
                <c:pt idx="9">
                  <c:v>19.026305562628142</c:v>
                </c:pt>
                <c:pt idx="10">
                  <c:v>22.698847690428238</c:v>
                </c:pt>
                <c:pt idx="11">
                  <c:v>24.892510944340213</c:v>
                </c:pt>
                <c:pt idx="12">
                  <c:v>26.389209574386207</c:v>
                </c:pt>
                <c:pt idx="13">
                  <c:v>29.454066454898403</c:v>
                </c:pt>
                <c:pt idx="14">
                  <c:v>34.745704957034079</c:v>
                </c:pt>
                <c:pt idx="15">
                  <c:v>40.234136202469742</c:v>
                </c:pt>
                <c:pt idx="16">
                  <c:v>43.370189061444968</c:v>
                </c:pt>
                <c:pt idx="17">
                  <c:v>45.623858217276805</c:v>
                </c:pt>
                <c:pt idx="18">
                  <c:v>47.849847645348667</c:v>
                </c:pt>
                <c:pt idx="19">
                  <c:v>49.109550224115132</c:v>
                </c:pt>
                <c:pt idx="20">
                  <c:v>49.655008462056593</c:v>
                </c:pt>
                <c:pt idx="21">
                  <c:v>51.07934998461667</c:v>
                </c:pt>
                <c:pt idx="22">
                  <c:v>54.682047838673817</c:v>
                </c:pt>
                <c:pt idx="23">
                  <c:v>58.933547493410806</c:v>
                </c:pt>
                <c:pt idx="24">
                  <c:v>62.146450767344518</c:v>
                </c:pt>
                <c:pt idx="25">
                  <c:v>63.748203001375551</c:v>
                </c:pt>
                <c:pt idx="26">
                  <c:v>64.11990550814663</c:v>
                </c:pt>
                <c:pt idx="27">
                  <c:v>64.404281802340051</c:v>
                </c:pt>
                <c:pt idx="28">
                  <c:v>65.439227150897224</c:v>
                </c:pt>
                <c:pt idx="29">
                  <c:v>66.999511975732744</c:v>
                </c:pt>
                <c:pt idx="30">
                  <c:v>68.953333898640437</c:v>
                </c:pt>
                <c:pt idx="31">
                  <c:v>72.711915118874998</c:v>
                </c:pt>
                <c:pt idx="32">
                  <c:v>78.623820385527083</c:v>
                </c:pt>
                <c:pt idx="33">
                  <c:v>84.755647423593686</c:v>
                </c:pt>
                <c:pt idx="34">
                  <c:v>89.779359792099612</c:v>
                </c:pt>
                <c:pt idx="35">
                  <c:v>94.361105717390132</c:v>
                </c:pt>
                <c:pt idx="36">
                  <c:v>98.296885007512557</c:v>
                </c:pt>
                <c:pt idx="37">
                  <c:v>99.82372698326995</c:v>
                </c:pt>
                <c:pt idx="38">
                  <c:v>100</c:v>
                </c:pt>
                <c:pt idx="39">
                  <c:v>101.1808882864708</c:v>
                </c:pt>
                <c:pt idx="40">
                  <c:v>103.4351963387013</c:v>
                </c:pt>
                <c:pt idx="41">
                  <c:v>106.99805098141526</c:v>
                </c:pt>
                <c:pt idx="42">
                  <c:v>111.83670098138596</c:v>
                </c:pt>
                <c:pt idx="43">
                  <c:v>117.25490339685656</c:v>
                </c:pt>
                <c:pt idx="44">
                  <c:v>123.44567578460781</c:v>
                </c:pt>
                <c:pt idx="45">
                  <c:v>130.06266302258155</c:v>
                </c:pt>
                <c:pt idx="46">
                  <c:v>136.05006279736151</c:v>
                </c:pt>
                <c:pt idx="47">
                  <c:v>141.02522093301397</c:v>
                </c:pt>
                <c:pt idx="48">
                  <c:v>145.49412068619102</c:v>
                </c:pt>
                <c:pt idx="49">
                  <c:v>156.62449694440303</c:v>
                </c:pt>
                <c:pt idx="50">
                  <c:v>177.07076993727867</c:v>
                </c:pt>
                <c:pt idx="51">
                  <c:v>189.42009491812138</c:v>
                </c:pt>
              </c:numCache>
            </c:numRef>
          </c:val>
          <c:smooth val="0"/>
          <c:extLst>
            <c:ext xmlns:c16="http://schemas.microsoft.com/office/drawing/2014/chart" uri="{C3380CC4-5D6E-409C-BE32-E72D297353CC}">
              <c16:uniqueId val="{00000000-4847-484A-B69F-F907BFB000D5}"/>
            </c:ext>
          </c:extLst>
        </c:ser>
        <c:ser>
          <c:idx val="1"/>
          <c:order val="1"/>
          <c:tx>
            <c:strRef>
              <c:f>'1.1 Price indices'!$P$2</c:f>
              <c:strCache>
                <c:ptCount val="1"/>
                <c:pt idx="0">
                  <c:v>Non-residential buildings NKS deflator</c:v>
                </c:pt>
              </c:strCache>
            </c:strRef>
          </c:tx>
          <c:spPr>
            <a:ln w="28575" cap="rnd">
              <a:solidFill>
                <a:schemeClr val="accent2"/>
              </a:solidFill>
              <a:round/>
            </a:ln>
            <a:effectLst/>
          </c:spPr>
          <c:marker>
            <c:symbol val="none"/>
          </c:marker>
          <c:cat>
            <c:numRef>
              <c:f>'1.1 Price indices'!$A$108:$A$159</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'1.1 Price indices'!$P$108:$P$159</c:f>
              <c:numCache>
                <c:formatCode>0.000</c:formatCode>
                <c:ptCount val="52"/>
                <c:pt idx="0">
                  <c:v>9.3186617761476054</c:v>
                </c:pt>
                <c:pt idx="1">
                  <c:v>9.8450087750829933</c:v>
                </c:pt>
                <c:pt idx="2">
                  <c:v>10.689111204297211</c:v>
                </c:pt>
                <c:pt idx="3">
                  <c:v>12.841519856673633</c:v>
                </c:pt>
                <c:pt idx="4">
                  <c:v>15.704838395120827</c:v>
                </c:pt>
                <c:pt idx="5">
                  <c:v>18.507366200537579</c:v>
                </c:pt>
                <c:pt idx="6">
                  <c:v>21.393550510036196</c:v>
                </c:pt>
                <c:pt idx="7">
                  <c:v>24.937221093712512</c:v>
                </c:pt>
                <c:pt idx="8">
                  <c:v>28.783289653332496</c:v>
                </c:pt>
                <c:pt idx="9">
                  <c:v>33.64914283950808</c:v>
                </c:pt>
                <c:pt idx="10">
                  <c:v>39.34035939040109</c:v>
                </c:pt>
                <c:pt idx="11">
                  <c:v>42.550874261502656</c:v>
                </c:pt>
                <c:pt idx="12">
                  <c:v>44.519242050921036</c:v>
                </c:pt>
                <c:pt idx="13">
                  <c:v>48.548736876876013</c:v>
                </c:pt>
                <c:pt idx="14">
                  <c:v>54.586157837475938</c:v>
                </c:pt>
                <c:pt idx="15">
                  <c:v>60.021077093522848</c:v>
                </c:pt>
                <c:pt idx="16">
                  <c:v>63.7297156951837</c:v>
                </c:pt>
                <c:pt idx="17">
                  <c:v>66.223323937990742</c:v>
                </c:pt>
                <c:pt idx="18">
                  <c:v>67.696052518348225</c:v>
                </c:pt>
                <c:pt idx="19">
                  <c:v>68.600909662747384</c:v>
                </c:pt>
                <c:pt idx="20">
                  <c:v>68.498164059186379</c:v>
                </c:pt>
                <c:pt idx="21">
                  <c:v>68.707194375416691</c:v>
                </c:pt>
                <c:pt idx="22">
                  <c:v>70.347672931695911</c:v>
                </c:pt>
                <c:pt idx="23">
                  <c:v>72.410550622515288</c:v>
                </c:pt>
                <c:pt idx="24">
                  <c:v>73.854463160841775</c:v>
                </c:pt>
                <c:pt idx="25">
                  <c:v>74.20973808462233</c:v>
                </c:pt>
                <c:pt idx="26">
                  <c:v>74.106138970092189</c:v>
                </c:pt>
                <c:pt idx="27">
                  <c:v>74.260990959049806</c:v>
                </c:pt>
                <c:pt idx="28">
                  <c:v>74.786488348442276</c:v>
                </c:pt>
                <c:pt idx="29">
                  <c:v>75.782656019311801</c:v>
                </c:pt>
                <c:pt idx="30">
                  <c:v>77.308221352237865</c:v>
                </c:pt>
                <c:pt idx="31">
                  <c:v>79.924955045785737</c:v>
                </c:pt>
                <c:pt idx="32">
                  <c:v>85.492757623151078</c:v>
                </c:pt>
                <c:pt idx="33">
                  <c:v>91.060475895550724</c:v>
                </c:pt>
                <c:pt idx="34">
                  <c:v>95.594337793290677</c:v>
                </c:pt>
                <c:pt idx="35">
                  <c:v>99.335563872821439</c:v>
                </c:pt>
                <c:pt idx="36">
                  <c:v>101.84587498728416</c:v>
                </c:pt>
                <c:pt idx="37">
                  <c:v>101.94639063418163</c:v>
                </c:pt>
                <c:pt idx="38">
                  <c:v>100</c:v>
                </c:pt>
                <c:pt idx="39">
                  <c:v>99.864259775059054</c:v>
                </c:pt>
                <c:pt idx="40">
                  <c:v>100.71328283441092</c:v>
                </c:pt>
                <c:pt idx="41">
                  <c:v>102.39959068815554</c:v>
                </c:pt>
                <c:pt idx="42">
                  <c:v>105.79522854481527</c:v>
                </c:pt>
                <c:pt idx="43">
                  <c:v>109.7241413343861</c:v>
                </c:pt>
                <c:pt idx="44">
                  <c:v>114.00478149224415</c:v>
                </c:pt>
                <c:pt idx="45">
                  <c:v>119.54721365267017</c:v>
                </c:pt>
                <c:pt idx="46">
                  <c:v>125.27606608703658</c:v>
                </c:pt>
                <c:pt idx="47">
                  <c:v>131.32188200149366</c:v>
                </c:pt>
                <c:pt idx="48">
                  <c:v>136.27309143517675</c:v>
                </c:pt>
                <c:pt idx="49">
                  <c:v>143.0625592890309</c:v>
                </c:pt>
                <c:pt idx="50">
                  <c:v>155.55470211993406</c:v>
                </c:pt>
                <c:pt idx="51">
                  <c:v>163.42358911481216</c:v>
                </c:pt>
              </c:numCache>
            </c:numRef>
          </c:val>
          <c:smooth val="0"/>
          <c:extLst>
            <c:ext xmlns:c16="http://schemas.microsoft.com/office/drawing/2014/chart" uri="{C3380CC4-5D6E-409C-BE32-E72D297353CC}">
              <c16:uniqueId val="{00000001-4847-484A-B69F-F907BFB000D5}"/>
            </c:ext>
          </c:extLst>
        </c:ser>
        <c:ser>
          <c:idx val="2"/>
          <c:order val="2"/>
          <c:tx>
            <c:strRef>
              <c:f>'1.1 Price indices'!$Q$2</c:f>
              <c:strCache>
                <c:ptCount val="1"/>
                <c:pt idx="0">
                  <c:v>Other construction NKS deflator</c:v>
                </c:pt>
              </c:strCache>
            </c:strRef>
          </c:tx>
          <c:spPr>
            <a:ln w="28575" cap="rnd">
              <a:solidFill>
                <a:schemeClr val="accent3"/>
              </a:solidFill>
              <a:round/>
            </a:ln>
            <a:effectLst/>
          </c:spPr>
          <c:marker>
            <c:symbol val="none"/>
          </c:marker>
          <c:cat>
            <c:numRef>
              <c:f>'1.1 Price indices'!$A$108:$A$159</c:f>
              <c:numCache>
                <c:formatCode>General</c:formatCode>
                <c:ptCount val="52"/>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numCache>
            </c:numRef>
          </c:cat>
          <c:val>
            <c:numRef>
              <c:f>'1.1 Price indices'!$Q$108:$Q$159</c:f>
              <c:numCache>
                <c:formatCode>0.000</c:formatCode>
                <c:ptCount val="52"/>
                <c:pt idx="0">
                  <c:v>8.1400506144172819</c:v>
                </c:pt>
                <c:pt idx="1">
                  <c:v>8.790631333983935</c:v>
                </c:pt>
                <c:pt idx="2">
                  <c:v>9.9951491632306571</c:v>
                </c:pt>
                <c:pt idx="3">
                  <c:v>11.971897175619155</c:v>
                </c:pt>
                <c:pt idx="4">
                  <c:v>14.321353920841482</c:v>
                </c:pt>
                <c:pt idx="5">
                  <c:v>16.574021800495071</c:v>
                </c:pt>
                <c:pt idx="6">
                  <c:v>18.609085575391838</c:v>
                </c:pt>
                <c:pt idx="7">
                  <c:v>21.434858254016991</c:v>
                </c:pt>
                <c:pt idx="8">
                  <c:v>24.755496281926931</c:v>
                </c:pt>
                <c:pt idx="9">
                  <c:v>28.671189146049482</c:v>
                </c:pt>
                <c:pt idx="10">
                  <c:v>33.088968388950796</c:v>
                </c:pt>
                <c:pt idx="11">
                  <c:v>35.518510747868547</c:v>
                </c:pt>
                <c:pt idx="12">
                  <c:v>37.343735488065384</c:v>
                </c:pt>
                <c:pt idx="13">
                  <c:v>41.026013133548602</c:v>
                </c:pt>
                <c:pt idx="14">
                  <c:v>46.193946486515244</c:v>
                </c:pt>
                <c:pt idx="15">
                  <c:v>51.523459727898192</c:v>
                </c:pt>
                <c:pt idx="16">
                  <c:v>55.803601766904521</c:v>
                </c:pt>
                <c:pt idx="17">
                  <c:v>59.40041246793313</c:v>
                </c:pt>
                <c:pt idx="18">
                  <c:v>62.951902178421513</c:v>
                </c:pt>
                <c:pt idx="19">
                  <c:v>64.505141916906624</c:v>
                </c:pt>
                <c:pt idx="20">
                  <c:v>64.239453308877231</c:v>
                </c:pt>
                <c:pt idx="21">
                  <c:v>63.843393148450247</c:v>
                </c:pt>
                <c:pt idx="22">
                  <c:v>63.934880385894012</c:v>
                </c:pt>
                <c:pt idx="23">
                  <c:v>64.792422738294789</c:v>
                </c:pt>
                <c:pt idx="24">
                  <c:v>65.380105687531113</c:v>
                </c:pt>
                <c:pt idx="25">
                  <c:v>65.4889719213609</c:v>
                </c:pt>
                <c:pt idx="26">
                  <c:v>67.075045346942545</c:v>
                </c:pt>
                <c:pt idx="27">
                  <c:v>67.762562586716541</c:v>
                </c:pt>
                <c:pt idx="28">
                  <c:v>68.360708346704797</c:v>
                </c:pt>
                <c:pt idx="29">
                  <c:v>71.683379560486443</c:v>
                </c:pt>
                <c:pt idx="30">
                  <c:v>70.968547179231152</c:v>
                </c:pt>
                <c:pt idx="31">
                  <c:v>71.853317469017796</c:v>
                </c:pt>
                <c:pt idx="32">
                  <c:v>76.789624389422258</c:v>
                </c:pt>
                <c:pt idx="33">
                  <c:v>80.903967566617723</c:v>
                </c:pt>
                <c:pt idx="34">
                  <c:v>85.393787829364641</c:v>
                </c:pt>
                <c:pt idx="35">
                  <c:v>88.784090248299123</c:v>
                </c:pt>
                <c:pt idx="36">
                  <c:v>92.341542499806991</c:v>
                </c:pt>
                <c:pt idx="37">
                  <c:v>96.808130491444913</c:v>
                </c:pt>
                <c:pt idx="38">
                  <c:v>100</c:v>
                </c:pt>
                <c:pt idx="39">
                  <c:v>103.99183977716315</c:v>
                </c:pt>
                <c:pt idx="40">
                  <c:v>108.40557143264053</c:v>
                </c:pt>
                <c:pt idx="41">
                  <c:v>110.31043145020811</c:v>
                </c:pt>
                <c:pt idx="42">
                  <c:v>111.7760995113283</c:v>
                </c:pt>
                <c:pt idx="43">
                  <c:v>113.45205763808404</c:v>
                </c:pt>
                <c:pt idx="44">
                  <c:v>115.40020434529288</c:v>
                </c:pt>
                <c:pt idx="45">
                  <c:v>117.73908424695621</c:v>
                </c:pt>
                <c:pt idx="46">
                  <c:v>120.36488357862871</c:v>
                </c:pt>
                <c:pt idx="47">
                  <c:v>123.16906043126477</c:v>
                </c:pt>
                <c:pt idx="48">
                  <c:v>124.4710349105748</c:v>
                </c:pt>
                <c:pt idx="49">
                  <c:v>128.34115163175454</c:v>
                </c:pt>
                <c:pt idx="50">
                  <c:v>144.4465999237884</c:v>
                </c:pt>
                <c:pt idx="51">
                  <c:v>157.8222938918164</c:v>
                </c:pt>
              </c:numCache>
            </c:numRef>
          </c:val>
          <c:smooth val="0"/>
          <c:extLst>
            <c:ext xmlns:c16="http://schemas.microsoft.com/office/drawing/2014/chart" uri="{C3380CC4-5D6E-409C-BE32-E72D297353CC}">
              <c16:uniqueId val="{00000002-4847-484A-B69F-F907BFB000D5}"/>
            </c:ext>
          </c:extLst>
        </c:ser>
        <c:dLbls>
          <c:showLegendKey val="0"/>
          <c:showVal val="0"/>
          <c:showCatName val="0"/>
          <c:showSerName val="0"/>
          <c:showPercent val="0"/>
          <c:showBubbleSize val="0"/>
        </c:dLbls>
        <c:smooth val="0"/>
        <c:axId val="1417830495"/>
        <c:axId val="1417823295"/>
      </c:lineChart>
      <c:catAx>
        <c:axId val="141783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823295"/>
        <c:crosses val="autoZero"/>
        <c:auto val="1"/>
        <c:lblAlgn val="ctr"/>
        <c:lblOffset val="100"/>
        <c:noMultiLvlLbl val="0"/>
      </c:catAx>
      <c:valAx>
        <c:axId val="1417823295"/>
        <c:scaling>
          <c:logBase val="10"/>
          <c:orientation val="minMax"/>
          <c:max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1000" b="0" i="0" u="none" strike="noStrike" kern="1200" baseline="0">
                    <a:solidFill>
                      <a:sysClr val="windowText" lastClr="000000">
                        <a:lumMod val="65000"/>
                        <a:lumOff val="35000"/>
                      </a:sysClr>
                    </a:solidFill>
                  </a:rPr>
                  <a:t>Index 2010=100 (log scale)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8304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capita'!$K$2</c:f>
              <c:strCache>
                <c:ptCount val="1"/>
                <c:pt idx="0">
                  <c:v>Education - tertiary</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capita'!$K$8:$K$161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31.252226002065527</c:v>
                </c:pt>
                <c:pt idx="103">
                  <c:v>32.640734440471284</c:v>
                </c:pt>
                <c:pt idx="104">
                  <c:v>71.397693344863683</c:v>
                </c:pt>
                <c:pt idx="105">
                  <c:v>96.226587909149458</c:v>
                </c:pt>
                <c:pt idx="106">
                  <c:v>115.24364934592403</c:v>
                </c:pt>
                <c:pt idx="107">
                  <c:v>118.24015896786666</c:v>
                </c:pt>
                <c:pt idx="108">
                  <c:v>128.36242114407889</c:v>
                </c:pt>
                <c:pt idx="109">
                  <c:v>139.27213516448361</c:v>
                </c:pt>
                <c:pt idx="110">
                  <c:v>150.1378304988618</c:v>
                </c:pt>
                <c:pt idx="111">
                  <c:v>152.86927535732869</c:v>
                </c:pt>
                <c:pt idx="112">
                  <c:v>151.9802663480794</c:v>
                </c:pt>
                <c:pt idx="113">
                  <c:v>149.07611053072961</c:v>
                </c:pt>
                <c:pt idx="114">
                  <c:v>147.30525720224114</c:v>
                </c:pt>
                <c:pt idx="115">
                  <c:v>154.32667175542412</c:v>
                </c:pt>
                <c:pt idx="116">
                  <c:v>146.79459483127528</c:v>
                </c:pt>
                <c:pt idx="117">
                  <c:v>163.87519153329231</c:v>
                </c:pt>
                <c:pt idx="118">
                  <c:v>148.42358377031789</c:v>
                </c:pt>
                <c:pt idx="119">
                  <c:v>131.01399255697774</c:v>
                </c:pt>
                <c:pt idx="120">
                  <c:v>146.49070403460343</c:v>
                </c:pt>
                <c:pt idx="121">
                  <c:v>225.54439873042685</c:v>
                </c:pt>
                <c:pt idx="122">
                  <c:v>260.0849158563779</c:v>
                </c:pt>
                <c:pt idx="123">
                  <c:v>261.17208358838354</c:v>
                </c:pt>
                <c:pt idx="124">
                  <c:v>242.9202317252736</c:v>
                </c:pt>
                <c:pt idx="125">
                  <c:v>246.94873356018823</c:v>
                </c:pt>
                <c:pt idx="126">
                  <c:v>259.26378310353039</c:v>
                </c:pt>
                <c:pt idx="127">
                  <c:v>285.80312812964405</c:v>
                </c:pt>
                <c:pt idx="128">
                  <c:v>320.26214434197681</c:v>
                </c:pt>
                <c:pt idx="129">
                  <c:v>317.4219224257659</c:v>
                </c:pt>
                <c:pt idx="130">
                  <c:v>325.73541883759253</c:v>
                </c:pt>
                <c:pt idx="131">
                  <c:v>257.04001758790554</c:v>
                </c:pt>
                <c:pt idx="132">
                  <c:v>283.7036644954897</c:v>
                </c:pt>
                <c:pt idx="133">
                  <c:v>359.03771394443083</c:v>
                </c:pt>
                <c:pt idx="134">
                  <c:v>387.52356819912205</c:v>
                </c:pt>
                <c:pt idx="135">
                  <c:v>397.44561666146484</c:v>
                </c:pt>
                <c:pt idx="136">
                  <c:v>358.84865676013027</c:v>
                </c:pt>
                <c:pt idx="137">
                  <c:v>310.6034152100973</c:v>
                </c:pt>
                <c:pt idx="138">
                  <c:v>389.56758938637756</c:v>
                </c:pt>
                <c:pt idx="139">
                  <c:v>431.69422877677465</c:v>
                </c:pt>
                <c:pt idx="140">
                  <c:v>423.97392822832774</c:v>
                </c:pt>
                <c:pt idx="141">
                  <c:v>436.8793723128212</c:v>
                </c:pt>
                <c:pt idx="142">
                  <c:v>380.93310314527116</c:v>
                </c:pt>
                <c:pt idx="143">
                  <c:v>364.54886574165295</c:v>
                </c:pt>
                <c:pt idx="144">
                  <c:v>380.80681679669101</c:v>
                </c:pt>
                <c:pt idx="145">
                  <c:v>394.02192773258611</c:v>
                </c:pt>
                <c:pt idx="146">
                  <c:v>396.51999043773418</c:v>
                </c:pt>
                <c:pt idx="147">
                  <c:v>355.76555433197194</c:v>
                </c:pt>
                <c:pt idx="148">
                  <c:v>490.61701109409421</c:v>
                </c:pt>
                <c:pt idx="149">
                  <c:v>479.12324548660979</c:v>
                </c:pt>
                <c:pt idx="150">
                  <c:v>477.92074872277078</c:v>
                </c:pt>
                <c:pt idx="151">
                  <c:v>400.68729804730191</c:v>
                </c:pt>
                <c:pt idx="152">
                  <c:v>424.306494208434</c:v>
                </c:pt>
                <c:pt idx="153">
                  <c:v>#N/A</c:v>
                </c:pt>
              </c:numCache>
            </c:numRef>
          </c:val>
          <c:smooth val="0"/>
          <c:extLst>
            <c:ext xmlns:c16="http://schemas.microsoft.com/office/drawing/2014/chart" uri="{C3380CC4-5D6E-409C-BE32-E72D297353CC}">
              <c16:uniqueId val="{00000001-F7CF-4437-A238-698969094418}"/>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capita'!$L$2</c:f>
              <c:strCache>
                <c:ptCount val="1"/>
                <c:pt idx="0">
                  <c:v>Public administration and safety</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capita'!$L$8:$L$161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89.813725940245945</c:v>
                </c:pt>
                <c:pt idx="34">
                  <c:v>89.646340589169952</c:v>
                </c:pt>
                <c:pt idx="35">
                  <c:v>84.685668210455077</c:v>
                </c:pt>
                <c:pt idx="36">
                  <c:v>122.73824226692254</c:v>
                </c:pt>
                <c:pt idx="37">
                  <c:v>108.58508419330606</c:v>
                </c:pt>
                <c:pt idx="38">
                  <c:v>131.66724097102644</c:v>
                </c:pt>
                <c:pt idx="39">
                  <c:v>133.99174425479811</c:v>
                </c:pt>
                <c:pt idx="40">
                  <c:v>139.97672065915546</c:v>
                </c:pt>
                <c:pt idx="41">
                  <c:v>186.67489171459871</c:v>
                </c:pt>
                <c:pt idx="42">
                  <c:v>122.8152409153749</c:v>
                </c:pt>
                <c:pt idx="43">
                  <c:v>85.057086636962012</c:v>
                </c:pt>
                <c:pt idx="44">
                  <c:v>75.13520856933637</c:v>
                </c:pt>
                <c:pt idx="45">
                  <c:v>64.777253338435131</c:v>
                </c:pt>
                <c:pt idx="46">
                  <c:v>53.541511888013758</c:v>
                </c:pt>
                <c:pt idx="47">
                  <c:v>44.022564077100974</c:v>
                </c:pt>
                <c:pt idx="48">
                  <c:v>29.258183448594561</c:v>
                </c:pt>
                <c:pt idx="49">
                  <c:v>41.064300885892841</c:v>
                </c:pt>
                <c:pt idx="50">
                  <c:v>55.208161383582123</c:v>
                </c:pt>
                <c:pt idx="51">
                  <c:v>67.592922620767098</c:v>
                </c:pt>
                <c:pt idx="52">
                  <c:v>72.316846636120388</c:v>
                </c:pt>
                <c:pt idx="53">
                  <c:v>66.725015725475728</c:v>
                </c:pt>
                <c:pt idx="54">
                  <c:v>69.749632529586037</c:v>
                </c:pt>
                <c:pt idx="55">
                  <c:v>80.654486180484014</c:v>
                </c:pt>
                <c:pt idx="56">
                  <c:v>75.239729725962604</c:v>
                </c:pt>
                <c:pt idx="57">
                  <c:v>67.572305519666941</c:v>
                </c:pt>
                <c:pt idx="58">
                  <c:v>31.842323629766259</c:v>
                </c:pt>
                <c:pt idx="59">
                  <c:v>51.644247638258932</c:v>
                </c:pt>
                <c:pt idx="60">
                  <c:v>65.861479325259836</c:v>
                </c:pt>
                <c:pt idx="61">
                  <c:v>52.807119692724235</c:v>
                </c:pt>
                <c:pt idx="62">
                  <c:v>50.037551271471379</c:v>
                </c:pt>
                <c:pt idx="63">
                  <c:v>63.356606981113003</c:v>
                </c:pt>
                <c:pt idx="64">
                  <c:v>90.287144913069469</c:v>
                </c:pt>
                <c:pt idx="65">
                  <c:v>101.31051030488732</c:v>
                </c:pt>
                <c:pt idx="66">
                  <c:v>105.09455240924072</c:v>
                </c:pt>
                <c:pt idx="67">
                  <c:v>153.94566576483544</c:v>
                </c:pt>
                <c:pt idx="68">
                  <c:v>210.0054517112242</c:v>
                </c:pt>
                <c:pt idx="69">
                  <c:v>159.97325904025953</c:v>
                </c:pt>
                <c:pt idx="70">
                  <c:v>127.419968574237</c:v>
                </c:pt>
                <c:pt idx="71">
                  <c:v>111.207646096519</c:v>
                </c:pt>
                <c:pt idx="72">
                  <c:v>94.167584006344867</c:v>
                </c:pt>
                <c:pt idx="73">
                  <c:v>96.777165003521901</c:v>
                </c:pt>
                <c:pt idx="74">
                  <c:v>123.29359154115164</c:v>
                </c:pt>
                <c:pt idx="75">
                  <c:v>124.72601167995279</c:v>
                </c:pt>
                <c:pt idx="76">
                  <c:v>120.05399984454374</c:v>
                </c:pt>
                <c:pt idx="77">
                  <c:v>152.43780618856314</c:v>
                </c:pt>
                <c:pt idx="78">
                  <c:v>136.3181048275909</c:v>
                </c:pt>
                <c:pt idx="79">
                  <c:v>130.77935419944768</c:v>
                </c:pt>
                <c:pt idx="80">
                  <c:v>131.60304262569738</c:v>
                </c:pt>
                <c:pt idx="81">
                  <c:v>188.23847648065541</c:v>
                </c:pt>
                <c:pt idx="82">
                  <c:v>232.46872004407496</c:v>
                </c:pt>
                <c:pt idx="83">
                  <c:v>255.42108282660689</c:v>
                </c:pt>
                <c:pt idx="84">
                  <c:v>191.57602059275959</c:v>
                </c:pt>
                <c:pt idx="85">
                  <c:v>218.19568399681322</c:v>
                </c:pt>
                <c:pt idx="86">
                  <c:v>265.274615690828</c:v>
                </c:pt>
                <c:pt idx="87">
                  <c:v>225.26603254988811</c:v>
                </c:pt>
                <c:pt idx="88">
                  <c:v>283.21395482258646</c:v>
                </c:pt>
                <c:pt idx="89">
                  <c:v>310.9375677037101</c:v>
                </c:pt>
                <c:pt idx="90">
                  <c:v>292.50519321542646</c:v>
                </c:pt>
                <c:pt idx="91">
                  <c:v>277.53076167681985</c:v>
                </c:pt>
                <c:pt idx="92">
                  <c:v>237.38054091407562</c:v>
                </c:pt>
                <c:pt idx="93">
                  <c:v>284.36402331291271</c:v>
                </c:pt>
                <c:pt idx="94">
                  <c:v>344.33273007174284</c:v>
                </c:pt>
                <c:pt idx="95">
                  <c:v>355.9507363657184</c:v>
                </c:pt>
                <c:pt idx="96">
                  <c:v>377.94268661829341</c:v>
                </c:pt>
                <c:pt idx="97">
                  <c:v>299.76129409258459</c:v>
                </c:pt>
                <c:pt idx="98">
                  <c:v>239.74388403927767</c:v>
                </c:pt>
                <c:pt idx="99">
                  <c:v>267.78115384693888</c:v>
                </c:pt>
                <c:pt idx="100">
                  <c:v>333.08654446718094</c:v>
                </c:pt>
                <c:pt idx="101">
                  <c:v>335.52231965698667</c:v>
                </c:pt>
                <c:pt idx="102">
                  <c:v>134.07968626142645</c:v>
                </c:pt>
                <c:pt idx="103">
                  <c:v>190.67053588529168</c:v>
                </c:pt>
                <c:pt idx="104">
                  <c:v>214.54754989964263</c:v>
                </c:pt>
                <c:pt idx="105">
                  <c:v>249.54119703464602</c:v>
                </c:pt>
                <c:pt idx="106">
                  <c:v>278.55583521347472</c:v>
                </c:pt>
                <c:pt idx="107">
                  <c:v>216.57482847664141</c:v>
                </c:pt>
                <c:pt idx="108">
                  <c:v>244.91333985254201</c:v>
                </c:pt>
                <c:pt idx="109">
                  <c:v>272.73092467331793</c:v>
                </c:pt>
                <c:pt idx="110">
                  <c:v>344.70586183008714</c:v>
                </c:pt>
                <c:pt idx="111">
                  <c:v>372.14491156778291</c:v>
                </c:pt>
                <c:pt idx="112">
                  <c:v>435.51024490810778</c:v>
                </c:pt>
                <c:pt idx="113">
                  <c:v>406.40980670571821</c:v>
                </c:pt>
                <c:pt idx="114">
                  <c:v>300.09393290618073</c:v>
                </c:pt>
                <c:pt idx="115">
                  <c:v>307.06273501376546</c:v>
                </c:pt>
                <c:pt idx="116">
                  <c:v>436.56922221180497</c:v>
                </c:pt>
                <c:pt idx="117">
                  <c:v>522.78008310577434</c:v>
                </c:pt>
                <c:pt idx="118">
                  <c:v>320.59329036456995</c:v>
                </c:pt>
                <c:pt idx="119">
                  <c:v>278.84563621226391</c:v>
                </c:pt>
                <c:pt idx="120">
                  <c:v>392.30557842006272</c:v>
                </c:pt>
                <c:pt idx="121">
                  <c:v>408.02615361392878</c:v>
                </c:pt>
                <c:pt idx="122">
                  <c:v>443.13603168678463</c:v>
                </c:pt>
                <c:pt idx="123">
                  <c:v>364.05165846882988</c:v>
                </c:pt>
                <c:pt idx="124">
                  <c:v>389.90398648432381</c:v>
                </c:pt>
                <c:pt idx="125">
                  <c:v>319.93634782809664</c:v>
                </c:pt>
                <c:pt idx="126">
                  <c:v>368.47496313266362</c:v>
                </c:pt>
                <c:pt idx="127">
                  <c:v>391.91486829636142</c:v>
                </c:pt>
                <c:pt idx="128">
                  <c:v>705.90987351954175</c:v>
                </c:pt>
                <c:pt idx="129">
                  <c:v>445.50241664352149</c:v>
                </c:pt>
                <c:pt idx="130">
                  <c:v>705.87453010304796</c:v>
                </c:pt>
                <c:pt idx="131">
                  <c:v>368.19446698077462</c:v>
                </c:pt>
                <c:pt idx="132">
                  <c:v>526.09795517301882</c:v>
                </c:pt>
                <c:pt idx="133">
                  <c:v>463.08243351930378</c:v>
                </c:pt>
                <c:pt idx="134">
                  <c:v>577.58191911011681</c:v>
                </c:pt>
                <c:pt idx="135">
                  <c:v>712.78130416113174</c:v>
                </c:pt>
                <c:pt idx="136">
                  <c:v>605.3137567904422</c:v>
                </c:pt>
                <c:pt idx="137">
                  <c:v>530.49557132869336</c:v>
                </c:pt>
                <c:pt idx="138">
                  <c:v>496.49791723593046</c:v>
                </c:pt>
                <c:pt idx="139">
                  <c:v>461.99459235963758</c:v>
                </c:pt>
                <c:pt idx="140">
                  <c:v>572.41734690069222</c:v>
                </c:pt>
                <c:pt idx="141">
                  <c:v>604.88811770519408</c:v>
                </c:pt>
                <c:pt idx="142">
                  <c:v>521.14968652023799</c:v>
                </c:pt>
                <c:pt idx="143">
                  <c:v>581.51187014320055</c:v>
                </c:pt>
                <c:pt idx="144">
                  <c:v>598.38799811701904</c:v>
                </c:pt>
                <c:pt idx="145">
                  <c:v>670.70294352390022</c:v>
                </c:pt>
                <c:pt idx="146">
                  <c:v>663.7068207882636</c:v>
                </c:pt>
                <c:pt idx="147">
                  <c:v>567.47668941695997</c:v>
                </c:pt>
                <c:pt idx="148">
                  <c:v>606.80063570011441</c:v>
                </c:pt>
                <c:pt idx="149">
                  <c:v>711.34274481426417</c:v>
                </c:pt>
                <c:pt idx="150">
                  <c:v>728.70178880731828</c:v>
                </c:pt>
                <c:pt idx="151">
                  <c:v>751.03776616737844</c:v>
                </c:pt>
                <c:pt idx="152">
                  <c:v>803.06462454851157</c:v>
                </c:pt>
                <c:pt idx="153">
                  <c:v>#N/A</c:v>
                </c:pt>
              </c:numCache>
            </c:numRef>
          </c:val>
          <c:smooth val="0"/>
          <c:extLst>
            <c:ext xmlns:c16="http://schemas.microsoft.com/office/drawing/2014/chart" uri="{C3380CC4-5D6E-409C-BE32-E72D297353CC}">
              <c16:uniqueId val="{00000001-0082-4DA2-8BA2-06CD79F6BAEC}"/>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Real investment per capita'!$M$2</c:f>
              <c:strCache>
                <c:ptCount val="1"/>
                <c:pt idx="0">
                  <c:v>Social housing</c:v>
                </c:pt>
              </c:strCache>
            </c:strRef>
          </c:tx>
          <c:spPr>
            <a:ln w="28575" cap="rnd">
              <a:solidFill>
                <a:schemeClr val="accent1"/>
              </a:solidFill>
              <a:round/>
            </a:ln>
            <a:effectLst/>
          </c:spPr>
          <c:marker>
            <c:symbol val="none"/>
          </c:marker>
          <c:cat>
            <c:numRef>
              <c:f>'2.4 Real investment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'2.4 Real investment per capita'!$M$8:$M$161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50.824511648653129</c:v>
                </c:pt>
                <c:pt idx="69">
                  <c:v>334.64876202858795</c:v>
                </c:pt>
                <c:pt idx="70">
                  <c:v>424.99684975940659</c:v>
                </c:pt>
                <c:pt idx="71">
                  <c:v>493.48411584989464</c:v>
                </c:pt>
                <c:pt idx="72">
                  <c:v>401.59490537152726</c:v>
                </c:pt>
                <c:pt idx="73">
                  <c:v>137.34204890715031</c:v>
                </c:pt>
                <c:pt idx="74">
                  <c:v>105.26436440093424</c:v>
                </c:pt>
                <c:pt idx="75">
                  <c:v>303.45423113389575</c:v>
                </c:pt>
                <c:pt idx="76">
                  <c:v>365.18523819495192</c:v>
                </c:pt>
                <c:pt idx="77">
                  <c:v>364.14545984472778</c:v>
                </c:pt>
                <c:pt idx="78">
                  <c:v>347.90703518355127</c:v>
                </c:pt>
                <c:pt idx="79">
                  <c:v>435.77286659023321</c:v>
                </c:pt>
                <c:pt idx="80">
                  <c:v>484.614375838868</c:v>
                </c:pt>
                <c:pt idx="81">
                  <c:v>397.77223579528601</c:v>
                </c:pt>
                <c:pt idx="82">
                  <c:v>247.02379595807207</c:v>
                </c:pt>
                <c:pt idx="83">
                  <c:v>325.12550404689051</c:v>
                </c:pt>
                <c:pt idx="84">
                  <c:v>322.13173778349028</c:v>
                </c:pt>
                <c:pt idx="85">
                  <c:v>264.64055827291276</c:v>
                </c:pt>
                <c:pt idx="86">
                  <c:v>285.91626469306908</c:v>
                </c:pt>
                <c:pt idx="87">
                  <c:v>257.84950973138126</c:v>
                </c:pt>
                <c:pt idx="88">
                  <c:v>199.24812840793913</c:v>
                </c:pt>
                <c:pt idx="89">
                  <c:v>203.79240542269596</c:v>
                </c:pt>
                <c:pt idx="90">
                  <c:v>253.08460623628611</c:v>
                </c:pt>
                <c:pt idx="91">
                  <c:v>220.30195258753693</c:v>
                </c:pt>
                <c:pt idx="92">
                  <c:v>193.36823305946291</c:v>
                </c:pt>
                <c:pt idx="93">
                  <c:v>153.49391625325731</c:v>
                </c:pt>
                <c:pt idx="94">
                  <c:v>149.28795847964523</c:v>
                </c:pt>
                <c:pt idx="95">
                  <c:v>130.39193724016135</c:v>
                </c:pt>
                <c:pt idx="96">
                  <c:v>119.02492743422849</c:v>
                </c:pt>
                <c:pt idx="97">
                  <c:v>128.87106510923431</c:v>
                </c:pt>
                <c:pt idx="98">
                  <c:v>117.82254036136001</c:v>
                </c:pt>
                <c:pt idx="99">
                  <c:v>107.86282436012476</c:v>
                </c:pt>
                <c:pt idx="100">
                  <c:v>104.12737124479213</c:v>
                </c:pt>
                <c:pt idx="101">
                  <c:v>76.582093662182189</c:v>
                </c:pt>
                <c:pt idx="102">
                  <c:v>52.384350467181655</c:v>
                </c:pt>
                <c:pt idx="103">
                  <c:v>53.748478088745735</c:v>
                </c:pt>
                <c:pt idx="104">
                  <c:v>61.874711497087063</c:v>
                </c:pt>
                <c:pt idx="105">
                  <c:v>132.57903366553086</c:v>
                </c:pt>
                <c:pt idx="106">
                  <c:v>221.47184975384553</c:v>
                </c:pt>
                <c:pt idx="107">
                  <c:v>146.39216459814455</c:v>
                </c:pt>
                <c:pt idx="108">
                  <c:v>141.29551535197393</c:v>
                </c:pt>
                <c:pt idx="109">
                  <c:v>118.29151024749747</c:v>
                </c:pt>
                <c:pt idx="110">
                  <c:v>99.33475445605896</c:v>
                </c:pt>
                <c:pt idx="111">
                  <c:v>70.60694770981911</c:v>
                </c:pt>
                <c:pt idx="112">
                  <c:v>37.201849829275361</c:v>
                </c:pt>
                <c:pt idx="113">
                  <c:v>32.106764081102398</c:v>
                </c:pt>
                <c:pt idx="114">
                  <c:v>53.116344333376979</c:v>
                </c:pt>
                <c:pt idx="115">
                  <c:v>68.608918184680761</c:v>
                </c:pt>
                <c:pt idx="116">
                  <c:v>105.36307820490036</c:v>
                </c:pt>
                <c:pt idx="117">
                  <c:v>98.710683849766625</c:v>
                </c:pt>
                <c:pt idx="118">
                  <c:v>110.23632404345841</c:v>
                </c:pt>
                <c:pt idx="119">
                  <c:v>166.21567028467152</c:v>
                </c:pt>
                <c:pt idx="120">
                  <c:v>139.14174919337867</c:v>
                </c:pt>
                <c:pt idx="121">
                  <c:v>312.35994397435655</c:v>
                </c:pt>
                <c:pt idx="122">
                  <c:v>53.099270992648933</c:v>
                </c:pt>
                <c:pt idx="123">
                  <c:v>23.741912440197492</c:v>
                </c:pt>
                <c:pt idx="124">
                  <c:v>-0.91162249654581662</c:v>
                </c:pt>
                <c:pt idx="125">
                  <c:v>-9.7348003648645154</c:v>
                </c:pt>
                <c:pt idx="126">
                  <c:v>-37.134922120597871</c:v>
                </c:pt>
                <c:pt idx="127">
                  <c:v>-85.600514889312919</c:v>
                </c:pt>
                <c:pt idx="128">
                  <c:v>-57.846759141675413</c:v>
                </c:pt>
                <c:pt idx="129">
                  <c:v>-80.030355381750454</c:v>
                </c:pt>
                <c:pt idx="130">
                  <c:v>-13.333469906158006</c:v>
                </c:pt>
                <c:pt idx="131">
                  <c:v>64.450609910616421</c:v>
                </c:pt>
                <c:pt idx="132">
                  <c:v>66.902548359043777</c:v>
                </c:pt>
                <c:pt idx="133">
                  <c:v>74.214468569066682</c:v>
                </c:pt>
                <c:pt idx="134">
                  <c:v>70.190578263770931</c:v>
                </c:pt>
                <c:pt idx="135">
                  <c:v>100.76838525348033</c:v>
                </c:pt>
                <c:pt idx="136">
                  <c:v>95.81055727285478</c:v>
                </c:pt>
                <c:pt idx="137">
                  <c:v>166.77239612836755</c:v>
                </c:pt>
                <c:pt idx="138">
                  <c:v>226.71250351606366</c:v>
                </c:pt>
                <c:pt idx="139">
                  <c:v>122.81051013111876</c:v>
                </c:pt>
                <c:pt idx="140">
                  <c:v>186.788085938416</c:v>
                </c:pt>
                <c:pt idx="141">
                  <c:v>187.68171020824079</c:v>
                </c:pt>
                <c:pt idx="142">
                  <c:v>62.684728366634488</c:v>
                </c:pt>
                <c:pt idx="143">
                  <c:v>55.821164788035517</c:v>
                </c:pt>
                <c:pt idx="144">
                  <c:v>167.65582675756355</c:v>
                </c:pt>
                <c:pt idx="145">
                  <c:v>116.9024222650463</c:v>
                </c:pt>
                <c:pt idx="146">
                  <c:v>29.655738116702469</c:v>
                </c:pt>
                <c:pt idx="147">
                  <c:v>171.97105339818</c:v>
                </c:pt>
                <c:pt idx="148">
                  <c:v>105.04008870512105</c:v>
                </c:pt>
                <c:pt idx="149">
                  <c:v>131.16828645532237</c:v>
                </c:pt>
                <c:pt idx="150">
                  <c:v>29.511665746641942</c:v>
                </c:pt>
                <c:pt idx="151">
                  <c:v>83.534966874389553</c:v>
                </c:pt>
                <c:pt idx="152">
                  <c:v>42.207133235702628</c:v>
                </c:pt>
                <c:pt idx="153">
                  <c:v>#N/A</c:v>
                </c:pt>
              </c:numCache>
            </c:numRef>
          </c:val>
          <c:smooth val="0"/>
          <c:extLst>
            <c:ext xmlns:c16="http://schemas.microsoft.com/office/drawing/2014/chart" uri="{C3380CC4-5D6E-409C-BE32-E72D297353CC}">
              <c16:uniqueId val="{00000001-F727-4629-9202-EAD6343AB6A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Investment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'3.1 Nominal capital stock'!$P$2</c:f>
              <c:strCache>
                <c:ptCount val="1"/>
                <c:pt idx="0">
                  <c:v>Total horizontal</c:v>
                </c:pt>
              </c:strCache>
            </c:strRef>
          </c:tx>
          <c:spPr>
            <a:ln w="28575" cap="rnd">
              <a:solidFill>
                <a:schemeClr val="accent1"/>
              </a:solidFill>
              <a:round/>
            </a:ln>
            <a:effectLst/>
          </c:spPr>
          <c:marker>
            <c:symbol val="none"/>
          </c:marker>
          <c:cat>
            <c:numRef>
              <c:f>'3.1 Nominal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'3.1 Nominal capital stock'!$P$8:$P$161</c:f>
              <c:numCache>
                <c:formatCode>"$"#,##0</c:formatCode>
                <c:ptCount val="154"/>
                <c:pt idx="0">
                  <c:v>2138000</c:v>
                </c:pt>
                <c:pt idx="1">
                  <c:v>4391000</c:v>
                </c:pt>
                <c:pt idx="2">
                  <c:v>6826000</c:v>
                </c:pt>
                <c:pt idx="3">
                  <c:v>9271000</c:v>
                </c:pt>
                <c:pt idx="4">
                  <c:v>10745000</c:v>
                </c:pt>
                <c:pt idx="5">
                  <c:v>13098000</c:v>
                </c:pt>
                <c:pt idx="6">
                  <c:v>14980000</c:v>
                </c:pt>
                <c:pt idx="7">
                  <c:v>15577000</c:v>
                </c:pt>
                <c:pt idx="8">
                  <c:v>18012000</c:v>
                </c:pt>
                <c:pt idx="9">
                  <c:v>19745000</c:v>
                </c:pt>
                <c:pt idx="10">
                  <c:v>20622000</c:v>
                </c:pt>
                <c:pt idx="11">
                  <c:v>20306000</c:v>
                </c:pt>
                <c:pt idx="12">
                  <c:v>20302000</c:v>
                </c:pt>
                <c:pt idx="13">
                  <c:v>19375000</c:v>
                </c:pt>
                <c:pt idx="14">
                  <c:v>21905000</c:v>
                </c:pt>
                <c:pt idx="15">
                  <c:v>19421000</c:v>
                </c:pt>
                <c:pt idx="16">
                  <c:v>20739000</c:v>
                </c:pt>
                <c:pt idx="17">
                  <c:v>22310000</c:v>
                </c:pt>
                <c:pt idx="18">
                  <c:v>20486000</c:v>
                </c:pt>
                <c:pt idx="19">
                  <c:v>19346000</c:v>
                </c:pt>
                <c:pt idx="20">
                  <c:v>19403000</c:v>
                </c:pt>
                <c:pt idx="21">
                  <c:v>18738000</c:v>
                </c:pt>
                <c:pt idx="22">
                  <c:v>18286000</c:v>
                </c:pt>
                <c:pt idx="23">
                  <c:v>18158000</c:v>
                </c:pt>
                <c:pt idx="24">
                  <c:v>17890000</c:v>
                </c:pt>
                <c:pt idx="25">
                  <c:v>16886000</c:v>
                </c:pt>
                <c:pt idx="26">
                  <c:v>19055000</c:v>
                </c:pt>
                <c:pt idx="27">
                  <c:v>19136000</c:v>
                </c:pt>
                <c:pt idx="28">
                  <c:v>19963000</c:v>
                </c:pt>
                <c:pt idx="29">
                  <c:v>20856000</c:v>
                </c:pt>
                <c:pt idx="30">
                  <c:v>21493000</c:v>
                </c:pt>
                <c:pt idx="31">
                  <c:v>21683000</c:v>
                </c:pt>
                <c:pt idx="32">
                  <c:v>26014000</c:v>
                </c:pt>
                <c:pt idx="33">
                  <c:v>27551000</c:v>
                </c:pt>
                <c:pt idx="34">
                  <c:v>31989000</c:v>
                </c:pt>
                <c:pt idx="35">
                  <c:v>32577000</c:v>
                </c:pt>
                <c:pt idx="36">
                  <c:v>36233000</c:v>
                </c:pt>
                <c:pt idx="37">
                  <c:v>39398000</c:v>
                </c:pt>
                <c:pt idx="38">
                  <c:v>42271000</c:v>
                </c:pt>
                <c:pt idx="39">
                  <c:v>45914000</c:v>
                </c:pt>
                <c:pt idx="40">
                  <c:v>49459000</c:v>
                </c:pt>
                <c:pt idx="41">
                  <c:v>52113000</c:v>
                </c:pt>
                <c:pt idx="42">
                  <c:v>56433000</c:v>
                </c:pt>
                <c:pt idx="43">
                  <c:v>59758000</c:v>
                </c:pt>
                <c:pt idx="44">
                  <c:v>67370000</c:v>
                </c:pt>
                <c:pt idx="45">
                  <c:v>77096000</c:v>
                </c:pt>
                <c:pt idx="46">
                  <c:v>86459000</c:v>
                </c:pt>
                <c:pt idx="47">
                  <c:v>107462000</c:v>
                </c:pt>
                <c:pt idx="48">
                  <c:v>110794000</c:v>
                </c:pt>
                <c:pt idx="49">
                  <c:v>115762000</c:v>
                </c:pt>
                <c:pt idx="50">
                  <c:v>119900000</c:v>
                </c:pt>
                <c:pt idx="51">
                  <c:v>108180000</c:v>
                </c:pt>
                <c:pt idx="52">
                  <c:v>107855000</c:v>
                </c:pt>
                <c:pt idx="53">
                  <c:v>112228000</c:v>
                </c:pt>
                <c:pt idx="54">
                  <c:v>118358000</c:v>
                </c:pt>
                <c:pt idx="55">
                  <c:v>121848000</c:v>
                </c:pt>
                <c:pt idx="56">
                  <c:v>124556000</c:v>
                </c:pt>
                <c:pt idx="57">
                  <c:v>130913000</c:v>
                </c:pt>
                <c:pt idx="58">
                  <c:v>142168000</c:v>
                </c:pt>
                <c:pt idx="59">
                  <c:v>155751000</c:v>
                </c:pt>
                <c:pt idx="60">
                  <c:v>166278000</c:v>
                </c:pt>
                <c:pt idx="61">
                  <c:v>161203000</c:v>
                </c:pt>
                <c:pt idx="62">
                  <c:v>147654000</c:v>
                </c:pt>
                <c:pt idx="63">
                  <c:v>138836000</c:v>
                </c:pt>
                <c:pt idx="64">
                  <c:v>138614000</c:v>
                </c:pt>
                <c:pt idx="65">
                  <c:v>146829000</c:v>
                </c:pt>
                <c:pt idx="66">
                  <c:v>170592000</c:v>
                </c:pt>
                <c:pt idx="67">
                  <c:v>193761000</c:v>
                </c:pt>
                <c:pt idx="68">
                  <c:v>216697000</c:v>
                </c:pt>
                <c:pt idx="69">
                  <c:v>247094000</c:v>
                </c:pt>
                <c:pt idx="70">
                  <c:v>276074000</c:v>
                </c:pt>
                <c:pt idx="71">
                  <c:v>287871000</c:v>
                </c:pt>
                <c:pt idx="72">
                  <c:v>292945000</c:v>
                </c:pt>
                <c:pt idx="73">
                  <c:v>289824000</c:v>
                </c:pt>
                <c:pt idx="74">
                  <c:v>302421000</c:v>
                </c:pt>
                <c:pt idx="75">
                  <c:v>308642000</c:v>
                </c:pt>
                <c:pt idx="76">
                  <c:v>314881000</c:v>
                </c:pt>
                <c:pt idx="77">
                  <c:v>340565000</c:v>
                </c:pt>
                <c:pt idx="78">
                  <c:v>366086000</c:v>
                </c:pt>
                <c:pt idx="79">
                  <c:v>417543000</c:v>
                </c:pt>
                <c:pt idx="80">
                  <c:v>480739000</c:v>
                </c:pt>
                <c:pt idx="81">
                  <c:v>557995000</c:v>
                </c:pt>
                <c:pt idx="82">
                  <c:v>615203000</c:v>
                </c:pt>
                <c:pt idx="83">
                  <c:v>680712000</c:v>
                </c:pt>
                <c:pt idx="84">
                  <c:v>750059000</c:v>
                </c:pt>
                <c:pt idx="85">
                  <c:v>828864000</c:v>
                </c:pt>
                <c:pt idx="86">
                  <c:v>905083000</c:v>
                </c:pt>
                <c:pt idx="87">
                  <c:v>978398000</c:v>
                </c:pt>
                <c:pt idx="88">
                  <c:v>1050859000</c:v>
                </c:pt>
                <c:pt idx="89">
                  <c:v>1096310000</c:v>
                </c:pt>
                <c:pt idx="90">
                  <c:v>1169344000</c:v>
                </c:pt>
                <c:pt idx="91">
                  <c:v>1248505000</c:v>
                </c:pt>
                <c:pt idx="92">
                  <c:v>1296090000</c:v>
                </c:pt>
                <c:pt idx="93">
                  <c:v>1351391000</c:v>
                </c:pt>
                <c:pt idx="94">
                  <c:v>1495134000</c:v>
                </c:pt>
                <c:pt idx="95">
                  <c:v>1643620000</c:v>
                </c:pt>
                <c:pt idx="96">
                  <c:v>1777237000</c:v>
                </c:pt>
                <c:pt idx="97">
                  <c:v>1919273000</c:v>
                </c:pt>
                <c:pt idx="98">
                  <c:v>2125895000</c:v>
                </c:pt>
                <c:pt idx="99">
                  <c:v>2356143000</c:v>
                </c:pt>
                <c:pt idx="100">
                  <c:v>2717065000</c:v>
                </c:pt>
                <c:pt idx="101">
                  <c:v>3125470000</c:v>
                </c:pt>
                <c:pt idx="102">
                  <c:v>3614923000</c:v>
                </c:pt>
                <c:pt idx="103">
                  <c:v>3975409000</c:v>
                </c:pt>
                <c:pt idx="104">
                  <c:v>4528938000</c:v>
                </c:pt>
                <c:pt idx="105">
                  <c:v>5484711000</c:v>
                </c:pt>
                <c:pt idx="106">
                  <c:v>6716977000</c:v>
                </c:pt>
                <c:pt idx="107">
                  <c:v>7828775000</c:v>
                </c:pt>
                <c:pt idx="108">
                  <c:v>8822103000</c:v>
                </c:pt>
                <c:pt idx="109">
                  <c:v>10147388000</c:v>
                </c:pt>
                <c:pt idx="110">
                  <c:v>11564642000</c:v>
                </c:pt>
                <c:pt idx="111">
                  <c:v>13258466000</c:v>
                </c:pt>
                <c:pt idx="112">
                  <c:v>15271123000</c:v>
                </c:pt>
                <c:pt idx="113">
                  <c:v>16464910000</c:v>
                </c:pt>
                <c:pt idx="114">
                  <c:v>17523229000</c:v>
                </c:pt>
                <c:pt idx="115">
                  <c:v>19358122000</c:v>
                </c:pt>
                <c:pt idx="116">
                  <c:v>22066954000</c:v>
                </c:pt>
                <c:pt idx="117">
                  <c:v>25006091000</c:v>
                </c:pt>
                <c:pt idx="118">
                  <c:v>26775844000</c:v>
                </c:pt>
                <c:pt idx="119">
                  <c:v>28981480000</c:v>
                </c:pt>
                <c:pt idx="120">
                  <c:v>31389530000</c:v>
                </c:pt>
                <c:pt idx="121">
                  <c:v>32821657000</c:v>
                </c:pt>
                <c:pt idx="122">
                  <c:v>33194179000</c:v>
                </c:pt>
                <c:pt idx="123">
                  <c:v>32803652000</c:v>
                </c:pt>
                <c:pt idx="124">
                  <c:v>32324220000</c:v>
                </c:pt>
                <c:pt idx="125">
                  <c:v>32828129000</c:v>
                </c:pt>
                <c:pt idx="126">
                  <c:v>34324969000</c:v>
                </c:pt>
                <c:pt idx="127">
                  <c:v>35853227000</c:v>
                </c:pt>
                <c:pt idx="128">
                  <c:v>38084189000</c:v>
                </c:pt>
                <c:pt idx="129">
                  <c:v>39472673000</c:v>
                </c:pt>
                <c:pt idx="130">
                  <c:v>41791651000</c:v>
                </c:pt>
                <c:pt idx="131">
                  <c:v>45819806000</c:v>
                </c:pt>
                <c:pt idx="132">
                  <c:v>47290235000</c:v>
                </c:pt>
                <c:pt idx="133">
                  <c:v>49320694000</c:v>
                </c:pt>
                <c:pt idx="134">
                  <c:v>53156401000</c:v>
                </c:pt>
                <c:pt idx="135">
                  <c:v>58084272000</c:v>
                </c:pt>
                <c:pt idx="136">
                  <c:v>64521017000</c:v>
                </c:pt>
                <c:pt idx="137">
                  <c:v>69843462000</c:v>
                </c:pt>
                <c:pt idx="138">
                  <c:v>75240639000</c:v>
                </c:pt>
                <c:pt idx="139">
                  <c:v>83499952000</c:v>
                </c:pt>
                <c:pt idx="140">
                  <c:v>89747192000</c:v>
                </c:pt>
                <c:pt idx="141">
                  <c:v>94616714000</c:v>
                </c:pt>
                <c:pt idx="142">
                  <c:v>102034817000</c:v>
                </c:pt>
                <c:pt idx="143">
                  <c:v>107043699000</c:v>
                </c:pt>
                <c:pt idx="144">
                  <c:v>112257944000</c:v>
                </c:pt>
                <c:pt idx="145">
                  <c:v>118008098000</c:v>
                </c:pt>
                <c:pt idx="146">
                  <c:v>123953377000</c:v>
                </c:pt>
                <c:pt idx="147">
                  <c:v>129585959000</c:v>
                </c:pt>
                <c:pt idx="148">
                  <c:v>136348484000</c:v>
                </c:pt>
                <c:pt idx="149">
                  <c:v>145556815000</c:v>
                </c:pt>
                <c:pt idx="150">
                  <c:v>152605359000</c:v>
                </c:pt>
                <c:pt idx="151">
                  <c:v>163268113000</c:v>
                </c:pt>
                <c:pt idx="152">
                  <c:v>175650410000</c:v>
                </c:pt>
              </c:numCache>
            </c:numRef>
          </c:val>
          <c:smooth val="0"/>
          <c:extLst>
            <c:ext xmlns:c16="http://schemas.microsoft.com/office/drawing/2014/chart" uri="{C3380CC4-5D6E-409C-BE32-E72D297353CC}">
              <c16:uniqueId val="{00000000-3149-4C65-A215-95425F208C86}"/>
            </c:ext>
          </c:extLst>
        </c:ser>
        <c:ser>
          <c:idx val="1"/>
          <c:order val="1"/>
          <c:tx>
            <c:strRef>
              <c:f>'3.1 Nominal capital stock'!$Q$2</c:f>
              <c:strCache>
                <c:ptCount val="1"/>
                <c:pt idx="0">
                  <c:v>Total vertical</c:v>
                </c:pt>
              </c:strCache>
            </c:strRef>
          </c:tx>
          <c:spPr>
            <a:ln w="28575" cap="rnd">
              <a:solidFill>
                <a:schemeClr val="accent2"/>
              </a:solidFill>
              <a:round/>
            </a:ln>
            <a:effectLst/>
          </c:spPr>
          <c:marker>
            <c:symbol val="none"/>
          </c:marker>
          <c:cat>
            <c:numRef>
              <c:f>'3.1 Nominal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'3.1 Nominal capital stock'!$Q$8:$Q$161</c:f>
              <c:numCache>
                <c:formatCode>"$"#,##0</c:formatCode>
                <c:ptCount val="154"/>
                <c:pt idx="9">
                  <c:v>10000</c:v>
                </c:pt>
                <c:pt idx="10">
                  <c:v>14000</c:v>
                </c:pt>
                <c:pt idx="11">
                  <c:v>13000</c:v>
                </c:pt>
                <c:pt idx="12">
                  <c:v>13000</c:v>
                </c:pt>
                <c:pt idx="13">
                  <c:v>12000</c:v>
                </c:pt>
                <c:pt idx="14">
                  <c:v>20000</c:v>
                </c:pt>
                <c:pt idx="15">
                  <c:v>31000</c:v>
                </c:pt>
                <c:pt idx="16">
                  <c:v>65000</c:v>
                </c:pt>
                <c:pt idx="17">
                  <c:v>130000</c:v>
                </c:pt>
                <c:pt idx="18">
                  <c:v>157000</c:v>
                </c:pt>
                <c:pt idx="19">
                  <c:v>184000</c:v>
                </c:pt>
                <c:pt idx="20">
                  <c:v>204000</c:v>
                </c:pt>
                <c:pt idx="21">
                  <c:v>230000</c:v>
                </c:pt>
                <c:pt idx="22">
                  <c:v>265000</c:v>
                </c:pt>
                <c:pt idx="23">
                  <c:v>302000</c:v>
                </c:pt>
                <c:pt idx="24">
                  <c:v>332000</c:v>
                </c:pt>
                <c:pt idx="25">
                  <c:v>361000</c:v>
                </c:pt>
                <c:pt idx="26">
                  <c:v>418000</c:v>
                </c:pt>
                <c:pt idx="27">
                  <c:v>449000</c:v>
                </c:pt>
                <c:pt idx="28">
                  <c:v>492000</c:v>
                </c:pt>
                <c:pt idx="29">
                  <c:v>549000</c:v>
                </c:pt>
                <c:pt idx="30">
                  <c:v>592000</c:v>
                </c:pt>
                <c:pt idx="31">
                  <c:v>602000</c:v>
                </c:pt>
                <c:pt idx="32">
                  <c:v>686000</c:v>
                </c:pt>
                <c:pt idx="33">
                  <c:v>1437000</c:v>
                </c:pt>
                <c:pt idx="34">
                  <c:v>2181000</c:v>
                </c:pt>
                <c:pt idx="35">
                  <c:v>2786000</c:v>
                </c:pt>
                <c:pt idx="36">
                  <c:v>3883000</c:v>
                </c:pt>
                <c:pt idx="37">
                  <c:v>4699000</c:v>
                </c:pt>
                <c:pt idx="38">
                  <c:v>5627000</c:v>
                </c:pt>
                <c:pt idx="39">
                  <c:v>6476000</c:v>
                </c:pt>
                <c:pt idx="40">
                  <c:v>7546000</c:v>
                </c:pt>
                <c:pt idx="41">
                  <c:v>8717000</c:v>
                </c:pt>
                <c:pt idx="42">
                  <c:v>9787000</c:v>
                </c:pt>
                <c:pt idx="43">
                  <c:v>10359000</c:v>
                </c:pt>
                <c:pt idx="44">
                  <c:v>11671000</c:v>
                </c:pt>
                <c:pt idx="45">
                  <c:v>13367000</c:v>
                </c:pt>
                <c:pt idx="46">
                  <c:v>15016000</c:v>
                </c:pt>
                <c:pt idx="47">
                  <c:v>19053000</c:v>
                </c:pt>
                <c:pt idx="48">
                  <c:v>20077000</c:v>
                </c:pt>
                <c:pt idx="49">
                  <c:v>21782000</c:v>
                </c:pt>
                <c:pt idx="50">
                  <c:v>23904000</c:v>
                </c:pt>
                <c:pt idx="51">
                  <c:v>22896000</c:v>
                </c:pt>
                <c:pt idx="52">
                  <c:v>22586000</c:v>
                </c:pt>
                <c:pt idx="53">
                  <c:v>23776000</c:v>
                </c:pt>
                <c:pt idx="54">
                  <c:v>25801000</c:v>
                </c:pt>
                <c:pt idx="55">
                  <c:v>27449000</c:v>
                </c:pt>
                <c:pt idx="56">
                  <c:v>28555000</c:v>
                </c:pt>
                <c:pt idx="57">
                  <c:v>28362000</c:v>
                </c:pt>
                <c:pt idx="58">
                  <c:v>28614000</c:v>
                </c:pt>
                <c:pt idx="59">
                  <c:v>29978000</c:v>
                </c:pt>
                <c:pt idx="60">
                  <c:v>30574000</c:v>
                </c:pt>
                <c:pt idx="61">
                  <c:v>28261000</c:v>
                </c:pt>
                <c:pt idx="62">
                  <c:v>27026000</c:v>
                </c:pt>
                <c:pt idx="63">
                  <c:v>25129000</c:v>
                </c:pt>
                <c:pt idx="64">
                  <c:v>25569000</c:v>
                </c:pt>
                <c:pt idx="65">
                  <c:v>26825000</c:v>
                </c:pt>
                <c:pt idx="66">
                  <c:v>32167000</c:v>
                </c:pt>
                <c:pt idx="67">
                  <c:v>38321000</c:v>
                </c:pt>
                <c:pt idx="68">
                  <c:v>46223000</c:v>
                </c:pt>
                <c:pt idx="69">
                  <c:v>60703000</c:v>
                </c:pt>
                <c:pt idx="70">
                  <c:v>77050000</c:v>
                </c:pt>
                <c:pt idx="71">
                  <c:v>93645000</c:v>
                </c:pt>
                <c:pt idx="72">
                  <c:v>107289000</c:v>
                </c:pt>
                <c:pt idx="73">
                  <c:v>114169000</c:v>
                </c:pt>
                <c:pt idx="74">
                  <c:v>126347000</c:v>
                </c:pt>
                <c:pt idx="75">
                  <c:v>140561000</c:v>
                </c:pt>
                <c:pt idx="76">
                  <c:v>155128000</c:v>
                </c:pt>
                <c:pt idx="77">
                  <c:v>180865000</c:v>
                </c:pt>
                <c:pt idx="78">
                  <c:v>205846000</c:v>
                </c:pt>
                <c:pt idx="79">
                  <c:v>250017000</c:v>
                </c:pt>
                <c:pt idx="80">
                  <c:v>300028000</c:v>
                </c:pt>
                <c:pt idx="81">
                  <c:v>357249000</c:v>
                </c:pt>
                <c:pt idx="82">
                  <c:v>401287000</c:v>
                </c:pt>
                <c:pt idx="83">
                  <c:v>451377000</c:v>
                </c:pt>
                <c:pt idx="84">
                  <c:v>498328000</c:v>
                </c:pt>
                <c:pt idx="85">
                  <c:v>547165000</c:v>
                </c:pt>
                <c:pt idx="86">
                  <c:v>598137000</c:v>
                </c:pt>
                <c:pt idx="87">
                  <c:v>647057000</c:v>
                </c:pt>
                <c:pt idx="88">
                  <c:v>688878000</c:v>
                </c:pt>
                <c:pt idx="89">
                  <c:v>716279000</c:v>
                </c:pt>
                <c:pt idx="90">
                  <c:v>769011000</c:v>
                </c:pt>
                <c:pt idx="91">
                  <c:v>824920000</c:v>
                </c:pt>
                <c:pt idx="92">
                  <c:v>853899000</c:v>
                </c:pt>
                <c:pt idx="93">
                  <c:v>889042000</c:v>
                </c:pt>
                <c:pt idx="94">
                  <c:v>987826000</c:v>
                </c:pt>
                <c:pt idx="95">
                  <c:v>1081254000</c:v>
                </c:pt>
                <c:pt idx="96">
                  <c:v>1159425000</c:v>
                </c:pt>
                <c:pt idx="97">
                  <c:v>1224656000</c:v>
                </c:pt>
                <c:pt idx="98">
                  <c:v>1338552000</c:v>
                </c:pt>
                <c:pt idx="99">
                  <c:v>1490871000</c:v>
                </c:pt>
                <c:pt idx="100">
                  <c:v>1732923000</c:v>
                </c:pt>
                <c:pt idx="101">
                  <c:v>2117550000</c:v>
                </c:pt>
                <c:pt idx="102">
                  <c:v>2435212000</c:v>
                </c:pt>
                <c:pt idx="103">
                  <c:v>2660706000</c:v>
                </c:pt>
                <c:pt idx="104">
                  <c:v>3063735000</c:v>
                </c:pt>
                <c:pt idx="105">
                  <c:v>3740844000</c:v>
                </c:pt>
                <c:pt idx="106">
                  <c:v>4608984000</c:v>
                </c:pt>
                <c:pt idx="107">
                  <c:v>5435063000</c:v>
                </c:pt>
                <c:pt idx="108">
                  <c:v>6210221000</c:v>
                </c:pt>
                <c:pt idx="109">
                  <c:v>7248805000</c:v>
                </c:pt>
                <c:pt idx="110">
                  <c:v>8467375000</c:v>
                </c:pt>
                <c:pt idx="111">
                  <c:v>9896994000</c:v>
                </c:pt>
                <c:pt idx="112">
                  <c:v>11509559000</c:v>
                </c:pt>
                <c:pt idx="113">
                  <c:v>12422972000</c:v>
                </c:pt>
                <c:pt idx="114">
                  <c:v>13077823000</c:v>
                </c:pt>
                <c:pt idx="115">
                  <c:v>14375802000</c:v>
                </c:pt>
                <c:pt idx="116">
                  <c:v>16388763000</c:v>
                </c:pt>
                <c:pt idx="117">
                  <c:v>18640789000</c:v>
                </c:pt>
                <c:pt idx="118">
                  <c:v>20380451000</c:v>
                </c:pt>
                <c:pt idx="119">
                  <c:v>21938790000</c:v>
                </c:pt>
                <c:pt idx="120">
                  <c:v>25454686000</c:v>
                </c:pt>
                <c:pt idx="121">
                  <c:v>26576473000</c:v>
                </c:pt>
                <c:pt idx="122">
                  <c:v>26905700000</c:v>
                </c:pt>
                <c:pt idx="123">
                  <c:v>27034307000</c:v>
                </c:pt>
                <c:pt idx="124">
                  <c:v>27935011000</c:v>
                </c:pt>
                <c:pt idx="125">
                  <c:v>29133239000</c:v>
                </c:pt>
                <c:pt idx="126">
                  <c:v>30045734000</c:v>
                </c:pt>
                <c:pt idx="127">
                  <c:v>30552280000</c:v>
                </c:pt>
                <c:pt idx="128">
                  <c:v>31905428000</c:v>
                </c:pt>
                <c:pt idx="129">
                  <c:v>32549714000</c:v>
                </c:pt>
                <c:pt idx="130">
                  <c:v>33853830000</c:v>
                </c:pt>
                <c:pt idx="131">
                  <c:v>35107872000</c:v>
                </c:pt>
                <c:pt idx="132">
                  <c:v>36449211000</c:v>
                </c:pt>
                <c:pt idx="133">
                  <c:v>38114530000</c:v>
                </c:pt>
                <c:pt idx="134">
                  <c:v>41330403000</c:v>
                </c:pt>
                <c:pt idx="135">
                  <c:v>45333781000</c:v>
                </c:pt>
                <c:pt idx="136">
                  <c:v>48764849000</c:v>
                </c:pt>
                <c:pt idx="137">
                  <c:v>51486572000</c:v>
                </c:pt>
                <c:pt idx="138">
                  <c:v>54139132000</c:v>
                </c:pt>
                <c:pt idx="139">
                  <c:v>56640634000</c:v>
                </c:pt>
                <c:pt idx="140">
                  <c:v>58116377000</c:v>
                </c:pt>
                <c:pt idx="141">
                  <c:v>59875246000</c:v>
                </c:pt>
                <c:pt idx="142">
                  <c:v>61829282000</c:v>
                </c:pt>
                <c:pt idx="143">
                  <c:v>63953561000</c:v>
                </c:pt>
                <c:pt idx="144">
                  <c:v>67585825000</c:v>
                </c:pt>
                <c:pt idx="145">
                  <c:v>71759070000</c:v>
                </c:pt>
                <c:pt idx="146">
                  <c:v>75968960000</c:v>
                </c:pt>
                <c:pt idx="147">
                  <c:v>80811463000</c:v>
                </c:pt>
                <c:pt idx="148">
                  <c:v>85940682000</c:v>
                </c:pt>
                <c:pt idx="149">
                  <c:v>93097729000</c:v>
                </c:pt>
                <c:pt idx="150">
                  <c:v>98030049000</c:v>
                </c:pt>
                <c:pt idx="151">
                  <c:v>105178222000</c:v>
                </c:pt>
                <c:pt idx="152">
                  <c:v>111415824000</c:v>
                </c:pt>
              </c:numCache>
            </c:numRef>
          </c:val>
          <c:smooth val="0"/>
          <c:extLst>
            <c:ext xmlns:c16="http://schemas.microsoft.com/office/drawing/2014/chart" uri="{C3380CC4-5D6E-409C-BE32-E72D297353CC}">
              <c16:uniqueId val="{00000001-3149-4C65-A215-95425F208C86}"/>
            </c:ext>
          </c:extLst>
        </c:ser>
        <c:ser>
          <c:idx val="2"/>
          <c:order val="2"/>
          <c:tx>
            <c:strRef>
              <c:f>'3.1 Nominal capital stock'!$R$2</c:f>
              <c:strCache>
                <c:ptCount val="1"/>
                <c:pt idx="0">
                  <c:v>Total all infrastructure</c:v>
                </c:pt>
              </c:strCache>
            </c:strRef>
          </c:tx>
          <c:spPr>
            <a:ln w="28575" cap="rnd">
              <a:solidFill>
                <a:schemeClr val="accent3"/>
              </a:solidFill>
              <a:round/>
            </a:ln>
            <a:effectLst/>
          </c:spPr>
          <c:marker>
            <c:symbol val="none"/>
          </c:marker>
          <c:cat>
            <c:numRef>
              <c:f>'3.1 Nominal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'3.1 Nominal capital stock'!$R$8:$R$161</c:f>
              <c:numCache>
                <c:formatCode>"$"#,##0</c:formatCode>
                <c:ptCount val="154"/>
                <c:pt idx="0">
                  <c:v>2138000</c:v>
                </c:pt>
                <c:pt idx="1">
                  <c:v>4391000</c:v>
                </c:pt>
                <c:pt idx="2">
                  <c:v>6826000</c:v>
                </c:pt>
                <c:pt idx="3">
                  <c:v>9271000</c:v>
                </c:pt>
                <c:pt idx="4">
                  <c:v>10745000</c:v>
                </c:pt>
                <c:pt idx="5">
                  <c:v>13098000</c:v>
                </c:pt>
                <c:pt idx="6">
                  <c:v>14980000</c:v>
                </c:pt>
                <c:pt idx="7">
                  <c:v>15577000</c:v>
                </c:pt>
                <c:pt idx="8">
                  <c:v>18012000</c:v>
                </c:pt>
                <c:pt idx="9">
                  <c:v>19755000</c:v>
                </c:pt>
                <c:pt idx="10">
                  <c:v>20636000</c:v>
                </c:pt>
                <c:pt idx="11">
                  <c:v>20319000</c:v>
                </c:pt>
                <c:pt idx="12">
                  <c:v>20315000</c:v>
                </c:pt>
                <c:pt idx="13">
                  <c:v>19387000</c:v>
                </c:pt>
                <c:pt idx="14">
                  <c:v>21925000</c:v>
                </c:pt>
                <c:pt idx="15">
                  <c:v>19452000</c:v>
                </c:pt>
                <c:pt idx="16">
                  <c:v>20804000</c:v>
                </c:pt>
                <c:pt idx="17">
                  <c:v>22440000</c:v>
                </c:pt>
                <c:pt idx="18">
                  <c:v>20643000</c:v>
                </c:pt>
                <c:pt idx="19">
                  <c:v>19530000</c:v>
                </c:pt>
                <c:pt idx="20">
                  <c:v>19607000</c:v>
                </c:pt>
                <c:pt idx="21">
                  <c:v>18968000</c:v>
                </c:pt>
                <c:pt idx="22">
                  <c:v>18551000</c:v>
                </c:pt>
                <c:pt idx="23">
                  <c:v>18460000</c:v>
                </c:pt>
                <c:pt idx="24">
                  <c:v>18222000</c:v>
                </c:pt>
                <c:pt idx="25">
                  <c:v>17247000</c:v>
                </c:pt>
                <c:pt idx="26">
                  <c:v>19473000</c:v>
                </c:pt>
                <c:pt idx="27">
                  <c:v>19585000</c:v>
                </c:pt>
                <c:pt idx="28">
                  <c:v>20455000</c:v>
                </c:pt>
                <c:pt idx="29">
                  <c:v>21405000</c:v>
                </c:pt>
                <c:pt idx="30">
                  <c:v>22085000</c:v>
                </c:pt>
                <c:pt idx="31">
                  <c:v>22285000</c:v>
                </c:pt>
                <c:pt idx="32">
                  <c:v>26700000</c:v>
                </c:pt>
                <c:pt idx="33">
                  <c:v>28988000</c:v>
                </c:pt>
                <c:pt idx="34">
                  <c:v>34170000</c:v>
                </c:pt>
                <c:pt idx="35">
                  <c:v>35363000</c:v>
                </c:pt>
                <c:pt idx="36">
                  <c:v>40116000</c:v>
                </c:pt>
                <c:pt idx="37">
                  <c:v>44097000</c:v>
                </c:pt>
                <c:pt idx="38">
                  <c:v>47898000</c:v>
                </c:pt>
                <c:pt idx="39">
                  <c:v>52390000</c:v>
                </c:pt>
                <c:pt idx="40">
                  <c:v>57005000</c:v>
                </c:pt>
                <c:pt idx="41">
                  <c:v>60830000</c:v>
                </c:pt>
                <c:pt idx="42">
                  <c:v>66220000</c:v>
                </c:pt>
                <c:pt idx="43">
                  <c:v>70117000</c:v>
                </c:pt>
                <c:pt idx="44">
                  <c:v>79041000</c:v>
                </c:pt>
                <c:pt idx="45">
                  <c:v>90463000</c:v>
                </c:pt>
                <c:pt idx="46">
                  <c:v>101475000</c:v>
                </c:pt>
                <c:pt idx="47">
                  <c:v>126515000</c:v>
                </c:pt>
                <c:pt idx="48">
                  <c:v>130871000</c:v>
                </c:pt>
                <c:pt idx="49">
                  <c:v>137544000</c:v>
                </c:pt>
                <c:pt idx="50">
                  <c:v>143804000</c:v>
                </c:pt>
                <c:pt idx="51">
                  <c:v>131076000</c:v>
                </c:pt>
                <c:pt idx="52">
                  <c:v>130441000</c:v>
                </c:pt>
                <c:pt idx="53">
                  <c:v>136004000</c:v>
                </c:pt>
                <c:pt idx="54">
                  <c:v>144159000</c:v>
                </c:pt>
                <c:pt idx="55">
                  <c:v>149297000</c:v>
                </c:pt>
                <c:pt idx="56">
                  <c:v>153111000</c:v>
                </c:pt>
                <c:pt idx="57">
                  <c:v>159275000</c:v>
                </c:pt>
                <c:pt idx="58">
                  <c:v>170782000</c:v>
                </c:pt>
                <c:pt idx="59">
                  <c:v>185729000</c:v>
                </c:pt>
                <c:pt idx="60">
                  <c:v>196852000</c:v>
                </c:pt>
                <c:pt idx="61">
                  <c:v>189464000</c:v>
                </c:pt>
                <c:pt idx="62">
                  <c:v>174680000</c:v>
                </c:pt>
                <c:pt idx="63">
                  <c:v>163965000</c:v>
                </c:pt>
                <c:pt idx="64">
                  <c:v>164183000</c:v>
                </c:pt>
                <c:pt idx="65">
                  <c:v>173654000</c:v>
                </c:pt>
                <c:pt idx="66">
                  <c:v>202759000</c:v>
                </c:pt>
                <c:pt idx="67">
                  <c:v>232082000</c:v>
                </c:pt>
                <c:pt idx="68">
                  <c:v>262920000</c:v>
                </c:pt>
                <c:pt idx="69">
                  <c:v>307797000</c:v>
                </c:pt>
                <c:pt idx="70">
                  <c:v>353124000</c:v>
                </c:pt>
                <c:pt idx="71">
                  <c:v>381516000</c:v>
                </c:pt>
                <c:pt idx="72">
                  <c:v>400234000</c:v>
                </c:pt>
                <c:pt idx="73">
                  <c:v>403993000</c:v>
                </c:pt>
                <c:pt idx="74">
                  <c:v>428768000</c:v>
                </c:pt>
                <c:pt idx="75">
                  <c:v>449203000</c:v>
                </c:pt>
                <c:pt idx="76">
                  <c:v>470009000</c:v>
                </c:pt>
                <c:pt idx="77">
                  <c:v>521430000</c:v>
                </c:pt>
                <c:pt idx="78">
                  <c:v>571932000</c:v>
                </c:pt>
                <c:pt idx="79">
                  <c:v>667560000</c:v>
                </c:pt>
                <c:pt idx="80">
                  <c:v>780767000</c:v>
                </c:pt>
                <c:pt idx="81">
                  <c:v>915244000</c:v>
                </c:pt>
                <c:pt idx="82">
                  <c:v>1016490000</c:v>
                </c:pt>
                <c:pt idx="83">
                  <c:v>1132089000</c:v>
                </c:pt>
                <c:pt idx="84">
                  <c:v>1248387000</c:v>
                </c:pt>
                <c:pt idx="85">
                  <c:v>1376029000</c:v>
                </c:pt>
                <c:pt idx="86">
                  <c:v>1503220000</c:v>
                </c:pt>
                <c:pt idx="87">
                  <c:v>1625455000</c:v>
                </c:pt>
                <c:pt idx="88">
                  <c:v>1739737000</c:v>
                </c:pt>
                <c:pt idx="89">
                  <c:v>1812589000</c:v>
                </c:pt>
                <c:pt idx="90">
                  <c:v>1938355000</c:v>
                </c:pt>
                <c:pt idx="91">
                  <c:v>2073425000</c:v>
                </c:pt>
                <c:pt idx="92">
                  <c:v>2149989000</c:v>
                </c:pt>
                <c:pt idx="93">
                  <c:v>2240433000</c:v>
                </c:pt>
                <c:pt idx="94">
                  <c:v>2482960000</c:v>
                </c:pt>
                <c:pt idx="95">
                  <c:v>2724874000</c:v>
                </c:pt>
                <c:pt idx="96">
                  <c:v>2936662000</c:v>
                </c:pt>
                <c:pt idx="97">
                  <c:v>3143929000</c:v>
                </c:pt>
                <c:pt idx="98">
                  <c:v>3464447000</c:v>
                </c:pt>
                <c:pt idx="99">
                  <c:v>3847014000</c:v>
                </c:pt>
                <c:pt idx="100">
                  <c:v>4449988000</c:v>
                </c:pt>
                <c:pt idx="101">
                  <c:v>5243020000</c:v>
                </c:pt>
                <c:pt idx="102">
                  <c:v>6050135000</c:v>
                </c:pt>
                <c:pt idx="103">
                  <c:v>6636115000</c:v>
                </c:pt>
                <c:pt idx="104">
                  <c:v>7592673000</c:v>
                </c:pt>
                <c:pt idx="105">
                  <c:v>9225555000</c:v>
                </c:pt>
                <c:pt idx="106">
                  <c:v>11325961000</c:v>
                </c:pt>
                <c:pt idx="107">
                  <c:v>13263838000</c:v>
                </c:pt>
                <c:pt idx="108">
                  <c:v>15032324000</c:v>
                </c:pt>
                <c:pt idx="109">
                  <c:v>17396193000</c:v>
                </c:pt>
                <c:pt idx="110">
                  <c:v>20032017000</c:v>
                </c:pt>
                <c:pt idx="111">
                  <c:v>23155460000</c:v>
                </c:pt>
                <c:pt idx="112">
                  <c:v>26780682000</c:v>
                </c:pt>
                <c:pt idx="113">
                  <c:v>28887882000</c:v>
                </c:pt>
                <c:pt idx="114">
                  <c:v>30601052000</c:v>
                </c:pt>
                <c:pt idx="115">
                  <c:v>33733924000</c:v>
                </c:pt>
                <c:pt idx="116">
                  <c:v>38455717000</c:v>
                </c:pt>
                <c:pt idx="117">
                  <c:v>43646880000</c:v>
                </c:pt>
                <c:pt idx="118">
                  <c:v>47156295000</c:v>
                </c:pt>
                <c:pt idx="119">
                  <c:v>50920270000</c:v>
                </c:pt>
                <c:pt idx="120">
                  <c:v>56844216000</c:v>
                </c:pt>
                <c:pt idx="121">
                  <c:v>59398130000</c:v>
                </c:pt>
                <c:pt idx="122">
                  <c:v>60099879000</c:v>
                </c:pt>
                <c:pt idx="123">
                  <c:v>59837959000</c:v>
                </c:pt>
                <c:pt idx="124">
                  <c:v>60259231000</c:v>
                </c:pt>
                <c:pt idx="125">
                  <c:v>61961368000</c:v>
                </c:pt>
                <c:pt idx="126">
                  <c:v>64370703000</c:v>
                </c:pt>
                <c:pt idx="127">
                  <c:v>66405507000</c:v>
                </c:pt>
                <c:pt idx="128">
                  <c:v>69989617000</c:v>
                </c:pt>
                <c:pt idx="129">
                  <c:v>72022387000</c:v>
                </c:pt>
                <c:pt idx="130">
                  <c:v>75645481000</c:v>
                </c:pt>
                <c:pt idx="131">
                  <c:v>80927678000</c:v>
                </c:pt>
                <c:pt idx="132">
                  <c:v>83739446000</c:v>
                </c:pt>
                <c:pt idx="133">
                  <c:v>87435224000</c:v>
                </c:pt>
                <c:pt idx="134">
                  <c:v>94486804000</c:v>
                </c:pt>
                <c:pt idx="135">
                  <c:v>103418053000</c:v>
                </c:pt>
                <c:pt idx="136">
                  <c:v>113285866000</c:v>
                </c:pt>
                <c:pt idx="137">
                  <c:v>121330034000</c:v>
                </c:pt>
                <c:pt idx="138">
                  <c:v>129379771000</c:v>
                </c:pt>
                <c:pt idx="139">
                  <c:v>140140586000</c:v>
                </c:pt>
                <c:pt idx="140">
                  <c:v>147863569000</c:v>
                </c:pt>
                <c:pt idx="141">
                  <c:v>154491960000</c:v>
                </c:pt>
                <c:pt idx="142">
                  <c:v>163864099000</c:v>
                </c:pt>
                <c:pt idx="143">
                  <c:v>170997260000</c:v>
                </c:pt>
                <c:pt idx="144">
                  <c:v>179843769000</c:v>
                </c:pt>
                <c:pt idx="145">
                  <c:v>189767168000</c:v>
                </c:pt>
                <c:pt idx="146">
                  <c:v>199922337000</c:v>
                </c:pt>
                <c:pt idx="147">
                  <c:v>210397422000</c:v>
                </c:pt>
                <c:pt idx="148">
                  <c:v>222289166000</c:v>
                </c:pt>
                <c:pt idx="149">
                  <c:v>238654544000</c:v>
                </c:pt>
                <c:pt idx="150">
                  <c:v>250635408000</c:v>
                </c:pt>
                <c:pt idx="151">
                  <c:v>268446335000</c:v>
                </c:pt>
                <c:pt idx="152">
                  <c:v>287066234000</c:v>
                </c:pt>
              </c:numCache>
            </c:numRef>
          </c:val>
          <c:smooth val="0"/>
          <c:extLst>
            <c:ext xmlns:c16="http://schemas.microsoft.com/office/drawing/2014/chart" uri="{C3380CC4-5D6E-409C-BE32-E72D297353CC}">
              <c16:uniqueId val="{00000002-3149-4C65-A215-95425F208C86}"/>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'3.2 Real capital stock'!$P$2</c:f>
              <c:strCache>
                <c:ptCount val="1"/>
                <c:pt idx="0">
                  <c:v>Total horizontal</c:v>
                </c:pt>
              </c:strCache>
            </c:strRef>
          </c:tx>
          <c:spPr>
            <a:ln w="28575" cap="rnd">
              <a:solidFill>
                <a:schemeClr val="accent1"/>
              </a:solidFill>
              <a:round/>
            </a:ln>
            <a:effectLst/>
          </c:spPr>
          <c:marker>
            <c:symbol val="none"/>
          </c:marker>
          <c:cat>
            <c:numRef>
              <c:f>'3.2 Real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'3.2 Real capital stock'!$P$8:$P$161</c:f>
              <c:numCache>
                <c:formatCode>"$"#,##0</c:formatCode>
                <c:ptCount val="154"/>
                <c:pt idx="0">
                  <c:v>256367100.38188717</c:v>
                </c:pt>
                <c:pt idx="1">
                  <c:v>478210931.07016635</c:v>
                </c:pt>
                <c:pt idx="2">
                  <c:v>778852084.3160876</c:v>
                </c:pt>
                <c:pt idx="3">
                  <c:v>1105170326.7319498</c:v>
                </c:pt>
                <c:pt idx="4">
                  <c:v>1298221247.1752069</c:v>
                </c:pt>
                <c:pt idx="5">
                  <c:v>1621767226.5764463</c:v>
                </c:pt>
                <c:pt idx="6">
                  <c:v>1876721149.9650817</c:v>
                </c:pt>
                <c:pt idx="7">
                  <c:v>2009251487.7521334</c:v>
                </c:pt>
                <c:pt idx="8">
                  <c:v>2397094879.2332635</c:v>
                </c:pt>
                <c:pt idx="9">
                  <c:v>2699252051.7498503</c:v>
                </c:pt>
                <c:pt idx="10">
                  <c:v>2770442049.4504757</c:v>
                </c:pt>
                <c:pt idx="11">
                  <c:v>2551071110.1204028</c:v>
                </c:pt>
                <c:pt idx="12">
                  <c:v>2620140790.517138</c:v>
                </c:pt>
                <c:pt idx="13">
                  <c:v>2583722809.2967682</c:v>
                </c:pt>
                <c:pt idx="14">
                  <c:v>3105887727.0658402</c:v>
                </c:pt>
                <c:pt idx="15">
                  <c:v>2804603452.2709889</c:v>
                </c:pt>
                <c:pt idx="16">
                  <c:v>3275116802.8274951</c:v>
                </c:pt>
                <c:pt idx="17">
                  <c:v>3519453800.8898296</c:v>
                </c:pt>
                <c:pt idx="18">
                  <c:v>3209348806.6336937</c:v>
                </c:pt>
                <c:pt idx="19">
                  <c:v>3263169966.7128887</c:v>
                </c:pt>
                <c:pt idx="20">
                  <c:v>3333361940.8692994</c:v>
                </c:pt>
                <c:pt idx="21">
                  <c:v>3117351879.6945109</c:v>
                </c:pt>
                <c:pt idx="22">
                  <c:v>3112202945.5618448</c:v>
                </c:pt>
                <c:pt idx="23">
                  <c:v>3069376548.562614</c:v>
                </c:pt>
                <c:pt idx="24">
                  <c:v>2899246976.9002881</c:v>
                </c:pt>
                <c:pt idx="25">
                  <c:v>2709043074.390327</c:v>
                </c:pt>
                <c:pt idx="26">
                  <c:v>3023494583.0032797</c:v>
                </c:pt>
                <c:pt idx="27">
                  <c:v>3007379628.9550295</c:v>
                </c:pt>
                <c:pt idx="28">
                  <c:v>3167332496.3534679</c:v>
                </c:pt>
                <c:pt idx="29">
                  <c:v>3294179417.1402254</c:v>
                </c:pt>
                <c:pt idx="30">
                  <c:v>3409426187.8246665</c:v>
                </c:pt>
                <c:pt idx="31">
                  <c:v>3242086619.4225349</c:v>
                </c:pt>
                <c:pt idx="32">
                  <c:v>3835661755.847044</c:v>
                </c:pt>
                <c:pt idx="33">
                  <c:v>4227921767.1788979</c:v>
                </c:pt>
                <c:pt idx="34">
                  <c:v>4801019247.3399658</c:v>
                </c:pt>
                <c:pt idx="35">
                  <c:v>5195428520.1173487</c:v>
                </c:pt>
                <c:pt idx="36">
                  <c:v>5653180905.0777617</c:v>
                </c:pt>
                <c:pt idx="37">
                  <c:v>6143371117.6533537</c:v>
                </c:pt>
                <c:pt idx="38">
                  <c:v>6529882123.1853571</c:v>
                </c:pt>
                <c:pt idx="39">
                  <c:v>6877044847.668314</c:v>
                </c:pt>
                <c:pt idx="40">
                  <c:v>7576656781.9943495</c:v>
                </c:pt>
                <c:pt idx="41">
                  <c:v>8044558651.5967388</c:v>
                </c:pt>
                <c:pt idx="42">
                  <c:v>8367534779.8620958</c:v>
                </c:pt>
                <c:pt idx="43">
                  <c:v>8817355036.9180641</c:v>
                </c:pt>
                <c:pt idx="44">
                  <c:v>9488144185.6196747</c:v>
                </c:pt>
                <c:pt idx="45">
                  <c:v>9491749839.3709869</c:v>
                </c:pt>
                <c:pt idx="46">
                  <c:v>9676887930.0853863</c:v>
                </c:pt>
                <c:pt idx="47">
                  <c:v>10797453112.350122</c:v>
                </c:pt>
                <c:pt idx="48">
                  <c:v>9561568472.2884407</c:v>
                </c:pt>
                <c:pt idx="49">
                  <c:v>9309031512.3286381</c:v>
                </c:pt>
                <c:pt idx="50">
                  <c:v>9138225696.2891769</c:v>
                </c:pt>
                <c:pt idx="51">
                  <c:v>7596677716.8646355</c:v>
                </c:pt>
                <c:pt idx="52">
                  <c:v>7693112894.7172747</c:v>
                </c:pt>
                <c:pt idx="53">
                  <c:v>8352193292.7375984</c:v>
                </c:pt>
                <c:pt idx="54">
                  <c:v>8437667425.089057</c:v>
                </c:pt>
                <c:pt idx="55">
                  <c:v>8339672857.7022781</c:v>
                </c:pt>
                <c:pt idx="56">
                  <c:v>8532681048.9163847</c:v>
                </c:pt>
                <c:pt idx="57">
                  <c:v>9100229653.2017765</c:v>
                </c:pt>
                <c:pt idx="58">
                  <c:v>9368416741.4390583</c:v>
                </c:pt>
                <c:pt idx="59">
                  <c:v>10405468679.696001</c:v>
                </c:pt>
                <c:pt idx="60">
                  <c:v>11575118735.342894</c:v>
                </c:pt>
                <c:pt idx="61">
                  <c:v>12380771273.158119</c:v>
                </c:pt>
                <c:pt idx="62">
                  <c:v>12759545174.779099</c:v>
                </c:pt>
                <c:pt idx="63">
                  <c:v>13038843934.617504</c:v>
                </c:pt>
                <c:pt idx="64">
                  <c:v>12983546851.583109</c:v>
                </c:pt>
                <c:pt idx="65">
                  <c:v>13085518482.104649</c:v>
                </c:pt>
                <c:pt idx="66">
                  <c:v>14510866551.566069</c:v>
                </c:pt>
                <c:pt idx="67">
                  <c:v>15369908809.313318</c:v>
                </c:pt>
                <c:pt idx="68">
                  <c:v>16182855734.934315</c:v>
                </c:pt>
                <c:pt idx="69">
                  <c:v>17979311248.147129</c:v>
                </c:pt>
                <c:pt idx="70">
                  <c:v>19701323993.917061</c:v>
                </c:pt>
                <c:pt idx="71">
                  <c:v>19765491620.568871</c:v>
                </c:pt>
                <c:pt idx="72">
                  <c:v>19620575704.043331</c:v>
                </c:pt>
                <c:pt idx="73">
                  <c:v>18995447296.370605</c:v>
                </c:pt>
                <c:pt idx="74">
                  <c:v>19281150054.109909</c:v>
                </c:pt>
                <c:pt idx="75">
                  <c:v>19078464726.239544</c:v>
                </c:pt>
                <c:pt idx="76">
                  <c:v>19098860277.721485</c:v>
                </c:pt>
                <c:pt idx="77">
                  <c:v>19539645207.963818</c:v>
                </c:pt>
                <c:pt idx="78">
                  <c:v>19115926548.099163</c:v>
                </c:pt>
                <c:pt idx="79">
                  <c:v>20420358564.161766</c:v>
                </c:pt>
                <c:pt idx="80">
                  <c:v>22071760985.673439</c:v>
                </c:pt>
                <c:pt idx="81">
                  <c:v>23283713934.307407</c:v>
                </c:pt>
                <c:pt idx="82">
                  <c:v>23410043716.534985</c:v>
                </c:pt>
                <c:pt idx="83">
                  <c:v>24706025594.377117</c:v>
                </c:pt>
                <c:pt idx="84">
                  <c:v>25354113638.814659</c:v>
                </c:pt>
                <c:pt idx="85">
                  <c:v>26934730661.693394</c:v>
                </c:pt>
                <c:pt idx="86">
                  <c:v>28939772891.803764</c:v>
                </c:pt>
                <c:pt idx="87">
                  <c:v>30367138435.046326</c:v>
                </c:pt>
                <c:pt idx="88">
                  <c:v>32038469291.489159</c:v>
                </c:pt>
                <c:pt idx="89">
                  <c:v>32934989467.88834</c:v>
                </c:pt>
                <c:pt idx="90">
                  <c:v>34142676038.412888</c:v>
                </c:pt>
                <c:pt idx="91">
                  <c:v>35746956501.83519</c:v>
                </c:pt>
                <c:pt idx="92">
                  <c:v>37019517412.484596</c:v>
                </c:pt>
                <c:pt idx="93">
                  <c:v>36690520211.992584</c:v>
                </c:pt>
                <c:pt idx="94">
                  <c:v>39478832122.04953</c:v>
                </c:pt>
                <c:pt idx="95">
                  <c:v>42051543406.225853</c:v>
                </c:pt>
                <c:pt idx="96">
                  <c:v>44730635984.540657</c:v>
                </c:pt>
                <c:pt idx="97">
                  <c:v>48009113599.286552</c:v>
                </c:pt>
                <c:pt idx="98">
                  <c:v>50488948390.00631</c:v>
                </c:pt>
                <c:pt idx="99">
                  <c:v>53863131441.273628</c:v>
                </c:pt>
                <c:pt idx="100">
                  <c:v>59011153738.226288</c:v>
                </c:pt>
                <c:pt idx="101">
                  <c:v>61954864498.37204</c:v>
                </c:pt>
                <c:pt idx="102">
                  <c:v>62370883004.659348</c:v>
                </c:pt>
                <c:pt idx="103">
                  <c:v>61969030485.216911</c:v>
                </c:pt>
                <c:pt idx="104">
                  <c:v>65311181785.421051</c:v>
                </c:pt>
                <c:pt idx="105">
                  <c:v>75485275100.739685</c:v>
                </c:pt>
                <c:pt idx="106">
                  <c:v>83364640814.642578</c:v>
                </c:pt>
                <c:pt idx="107">
                  <c:v>80129561264.608597</c:v>
                </c:pt>
                <c:pt idx="108">
                  <c:v>77714677591.968277</c:v>
                </c:pt>
                <c:pt idx="109">
                  <c:v>78883908595.820084</c:v>
                </c:pt>
                <c:pt idx="110">
                  <c:v>79637739636.671112</c:v>
                </c:pt>
                <c:pt idx="111">
                  <c:v>79205470925.066544</c:v>
                </c:pt>
                <c:pt idx="112">
                  <c:v>78899181009.858932</c:v>
                </c:pt>
                <c:pt idx="113">
                  <c:v>74561133472.330048</c:v>
                </c:pt>
                <c:pt idx="114">
                  <c:v>73687737161.148224</c:v>
                </c:pt>
                <c:pt idx="115">
                  <c:v>75226620357.90126</c:v>
                </c:pt>
                <c:pt idx="116">
                  <c:v>75464398064.182144</c:v>
                </c:pt>
                <c:pt idx="117">
                  <c:v>73925930604.520187</c:v>
                </c:pt>
                <c:pt idx="118">
                  <c:v>71078510935.314453</c:v>
                </c:pt>
                <c:pt idx="119">
                  <c:v>70733933324.138245</c:v>
                </c:pt>
                <c:pt idx="120">
                  <c:v>72615090016.122406</c:v>
                </c:pt>
                <c:pt idx="121">
                  <c:v>74514849645.57399</c:v>
                </c:pt>
                <c:pt idx="122">
                  <c:v>74716108945.400024</c:v>
                </c:pt>
                <c:pt idx="123">
                  <c:v>72430433579.48735</c:v>
                </c:pt>
                <c:pt idx="124">
                  <c:v>70403555774.329529</c:v>
                </c:pt>
                <c:pt idx="125">
                  <c:v>70271679326.59967</c:v>
                </c:pt>
                <c:pt idx="126">
                  <c:v>72228853029.572647</c:v>
                </c:pt>
                <c:pt idx="127">
                  <c:v>74408144726.468597</c:v>
                </c:pt>
                <c:pt idx="128">
                  <c:v>77822740254.407227</c:v>
                </c:pt>
                <c:pt idx="129">
                  <c:v>79820954375.473877</c:v>
                </c:pt>
                <c:pt idx="130">
                  <c:v>84019102501.720993</c:v>
                </c:pt>
                <c:pt idx="131">
                  <c:v>89534457299.388321</c:v>
                </c:pt>
                <c:pt idx="132">
                  <c:v>88972189566.458466</c:v>
                </c:pt>
                <c:pt idx="133">
                  <c:v>92516235423.458054</c:v>
                </c:pt>
                <c:pt idx="134">
                  <c:v>97689778244.642227</c:v>
                </c:pt>
                <c:pt idx="135">
                  <c:v>103880057403.71704</c:v>
                </c:pt>
                <c:pt idx="136">
                  <c:v>113128545091.13966</c:v>
                </c:pt>
                <c:pt idx="137">
                  <c:v>119230018588.28004</c:v>
                </c:pt>
                <c:pt idx="138">
                  <c:v>121967579504.03073</c:v>
                </c:pt>
                <c:pt idx="139">
                  <c:v>131743771614.91452</c:v>
                </c:pt>
                <c:pt idx="140">
                  <c:v>137965322943.27524</c:v>
                </c:pt>
                <c:pt idx="141">
                  <c:v>140995262078.0795</c:v>
                </c:pt>
                <c:pt idx="142">
                  <c:v>148381204043.2392</c:v>
                </c:pt>
                <c:pt idx="143">
                  <c:v>155943518379.88696</c:v>
                </c:pt>
                <c:pt idx="144">
                  <c:v>156972990637.20041</c:v>
                </c:pt>
                <c:pt idx="145">
                  <c:v>164278221945.88727</c:v>
                </c:pt>
                <c:pt idx="146">
                  <c:v>170064905353.92484</c:v>
                </c:pt>
                <c:pt idx="147">
                  <c:v>173591114016.60242</c:v>
                </c:pt>
                <c:pt idx="148">
                  <c:v>176278885217.71924</c:v>
                </c:pt>
                <c:pt idx="149">
                  <c:v>184928219296.67899</c:v>
                </c:pt>
                <c:pt idx="150">
                  <c:v>187980843528.27472</c:v>
                </c:pt>
                <c:pt idx="151">
                  <c:v>197331605929.82581</c:v>
                </c:pt>
                <c:pt idx="152">
                  <c:v>203032029339.68243</c:v>
                </c:pt>
                <c:pt idx="153">
                  <c:v>#N/A</c:v>
                </c:pt>
              </c:numCache>
            </c:numRef>
          </c:val>
          <c:smooth val="0"/>
          <c:extLst>
            <c:ext xmlns:c16="http://schemas.microsoft.com/office/drawing/2014/chart" uri="{C3380CC4-5D6E-409C-BE32-E72D297353CC}">
              <c16:uniqueId val="{00000000-2A6C-4DFC-93D2-68A90346803D}"/>
            </c:ext>
          </c:extLst>
        </c:ser>
        <c:ser>
          <c:idx val="1"/>
          <c:order val="1"/>
          <c:tx>
            <c:strRef>
              <c:f>'3.2 Real capital stock'!$Q$2</c:f>
              <c:strCache>
                <c:ptCount val="1"/>
                <c:pt idx="0">
                  <c:v>Total vertical</c:v>
                </c:pt>
              </c:strCache>
            </c:strRef>
          </c:tx>
          <c:spPr>
            <a:ln w="28575" cap="rnd">
              <a:solidFill>
                <a:schemeClr val="accent2"/>
              </a:solidFill>
              <a:round/>
            </a:ln>
            <a:effectLst/>
          </c:spPr>
          <c:marker>
            <c:symbol val="none"/>
          </c:marker>
          <c:cat>
            <c:numRef>
              <c:f>'3.2 Real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'3.2 Real capital stock'!$Q$8:$Q$161</c:f>
              <c:numCache>
                <c:formatCode>"$"#,##0</c:formatCode>
                <c:ptCount val="154"/>
                <c:pt idx="0">
                  <c:v>#N/A</c:v>
                </c:pt>
                <c:pt idx="1">
                  <c:v>#N/A</c:v>
                </c:pt>
                <c:pt idx="2">
                  <c:v>#N/A</c:v>
                </c:pt>
                <c:pt idx="3">
                  <c:v>#N/A</c:v>
                </c:pt>
                <c:pt idx="4">
                  <c:v>#N/A</c:v>
                </c:pt>
                <c:pt idx="5">
                  <c:v>#N/A</c:v>
                </c:pt>
                <c:pt idx="6">
                  <c:v>#N/A</c:v>
                </c:pt>
                <c:pt idx="7">
                  <c:v>#N/A</c:v>
                </c:pt>
                <c:pt idx="8">
                  <c:v>#N/A</c:v>
                </c:pt>
                <c:pt idx="9">
                  <c:v>1367055.9897441634</c:v>
                </c:pt>
                <c:pt idx="10">
                  <c:v>1880816.0552956387</c:v>
                </c:pt>
                <c:pt idx="11">
                  <c:v>1633208.1370809237</c:v>
                </c:pt>
                <c:pt idx="12">
                  <c:v>1677757.3774368435</c:v>
                </c:pt>
                <c:pt idx="13">
                  <c:v>1600241.2238225145</c:v>
                </c:pt>
                <c:pt idx="14">
                  <c:v>2835779.7097154441</c:v>
                </c:pt>
                <c:pt idx="15">
                  <c:v>4476736.883806223</c:v>
                </c:pt>
                <c:pt idx="16">
                  <c:v>10264843.636809258</c:v>
                </c:pt>
                <c:pt idx="17">
                  <c:v>20507798.92943424</c:v>
                </c:pt>
                <c:pt idx="18">
                  <c:v>24595712.322634477</c:v>
                </c:pt>
                <c:pt idx="19">
                  <c:v>31036042.27618999</c:v>
                </c:pt>
                <c:pt idx="20">
                  <c:v>35046427.662595324</c:v>
                </c:pt>
                <c:pt idx="21">
                  <c:v>38264005.354346111</c:v>
                </c:pt>
                <c:pt idx="22">
                  <c:v>45101923.907573491</c:v>
                </c:pt>
                <c:pt idx="23">
                  <c:v>51049218.948447481</c:v>
                </c:pt>
                <c:pt idx="24">
                  <c:v>53803800.801056214</c:v>
                </c:pt>
                <c:pt idx="25">
                  <c:v>57915702.34838967</c:v>
                </c:pt>
                <c:pt idx="26">
                  <c:v>66324887.73001159</c:v>
                </c:pt>
                <c:pt idx="27">
                  <c:v>70564039.161831543</c:v>
                </c:pt>
                <c:pt idx="28">
                  <c:v>78060791.875264555</c:v>
                </c:pt>
                <c:pt idx="29">
                  <c:v>86713871.308495581</c:v>
                </c:pt>
                <c:pt idx="30">
                  <c:v>93908728.57173045</c:v>
                </c:pt>
                <c:pt idx="31">
                  <c:v>90012274.357439756</c:v>
                </c:pt>
                <c:pt idx="32">
                  <c:v>101147995.86803538</c:v>
                </c:pt>
                <c:pt idx="33">
                  <c:v>220519167.34187785</c:v>
                </c:pt>
                <c:pt idx="34">
                  <c:v>327331988.44754338</c:v>
                </c:pt>
                <c:pt idx="35">
                  <c:v>444315432.88353544</c:v>
                </c:pt>
                <c:pt idx="36">
                  <c:v>605837260.35428882</c:v>
                </c:pt>
                <c:pt idx="37">
                  <c:v>732719957.40527725</c:v>
                </c:pt>
                <c:pt idx="38">
                  <c:v>869240063.09678042</c:v>
                </c:pt>
                <c:pt idx="39">
                  <c:v>969981757.92786515</c:v>
                </c:pt>
                <c:pt idx="40">
                  <c:v>1155976709.5357642</c:v>
                </c:pt>
                <c:pt idx="41">
                  <c:v>1345622354.6134126</c:v>
                </c:pt>
                <c:pt idx="42">
                  <c:v>1451155580.786248</c:v>
                </c:pt>
                <c:pt idx="43">
                  <c:v>1528481221.3834836</c:v>
                </c:pt>
                <c:pt idx="44">
                  <c:v>1643700917.1792672</c:v>
                </c:pt>
                <c:pt idx="45">
                  <c:v>1645691347.1888554</c:v>
                </c:pt>
                <c:pt idx="46">
                  <c:v>1680659609.2733221</c:v>
                </c:pt>
                <c:pt idx="47">
                  <c:v>1914387170.8102109</c:v>
                </c:pt>
                <c:pt idx="48">
                  <c:v>1732653485.0094321</c:v>
                </c:pt>
                <c:pt idx="49">
                  <c:v>1751605227.9810507</c:v>
                </c:pt>
                <c:pt idx="50">
                  <c:v>1821852769.3419225</c:v>
                </c:pt>
                <c:pt idx="51">
                  <c:v>1607815982.6708512</c:v>
                </c:pt>
                <c:pt idx="52">
                  <c:v>1611020794.9569736</c:v>
                </c:pt>
                <c:pt idx="53">
                  <c:v>1769449225.934073</c:v>
                </c:pt>
                <c:pt idx="54">
                  <c:v>1839337072.5656292</c:v>
                </c:pt>
                <c:pt idx="55">
                  <c:v>1878698708.8099093</c:v>
                </c:pt>
                <c:pt idx="56">
                  <c:v>1956153917.5295238</c:v>
                </c:pt>
                <c:pt idx="57">
                  <c:v>1971543799.5012624</c:v>
                </c:pt>
                <c:pt idx="58">
                  <c:v>1885571131.6156745</c:v>
                </c:pt>
                <c:pt idx="59">
                  <c:v>2002780977.8423686</c:v>
                </c:pt>
                <c:pt idx="60">
                  <c:v>2128349392.0685456</c:v>
                </c:pt>
                <c:pt idx="61">
                  <c:v>2170511572.059587</c:v>
                </c:pt>
                <c:pt idx="62">
                  <c:v>2335456322.846519</c:v>
                </c:pt>
                <c:pt idx="63">
                  <c:v>2360001074.8869405</c:v>
                </c:pt>
                <c:pt idx="64">
                  <c:v>2394969551.7633753</c:v>
                </c:pt>
                <c:pt idx="65">
                  <c:v>2390665558.4554629</c:v>
                </c:pt>
                <c:pt idx="66">
                  <c:v>2736183668.4265718</c:v>
                </c:pt>
                <c:pt idx="67">
                  <c:v>3039777228.0370955</c:v>
                </c:pt>
                <c:pt idx="68">
                  <c:v>3451917380.6553335</c:v>
                </c:pt>
                <c:pt idx="69">
                  <c:v>4416934974.9337301</c:v>
                </c:pt>
                <c:pt idx="70">
                  <c:v>5498478718.5005093</c:v>
                </c:pt>
                <c:pt idx="71">
                  <c:v>6429753128.3393316</c:v>
                </c:pt>
                <c:pt idx="72">
                  <c:v>7185894781.3108435</c:v>
                </c:pt>
                <c:pt idx="73">
                  <c:v>7482786871.9613819</c:v>
                </c:pt>
                <c:pt idx="74">
                  <c:v>8055377985.9421959</c:v>
                </c:pt>
                <c:pt idx="75">
                  <c:v>8688668685.3537636</c:v>
                </c:pt>
                <c:pt idx="76">
                  <c:v>9409167263.7039986</c:v>
                </c:pt>
                <c:pt idx="77">
                  <c:v>10376985099.873373</c:v>
                </c:pt>
                <c:pt idx="78">
                  <c:v>10748668389.99585</c:v>
                </c:pt>
                <c:pt idx="79">
                  <c:v>12227331764.958418</c:v>
                </c:pt>
                <c:pt idx="80">
                  <c:v>13774930482.048744</c:v>
                </c:pt>
                <c:pt idx="81">
                  <c:v>14907093288.143061</c:v>
                </c:pt>
                <c:pt idx="82">
                  <c:v>15269994152.949797</c:v>
                </c:pt>
                <c:pt idx="83">
                  <c:v>16382452071.820623</c:v>
                </c:pt>
                <c:pt idx="84">
                  <c:v>16844894523.501793</c:v>
                </c:pt>
                <c:pt idx="85">
                  <c:v>17780651472.986481</c:v>
                </c:pt>
                <c:pt idx="86">
                  <c:v>19125261371.813225</c:v>
                </c:pt>
                <c:pt idx="87">
                  <c:v>20083104722.583008</c:v>
                </c:pt>
                <c:pt idx="88">
                  <c:v>21002433864.65974</c:v>
                </c:pt>
                <c:pt idx="89">
                  <c:v>21518221416.45118</c:v>
                </c:pt>
                <c:pt idx="90">
                  <c:v>22453694928.931034</c:v>
                </c:pt>
                <c:pt idx="91">
                  <c:v>23618951752.290848</c:v>
                </c:pt>
                <c:pt idx="92">
                  <c:v>24389455129.661663</c:v>
                </c:pt>
                <c:pt idx="93">
                  <c:v>24137657769.150681</c:v>
                </c:pt>
                <c:pt idx="94">
                  <c:v>26083425846.643646</c:v>
                </c:pt>
                <c:pt idx="95">
                  <c:v>27663571576.249573</c:v>
                </c:pt>
                <c:pt idx="96">
                  <c:v>29181148955.584454</c:v>
                </c:pt>
                <c:pt idx="97">
                  <c:v>30633812398.782185</c:v>
                </c:pt>
                <c:pt idx="98">
                  <c:v>31789943927.305782</c:v>
                </c:pt>
                <c:pt idx="99">
                  <c:v>34082388307.918095</c:v>
                </c:pt>
                <c:pt idx="100">
                  <c:v>37636856523.310379</c:v>
                </c:pt>
                <c:pt idx="101">
                  <c:v>41975294377.654472</c:v>
                </c:pt>
                <c:pt idx="102">
                  <c:v>42016475245.404259</c:v>
                </c:pt>
                <c:pt idx="103">
                  <c:v>41475322721.812912</c:v>
                </c:pt>
                <c:pt idx="104">
                  <c:v>44181694147.139343</c:v>
                </c:pt>
                <c:pt idx="105">
                  <c:v>51484688700.817863</c:v>
                </c:pt>
                <c:pt idx="106">
                  <c:v>57202264602.131973</c:v>
                </c:pt>
                <c:pt idx="107">
                  <c:v>55629292403.410164</c:v>
                </c:pt>
                <c:pt idx="108">
                  <c:v>54706380416.310127</c:v>
                </c:pt>
                <c:pt idx="109">
                  <c:v>56350863005.230865</c:v>
                </c:pt>
                <c:pt idx="110">
                  <c:v>58308990944.644722</c:v>
                </c:pt>
                <c:pt idx="111">
                  <c:v>59124190574.728477</c:v>
                </c:pt>
                <c:pt idx="112">
                  <c:v>59464832997.851631</c:v>
                </c:pt>
                <c:pt idx="113">
                  <c:v>56257269150.880203</c:v>
                </c:pt>
                <c:pt idx="114">
                  <c:v>54994155692.653397</c:v>
                </c:pt>
                <c:pt idx="115">
                  <c:v>55865078203.059036</c:v>
                </c:pt>
                <c:pt idx="116">
                  <c:v>56046164541.401588</c:v>
                </c:pt>
                <c:pt idx="117">
                  <c:v>55108080428.38456</c:v>
                </c:pt>
                <c:pt idx="118">
                  <c:v>54101454627.168449</c:v>
                </c:pt>
                <c:pt idx="119">
                  <c:v>53545122922.372185</c:v>
                </c:pt>
                <c:pt idx="120">
                  <c:v>58885695810.741066</c:v>
                </c:pt>
                <c:pt idx="121">
                  <c:v>60336438519.988693</c:v>
                </c:pt>
                <c:pt idx="122">
                  <c:v>60561498220.88533</c:v>
                </c:pt>
                <c:pt idx="123">
                  <c:v>59691725102.161491</c:v>
                </c:pt>
                <c:pt idx="124">
                  <c:v>60843667843.957527</c:v>
                </c:pt>
                <c:pt idx="125">
                  <c:v>62362421835.042351</c:v>
                </c:pt>
                <c:pt idx="126">
                  <c:v>63224205832.542305</c:v>
                </c:pt>
                <c:pt idx="127">
                  <c:v>63406802181.672287</c:v>
                </c:pt>
                <c:pt idx="128">
                  <c:v>65196815296.491974</c:v>
                </c:pt>
                <c:pt idx="129">
                  <c:v>65821466819.050308</c:v>
                </c:pt>
                <c:pt idx="130">
                  <c:v>68060685442.789459</c:v>
                </c:pt>
                <c:pt idx="131">
                  <c:v>68602740623.921249</c:v>
                </c:pt>
                <c:pt idx="132">
                  <c:v>68575808740.215469</c:v>
                </c:pt>
                <c:pt idx="133">
                  <c:v>71495604472.52536</c:v>
                </c:pt>
                <c:pt idx="134">
                  <c:v>75956193946.081787</c:v>
                </c:pt>
                <c:pt idx="135">
                  <c:v>81076608356.347092</c:v>
                </c:pt>
                <c:pt idx="136">
                  <c:v>85502316539.107208</c:v>
                </c:pt>
                <c:pt idx="137">
                  <c:v>87892907379.173431</c:v>
                </c:pt>
                <c:pt idx="138">
                  <c:v>87761334489.586319</c:v>
                </c:pt>
                <c:pt idx="139">
                  <c:v>89365928615.383667</c:v>
                </c:pt>
                <c:pt idx="140">
                  <c:v>89340340822.00737</c:v>
                </c:pt>
                <c:pt idx="141">
                  <c:v>89224468329.765518</c:v>
                </c:pt>
                <c:pt idx="142">
                  <c:v>89913458739.177002</c:v>
                </c:pt>
                <c:pt idx="143">
                  <c:v>93168896520.127945</c:v>
                </c:pt>
                <c:pt idx="144">
                  <c:v>94506889195.587494</c:v>
                </c:pt>
                <c:pt idx="145">
                  <c:v>99895283695.619431</c:v>
                </c:pt>
                <c:pt idx="146">
                  <c:v>104229947621.64569</c:v>
                </c:pt>
                <c:pt idx="147">
                  <c:v>108253641025.11636</c:v>
                </c:pt>
                <c:pt idx="148">
                  <c:v>111108881986.61974</c:v>
                </c:pt>
                <c:pt idx="149">
                  <c:v>118279568322.0658</c:v>
                </c:pt>
                <c:pt idx="150">
                  <c:v>120754417950.27725</c:v>
                </c:pt>
                <c:pt idx="151">
                  <c:v>127122112669.38409</c:v>
                </c:pt>
                <c:pt idx="152">
                  <c:v>128784105014.45966</c:v>
                </c:pt>
                <c:pt idx="153">
                  <c:v>#N/A</c:v>
                </c:pt>
              </c:numCache>
            </c:numRef>
          </c:val>
          <c:smooth val="0"/>
          <c:extLst>
            <c:ext xmlns:c16="http://schemas.microsoft.com/office/drawing/2014/chart" uri="{C3380CC4-5D6E-409C-BE32-E72D297353CC}">
              <c16:uniqueId val="{00000001-2A6C-4DFC-93D2-68A90346803D}"/>
            </c:ext>
          </c:extLst>
        </c:ser>
        <c:ser>
          <c:idx val="2"/>
          <c:order val="2"/>
          <c:tx>
            <c:strRef>
              <c:f>'3.2 Real capital stock'!$R$2</c:f>
              <c:strCache>
                <c:ptCount val="1"/>
                <c:pt idx="0">
                  <c:v>Total all infrastructure</c:v>
                </c:pt>
              </c:strCache>
            </c:strRef>
          </c:tx>
          <c:spPr>
            <a:ln w="28575" cap="rnd">
              <a:solidFill>
                <a:schemeClr val="accent3"/>
              </a:solidFill>
              <a:round/>
            </a:ln>
            <a:effectLst/>
          </c:spPr>
          <c:marker>
            <c:symbol val="none"/>
          </c:marker>
          <c:cat>
            <c:numRef>
              <c:f>'3.2 Real capital stock'!$A$8:$A$161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'3.2 Real capital stock'!$R$8:$R$161</c:f>
              <c:numCache>
                <c:formatCode>"$"#,##0</c:formatCode>
                <c:ptCount val="154"/>
                <c:pt idx="0">
                  <c:v>256367100.38188717</c:v>
                </c:pt>
                <c:pt idx="1">
                  <c:v>478210931.07016635</c:v>
                </c:pt>
                <c:pt idx="2">
                  <c:v>778852084.3160876</c:v>
                </c:pt>
                <c:pt idx="3">
                  <c:v>1105170326.7319498</c:v>
                </c:pt>
                <c:pt idx="4">
                  <c:v>1298221247.1752069</c:v>
                </c:pt>
                <c:pt idx="5">
                  <c:v>1621767226.5764463</c:v>
                </c:pt>
                <c:pt idx="6">
                  <c:v>1876721149.9650817</c:v>
                </c:pt>
                <c:pt idx="7">
                  <c:v>2009251487.7521334</c:v>
                </c:pt>
                <c:pt idx="8">
                  <c:v>2397094879.2332635</c:v>
                </c:pt>
                <c:pt idx="9">
                  <c:v>2700619107.7395945</c:v>
                </c:pt>
                <c:pt idx="10">
                  <c:v>2772322865.5057716</c:v>
                </c:pt>
                <c:pt idx="11">
                  <c:v>2552704318.2574835</c:v>
                </c:pt>
                <c:pt idx="12">
                  <c:v>2621818547.8945746</c:v>
                </c:pt>
                <c:pt idx="13">
                  <c:v>2585323050.5205908</c:v>
                </c:pt>
                <c:pt idx="14">
                  <c:v>3108723506.7755556</c:v>
                </c:pt>
                <c:pt idx="15">
                  <c:v>2809080189.1547952</c:v>
                </c:pt>
                <c:pt idx="16">
                  <c:v>3285381646.4643044</c:v>
                </c:pt>
                <c:pt idx="17">
                  <c:v>3539961599.8192639</c:v>
                </c:pt>
                <c:pt idx="18">
                  <c:v>3233944518.9563284</c:v>
                </c:pt>
                <c:pt idx="19">
                  <c:v>3294206008.989079</c:v>
                </c:pt>
                <c:pt idx="20">
                  <c:v>3368408368.5318947</c:v>
                </c:pt>
                <c:pt idx="21">
                  <c:v>3155615885.0488567</c:v>
                </c:pt>
                <c:pt idx="22">
                  <c:v>3157304869.4694185</c:v>
                </c:pt>
                <c:pt idx="23">
                  <c:v>3120425767.5110612</c:v>
                </c:pt>
                <c:pt idx="24">
                  <c:v>2953050777.701344</c:v>
                </c:pt>
                <c:pt idx="25">
                  <c:v>2766958776.7387166</c:v>
                </c:pt>
                <c:pt idx="26">
                  <c:v>3089819470.7332911</c:v>
                </c:pt>
                <c:pt idx="27">
                  <c:v>3077943668.1168613</c:v>
                </c:pt>
                <c:pt idx="28">
                  <c:v>3245393288.2287326</c:v>
                </c:pt>
                <c:pt idx="29">
                  <c:v>3380893288.4487209</c:v>
                </c:pt>
                <c:pt idx="30">
                  <c:v>3503334916.3963966</c:v>
                </c:pt>
                <c:pt idx="31">
                  <c:v>3332098893.7799749</c:v>
                </c:pt>
                <c:pt idx="32">
                  <c:v>3936809751.7150793</c:v>
                </c:pt>
                <c:pt idx="33">
                  <c:v>4448440934.5207758</c:v>
                </c:pt>
                <c:pt idx="34">
                  <c:v>5128351235.787509</c:v>
                </c:pt>
                <c:pt idx="35">
                  <c:v>5639743953.0008841</c:v>
                </c:pt>
                <c:pt idx="36">
                  <c:v>6259018165.4320498</c:v>
                </c:pt>
                <c:pt idx="37">
                  <c:v>6876091075.0586309</c:v>
                </c:pt>
                <c:pt idx="38">
                  <c:v>7399122186.2821379</c:v>
                </c:pt>
                <c:pt idx="39">
                  <c:v>7847026605.596179</c:v>
                </c:pt>
                <c:pt idx="40">
                  <c:v>8732633491.5301132</c:v>
                </c:pt>
                <c:pt idx="41">
                  <c:v>9390181006.2101517</c:v>
                </c:pt>
                <c:pt idx="42">
                  <c:v>9818690360.648344</c:v>
                </c:pt>
                <c:pt idx="43">
                  <c:v>10345836258.301548</c:v>
                </c:pt>
                <c:pt idx="44">
                  <c:v>11131845102.798943</c:v>
                </c:pt>
                <c:pt idx="45">
                  <c:v>11137441186.559843</c:v>
                </c:pt>
                <c:pt idx="46">
                  <c:v>11357547539.358707</c:v>
                </c:pt>
                <c:pt idx="47">
                  <c:v>12711840283.160334</c:v>
                </c:pt>
                <c:pt idx="48">
                  <c:v>11294221957.297873</c:v>
                </c:pt>
                <c:pt idx="49">
                  <c:v>11060636740.309689</c:v>
                </c:pt>
                <c:pt idx="50">
                  <c:v>10960078465.6311</c:v>
                </c:pt>
                <c:pt idx="51">
                  <c:v>9204493699.5354862</c:v>
                </c:pt>
                <c:pt idx="52">
                  <c:v>9304133689.6742477</c:v>
                </c:pt>
                <c:pt idx="53">
                  <c:v>10121642518.671671</c:v>
                </c:pt>
                <c:pt idx="54">
                  <c:v>10277004497.654686</c:v>
                </c:pt>
                <c:pt idx="55">
                  <c:v>10218371566.512188</c:v>
                </c:pt>
                <c:pt idx="56">
                  <c:v>10488834966.44591</c:v>
                </c:pt>
                <c:pt idx="57">
                  <c:v>11071773452.703039</c:v>
                </c:pt>
                <c:pt idx="58">
                  <c:v>11253987873.054733</c:v>
                </c:pt>
                <c:pt idx="59">
                  <c:v>12408249657.53837</c:v>
                </c:pt>
                <c:pt idx="60">
                  <c:v>13703468127.41144</c:v>
                </c:pt>
                <c:pt idx="61">
                  <c:v>14551282845.217707</c:v>
                </c:pt>
                <c:pt idx="62">
                  <c:v>15095001497.625618</c:v>
                </c:pt>
                <c:pt idx="63">
                  <c:v>15398845009.504446</c:v>
                </c:pt>
                <c:pt idx="64">
                  <c:v>15378516403.346485</c:v>
                </c:pt>
                <c:pt idx="65">
                  <c:v>15476184040.560112</c:v>
                </c:pt>
                <c:pt idx="66">
                  <c:v>17247050219.992641</c:v>
                </c:pt>
                <c:pt idx="67">
                  <c:v>18409686037.350414</c:v>
                </c:pt>
                <c:pt idx="68">
                  <c:v>19634773115.589649</c:v>
                </c:pt>
                <c:pt idx="69">
                  <c:v>22396246223.08086</c:v>
                </c:pt>
                <c:pt idx="70">
                  <c:v>25199802712.417572</c:v>
                </c:pt>
                <c:pt idx="71">
                  <c:v>26195244748.908199</c:v>
                </c:pt>
                <c:pt idx="72">
                  <c:v>26806470485.354176</c:v>
                </c:pt>
                <c:pt idx="73">
                  <c:v>26478234168.331985</c:v>
                </c:pt>
                <c:pt idx="74">
                  <c:v>27336528040.052105</c:v>
                </c:pt>
                <c:pt idx="75">
                  <c:v>27767133411.593307</c:v>
                </c:pt>
                <c:pt idx="76">
                  <c:v>28508027541.425484</c:v>
                </c:pt>
                <c:pt idx="77">
                  <c:v>29916630307.837189</c:v>
                </c:pt>
                <c:pt idx="78">
                  <c:v>29864594938.095013</c:v>
                </c:pt>
                <c:pt idx="79">
                  <c:v>32647690329.120182</c:v>
                </c:pt>
                <c:pt idx="80">
                  <c:v>35846691467.722183</c:v>
                </c:pt>
                <c:pt idx="81">
                  <c:v>38190807222.45047</c:v>
                </c:pt>
                <c:pt idx="82">
                  <c:v>38680037869.484779</c:v>
                </c:pt>
                <c:pt idx="83">
                  <c:v>41088477666.197746</c:v>
                </c:pt>
                <c:pt idx="84">
                  <c:v>42199008162.316452</c:v>
                </c:pt>
                <c:pt idx="85">
                  <c:v>44715382134.679878</c:v>
                </c:pt>
                <c:pt idx="86">
                  <c:v>48065034263.616989</c:v>
                </c:pt>
                <c:pt idx="87">
                  <c:v>50450243157.629333</c:v>
                </c:pt>
                <c:pt idx="88">
                  <c:v>53040903156.148895</c:v>
                </c:pt>
                <c:pt idx="89">
                  <c:v>54453210884.339523</c:v>
                </c:pt>
                <c:pt idx="90">
                  <c:v>56596370967.343925</c:v>
                </c:pt>
                <c:pt idx="91">
                  <c:v>59365908254.126038</c:v>
                </c:pt>
                <c:pt idx="92">
                  <c:v>61408972542.146263</c:v>
                </c:pt>
                <c:pt idx="93">
                  <c:v>60828177981.143265</c:v>
                </c:pt>
                <c:pt idx="94">
                  <c:v>65562257968.693176</c:v>
                </c:pt>
                <c:pt idx="95">
                  <c:v>69715114982.475418</c:v>
                </c:pt>
                <c:pt idx="96">
                  <c:v>73911784940.125107</c:v>
                </c:pt>
                <c:pt idx="97">
                  <c:v>78642925998.068741</c:v>
                </c:pt>
                <c:pt idx="98">
                  <c:v>82278892317.312088</c:v>
                </c:pt>
                <c:pt idx="99">
                  <c:v>87945519749.191727</c:v>
                </c:pt>
                <c:pt idx="100">
                  <c:v>96648010261.536667</c:v>
                </c:pt>
                <c:pt idx="101">
                  <c:v>103930158876.0265</c:v>
                </c:pt>
                <c:pt idx="102">
                  <c:v>104387358250.0636</c:v>
                </c:pt>
                <c:pt idx="103">
                  <c:v>103444353207.02983</c:v>
                </c:pt>
                <c:pt idx="104">
                  <c:v>109492875932.56039</c:v>
                </c:pt>
                <c:pt idx="105">
                  <c:v>126969963801.55754</c:v>
                </c:pt>
                <c:pt idx="106">
                  <c:v>140566905416.77454</c:v>
                </c:pt>
                <c:pt idx="107">
                  <c:v>135758853668.01877</c:v>
                </c:pt>
                <c:pt idx="108">
                  <c:v>132421058008.2784</c:v>
                </c:pt>
                <c:pt idx="109">
                  <c:v>135234771601.05095</c:v>
                </c:pt>
                <c:pt idx="110">
                  <c:v>137946730581.31583</c:v>
                </c:pt>
                <c:pt idx="111">
                  <c:v>138329661499.79501</c:v>
                </c:pt>
                <c:pt idx="112">
                  <c:v>138364014007.71057</c:v>
                </c:pt>
                <c:pt idx="113">
                  <c:v>130818402623.21025</c:v>
                </c:pt>
                <c:pt idx="114">
                  <c:v>128681892853.80162</c:v>
                </c:pt>
                <c:pt idx="115">
                  <c:v>131091698560.9603</c:v>
                </c:pt>
                <c:pt idx="116">
                  <c:v>131510562605.58374</c:v>
                </c:pt>
                <c:pt idx="117">
                  <c:v>129034011032.90475</c:v>
                </c:pt>
                <c:pt idx="118">
                  <c:v>125179965562.48291</c:v>
                </c:pt>
                <c:pt idx="119">
                  <c:v>124279056246.51044</c:v>
                </c:pt>
                <c:pt idx="120">
                  <c:v>131500785826.86348</c:v>
                </c:pt>
                <c:pt idx="121">
                  <c:v>134851288165.56268</c:v>
                </c:pt>
                <c:pt idx="122">
                  <c:v>135277607166.28535</c:v>
                </c:pt>
                <c:pt idx="123">
                  <c:v>132122158681.64885</c:v>
                </c:pt>
                <c:pt idx="124">
                  <c:v>131247223618.28705</c:v>
                </c:pt>
                <c:pt idx="125">
                  <c:v>132634101161.64201</c:v>
                </c:pt>
                <c:pt idx="126">
                  <c:v>135453058862.11494</c:v>
                </c:pt>
                <c:pt idx="127">
                  <c:v>137814946908.14087</c:v>
                </c:pt>
                <c:pt idx="128">
                  <c:v>143019555550.8992</c:v>
                </c:pt>
                <c:pt idx="129">
                  <c:v>145642421194.52417</c:v>
                </c:pt>
                <c:pt idx="130">
                  <c:v>152079787944.51047</c:v>
                </c:pt>
                <c:pt idx="131">
                  <c:v>158137197923.30957</c:v>
                </c:pt>
                <c:pt idx="132">
                  <c:v>157547998306.67395</c:v>
                </c:pt>
                <c:pt idx="133">
                  <c:v>164011839895.98343</c:v>
                </c:pt>
                <c:pt idx="134">
                  <c:v>173645972190.72403</c:v>
                </c:pt>
                <c:pt idx="135">
                  <c:v>184956665760.06412</c:v>
                </c:pt>
                <c:pt idx="136">
                  <c:v>198630861630.24686</c:v>
                </c:pt>
                <c:pt idx="137">
                  <c:v>207122925967.45346</c:v>
                </c:pt>
                <c:pt idx="138">
                  <c:v>209728913993.61703</c:v>
                </c:pt>
                <c:pt idx="139">
                  <c:v>221109700230.29819</c:v>
                </c:pt>
                <c:pt idx="140">
                  <c:v>227305663765.28259</c:v>
                </c:pt>
                <c:pt idx="141">
                  <c:v>230219730407.84503</c:v>
                </c:pt>
                <c:pt idx="142">
                  <c:v>238294662782.4162</c:v>
                </c:pt>
                <c:pt idx="143">
                  <c:v>249112414900.01492</c:v>
                </c:pt>
                <c:pt idx="144">
                  <c:v>251479879832.7879</c:v>
                </c:pt>
                <c:pt idx="145">
                  <c:v>264173505641.50668</c:v>
                </c:pt>
                <c:pt idx="146">
                  <c:v>274294852975.57053</c:v>
                </c:pt>
                <c:pt idx="147">
                  <c:v>281844755041.71875</c:v>
                </c:pt>
                <c:pt idx="148">
                  <c:v>287387767204.33899</c:v>
                </c:pt>
                <c:pt idx="149">
                  <c:v>303207787618.74481</c:v>
                </c:pt>
                <c:pt idx="150">
                  <c:v>308735261478.55194</c:v>
                </c:pt>
                <c:pt idx="151">
                  <c:v>324453718599.2099</c:v>
                </c:pt>
                <c:pt idx="152">
                  <c:v>331816134354.14209</c:v>
                </c:pt>
                <c:pt idx="153">
                  <c:v>#N/A</c:v>
                </c:pt>
              </c:numCache>
            </c:numRef>
          </c:val>
          <c:smooth val="0"/>
          <c:extLst>
            <c:ext xmlns:c16="http://schemas.microsoft.com/office/drawing/2014/chart" uri="{C3380CC4-5D6E-409C-BE32-E72D297353CC}">
              <c16:uniqueId val="{00000002-2A6C-4DFC-93D2-68A90346803D}"/>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Land transport</a:t>
            </a:r>
            <a:r>
              <a:rPr lang="en-NZ" baseline="0"/>
              <a:t> capital stock as a share of GDP</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areaChart>
        <c:grouping val="stacked"/>
        <c:varyColors val="0"/>
        <c:ser>
          <c:idx val="0"/>
          <c:order val="0"/>
          <c:tx>
            <c:strRef>
              <c:f>'3.3 Capital stock % of GDP'!$B$2</c:f>
              <c:strCache>
                <c:ptCount val="1"/>
                <c:pt idx="0">
                  <c:v>Land transport - CG roads</c:v>
                </c:pt>
              </c:strCache>
            </c:strRef>
          </c:tx>
          <c:spPr>
            <a:solidFill>
              <a:schemeClr val="accent1"/>
            </a:solidFill>
            <a:ln w="25400">
              <a:noFill/>
            </a:ln>
            <a:effectLst/>
          </c:spPr>
          <c:cat>
            <c:numRef>
              <c:f>'3.3 Capital stock % of GDP'!$A$8:$A$160</c:f>
              <c:numCache>
                <c:formatCode>General</c:formatCode>
                <c:ptCount val="153"/>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numCache>
            </c:numRef>
          </c:cat>
          <c:val>
            <c:numRef>
              <c:f>'3.3 Capital stock % of GDP'!$B$8:$B$160</c:f>
              <c:numCache>
                <c:formatCode>0.0%</c:formatCode>
                <c:ptCount val="15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1.327227252357861E-3</c:v>
                </c:pt>
                <c:pt idx="56">
                  <c:v>2.6789467102077786E-3</c:v>
                </c:pt>
                <c:pt idx="57">
                  <c:v>4.3718699206903786E-3</c:v>
                </c:pt>
                <c:pt idx="58">
                  <c:v>6.9594114665693148E-3</c:v>
                </c:pt>
                <c:pt idx="59">
                  <c:v>1.1143897814799958E-2</c:v>
                </c:pt>
                <c:pt idx="60">
                  <c:v>1.6493256140366539E-2</c:v>
                </c:pt>
                <c:pt idx="61">
                  <c:v>2.1547504708887593E-2</c:v>
                </c:pt>
                <c:pt idx="62">
                  <c:v>2.6484364837859681E-2</c:v>
                </c:pt>
                <c:pt idx="63">
                  <c:v>2.684874592289941E-2</c:v>
                </c:pt>
                <c:pt idx="64">
                  <c:v>2.4280062519960049E-2</c:v>
                </c:pt>
                <c:pt idx="65">
                  <c:v>2.4090817580952707E-2</c:v>
                </c:pt>
                <c:pt idx="66">
                  <c:v>2.5481238881137125E-2</c:v>
                </c:pt>
                <c:pt idx="67">
                  <c:v>2.8762105249158763E-2</c:v>
                </c:pt>
                <c:pt idx="68">
                  <c:v>3.6434762604015125E-2</c:v>
                </c:pt>
                <c:pt idx="69">
                  <c:v>4.6296167962331471E-2</c:v>
                </c:pt>
                <c:pt idx="70">
                  <c:v>5.6734716089319431E-2</c:v>
                </c:pt>
                <c:pt idx="71">
                  <c:v>5.8498825747683572E-2</c:v>
                </c:pt>
                <c:pt idx="72">
                  <c:v>5.6013270593122347E-2</c:v>
                </c:pt>
                <c:pt idx="73">
                  <c:v>4.8245477561106302E-2</c:v>
                </c:pt>
                <c:pt idx="74">
                  <c:v>4.4764440784495027E-2</c:v>
                </c:pt>
                <c:pt idx="75">
                  <c:v>4.4085520287987907E-2</c:v>
                </c:pt>
                <c:pt idx="76">
                  <c:v>4.176617025310813E-2</c:v>
                </c:pt>
                <c:pt idx="77">
                  <c:v>4.1816598456221481E-2</c:v>
                </c:pt>
                <c:pt idx="78">
                  <c:v>4.0273010908354896E-2</c:v>
                </c:pt>
                <c:pt idx="79">
                  <c:v>4.6728046644098298E-2</c:v>
                </c:pt>
                <c:pt idx="80">
                  <c:v>4.9243358899991152E-2</c:v>
                </c:pt>
                <c:pt idx="81">
                  <c:v>4.4399482711526952E-2</c:v>
                </c:pt>
                <c:pt idx="82">
                  <c:v>4.7700144679825425E-2</c:v>
                </c:pt>
                <c:pt idx="83">
                  <c:v>5.0425912107534068E-2</c:v>
                </c:pt>
                <c:pt idx="84">
                  <c:v>5.0188490246705499E-2</c:v>
                </c:pt>
                <c:pt idx="85">
                  <c:v>5.1402791521615157E-2</c:v>
                </c:pt>
                <c:pt idx="86">
                  <c:v>5.7309695767234214E-2</c:v>
                </c:pt>
                <c:pt idx="87">
                  <c:v>6.3427465405895583E-2</c:v>
                </c:pt>
                <c:pt idx="88">
                  <c:v>6.485317273772534E-2</c:v>
                </c:pt>
                <c:pt idx="89">
                  <c:v>6.6540168034296174E-2</c:v>
                </c:pt>
                <c:pt idx="90">
                  <c:v>6.9147478663477493E-2</c:v>
                </c:pt>
                <c:pt idx="91">
                  <c:v>6.9229043335221938E-2</c:v>
                </c:pt>
                <c:pt idx="92">
                  <c:v>6.9550320991786957E-2</c:v>
                </c:pt>
                <c:pt idx="93">
                  <c:v>6.7106556434873968E-2</c:v>
                </c:pt>
                <c:pt idx="94">
                  <c:v>6.9549942156316533E-2</c:v>
                </c:pt>
                <c:pt idx="95">
                  <c:v>7.035870989346707E-2</c:v>
                </c:pt>
                <c:pt idx="96">
                  <c:v>7.2540028020373806E-2</c:v>
                </c:pt>
                <c:pt idx="97">
                  <c:v>7.5345437737511164E-2</c:v>
                </c:pt>
                <c:pt idx="98">
                  <c:v>8.0150376488861655E-2</c:v>
                </c:pt>
                <c:pt idx="99">
                  <c:v>8.587442400943307E-2</c:v>
                </c:pt>
                <c:pt idx="100">
                  <c:v>9.157625870026119E-2</c:v>
                </c:pt>
                <c:pt idx="101">
                  <c:v>9.4752484369204679E-2</c:v>
                </c:pt>
                <c:pt idx="102">
                  <c:v>9.4816595135908441E-2</c:v>
                </c:pt>
                <c:pt idx="103">
                  <c:v>9.1410024752475255E-2</c:v>
                </c:pt>
                <c:pt idx="104">
                  <c:v>9.1705373357547276E-2</c:v>
                </c:pt>
                <c:pt idx="105">
                  <c:v>0.10274938743506812</c:v>
                </c:pt>
                <c:pt idx="106">
                  <c:v>0.11049313401703459</c:v>
                </c:pt>
                <c:pt idx="107">
                  <c:v>0.10583381047809906</c:v>
                </c:pt>
                <c:pt idx="108">
                  <c:v>0.1063176740920406</c:v>
                </c:pt>
                <c:pt idx="109">
                  <c:v>0.10800555867490173</c:v>
                </c:pt>
                <c:pt idx="110">
                  <c:v>0.10788070670690159</c:v>
                </c:pt>
                <c:pt idx="111">
                  <c:v>0.10699995831248957</c:v>
                </c:pt>
                <c:pt idx="112">
                  <c:v>0.10198573790822654</c:v>
                </c:pt>
                <c:pt idx="113">
                  <c:v>9.4873990306946682E-2</c:v>
                </c:pt>
                <c:pt idx="114">
                  <c:v>8.9578074249053771E-2</c:v>
                </c:pt>
                <c:pt idx="115">
                  <c:v>8.6983382255468228E-2</c:v>
                </c:pt>
                <c:pt idx="116">
                  <c:v>8.4725865638901984E-2</c:v>
                </c:pt>
                <c:pt idx="117">
                  <c:v>7.9551602160371326E-2</c:v>
                </c:pt>
                <c:pt idx="118">
                  <c:v>7.6374100388233307E-2</c:v>
                </c:pt>
                <c:pt idx="119">
                  <c:v>7.5023729965452784E-2</c:v>
                </c:pt>
                <c:pt idx="120">
                  <c:v>7.4626462115629399E-2</c:v>
                </c:pt>
                <c:pt idx="121">
                  <c:v>7.4467459661008054E-2</c:v>
                </c:pt>
                <c:pt idx="122">
                  <c:v>7.4325678414444762E-2</c:v>
                </c:pt>
                <c:pt idx="123">
                  <c:v>7.1950631472755364E-2</c:v>
                </c:pt>
                <c:pt idx="124">
                  <c:v>6.741568789959744E-2</c:v>
                </c:pt>
                <c:pt idx="125">
                  <c:v>6.4539081439498769E-2</c:v>
                </c:pt>
                <c:pt idx="126">
                  <c:v>6.1905638222702522E-2</c:v>
                </c:pt>
                <c:pt idx="127">
                  <c:v>6.0042927369660042E-2</c:v>
                </c:pt>
                <c:pt idx="128">
                  <c:v>5.9751877116824878E-2</c:v>
                </c:pt>
                <c:pt idx="129">
                  <c:v>6.0611901596989495E-2</c:v>
                </c:pt>
                <c:pt idx="130">
                  <c:v>6.0058730537229862E-2</c:v>
                </c:pt>
                <c:pt idx="131">
                  <c:v>6.0628251237076408E-2</c:v>
                </c:pt>
                <c:pt idx="132">
                  <c:v>6.0011102305923304E-2</c:v>
                </c:pt>
                <c:pt idx="133">
                  <c:v>5.9372655920580553E-2</c:v>
                </c:pt>
                <c:pt idx="134">
                  <c:v>5.9162530622413528E-2</c:v>
                </c:pt>
                <c:pt idx="135">
                  <c:v>6.0747520364391586E-2</c:v>
                </c:pt>
                <c:pt idx="136">
                  <c:v>6.4103187121402755E-2</c:v>
                </c:pt>
                <c:pt idx="137">
                  <c:v>6.7790708355619636E-2</c:v>
                </c:pt>
                <c:pt idx="138">
                  <c:v>6.9563557665007797E-2</c:v>
                </c:pt>
                <c:pt idx="139">
                  <c:v>7.7646546320341764E-2</c:v>
                </c:pt>
                <c:pt idx="140">
                  <c:v>8.3767192072701127E-2</c:v>
                </c:pt>
                <c:pt idx="141">
                  <c:v>8.8781777333019382E-2</c:v>
                </c:pt>
                <c:pt idx="142">
                  <c:v>9.2575217213941088E-2</c:v>
                </c:pt>
                <c:pt idx="143">
                  <c:v>9.5806337931224367E-2</c:v>
                </c:pt>
                <c:pt idx="144">
                  <c:v>9.5354019800619944E-2</c:v>
                </c:pt>
                <c:pt idx="145">
                  <c:v>9.8080978276530673E-2</c:v>
                </c:pt>
                <c:pt idx="146">
                  <c:v>0.10022182659086197</c:v>
                </c:pt>
                <c:pt idx="147">
                  <c:v>0.10076806296406735</c:v>
                </c:pt>
                <c:pt idx="148">
                  <c:v>0.10171296159463872</c:v>
                </c:pt>
                <c:pt idx="149">
                  <c:v>0.10314659533772448</c:v>
                </c:pt>
                <c:pt idx="150">
                  <c:v>0.10291964542538747</c:v>
                </c:pt>
                <c:pt idx="151">
                  <c:v>0.10758696697757104</c:v>
                </c:pt>
                <c:pt idx="152">
                  <c:v>0.10403332460718404</c:v>
                </c:pt>
              </c:numCache>
            </c:numRef>
          </c:val>
          <c:extLst>
            <c:ext xmlns:c16="http://schemas.microsoft.com/office/drawing/2014/chart" uri="{C3380CC4-5D6E-409C-BE32-E72D297353CC}">
              <c16:uniqueId val="{00000000-3153-4CC7-9482-6B6F57F23551}"/>
            </c:ext>
          </c:extLst>
        </c:ser>
        <c:ser>
          <c:idx val="1"/>
          <c:order val="1"/>
          <c:tx>
            <c:strRef>
              <c:f>'3.3 Capital stock % of GDP'!$C$2</c:f>
              <c:strCache>
                <c:ptCount val="1"/>
                <c:pt idx="0">
                  <c:v>Land transport - LG roads</c:v>
                </c:pt>
              </c:strCache>
            </c:strRef>
          </c:tx>
          <c:spPr>
            <a:solidFill>
              <a:schemeClr val="accent2"/>
            </a:solidFill>
            <a:ln w="25400">
              <a:noFill/>
            </a:ln>
            <a:effectLst/>
          </c:spPr>
          <c:cat>
            <c:numRef>
              <c:f>'3.3 Capital stock % of GDP'!$A$8:$A$160</c:f>
              <c:numCache>
                <c:formatCode>General</c:formatCode>
                <c:ptCount val="153"/>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numCache>
            </c:numRef>
          </c:cat>
          <c:val>
            <c:numRef>
              <c:f>'3.3 Capital stock % of GDP'!$C$8:$C$160</c:f>
              <c:numCache>
                <c:formatCode>0.0%</c:formatCode>
                <c:ptCount val="153"/>
                <c:pt idx="0">
                  <c:v>1.36721954468552E-2</c:v>
                </c:pt>
                <c:pt idx="1">
                  <c:v>2.3191804310997932E-2</c:v>
                </c:pt>
                <c:pt idx="2">
                  <c:v>3.6551636715415933E-2</c:v>
                </c:pt>
                <c:pt idx="3">
                  <c:v>5.4910828043810651E-2</c:v>
                </c:pt>
                <c:pt idx="4">
                  <c:v>7.2974173763522082E-2</c:v>
                </c:pt>
                <c:pt idx="5">
                  <c:v>9.3890424034268338E-2</c:v>
                </c:pt>
                <c:pt idx="6">
                  <c:v>0.10195869146870554</c:v>
                </c:pt>
                <c:pt idx="7">
                  <c:v>9.6541148610325284E-2</c:v>
                </c:pt>
                <c:pt idx="8">
                  <c:v>0.1100787463790332</c:v>
                </c:pt>
                <c:pt idx="9">
                  <c:v>0.14353020324366941</c:v>
                </c:pt>
                <c:pt idx="10">
                  <c:v>0.14111421357313822</c:v>
                </c:pt>
                <c:pt idx="11">
                  <c:v>0.12313077884199862</c:v>
                </c:pt>
                <c:pt idx="12">
                  <c:v>0.13353575775742049</c:v>
                </c:pt>
                <c:pt idx="13">
                  <c:v>0.13989715035596775</c:v>
                </c:pt>
                <c:pt idx="14">
                  <c:v>0.15881600219147077</c:v>
                </c:pt>
                <c:pt idx="15">
                  <c:v>0.14511139672828668</c:v>
                </c:pt>
                <c:pt idx="16">
                  <c:v>0.16054749043269811</c:v>
                </c:pt>
                <c:pt idx="17">
                  <c:v>0.16569702999944835</c:v>
                </c:pt>
                <c:pt idx="18">
                  <c:v>0.15344798860995251</c:v>
                </c:pt>
                <c:pt idx="19">
                  <c:v>0.15211420882154053</c:v>
                </c:pt>
                <c:pt idx="20">
                  <c:v>0.15283415616373391</c:v>
                </c:pt>
                <c:pt idx="21">
                  <c:v>0.14437898150677791</c:v>
                </c:pt>
                <c:pt idx="22">
                  <c:v>0.14214247136898345</c:v>
                </c:pt>
                <c:pt idx="23">
                  <c:v>0.14201606596446403</c:v>
                </c:pt>
                <c:pt idx="24">
                  <c:v>0.13763395126256436</c:v>
                </c:pt>
                <c:pt idx="25">
                  <c:v>0.12532315858421597</c:v>
                </c:pt>
                <c:pt idx="26">
                  <c:v>0.11684891299006693</c:v>
                </c:pt>
                <c:pt idx="27">
                  <c:v>0.12157596782207819</c:v>
                </c:pt>
                <c:pt idx="28">
                  <c:v>0.12865111765086809</c:v>
                </c:pt>
                <c:pt idx="29">
                  <c:v>0.13321485096828267</c:v>
                </c:pt>
                <c:pt idx="30">
                  <c:v>0.13224527325890909</c:v>
                </c:pt>
                <c:pt idx="31">
                  <c:v>0.12666695349389379</c:v>
                </c:pt>
                <c:pt idx="32">
                  <c:v>0.13340811200404759</c:v>
                </c:pt>
                <c:pt idx="33">
                  <c:v>0.13609723726526582</c:v>
                </c:pt>
                <c:pt idx="34">
                  <c:v>0.1432302655105048</c:v>
                </c:pt>
                <c:pt idx="35">
                  <c:v>0.14181868981959048</c:v>
                </c:pt>
                <c:pt idx="36">
                  <c:v>0.13868120989084268</c:v>
                </c:pt>
                <c:pt idx="37">
                  <c:v>0.13807164342024178</c:v>
                </c:pt>
                <c:pt idx="38">
                  <c:v>0.15693768968841074</c:v>
                </c:pt>
                <c:pt idx="39">
                  <c:v>0.15246068522019562</c:v>
                </c:pt>
                <c:pt idx="40">
                  <c:v>0.14639802671924135</c:v>
                </c:pt>
                <c:pt idx="41">
                  <c:v>0.14572949834960244</c:v>
                </c:pt>
                <c:pt idx="42">
                  <c:v>0.15415162374320768</c:v>
                </c:pt>
                <c:pt idx="43">
                  <c:v>0.15798575234816245</c:v>
                </c:pt>
                <c:pt idx="44">
                  <c:v>0.16529171098027517</c:v>
                </c:pt>
                <c:pt idx="45">
                  <c:v>0.16374999510460367</c:v>
                </c:pt>
                <c:pt idx="46">
                  <c:v>0.16430913292784488</c:v>
                </c:pt>
                <c:pt idx="47">
                  <c:v>0.18613936027958652</c:v>
                </c:pt>
                <c:pt idx="48">
                  <c:v>0.1667877113072038</c:v>
                </c:pt>
                <c:pt idx="49">
                  <c:v>0.15972558675864976</c:v>
                </c:pt>
                <c:pt idx="50">
                  <c:v>0.14646242202609377</c:v>
                </c:pt>
                <c:pt idx="51">
                  <c:v>0.11912212946202637</c:v>
                </c:pt>
                <c:pt idx="52">
                  <c:v>0.11673975048836754</c:v>
                </c:pt>
                <c:pt idx="53">
                  <c:v>0.11585119319699146</c:v>
                </c:pt>
                <c:pt idx="54">
                  <c:v>0.11620675507390184</c:v>
                </c:pt>
                <c:pt idx="55">
                  <c:v>0.11050597077659752</c:v>
                </c:pt>
                <c:pt idx="56">
                  <c:v>0.11172483470476061</c:v>
                </c:pt>
                <c:pt idx="57">
                  <c:v>0.1125763634176469</c:v>
                </c:pt>
                <c:pt idx="58">
                  <c:v>0.1144613963437575</c:v>
                </c:pt>
                <c:pt idx="59">
                  <c:v>0.11510589828369627</c:v>
                </c:pt>
                <c:pt idx="60">
                  <c:v>0.12121617580174704</c:v>
                </c:pt>
                <c:pt idx="61">
                  <c:v>0.13774485996977118</c:v>
                </c:pt>
                <c:pt idx="62">
                  <c:v>0.16502311734879915</c:v>
                </c:pt>
                <c:pt idx="63">
                  <c:v>0.17705418469264672</c:v>
                </c:pt>
                <c:pt idx="64">
                  <c:v>0.16458217200097622</c:v>
                </c:pt>
                <c:pt idx="65">
                  <c:v>0.16139864757274267</c:v>
                </c:pt>
                <c:pt idx="66">
                  <c:v>0.17216253806387052</c:v>
                </c:pt>
                <c:pt idx="67">
                  <c:v>0.16089595388547964</c:v>
                </c:pt>
                <c:pt idx="68">
                  <c:v>0.1639542570276894</c:v>
                </c:pt>
                <c:pt idx="69">
                  <c:v>0.16499533567921185</c:v>
                </c:pt>
                <c:pt idx="70">
                  <c:v>0.16128010572090151</c:v>
                </c:pt>
                <c:pt idx="71">
                  <c:v>0.14801110725708583</c:v>
                </c:pt>
                <c:pt idx="72">
                  <c:v>0.13483263939623388</c:v>
                </c:pt>
                <c:pt idx="73">
                  <c:v>0.11464696077392644</c:v>
                </c:pt>
                <c:pt idx="74">
                  <c:v>0.10511027375794117</c:v>
                </c:pt>
                <c:pt idx="75">
                  <c:v>0.10244027290218818</c:v>
                </c:pt>
                <c:pt idx="76">
                  <c:v>9.6755965007207373E-2</c:v>
                </c:pt>
                <c:pt idx="77">
                  <c:v>9.6054604025500312E-2</c:v>
                </c:pt>
                <c:pt idx="78">
                  <c:v>8.7832366493726652E-2</c:v>
                </c:pt>
                <c:pt idx="79">
                  <c:v>9.4844455165756125E-2</c:v>
                </c:pt>
                <c:pt idx="80">
                  <c:v>9.1779536555435193E-2</c:v>
                </c:pt>
                <c:pt idx="81">
                  <c:v>8.0990782865170516E-2</c:v>
                </c:pt>
                <c:pt idx="82">
                  <c:v>8.3204971520234192E-2</c:v>
                </c:pt>
                <c:pt idx="83">
                  <c:v>8.3123087871075294E-2</c:v>
                </c:pt>
                <c:pt idx="84">
                  <c:v>8.2568343185863827E-2</c:v>
                </c:pt>
                <c:pt idx="85">
                  <c:v>8.3729922007447846E-2</c:v>
                </c:pt>
                <c:pt idx="86">
                  <c:v>8.6035296361675076E-2</c:v>
                </c:pt>
                <c:pt idx="87">
                  <c:v>8.7085850871228318E-2</c:v>
                </c:pt>
                <c:pt idx="88">
                  <c:v>8.7786294378207647E-2</c:v>
                </c:pt>
                <c:pt idx="89">
                  <c:v>8.9132118461324877E-2</c:v>
                </c:pt>
                <c:pt idx="90">
                  <c:v>8.863833306663374E-2</c:v>
                </c:pt>
                <c:pt idx="91">
                  <c:v>9.074480837030427E-2</c:v>
                </c:pt>
                <c:pt idx="92">
                  <c:v>9.4149698086402833E-2</c:v>
                </c:pt>
                <c:pt idx="93">
                  <c:v>9.4011490954598001E-2</c:v>
                </c:pt>
                <c:pt idx="94">
                  <c:v>9.6803282876458813E-2</c:v>
                </c:pt>
                <c:pt idx="95">
                  <c:v>9.9122305947106873E-2</c:v>
                </c:pt>
                <c:pt idx="96">
                  <c:v>9.7964110850567068E-2</c:v>
                </c:pt>
                <c:pt idx="97">
                  <c:v>9.8319385791498959E-2</c:v>
                </c:pt>
                <c:pt idx="98">
                  <c:v>0.10486047529123239</c:v>
                </c:pt>
                <c:pt idx="99">
                  <c:v>0.11194953737690147</c:v>
                </c:pt>
                <c:pt idx="100">
                  <c:v>0.1182937406614944</c:v>
                </c:pt>
                <c:pt idx="101">
                  <c:v>0.12078246242918063</c:v>
                </c:pt>
                <c:pt idx="102">
                  <c:v>0.11781688125894134</c:v>
                </c:pt>
                <c:pt idx="103">
                  <c:v>0.11096584158415843</c:v>
                </c:pt>
                <c:pt idx="104">
                  <c:v>0.1079622903535947</c:v>
                </c:pt>
                <c:pt idx="105">
                  <c:v>0.11675811035969813</c:v>
                </c:pt>
                <c:pt idx="106">
                  <c:v>0.1220046062923692</c:v>
                </c:pt>
                <c:pt idx="107">
                  <c:v>0.11413319496135127</c:v>
                </c:pt>
                <c:pt idx="108">
                  <c:v>0.11209331716346461</c:v>
                </c:pt>
                <c:pt idx="109">
                  <c:v>0.11131218416619877</c:v>
                </c:pt>
                <c:pt idx="110">
                  <c:v>0.10923576365229241</c:v>
                </c:pt>
                <c:pt idx="111">
                  <c:v>0.10621614974153744</c:v>
                </c:pt>
                <c:pt idx="112">
                  <c:v>9.947778007441091E-2</c:v>
                </c:pt>
                <c:pt idx="113">
                  <c:v>9.1099682881589178E-2</c:v>
                </c:pt>
                <c:pt idx="114">
                  <c:v>8.5106729659356298E-2</c:v>
                </c:pt>
                <c:pt idx="115">
                  <c:v>8.1630432724173849E-2</c:v>
                </c:pt>
                <c:pt idx="116">
                  <c:v>7.8678468193279893E-2</c:v>
                </c:pt>
                <c:pt idx="117">
                  <c:v>7.2819405380221899E-2</c:v>
                </c:pt>
                <c:pt idx="118">
                  <c:v>6.9347292341215658E-2</c:v>
                </c:pt>
                <c:pt idx="119">
                  <c:v>6.763198731381323E-2</c:v>
                </c:pt>
                <c:pt idx="120">
                  <c:v>6.8863053527165541E-2</c:v>
                </c:pt>
                <c:pt idx="121">
                  <c:v>6.7771200126038836E-2</c:v>
                </c:pt>
                <c:pt idx="122">
                  <c:v>6.701356828889532E-2</c:v>
                </c:pt>
                <c:pt idx="123">
                  <c:v>6.4654599088227405E-2</c:v>
                </c:pt>
                <c:pt idx="124">
                  <c:v>6.0488657352592942E-2</c:v>
                </c:pt>
                <c:pt idx="125">
                  <c:v>5.8105139643778295E-2</c:v>
                </c:pt>
                <c:pt idx="126">
                  <c:v>5.6201442287709381E-2</c:v>
                </c:pt>
                <c:pt idx="127">
                  <c:v>5.4822177822177826E-2</c:v>
                </c:pt>
                <c:pt idx="128">
                  <c:v>5.5443829604541341E-2</c:v>
                </c:pt>
                <c:pt idx="129">
                  <c:v>5.6592870649467358E-2</c:v>
                </c:pt>
                <c:pt idx="130">
                  <c:v>5.6896254493106889E-2</c:v>
                </c:pt>
                <c:pt idx="131">
                  <c:v>5.9322616176703744E-2</c:v>
                </c:pt>
                <c:pt idx="132">
                  <c:v>5.9866329479768783E-2</c:v>
                </c:pt>
                <c:pt idx="133">
                  <c:v>6.0735983607163722E-2</c:v>
                </c:pt>
                <c:pt idx="134">
                  <c:v>6.2570843310127189E-2</c:v>
                </c:pt>
                <c:pt idx="135">
                  <c:v>6.4433795508511318E-2</c:v>
                </c:pt>
                <c:pt idx="136">
                  <c:v>6.8243744514751098E-2</c:v>
                </c:pt>
                <c:pt idx="137">
                  <c:v>7.204487686332875E-2</c:v>
                </c:pt>
                <c:pt idx="138">
                  <c:v>7.3747472853599616E-2</c:v>
                </c:pt>
                <c:pt idx="139">
                  <c:v>7.7796761500413494E-2</c:v>
                </c:pt>
                <c:pt idx="140">
                  <c:v>8.1818488473584222E-2</c:v>
                </c:pt>
                <c:pt idx="141">
                  <c:v>8.1226669806137672E-2</c:v>
                </c:pt>
                <c:pt idx="142">
                  <c:v>8.2923214344325702E-2</c:v>
                </c:pt>
                <c:pt idx="143">
                  <c:v>8.5840505492690178E-2</c:v>
                </c:pt>
                <c:pt idx="144">
                  <c:v>8.3253131949751424E-2</c:v>
                </c:pt>
                <c:pt idx="145">
                  <c:v>8.2602802603358338E-2</c:v>
                </c:pt>
                <c:pt idx="146">
                  <c:v>8.1681217205529622E-2</c:v>
                </c:pt>
                <c:pt idx="147">
                  <c:v>8.0607372803675359E-2</c:v>
                </c:pt>
                <c:pt idx="148">
                  <c:v>7.9146868287653577E-2</c:v>
                </c:pt>
                <c:pt idx="149">
                  <c:v>7.9355470764490454E-2</c:v>
                </c:pt>
                <c:pt idx="150">
                  <c:v>7.9149469406186501E-2</c:v>
                </c:pt>
                <c:pt idx="151">
                  <c:v>8.3520916031463846E-2</c:v>
                </c:pt>
                <c:pt idx="152">
                  <c:v>8.3063972885811826E-2</c:v>
                </c:pt>
              </c:numCache>
            </c:numRef>
          </c:val>
          <c:extLst>
            <c:ext xmlns:c16="http://schemas.microsoft.com/office/drawing/2014/chart" uri="{C3380CC4-5D6E-409C-BE32-E72D297353CC}">
              <c16:uniqueId val="{00000001-3153-4CC7-9482-6B6F57F23551}"/>
            </c:ext>
          </c:extLst>
        </c:ser>
        <c:dLbls>
          <c:showLegendKey val="0"/>
          <c:showVal val="0"/>
          <c:showCatName val="0"/>
          <c:showSerName val="0"/>
          <c:showPercent val="0"/>
          <c:showBubbleSize val="0"/>
        </c:dLbls>
        <c:axId val="1810141055"/>
        <c:axId val="1810137695"/>
      </c:area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GDP'!$P$2</c:f>
              <c:strCache>
                <c:ptCount val="1"/>
                <c:pt idx="0">
                  <c:v>Horizontal infrastructure</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GDP'!$P$8:$P$161</c:f>
              <c:numCache>
                <c:formatCode>0.0%</c:formatCode>
                <c:ptCount val="154"/>
                <c:pt idx="0">
                  <c:v>9.1062784627340868E-2</c:v>
                </c:pt>
                <c:pt idx="1">
                  <c:v>0.15862182668160735</c:v>
                </c:pt>
                <c:pt idx="2">
                  <c:v>0.22237207862694219</c:v>
                </c:pt>
                <c:pt idx="3">
                  <c:v>0.27697404069323639</c:v>
                </c:pt>
                <c:pt idx="4">
                  <c:v>0.29577800720069586</c:v>
                </c:pt>
                <c:pt idx="5">
                  <c:v>0.34837868951865342</c:v>
                </c:pt>
                <c:pt idx="6">
                  <c:v>0.383080310559621</c:v>
                </c:pt>
                <c:pt idx="7">
                  <c:v>0.35967985455705259</c:v>
                </c:pt>
                <c:pt idx="8">
                  <c:v>0.38619758079064004</c:v>
                </c:pt>
                <c:pt idx="9">
                  <c:v>0.49099166026442354</c:v>
                </c:pt>
                <c:pt idx="10">
                  <c:v>0.45612183578452292</c:v>
                </c:pt>
                <c:pt idx="11">
                  <c:v>0.4037941852657661</c:v>
                </c:pt>
                <c:pt idx="12">
                  <c:v>0.41618712833760374</c:v>
                </c:pt>
                <c:pt idx="13">
                  <c:v>0.41331309669821215</c:v>
                </c:pt>
                <c:pt idx="14">
                  <c:v>0.45051340688994651</c:v>
                </c:pt>
                <c:pt idx="15">
                  <c:v>0.40944478219672475</c:v>
                </c:pt>
                <c:pt idx="16">
                  <c:v>0.46606864558842742</c:v>
                </c:pt>
                <c:pt idx="17">
                  <c:v>0.49001865579105158</c:v>
                </c:pt>
                <c:pt idx="18">
                  <c:v>0.44684228779864776</c:v>
                </c:pt>
                <c:pt idx="19">
                  <c:v>0.43168570982272597</c:v>
                </c:pt>
                <c:pt idx="20">
                  <c:v>0.42840813811686351</c:v>
                </c:pt>
                <c:pt idx="21">
                  <c:v>0.39837628559475846</c:v>
                </c:pt>
                <c:pt idx="22">
                  <c:v>0.38359168114717107</c:v>
                </c:pt>
                <c:pt idx="23">
                  <c:v>0.369233637712305</c:v>
                </c:pt>
                <c:pt idx="24">
                  <c:v>0.36029724730571794</c:v>
                </c:pt>
                <c:pt idx="25">
                  <c:v>0.32502025124452016</c:v>
                </c:pt>
                <c:pt idx="26">
                  <c:v>0.32551988845405344</c:v>
                </c:pt>
                <c:pt idx="27">
                  <c:v>0.3199666786196243</c:v>
                </c:pt>
                <c:pt idx="28">
                  <c:v>0.32770987133651652</c:v>
                </c:pt>
                <c:pt idx="29">
                  <c:v>0.32949821297373144</c:v>
                </c:pt>
                <c:pt idx="30">
                  <c:v>0.31581640646152587</c:v>
                </c:pt>
                <c:pt idx="31">
                  <c:v>0.29908739547077196</c:v>
                </c:pt>
                <c:pt idx="32">
                  <c:v>0.3289553199690326</c:v>
                </c:pt>
                <c:pt idx="33">
                  <c:v>0.33112106887101184</c:v>
                </c:pt>
                <c:pt idx="34">
                  <c:v>0.37797335121395298</c:v>
                </c:pt>
                <c:pt idx="35">
                  <c:v>0.37439444556343598</c:v>
                </c:pt>
                <c:pt idx="36">
                  <c:v>0.37229282640400851</c:v>
                </c:pt>
                <c:pt idx="37">
                  <c:v>0.38120158426564016</c:v>
                </c:pt>
                <c:pt idx="38">
                  <c:v>0.43575361802540796</c:v>
                </c:pt>
                <c:pt idx="39">
                  <c:v>0.45223075787841988</c:v>
                </c:pt>
                <c:pt idx="40">
                  <c:v>0.43819293170581924</c:v>
                </c:pt>
                <c:pt idx="41">
                  <c:v>0.44094532587196383</c:v>
                </c:pt>
                <c:pt idx="42">
                  <c:v>0.47242525158577375</c:v>
                </c:pt>
                <c:pt idx="43">
                  <c:v>0.48985174019724437</c:v>
                </c:pt>
                <c:pt idx="44">
                  <c:v>0.51382902218259219</c:v>
                </c:pt>
                <c:pt idx="45">
                  <c:v>0.51156777788250773</c:v>
                </c:pt>
                <c:pt idx="46">
                  <c:v>0.52531166378761762</c:v>
                </c:pt>
                <c:pt idx="47">
                  <c:v>0.60133802111486667</c:v>
                </c:pt>
                <c:pt idx="48">
                  <c:v>0.54119425059511894</c:v>
                </c:pt>
                <c:pt idx="49">
                  <c:v>0.51286032713934526</c:v>
                </c:pt>
                <c:pt idx="50">
                  <c:v>0.45682589945445351</c:v>
                </c:pt>
                <c:pt idx="51">
                  <c:v>0.36801073664797135</c:v>
                </c:pt>
                <c:pt idx="52">
                  <c:v>0.37087884146581285</c:v>
                </c:pt>
                <c:pt idx="53">
                  <c:v>0.3660917277238338</c:v>
                </c:pt>
                <c:pt idx="54">
                  <c:v>0.36603148597607177</c:v>
                </c:pt>
                <c:pt idx="55">
                  <c:v>0.34853445311487208</c:v>
                </c:pt>
                <c:pt idx="56">
                  <c:v>0.35309935072660331</c:v>
                </c:pt>
                <c:pt idx="57">
                  <c:v>0.37334286166166963</c:v>
                </c:pt>
                <c:pt idx="58">
                  <c:v>0.39137880117849144</c:v>
                </c:pt>
                <c:pt idx="59">
                  <c:v>0.40534171614967501</c:v>
                </c:pt>
                <c:pt idx="60">
                  <c:v>0.44614700577645472</c:v>
                </c:pt>
                <c:pt idx="61">
                  <c:v>0.50509268599488255</c:v>
                </c:pt>
                <c:pt idx="62">
                  <c:v>0.54938499659586026</c:v>
                </c:pt>
                <c:pt idx="63">
                  <c:v>0.56273739265574607</c:v>
                </c:pt>
                <c:pt idx="64">
                  <c:v>0.50202216380395914</c:v>
                </c:pt>
                <c:pt idx="65">
                  <c:v>0.49771079985840788</c:v>
                </c:pt>
                <c:pt idx="66">
                  <c:v>0.50463147239504802</c:v>
                </c:pt>
                <c:pt idx="67">
                  <c:v>0.46371894451508167</c:v>
                </c:pt>
                <c:pt idx="68">
                  <c:v>0.47124888098378087</c:v>
                </c:pt>
                <c:pt idx="69">
                  <c:v>0.49033456178672663</c:v>
                </c:pt>
                <c:pt idx="70">
                  <c:v>0.51061059526137809</c:v>
                </c:pt>
                <c:pt idx="71">
                  <c:v>0.49494813857310771</c:v>
                </c:pt>
                <c:pt idx="72">
                  <c:v>0.4673941821831038</c:v>
                </c:pt>
                <c:pt idx="73">
                  <c:v>0.40183628728540027</c:v>
                </c:pt>
                <c:pt idx="74">
                  <c:v>0.37654948115508929</c:v>
                </c:pt>
                <c:pt idx="75">
                  <c:v>0.38031816957053877</c:v>
                </c:pt>
                <c:pt idx="76">
                  <c:v>0.36982574886726866</c:v>
                </c:pt>
                <c:pt idx="77">
                  <c:v>0.37676313799949918</c:v>
                </c:pt>
                <c:pt idx="78">
                  <c:v>0.35727682526525495</c:v>
                </c:pt>
                <c:pt idx="79">
                  <c:v>0.40173304465823989</c:v>
                </c:pt>
                <c:pt idx="80">
                  <c:v>0.41365023788612343</c:v>
                </c:pt>
                <c:pt idx="81">
                  <c:v>0.37748456302080541</c:v>
                </c:pt>
                <c:pt idx="82">
                  <c:v>0.40163790796373922</c:v>
                </c:pt>
                <c:pt idx="83">
                  <c:v>0.42433767841744213</c:v>
                </c:pt>
                <c:pt idx="84">
                  <c:v>0.42274673830621673</c:v>
                </c:pt>
                <c:pt idx="85">
                  <c:v>0.42062060943769092</c:v>
                </c:pt>
                <c:pt idx="86">
                  <c:v>0.43562636578563579</c:v>
                </c:pt>
                <c:pt idx="87">
                  <c:v>0.44847842641409391</c:v>
                </c:pt>
                <c:pt idx="88">
                  <c:v>0.44986890561873438</c:v>
                </c:pt>
                <c:pt idx="89">
                  <c:v>0.44991428106550085</c:v>
                </c:pt>
                <c:pt idx="90">
                  <c:v>0.4487578493188224</c:v>
                </c:pt>
                <c:pt idx="91">
                  <c:v>0.44258242400733916</c:v>
                </c:pt>
                <c:pt idx="92">
                  <c:v>0.44360200156610541</c:v>
                </c:pt>
                <c:pt idx="93">
                  <c:v>0.42658461353635785</c:v>
                </c:pt>
                <c:pt idx="94">
                  <c:v>0.43264067107937976</c:v>
                </c:pt>
                <c:pt idx="95">
                  <c:v>0.434194702071797</c:v>
                </c:pt>
                <c:pt idx="96">
                  <c:v>0.43543887033463285</c:v>
                </c:pt>
                <c:pt idx="97">
                  <c:v>0.45026221513174308</c:v>
                </c:pt>
                <c:pt idx="98">
                  <c:v>0.47764641880237085</c:v>
                </c:pt>
                <c:pt idx="99">
                  <c:v>0.49892961364144883</c:v>
                </c:pt>
                <c:pt idx="100">
                  <c:v>0.52032121853406121</c:v>
                </c:pt>
                <c:pt idx="101">
                  <c:v>0.52679372378922662</c:v>
                </c:pt>
                <c:pt idx="102">
                  <c:v>0.51715636623748207</c:v>
                </c:pt>
                <c:pt idx="103">
                  <c:v>0.49200606435643568</c:v>
                </c:pt>
                <c:pt idx="104">
                  <c:v>0.48380920841790409</c:v>
                </c:pt>
                <c:pt idx="105">
                  <c:v>0.53755865921787704</c:v>
                </c:pt>
                <c:pt idx="106">
                  <c:v>0.5837803754562837</c:v>
                </c:pt>
                <c:pt idx="107">
                  <c:v>0.56031885198969367</c:v>
                </c:pt>
                <c:pt idx="108">
                  <c:v>0.56310097657496649</c:v>
                </c:pt>
                <c:pt idx="109">
                  <c:v>0.56975788882650202</c:v>
                </c:pt>
                <c:pt idx="110">
                  <c:v>0.56286586196826627</c:v>
                </c:pt>
                <c:pt idx="111">
                  <c:v>0.55271243955310989</c:v>
                </c:pt>
                <c:pt idx="112">
                  <c:v>0.52608250654540445</c:v>
                </c:pt>
                <c:pt idx="113">
                  <c:v>0.49257793334530009</c:v>
                </c:pt>
                <c:pt idx="114">
                  <c:v>0.47038437172845138</c:v>
                </c:pt>
                <c:pt idx="115">
                  <c:v>0.45824547864785536</c:v>
                </c:pt>
                <c:pt idx="116">
                  <c:v>0.45238635478382094</c:v>
                </c:pt>
                <c:pt idx="117">
                  <c:v>0.43148915500491775</c:v>
                </c:pt>
                <c:pt idx="118">
                  <c:v>0.41088041493393895</c:v>
                </c:pt>
                <c:pt idx="119">
                  <c:v>0.41033980857450303</c:v>
                </c:pt>
                <c:pt idx="120">
                  <c:v>0.42057385944932002</c:v>
                </c:pt>
                <c:pt idx="121">
                  <c:v>0.43091702443315344</c:v>
                </c:pt>
                <c:pt idx="122">
                  <c:v>0.43684598478667125</c:v>
                </c:pt>
                <c:pt idx="123">
                  <c:v>0.41890015196209884</c:v>
                </c:pt>
                <c:pt idx="124">
                  <c:v>0.38271631541558132</c:v>
                </c:pt>
                <c:pt idx="125">
                  <c:v>0.36339627173804756</c:v>
                </c:pt>
                <c:pt idx="126">
                  <c:v>0.35667493453593252</c:v>
                </c:pt>
                <c:pt idx="127">
                  <c:v>0.35462781772682761</c:v>
                </c:pt>
                <c:pt idx="128">
                  <c:v>0.36334674426370273</c:v>
                </c:pt>
                <c:pt idx="129">
                  <c:v>0.36950436223391309</c:v>
                </c:pt>
                <c:pt idx="130">
                  <c:v>0.36908964134629824</c:v>
                </c:pt>
                <c:pt idx="131">
                  <c:v>0.38234469580019859</c:v>
                </c:pt>
                <c:pt idx="132">
                  <c:v>0.36741123593759711</c:v>
                </c:pt>
                <c:pt idx="133">
                  <c:v>0.36484930574562996</c:v>
                </c:pt>
                <c:pt idx="134">
                  <c:v>0.36785927530414803</c:v>
                </c:pt>
                <c:pt idx="135">
                  <c:v>0.37580646872715273</c:v>
                </c:pt>
                <c:pt idx="136">
                  <c:v>0.3959875105101972</c:v>
                </c:pt>
                <c:pt idx="137">
                  <c:v>0.40605719634427107</c:v>
                </c:pt>
                <c:pt idx="138">
                  <c:v>0.40306117649579748</c:v>
                </c:pt>
                <c:pt idx="139">
                  <c:v>0.43984150947371747</c:v>
                </c:pt>
                <c:pt idx="140">
                  <c:v>0.46078550084715308</c:v>
                </c:pt>
                <c:pt idx="141">
                  <c:v>0.46413504630719726</c:v>
                </c:pt>
                <c:pt idx="142">
                  <c:v>0.47843248198284799</c:v>
                </c:pt>
                <c:pt idx="143">
                  <c:v>0.49119287739875006</c:v>
                </c:pt>
                <c:pt idx="144">
                  <c:v>0.48195509226264588</c:v>
                </c:pt>
                <c:pt idx="145">
                  <c:v>0.4857959632302391</c:v>
                </c:pt>
                <c:pt idx="146">
                  <c:v>0.48500943776436112</c:v>
                </c:pt>
                <c:pt idx="147">
                  <c:v>0.47703806410525423</c:v>
                </c:pt>
                <c:pt idx="148">
                  <c:v>0.46859174843199586</c:v>
                </c:pt>
                <c:pt idx="149">
                  <c:v>0.47509519410916068</c:v>
                </c:pt>
                <c:pt idx="150">
                  <c:v>0.47199918037096722</c:v>
                </c:pt>
                <c:pt idx="151">
                  <c:v>0.49700494666731609</c:v>
                </c:pt>
                <c:pt idx="152">
                  <c:v>0.48917607512657557</c:v>
                </c:pt>
                <c:pt idx="153">
                  <c:v>#N/A</c:v>
                </c:pt>
              </c:numCache>
            </c:numRef>
          </c:val>
          <c:smooth val="0"/>
          <c:extLst>
            <c:ext xmlns:c16="http://schemas.microsoft.com/office/drawing/2014/chart" uri="{C3380CC4-5D6E-409C-BE32-E72D297353CC}">
              <c16:uniqueId val="{00000000-FFE0-482C-BDF6-79EB04DB8FC7}"/>
            </c:ext>
          </c:extLst>
        </c:ser>
        <c:ser>
          <c:idx val="1"/>
          <c:order val="1"/>
          <c:tx>
            <c:strRef>
              <c:f>'3.3 Capital stock % of GDP'!$Q$2</c:f>
              <c:strCache>
                <c:ptCount val="1"/>
                <c:pt idx="0">
                  <c:v>Vertical infrastructure</c:v>
                </c:pt>
              </c:strCache>
            </c:strRef>
          </c:tx>
          <c:spPr>
            <a:ln w="28575" cap="rnd">
              <a:solidFill>
                <a:schemeClr val="accent2"/>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GDP'!$Q$8:$Q$161</c:f>
              <c:numCache>
                <c:formatCode>0.0%</c:formatCode>
                <c:ptCount val="154"/>
                <c:pt idx="0">
                  <c:v>#N/A</c:v>
                </c:pt>
                <c:pt idx="1">
                  <c:v>#N/A</c:v>
                </c:pt>
                <c:pt idx="2">
                  <c:v>#N/A</c:v>
                </c:pt>
                <c:pt idx="3">
                  <c:v>#N/A</c:v>
                </c:pt>
                <c:pt idx="4">
                  <c:v>#N/A</c:v>
                </c:pt>
                <c:pt idx="5">
                  <c:v>#N/A</c:v>
                </c:pt>
                <c:pt idx="6">
                  <c:v>#N/A</c:v>
                </c:pt>
                <c:pt idx="7">
                  <c:v>#N/A</c:v>
                </c:pt>
                <c:pt idx="8">
                  <c:v>#N/A</c:v>
                </c:pt>
                <c:pt idx="9">
                  <c:v>2.4866632578598302E-4</c:v>
                </c:pt>
                <c:pt idx="10">
                  <c:v>3.0965501411033469E-4</c:v>
                </c:pt>
                <c:pt idx="11">
                  <c:v>2.5851100209075937E-4</c:v>
                </c:pt>
                <c:pt idx="12">
                  <c:v>2.6649752085453889E-4</c:v>
                </c:pt>
                <c:pt idx="13">
                  <c:v>2.5598746634211851E-4</c:v>
                </c:pt>
                <c:pt idx="14">
                  <c:v>4.1133385700976621E-4</c:v>
                </c:pt>
                <c:pt idx="15">
                  <c:v>6.5355997364185503E-4</c:v>
                </c:pt>
                <c:pt idx="16">
                  <c:v>1.4607484431866428E-3</c:v>
                </c:pt>
                <c:pt idx="17">
                  <c:v>2.8553305805843437E-3</c:v>
                </c:pt>
                <c:pt idx="18">
                  <c:v>3.4244966896606315E-3</c:v>
                </c:pt>
                <c:pt idx="19">
                  <c:v>4.1057671150305786E-3</c:v>
                </c:pt>
                <c:pt idx="20">
                  <c:v>4.5042137904365382E-3</c:v>
                </c:pt>
                <c:pt idx="21">
                  <c:v>4.8898786256160983E-3</c:v>
                </c:pt>
                <c:pt idx="22">
                  <c:v>5.5589957073170918E-3</c:v>
                </c:pt>
                <c:pt idx="23">
                  <c:v>6.1410154526443505E-3</c:v>
                </c:pt>
                <c:pt idx="24">
                  <c:v>6.6863435497763199E-3</c:v>
                </c:pt>
                <c:pt idx="25">
                  <c:v>6.9484964289513078E-3</c:v>
                </c:pt>
                <c:pt idx="26">
                  <c:v>7.1407669049485352E-3</c:v>
                </c:pt>
                <c:pt idx="27">
                  <c:v>7.5075793635143873E-3</c:v>
                </c:pt>
                <c:pt idx="28">
                  <c:v>8.0766045533019158E-3</c:v>
                </c:pt>
                <c:pt idx="29">
                  <c:v>8.6735001401313083E-3</c:v>
                </c:pt>
                <c:pt idx="30">
                  <c:v>8.6988001965860196E-3</c:v>
                </c:pt>
                <c:pt idx="31">
                  <c:v>8.3037684856064522E-3</c:v>
                </c:pt>
                <c:pt idx="32">
                  <c:v>8.6746886099314368E-3</c:v>
                </c:pt>
                <c:pt idx="33">
                  <c:v>1.7270551920715912E-2</c:v>
                </c:pt>
                <c:pt idx="34">
                  <c:v>2.5770104692163915E-2</c:v>
                </c:pt>
                <c:pt idx="35">
                  <c:v>3.2018384913888101E-2</c:v>
                </c:pt>
                <c:pt idx="36">
                  <c:v>3.9897691191090032E-2</c:v>
                </c:pt>
                <c:pt idx="37">
                  <c:v>4.5465918180218369E-2</c:v>
                </c:pt>
                <c:pt idx="38">
                  <c:v>5.8006330785384079E-2</c:v>
                </c:pt>
                <c:pt idx="39">
                  <c:v>6.3785476935589294E-2</c:v>
                </c:pt>
                <c:pt idx="40">
                  <c:v>6.6855453257286077E-2</c:v>
                </c:pt>
                <c:pt idx="41">
                  <c:v>7.3757419561835014E-2</c:v>
                </c:pt>
                <c:pt idx="42">
                  <c:v>8.1931244790636126E-2</c:v>
                </c:pt>
                <c:pt idx="43">
                  <c:v>8.4915395038375682E-2</c:v>
                </c:pt>
                <c:pt idx="44">
                  <c:v>8.9014376100534864E-2</c:v>
                </c:pt>
                <c:pt idx="45">
                  <c:v>8.8696255148846645E-2</c:v>
                </c:pt>
                <c:pt idx="46">
                  <c:v>9.1234919943960324E-2</c:v>
                </c:pt>
                <c:pt idx="47">
                  <c:v>0.10661716063633242</c:v>
                </c:pt>
                <c:pt idx="48">
                  <c:v>9.8069904229454691E-2</c:v>
                </c:pt>
                <c:pt idx="49">
                  <c:v>9.6500783035445292E-2</c:v>
                </c:pt>
                <c:pt idx="50">
                  <c:v>9.1075615517591801E-2</c:v>
                </c:pt>
                <c:pt idx="51">
                  <c:v>7.7888462065926714E-2</c:v>
                </c:pt>
                <c:pt idx="52">
                  <c:v>7.7666028587889749E-2</c:v>
                </c:pt>
                <c:pt idx="53">
                  <c:v>7.7558157664414165E-2</c:v>
                </c:pt>
                <c:pt idx="54">
                  <c:v>7.9791635290125104E-2</c:v>
                </c:pt>
                <c:pt idx="55">
                  <c:v>7.8515217349075281E-2</c:v>
                </c:pt>
                <c:pt idx="56">
                  <c:v>8.0949548476172625E-2</c:v>
                </c:pt>
                <c:pt idx="57">
                  <c:v>8.0883871291989901E-2</c:v>
                </c:pt>
                <c:pt idx="58">
                  <c:v>7.8772389123581643E-2</c:v>
                </c:pt>
                <c:pt idx="59">
                  <c:v>7.8017694696887713E-2</c:v>
                </c:pt>
                <c:pt idx="60">
                  <c:v>8.2034295304305602E-2</c:v>
                </c:pt>
                <c:pt idx="61">
                  <c:v>8.8549371903136886E-2</c:v>
                </c:pt>
                <c:pt idx="62">
                  <c:v>0.10055724137510476</c:v>
                </c:pt>
                <c:pt idx="63">
                  <c:v>0.10185418724283503</c:v>
                </c:pt>
                <c:pt idx="64">
                  <c:v>9.2603955634376262E-2</c:v>
                </c:pt>
                <c:pt idx="65">
                  <c:v>9.0929531674272729E-2</c:v>
                </c:pt>
                <c:pt idx="66">
                  <c:v>9.5153820651211737E-2</c:v>
                </c:pt>
                <c:pt idx="67">
                  <c:v>9.1711818543269499E-2</c:v>
                </c:pt>
                <c:pt idx="68">
                  <c:v>0.10052071337265077</c:v>
                </c:pt>
                <c:pt idx="69">
                  <c:v>0.12045933492573541</c:v>
                </c:pt>
                <c:pt idx="70">
                  <c:v>0.14250724937838835</c:v>
                </c:pt>
                <c:pt idx="71">
                  <c:v>0.16100759866981623</c:v>
                </c:pt>
                <c:pt idx="72">
                  <c:v>0.17117975869956145</c:v>
                </c:pt>
                <c:pt idx="73">
                  <c:v>0.1582934714967941</c:v>
                </c:pt>
                <c:pt idx="74">
                  <c:v>0.15731677792052162</c:v>
                </c:pt>
                <c:pt idx="75">
                  <c:v>0.17320358937864741</c:v>
                </c:pt>
                <c:pt idx="76">
                  <c:v>0.182196857766209</c:v>
                </c:pt>
                <c:pt idx="77">
                  <c:v>0.20008886689553951</c:v>
                </c:pt>
                <c:pt idx="78">
                  <c:v>0.20089270109633167</c:v>
                </c:pt>
                <c:pt idx="79">
                  <c:v>0.24055029212876078</c:v>
                </c:pt>
                <c:pt idx="80">
                  <c:v>0.25815807241038868</c:v>
                </c:pt>
                <c:pt idx="81">
                  <c:v>0.24167955385732795</c:v>
                </c:pt>
                <c:pt idx="82">
                  <c:v>0.2619819330741967</c:v>
                </c:pt>
                <c:pt idx="83">
                  <c:v>0.281376365145656</c:v>
                </c:pt>
                <c:pt idx="84">
                  <c:v>0.2808666206347239</c:v>
                </c:pt>
                <c:pt idx="85">
                  <c:v>0.27766783907006959</c:v>
                </c:pt>
                <c:pt idx="86">
                  <c:v>0.28788989247607438</c:v>
                </c:pt>
                <c:pt idx="87">
                  <c:v>0.29659821990664781</c:v>
                </c:pt>
                <c:pt idx="88">
                  <c:v>0.29490615959402972</c:v>
                </c:pt>
                <c:pt idx="89">
                  <c:v>0.29395349064344561</c:v>
                </c:pt>
                <c:pt idx="90">
                  <c:v>0.29512249813785929</c:v>
                </c:pt>
                <c:pt idx="91">
                  <c:v>0.29242581584545851</c:v>
                </c:pt>
                <c:pt idx="92">
                  <c:v>0.29225694630411148</c:v>
                </c:pt>
                <c:pt idx="93">
                  <c:v>0.28063797819253689</c:v>
                </c:pt>
                <c:pt idx="94">
                  <c:v>0.28584307730923075</c:v>
                </c:pt>
                <c:pt idx="95">
                  <c:v>0.28563461042938071</c:v>
                </c:pt>
                <c:pt idx="96">
                  <c:v>0.28406943600528894</c:v>
                </c:pt>
                <c:pt idx="97">
                  <c:v>0.28730478849771757</c:v>
                </c:pt>
                <c:pt idx="98">
                  <c:v>0.30074607126916009</c:v>
                </c:pt>
                <c:pt idx="99">
                  <c:v>0.31570226935259893</c:v>
                </c:pt>
                <c:pt idx="100">
                  <c:v>0.33185684074017407</c:v>
                </c:pt>
                <c:pt idx="101">
                  <c:v>0.35691017664859265</c:v>
                </c:pt>
                <c:pt idx="102">
                  <c:v>0.34838512160228896</c:v>
                </c:pt>
                <c:pt idx="103">
                  <c:v>0.329295297029703</c:v>
                </c:pt>
                <c:pt idx="104">
                  <c:v>0.32728714880888793</c:v>
                </c:pt>
                <c:pt idx="105">
                  <c:v>0.36664157600705677</c:v>
                </c:pt>
                <c:pt idx="106">
                  <c:v>0.40057222318790198</c:v>
                </c:pt>
                <c:pt idx="107">
                  <c:v>0.38899677927283138</c:v>
                </c:pt>
                <c:pt idx="108">
                  <c:v>0.39638865130529138</c:v>
                </c:pt>
                <c:pt idx="109">
                  <c:v>0.40700758001122966</c:v>
                </c:pt>
                <c:pt idx="110">
                  <c:v>0.4121179304974204</c:v>
                </c:pt>
                <c:pt idx="111">
                  <c:v>0.41258104052026012</c:v>
                </c:pt>
                <c:pt idx="112">
                  <c:v>0.39649851867162739</c:v>
                </c:pt>
                <c:pt idx="113">
                  <c:v>0.37165595644109378</c:v>
                </c:pt>
                <c:pt idx="114">
                  <c:v>0.35105422382090029</c:v>
                </c:pt>
                <c:pt idx="115">
                  <c:v>0.34030399583372789</c:v>
                </c:pt>
                <c:pt idx="116">
                  <c:v>0.33597988888661101</c:v>
                </c:pt>
                <c:pt idx="117">
                  <c:v>0.32165356409504253</c:v>
                </c:pt>
                <c:pt idx="118">
                  <c:v>0.31274189390335599</c:v>
                </c:pt>
                <c:pt idx="119">
                  <c:v>0.31062453984255534</c:v>
                </c:pt>
                <c:pt idx="120">
                  <c:v>0.34105561733771017</c:v>
                </c:pt>
                <c:pt idx="121">
                  <c:v>0.34892372024630092</c:v>
                </c:pt>
                <c:pt idx="122">
                  <c:v>0.35408759508330478</c:v>
                </c:pt>
                <c:pt idx="123">
                  <c:v>0.3452260531995045</c:v>
                </c:pt>
                <c:pt idx="124">
                  <c:v>0.33074841345015388</c:v>
                </c:pt>
                <c:pt idx="125">
                  <c:v>0.32249509060517839</c:v>
                </c:pt>
                <c:pt idx="126">
                  <c:v>0.31220888233093641</c:v>
                </c:pt>
                <c:pt idx="127">
                  <c:v>0.30219562615602219</c:v>
                </c:pt>
                <c:pt idx="128">
                  <c:v>0.30439753852024992</c:v>
                </c:pt>
                <c:pt idx="129">
                  <c:v>0.30469842547694387</c:v>
                </c:pt>
                <c:pt idx="130">
                  <c:v>0.29898550724637685</c:v>
                </c:pt>
                <c:pt idx="131">
                  <c:v>0.29295865285925282</c:v>
                </c:pt>
                <c:pt idx="132">
                  <c:v>0.28318424855491325</c:v>
                </c:pt>
                <c:pt idx="133">
                  <c:v>0.28195182754972964</c:v>
                </c:pt>
                <c:pt idx="134">
                  <c:v>0.28601959142434014</c:v>
                </c:pt>
                <c:pt idx="135">
                  <c:v>0.2933105221954076</c:v>
                </c:pt>
                <c:pt idx="136">
                  <c:v>0.29928652792183486</c:v>
                </c:pt>
                <c:pt idx="137">
                  <c:v>0.29933357363782237</c:v>
                </c:pt>
                <c:pt idx="138">
                  <c:v>0.29002122427989047</c:v>
                </c:pt>
                <c:pt idx="139">
                  <c:v>0.29835827877012866</c:v>
                </c:pt>
                <c:pt idx="140">
                  <c:v>0.29838464342557891</c:v>
                </c:pt>
                <c:pt idx="141">
                  <c:v>0.29371343497370694</c:v>
                </c:pt>
                <c:pt idx="142">
                  <c:v>0.28991218601859625</c:v>
                </c:pt>
                <c:pt idx="143">
                  <c:v>0.29346457513100777</c:v>
                </c:pt>
                <c:pt idx="144">
                  <c:v>0.29016505525454872</c:v>
                </c:pt>
                <c:pt idx="145">
                  <c:v>0.29540571470913929</c:v>
                </c:pt>
                <c:pt idx="146">
                  <c:v>0.29725420532224178</c:v>
                </c:pt>
                <c:pt idx="147">
                  <c:v>0.29748704384734598</c:v>
                </c:pt>
                <c:pt idx="148">
                  <c:v>0.29535417819400295</c:v>
                </c:pt>
                <c:pt idx="149">
                  <c:v>0.30386954832981911</c:v>
                </c:pt>
                <c:pt idx="150">
                  <c:v>0.30320103489763917</c:v>
                </c:pt>
                <c:pt idx="151">
                  <c:v>0.3201733373109612</c:v>
                </c:pt>
                <c:pt idx="152">
                  <c:v>0.31028652589716882</c:v>
                </c:pt>
                <c:pt idx="153">
                  <c:v>#N/A</c:v>
                </c:pt>
              </c:numCache>
            </c:numRef>
          </c:val>
          <c:smooth val="0"/>
          <c:extLst>
            <c:ext xmlns:c16="http://schemas.microsoft.com/office/drawing/2014/chart" uri="{C3380CC4-5D6E-409C-BE32-E72D297353CC}">
              <c16:uniqueId val="{00000001-FFE0-482C-BDF6-79EB04DB8FC7}"/>
            </c:ext>
          </c:extLst>
        </c:ser>
        <c:ser>
          <c:idx val="2"/>
          <c:order val="2"/>
          <c:tx>
            <c:strRef>
              <c:f>'3.3 Capital stock % of GDP'!$R$2</c:f>
              <c:strCache>
                <c:ptCount val="1"/>
                <c:pt idx="0">
                  <c:v>Total infrastructure</c:v>
                </c:pt>
              </c:strCache>
            </c:strRef>
          </c:tx>
          <c:spPr>
            <a:ln w="28575" cap="rnd">
              <a:solidFill>
                <a:schemeClr val="accent3"/>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GDP'!$R$8:$R$161</c:f>
              <c:numCache>
                <c:formatCode>0.0%</c:formatCode>
                <c:ptCount val="154"/>
                <c:pt idx="0">
                  <c:v>9.1062784627340868E-2</c:v>
                </c:pt>
                <c:pt idx="1">
                  <c:v>0.15862182668160735</c:v>
                </c:pt>
                <c:pt idx="2">
                  <c:v>0.22237207862694219</c:v>
                </c:pt>
                <c:pt idx="3">
                  <c:v>0.27697404069323639</c:v>
                </c:pt>
                <c:pt idx="4">
                  <c:v>0.29577800720069586</c:v>
                </c:pt>
                <c:pt idx="5">
                  <c:v>0.34837868951865342</c:v>
                </c:pt>
                <c:pt idx="6">
                  <c:v>0.383080310559621</c:v>
                </c:pt>
                <c:pt idx="7">
                  <c:v>0.35967985455705259</c:v>
                </c:pt>
                <c:pt idx="8">
                  <c:v>0.38619758079064004</c:v>
                </c:pt>
                <c:pt idx="9">
                  <c:v>0.4912403265902095</c:v>
                </c:pt>
                <c:pt idx="10">
                  <c:v>0.45643149079863327</c:v>
                </c:pt>
                <c:pt idx="11">
                  <c:v>0.40405269626785689</c:v>
                </c:pt>
                <c:pt idx="12">
                  <c:v>0.4164536258584583</c:v>
                </c:pt>
                <c:pt idx="13">
                  <c:v>0.41356908416455423</c:v>
                </c:pt>
                <c:pt idx="14">
                  <c:v>0.45092474074695627</c:v>
                </c:pt>
                <c:pt idx="15">
                  <c:v>0.41009834217036656</c:v>
                </c:pt>
                <c:pt idx="16">
                  <c:v>0.46752939403161409</c:v>
                </c:pt>
                <c:pt idx="17">
                  <c:v>0.49287398637163593</c:v>
                </c:pt>
                <c:pt idx="18">
                  <c:v>0.45026678448830842</c:v>
                </c:pt>
                <c:pt idx="19">
                  <c:v>0.43579147693775655</c:v>
                </c:pt>
                <c:pt idx="20">
                  <c:v>0.43291235190729999</c:v>
                </c:pt>
                <c:pt idx="21">
                  <c:v>0.40326616422037459</c:v>
                </c:pt>
                <c:pt idx="22">
                  <c:v>0.38915067685448818</c:v>
                </c:pt>
                <c:pt idx="23">
                  <c:v>0.37537465316494933</c:v>
                </c:pt>
                <c:pt idx="24">
                  <c:v>0.36698359085549431</c:v>
                </c:pt>
                <c:pt idx="25">
                  <c:v>0.33196874767347151</c:v>
                </c:pt>
                <c:pt idx="26">
                  <c:v>0.33266065535900197</c:v>
                </c:pt>
                <c:pt idx="27">
                  <c:v>0.32747425798313873</c:v>
                </c:pt>
                <c:pt idx="28">
                  <c:v>0.33578647588981841</c:v>
                </c:pt>
                <c:pt idx="29">
                  <c:v>0.33817171311386274</c:v>
                </c:pt>
                <c:pt idx="30">
                  <c:v>0.3245152066581119</c:v>
                </c:pt>
                <c:pt idx="31">
                  <c:v>0.30739116395637833</c:v>
                </c:pt>
                <c:pt idx="32">
                  <c:v>0.33763000857896402</c:v>
                </c:pt>
                <c:pt idx="33">
                  <c:v>0.34839162079172781</c:v>
                </c:pt>
                <c:pt idx="34">
                  <c:v>0.40374345590611688</c:v>
                </c:pt>
                <c:pt idx="35">
                  <c:v>0.40641283047732402</c:v>
                </c:pt>
                <c:pt idx="36">
                  <c:v>0.4121905175950985</c:v>
                </c:pt>
                <c:pt idx="37">
                  <c:v>0.42666750244585855</c:v>
                </c:pt>
                <c:pt idx="38">
                  <c:v>0.49375994881079199</c:v>
                </c:pt>
                <c:pt idx="39">
                  <c:v>0.51601623481400916</c:v>
                </c:pt>
                <c:pt idx="40">
                  <c:v>0.50504838496310533</c:v>
                </c:pt>
                <c:pt idx="41">
                  <c:v>0.5147027454337989</c:v>
                </c:pt>
                <c:pt idx="42">
                  <c:v>0.55435649637640994</c:v>
                </c:pt>
                <c:pt idx="43">
                  <c:v>0.57476713523562006</c:v>
                </c:pt>
                <c:pt idx="44">
                  <c:v>0.60284339828312716</c:v>
                </c:pt>
                <c:pt idx="45">
                  <c:v>0.60026403303135434</c:v>
                </c:pt>
                <c:pt idx="46">
                  <c:v>0.61654658373157789</c:v>
                </c:pt>
                <c:pt idx="47">
                  <c:v>0.70795518175119909</c:v>
                </c:pt>
                <c:pt idx="48">
                  <c:v>0.63926415482457366</c:v>
                </c:pt>
                <c:pt idx="49">
                  <c:v>0.60936111017479044</c:v>
                </c:pt>
                <c:pt idx="50">
                  <c:v>0.54790151497204531</c:v>
                </c:pt>
                <c:pt idx="51">
                  <c:v>0.44589919871389799</c:v>
                </c:pt>
                <c:pt idx="52">
                  <c:v>0.44854487005370269</c:v>
                </c:pt>
                <c:pt idx="53">
                  <c:v>0.44364988538824796</c:v>
                </c:pt>
                <c:pt idx="54">
                  <c:v>0.44582312126619689</c:v>
                </c:pt>
                <c:pt idx="55">
                  <c:v>0.42704967046394743</c:v>
                </c:pt>
                <c:pt idx="56">
                  <c:v>0.4340488992027759</c:v>
                </c:pt>
                <c:pt idx="57">
                  <c:v>0.45422673295365956</c:v>
                </c:pt>
                <c:pt idx="58">
                  <c:v>0.47015119030207309</c:v>
                </c:pt>
                <c:pt idx="59">
                  <c:v>0.48335941084656275</c:v>
                </c:pt>
                <c:pt idx="60">
                  <c:v>0.52818130108076033</c:v>
                </c:pt>
                <c:pt idx="61">
                  <c:v>0.59364205789801949</c:v>
                </c:pt>
                <c:pt idx="62">
                  <c:v>0.64994223797096495</c:v>
                </c:pt>
                <c:pt idx="63">
                  <c:v>0.66459157989858109</c:v>
                </c:pt>
                <c:pt idx="64">
                  <c:v>0.59462611943833543</c:v>
                </c:pt>
                <c:pt idx="65">
                  <c:v>0.58864033153268069</c:v>
                </c:pt>
                <c:pt idx="66">
                  <c:v>0.59978529304625983</c:v>
                </c:pt>
                <c:pt idx="67">
                  <c:v>0.55543076305835115</c:v>
                </c:pt>
                <c:pt idx="68">
                  <c:v>0.57176959435643171</c:v>
                </c:pt>
                <c:pt idx="69">
                  <c:v>0.61079389671246209</c:v>
                </c:pt>
                <c:pt idx="70">
                  <c:v>0.65311784463976641</c:v>
                </c:pt>
                <c:pt idx="71">
                  <c:v>0.65595573724292389</c:v>
                </c:pt>
                <c:pt idx="72">
                  <c:v>0.63857394088266517</c:v>
                </c:pt>
                <c:pt idx="73">
                  <c:v>0.5601297587821944</c:v>
                </c:pt>
                <c:pt idx="74">
                  <c:v>0.53386625907561092</c:v>
                </c:pt>
                <c:pt idx="75">
                  <c:v>0.55352175894918609</c:v>
                </c:pt>
                <c:pt idx="76">
                  <c:v>0.55202260663347769</c:v>
                </c:pt>
                <c:pt idx="77">
                  <c:v>0.57685200489503863</c:v>
                </c:pt>
                <c:pt idx="78">
                  <c:v>0.55816952636158668</c:v>
                </c:pt>
                <c:pt idx="79">
                  <c:v>0.64228333678700067</c:v>
                </c:pt>
                <c:pt idx="80">
                  <c:v>0.67180831029651211</c:v>
                </c:pt>
                <c:pt idx="81">
                  <c:v>0.61916411687813333</c:v>
                </c:pt>
                <c:pt idx="82">
                  <c:v>0.66361984103793592</c:v>
                </c:pt>
                <c:pt idx="83">
                  <c:v>0.70571404356309819</c:v>
                </c:pt>
                <c:pt idx="84">
                  <c:v>0.70361335894094057</c:v>
                </c:pt>
                <c:pt idx="85">
                  <c:v>0.69828844850776051</c:v>
                </c:pt>
                <c:pt idx="86">
                  <c:v>0.72351625826171018</c:v>
                </c:pt>
                <c:pt idx="87">
                  <c:v>0.74507664632074178</c:v>
                </c:pt>
                <c:pt idx="88">
                  <c:v>0.74477506521276404</c:v>
                </c:pt>
                <c:pt idx="89">
                  <c:v>0.74386777170894658</c:v>
                </c:pt>
                <c:pt idx="90">
                  <c:v>0.74388034745668163</c:v>
                </c:pt>
                <c:pt idx="91">
                  <c:v>0.73500823985279773</c:v>
                </c:pt>
                <c:pt idx="92">
                  <c:v>0.73585894787021688</c:v>
                </c:pt>
                <c:pt idx="93">
                  <c:v>0.70722259172889457</c:v>
                </c:pt>
                <c:pt idx="94">
                  <c:v>0.7184837483886104</c:v>
                </c:pt>
                <c:pt idx="95">
                  <c:v>0.71982931250117765</c:v>
                </c:pt>
                <c:pt idx="96">
                  <c:v>0.7195083063399218</c:v>
                </c:pt>
                <c:pt idx="97">
                  <c:v>0.73756700362946059</c:v>
                </c:pt>
                <c:pt idx="98">
                  <c:v>0.77839249007153088</c:v>
                </c:pt>
                <c:pt idx="99">
                  <c:v>0.81463188299404776</c:v>
                </c:pt>
                <c:pt idx="100">
                  <c:v>0.85217805927423529</c:v>
                </c:pt>
                <c:pt idx="101">
                  <c:v>0.88370390043781932</c:v>
                </c:pt>
                <c:pt idx="102">
                  <c:v>0.86554148783977114</c:v>
                </c:pt>
                <c:pt idx="103">
                  <c:v>0.82130136138613863</c:v>
                </c:pt>
                <c:pt idx="104">
                  <c:v>0.81109635722679208</c:v>
                </c:pt>
                <c:pt idx="105">
                  <c:v>0.90420023522493387</c:v>
                </c:pt>
                <c:pt idx="106">
                  <c:v>0.98435259864418567</c:v>
                </c:pt>
                <c:pt idx="107">
                  <c:v>0.94931563126252505</c:v>
                </c:pt>
                <c:pt idx="108">
                  <c:v>0.95948962788025793</c:v>
                </c:pt>
                <c:pt idx="109">
                  <c:v>0.97676546883773163</c:v>
                </c:pt>
                <c:pt idx="110">
                  <c:v>0.97498379246568678</c:v>
                </c:pt>
                <c:pt idx="111">
                  <c:v>0.96529348007337001</c:v>
                </c:pt>
                <c:pt idx="112">
                  <c:v>0.92258102521703178</c:v>
                </c:pt>
                <c:pt idx="113">
                  <c:v>0.86423388978639382</c:v>
                </c:pt>
                <c:pt idx="114">
                  <c:v>0.82143859554935172</c:v>
                </c:pt>
                <c:pt idx="115">
                  <c:v>0.7985494744815832</c:v>
                </c:pt>
                <c:pt idx="116">
                  <c:v>0.78836624367043184</c:v>
                </c:pt>
                <c:pt idx="117">
                  <c:v>0.75314271909996033</c:v>
                </c:pt>
                <c:pt idx="118">
                  <c:v>0.72362230883729495</c:v>
                </c:pt>
                <c:pt idx="119">
                  <c:v>0.72096434841705836</c:v>
                </c:pt>
                <c:pt idx="120">
                  <c:v>0.76162947678703019</c:v>
                </c:pt>
                <c:pt idx="121">
                  <c:v>0.77984074467945441</c:v>
                </c:pt>
                <c:pt idx="122">
                  <c:v>0.79093357986997603</c:v>
                </c:pt>
                <c:pt idx="123">
                  <c:v>0.76412620516160346</c:v>
                </c:pt>
                <c:pt idx="124">
                  <c:v>0.7134647288657352</c:v>
                </c:pt>
                <c:pt idx="125">
                  <c:v>0.68589136234322601</c:v>
                </c:pt>
                <c:pt idx="126">
                  <c:v>0.66888381686686904</c:v>
                </c:pt>
                <c:pt idx="127">
                  <c:v>0.65682344388284974</c:v>
                </c:pt>
                <c:pt idx="128">
                  <c:v>0.6677442827839527</c:v>
                </c:pt>
                <c:pt idx="129">
                  <c:v>0.67420278771085684</c:v>
                </c:pt>
                <c:pt idx="130">
                  <c:v>0.66807514859267503</c:v>
                </c:pt>
                <c:pt idx="131">
                  <c:v>0.67530334865945152</c:v>
                </c:pt>
                <c:pt idx="132">
                  <c:v>0.65059548449251048</c:v>
                </c:pt>
                <c:pt idx="133">
                  <c:v>0.6468011332953596</c:v>
                </c:pt>
                <c:pt idx="134">
                  <c:v>0.65387886672848827</c:v>
                </c:pt>
                <c:pt idx="135">
                  <c:v>0.66911699092256038</c:v>
                </c:pt>
                <c:pt idx="136">
                  <c:v>0.69527403843203195</c:v>
                </c:pt>
                <c:pt idx="137">
                  <c:v>0.70539076998209349</c:v>
                </c:pt>
                <c:pt idx="138">
                  <c:v>0.69308240077568806</c:v>
                </c:pt>
                <c:pt idx="139">
                  <c:v>0.73819978824384613</c:v>
                </c:pt>
                <c:pt idx="140">
                  <c:v>0.75917014427273199</c:v>
                </c:pt>
                <c:pt idx="141">
                  <c:v>0.7578484812809041</c:v>
                </c:pt>
                <c:pt idx="142">
                  <c:v>0.76834466800144419</c:v>
                </c:pt>
                <c:pt idx="143">
                  <c:v>0.78465745252975783</c:v>
                </c:pt>
                <c:pt idx="144">
                  <c:v>0.7721201475171946</c:v>
                </c:pt>
                <c:pt idx="145">
                  <c:v>0.78120167793937845</c:v>
                </c:pt>
                <c:pt idx="146">
                  <c:v>0.78226364308660279</c:v>
                </c:pt>
                <c:pt idx="147">
                  <c:v>0.77452510795260021</c:v>
                </c:pt>
                <c:pt idx="148">
                  <c:v>0.76394592662599881</c:v>
                </c:pt>
                <c:pt idx="149">
                  <c:v>0.77896474243897984</c:v>
                </c:pt>
                <c:pt idx="150">
                  <c:v>0.77520021526860627</c:v>
                </c:pt>
                <c:pt idx="151">
                  <c:v>0.81717828397827719</c:v>
                </c:pt>
                <c:pt idx="152">
                  <c:v>0.79946260102374445</c:v>
                </c:pt>
                <c:pt idx="153">
                  <c:v>#N/A</c:v>
                </c:pt>
              </c:numCache>
            </c:numRef>
          </c:val>
          <c:smooth val="0"/>
          <c:extLst>
            <c:ext xmlns:c16="http://schemas.microsoft.com/office/drawing/2014/chart" uri="{C3380CC4-5D6E-409C-BE32-E72D297353CC}">
              <c16:uniqueId val="{00000002-FFE0-482C-BDF6-79EB04DB8FC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Asset value as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GDP'!$D$2</c:f>
              <c:strCache>
                <c:ptCount val="1"/>
                <c:pt idx="0">
                  <c:v>Land transport - CG and LG roads</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GDP'!$D$8:$D$161</c:f>
              <c:numCache>
                <c:formatCode>0.0%</c:formatCode>
                <c:ptCount val="154"/>
                <c:pt idx="0">
                  <c:v>1.36721954468552E-2</c:v>
                </c:pt>
                <c:pt idx="1">
                  <c:v>2.3191804310997932E-2</c:v>
                </c:pt>
                <c:pt idx="2">
                  <c:v>3.6551636715415933E-2</c:v>
                </c:pt>
                <c:pt idx="3">
                  <c:v>5.4910828043810651E-2</c:v>
                </c:pt>
                <c:pt idx="4">
                  <c:v>7.2974173763522082E-2</c:v>
                </c:pt>
                <c:pt idx="5">
                  <c:v>9.3890424034268338E-2</c:v>
                </c:pt>
                <c:pt idx="6">
                  <c:v>0.10195869146870554</c:v>
                </c:pt>
                <c:pt idx="7">
                  <c:v>9.6541148610325284E-2</c:v>
                </c:pt>
                <c:pt idx="8">
                  <c:v>0.1100787463790332</c:v>
                </c:pt>
                <c:pt idx="9">
                  <c:v>0.14353020324366941</c:v>
                </c:pt>
                <c:pt idx="10">
                  <c:v>0.14111421357313822</c:v>
                </c:pt>
                <c:pt idx="11">
                  <c:v>0.12313077884199862</c:v>
                </c:pt>
                <c:pt idx="12">
                  <c:v>0.13353575775742049</c:v>
                </c:pt>
                <c:pt idx="13">
                  <c:v>0.13989715035596775</c:v>
                </c:pt>
                <c:pt idx="14">
                  <c:v>0.15881600219147077</c:v>
                </c:pt>
                <c:pt idx="15">
                  <c:v>0.14511139672828668</c:v>
                </c:pt>
                <c:pt idx="16">
                  <c:v>0.16054749043269811</c:v>
                </c:pt>
                <c:pt idx="17">
                  <c:v>0.16569702999944835</c:v>
                </c:pt>
                <c:pt idx="18">
                  <c:v>0.15344798860995251</c:v>
                </c:pt>
                <c:pt idx="19">
                  <c:v>0.15211420882154053</c:v>
                </c:pt>
                <c:pt idx="20">
                  <c:v>0.15283415616373391</c:v>
                </c:pt>
                <c:pt idx="21">
                  <c:v>0.14437898150677791</c:v>
                </c:pt>
                <c:pt idx="22">
                  <c:v>0.14214247136898345</c:v>
                </c:pt>
                <c:pt idx="23">
                  <c:v>0.14201606596446403</c:v>
                </c:pt>
                <c:pt idx="24">
                  <c:v>0.13763395126256436</c:v>
                </c:pt>
                <c:pt idx="25">
                  <c:v>0.12532315858421597</c:v>
                </c:pt>
                <c:pt idx="26">
                  <c:v>0.11684891299006693</c:v>
                </c:pt>
                <c:pt idx="27">
                  <c:v>0.12157596782207819</c:v>
                </c:pt>
                <c:pt idx="28">
                  <c:v>0.12865111765086809</c:v>
                </c:pt>
                <c:pt idx="29">
                  <c:v>0.13321485096828267</c:v>
                </c:pt>
                <c:pt idx="30">
                  <c:v>0.13224527325890909</c:v>
                </c:pt>
                <c:pt idx="31">
                  <c:v>0.12666695349389379</c:v>
                </c:pt>
                <c:pt idx="32">
                  <c:v>0.13340811200404759</c:v>
                </c:pt>
                <c:pt idx="33">
                  <c:v>0.13609723726526582</c:v>
                </c:pt>
                <c:pt idx="34">
                  <c:v>0.1432302655105048</c:v>
                </c:pt>
                <c:pt idx="35">
                  <c:v>0.14181868981959048</c:v>
                </c:pt>
                <c:pt idx="36">
                  <c:v>0.13868120989084268</c:v>
                </c:pt>
                <c:pt idx="37">
                  <c:v>0.13807164342024178</c:v>
                </c:pt>
                <c:pt idx="38">
                  <c:v>0.15693768968841074</c:v>
                </c:pt>
                <c:pt idx="39">
                  <c:v>0.15246068522019562</c:v>
                </c:pt>
                <c:pt idx="40">
                  <c:v>0.14639802671924135</c:v>
                </c:pt>
                <c:pt idx="41">
                  <c:v>0.14572949834960244</c:v>
                </c:pt>
                <c:pt idx="42">
                  <c:v>0.15415162374320768</c:v>
                </c:pt>
                <c:pt idx="43">
                  <c:v>0.15798575234816245</c:v>
                </c:pt>
                <c:pt idx="44">
                  <c:v>0.16529171098027517</c:v>
                </c:pt>
                <c:pt idx="45">
                  <c:v>0.16374999510460367</c:v>
                </c:pt>
                <c:pt idx="46">
                  <c:v>0.16430913292784488</c:v>
                </c:pt>
                <c:pt idx="47">
                  <c:v>0.18613936027958652</c:v>
                </c:pt>
                <c:pt idx="48">
                  <c:v>0.1667877113072038</c:v>
                </c:pt>
                <c:pt idx="49">
                  <c:v>0.15972558675864976</c:v>
                </c:pt>
                <c:pt idx="50">
                  <c:v>0.14646242202609377</c:v>
                </c:pt>
                <c:pt idx="51">
                  <c:v>0.11912212946202637</c:v>
                </c:pt>
                <c:pt idx="52">
                  <c:v>0.11673975048836754</c:v>
                </c:pt>
                <c:pt idx="53">
                  <c:v>0.11585119319699146</c:v>
                </c:pt>
                <c:pt idx="54">
                  <c:v>0.11620675507390184</c:v>
                </c:pt>
                <c:pt idx="55">
                  <c:v>0.11183319802895537</c:v>
                </c:pt>
                <c:pt idx="56">
                  <c:v>0.11440378141496839</c:v>
                </c:pt>
                <c:pt idx="57">
                  <c:v>0.11694823333833727</c:v>
                </c:pt>
                <c:pt idx="58">
                  <c:v>0.12142080781032683</c:v>
                </c:pt>
                <c:pt idx="59">
                  <c:v>0.12624979609849624</c:v>
                </c:pt>
                <c:pt idx="60">
                  <c:v>0.13770943194211357</c:v>
                </c:pt>
                <c:pt idx="61">
                  <c:v>0.15929236467865879</c:v>
                </c:pt>
                <c:pt idx="62">
                  <c:v>0.19150748218665886</c:v>
                </c:pt>
                <c:pt idx="63">
                  <c:v>0.20390293061554612</c:v>
                </c:pt>
                <c:pt idx="64">
                  <c:v>0.18886223452093626</c:v>
                </c:pt>
                <c:pt idx="65">
                  <c:v>0.18548946515369538</c:v>
                </c:pt>
                <c:pt idx="66">
                  <c:v>0.19764377694500765</c:v>
                </c:pt>
                <c:pt idx="67">
                  <c:v>0.1896580591346384</c:v>
                </c:pt>
                <c:pt idx="68">
                  <c:v>0.20038901963170452</c:v>
                </c:pt>
                <c:pt idx="69">
                  <c:v>0.21129150364154334</c:v>
                </c:pt>
                <c:pt idx="70">
                  <c:v>0.21801482181022094</c:v>
                </c:pt>
                <c:pt idx="71">
                  <c:v>0.20650993300476939</c:v>
                </c:pt>
                <c:pt idx="72">
                  <c:v>0.19084590998935624</c:v>
                </c:pt>
                <c:pt idx="73">
                  <c:v>0.16289243833503275</c:v>
                </c:pt>
                <c:pt idx="74">
                  <c:v>0.1498747145424362</c:v>
                </c:pt>
                <c:pt idx="75">
                  <c:v>0.14652579319017611</c:v>
                </c:pt>
                <c:pt idx="76">
                  <c:v>0.13852213526031548</c:v>
                </c:pt>
                <c:pt idx="77">
                  <c:v>0.1378712024817218</c:v>
                </c:pt>
                <c:pt idx="78">
                  <c:v>0.12810537740208155</c:v>
                </c:pt>
                <c:pt idx="79">
                  <c:v>0.14157250180985445</c:v>
                </c:pt>
                <c:pt idx="80">
                  <c:v>0.14102289545542634</c:v>
                </c:pt>
                <c:pt idx="81">
                  <c:v>0.12539026557669747</c:v>
                </c:pt>
                <c:pt idx="82">
                  <c:v>0.13090511620005962</c:v>
                </c:pt>
                <c:pt idx="83">
                  <c:v>0.13354899997860936</c:v>
                </c:pt>
                <c:pt idx="84">
                  <c:v>0.1327568334325693</c:v>
                </c:pt>
                <c:pt idx="85">
                  <c:v>0.135132713529063</c:v>
                </c:pt>
                <c:pt idx="86">
                  <c:v>0.1433449921289093</c:v>
                </c:pt>
                <c:pt idx="87">
                  <c:v>0.15051331627712389</c:v>
                </c:pt>
                <c:pt idx="88">
                  <c:v>0.15263946711593299</c:v>
                </c:pt>
                <c:pt idx="89">
                  <c:v>0.15567228649562107</c:v>
                </c:pt>
                <c:pt idx="90">
                  <c:v>0.15778581173011122</c:v>
                </c:pt>
                <c:pt idx="91">
                  <c:v>0.15997385170552619</c:v>
                </c:pt>
                <c:pt idx="92">
                  <c:v>0.16370001907818976</c:v>
                </c:pt>
                <c:pt idx="93">
                  <c:v>0.16111804738947197</c:v>
                </c:pt>
                <c:pt idx="94">
                  <c:v>0.16635322503277533</c:v>
                </c:pt>
                <c:pt idx="95">
                  <c:v>0.16948101584057393</c:v>
                </c:pt>
                <c:pt idx="96">
                  <c:v>0.1705041388709409</c:v>
                </c:pt>
                <c:pt idx="97">
                  <c:v>0.17366482352901011</c:v>
                </c:pt>
                <c:pt idx="98">
                  <c:v>0.18501085178009405</c:v>
                </c:pt>
                <c:pt idx="99">
                  <c:v>0.19782396138633454</c:v>
                </c:pt>
                <c:pt idx="100">
                  <c:v>0.20986999936175557</c:v>
                </c:pt>
                <c:pt idx="101">
                  <c:v>0.21553494679838534</c:v>
                </c:pt>
                <c:pt idx="102">
                  <c:v>0.21263347639484978</c:v>
                </c:pt>
                <c:pt idx="103">
                  <c:v>0.20237586633663365</c:v>
                </c:pt>
                <c:pt idx="104">
                  <c:v>0.19966766371114197</c:v>
                </c:pt>
                <c:pt idx="105">
                  <c:v>0.21950749779476625</c:v>
                </c:pt>
                <c:pt idx="106">
                  <c:v>0.23249774030940379</c:v>
                </c:pt>
                <c:pt idx="107">
                  <c:v>0.21996700543945033</c:v>
                </c:pt>
                <c:pt idx="108">
                  <c:v>0.21841099125550523</c:v>
                </c:pt>
                <c:pt idx="109">
                  <c:v>0.2193177428411005</c:v>
                </c:pt>
                <c:pt idx="110">
                  <c:v>0.21711647035919401</c:v>
                </c:pt>
                <c:pt idx="111">
                  <c:v>0.21321610805402702</c:v>
                </c:pt>
                <c:pt idx="112">
                  <c:v>0.20146351798263745</c:v>
                </c:pt>
                <c:pt idx="113">
                  <c:v>0.18597367318853589</c:v>
                </c:pt>
                <c:pt idx="114">
                  <c:v>0.17468480390841007</c:v>
                </c:pt>
                <c:pt idx="115">
                  <c:v>0.16861381497964209</c:v>
                </c:pt>
                <c:pt idx="116">
                  <c:v>0.16340433383218186</c:v>
                </c:pt>
                <c:pt idx="117">
                  <c:v>0.15237100754059324</c:v>
                </c:pt>
                <c:pt idx="118">
                  <c:v>0.14572139272944895</c:v>
                </c:pt>
                <c:pt idx="119">
                  <c:v>0.14265571727926601</c:v>
                </c:pt>
                <c:pt idx="120">
                  <c:v>0.14348951564279491</c:v>
                </c:pt>
                <c:pt idx="121">
                  <c:v>0.14223865978704689</c:v>
                </c:pt>
                <c:pt idx="122">
                  <c:v>0.14133924670334008</c:v>
                </c:pt>
                <c:pt idx="123">
                  <c:v>0.13660523056098278</c:v>
                </c:pt>
                <c:pt idx="124">
                  <c:v>0.12790434525219038</c:v>
                </c:pt>
                <c:pt idx="125">
                  <c:v>0.12264422108327706</c:v>
                </c:pt>
                <c:pt idx="126">
                  <c:v>0.11810708051041191</c:v>
                </c:pt>
                <c:pt idx="127">
                  <c:v>0.11486510519183786</c:v>
                </c:pt>
                <c:pt idx="128">
                  <c:v>0.11519570672136623</c:v>
                </c:pt>
                <c:pt idx="129">
                  <c:v>0.11720477224645685</c:v>
                </c:pt>
                <c:pt idx="130">
                  <c:v>0.11695498503033676</c:v>
                </c:pt>
                <c:pt idx="131">
                  <c:v>0.11995086741378015</c:v>
                </c:pt>
                <c:pt idx="132">
                  <c:v>0.11987743178569209</c:v>
                </c:pt>
                <c:pt idx="133">
                  <c:v>0.12010863952774428</c:v>
                </c:pt>
                <c:pt idx="134">
                  <c:v>0.12173337393254072</c:v>
                </c:pt>
                <c:pt idx="135">
                  <c:v>0.1251813158729029</c:v>
                </c:pt>
                <c:pt idx="136">
                  <c:v>0.13234693163615383</c:v>
                </c:pt>
                <c:pt idx="137">
                  <c:v>0.1398355852189484</c:v>
                </c:pt>
                <c:pt idx="138">
                  <c:v>0.14331103051860741</c:v>
                </c:pt>
                <c:pt idx="139">
                  <c:v>0.15544330782075527</c:v>
                </c:pt>
                <c:pt idx="140">
                  <c:v>0.16558568054628536</c:v>
                </c:pt>
                <c:pt idx="141">
                  <c:v>0.17000844713915705</c:v>
                </c:pt>
                <c:pt idx="142">
                  <c:v>0.17549843155826678</c:v>
                </c:pt>
                <c:pt idx="143">
                  <c:v>0.18164684342391454</c:v>
                </c:pt>
                <c:pt idx="144">
                  <c:v>0.17860715175037137</c:v>
                </c:pt>
                <c:pt idx="145">
                  <c:v>0.18068378087988901</c:v>
                </c:pt>
                <c:pt idx="146">
                  <c:v>0.18190304379639158</c:v>
                </c:pt>
                <c:pt idx="147">
                  <c:v>0.18137543576774268</c:v>
                </c:pt>
                <c:pt idx="148">
                  <c:v>0.18085982988229229</c:v>
                </c:pt>
                <c:pt idx="149">
                  <c:v>0.18250206610221495</c:v>
                </c:pt>
                <c:pt idx="150">
                  <c:v>0.18206911483157398</c:v>
                </c:pt>
                <c:pt idx="151">
                  <c:v>0.19110788300903492</c:v>
                </c:pt>
                <c:pt idx="152">
                  <c:v>0.18709729749299586</c:v>
                </c:pt>
                <c:pt idx="153">
                  <c:v>#N/A</c:v>
                </c:pt>
              </c:numCache>
            </c:numRef>
          </c:val>
          <c:smooth val="0"/>
          <c:extLst>
            <c:ext xmlns:c16="http://schemas.microsoft.com/office/drawing/2014/chart" uri="{C3380CC4-5D6E-409C-BE32-E72D297353CC}">
              <c16:uniqueId val="{00000001-8C69-4738-BDC5-9DBB2650E22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Capital stock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GDP'!$E$2</c:f>
              <c:strCache>
                <c:ptCount val="1"/>
                <c:pt idx="0">
                  <c:v>Land transport - rail</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GDP'!$E$8:$E$161</c:f>
              <c:numCache>
                <c:formatCode>0.0%</c:formatCode>
                <c:ptCount val="154"/>
                <c:pt idx="0">
                  <c:v>7.4622076083770431E-2</c:v>
                </c:pt>
                <c:pt idx="1">
                  <c:v>0.13026424664401642</c:v>
                </c:pt>
                <c:pt idx="2">
                  <c:v>0.1798913885405764</c:v>
                </c:pt>
                <c:pt idx="3">
                  <c:v>0.21348899738904836</c:v>
                </c:pt>
                <c:pt idx="4">
                  <c:v>0.21581196616598003</c:v>
                </c:pt>
                <c:pt idx="5">
                  <c:v>0.24608334367281887</c:v>
                </c:pt>
                <c:pt idx="6">
                  <c:v>0.26963943888789343</c:v>
                </c:pt>
                <c:pt idx="7">
                  <c:v>0.25399488990996844</c:v>
                </c:pt>
                <c:pt idx="8">
                  <c:v>0.26694203202550898</c:v>
                </c:pt>
                <c:pt idx="9">
                  <c:v>0.33711693786805724</c:v>
                </c:pt>
                <c:pt idx="10">
                  <c:v>0.30591703572571705</c:v>
                </c:pt>
                <c:pt idx="11">
                  <c:v>0.27199334512287743</c:v>
                </c:pt>
                <c:pt idx="12">
                  <c:v>0.27414394972213452</c:v>
                </c:pt>
                <c:pt idx="13">
                  <c:v>0.26415773297620443</c:v>
                </c:pt>
                <c:pt idx="14">
                  <c:v>0.28196935898019476</c:v>
                </c:pt>
                <c:pt idx="15">
                  <c:v>0.25299095753878259</c:v>
                </c:pt>
                <c:pt idx="16">
                  <c:v>0.29111592820061183</c:v>
                </c:pt>
                <c:pt idx="17">
                  <c:v>0.30745321128476649</c:v>
                </c:pt>
                <c:pt idx="18">
                  <c:v>0.27563926539644201</c:v>
                </c:pt>
                <c:pt idx="19">
                  <c:v>0.26029224672191142</c:v>
                </c:pt>
                <c:pt idx="20">
                  <c:v>0.25466471499458349</c:v>
                </c:pt>
                <c:pt idx="21">
                  <c:v>0.23248183813526971</c:v>
                </c:pt>
                <c:pt idx="22">
                  <c:v>0.21898247618370989</c:v>
                </c:pt>
                <c:pt idx="23">
                  <c:v>0.20360923088519164</c:v>
                </c:pt>
                <c:pt idx="24">
                  <c:v>0.19893886019485088</c:v>
                </c:pt>
                <c:pt idx="25">
                  <c:v>0.17633012682998045</c:v>
                </c:pt>
                <c:pt idx="26">
                  <c:v>0.18480578080797427</c:v>
                </c:pt>
                <c:pt idx="27">
                  <c:v>0.17432967136748553</c:v>
                </c:pt>
                <c:pt idx="28">
                  <c:v>0.17364699789599117</c:v>
                </c:pt>
                <c:pt idx="29">
                  <c:v>0.16977310110355381</c:v>
                </c:pt>
                <c:pt idx="30">
                  <c:v>0.15765105964387063</c:v>
                </c:pt>
                <c:pt idx="31">
                  <c:v>0.14673669294000238</c:v>
                </c:pt>
                <c:pt idx="32">
                  <c:v>0.16749989114745159</c:v>
                </c:pt>
                <c:pt idx="33">
                  <c:v>0.16550645128752872</c:v>
                </c:pt>
                <c:pt idx="34">
                  <c:v>0.20206077961517427</c:v>
                </c:pt>
                <c:pt idx="35">
                  <c:v>0.19668436447102688</c:v>
                </c:pt>
                <c:pt idx="36">
                  <c:v>0.19325155187278428</c:v>
                </c:pt>
                <c:pt idx="37">
                  <c:v>0.19650294367355922</c:v>
                </c:pt>
                <c:pt idx="38">
                  <c:v>0.22105700326315555</c:v>
                </c:pt>
                <c:pt idx="39">
                  <c:v>0.23693014942643617</c:v>
                </c:pt>
                <c:pt idx="40">
                  <c:v>0.22621525152640942</c:v>
                </c:pt>
                <c:pt idx="41">
                  <c:v>0.21902154472388433</c:v>
                </c:pt>
                <c:pt idx="42">
                  <c:v>0.22568554493826087</c:v>
                </c:pt>
                <c:pt idx="43">
                  <c:v>0.22340806799651422</c:v>
                </c:pt>
                <c:pt idx="44">
                  <c:v>0.22560579599467237</c:v>
                </c:pt>
                <c:pt idx="45">
                  <c:v>0.2187712674689514</c:v>
                </c:pt>
                <c:pt idx="46">
                  <c:v>0.2222180315683541</c:v>
                </c:pt>
                <c:pt idx="47">
                  <c:v>0.25295904826354942</c:v>
                </c:pt>
                <c:pt idx="48">
                  <c:v>0.22437819648254229</c:v>
                </c:pt>
                <c:pt idx="49">
                  <c:v>0.20767471791247513</c:v>
                </c:pt>
                <c:pt idx="50">
                  <c:v>0.18114537584372423</c:v>
                </c:pt>
                <c:pt idx="51">
                  <c:v>0.14318672505314994</c:v>
                </c:pt>
                <c:pt idx="52">
                  <c:v>0.14747123448243338</c:v>
                </c:pt>
                <c:pt idx="53">
                  <c:v>0.14467453947570796</c:v>
                </c:pt>
                <c:pt idx="54">
                  <c:v>0.13923409960978306</c:v>
                </c:pt>
                <c:pt idx="55">
                  <c:v>0.1265299515259698</c:v>
                </c:pt>
                <c:pt idx="56">
                  <c:v>0.12828611161590753</c:v>
                </c:pt>
                <c:pt idx="57">
                  <c:v>0.12623667452013021</c:v>
                </c:pt>
                <c:pt idx="58">
                  <c:v>0.12687161267733918</c:v>
                </c:pt>
                <c:pt idx="59">
                  <c:v>0.12996356120398889</c:v>
                </c:pt>
                <c:pt idx="60">
                  <c:v>0.13840168183380294</c:v>
                </c:pt>
                <c:pt idx="61">
                  <c:v>0.15731840394482147</c:v>
                </c:pt>
                <c:pt idx="62">
                  <c:v>0.14187627362074001</c:v>
                </c:pt>
                <c:pt idx="63">
                  <c:v>0.13610822585914284</c:v>
                </c:pt>
                <c:pt idx="64">
                  <c:v>0.11408804436772993</c:v>
                </c:pt>
                <c:pt idx="65">
                  <c:v>0.1015393894241506</c:v>
                </c:pt>
                <c:pt idx="66">
                  <c:v>9.5360888995962081E-2</c:v>
                </c:pt>
                <c:pt idx="67">
                  <c:v>8.388588376504108E-2</c:v>
                </c:pt>
                <c:pt idx="68">
                  <c:v>8.583502924558177E-2</c:v>
                </c:pt>
                <c:pt idx="69">
                  <c:v>9.3582554004954549E-2</c:v>
                </c:pt>
                <c:pt idx="70">
                  <c:v>0.10224085968057012</c:v>
                </c:pt>
                <c:pt idx="71">
                  <c:v>9.9689055245604313E-2</c:v>
                </c:pt>
                <c:pt idx="72">
                  <c:v>9.2381131415739781E-2</c:v>
                </c:pt>
                <c:pt idx="73">
                  <c:v>7.7597340077088142E-2</c:v>
                </c:pt>
                <c:pt idx="74">
                  <c:v>7.0193462094623585E-2</c:v>
                </c:pt>
                <c:pt idx="75">
                  <c:v>6.762359247238417E-2</c:v>
                </c:pt>
                <c:pt idx="76">
                  <c:v>6.3570645682622273E-2</c:v>
                </c:pt>
                <c:pt idx="77">
                  <c:v>6.1252980854627659E-2</c:v>
                </c:pt>
                <c:pt idx="78">
                  <c:v>5.5862626481709747E-2</c:v>
                </c:pt>
                <c:pt idx="79">
                  <c:v>5.9764985965603271E-2</c:v>
                </c:pt>
                <c:pt idx="80">
                  <c:v>6.0671810637011638E-2</c:v>
                </c:pt>
                <c:pt idx="81">
                  <c:v>5.4841962867781306E-2</c:v>
                </c:pt>
                <c:pt idx="82">
                  <c:v>5.7041183633057421E-2</c:v>
                </c:pt>
                <c:pt idx="83">
                  <c:v>5.9281553053482108E-2</c:v>
                </c:pt>
                <c:pt idx="84">
                  <c:v>5.7399418680188385E-2</c:v>
                </c:pt>
                <c:pt idx="85">
                  <c:v>5.5827898311506703E-2</c:v>
                </c:pt>
                <c:pt idx="86">
                  <c:v>5.4543601691696343E-2</c:v>
                </c:pt>
                <c:pt idx="87">
                  <c:v>5.2392416645071355E-2</c:v>
                </c:pt>
                <c:pt idx="88">
                  <c:v>4.6878263059909928E-2</c:v>
                </c:pt>
                <c:pt idx="89">
                  <c:v>4.6699059454903706E-2</c:v>
                </c:pt>
                <c:pt idx="90">
                  <c:v>4.3301795204995872E-2</c:v>
                </c:pt>
                <c:pt idx="91">
                  <c:v>3.9795746179560276E-2</c:v>
                </c:pt>
                <c:pt idx="92">
                  <c:v>3.7822316650128932E-2</c:v>
                </c:pt>
                <c:pt idx="93">
                  <c:v>3.4336912489904399E-2</c:v>
                </c:pt>
                <c:pt idx="94">
                  <c:v>3.103622004267842E-2</c:v>
                </c:pt>
                <c:pt idx="95">
                  <c:v>2.9257329336376814E-2</c:v>
                </c:pt>
                <c:pt idx="96">
                  <c:v>2.7735741737591239E-2</c:v>
                </c:pt>
                <c:pt idx="97">
                  <c:v>2.7111126122896338E-2</c:v>
                </c:pt>
                <c:pt idx="98">
                  <c:v>2.7709578875945235E-2</c:v>
                </c:pt>
                <c:pt idx="99">
                  <c:v>2.8458225883101301E-2</c:v>
                </c:pt>
                <c:pt idx="100">
                  <c:v>2.9014155899427168E-2</c:v>
                </c:pt>
                <c:pt idx="101">
                  <c:v>2.8387636462828537E-2</c:v>
                </c:pt>
                <c:pt idx="102">
                  <c:v>2.8019742489270385E-2</c:v>
                </c:pt>
                <c:pt idx="103">
                  <c:v>2.6307549504950494E-2</c:v>
                </c:pt>
                <c:pt idx="104">
                  <c:v>2.4865292169639997E-2</c:v>
                </c:pt>
                <c:pt idx="105">
                  <c:v>2.8002450259727533E-2</c:v>
                </c:pt>
                <c:pt idx="106">
                  <c:v>3.2737093690248568E-2</c:v>
                </c:pt>
                <c:pt idx="107">
                  <c:v>3.1857930146006297E-2</c:v>
                </c:pt>
                <c:pt idx="108">
                  <c:v>3.1721197421331462E-2</c:v>
                </c:pt>
                <c:pt idx="109">
                  <c:v>3.2103537338573837E-2</c:v>
                </c:pt>
                <c:pt idx="110">
                  <c:v>3.1819429572666216E-2</c:v>
                </c:pt>
                <c:pt idx="111">
                  <c:v>3.1029389694847424E-2</c:v>
                </c:pt>
                <c:pt idx="112">
                  <c:v>2.9855587708419458E-2</c:v>
                </c:pt>
                <c:pt idx="113">
                  <c:v>2.8069377131574223E-2</c:v>
                </c:pt>
                <c:pt idx="114">
                  <c:v>2.6003435964888733E-2</c:v>
                </c:pt>
                <c:pt idx="115">
                  <c:v>2.5458502982672097E-2</c:v>
                </c:pt>
                <c:pt idx="116">
                  <c:v>2.4923122655240985E-2</c:v>
                </c:pt>
                <c:pt idx="117">
                  <c:v>2.3371042051317448E-2</c:v>
                </c:pt>
                <c:pt idx="118">
                  <c:v>2.2426120582503414E-2</c:v>
                </c:pt>
                <c:pt idx="119">
                  <c:v>2.1914722206490343E-2</c:v>
                </c:pt>
                <c:pt idx="120">
                  <c:v>2.2237328331211899E-2</c:v>
                </c:pt>
                <c:pt idx="121">
                  <c:v>2.2776123518059001E-2</c:v>
                </c:pt>
                <c:pt idx="122">
                  <c:v>2.3026162714184194E-2</c:v>
                </c:pt>
                <c:pt idx="123">
                  <c:v>1.6535161986489421E-2</c:v>
                </c:pt>
                <c:pt idx="124">
                  <c:v>8.552711342647408E-3</c:v>
                </c:pt>
                <c:pt idx="125">
                  <c:v>8.0490939482161239E-3</c:v>
                </c:pt>
                <c:pt idx="126">
                  <c:v>7.6167650359532822E-3</c:v>
                </c:pt>
                <c:pt idx="127">
                  <c:v>7.3929436899733926E-3</c:v>
                </c:pt>
                <c:pt idx="128">
                  <c:v>7.2853599198587993E-3</c:v>
                </c:pt>
                <c:pt idx="129">
                  <c:v>7.2949001179488139E-3</c:v>
                </c:pt>
                <c:pt idx="130">
                  <c:v>7.0059790336397922E-3</c:v>
                </c:pt>
                <c:pt idx="131">
                  <c:v>7.0006925958994992E-3</c:v>
                </c:pt>
                <c:pt idx="132">
                  <c:v>6.5131689352974078E-3</c:v>
                </c:pt>
                <c:pt idx="133">
                  <c:v>6.2295884776706785E-3</c:v>
                </c:pt>
                <c:pt idx="134">
                  <c:v>6.1929938685969747E-3</c:v>
                </c:pt>
                <c:pt idx="135">
                  <c:v>8.6328262993419988E-3</c:v>
                </c:pt>
                <c:pt idx="136">
                  <c:v>9.0858368571902024E-3</c:v>
                </c:pt>
                <c:pt idx="137">
                  <c:v>8.5070870444873374E-3</c:v>
                </c:pt>
                <c:pt idx="138">
                  <c:v>7.5579649976161524E-3</c:v>
                </c:pt>
                <c:pt idx="139">
                  <c:v>1.3199830384374292E-2</c:v>
                </c:pt>
                <c:pt idx="140">
                  <c:v>1.4822749910150434E-2</c:v>
                </c:pt>
                <c:pt idx="141">
                  <c:v>1.4033052743112786E-2</c:v>
                </c:pt>
                <c:pt idx="142">
                  <c:v>1.5353412826055356E-2</c:v>
                </c:pt>
                <c:pt idx="143">
                  <c:v>1.4503235043088021E-2</c:v>
                </c:pt>
                <c:pt idx="144">
                  <c:v>1.538072401919956E-2</c:v>
                </c:pt>
                <c:pt idx="145">
                  <c:v>1.5944005565687043E-2</c:v>
                </c:pt>
                <c:pt idx="146">
                  <c:v>1.7287037942786486E-2</c:v>
                </c:pt>
                <c:pt idx="147">
                  <c:v>1.651487040166098E-2</c:v>
                </c:pt>
                <c:pt idx="148">
                  <c:v>1.5937623507174155E-2</c:v>
                </c:pt>
                <c:pt idx="149">
                  <c:v>1.7485354501361083E-2</c:v>
                </c:pt>
                <c:pt idx="150">
                  <c:v>1.8032027391074398E-2</c:v>
                </c:pt>
                <c:pt idx="151">
                  <c:v>2.0852613666804666E-2</c:v>
                </c:pt>
                <c:pt idx="152">
                  <c:v>2.2220879261656373E-2</c:v>
                </c:pt>
                <c:pt idx="153">
                  <c:v>#N/A</c:v>
                </c:pt>
              </c:numCache>
            </c:numRef>
          </c:val>
          <c:smooth val="0"/>
          <c:extLst>
            <c:ext xmlns:c16="http://schemas.microsoft.com/office/drawing/2014/chart" uri="{C3380CC4-5D6E-409C-BE32-E72D297353CC}">
              <c16:uniqueId val="{00000001-A663-4BDC-8A01-51C9132E634D}"/>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GDP'!$F$2</c:f>
              <c:strCache>
                <c:ptCount val="1"/>
                <c:pt idx="0">
                  <c:v>Electricity and gas</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GDP'!$F$8:$F$161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2.476266695094694E-3</c:v>
                </c:pt>
                <c:pt idx="37">
                  <c:v>4.4217758264225998E-3</c:v>
                </c:pt>
                <c:pt idx="38">
                  <c:v>6.6902627829597064E-3</c:v>
                </c:pt>
                <c:pt idx="39">
                  <c:v>8.0273569645622732E-3</c:v>
                </c:pt>
                <c:pt idx="40">
                  <c:v>8.7799833259966219E-3</c:v>
                </c:pt>
                <c:pt idx="41">
                  <c:v>1.7201885278101479E-2</c:v>
                </c:pt>
                <c:pt idx="42">
                  <c:v>2.5583108621659752E-2</c:v>
                </c:pt>
                <c:pt idx="43">
                  <c:v>3.2133251139147861E-2</c:v>
                </c:pt>
                <c:pt idx="44">
                  <c:v>3.8310274282665292E-2</c:v>
                </c:pt>
                <c:pt idx="45">
                  <c:v>4.2666037301345397E-2</c:v>
                </c:pt>
                <c:pt idx="46">
                  <c:v>4.8406273787528764E-2</c:v>
                </c:pt>
                <c:pt idx="47">
                  <c:v>5.3876556059760064E-2</c:v>
                </c:pt>
                <c:pt idx="48">
                  <c:v>4.7698989629955925E-2</c:v>
                </c:pt>
                <c:pt idx="49">
                  <c:v>4.4506788466352191E-2</c:v>
                </c:pt>
                <c:pt idx="50">
                  <c:v>3.8824486367313442E-2</c:v>
                </c:pt>
                <c:pt idx="51">
                  <c:v>3.0177696846035808E-2</c:v>
                </c:pt>
                <c:pt idx="52">
                  <c:v>2.8100893722670467E-2</c:v>
                </c:pt>
                <c:pt idx="53">
                  <c:v>2.6376819602727666E-2</c:v>
                </c:pt>
                <c:pt idx="54">
                  <c:v>3.2017472197149927E-2</c:v>
                </c:pt>
                <c:pt idx="55">
                  <c:v>3.6378612490274305E-2</c:v>
                </c:pt>
                <c:pt idx="56">
                  <c:v>3.4392573003429391E-2</c:v>
                </c:pt>
                <c:pt idx="57">
                  <c:v>5.0668632016246551E-2</c:v>
                </c:pt>
                <c:pt idx="58">
                  <c:v>6.0104758919939813E-2</c:v>
                </c:pt>
                <c:pt idx="59">
                  <c:v>6.5158750487890368E-2</c:v>
                </c:pt>
                <c:pt idx="60">
                  <c:v>8.1140809978985595E-2</c:v>
                </c:pt>
                <c:pt idx="61">
                  <c:v>8.8079381252223227E-2</c:v>
                </c:pt>
                <c:pt idx="62">
                  <c:v>9.5251438585165465E-2</c:v>
                </c:pt>
                <c:pt idx="63">
                  <c:v>9.2616824326426858E-2</c:v>
                </c:pt>
                <c:pt idx="64">
                  <c:v>7.5143606378897831E-2</c:v>
                </c:pt>
                <c:pt idx="65">
                  <c:v>8.4329725591521229E-2</c:v>
                </c:pt>
                <c:pt idx="66">
                  <c:v>7.8464112064332736E-2</c:v>
                </c:pt>
                <c:pt idx="67">
                  <c:v>6.9016607686407092E-2</c:v>
                </c:pt>
                <c:pt idx="68">
                  <c:v>6.6969590210734509E-2</c:v>
                </c:pt>
                <c:pt idx="69">
                  <c:v>6.6023137774313345E-2</c:v>
                </c:pt>
                <c:pt idx="70">
                  <c:v>6.7288205576056401E-2</c:v>
                </c:pt>
                <c:pt idx="71">
                  <c:v>6.6911556596008739E-2</c:v>
                </c:pt>
                <c:pt idx="72">
                  <c:v>6.2313905952801042E-2</c:v>
                </c:pt>
                <c:pt idx="73">
                  <c:v>5.0735602505778167E-2</c:v>
                </c:pt>
                <c:pt idx="74">
                  <c:v>4.7971861775284383E-2</c:v>
                </c:pt>
                <c:pt idx="75">
                  <c:v>5.4022229223961701E-2</c:v>
                </c:pt>
                <c:pt idx="76">
                  <c:v>5.712267530244277E-2</c:v>
                </c:pt>
                <c:pt idx="77">
                  <c:v>6.6083036381489824E-2</c:v>
                </c:pt>
                <c:pt idx="78">
                  <c:v>6.8766463786761572E-2</c:v>
                </c:pt>
                <c:pt idx="79">
                  <c:v>8.3089080654306119E-2</c:v>
                </c:pt>
                <c:pt idx="80">
                  <c:v>9.000615611348374E-2</c:v>
                </c:pt>
                <c:pt idx="81">
                  <c:v>8.6854023051375281E-2</c:v>
                </c:pt>
                <c:pt idx="82">
                  <c:v>9.7106850432040315E-2</c:v>
                </c:pt>
                <c:pt idx="83">
                  <c:v>0.11062507064267431</c:v>
                </c:pt>
                <c:pt idx="84">
                  <c:v>0.11565497307168367</c:v>
                </c:pt>
                <c:pt idx="85">
                  <c:v>0.11630520355064945</c:v>
                </c:pt>
                <c:pt idx="86">
                  <c:v>0.12213313689956706</c:v>
                </c:pt>
                <c:pt idx="87">
                  <c:v>0.12871274640652491</c:v>
                </c:pt>
                <c:pt idx="88">
                  <c:v>0.13362513949256802</c:v>
                </c:pt>
                <c:pt idx="89">
                  <c:v>0.13296337501733527</c:v>
                </c:pt>
                <c:pt idx="90">
                  <c:v>0.13520638529740858</c:v>
                </c:pt>
                <c:pt idx="91">
                  <c:v>0.13295604879072542</c:v>
                </c:pt>
                <c:pt idx="92">
                  <c:v>0.13228860683387736</c:v>
                </c:pt>
                <c:pt idx="93">
                  <c:v>0.12536885706068773</c:v>
                </c:pt>
                <c:pt idx="94">
                  <c:v>0.12801456923827856</c:v>
                </c:pt>
                <c:pt idx="95">
                  <c:v>0.12920173157876327</c:v>
                </c:pt>
                <c:pt idx="96">
                  <c:v>0.13276492903264461</c:v>
                </c:pt>
                <c:pt idx="97">
                  <c:v>0.14458586924382261</c:v>
                </c:pt>
                <c:pt idx="98">
                  <c:v>0.15617000832209282</c:v>
                </c:pt>
                <c:pt idx="99">
                  <c:v>0.15902818558425622</c:v>
                </c:pt>
                <c:pt idx="100">
                  <c:v>0.162391871887339</c:v>
                </c:pt>
                <c:pt idx="101">
                  <c:v>0.16142156257420459</c:v>
                </c:pt>
                <c:pt idx="102">
                  <c:v>0.15618884120171675</c:v>
                </c:pt>
                <c:pt idx="103">
                  <c:v>0.14856064356435644</c:v>
                </c:pt>
                <c:pt idx="104">
                  <c:v>0.14455122315991883</c:v>
                </c:pt>
                <c:pt idx="105">
                  <c:v>0.16176908752327748</c:v>
                </c:pt>
                <c:pt idx="106">
                  <c:v>0.17844420302450895</c:v>
                </c:pt>
                <c:pt idx="107">
                  <c:v>0.17430868880618378</c:v>
                </c:pt>
                <c:pt idx="108">
                  <c:v>0.17940690623603753</c:v>
                </c:pt>
                <c:pt idx="109">
                  <c:v>0.18427029758562605</c:v>
                </c:pt>
                <c:pt idx="110">
                  <c:v>0.18197556702034462</c:v>
                </c:pt>
                <c:pt idx="111">
                  <c:v>0.1783496748374187</c:v>
                </c:pt>
                <c:pt idx="112">
                  <c:v>0.17092310872261263</c:v>
                </c:pt>
                <c:pt idx="113">
                  <c:v>0.16224262550110694</c:v>
                </c:pt>
                <c:pt idx="114">
                  <c:v>0.15674420852011919</c:v>
                </c:pt>
                <c:pt idx="115">
                  <c:v>0.15172007859104253</c:v>
                </c:pt>
                <c:pt idx="116">
                  <c:v>0.14911851411468049</c:v>
                </c:pt>
                <c:pt idx="117">
                  <c:v>0.14166724759719082</c:v>
                </c:pt>
                <c:pt idx="118">
                  <c:v>0.13751750118925221</c:v>
                </c:pt>
                <c:pt idx="119">
                  <c:v>0.13743123123973494</c:v>
                </c:pt>
                <c:pt idx="120">
                  <c:v>0.14019843237087157</c:v>
                </c:pt>
                <c:pt idx="121">
                  <c:v>0.14587126970997938</c:v>
                </c:pt>
                <c:pt idx="122">
                  <c:v>0.14826275892927643</c:v>
                </c:pt>
                <c:pt idx="123">
                  <c:v>0.14433011531241619</c:v>
                </c:pt>
                <c:pt idx="124">
                  <c:v>0.13388434762017523</c:v>
                </c:pt>
                <c:pt idx="125">
                  <c:v>0.12667014623022682</c:v>
                </c:pt>
                <c:pt idx="126">
                  <c:v>0.12124906479903572</c:v>
                </c:pt>
                <c:pt idx="127">
                  <c:v>0.12091677629301391</c:v>
                </c:pt>
                <c:pt idx="128">
                  <c:v>0.12591412488670514</c:v>
                </c:pt>
                <c:pt idx="129">
                  <c:v>0.12678225338400764</c:v>
                </c:pt>
                <c:pt idx="130">
                  <c:v>0.12496660749454645</c:v>
                </c:pt>
                <c:pt idx="131">
                  <c:v>0.12458353290664975</c:v>
                </c:pt>
                <c:pt idx="132">
                  <c:v>0.11740155541052893</c:v>
                </c:pt>
                <c:pt idx="133">
                  <c:v>0.11679698330386667</c:v>
                </c:pt>
                <c:pt idx="134">
                  <c:v>0.11650784764224717</c:v>
                </c:pt>
                <c:pt idx="135">
                  <c:v>0.11745607826137591</c:v>
                </c:pt>
                <c:pt idx="136">
                  <c:v>0.12361550783431634</c:v>
                </c:pt>
                <c:pt idx="137">
                  <c:v>0.12475011046254739</c:v>
                </c:pt>
                <c:pt idx="138">
                  <c:v>0.12066852731782314</c:v>
                </c:pt>
                <c:pt idx="139">
                  <c:v>0.13145853108654085</c:v>
                </c:pt>
                <c:pt idx="140">
                  <c:v>0.1368772141500231</c:v>
                </c:pt>
                <c:pt idx="141">
                  <c:v>0.1405228494623656</c:v>
                </c:pt>
                <c:pt idx="142">
                  <c:v>0.14697646634063083</c:v>
                </c:pt>
                <c:pt idx="143">
                  <c:v>0.15073028918073109</c:v>
                </c:pt>
                <c:pt idx="144">
                  <c:v>0.14576460789448828</c:v>
                </c:pt>
                <c:pt idx="145">
                  <c:v>0.14398018253148195</c:v>
                </c:pt>
                <c:pt idx="146">
                  <c:v>0.14177767647875916</c:v>
                </c:pt>
                <c:pt idx="147">
                  <c:v>0.13755776798565786</c:v>
                </c:pt>
                <c:pt idx="148">
                  <c:v>0.13184160151215737</c:v>
                </c:pt>
                <c:pt idx="149">
                  <c:v>0.1325584742830658</c:v>
                </c:pt>
                <c:pt idx="150">
                  <c:v>0.13009725130444735</c:v>
                </c:pt>
                <c:pt idx="151">
                  <c:v>0.13447430472688307</c:v>
                </c:pt>
                <c:pt idx="152">
                  <c:v>0.12954596545558852</c:v>
                </c:pt>
                <c:pt idx="153">
                  <c:v>#N/A</c:v>
                </c:pt>
              </c:numCache>
            </c:numRef>
          </c:val>
          <c:smooth val="0"/>
          <c:extLst>
            <c:ext xmlns:c16="http://schemas.microsoft.com/office/drawing/2014/chart" uri="{C3380CC4-5D6E-409C-BE32-E72D297353CC}">
              <c16:uniqueId val="{00000001-9B25-4827-BCE5-A1495B87B3E4}"/>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majorUnit val="5.000000000000001E-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Real unit costs'!$B$2</c:f>
              <c:strCache>
                <c:ptCount val="1"/>
                <c:pt idx="0">
                  <c:v>Railway maintenance spending per km of open track ($/km)</c:v>
                </c:pt>
              </c:strCache>
            </c:strRef>
          </c:tx>
          <c:spPr>
            <a:ln w="28575" cap="rnd">
              <a:solidFill>
                <a:schemeClr val="accent1"/>
              </a:solidFill>
              <a:round/>
            </a:ln>
            <a:effectLst/>
          </c:spPr>
          <c:marker>
            <c:symbol val="none"/>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costs'!$B$6:$B$159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44048.098589202586</c:v>
                </c:pt>
                <c:pt idx="37">
                  <c:v>48397.557676394914</c:v>
                </c:pt>
                <c:pt idx="38">
                  <c:v>49550.384007056389</c:v>
                </c:pt>
                <c:pt idx="39">
                  <c:v>44151.189163023671</c:v>
                </c:pt>
                <c:pt idx="40">
                  <c:v>43443.232041276904</c:v>
                </c:pt>
                <c:pt idx="41">
                  <c:v>48321.91610244909</c:v>
                </c:pt>
                <c:pt idx="42">
                  <c:v>48440.509882236729</c:v>
                </c:pt>
                <c:pt idx="43">
                  <c:v>49257.98411692497</c:v>
                </c:pt>
                <c:pt idx="44">
                  <c:v>46804.250443464465</c:v>
                </c:pt>
                <c:pt idx="45">
                  <c:v>38369.949789408754</c:v>
                </c:pt>
                <c:pt idx="46">
                  <c:v>34789.84359433387</c:v>
                </c:pt>
                <c:pt idx="47">
                  <c:v>30408.553698583608</c:v>
                </c:pt>
                <c:pt idx="48">
                  <c:v>25465.205574356125</c:v>
                </c:pt>
                <c:pt idx="49">
                  <c:v>25212.005454783262</c:v>
                </c:pt>
                <c:pt idx="50">
                  <c:v>26489.908084154686</c:v>
                </c:pt>
                <c:pt idx="51">
                  <c:v>30541.144464636192</c:v>
                </c:pt>
                <c:pt idx="52">
                  <c:v>34747.874617364869</c:v>
                </c:pt>
                <c:pt idx="53">
                  <c:v>33852.412706638599</c:v>
                </c:pt>
                <c:pt idx="54">
                  <c:v>35234.482391822436</c:v>
                </c:pt>
                <c:pt idx="55">
                  <c:v>32927.026827582456</c:v>
                </c:pt>
                <c:pt idx="56">
                  <c:v>33897.576042109962</c:v>
                </c:pt>
                <c:pt idx="57">
                  <c:v>32086.712808150023</c:v>
                </c:pt>
                <c:pt idx="58">
                  <c:v>32189.029953566296</c:v>
                </c:pt>
                <c:pt idx="59">
                  <c:v>30902.54083984331</c:v>
                </c:pt>
                <c:pt idx="60">
                  <c:v>33256.739777559509</c:v>
                </c:pt>
                <c:pt idx="61">
                  <c:v>36051.988977586137</c:v>
                </c:pt>
                <c:pt idx="62">
                  <c:v>35804.285536860705</c:v>
                </c:pt>
                <c:pt idx="63">
                  <c:v>36505.252214164029</c:v>
                </c:pt>
                <c:pt idx="64">
                  <c:v>38690.528737484543</c:v>
                </c:pt>
                <c:pt idx="65">
                  <c:v>39541.416002159363</c:v>
                </c:pt>
                <c:pt idx="66">
                  <c:v>38766.571551960158</c:v>
                </c:pt>
                <c:pt idx="67">
                  <c:v>39374.568488535828</c:v>
                </c:pt>
                <c:pt idx="68">
                  <c:v>40716.78766771673</c:v>
                </c:pt>
                <c:pt idx="69">
                  <c:v>42566.806520706421</c:v>
                </c:pt>
                <c:pt idx="70">
                  <c:v>43589.707851135267</c:v>
                </c:pt>
                <c:pt idx="71">
                  <c:v>44245.370170467068</c:v>
                </c:pt>
                <c:pt idx="72">
                  <c:v>45510.613303087455</c:v>
                </c:pt>
                <c:pt idx="73">
                  <c:v>49454.753969274199</c:v>
                </c:pt>
                <c:pt idx="74">
                  <c:v>55911.303973584618</c:v>
                </c:pt>
                <c:pt idx="75">
                  <c:v>56622.498592569063</c:v>
                </c:pt>
                <c:pt idx="76">
                  <c:v>62253.923539215095</c:v>
                </c:pt>
                <c:pt idx="77">
                  <c:v>57599.383560756985</c:v>
                </c:pt>
                <c:pt idx="78">
                  <c:v>54388.370378079366</c:v>
                </c:pt>
                <c:pt idx="79">
                  <c:v>58373.493186561405</c:v>
                </c:pt>
                <c:pt idx="80">
                  <c:v>56735.680561447851</c:v>
                </c:pt>
                <c:pt idx="81">
                  <c:v>54904.608608277988</c:v>
                </c:pt>
                <c:pt idx="82">
                  <c:v>62427.517338258876</c:v>
                </c:pt>
                <c:pt idx="83">
                  <c:v>61251.169256342262</c:v>
                </c:pt>
                <c:pt idx="84">
                  <c:v>67055.474904304152</c:v>
                </c:pt>
                <c:pt idx="85">
                  <c:v>76851.259954359804</c:v>
                </c:pt>
                <c:pt idx="86">
                  <c:v>80825.92919793076</c:v>
                </c:pt>
                <c:pt idx="87">
                  <c:v>84103.544339067084</c:v>
                </c:pt>
                <c:pt idx="88">
                  <c:v>96096.957523855264</c:v>
                </c:pt>
                <c:pt idx="89">
                  <c:v>94062.883225968559</c:v>
                </c:pt>
                <c:pt idx="90">
                  <c:v>90149.05032986791</c:v>
                </c:pt>
                <c:pt idx="91">
                  <c:v>89398.16792275323</c:v>
                </c:pt>
                <c:pt idx="92">
                  <c:v>86236.206420438524</c:v>
                </c:pt>
                <c:pt idx="93">
                  <c:v>89506.631050181852</c:v>
                </c:pt>
                <c:pt idx="94">
                  <c:v>85237.410329352395</c:v>
                </c:pt>
                <c:pt idx="95">
                  <c:v>84510.575931178333</c:v>
                </c:pt>
                <c:pt idx="96">
                  <c:v>86140.041629757077</c:v>
                </c:pt>
                <c:pt idx="97">
                  <c:v>92000.756205656609</c:v>
                </c:pt>
                <c:pt idx="98">
                  <c:v>82017.041541938044</c:v>
                </c:pt>
                <c:pt idx="99">
                  <c:v>79901.553183619268</c:v>
                </c:pt>
                <c:pt idx="100">
                  <c:v>84937.847512758075</c:v>
                </c:pt>
                <c:pt idx="101">
                  <c:v>98574.467418919434</c:v>
                </c:pt>
                <c:pt idx="102">
                  <c:v>95875.185937637609</c:v>
                </c:pt>
                <c:pt idx="103">
                  <c:v>97116.741713453259</c:v>
                </c:pt>
                <c:pt idx="104">
                  <c:v>97921.759335336159</c:v>
                </c:pt>
                <c:pt idx="105">
                  <c:v>111632.03559766203</c:v>
                </c:pt>
                <c:pt idx="106">
                  <c:v>117238.62166872388</c:v>
                </c:pt>
                <c:pt idx="107">
                  <c:v>115480.7379388471</c:v>
                </c:pt>
                <c:pt idx="108">
                  <c:v>125181.06396889593</c:v>
                </c:pt>
                <c:pt idx="109">
                  <c:v>129039.14548393637</c:v>
                </c:pt>
                <c:pt idx="110">
                  <c:v>130234.04184918474</c:v>
                </c:pt>
                <c:pt idx="111">
                  <c:v>134487.41810288481</c:v>
                </c:pt>
                <c:pt idx="112">
                  <c:v>141647.72330763441</c:v>
                </c:pt>
                <c:pt idx="113">
                  <c:v>136685.67363414422</c:v>
                </c:pt>
                <c:pt idx="114">
                  <c:v>102880.9204086411</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0-02E4-4AF1-B2C9-090D3CA4DCDA}"/>
            </c:ext>
          </c:extLst>
        </c:ser>
        <c:dLbls>
          <c:showLegendKey val="0"/>
          <c:showVal val="0"/>
          <c:showCatName val="0"/>
          <c:showSerName val="0"/>
          <c:showPercent val="0"/>
          <c:showBubbleSize val="0"/>
        </c:dLbls>
        <c:marker val="1"/>
        <c:smooth val="0"/>
        <c:axId val="1043409616"/>
        <c:axId val="1043388976"/>
      </c:lineChart>
      <c:lineChart>
        <c:grouping val="standard"/>
        <c:varyColors val="0"/>
        <c:ser>
          <c:idx val="1"/>
          <c:order val="1"/>
          <c:tx>
            <c:strRef>
              <c:f>'1.3 Real unit costs'!$C$2</c:f>
              <c:strCache>
                <c:ptCount val="1"/>
                <c:pt idx="0">
                  <c:v>Road maintenance spending per km of main/state highway ($/km)</c:v>
                </c:pt>
              </c:strCache>
            </c:strRef>
          </c:tx>
          <c:spPr>
            <a:ln w="28575" cap="rnd">
              <a:solidFill>
                <a:schemeClr val="accent2"/>
              </a:solidFill>
              <a:round/>
            </a:ln>
            <a:effectLst/>
          </c:spPr>
          <c:marker>
            <c:symbol val="none"/>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costs'!$C$6:$C$159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8872.0749304986057</c:v>
                </c:pt>
                <c:pt idx="60">
                  <c:v>12100.984594762835</c:v>
                </c:pt>
                <c:pt idx="61">
                  <c:v>12150.553938377934</c:v>
                </c:pt>
                <c:pt idx="62">
                  <c:v>11905.042394040725</c:v>
                </c:pt>
                <c:pt idx="63">
                  <c:v>9211.9035046939389</c:v>
                </c:pt>
                <c:pt idx="64">
                  <c:v>10125.368101407174</c:v>
                </c:pt>
                <c:pt idx="65">
                  <c:v>14389.734718755335</c:v>
                </c:pt>
                <c:pt idx="66">
                  <c:v>14323.284051448898</c:v>
                </c:pt>
                <c:pt idx="67">
                  <c:v>10698.532863868277</c:v>
                </c:pt>
                <c:pt idx="68">
                  <c:v>11337.379106112527</c:v>
                </c:pt>
                <c:pt idx="69">
                  <c:v>14466.461593565149</c:v>
                </c:pt>
                <c:pt idx="70">
                  <c:v>11577.330737747943</c:v>
                </c:pt>
                <c:pt idx="71">
                  <c:v>8284.8719382460658</c:v>
                </c:pt>
                <c:pt idx="72">
                  <c:v>7331.8627691905367</c:v>
                </c:pt>
                <c:pt idx="73">
                  <c:v>7366.9627340851921</c:v>
                </c:pt>
                <c:pt idx="74">
                  <c:v>8303.8284129664771</c:v>
                </c:pt>
                <c:pt idx="75">
                  <c:v>8733.2982567183353</c:v>
                </c:pt>
                <c:pt idx="76">
                  <c:v>11258.540685030433</c:v>
                </c:pt>
                <c:pt idx="77">
                  <c:v>12842.867797733508</c:v>
                </c:pt>
                <c:pt idx="78">
                  <c:v>15155.398960717976</c:v>
                </c:pt>
                <c:pt idx="79">
                  <c:v>15876.245055341147</c:v>
                </c:pt>
                <c:pt idx="80">
                  <c:v>14692.13122622148</c:v>
                </c:pt>
                <c:pt idx="81">
                  <c:v>14380.510309373054</c:v>
                </c:pt>
                <c:pt idx="82">
                  <c:v>17500.949038874151</c:v>
                </c:pt>
                <c:pt idx="83">
                  <c:v>17272.023826826386</c:v>
                </c:pt>
                <c:pt idx="84">
                  <c:v>17587.534381927831</c:v>
                </c:pt>
                <c:pt idx="85">
                  <c:v>15886.265477600777</c:v>
                </c:pt>
                <c:pt idx="86">
                  <c:v>17623.792082238477</c:v>
                </c:pt>
                <c:pt idx="87">
                  <c:v>18630.333285826309</c:v>
                </c:pt>
                <c:pt idx="88">
                  <c:v>17842.113137890577</c:v>
                </c:pt>
                <c:pt idx="89">
                  <c:v>18278.978648848897</c:v>
                </c:pt>
                <c:pt idx="90">
                  <c:v>20099.00641639606</c:v>
                </c:pt>
                <c:pt idx="91">
                  <c:v>20753.362187827141</c:v>
                </c:pt>
                <c:pt idx="92">
                  <c:v>21145.85166393132</c:v>
                </c:pt>
                <c:pt idx="93">
                  <c:v>20270.521638413993</c:v>
                </c:pt>
                <c:pt idx="94">
                  <c:v>20183.843531591163</c:v>
                </c:pt>
                <c:pt idx="95">
                  <c:v>19736.907142347663</c:v>
                </c:pt>
                <c:pt idx="96">
                  <c:v>20141.602343493538</c:v>
                </c:pt>
                <c:pt idx="97">
                  <c:v>20475.531134851422</c:v>
                </c:pt>
                <c:pt idx="98">
                  <c:v>21097.996613406234</c:v>
                </c:pt>
                <c:pt idx="99">
                  <c:v>24541.893231421225</c:v>
                </c:pt>
                <c:pt idx="100">
                  <c:v>22679.38187259308</c:v>
                </c:pt>
                <c:pt idx="101">
                  <c:v>23831.74805783121</c:v>
                </c:pt>
                <c:pt idx="102">
                  <c:v>21259.848724751155</c:v>
                </c:pt>
                <c:pt idx="103">
                  <c:v>21031.224284458141</c:v>
                </c:pt>
                <c:pt idx="104">
                  <c:v>20762.369138808979</c:v>
                </c:pt>
                <c:pt idx="105">
                  <c:v>23285.881552752369</c:v>
                </c:pt>
                <c:pt idx="106">
                  <c:v>27687.143576093673</c:v>
                </c:pt>
                <c:pt idx="107">
                  <c:v>25949.732173828386</c:v>
                </c:pt>
                <c:pt idx="108">
                  <c:v>28182.229241857429</c:v>
                </c:pt>
                <c:pt idx="109">
                  <c:v>29431.64675496635</c:v>
                </c:pt>
                <c:pt idx="110">
                  <c:v>30473.967061227526</c:v>
                </c:pt>
                <c:pt idx="111">
                  <c:v>35344.566386065104</c:v>
                </c:pt>
                <c:pt idx="112">
                  <c:v>36360.804595207104</c:v>
                </c:pt>
                <c:pt idx="113">
                  <c:v>37566.682801155126</c:v>
                </c:pt>
                <c:pt idx="114">
                  <c:v>39326.915706975975</c:v>
                </c:pt>
                <c:pt idx="115">
                  <c:v>40303.754829052079</c:v>
                </c:pt>
                <c:pt idx="116">
                  <c:v>42294.821311180051</c:v>
                </c:pt>
                <c:pt idx="117">
                  <c:v>40241.774736804575</c:v>
                </c:pt>
                <c:pt idx="118">
                  <c:v>33944.470897009989</c:v>
                </c:pt>
                <c:pt idx="119">
                  <c:v>41906.327733321908</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02E4-4AF1-B2C9-090D3CA4DCDA}"/>
            </c:ext>
          </c:extLst>
        </c:ser>
        <c:dLbls>
          <c:showLegendKey val="0"/>
          <c:showVal val="0"/>
          <c:showCatName val="0"/>
          <c:showSerName val="0"/>
          <c:showPercent val="0"/>
          <c:showBubbleSize val="0"/>
        </c:dLbls>
        <c:marker val="1"/>
        <c:smooth val="0"/>
        <c:axId val="2045672656"/>
        <c:axId val="2045725936"/>
      </c:lineChart>
      <c:catAx>
        <c:axId val="104340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388976"/>
        <c:crosses val="autoZero"/>
        <c:auto val="1"/>
        <c:lblAlgn val="ctr"/>
        <c:lblOffset val="100"/>
        <c:tickLblSkip val="20"/>
        <c:noMultiLvlLbl val="0"/>
      </c:catAx>
      <c:valAx>
        <c:axId val="10433889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 $/track-km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409616"/>
        <c:crosses val="autoZero"/>
        <c:crossBetween val="between"/>
        <c:majorUnit val="20000"/>
      </c:valAx>
      <c:valAx>
        <c:axId val="20457259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 $/road-km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5672656"/>
        <c:crosses val="max"/>
        <c:crossBetween val="between"/>
        <c:majorUnit val="10000"/>
      </c:valAx>
      <c:catAx>
        <c:axId val="2045672656"/>
        <c:scaling>
          <c:orientation val="minMax"/>
        </c:scaling>
        <c:delete val="1"/>
        <c:axPos val="b"/>
        <c:numFmt formatCode="General" sourceLinked="1"/>
        <c:majorTickMark val="out"/>
        <c:minorTickMark val="none"/>
        <c:tickLblPos val="nextTo"/>
        <c:crossAx val="2045725936"/>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GDP'!$G$2</c:f>
              <c:strCache>
                <c:ptCount val="1"/>
                <c:pt idx="0">
                  <c:v>Water and waste</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GDP'!$G$8:$G$161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2.0239276603102605E-3</c:v>
                </c:pt>
                <c:pt idx="16">
                  <c:v>4.2249339587552134E-3</c:v>
                </c:pt>
                <c:pt idx="17">
                  <c:v>6.5452962539548796E-3</c:v>
                </c:pt>
                <c:pt idx="18">
                  <c:v>8.2013423905248264E-3</c:v>
                </c:pt>
                <c:pt idx="19">
                  <c:v>9.8627666567582383E-3</c:v>
                </c:pt>
                <c:pt idx="20">
                  <c:v>1.1547567707834851E-2</c:v>
                </c:pt>
                <c:pt idx="21">
                  <c:v>1.2224696564040245E-2</c:v>
                </c:pt>
                <c:pt idx="22">
                  <c:v>1.2838133482558717E-2</c:v>
                </c:pt>
                <c:pt idx="23">
                  <c:v>1.3786783036069105E-2</c:v>
                </c:pt>
                <c:pt idx="24">
                  <c:v>1.4581062439873662E-2</c:v>
                </c:pt>
                <c:pt idx="25">
                  <c:v>1.4281951108814046E-2</c:v>
                </c:pt>
                <c:pt idx="26">
                  <c:v>1.434986650755208E-2</c:v>
                </c:pt>
                <c:pt idx="27">
                  <c:v>1.5232527394569281E-2</c:v>
                </c:pt>
                <c:pt idx="28">
                  <c:v>1.6366615324475628E-2</c:v>
                </c:pt>
                <c:pt idx="29">
                  <c:v>1.7189013028165508E-2</c:v>
                </c:pt>
                <c:pt idx="30">
                  <c:v>1.7118415927403232E-2</c:v>
                </c:pt>
                <c:pt idx="31">
                  <c:v>1.7131695114822616E-2</c:v>
                </c:pt>
                <c:pt idx="32">
                  <c:v>1.9182948427501439E-2</c:v>
                </c:pt>
                <c:pt idx="33">
                  <c:v>2.0551596231332084E-2</c:v>
                </c:pt>
                <c:pt idx="34">
                  <c:v>2.3702352137772036E-2</c:v>
                </c:pt>
                <c:pt idx="35">
                  <c:v>2.6582384890819512E-2</c:v>
                </c:pt>
                <c:pt idx="36">
                  <c:v>2.7619107371014681E-2</c:v>
                </c:pt>
                <c:pt idx="37">
                  <c:v>3.0884701177113647E-2</c:v>
                </c:pt>
                <c:pt idx="38">
                  <c:v>3.6605736736964434E-2</c:v>
                </c:pt>
                <c:pt idx="39">
                  <c:v>3.9102585459278805E-2</c:v>
                </c:pt>
                <c:pt idx="40">
                  <c:v>4.0976208761588667E-2</c:v>
                </c:pt>
                <c:pt idx="41">
                  <c:v>4.296663720718117E-2</c:v>
                </c:pt>
                <c:pt idx="42">
                  <c:v>4.9768187420080899E-2</c:v>
                </c:pt>
                <c:pt idx="43">
                  <c:v>5.7651315117761968E-2</c:v>
                </c:pt>
                <c:pt idx="44">
                  <c:v>6.3120810265446539E-2</c:v>
                </c:pt>
                <c:pt idx="45">
                  <c:v>6.3435041462031411E-2</c:v>
                </c:pt>
                <c:pt idx="46">
                  <c:v>6.7211020539430552E-2</c:v>
                </c:pt>
                <c:pt idx="47">
                  <c:v>8.1978764673398943E-2</c:v>
                </c:pt>
                <c:pt idx="48">
                  <c:v>7.827225907121492E-2</c:v>
                </c:pt>
                <c:pt idx="49">
                  <c:v>7.8208076527624446E-2</c:v>
                </c:pt>
                <c:pt idx="50">
                  <c:v>7.0139349316572425E-2</c:v>
                </c:pt>
                <c:pt idx="51">
                  <c:v>5.8848379860170608E-2</c:v>
                </c:pt>
                <c:pt idx="52">
                  <c:v>5.9912123266041055E-2</c:v>
                </c:pt>
                <c:pt idx="53">
                  <c:v>6.0566214390779687E-2</c:v>
                </c:pt>
                <c:pt idx="54">
                  <c:v>6.1078438703149912E-2</c:v>
                </c:pt>
                <c:pt idx="55">
                  <c:v>5.8377976278818071E-2</c:v>
                </c:pt>
                <c:pt idx="56">
                  <c:v>6.1332287910418302E-2</c:v>
                </c:pt>
                <c:pt idx="57">
                  <c:v>6.3866945123197016E-2</c:v>
                </c:pt>
                <c:pt idx="58">
                  <c:v>6.625480845171032E-2</c:v>
                </c:pt>
                <c:pt idx="59">
                  <c:v>6.6501639622041878E-2</c:v>
                </c:pt>
                <c:pt idx="60">
                  <c:v>7.0024564625229532E-2</c:v>
                </c:pt>
                <c:pt idx="61">
                  <c:v>7.9628949348795899E-2</c:v>
                </c:pt>
                <c:pt idx="62">
                  <c:v>9.7342505322855433E-2</c:v>
                </c:pt>
                <c:pt idx="63">
                  <c:v>0.10778814920405555</c:v>
                </c:pt>
                <c:pt idx="64">
                  <c:v>0.10492145155179633</c:v>
                </c:pt>
                <c:pt idx="65">
                  <c:v>0.1092239093982634</c:v>
                </c:pt>
                <c:pt idx="66">
                  <c:v>0.11659722680971685</c:v>
                </c:pt>
                <c:pt idx="67">
                  <c:v>0.10678930756554444</c:v>
                </c:pt>
                <c:pt idx="68">
                  <c:v>0.10427422896621233</c:v>
                </c:pt>
                <c:pt idx="69">
                  <c:v>0.10501669544511547</c:v>
                </c:pt>
                <c:pt idx="70">
                  <c:v>0.10846826926729347</c:v>
                </c:pt>
                <c:pt idx="71">
                  <c:v>0.10810178609392949</c:v>
                </c:pt>
                <c:pt idx="72">
                  <c:v>0.10926791912068771</c:v>
                </c:pt>
                <c:pt idx="73">
                  <c:v>0.10009581305993355</c:v>
                </c:pt>
                <c:pt idx="74">
                  <c:v>9.8861032316647765E-2</c:v>
                </c:pt>
                <c:pt idx="75">
                  <c:v>0.10277174297954147</c:v>
                </c:pt>
                <c:pt idx="76">
                  <c:v>0.10084672654348519</c:v>
                </c:pt>
                <c:pt idx="77">
                  <c:v>0.10125415990645592</c:v>
                </c:pt>
                <c:pt idx="78">
                  <c:v>9.409690526706864E-2</c:v>
                </c:pt>
                <c:pt idx="79">
                  <c:v>0.10392509231087524</c:v>
                </c:pt>
                <c:pt idx="80">
                  <c:v>0.10431194127985195</c:v>
                </c:pt>
                <c:pt idx="81">
                  <c:v>9.197243487193893E-2</c:v>
                </c:pt>
                <c:pt idx="82">
                  <c:v>9.4804886261709312E-2</c:v>
                </c:pt>
                <c:pt idx="83">
                  <c:v>9.6172160933269468E-2</c:v>
                </c:pt>
                <c:pt idx="84">
                  <c:v>9.1732771537312296E-2</c:v>
                </c:pt>
                <c:pt idx="85">
                  <c:v>8.7918549466595178E-2</c:v>
                </c:pt>
                <c:pt idx="86">
                  <c:v>8.8538594654153341E-2</c:v>
                </c:pt>
                <c:pt idx="87">
                  <c:v>8.9114183959483173E-2</c:v>
                </c:pt>
                <c:pt idx="88">
                  <c:v>8.8137333387824882E-2</c:v>
                </c:pt>
                <c:pt idx="89">
                  <c:v>8.5136975184174568E-2</c:v>
                </c:pt>
                <c:pt idx="90">
                  <c:v>8.2782787337655289E-2</c:v>
                </c:pt>
                <c:pt idx="91">
                  <c:v>8.0600725130434162E-2</c:v>
                </c:pt>
                <c:pt idx="92">
                  <c:v>8.0228886869822033E-2</c:v>
                </c:pt>
                <c:pt idx="93">
                  <c:v>7.7043954433482872E-2</c:v>
                </c:pt>
                <c:pt idx="94">
                  <c:v>7.7524285334657439E-2</c:v>
                </c:pt>
                <c:pt idx="95">
                  <c:v>7.6523111259260479E-2</c:v>
                </c:pt>
                <c:pt idx="96">
                  <c:v>7.4753683370489404E-2</c:v>
                </c:pt>
                <c:pt idx="97">
                  <c:v>7.5052891037656957E-2</c:v>
                </c:pt>
                <c:pt idx="98">
                  <c:v>7.7506340421009623E-2</c:v>
                </c:pt>
                <c:pt idx="99">
                  <c:v>8.1341343360583448E-2</c:v>
                </c:pt>
                <c:pt idx="100">
                  <c:v>8.5005277891351844E-2</c:v>
                </c:pt>
                <c:pt idx="101">
                  <c:v>8.6262352179578505E-2</c:v>
                </c:pt>
                <c:pt idx="102">
                  <c:v>8.4729041487839774E-2</c:v>
                </c:pt>
                <c:pt idx="103">
                  <c:v>8.0471410891089112E-2</c:v>
                </c:pt>
                <c:pt idx="104">
                  <c:v>7.9278816365772886E-2</c:v>
                </c:pt>
                <c:pt idx="105">
                  <c:v>8.7216210918357351E-2</c:v>
                </c:pt>
                <c:pt idx="106">
                  <c:v>9.3718407787241428E-2</c:v>
                </c:pt>
                <c:pt idx="107">
                  <c:v>8.881341253936445E-2</c:v>
                </c:pt>
                <c:pt idx="108">
                  <c:v>8.7745324567562386E-2</c:v>
                </c:pt>
                <c:pt idx="109">
                  <c:v>8.7011061201572162E-2</c:v>
                </c:pt>
                <c:pt idx="110">
                  <c:v>8.574535189331256E-2</c:v>
                </c:pt>
                <c:pt idx="111">
                  <c:v>8.3936843421710858E-2</c:v>
                </c:pt>
                <c:pt idx="112">
                  <c:v>7.8949359239355102E-2</c:v>
                </c:pt>
                <c:pt idx="113">
                  <c:v>7.2628193621731577E-2</c:v>
                </c:pt>
                <c:pt idx="114">
                  <c:v>6.7340616863071426E-2</c:v>
                </c:pt>
                <c:pt idx="115">
                  <c:v>6.3900814316826052E-2</c:v>
                </c:pt>
                <c:pt idx="116">
                  <c:v>6.128873080628959E-2</c:v>
                </c:pt>
                <c:pt idx="117">
                  <c:v>5.7277897606681276E-2</c:v>
                </c:pt>
                <c:pt idx="118">
                  <c:v>5.4465480994982121E-2</c:v>
                </c:pt>
                <c:pt idx="119">
                  <c:v>5.2438069887296823E-2</c:v>
                </c:pt>
                <c:pt idx="120">
                  <c:v>5.2346003885576475E-2</c:v>
                </c:pt>
                <c:pt idx="121">
                  <c:v>5.1215828377118695E-2</c:v>
                </c:pt>
                <c:pt idx="122">
                  <c:v>5.0375095412312797E-2</c:v>
                </c:pt>
                <c:pt idx="123">
                  <c:v>4.7923814631779235E-2</c:v>
                </c:pt>
                <c:pt idx="124">
                  <c:v>4.4820909306180441E-2</c:v>
                </c:pt>
                <c:pt idx="125">
                  <c:v>4.2530491382268616E-2</c:v>
                </c:pt>
                <c:pt idx="126">
                  <c:v>4.09011492580739E-2</c:v>
                </c:pt>
                <c:pt idx="127">
                  <c:v>4.0479312766441476E-2</c:v>
                </c:pt>
                <c:pt idx="128">
                  <c:v>4.1321738300815716E-2</c:v>
                </c:pt>
                <c:pt idx="129">
                  <c:v>4.3725853256697811E-2</c:v>
                </c:pt>
                <c:pt idx="130">
                  <c:v>4.5849526181455283E-2</c:v>
                </c:pt>
                <c:pt idx="131">
                  <c:v>4.891471891454368E-2</c:v>
                </c:pt>
                <c:pt idx="132">
                  <c:v>5.0729481322642801E-2</c:v>
                </c:pt>
                <c:pt idx="133">
                  <c:v>5.1493013071363579E-2</c:v>
                </c:pt>
                <c:pt idx="134">
                  <c:v>5.3357614427481971E-2</c:v>
                </c:pt>
                <c:pt idx="135">
                  <c:v>5.5697778841736816E-2</c:v>
                </c:pt>
                <c:pt idx="136">
                  <c:v>6.1232132664772274E-2</c:v>
                </c:pt>
                <c:pt idx="137">
                  <c:v>6.5157566103113879E-2</c:v>
                </c:pt>
                <c:pt idx="138">
                  <c:v>6.6757972497361692E-2</c:v>
                </c:pt>
                <c:pt idx="139">
                  <c:v>7.3298623585000083E-2</c:v>
                </c:pt>
                <c:pt idx="140">
                  <c:v>7.7705693895363762E-2</c:v>
                </c:pt>
                <c:pt idx="141">
                  <c:v>7.6431848952201564E-2</c:v>
                </c:pt>
                <c:pt idx="142">
                  <c:v>7.806606210935485E-2</c:v>
                </c:pt>
                <c:pt idx="143">
                  <c:v>8.1288515367601857E-2</c:v>
                </c:pt>
                <c:pt idx="144">
                  <c:v>8.0246820824138559E-2</c:v>
                </c:pt>
                <c:pt idx="145">
                  <c:v>8.1845832115496231E-2</c:v>
                </c:pt>
                <c:pt idx="146">
                  <c:v>8.2425129808388342E-2</c:v>
                </c:pt>
                <c:pt idx="147">
                  <c:v>8.1904714574429313E-2</c:v>
                </c:pt>
                <c:pt idx="148">
                  <c:v>8.1655698943208177E-2</c:v>
                </c:pt>
                <c:pt idx="149">
                  <c:v>8.4394592883208108E-2</c:v>
                </c:pt>
                <c:pt idx="150">
                  <c:v>8.4686932638865259E-2</c:v>
                </c:pt>
                <c:pt idx="151">
                  <c:v>9.1395992134037943E-2</c:v>
                </c:pt>
                <c:pt idx="152">
                  <c:v>9.2683410661869151E-2</c:v>
                </c:pt>
                <c:pt idx="153">
                  <c:v>#N/A</c:v>
                </c:pt>
              </c:numCache>
            </c:numRef>
          </c:val>
          <c:smooth val="0"/>
          <c:extLst>
            <c:ext xmlns:c16="http://schemas.microsoft.com/office/drawing/2014/chart" uri="{C3380CC4-5D6E-409C-BE32-E72D297353CC}">
              <c16:uniqueId val="{00000001-D59F-4577-B2C7-CC15789DD366}"/>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GDP'!$H$2</c:f>
              <c:strCache>
                <c:ptCount val="1"/>
                <c:pt idx="0">
                  <c:v>Telecommunications</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GDP'!$H$8:$H$161</c:f>
              <c:numCache>
                <c:formatCode>0.0%</c:formatCode>
                <c:ptCount val="154"/>
                <c:pt idx="0">
                  <c:v>2.7685130967152272E-3</c:v>
                </c:pt>
                <c:pt idx="1">
                  <c:v>5.1657757265929976E-3</c:v>
                </c:pt>
                <c:pt idx="2">
                  <c:v>5.9290533709498204E-3</c:v>
                </c:pt>
                <c:pt idx="3">
                  <c:v>8.5742152603773981E-3</c:v>
                </c:pt>
                <c:pt idx="4">
                  <c:v>6.9918672711937408E-3</c:v>
                </c:pt>
                <c:pt idx="5">
                  <c:v>8.4049218115662301E-3</c:v>
                </c:pt>
                <c:pt idx="6">
                  <c:v>1.1482180203022019E-2</c:v>
                </c:pt>
                <c:pt idx="7">
                  <c:v>9.1438160367588641E-3</c:v>
                </c:pt>
                <c:pt idx="8">
                  <c:v>9.1768023860978199E-3</c:v>
                </c:pt>
                <c:pt idx="9">
                  <c:v>1.0344519152696893E-2</c:v>
                </c:pt>
                <c:pt idx="10">
                  <c:v>9.0905864856676809E-3</c:v>
                </c:pt>
                <c:pt idx="11">
                  <c:v>8.6700613008900834E-3</c:v>
                </c:pt>
                <c:pt idx="12">
                  <c:v>8.5074208580487413E-3</c:v>
                </c:pt>
                <c:pt idx="13">
                  <c:v>9.2582133660399531E-3</c:v>
                </c:pt>
                <c:pt idx="14">
                  <c:v>9.7280457182809706E-3</c:v>
                </c:pt>
                <c:pt idx="15">
                  <c:v>9.3185002693451594E-3</c:v>
                </c:pt>
                <c:pt idx="16">
                  <c:v>1.0180292996362295E-2</c:v>
                </c:pt>
                <c:pt idx="17">
                  <c:v>1.0323118252881857E-2</c:v>
                </c:pt>
                <c:pt idx="18">
                  <c:v>9.5536914017283862E-3</c:v>
                </c:pt>
                <c:pt idx="19">
                  <c:v>9.4164876225157849E-3</c:v>
                </c:pt>
                <c:pt idx="20">
                  <c:v>9.3616992507112376E-3</c:v>
                </c:pt>
                <c:pt idx="21">
                  <c:v>9.2907693886705878E-3</c:v>
                </c:pt>
                <c:pt idx="22">
                  <c:v>9.6286001119190393E-3</c:v>
                </c:pt>
                <c:pt idx="23">
                  <c:v>9.8215578265802017E-3</c:v>
                </c:pt>
                <c:pt idx="24">
                  <c:v>9.1433734084290647E-3</c:v>
                </c:pt>
                <c:pt idx="25">
                  <c:v>9.0850147215097432E-3</c:v>
                </c:pt>
                <c:pt idx="26">
                  <c:v>9.5153281484601279E-3</c:v>
                </c:pt>
                <c:pt idx="27">
                  <c:v>8.8285120354913062E-3</c:v>
                </c:pt>
                <c:pt idx="28">
                  <c:v>9.0451404651816156E-3</c:v>
                </c:pt>
                <c:pt idx="29">
                  <c:v>9.3212478737294564E-3</c:v>
                </c:pt>
                <c:pt idx="30">
                  <c:v>8.8016576313429493E-3</c:v>
                </c:pt>
                <c:pt idx="31">
                  <c:v>8.5520539220531565E-3</c:v>
                </c:pt>
                <c:pt idx="32">
                  <c:v>8.8643683900319781E-3</c:v>
                </c:pt>
                <c:pt idx="33">
                  <c:v>8.9657840868852257E-3</c:v>
                </c:pt>
                <c:pt idx="34">
                  <c:v>8.979953950501867E-3</c:v>
                </c:pt>
                <c:pt idx="35">
                  <c:v>9.3090063819990521E-3</c:v>
                </c:pt>
                <c:pt idx="36">
                  <c:v>1.0264690574272197E-2</c:v>
                </c:pt>
                <c:pt idx="37">
                  <c:v>1.1320520168302935E-2</c:v>
                </c:pt>
                <c:pt idx="38">
                  <c:v>1.4462925553917516E-2</c:v>
                </c:pt>
                <c:pt idx="39">
                  <c:v>1.5709980807947027E-2</c:v>
                </c:pt>
                <c:pt idx="40">
                  <c:v>1.5823461372583215E-2</c:v>
                </c:pt>
                <c:pt idx="41">
                  <c:v>1.6025760313194394E-2</c:v>
                </c:pt>
                <c:pt idx="42">
                  <c:v>1.7236786862564604E-2</c:v>
                </c:pt>
                <c:pt idx="43">
                  <c:v>1.8673353595657863E-2</c:v>
                </c:pt>
                <c:pt idx="44">
                  <c:v>2.1500430659532842E-2</c:v>
                </c:pt>
                <c:pt idx="45">
                  <c:v>2.2945436545575796E-2</c:v>
                </c:pt>
                <c:pt idx="46">
                  <c:v>2.316720496445929E-2</c:v>
                </c:pt>
                <c:pt idx="47">
                  <c:v>2.6384291838571737E-2</c:v>
                </c:pt>
                <c:pt idx="48">
                  <c:v>2.4057094104202044E-2</c:v>
                </c:pt>
                <c:pt idx="49">
                  <c:v>2.2745157474243695E-2</c:v>
                </c:pt>
                <c:pt idx="50">
                  <c:v>2.025426590074958E-2</c:v>
                </c:pt>
                <c:pt idx="51">
                  <c:v>1.6675805426588607E-2</c:v>
                </c:pt>
                <c:pt idx="52">
                  <c:v>1.8654839506300449E-2</c:v>
                </c:pt>
                <c:pt idx="53">
                  <c:v>1.8622961057627039E-2</c:v>
                </c:pt>
                <c:pt idx="54">
                  <c:v>1.7494720392087042E-2</c:v>
                </c:pt>
                <c:pt idx="55">
                  <c:v>1.5414714790854553E-2</c:v>
                </c:pt>
                <c:pt idx="56">
                  <c:v>1.4684596781879677E-2</c:v>
                </c:pt>
                <c:pt idx="57">
                  <c:v>1.5622376663758574E-2</c:v>
                </c:pt>
                <c:pt idx="58">
                  <c:v>1.6726813319175301E-2</c:v>
                </c:pt>
                <c:pt idx="59">
                  <c:v>1.7467968737257665E-2</c:v>
                </c:pt>
                <c:pt idx="60">
                  <c:v>1.8870517396323061E-2</c:v>
                </c:pt>
                <c:pt idx="61">
                  <c:v>2.0773586770383125E-2</c:v>
                </c:pt>
                <c:pt idx="62">
                  <c:v>2.3407296880440465E-2</c:v>
                </c:pt>
                <c:pt idx="63">
                  <c:v>2.2321262650574731E-2</c:v>
                </c:pt>
                <c:pt idx="64">
                  <c:v>1.9006826984598796E-2</c:v>
                </c:pt>
                <c:pt idx="65">
                  <c:v>1.7128310290777268E-2</c:v>
                </c:pt>
                <c:pt idx="66">
                  <c:v>1.6565467580028775E-2</c:v>
                </c:pt>
                <c:pt idx="67">
                  <c:v>1.436908636345059E-2</c:v>
                </c:pt>
                <c:pt idx="68">
                  <c:v>1.37810129295478E-2</c:v>
                </c:pt>
                <c:pt idx="69">
                  <c:v>1.4420670920799948E-2</c:v>
                </c:pt>
                <c:pt idx="70">
                  <c:v>1.4598438927237107E-2</c:v>
                </c:pt>
                <c:pt idx="71">
                  <c:v>1.3735807632795794E-2</c:v>
                </c:pt>
                <c:pt idx="72">
                  <c:v>1.2585315704519014E-2</c:v>
                </c:pt>
                <c:pt idx="73">
                  <c:v>1.0515093307567612E-2</c:v>
                </c:pt>
                <c:pt idx="74">
                  <c:v>9.6484104260973515E-3</c:v>
                </c:pt>
                <c:pt idx="75">
                  <c:v>9.3748117044752787E-3</c:v>
                </c:pt>
                <c:pt idx="76">
                  <c:v>9.7635660784029677E-3</c:v>
                </c:pt>
                <c:pt idx="77">
                  <c:v>1.0301758375203959E-2</c:v>
                </c:pt>
                <c:pt idx="78">
                  <c:v>1.0445452327633463E-2</c:v>
                </c:pt>
                <c:pt idx="79">
                  <c:v>1.3381383917600822E-2</c:v>
                </c:pt>
                <c:pt idx="80">
                  <c:v>1.7637434400349788E-2</c:v>
                </c:pt>
                <c:pt idx="81">
                  <c:v>1.842587665301244E-2</c:v>
                </c:pt>
                <c:pt idx="82">
                  <c:v>2.1779871436872551E-2</c:v>
                </c:pt>
                <c:pt idx="83">
                  <c:v>2.4709893809406899E-2</c:v>
                </c:pt>
                <c:pt idx="84">
                  <c:v>2.5202741584463069E-2</c:v>
                </c:pt>
                <c:pt idx="85">
                  <c:v>2.5436244579876581E-2</c:v>
                </c:pt>
                <c:pt idx="86">
                  <c:v>2.7066040411309729E-2</c:v>
                </c:pt>
                <c:pt idx="87">
                  <c:v>2.7745763125890596E-2</c:v>
                </c:pt>
                <c:pt idx="88">
                  <c:v>2.8588702562498583E-2</c:v>
                </c:pt>
                <c:pt idx="89">
                  <c:v>2.9442584913466293E-2</c:v>
                </c:pt>
                <c:pt idx="90">
                  <c:v>2.968106974865142E-2</c:v>
                </c:pt>
                <c:pt idx="91">
                  <c:v>2.925605220109307E-2</c:v>
                </c:pt>
                <c:pt idx="92">
                  <c:v>2.9562172134087308E-2</c:v>
                </c:pt>
                <c:pt idx="93">
                  <c:v>2.871684216281082E-2</c:v>
                </c:pt>
                <c:pt idx="94">
                  <c:v>2.9712371430989992E-2</c:v>
                </c:pt>
                <c:pt idx="95">
                  <c:v>2.973151405682246E-2</c:v>
                </c:pt>
                <c:pt idx="96">
                  <c:v>2.9680377322966731E-2</c:v>
                </c:pt>
                <c:pt idx="97">
                  <c:v>2.9847505198357018E-2</c:v>
                </c:pt>
                <c:pt idx="98">
                  <c:v>3.1249639403229109E-2</c:v>
                </c:pt>
                <c:pt idx="99">
                  <c:v>3.227789742717331E-2</c:v>
                </c:pt>
                <c:pt idx="100">
                  <c:v>3.4039913494187654E-2</c:v>
                </c:pt>
                <c:pt idx="101">
                  <c:v>3.5187225774229697E-2</c:v>
                </c:pt>
                <c:pt idx="102">
                  <c:v>3.5585264663805433E-2</c:v>
                </c:pt>
                <c:pt idx="103">
                  <c:v>3.4290594059405946E-2</c:v>
                </c:pt>
                <c:pt idx="104">
                  <c:v>3.5446213011430402E-2</c:v>
                </c:pt>
                <c:pt idx="105">
                  <c:v>4.1063412721748509E-2</c:v>
                </c:pt>
                <c:pt idx="106">
                  <c:v>4.6382930644880929E-2</c:v>
                </c:pt>
                <c:pt idx="107">
                  <c:v>4.5371815058688807E-2</c:v>
                </c:pt>
                <c:pt idx="108">
                  <c:v>4.5816557094529906E-2</c:v>
                </c:pt>
                <c:pt idx="109">
                  <c:v>4.7055249859629424E-2</c:v>
                </c:pt>
                <c:pt idx="110">
                  <c:v>4.6209043122748955E-2</c:v>
                </c:pt>
                <c:pt idx="111">
                  <c:v>4.6180423545105882E-2</c:v>
                </c:pt>
                <c:pt idx="112">
                  <c:v>4.4890932892379776E-2</c:v>
                </c:pt>
                <c:pt idx="113">
                  <c:v>4.366406390235146E-2</c:v>
                </c:pt>
                <c:pt idx="114">
                  <c:v>4.5611306471961988E-2</c:v>
                </c:pt>
                <c:pt idx="115">
                  <c:v>4.8552267777672568E-2</c:v>
                </c:pt>
                <c:pt idx="116">
                  <c:v>5.3651653375427953E-2</c:v>
                </c:pt>
                <c:pt idx="117">
                  <c:v>5.6801960209134986E-2</c:v>
                </c:pt>
                <c:pt idx="118">
                  <c:v>5.0749919437752235E-2</c:v>
                </c:pt>
                <c:pt idx="119">
                  <c:v>5.59000679617149E-2</c:v>
                </c:pt>
                <c:pt idx="120">
                  <c:v>6.2302579218865145E-2</c:v>
                </c:pt>
                <c:pt idx="121">
                  <c:v>6.8815143040949489E-2</c:v>
                </c:pt>
                <c:pt idx="122">
                  <c:v>7.3842721027557706E-2</c:v>
                </c:pt>
                <c:pt idx="123">
                  <c:v>7.3505829470431244E-2</c:v>
                </c:pt>
                <c:pt idx="124">
                  <c:v>6.7554001894387886E-2</c:v>
                </c:pt>
                <c:pt idx="125">
                  <c:v>6.3502319094058915E-2</c:v>
                </c:pt>
                <c:pt idx="126">
                  <c:v>6.8800874932457706E-2</c:v>
                </c:pt>
                <c:pt idx="127">
                  <c:v>7.0973679785560975E-2</c:v>
                </c:pt>
                <c:pt idx="128">
                  <c:v>7.3629814434956836E-2</c:v>
                </c:pt>
                <c:pt idx="129">
                  <c:v>7.4496583228801969E-2</c:v>
                </c:pt>
                <c:pt idx="130">
                  <c:v>7.4312543606319933E-2</c:v>
                </c:pt>
                <c:pt idx="131">
                  <c:v>8.189488396932551E-2</c:v>
                </c:pt>
                <c:pt idx="132">
                  <c:v>7.2889598483435888E-2</c:v>
                </c:pt>
                <c:pt idx="133">
                  <c:v>7.0221081364984728E-2</c:v>
                </c:pt>
                <c:pt idx="134">
                  <c:v>7.0067445433281209E-2</c:v>
                </c:pt>
                <c:pt idx="135">
                  <c:v>6.8838469451795115E-2</c:v>
                </c:pt>
                <c:pt idx="136">
                  <c:v>6.9707101517764533E-2</c:v>
                </c:pt>
                <c:pt idx="137">
                  <c:v>6.7806847515174073E-2</c:v>
                </c:pt>
                <c:pt idx="138">
                  <c:v>6.4765681164389063E-2</c:v>
                </c:pt>
                <c:pt idx="139">
                  <c:v>6.6441216597047006E-2</c:v>
                </c:pt>
                <c:pt idx="140">
                  <c:v>6.5794162345330393E-2</c:v>
                </c:pt>
                <c:pt idx="141">
                  <c:v>6.3138848010360252E-2</c:v>
                </c:pt>
                <c:pt idx="142">
                  <c:v>6.2538109148540105E-2</c:v>
                </c:pt>
                <c:pt idx="143">
                  <c:v>6.302399438341455E-2</c:v>
                </c:pt>
                <c:pt idx="144">
                  <c:v>6.1955787774448101E-2</c:v>
                </c:pt>
                <c:pt idx="145">
                  <c:v>6.3342162137684885E-2</c:v>
                </c:pt>
                <c:pt idx="146">
                  <c:v>6.1616549738035521E-2</c:v>
                </c:pt>
                <c:pt idx="147">
                  <c:v>5.9685275375763396E-2</c:v>
                </c:pt>
                <c:pt idx="148">
                  <c:v>5.829699458716385E-2</c:v>
                </c:pt>
                <c:pt idx="149">
                  <c:v>5.8154706339310774E-2</c:v>
                </c:pt>
                <c:pt idx="150">
                  <c:v>5.7113854205006233E-2</c:v>
                </c:pt>
                <c:pt idx="151">
                  <c:v>5.917415313055549E-2</c:v>
                </c:pt>
                <c:pt idx="152">
                  <c:v>5.7628522254465651E-2</c:v>
                </c:pt>
                <c:pt idx="153">
                  <c:v>#N/A</c:v>
                </c:pt>
              </c:numCache>
            </c:numRef>
          </c:val>
          <c:smooth val="0"/>
          <c:extLst>
            <c:ext xmlns:c16="http://schemas.microsoft.com/office/drawing/2014/chart" uri="{C3380CC4-5D6E-409C-BE32-E72D297353CC}">
              <c16:uniqueId val="{00000001-138C-4310-9B3F-D291CDEC1C97}"/>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majorUnit val="2.0000000000000004E-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GDP'!$I$2</c:f>
              <c:strCache>
                <c:ptCount val="1"/>
                <c:pt idx="0">
                  <c:v>Health - hospitals</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GDP'!$I$8:$I$161</c:f>
              <c:numCache>
                <c:formatCode>0.0%</c:formatCode>
                <c:ptCount val="154"/>
                <c:pt idx="0">
                  <c:v>#N/A</c:v>
                </c:pt>
                <c:pt idx="1">
                  <c:v>#N/A</c:v>
                </c:pt>
                <c:pt idx="2">
                  <c:v>#N/A</c:v>
                </c:pt>
                <c:pt idx="3">
                  <c:v>#N/A</c:v>
                </c:pt>
                <c:pt idx="4">
                  <c:v>#N/A</c:v>
                </c:pt>
                <c:pt idx="5">
                  <c:v>#N/A</c:v>
                </c:pt>
                <c:pt idx="6">
                  <c:v>#N/A</c:v>
                </c:pt>
                <c:pt idx="7">
                  <c:v>#N/A</c:v>
                </c:pt>
                <c:pt idx="8">
                  <c:v>#N/A</c:v>
                </c:pt>
                <c:pt idx="9">
                  <c:v>2.4866632578598302E-4</c:v>
                </c:pt>
                <c:pt idx="10">
                  <c:v>3.0965501411033469E-4</c:v>
                </c:pt>
                <c:pt idx="11">
                  <c:v>2.5851100209075937E-4</c:v>
                </c:pt>
                <c:pt idx="12">
                  <c:v>2.6649752085453889E-4</c:v>
                </c:pt>
                <c:pt idx="13">
                  <c:v>2.5598746634211851E-4</c:v>
                </c:pt>
                <c:pt idx="14">
                  <c:v>4.1133385700976621E-4</c:v>
                </c:pt>
                <c:pt idx="15">
                  <c:v>6.5355997364185503E-4</c:v>
                </c:pt>
                <c:pt idx="16">
                  <c:v>1.4607484431866428E-3</c:v>
                </c:pt>
                <c:pt idx="17">
                  <c:v>2.8553305805843437E-3</c:v>
                </c:pt>
                <c:pt idx="18">
                  <c:v>3.4244966896606315E-3</c:v>
                </c:pt>
                <c:pt idx="19">
                  <c:v>4.1057671150305786E-3</c:v>
                </c:pt>
                <c:pt idx="20">
                  <c:v>4.5042137904365382E-3</c:v>
                </c:pt>
                <c:pt idx="21">
                  <c:v>4.8898786256160983E-3</c:v>
                </c:pt>
                <c:pt idx="22">
                  <c:v>5.5589957073170918E-3</c:v>
                </c:pt>
                <c:pt idx="23">
                  <c:v>6.1410154526443505E-3</c:v>
                </c:pt>
                <c:pt idx="24">
                  <c:v>6.6863435497763199E-3</c:v>
                </c:pt>
                <c:pt idx="25">
                  <c:v>6.9484964289513078E-3</c:v>
                </c:pt>
                <c:pt idx="26">
                  <c:v>7.1407669049485352E-3</c:v>
                </c:pt>
                <c:pt idx="27">
                  <c:v>7.5075793635143873E-3</c:v>
                </c:pt>
                <c:pt idx="28">
                  <c:v>8.0766045533019158E-3</c:v>
                </c:pt>
                <c:pt idx="29">
                  <c:v>8.6735001401313083E-3</c:v>
                </c:pt>
                <c:pt idx="30">
                  <c:v>8.6988001965860196E-3</c:v>
                </c:pt>
                <c:pt idx="31">
                  <c:v>8.3037684856064522E-3</c:v>
                </c:pt>
                <c:pt idx="32">
                  <c:v>8.6746886099314368E-3</c:v>
                </c:pt>
                <c:pt idx="33">
                  <c:v>8.9778025642134902E-3</c:v>
                </c:pt>
                <c:pt idx="34">
                  <c:v>9.9252122610810137E-3</c:v>
                </c:pt>
                <c:pt idx="35">
                  <c:v>1.0308862623028579E-2</c:v>
                </c:pt>
                <c:pt idx="36">
                  <c:v>1.0079741194555581E-2</c:v>
                </c:pt>
                <c:pt idx="37">
                  <c:v>1.0391656975006285E-2</c:v>
                </c:pt>
                <c:pt idx="38">
                  <c:v>1.2050719866378887E-2</c:v>
                </c:pt>
                <c:pt idx="39">
                  <c:v>1.243994091563454E-2</c:v>
                </c:pt>
                <c:pt idx="40">
                  <c:v>1.2093518910176982E-2</c:v>
                </c:pt>
                <c:pt idx="41">
                  <c:v>1.2708918685542756E-2</c:v>
                </c:pt>
                <c:pt idx="42">
                  <c:v>1.4549555884962253E-2</c:v>
                </c:pt>
                <c:pt idx="43">
                  <c:v>1.5746932509771185E-2</c:v>
                </c:pt>
                <c:pt idx="44">
                  <c:v>1.7259834899795254E-2</c:v>
                </c:pt>
                <c:pt idx="45">
                  <c:v>1.7816222418991036E-2</c:v>
                </c:pt>
                <c:pt idx="46">
                  <c:v>1.8859429375736071E-2</c:v>
                </c:pt>
                <c:pt idx="47">
                  <c:v>2.2763796224668047E-2</c:v>
                </c:pt>
                <c:pt idx="48">
                  <c:v>2.1658711727519157E-2</c:v>
                </c:pt>
                <c:pt idx="49">
                  <c:v>2.1770491591046652E-2</c:v>
                </c:pt>
                <c:pt idx="50">
                  <c:v>2.0117103829186942E-2</c:v>
                </c:pt>
                <c:pt idx="51">
                  <c:v>1.676425319098912E-2</c:v>
                </c:pt>
                <c:pt idx="52">
                  <c:v>1.614804171826487E-2</c:v>
                </c:pt>
                <c:pt idx="53">
                  <c:v>1.6238413057429919E-2</c:v>
                </c:pt>
                <c:pt idx="54">
                  <c:v>1.7773052517822914E-2</c:v>
                </c:pt>
                <c:pt idx="55">
                  <c:v>1.8624087586426794E-2</c:v>
                </c:pt>
                <c:pt idx="56">
                  <c:v>1.9313930091688462E-2</c:v>
                </c:pt>
                <c:pt idx="57">
                  <c:v>1.933547166489287E-2</c:v>
                </c:pt>
                <c:pt idx="58">
                  <c:v>1.9102593420302405E-2</c:v>
                </c:pt>
                <c:pt idx="59">
                  <c:v>1.8953995279119128E-2</c:v>
                </c:pt>
                <c:pt idx="60">
                  <c:v>2.0386490996340483E-2</c:v>
                </c:pt>
                <c:pt idx="61">
                  <c:v>2.2086427321935245E-2</c:v>
                </c:pt>
                <c:pt idx="62">
                  <c:v>2.5401623875817368E-2</c:v>
                </c:pt>
                <c:pt idx="63">
                  <c:v>2.5819219735638471E-2</c:v>
                </c:pt>
                <c:pt idx="64">
                  <c:v>2.3537608340874157E-2</c:v>
                </c:pt>
                <c:pt idx="65">
                  <c:v>2.3192538889669115E-2</c:v>
                </c:pt>
                <c:pt idx="66">
                  <c:v>2.4673672336610723E-2</c:v>
                </c:pt>
                <c:pt idx="67">
                  <c:v>2.3250445373238258E-2</c:v>
                </c:pt>
                <c:pt idx="68">
                  <c:v>2.4130364441575253E-2</c:v>
                </c:pt>
                <c:pt idx="69">
                  <c:v>2.5297194564243532E-2</c:v>
                </c:pt>
                <c:pt idx="70">
                  <c:v>2.7539687777342014E-2</c:v>
                </c:pt>
                <c:pt idx="71">
                  <c:v>2.912046237034201E-2</c:v>
                </c:pt>
                <c:pt idx="72">
                  <c:v>3.0028933427326619E-2</c:v>
                </c:pt>
                <c:pt idx="73">
                  <c:v>2.950160276877949E-2</c:v>
                </c:pt>
                <c:pt idx="74">
                  <c:v>3.1042008044009944E-2</c:v>
                </c:pt>
                <c:pt idx="75">
                  <c:v>3.3972602351785411E-2</c:v>
                </c:pt>
                <c:pt idx="76">
                  <c:v>3.4970549739498182E-2</c:v>
                </c:pt>
                <c:pt idx="77">
                  <c:v>3.805964276010973E-2</c:v>
                </c:pt>
                <c:pt idx="78">
                  <c:v>3.7179291028078522E-2</c:v>
                </c:pt>
                <c:pt idx="79">
                  <c:v>4.2203122243431292E-2</c:v>
                </c:pt>
                <c:pt idx="80">
                  <c:v>4.30894448190417E-2</c:v>
                </c:pt>
                <c:pt idx="81">
                  <c:v>3.8753399569255706E-2</c:v>
                </c:pt>
                <c:pt idx="82">
                  <c:v>4.0999248410886854E-2</c:v>
                </c:pt>
                <c:pt idx="83">
                  <c:v>4.3176704127776938E-2</c:v>
                </c:pt>
                <c:pt idx="84">
                  <c:v>4.2605573946558659E-2</c:v>
                </c:pt>
                <c:pt idx="85">
                  <c:v>4.2056275827094237E-2</c:v>
                </c:pt>
                <c:pt idx="86">
                  <c:v>4.3494146029242356E-2</c:v>
                </c:pt>
                <c:pt idx="87">
                  <c:v>4.5647808043809926E-2</c:v>
                </c:pt>
                <c:pt idx="88">
                  <c:v>4.5860249932019932E-2</c:v>
                </c:pt>
                <c:pt idx="89">
                  <c:v>4.6421225659461406E-2</c:v>
                </c:pt>
                <c:pt idx="90">
                  <c:v>4.7034331432551549E-2</c:v>
                </c:pt>
                <c:pt idx="91">
                  <c:v>4.7017769098412439E-2</c:v>
                </c:pt>
                <c:pt idx="92">
                  <c:v>4.8213382677601536E-2</c:v>
                </c:pt>
                <c:pt idx="93">
                  <c:v>4.7093815552633707E-2</c:v>
                </c:pt>
                <c:pt idx="94">
                  <c:v>4.8539090201191598E-2</c:v>
                </c:pt>
                <c:pt idx="95">
                  <c:v>4.9199504571163413E-2</c:v>
                </c:pt>
                <c:pt idx="96">
                  <c:v>4.8840807798350316E-2</c:v>
                </c:pt>
                <c:pt idx="97">
                  <c:v>4.9965427972452993E-2</c:v>
                </c:pt>
                <c:pt idx="98">
                  <c:v>5.4127246858777858E-2</c:v>
                </c:pt>
                <c:pt idx="99">
                  <c:v>5.8354916607032029E-2</c:v>
                </c:pt>
                <c:pt idx="100">
                  <c:v>6.2054624610538504E-2</c:v>
                </c:pt>
                <c:pt idx="101">
                  <c:v>6.3728410049826226E-2</c:v>
                </c:pt>
                <c:pt idx="102">
                  <c:v>6.333805436337625E-2</c:v>
                </c:pt>
                <c:pt idx="103">
                  <c:v>6.0408787128712872E-2</c:v>
                </c:pt>
                <c:pt idx="104">
                  <c:v>6.0266851832069222E-2</c:v>
                </c:pt>
                <c:pt idx="105">
                  <c:v>6.7382436538273055E-2</c:v>
                </c:pt>
                <c:pt idx="106">
                  <c:v>7.3542065009560231E-2</c:v>
                </c:pt>
                <c:pt idx="107">
                  <c:v>7.2287288863441171E-2</c:v>
                </c:pt>
                <c:pt idx="108">
                  <c:v>7.3967702814833725E-2</c:v>
                </c:pt>
                <c:pt idx="109">
                  <c:v>7.6451151038742268E-2</c:v>
                </c:pt>
                <c:pt idx="110">
                  <c:v>7.7865180570427323E-2</c:v>
                </c:pt>
                <c:pt idx="111">
                  <c:v>7.7997707186926793E-2</c:v>
                </c:pt>
                <c:pt idx="112">
                  <c:v>7.4228193468375364E-2</c:v>
                </c:pt>
                <c:pt idx="113">
                  <c:v>6.8705379046251416E-2</c:v>
                </c:pt>
                <c:pt idx="114">
                  <c:v>6.4217888492201974E-2</c:v>
                </c:pt>
                <c:pt idx="115">
                  <c:v>6.1468303190985701E-2</c:v>
                </c:pt>
                <c:pt idx="116">
                  <c:v>5.9266713134750605E-2</c:v>
                </c:pt>
                <c:pt idx="117">
                  <c:v>5.5315790381861164E-2</c:v>
                </c:pt>
                <c:pt idx="118">
                  <c:v>5.3214725244372152E-2</c:v>
                </c:pt>
                <c:pt idx="119">
                  <c:v>5.2573214589114799E-2</c:v>
                </c:pt>
                <c:pt idx="120">
                  <c:v>5.4081610504455015E-2</c:v>
                </c:pt>
                <c:pt idx="121">
                  <c:v>5.3787742723226589E-2</c:v>
                </c:pt>
                <c:pt idx="122">
                  <c:v>5.331601874029427E-2</c:v>
                </c:pt>
                <c:pt idx="123">
                  <c:v>5.2201471095276404E-2</c:v>
                </c:pt>
                <c:pt idx="124">
                  <c:v>4.8661141368695246E-2</c:v>
                </c:pt>
                <c:pt idx="125">
                  <c:v>4.6769618207379036E-2</c:v>
                </c:pt>
                <c:pt idx="126">
                  <c:v>4.4940365351843384E-2</c:v>
                </c:pt>
                <c:pt idx="127">
                  <c:v>4.3133163865837133E-2</c:v>
                </c:pt>
                <c:pt idx="128">
                  <c:v>4.2014683012927538E-2</c:v>
                </c:pt>
                <c:pt idx="129">
                  <c:v>4.1560528335798402E-2</c:v>
                </c:pt>
                <c:pt idx="130">
                  <c:v>4.0639553471283854E-2</c:v>
                </c:pt>
                <c:pt idx="131">
                  <c:v>4.078504493528818E-2</c:v>
                </c:pt>
                <c:pt idx="132">
                  <c:v>3.9904266890422029E-2</c:v>
                </c:pt>
                <c:pt idx="133">
                  <c:v>4.1034361337761963E-2</c:v>
                </c:pt>
                <c:pt idx="134">
                  <c:v>4.2206114794258905E-2</c:v>
                </c:pt>
                <c:pt idx="135">
                  <c:v>4.3051708409086495E-2</c:v>
                </c:pt>
                <c:pt idx="136">
                  <c:v>4.3972283766118191E-2</c:v>
                </c:pt>
                <c:pt idx="137">
                  <c:v>4.4136985186391017E-2</c:v>
                </c:pt>
                <c:pt idx="138">
                  <c:v>4.2643687089188045E-2</c:v>
                </c:pt>
                <c:pt idx="139">
                  <c:v>4.3158332499302052E-2</c:v>
                </c:pt>
                <c:pt idx="140">
                  <c:v>4.2564132053190942E-2</c:v>
                </c:pt>
                <c:pt idx="141">
                  <c:v>4.2161815202888316E-2</c:v>
                </c:pt>
                <c:pt idx="142">
                  <c:v>4.1714829628309788E-2</c:v>
                </c:pt>
                <c:pt idx="143">
                  <c:v>4.2455760212182121E-2</c:v>
                </c:pt>
                <c:pt idx="144">
                  <c:v>4.1515442937979236E-2</c:v>
                </c:pt>
                <c:pt idx="145">
                  <c:v>4.141186495798977E-2</c:v>
                </c:pt>
                <c:pt idx="146">
                  <c:v>4.1166260383692858E-2</c:v>
                </c:pt>
                <c:pt idx="147">
                  <c:v>4.0871218898055194E-2</c:v>
                </c:pt>
                <c:pt idx="148">
                  <c:v>3.9336750579946733E-2</c:v>
                </c:pt>
                <c:pt idx="149">
                  <c:v>3.9084236913053981E-2</c:v>
                </c:pt>
                <c:pt idx="150">
                  <c:v>3.8753959736110379E-2</c:v>
                </c:pt>
                <c:pt idx="151">
                  <c:v>4.0661830601758271E-2</c:v>
                </c:pt>
                <c:pt idx="152">
                  <c:v>3.9320435342018636E-2</c:v>
                </c:pt>
                <c:pt idx="153">
                  <c:v>#N/A</c:v>
                </c:pt>
              </c:numCache>
            </c:numRef>
          </c:val>
          <c:smooth val="0"/>
          <c:extLst>
            <c:ext xmlns:c16="http://schemas.microsoft.com/office/drawing/2014/chart" uri="{C3380CC4-5D6E-409C-BE32-E72D297353CC}">
              <c16:uniqueId val="{00000001-9EDA-42EE-880C-E2B519416FCB}"/>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GDP'!$J$2</c:f>
              <c:strCache>
                <c:ptCount val="1"/>
                <c:pt idx="0">
                  <c:v>Education - primary / secondary</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GDP'!$J$8:$J$161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2.3436030790115539E-3</c:v>
                </c:pt>
                <c:pt idx="34">
                  <c:v>4.0409792777258407E-3</c:v>
                </c:pt>
                <c:pt idx="35">
                  <c:v>5.8267484391031103E-3</c:v>
                </c:pt>
                <c:pt idx="36">
                  <c:v>8.4562966392652834E-3</c:v>
                </c:pt>
                <c:pt idx="37">
                  <c:v>9.7433878713513288E-3</c:v>
                </c:pt>
                <c:pt idx="38">
                  <c:v>1.2184731293464365E-2</c:v>
                </c:pt>
                <c:pt idx="39">
                  <c:v>1.305061101600615E-2</c:v>
                </c:pt>
                <c:pt idx="40">
                  <c:v>1.3431336752987768E-2</c:v>
                </c:pt>
                <c:pt idx="41">
                  <c:v>1.3885043650449843E-2</c:v>
                </c:pt>
                <c:pt idx="42">
                  <c:v>1.5420185235961146E-2</c:v>
                </c:pt>
                <c:pt idx="43">
                  <c:v>1.6624039109742823E-2</c:v>
                </c:pt>
                <c:pt idx="44">
                  <c:v>1.8075920774421012E-2</c:v>
                </c:pt>
                <c:pt idx="45">
                  <c:v>1.8360330515213484E-2</c:v>
                </c:pt>
                <c:pt idx="46">
                  <c:v>1.9090311565258613E-2</c:v>
                </c:pt>
                <c:pt idx="47">
                  <c:v>2.2573538340784391E-2</c:v>
                </c:pt>
                <c:pt idx="48">
                  <c:v>2.1497516985298108E-2</c:v>
                </c:pt>
                <c:pt idx="49">
                  <c:v>2.2098333751758382E-2</c:v>
                </c:pt>
                <c:pt idx="50">
                  <c:v>2.2986077159372127E-2</c:v>
                </c:pt>
                <c:pt idx="51">
                  <c:v>2.1533628794432044E-2</c:v>
                </c:pt>
                <c:pt idx="52">
                  <c:v>2.2224189443174155E-2</c:v>
                </c:pt>
                <c:pt idx="53">
                  <c:v>2.2537403739209181E-2</c:v>
                </c:pt>
                <c:pt idx="54">
                  <c:v>2.3645860370849838E-2</c:v>
                </c:pt>
                <c:pt idx="55">
                  <c:v>2.3584027361402075E-2</c:v>
                </c:pt>
                <c:pt idx="56">
                  <c:v>2.4989328307387905E-2</c:v>
                </c:pt>
                <c:pt idx="57">
                  <c:v>2.5178890756539694E-2</c:v>
                </c:pt>
                <c:pt idx="58">
                  <c:v>2.5409560061880845E-2</c:v>
                </c:pt>
                <c:pt idx="59">
                  <c:v>2.5738708404570668E-2</c:v>
                </c:pt>
                <c:pt idx="60">
                  <c:v>2.6721382447032756E-2</c:v>
                </c:pt>
                <c:pt idx="61">
                  <c:v>2.8340436250092818E-2</c:v>
                </c:pt>
                <c:pt idx="62">
                  <c:v>3.0919509946981446E-2</c:v>
                </c:pt>
                <c:pt idx="63">
                  <c:v>2.9856259430567186E-2</c:v>
                </c:pt>
                <c:pt idx="64">
                  <c:v>2.529052454905743E-2</c:v>
                </c:pt>
                <c:pt idx="65">
                  <c:v>2.3212877275132143E-2</c:v>
                </c:pt>
                <c:pt idx="66">
                  <c:v>2.3333644334154822E-2</c:v>
                </c:pt>
                <c:pt idx="67">
                  <c:v>2.2123223574906276E-2</c:v>
                </c:pt>
                <c:pt idx="68">
                  <c:v>2.2890790925740909E-2</c:v>
                </c:pt>
                <c:pt idx="69">
                  <c:v>2.4539151865503255E-2</c:v>
                </c:pt>
                <c:pt idx="70">
                  <c:v>2.5200016518890863E-2</c:v>
                </c:pt>
                <c:pt idx="71">
                  <c:v>2.4689723070089823E-2</c:v>
                </c:pt>
                <c:pt idx="72">
                  <c:v>2.3098074981531668E-2</c:v>
                </c:pt>
                <c:pt idx="73">
                  <c:v>1.997091297497414E-2</c:v>
                </c:pt>
                <c:pt idx="74">
                  <c:v>1.9134955662442131E-2</c:v>
                </c:pt>
                <c:pt idx="75">
                  <c:v>2.1162331258235859E-2</c:v>
                </c:pt>
                <c:pt idx="76">
                  <c:v>2.1567227703321746E-2</c:v>
                </c:pt>
                <c:pt idx="77">
                  <c:v>2.3919063340881098E-2</c:v>
                </c:pt>
                <c:pt idx="78">
                  <c:v>2.5220160613912353E-2</c:v>
                </c:pt>
                <c:pt idx="79">
                  <c:v>3.2332571653075612E-2</c:v>
                </c:pt>
                <c:pt idx="80">
                  <c:v>3.4446258725202614E-2</c:v>
                </c:pt>
                <c:pt idx="81">
                  <c:v>3.2139242502159382E-2</c:v>
                </c:pt>
                <c:pt idx="82">
                  <c:v>3.7191149430302411E-2</c:v>
                </c:pt>
                <c:pt idx="83">
                  <c:v>4.2174319878791694E-2</c:v>
                </c:pt>
                <c:pt idx="84">
                  <c:v>4.3315732601098951E-2</c:v>
                </c:pt>
                <c:pt idx="85">
                  <c:v>4.4417516869911362E-2</c:v>
                </c:pt>
                <c:pt idx="86">
                  <c:v>4.74856578038092E-2</c:v>
                </c:pt>
                <c:pt idx="87">
                  <c:v>5.0243987902777468E-2</c:v>
                </c:pt>
                <c:pt idx="88">
                  <c:v>5.0710581613682519E-2</c:v>
                </c:pt>
                <c:pt idx="89">
                  <c:v>5.0876005348569425E-2</c:v>
                </c:pt>
                <c:pt idx="90">
                  <c:v>5.195232976240205E-2</c:v>
                </c:pt>
                <c:pt idx="91">
                  <c:v>5.2465924511942062E-2</c:v>
                </c:pt>
                <c:pt idx="92">
                  <c:v>5.3094377164353397E-2</c:v>
                </c:pt>
                <c:pt idx="93">
                  <c:v>5.2287109027209282E-2</c:v>
                </c:pt>
                <c:pt idx="94">
                  <c:v>5.4748591263098029E-2</c:v>
                </c:pt>
                <c:pt idx="95">
                  <c:v>5.6136338317225955E-2</c:v>
                </c:pt>
                <c:pt idx="96">
                  <c:v>5.764544738459873E-2</c:v>
                </c:pt>
                <c:pt idx="97">
                  <c:v>6.0510950590854325E-2</c:v>
                </c:pt>
                <c:pt idx="98">
                  <c:v>6.4898862865317819E-2</c:v>
                </c:pt>
                <c:pt idx="99">
                  <c:v>6.9420698616044718E-2</c:v>
                </c:pt>
                <c:pt idx="100">
                  <c:v>7.4957209723500812E-2</c:v>
                </c:pt>
                <c:pt idx="101">
                  <c:v>8.0540631433107454E-2</c:v>
                </c:pt>
                <c:pt idx="102">
                  <c:v>8.3543633762517888E-2</c:v>
                </c:pt>
                <c:pt idx="103">
                  <c:v>8.3684158415841578E-2</c:v>
                </c:pt>
                <c:pt idx="104">
                  <c:v>8.6704732400384565E-2</c:v>
                </c:pt>
                <c:pt idx="105">
                  <c:v>0.10076634323238262</c:v>
                </c:pt>
                <c:pt idx="106">
                  <c:v>0.11396523552928907</c:v>
                </c:pt>
                <c:pt idx="107">
                  <c:v>0.11363577154308617</c:v>
                </c:pt>
                <c:pt idx="108">
                  <c:v>0.11799482989723623</c:v>
                </c:pt>
                <c:pt idx="109">
                  <c:v>0.12226990454800675</c:v>
                </c:pt>
                <c:pt idx="110">
                  <c:v>0.12354779519127812</c:v>
                </c:pt>
                <c:pt idx="111">
                  <c:v>0.12357799733199933</c:v>
                </c:pt>
                <c:pt idx="112">
                  <c:v>0.11860755132975058</c:v>
                </c:pt>
                <c:pt idx="113">
                  <c:v>0.11096263387781967</c:v>
                </c:pt>
                <c:pt idx="114">
                  <c:v>0.10533167798566558</c:v>
                </c:pt>
                <c:pt idx="115">
                  <c:v>0.10226813275258025</c:v>
                </c:pt>
                <c:pt idx="116">
                  <c:v>0.10077402160765903</c:v>
                </c:pt>
                <c:pt idx="117">
                  <c:v>9.5515038048073445E-2</c:v>
                </c:pt>
                <c:pt idx="118">
                  <c:v>9.3394494145809998E-2</c:v>
                </c:pt>
                <c:pt idx="119">
                  <c:v>9.318021181401144E-2</c:v>
                </c:pt>
                <c:pt idx="120">
                  <c:v>9.5444188383466202E-2</c:v>
                </c:pt>
                <c:pt idx="121">
                  <c:v>9.4621030104901069E-2</c:v>
                </c:pt>
                <c:pt idx="122">
                  <c:v>9.2954899586765977E-2</c:v>
                </c:pt>
                <c:pt idx="123">
                  <c:v>9.0934554138093954E-2</c:v>
                </c:pt>
                <c:pt idx="124">
                  <c:v>8.6312372720814587E-2</c:v>
                </c:pt>
                <c:pt idx="125">
                  <c:v>8.4640523816376462E-2</c:v>
                </c:pt>
                <c:pt idx="126">
                  <c:v>8.1225404214639016E-2</c:v>
                </c:pt>
                <c:pt idx="127">
                  <c:v>7.933278602585532E-2</c:v>
                </c:pt>
                <c:pt idx="128">
                  <c:v>7.8103506177550922E-2</c:v>
                </c:pt>
                <c:pt idx="129">
                  <c:v>7.8624005391945792E-2</c:v>
                </c:pt>
                <c:pt idx="130">
                  <c:v>7.7681309558505329E-2</c:v>
                </c:pt>
                <c:pt idx="131">
                  <c:v>7.5543095319553735E-2</c:v>
                </c:pt>
                <c:pt idx="132">
                  <c:v>7.2978238237304996E-2</c:v>
                </c:pt>
                <c:pt idx="133">
                  <c:v>7.2727291557245471E-2</c:v>
                </c:pt>
                <c:pt idx="134">
                  <c:v>7.4434021674440493E-2</c:v>
                </c:pt>
                <c:pt idx="135">
                  <c:v>7.5480450831074228E-2</c:v>
                </c:pt>
                <c:pt idx="136">
                  <c:v>7.7275738475607147E-2</c:v>
                </c:pt>
                <c:pt idx="137">
                  <c:v>7.7298382595753584E-2</c:v>
                </c:pt>
                <c:pt idx="138">
                  <c:v>7.2997905428208693E-2</c:v>
                </c:pt>
                <c:pt idx="139">
                  <c:v>7.4314336734425127E-2</c:v>
                </c:pt>
                <c:pt idx="140">
                  <c:v>7.3298182471633208E-2</c:v>
                </c:pt>
                <c:pt idx="141">
                  <c:v>7.2235278824268112E-2</c:v>
                </c:pt>
                <c:pt idx="142">
                  <c:v>7.0969901861029971E-2</c:v>
                </c:pt>
                <c:pt idx="143">
                  <c:v>7.1679712379431562E-2</c:v>
                </c:pt>
                <c:pt idx="144">
                  <c:v>7.0938769201707011E-2</c:v>
                </c:pt>
                <c:pt idx="145">
                  <c:v>7.2112112367598805E-2</c:v>
                </c:pt>
                <c:pt idx="146">
                  <c:v>7.2930848420583089E-2</c:v>
                </c:pt>
                <c:pt idx="147">
                  <c:v>7.3953693580271457E-2</c:v>
                </c:pt>
                <c:pt idx="148">
                  <c:v>7.3647571097173292E-2</c:v>
                </c:pt>
                <c:pt idx="149">
                  <c:v>7.4109496889422741E-2</c:v>
                </c:pt>
                <c:pt idx="150">
                  <c:v>7.4225877389682574E-2</c:v>
                </c:pt>
                <c:pt idx="151">
                  <c:v>7.8670311472615259E-2</c:v>
                </c:pt>
                <c:pt idx="152">
                  <c:v>7.6951664559394437E-2</c:v>
                </c:pt>
                <c:pt idx="153">
                  <c:v>#N/A</c:v>
                </c:pt>
              </c:numCache>
            </c:numRef>
          </c:val>
          <c:smooth val="0"/>
          <c:extLst>
            <c:ext xmlns:c16="http://schemas.microsoft.com/office/drawing/2014/chart" uri="{C3380CC4-5D6E-409C-BE32-E72D297353CC}">
              <c16:uniqueId val="{00000001-AC0F-45C3-91E0-E2BABAC59D34}"/>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GDP'!$K$2</c:f>
              <c:strCache>
                <c:ptCount val="1"/>
                <c:pt idx="0">
                  <c:v>Education - tertiary</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GDP'!$K$8:$K$161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1.6854864189681126E-2</c:v>
                </c:pt>
                <c:pt idx="102">
                  <c:v>1.5422317596566523E-2</c:v>
                </c:pt>
                <c:pt idx="103">
                  <c:v>1.3658910891089109E-2</c:v>
                </c:pt>
                <c:pt idx="104">
                  <c:v>1.3567140262792435E-2</c:v>
                </c:pt>
                <c:pt idx="105">
                  <c:v>1.5407527197882975E-2</c:v>
                </c:pt>
                <c:pt idx="106">
                  <c:v>1.7071614809664522E-2</c:v>
                </c:pt>
                <c:pt idx="107">
                  <c:v>1.7066919553392498E-2</c:v>
                </c:pt>
                <c:pt idx="108">
                  <c:v>1.8110423182485479E-2</c:v>
                </c:pt>
                <c:pt idx="109">
                  <c:v>1.9467321729365526E-2</c:v>
                </c:pt>
                <c:pt idx="110">
                  <c:v>2.0666358415263313E-2</c:v>
                </c:pt>
                <c:pt idx="111">
                  <c:v>2.1608387527096883E-2</c:v>
                </c:pt>
                <c:pt idx="112">
                  <c:v>2.1573825272151025E-2</c:v>
                </c:pt>
                <c:pt idx="113">
                  <c:v>2.1076407586908395E-2</c:v>
                </c:pt>
                <c:pt idx="114">
                  <c:v>2.075945561431294E-2</c:v>
                </c:pt>
                <c:pt idx="115">
                  <c:v>2.0972895559132659E-2</c:v>
                </c:pt>
                <c:pt idx="116">
                  <c:v>2.1097377970028086E-2</c:v>
                </c:pt>
                <c:pt idx="117">
                  <c:v>2.0785791934843752E-2</c:v>
                </c:pt>
                <c:pt idx="118">
                  <c:v>2.0667930087314133E-2</c:v>
                </c:pt>
                <c:pt idx="119">
                  <c:v>2.0624752222914423E-2</c:v>
                </c:pt>
                <c:pt idx="120">
                  <c:v>2.0523547933275273E-2</c:v>
                </c:pt>
                <c:pt idx="121">
                  <c:v>2.2383184318668189E-2</c:v>
                </c:pt>
                <c:pt idx="122">
                  <c:v>2.4974811149422262E-2</c:v>
                </c:pt>
                <c:pt idx="123">
                  <c:v>2.6793906192136282E-2</c:v>
                </c:pt>
                <c:pt idx="124">
                  <c:v>2.6947513615912858E-2</c:v>
                </c:pt>
                <c:pt idx="125">
                  <c:v>2.7417935065366349E-2</c:v>
                </c:pt>
                <c:pt idx="126">
                  <c:v>2.8083045845629494E-2</c:v>
                </c:pt>
                <c:pt idx="127">
                  <c:v>2.9162639340857163E-2</c:v>
                </c:pt>
                <c:pt idx="128">
                  <c:v>3.09117397319086E-2</c:v>
                </c:pt>
                <c:pt idx="129">
                  <c:v>3.2830069458745996E-2</c:v>
                </c:pt>
                <c:pt idx="130">
                  <c:v>3.3644967278700685E-2</c:v>
                </c:pt>
                <c:pt idx="131">
                  <c:v>3.3132235749630749E-2</c:v>
                </c:pt>
                <c:pt idx="132">
                  <c:v>3.2555713530983903E-2</c:v>
                </c:pt>
                <c:pt idx="133">
                  <c:v>3.3920906044488504E-2</c:v>
                </c:pt>
                <c:pt idx="134">
                  <c:v>3.5430533833441753E-2</c:v>
                </c:pt>
                <c:pt idx="135">
                  <c:v>3.6848323294017174E-2</c:v>
                </c:pt>
                <c:pt idx="136">
                  <c:v>3.7810067694875937E-2</c:v>
                </c:pt>
                <c:pt idx="137">
                  <c:v>3.7486447989581638E-2</c:v>
                </c:pt>
                <c:pt idx="138">
                  <c:v>3.7266074901030143E-2</c:v>
                </c:pt>
                <c:pt idx="139">
                  <c:v>3.9592938300999261E-2</c:v>
                </c:pt>
                <c:pt idx="140">
                  <c:v>4.0742711916619608E-2</c:v>
                </c:pt>
                <c:pt idx="141">
                  <c:v>4.1469596185542738E-2</c:v>
                </c:pt>
                <c:pt idx="142">
                  <c:v>4.1437424098204619E-2</c:v>
                </c:pt>
                <c:pt idx="143">
                  <c:v>4.2077232638602094E-2</c:v>
                </c:pt>
                <c:pt idx="144">
                  <c:v>4.1520208481809366E-2</c:v>
                </c:pt>
                <c:pt idx="145">
                  <c:v>4.2127780270627413E-2</c:v>
                </c:pt>
                <c:pt idx="146">
                  <c:v>4.2483939757951859E-2</c:v>
                </c:pt>
                <c:pt idx="147">
                  <c:v>4.1972096139475126E-2</c:v>
                </c:pt>
                <c:pt idx="148">
                  <c:v>4.2871545665435176E-2</c:v>
                </c:pt>
                <c:pt idx="149">
                  <c:v>4.43725250837212E-2</c:v>
                </c:pt>
                <c:pt idx="150">
                  <c:v>4.5436719999257691E-2</c:v>
                </c:pt>
                <c:pt idx="151">
                  <c:v>4.7532410564254925E-2</c:v>
                </c:pt>
                <c:pt idx="152">
                  <c:v>4.5982984008867252E-2</c:v>
                </c:pt>
                <c:pt idx="153">
                  <c:v>#N/A</c:v>
                </c:pt>
              </c:numCache>
            </c:numRef>
          </c:val>
          <c:smooth val="0"/>
          <c:extLst>
            <c:ext xmlns:c16="http://schemas.microsoft.com/office/drawing/2014/chart" uri="{C3380CC4-5D6E-409C-BE32-E72D297353CC}">
              <c16:uniqueId val="{00000001-A8E7-42F2-A3F9-38E763DB21A0}"/>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GDP'!$L$2</c:f>
              <c:strCache>
                <c:ptCount val="1"/>
                <c:pt idx="0">
                  <c:v>Public administration and safety</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GDP'!$L$8:$L$161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5.9491462774908669E-3</c:v>
                </c:pt>
                <c:pt idx="34">
                  <c:v>1.1803913153357062E-2</c:v>
                </c:pt>
                <c:pt idx="35">
                  <c:v>1.5882773851756408E-2</c:v>
                </c:pt>
                <c:pt idx="36">
                  <c:v>2.1361653357269167E-2</c:v>
                </c:pt>
                <c:pt idx="37">
                  <c:v>2.5330873333860755E-2</c:v>
                </c:pt>
                <c:pt idx="38">
                  <c:v>3.3770879625540831E-2</c:v>
                </c:pt>
                <c:pt idx="39">
                  <c:v>3.8294925003948606E-2</c:v>
                </c:pt>
                <c:pt idx="40">
                  <c:v>4.1330597594121332E-2</c:v>
                </c:pt>
                <c:pt idx="41">
                  <c:v>4.716345722584242E-2</c:v>
                </c:pt>
                <c:pt idx="42">
                  <c:v>5.1961503669712722E-2</c:v>
                </c:pt>
                <c:pt idx="43">
                  <c:v>5.2544423418861681E-2</c:v>
                </c:pt>
                <c:pt idx="44">
                  <c:v>5.3678620426318602E-2</c:v>
                </c:pt>
                <c:pt idx="45">
                  <c:v>5.2519702214642118E-2</c:v>
                </c:pt>
                <c:pt idx="46">
                  <c:v>5.3285179002965644E-2</c:v>
                </c:pt>
                <c:pt idx="47">
                  <c:v>6.1279826070879985E-2</c:v>
                </c:pt>
                <c:pt idx="48">
                  <c:v>5.4913675516637429E-2</c:v>
                </c:pt>
                <c:pt idx="49">
                  <c:v>5.2631957692640258E-2</c:v>
                </c:pt>
                <c:pt idx="50">
                  <c:v>4.7972434529032729E-2</c:v>
                </c:pt>
                <c:pt idx="51">
                  <c:v>3.9590580080505547E-2</c:v>
                </c:pt>
                <c:pt idx="52">
                  <c:v>3.9293797426450734E-2</c:v>
                </c:pt>
                <c:pt idx="53">
                  <c:v>3.8782340867775073E-2</c:v>
                </c:pt>
                <c:pt idx="54">
                  <c:v>3.8372722401452362E-2</c:v>
                </c:pt>
                <c:pt idx="55">
                  <c:v>3.6307102401246405E-2</c:v>
                </c:pt>
                <c:pt idx="56">
                  <c:v>3.6646290077096251E-2</c:v>
                </c:pt>
                <c:pt idx="57">
                  <c:v>3.6369508870557336E-2</c:v>
                </c:pt>
                <c:pt idx="58">
                  <c:v>3.4260235641398386E-2</c:v>
                </c:pt>
                <c:pt idx="59">
                  <c:v>3.332499101319792E-2</c:v>
                </c:pt>
                <c:pt idx="60">
                  <c:v>3.4926421860932359E-2</c:v>
                </c:pt>
                <c:pt idx="61">
                  <c:v>3.812250833110882E-2</c:v>
                </c:pt>
                <c:pt idx="62">
                  <c:v>4.4236107552305948E-2</c:v>
                </c:pt>
                <c:pt idx="63">
                  <c:v>4.6178708076629375E-2</c:v>
                </c:pt>
                <c:pt idx="64">
                  <c:v>4.3775822744444672E-2</c:v>
                </c:pt>
                <c:pt idx="65">
                  <c:v>4.4524115509471475E-2</c:v>
                </c:pt>
                <c:pt idx="66">
                  <c:v>4.7146503980446189E-2</c:v>
                </c:pt>
                <c:pt idx="67">
                  <c:v>4.6338149595124972E-2</c:v>
                </c:pt>
                <c:pt idx="68">
                  <c:v>5.118786213282249E-2</c:v>
                </c:pt>
                <c:pt idx="69">
                  <c:v>5.3938111503820475E-2</c:v>
                </c:pt>
                <c:pt idx="70">
                  <c:v>5.59838018356189E-2</c:v>
                </c:pt>
                <c:pt idx="71">
                  <c:v>5.550545472644218E-2</c:v>
                </c:pt>
                <c:pt idx="72">
                  <c:v>5.3919972646326073E-2</c:v>
                </c:pt>
                <c:pt idx="73">
                  <c:v>4.8266274818439307E-2</c:v>
                </c:pt>
                <c:pt idx="74">
                  <c:v>4.7133898139103785E-2</c:v>
                </c:pt>
                <c:pt idx="75">
                  <c:v>4.8706385678600722E-2</c:v>
                </c:pt>
                <c:pt idx="76">
                  <c:v>4.8009778730527856E-2</c:v>
                </c:pt>
                <c:pt idx="77">
                  <c:v>5.0004239535998599E-2</c:v>
                </c:pt>
                <c:pt idx="78">
                  <c:v>4.7607176492038487E-2</c:v>
                </c:pt>
                <c:pt idx="79">
                  <c:v>5.3336957064719526E-2</c:v>
                </c:pt>
                <c:pt idx="80">
                  <c:v>5.4204693993776733E-2</c:v>
                </c:pt>
                <c:pt idx="81">
                  <c:v>5.0240398341813305E-2</c:v>
                </c:pt>
                <c:pt idx="82">
                  <c:v>5.5617961315609435E-2</c:v>
                </c:pt>
                <c:pt idx="83">
                  <c:v>6.0447884477519052E-2</c:v>
                </c:pt>
                <c:pt idx="84">
                  <c:v>5.9599783273303682E-2</c:v>
                </c:pt>
                <c:pt idx="85">
                  <c:v>5.9137086542800602E-2</c:v>
                </c:pt>
                <c:pt idx="86">
                  <c:v>6.2283081896089783E-2</c:v>
                </c:pt>
                <c:pt idx="87">
                  <c:v>6.407974065664962E-2</c:v>
                </c:pt>
                <c:pt idx="88">
                  <c:v>6.5646007183836466E-2</c:v>
                </c:pt>
                <c:pt idx="89">
                  <c:v>6.7723731795087297E-2</c:v>
                </c:pt>
                <c:pt idx="90">
                  <c:v>6.8969793667244886E-2</c:v>
                </c:pt>
                <c:pt idx="91">
                  <c:v>6.9090083290840168E-2</c:v>
                </c:pt>
                <c:pt idx="92">
                  <c:v>6.9008520678167401E-2</c:v>
                </c:pt>
                <c:pt idx="93">
                  <c:v>6.7443053568590081E-2</c:v>
                </c:pt>
                <c:pt idx="94">
                  <c:v>7.065387274726545E-2</c:v>
                </c:pt>
                <c:pt idx="95">
                  <c:v>7.2501126652695036E-2</c:v>
                </c:pt>
                <c:pt idx="96">
                  <c:v>7.4215888849902392E-2</c:v>
                </c:pt>
                <c:pt idx="97">
                  <c:v>7.5131951372741854E-2</c:v>
                </c:pt>
                <c:pt idx="98">
                  <c:v>7.7590146118945436E-2</c:v>
                </c:pt>
                <c:pt idx="99">
                  <c:v>8.1023707962196267E-2</c:v>
                </c:pt>
                <c:pt idx="100">
                  <c:v>8.5541098259822354E-2</c:v>
                </c:pt>
                <c:pt idx="101">
                  <c:v>8.7629281665361644E-2</c:v>
                </c:pt>
                <c:pt idx="102">
                  <c:v>8.2519313304721023E-2</c:v>
                </c:pt>
                <c:pt idx="103">
                  <c:v>7.6189108910891076E-2</c:v>
                </c:pt>
                <c:pt idx="104">
                  <c:v>7.4353808353808365E-2</c:v>
                </c:pt>
                <c:pt idx="105">
                  <c:v>8.1459178672939336E-2</c:v>
                </c:pt>
                <c:pt idx="106">
                  <c:v>8.6399356857291845E-2</c:v>
                </c:pt>
                <c:pt idx="107">
                  <c:v>8.1284139707987396E-2</c:v>
                </c:pt>
                <c:pt idx="108">
                  <c:v>8.119205974340972E-2</c:v>
                </c:pt>
                <c:pt idx="109">
                  <c:v>8.260297585626053E-2</c:v>
                </c:pt>
                <c:pt idx="110">
                  <c:v>8.4455417112820008E-2</c:v>
                </c:pt>
                <c:pt idx="111">
                  <c:v>8.6001625812906449E-2</c:v>
                </c:pt>
                <c:pt idx="112">
                  <c:v>8.5401750034449497E-2</c:v>
                </c:pt>
                <c:pt idx="113">
                  <c:v>8.2574821994854317E-2</c:v>
                </c:pt>
                <c:pt idx="114">
                  <c:v>7.8609185837382217E-2</c:v>
                </c:pt>
                <c:pt idx="115">
                  <c:v>7.6862039579585262E-2</c:v>
                </c:pt>
                <c:pt idx="116">
                  <c:v>7.8145164927530292E-2</c:v>
                </c:pt>
                <c:pt idx="117">
                  <c:v>7.8141839076493025E-2</c:v>
                </c:pt>
                <c:pt idx="118">
                  <c:v>7.6051130173247189E-2</c:v>
                </c:pt>
                <c:pt idx="119">
                  <c:v>7.4797389137452569E-2</c:v>
                </c:pt>
                <c:pt idx="120">
                  <c:v>7.7436377034903192E-2</c:v>
                </c:pt>
                <c:pt idx="121">
                  <c:v>8.0766302992109448E-2</c:v>
                </c:pt>
                <c:pt idx="122">
                  <c:v>8.6020359013502481E-2</c:v>
                </c:pt>
                <c:pt idx="123">
                  <c:v>8.6065075534102087E-2</c:v>
                </c:pt>
                <c:pt idx="124">
                  <c:v>8.2540078143499881E-2</c:v>
                </c:pt>
                <c:pt idx="125">
                  <c:v>7.8814240012398021E-2</c:v>
                </c:pt>
                <c:pt idx="126">
                  <c:v>7.6383702564528866E-2</c:v>
                </c:pt>
                <c:pt idx="127">
                  <c:v>7.4672199088040667E-2</c:v>
                </c:pt>
                <c:pt idx="128">
                  <c:v>8.1004522253494263E-2</c:v>
                </c:pt>
                <c:pt idx="129">
                  <c:v>8.2504942616965907E-2</c:v>
                </c:pt>
                <c:pt idx="130">
                  <c:v>8.6382878944440036E-2</c:v>
                </c:pt>
                <c:pt idx="131">
                  <c:v>8.4131117582756862E-2</c:v>
                </c:pt>
                <c:pt idx="132">
                  <c:v>8.0084747342905091E-2</c:v>
                </c:pt>
                <c:pt idx="133">
                  <c:v>7.5603146891944861E-2</c:v>
                </c:pt>
                <c:pt idx="134">
                  <c:v>7.4743782092981423E-2</c:v>
                </c:pt>
                <c:pt idx="135">
                  <c:v>7.7552966828201536E-2</c:v>
                </c:pt>
                <c:pt idx="136">
                  <c:v>7.9743741446080388E-2</c:v>
                </c:pt>
                <c:pt idx="137">
                  <c:v>7.9177885398014E-2</c:v>
                </c:pt>
                <c:pt idx="138">
                  <c:v>7.6179752829814706E-2</c:v>
                </c:pt>
                <c:pt idx="139">
                  <c:v>7.7546383552551862E-2</c:v>
                </c:pt>
                <c:pt idx="140">
                  <c:v>7.7631206037890851E-2</c:v>
                </c:pt>
                <c:pt idx="141">
                  <c:v>7.5912531394709992E-2</c:v>
                </c:pt>
                <c:pt idx="142">
                  <c:v>7.476894438479105E-2</c:v>
                </c:pt>
                <c:pt idx="143">
                  <c:v>7.6195102924846048E-2</c:v>
                </c:pt>
                <c:pt idx="144">
                  <c:v>7.5726736847528356E-2</c:v>
                </c:pt>
                <c:pt idx="145">
                  <c:v>7.8646196025803042E-2</c:v>
                </c:pt>
                <c:pt idx="146">
                  <c:v>8.0454014375765451E-2</c:v>
                </c:pt>
                <c:pt idx="147">
                  <c:v>7.9643522659922611E-2</c:v>
                </c:pt>
                <c:pt idx="148">
                  <c:v>7.9703404072514819E-2</c:v>
                </c:pt>
                <c:pt idx="149">
                  <c:v>8.4644098389550018E-2</c:v>
                </c:pt>
                <c:pt idx="150">
                  <c:v>8.4064410470219633E-2</c:v>
                </c:pt>
                <c:pt idx="151">
                  <c:v>8.9577298906558217E-2</c:v>
                </c:pt>
                <c:pt idx="152">
                  <c:v>8.8366130658304426E-2</c:v>
                </c:pt>
                <c:pt idx="153">
                  <c:v>#N/A</c:v>
                </c:pt>
              </c:numCache>
            </c:numRef>
          </c:val>
          <c:smooth val="0"/>
          <c:extLst>
            <c:ext xmlns:c16="http://schemas.microsoft.com/office/drawing/2014/chart" uri="{C3380CC4-5D6E-409C-BE32-E72D297353CC}">
              <c16:uniqueId val="{00000001-7E50-4E53-A204-3CED1BA4E97C}"/>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'3.3 Capital stock % of GDP'!$M$2</c:f>
              <c:strCache>
                <c:ptCount val="1"/>
                <c:pt idx="0">
                  <c:v>Social housing</c:v>
                </c:pt>
              </c:strCache>
            </c:strRef>
          </c:tx>
          <c:spPr>
            <a:ln w="28575" cap="rnd">
              <a:solidFill>
                <a:schemeClr val="accent1"/>
              </a:solidFill>
              <a:round/>
            </a:ln>
            <a:effectLst/>
          </c:spPr>
          <c:marker>
            <c:symbol val="none"/>
          </c:marker>
          <c:cat>
            <c:numRef>
              <c:f>'3.3 Capital stock % of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'3.3 Capital stock % of GDP'!$M$8:$M$161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2.311695872512121E-3</c:v>
                </c:pt>
                <c:pt idx="69">
                  <c:v>1.6684876992168151E-2</c:v>
                </c:pt>
                <c:pt idx="70">
                  <c:v>3.3783743246536546E-2</c:v>
                </c:pt>
                <c:pt idx="71">
                  <c:v>5.1691958502942233E-2</c:v>
                </c:pt>
                <c:pt idx="72">
                  <c:v>6.4132777644377068E-2</c:v>
                </c:pt>
                <c:pt idx="73">
                  <c:v>6.0554680934601195E-2</c:v>
                </c:pt>
                <c:pt idx="74">
                  <c:v>6.0005916074965755E-2</c:v>
                </c:pt>
                <c:pt idx="75">
                  <c:v>6.9362270090025407E-2</c:v>
                </c:pt>
                <c:pt idx="76">
                  <c:v>7.7649301592861236E-2</c:v>
                </c:pt>
                <c:pt idx="77">
                  <c:v>8.8105921258550088E-2</c:v>
                </c:pt>
                <c:pt idx="78">
                  <c:v>9.0886072962302292E-2</c:v>
                </c:pt>
                <c:pt idx="79">
                  <c:v>0.11267764116753433</c:v>
                </c:pt>
                <c:pt idx="80">
                  <c:v>0.12641767487236763</c:v>
                </c:pt>
                <c:pt idx="81">
                  <c:v>0.12054651344409957</c:v>
                </c:pt>
                <c:pt idx="82">
                  <c:v>0.128173573917398</c:v>
                </c:pt>
                <c:pt idx="83">
                  <c:v>0.13557745666156831</c:v>
                </c:pt>
                <c:pt idx="84">
                  <c:v>0.1353455308137626</c:v>
                </c:pt>
                <c:pt idx="85">
                  <c:v>0.13205695983026339</c:v>
                </c:pt>
                <c:pt idx="86">
                  <c:v>0.13462700674693304</c:v>
                </c:pt>
                <c:pt idx="87">
                  <c:v>0.13662668330341077</c:v>
                </c:pt>
                <c:pt idx="88">
                  <c:v>0.13268932086449081</c:v>
                </c:pt>
                <c:pt idx="89">
                  <c:v>0.12893252784032752</c:v>
                </c:pt>
                <c:pt idx="90">
                  <c:v>0.12716604327566081</c:v>
                </c:pt>
                <c:pt idx="91">
                  <c:v>0.12385203894426387</c:v>
                </c:pt>
                <c:pt idx="92">
                  <c:v>0.12194066578398913</c:v>
                </c:pt>
                <c:pt idx="93">
                  <c:v>0.1138140000441038</c:v>
                </c:pt>
                <c:pt idx="94">
                  <c:v>0.11190152309767565</c:v>
                </c:pt>
                <c:pt idx="95">
                  <c:v>0.10779764088829633</c:v>
                </c:pt>
                <c:pt idx="96">
                  <c:v>0.10336729197243751</c:v>
                </c:pt>
                <c:pt idx="97">
                  <c:v>0.10169645856166842</c:v>
                </c:pt>
                <c:pt idx="98">
                  <c:v>0.10412981542611896</c:v>
                </c:pt>
                <c:pt idx="99">
                  <c:v>0.10690294616732589</c:v>
                </c:pt>
                <c:pt idx="100">
                  <c:v>0.10930390814631238</c:v>
                </c:pt>
                <c:pt idx="101">
                  <c:v>0.10815698931061619</c:v>
                </c:pt>
                <c:pt idx="102">
                  <c:v>0.1035618025751073</c:v>
                </c:pt>
                <c:pt idx="103">
                  <c:v>9.5354331683168314E-2</c:v>
                </c:pt>
                <c:pt idx="104">
                  <c:v>9.2394615959833351E-2</c:v>
                </c:pt>
                <c:pt idx="105">
                  <c:v>0.10162609036557875</c:v>
                </c:pt>
                <c:pt idx="106">
                  <c:v>0.1095939509820963</c:v>
                </c:pt>
                <c:pt idx="107">
                  <c:v>0.10472265960492413</c:v>
                </c:pt>
                <c:pt idx="108">
                  <c:v>0.10512363566732622</c:v>
                </c:pt>
                <c:pt idx="109">
                  <c:v>0.10621622683885458</c:v>
                </c:pt>
                <c:pt idx="110">
                  <c:v>0.10558317920763165</c:v>
                </c:pt>
                <c:pt idx="111">
                  <c:v>0.10339532266133065</c:v>
                </c:pt>
                <c:pt idx="112">
                  <c:v>9.6687198566900931E-2</c:v>
                </c:pt>
                <c:pt idx="113">
                  <c:v>8.8336713935259978E-2</c:v>
                </c:pt>
                <c:pt idx="114">
                  <c:v>8.2136015891337608E-2</c:v>
                </c:pt>
                <c:pt idx="115">
                  <c:v>7.8732624751443991E-2</c:v>
                </c:pt>
                <c:pt idx="116">
                  <c:v>7.6696611246643023E-2</c:v>
                </c:pt>
                <c:pt idx="117">
                  <c:v>7.1895104653771164E-2</c:v>
                </c:pt>
                <c:pt idx="118">
                  <c:v>6.9413614252612513E-2</c:v>
                </c:pt>
                <c:pt idx="119">
                  <c:v>6.9448972079062116E-2</c:v>
                </c:pt>
                <c:pt idx="120">
                  <c:v>7.476725396931734E-2</c:v>
                </c:pt>
                <c:pt idx="121">
                  <c:v>7.8646736775769041E-2</c:v>
                </c:pt>
                <c:pt idx="122">
                  <c:v>7.8155620772247525E-2</c:v>
                </c:pt>
                <c:pt idx="123">
                  <c:v>7.0800814721168698E-2</c:v>
                </c:pt>
                <c:pt idx="124">
                  <c:v>6.8566114136869527E-2</c:v>
                </c:pt>
                <c:pt idx="125">
                  <c:v>6.6810642372449824E-2</c:v>
                </c:pt>
                <c:pt idx="126">
                  <c:v>6.276642836360613E-2</c:v>
                </c:pt>
                <c:pt idx="127">
                  <c:v>5.7763038941256763E-2</c:v>
                </c:pt>
                <c:pt idx="128">
                  <c:v>5.3239021132471497E-2</c:v>
                </c:pt>
                <c:pt idx="129">
                  <c:v>4.9261471926310078E-2</c:v>
                </c:pt>
                <c:pt idx="130">
                  <c:v>4.0668123890522746E-2</c:v>
                </c:pt>
                <c:pt idx="131">
                  <c:v>3.8921486327489381E-2</c:v>
                </c:pt>
                <c:pt idx="132">
                  <c:v>3.666023370004351E-2</c:v>
                </c:pt>
                <c:pt idx="133">
                  <c:v>3.6594920883852022E-2</c:v>
                </c:pt>
                <c:pt idx="134">
                  <c:v>3.6731048705208234E-2</c:v>
                </c:pt>
                <c:pt idx="135">
                  <c:v>3.7702450197012141E-2</c:v>
                </c:pt>
                <c:pt idx="136">
                  <c:v>3.7592701473575678E-2</c:v>
                </c:pt>
                <c:pt idx="137">
                  <c:v>3.8321044859421879E-2</c:v>
                </c:pt>
                <c:pt idx="138">
                  <c:v>3.8734117949569567E-2</c:v>
                </c:pt>
                <c:pt idx="139">
                  <c:v>4.0005567817278674E-2</c:v>
                </c:pt>
                <c:pt idx="140">
                  <c:v>3.9999815166606764E-2</c:v>
                </c:pt>
                <c:pt idx="141">
                  <c:v>3.7561582685817441E-2</c:v>
                </c:pt>
                <c:pt idx="142">
                  <c:v>3.7165204506984142E-2</c:v>
                </c:pt>
                <c:pt idx="143">
                  <c:v>3.7054215651184351E-2</c:v>
                </c:pt>
                <c:pt idx="144">
                  <c:v>3.7276813697289225E-2</c:v>
                </c:pt>
                <c:pt idx="145">
                  <c:v>3.737351441027182E-2</c:v>
                </c:pt>
                <c:pt idx="146">
                  <c:v>3.6485688796372012E-2</c:v>
                </c:pt>
                <c:pt idx="147">
                  <c:v>3.6803248333314928E-2</c:v>
                </c:pt>
                <c:pt idx="148">
                  <c:v>3.5614423919580716E-2</c:v>
                </c:pt>
                <c:pt idx="149">
                  <c:v>3.6249087716320572E-2</c:v>
                </c:pt>
                <c:pt idx="150">
                  <c:v>3.4615906370527999E-2</c:v>
                </c:pt>
                <c:pt idx="151">
                  <c:v>3.5696028054452919E-2</c:v>
                </c:pt>
                <c:pt idx="152">
                  <c:v>3.2884344174181367E-2</c:v>
                </c:pt>
                <c:pt idx="153">
                  <c:v>#N/A</c:v>
                </c:pt>
              </c:numCache>
            </c:numRef>
          </c:val>
          <c:smooth val="0"/>
          <c:extLst>
            <c:ext xmlns:c16="http://schemas.microsoft.com/office/drawing/2014/chart" uri="{C3380CC4-5D6E-409C-BE32-E72D297353CC}">
              <c16:uniqueId val="{00000001-81AD-4471-95E0-E1D1F198B422}"/>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sz="800" b="0" i="0" u="none" strike="noStrike" kern="1200" baseline="0">
                    <a:solidFill>
                      <a:sysClr val="windowText" lastClr="000000">
                        <a:lumMod val="65000"/>
                        <a:lumOff val="35000"/>
                      </a:sysClr>
                    </a:solidFill>
                  </a:rPr>
                  <a:t>Capital stock</a:t>
                </a:r>
                <a:r>
                  <a:rPr lang="en-NZ"/>
                  <a:t> as a share of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'3.4 Real capital stock per cap'!$P$2</c:f>
              <c:strCache>
                <c:ptCount val="1"/>
                <c:pt idx="0">
                  <c:v>Total horizontal</c:v>
                </c:pt>
              </c:strCache>
            </c:strRef>
          </c:tx>
          <c:spPr>
            <a:ln w="28575" cap="rnd">
              <a:solidFill>
                <a:schemeClr val="accent1"/>
              </a:solidFill>
              <a:round/>
            </a:ln>
            <a:effectLst/>
          </c:spPr>
          <c:marker>
            <c:symbol val="none"/>
          </c:marker>
          <c:cat>
            <c:numRef>
              <c:f>'3.4 Real capital stock per cap'!$A$8:$A$161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'3.4 Real capital stock per cap'!$P$8:$P$161</c:f>
              <c:numCache>
                <c:formatCode>"$"#,##0</c:formatCode>
                <c:ptCount val="154"/>
                <c:pt idx="0">
                  <c:v>920.72525542569394</c:v>
                </c:pt>
                <c:pt idx="1">
                  <c:v>1597.9028319883234</c:v>
                </c:pt>
                <c:pt idx="2">
                  <c:v>2485.417264689504</c:v>
                </c:pt>
                <c:pt idx="3">
                  <c:v>3331.4714629785185</c:v>
                </c:pt>
                <c:pt idx="4">
                  <c:v>3387.8157326831119</c:v>
                </c:pt>
                <c:pt idx="5">
                  <c:v>3849.3410255029016</c:v>
                </c:pt>
                <c:pt idx="6">
                  <c:v>4221.8242224256664</c:v>
                </c:pt>
                <c:pt idx="7">
                  <c:v>4424.9707297933146</c:v>
                </c:pt>
                <c:pt idx="8">
                  <c:v>5034.894802994273</c:v>
                </c:pt>
                <c:pt idx="9">
                  <c:v>5320.7660163435839</c:v>
                </c:pt>
                <c:pt idx="10">
                  <c:v>5242.6866418784439</c:v>
                </c:pt>
                <c:pt idx="11">
                  <c:v>4680.9781408271247</c:v>
                </c:pt>
                <c:pt idx="12">
                  <c:v>4663.9719531241999</c:v>
                </c:pt>
                <c:pt idx="13">
                  <c:v>4416.9805246317919</c:v>
                </c:pt>
                <c:pt idx="14">
                  <c:v>5105.1906155871975</c:v>
                </c:pt>
                <c:pt idx="15">
                  <c:v>4528.6669663668481</c:v>
                </c:pt>
                <c:pt idx="16">
                  <c:v>5187.0712746713571</c:v>
                </c:pt>
                <c:pt idx="17">
                  <c:v>5453.9807855103509</c:v>
                </c:pt>
                <c:pt idx="18">
                  <c:v>4942.7826992664313</c:v>
                </c:pt>
                <c:pt idx="19">
                  <c:v>4959.2248734238428</c:v>
                </c:pt>
                <c:pt idx="20">
                  <c:v>4993.8006604783513</c:v>
                </c:pt>
                <c:pt idx="21">
                  <c:v>4610.7852088367263</c:v>
                </c:pt>
                <c:pt idx="22">
                  <c:v>4494.8049473741257</c:v>
                </c:pt>
                <c:pt idx="23">
                  <c:v>4297.0412271631167</c:v>
                </c:pt>
                <c:pt idx="24">
                  <c:v>3981.9351420138555</c:v>
                </c:pt>
                <c:pt idx="25">
                  <c:v>3657.4093079388781</c:v>
                </c:pt>
                <c:pt idx="26">
                  <c:v>4009.9397652563389</c:v>
                </c:pt>
                <c:pt idx="27">
                  <c:v>3911.2753660489393</c:v>
                </c:pt>
                <c:pt idx="28">
                  <c:v>4043.5752538662937</c:v>
                </c:pt>
                <c:pt idx="29">
                  <c:v>4136.3377914869734</c:v>
                </c:pt>
                <c:pt idx="30">
                  <c:v>4219.0647046462891</c:v>
                </c:pt>
                <c:pt idx="31">
                  <c:v>3902.367139410851</c:v>
                </c:pt>
                <c:pt idx="32">
                  <c:v>4506.7110279015906</c:v>
                </c:pt>
                <c:pt idx="33">
                  <c:v>4828.5995513692296</c:v>
                </c:pt>
                <c:pt idx="34">
                  <c:v>5330.3200259131409</c:v>
                </c:pt>
                <c:pt idx="35">
                  <c:v>5613.0385913108776</c:v>
                </c:pt>
                <c:pt idx="36">
                  <c:v>5910.2779979903416</c:v>
                </c:pt>
                <c:pt idx="37">
                  <c:v>6286.7080614545166</c:v>
                </c:pt>
                <c:pt idx="38">
                  <c:v>6475.4880237855587</c:v>
                </c:pt>
                <c:pt idx="39">
                  <c:v>6672.2080602195729</c:v>
                </c:pt>
                <c:pt idx="40">
                  <c:v>7213.1157482809876</c:v>
                </c:pt>
                <c:pt idx="41">
                  <c:v>7481.2225905298419</c:v>
                </c:pt>
                <c:pt idx="42">
                  <c:v>7589.6007073579103</c:v>
                </c:pt>
                <c:pt idx="43">
                  <c:v>7772.0185428982495</c:v>
                </c:pt>
                <c:pt idx="44">
                  <c:v>8280.8030944490092</c:v>
                </c:pt>
                <c:pt idx="45">
                  <c:v>8235.0770773650765</c:v>
                </c:pt>
                <c:pt idx="46">
                  <c:v>8413.2219875546743</c:v>
                </c:pt>
                <c:pt idx="47">
                  <c:v>9410.3652713527299</c:v>
                </c:pt>
                <c:pt idx="48">
                  <c:v>8256.2546172942239</c:v>
                </c:pt>
                <c:pt idx="49">
                  <c:v>7585.5863040487602</c:v>
                </c:pt>
                <c:pt idx="50">
                  <c:v>7266.4008399246004</c:v>
                </c:pt>
                <c:pt idx="51">
                  <c:v>5876.5975994930268</c:v>
                </c:pt>
                <c:pt idx="52">
                  <c:v>5832.9766432006027</c:v>
                </c:pt>
                <c:pt idx="53">
                  <c:v>6219.0568076973923</c:v>
                </c:pt>
                <c:pt idx="54">
                  <c:v>6157.0836435267493</c:v>
                </c:pt>
                <c:pt idx="55">
                  <c:v>5951.8076346719081</c:v>
                </c:pt>
                <c:pt idx="56">
                  <c:v>5968.1618863512522</c:v>
                </c:pt>
                <c:pt idx="57">
                  <c:v>6274.2896119703364</c:v>
                </c:pt>
                <c:pt idx="58">
                  <c:v>6384.3646868195847</c:v>
                </c:pt>
                <c:pt idx="59">
                  <c:v>7001.8630507341368</c:v>
                </c:pt>
                <c:pt idx="60">
                  <c:v>7681.921114509486</c:v>
                </c:pt>
                <c:pt idx="61">
                  <c:v>8130.2674501957708</c:v>
                </c:pt>
                <c:pt idx="62">
                  <c:v>8314.032172267609</c:v>
                </c:pt>
                <c:pt idx="63">
                  <c:v>8427.925754390475</c:v>
                </c:pt>
                <c:pt idx="64">
                  <c:v>8331.3313986031244</c:v>
                </c:pt>
                <c:pt idx="65">
                  <c:v>8336.3180748580289</c:v>
                </c:pt>
                <c:pt idx="66">
                  <c:v>9157.4318765404951</c:v>
                </c:pt>
                <c:pt idx="67">
                  <c:v>9595.3981828651013</c:v>
                </c:pt>
                <c:pt idx="68">
                  <c:v>9999.9108539419849</c:v>
                </c:pt>
                <c:pt idx="69">
                  <c:v>10952.309483520425</c:v>
                </c:pt>
                <c:pt idx="70">
                  <c:v>12060.0661079316</c:v>
                </c:pt>
                <c:pt idx="71">
                  <c:v>12117.14787921093</c:v>
                </c:pt>
                <c:pt idx="72">
                  <c:v>11990.085372795973</c:v>
                </c:pt>
                <c:pt idx="73">
                  <c:v>11568.481910091721</c:v>
                </c:pt>
                <c:pt idx="74">
                  <c:v>11502.207274419799</c:v>
                </c:pt>
                <c:pt idx="75">
                  <c:v>11042.056213820781</c:v>
                </c:pt>
                <c:pt idx="76">
                  <c:v>10722.468155019922</c:v>
                </c:pt>
                <c:pt idx="77">
                  <c:v>10750.836428040615</c:v>
                </c:pt>
                <c:pt idx="78">
                  <c:v>10311.196153028299</c:v>
                </c:pt>
                <c:pt idx="79">
                  <c:v>10792.430930797404</c:v>
                </c:pt>
                <c:pt idx="80">
                  <c:v>11449.790416389189</c:v>
                </c:pt>
                <c:pt idx="81">
                  <c:v>11816.145107489168</c:v>
                </c:pt>
                <c:pt idx="82">
                  <c:v>11562.799425335861</c:v>
                </c:pt>
                <c:pt idx="83">
                  <c:v>11908.240031993597</c:v>
                </c:pt>
                <c:pt idx="84">
                  <c:v>11968.520411071875</c:v>
                </c:pt>
                <c:pt idx="85">
                  <c:v>12442.133528128878</c:v>
                </c:pt>
                <c:pt idx="86">
                  <c:v>13099.661819574399</c:v>
                </c:pt>
                <c:pt idx="87">
                  <c:v>13420.160171047519</c:v>
                </c:pt>
                <c:pt idx="88">
                  <c:v>13833.535963509999</c:v>
                </c:pt>
                <c:pt idx="89">
                  <c:v>13957.278242102106</c:v>
                </c:pt>
                <c:pt idx="90">
                  <c:v>14204.807804298922</c:v>
                </c:pt>
                <c:pt idx="91">
                  <c:v>14523.60805340072</c:v>
                </c:pt>
                <c:pt idx="92">
                  <c:v>14714.809369776849</c:v>
                </c:pt>
                <c:pt idx="93">
                  <c:v>14293.708446761691</c:v>
                </c:pt>
                <c:pt idx="94">
                  <c:v>15085.530042816023</c:v>
                </c:pt>
                <c:pt idx="95">
                  <c:v>15786.299048812169</c:v>
                </c:pt>
                <c:pt idx="96">
                  <c:v>16497.855635503507</c:v>
                </c:pt>
                <c:pt idx="97">
                  <c:v>17489.658870414045</c:v>
                </c:pt>
                <c:pt idx="98">
                  <c:v>18207.338041834228</c:v>
                </c:pt>
                <c:pt idx="99">
                  <c:v>19209.390670924975</c:v>
                </c:pt>
                <c:pt idx="100">
                  <c:v>20690.422403922123</c:v>
                </c:pt>
                <c:pt idx="101">
                  <c:v>21374.802310978797</c:v>
                </c:pt>
                <c:pt idx="102">
                  <c:v>21073.380073878889</c:v>
                </c:pt>
                <c:pt idx="103">
                  <c:v>20486.307145762476</c:v>
                </c:pt>
                <c:pt idx="104">
                  <c:v>21123.316337986693</c:v>
                </c:pt>
                <c:pt idx="105">
                  <c:v>24011.602602264746</c:v>
                </c:pt>
                <c:pt idx="106">
                  <c:v>26352.861103446474</c:v>
                </c:pt>
                <c:pt idx="107">
                  <c:v>25306.203026973406</c:v>
                </c:pt>
                <c:pt idx="108">
                  <c:v>24552.848980149211</c:v>
                </c:pt>
                <c:pt idx="109">
                  <c:v>24932.491101431802</c:v>
                </c:pt>
                <c:pt idx="110">
                  <c:v>25071.697404820272</c:v>
                </c:pt>
                <c:pt idx="111">
                  <c:v>24794.324910022395</c:v>
                </c:pt>
                <c:pt idx="112">
                  <c:v>24451.215138793519</c:v>
                </c:pt>
                <c:pt idx="113">
                  <c:v>22837.886998385828</c:v>
                </c:pt>
                <c:pt idx="114">
                  <c:v>22377.083863087832</c:v>
                </c:pt>
                <c:pt idx="115">
                  <c:v>22774.551287548442</c:v>
                </c:pt>
                <c:pt idx="116">
                  <c:v>22774.829655706093</c:v>
                </c:pt>
                <c:pt idx="117">
                  <c:v>22119.604621202296</c:v>
                </c:pt>
                <c:pt idx="118">
                  <c:v>21247.910718436702</c:v>
                </c:pt>
                <c:pt idx="119">
                  <c:v>20990.543451877929</c:v>
                </c:pt>
                <c:pt idx="120">
                  <c:v>21292.250180659867</c:v>
                </c:pt>
                <c:pt idx="121">
                  <c:v>21193.074415692263</c:v>
                </c:pt>
                <c:pt idx="122">
                  <c:v>21033.75624835314</c:v>
                </c:pt>
                <c:pt idx="123">
                  <c:v>20131.867691224455</c:v>
                </c:pt>
                <c:pt idx="124">
                  <c:v>19297.633356448081</c:v>
                </c:pt>
                <c:pt idx="125">
                  <c:v>18958.016382928123</c:v>
                </c:pt>
                <c:pt idx="126">
                  <c:v>19198.057844821691</c:v>
                </c:pt>
                <c:pt idx="127">
                  <c:v>19567.187715693744</c:v>
                </c:pt>
                <c:pt idx="128">
                  <c:v>20323.498447301583</c:v>
                </c:pt>
                <c:pt idx="129">
                  <c:v>20726.793481206376</c:v>
                </c:pt>
                <c:pt idx="130">
                  <c:v>21692.985593380236</c:v>
                </c:pt>
                <c:pt idx="131">
                  <c:v>22862.58549088104</c:v>
                </c:pt>
                <c:pt idx="132">
                  <c:v>22301.589062904743</c:v>
                </c:pt>
                <c:pt idx="133">
                  <c:v>22778.273444814371</c:v>
                </c:pt>
                <c:pt idx="134">
                  <c:v>23743.960879041933</c:v>
                </c:pt>
                <c:pt idx="135">
                  <c:v>24965.166403200441</c:v>
                </c:pt>
                <c:pt idx="136">
                  <c:v>26877.134088318089</c:v>
                </c:pt>
                <c:pt idx="137">
                  <c:v>28082.534938474233</c:v>
                </c:pt>
                <c:pt idx="138">
                  <c:v>28495.100694818291</c:v>
                </c:pt>
                <c:pt idx="139">
                  <c:v>30411.064290970782</c:v>
                </c:pt>
                <c:pt idx="140">
                  <c:v>31542.861735127743</c:v>
                </c:pt>
                <c:pt idx="141">
                  <c:v>32048.748028840182</c:v>
                </c:pt>
                <c:pt idx="142">
                  <c:v>33525.656712361146</c:v>
                </c:pt>
                <c:pt idx="143">
                  <c:v>34829.034345800457</c:v>
                </c:pt>
                <c:pt idx="144">
                  <c:v>34390.717429936114</c:v>
                </c:pt>
                <c:pt idx="145">
                  <c:v>35224.869083750513</c:v>
                </c:pt>
                <c:pt idx="146">
                  <c:v>35670.967647018384</c:v>
                </c:pt>
                <c:pt idx="147">
                  <c:v>35722.011321453319</c:v>
                </c:pt>
                <c:pt idx="148">
                  <c:v>35707.838276119524</c:v>
                </c:pt>
                <c:pt idx="149">
                  <c:v>36786.262317574547</c:v>
                </c:pt>
                <c:pt idx="150">
                  <c:v>36993.907885282541</c:v>
                </c:pt>
                <c:pt idx="151">
                  <c:v>38803.556441936882</c:v>
                </c:pt>
                <c:pt idx="152">
                  <c:v>39649.272431441488</c:v>
                </c:pt>
                <c:pt idx="153">
                  <c:v>#N/A</c:v>
                </c:pt>
              </c:numCache>
            </c:numRef>
          </c:val>
          <c:smooth val="0"/>
          <c:extLst>
            <c:ext xmlns:c16="http://schemas.microsoft.com/office/drawing/2014/chart" uri="{C3380CC4-5D6E-409C-BE32-E72D297353CC}">
              <c16:uniqueId val="{00000000-8F3E-4BF6-8FBA-6A275EF4C1F3}"/>
            </c:ext>
          </c:extLst>
        </c:ser>
        <c:ser>
          <c:idx val="1"/>
          <c:order val="1"/>
          <c:tx>
            <c:strRef>
              <c:f>'3.4 Real capital stock per cap'!$Q$2</c:f>
              <c:strCache>
                <c:ptCount val="1"/>
                <c:pt idx="0">
                  <c:v>Total vertical</c:v>
                </c:pt>
              </c:strCache>
            </c:strRef>
          </c:tx>
          <c:spPr>
            <a:ln w="28575" cap="rnd">
              <a:solidFill>
                <a:schemeClr val="accent2"/>
              </a:solidFill>
              <a:round/>
            </a:ln>
            <a:effectLst/>
          </c:spPr>
          <c:marker>
            <c:symbol val="none"/>
          </c:marker>
          <c:cat>
            <c:numRef>
              <c:f>'3.4 Real capital stock per cap'!$A$8:$A$161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'3.4 Real capital stock per cap'!$Q$8:$Q$161</c:f>
              <c:numCache>
                <c:formatCode>"$"#,##0</c:formatCode>
                <c:ptCount val="154"/>
                <c:pt idx="0">
                  <c:v>#N/A</c:v>
                </c:pt>
                <c:pt idx="1">
                  <c:v>#N/A</c:v>
                </c:pt>
                <c:pt idx="2">
                  <c:v>#N/A</c:v>
                </c:pt>
                <c:pt idx="3">
                  <c:v>#N/A</c:v>
                </c:pt>
                <c:pt idx="4">
                  <c:v>#N/A</c:v>
                </c:pt>
                <c:pt idx="5">
                  <c:v>#N/A</c:v>
                </c:pt>
                <c:pt idx="6">
                  <c:v>#N/A</c:v>
                </c:pt>
                <c:pt idx="7">
                  <c:v>#N/A</c:v>
                </c:pt>
                <c:pt idx="8">
                  <c:v>#N/A</c:v>
                </c:pt>
                <c:pt idx="9">
                  <c:v>2.694740955352537</c:v>
                </c:pt>
                <c:pt idx="10">
                  <c:v>3.5591898451313271</c:v>
                </c:pt>
                <c:pt idx="11">
                  <c:v>2.9967849813233833</c:v>
                </c:pt>
                <c:pt idx="12">
                  <c:v>2.9864858334457005</c:v>
                </c:pt>
                <c:pt idx="13">
                  <c:v>2.7356782604171097</c:v>
                </c:pt>
                <c:pt idx="14">
                  <c:v>4.6612103315107944</c:v>
                </c:pt>
                <c:pt idx="15">
                  <c:v>7.228704801883131</c:v>
                </c:pt>
                <c:pt idx="16">
                  <c:v>16.257275319621883</c:v>
                </c:pt>
                <c:pt idx="17">
                  <c:v>31.780255585672151</c:v>
                </c:pt>
                <c:pt idx="18">
                  <c:v>37.880351644285348</c:v>
                </c:pt>
                <c:pt idx="19">
                  <c:v>47.167237501808494</c:v>
                </c:pt>
                <c:pt idx="20">
                  <c:v>52.504011479543557</c:v>
                </c:pt>
                <c:pt idx="21">
                  <c:v>56.595186147531592</c:v>
                </c:pt>
                <c:pt idx="22">
                  <c:v>65.138538283612789</c:v>
                </c:pt>
                <c:pt idx="23">
                  <c:v>71.467477178282905</c:v>
                </c:pt>
                <c:pt idx="24">
                  <c:v>73.896169208977085</c:v>
                </c:pt>
                <c:pt idx="25">
                  <c:v>78.190498647751681</c:v>
                </c:pt>
                <c:pt idx="26">
                  <c:v>87.964042082243495</c:v>
                </c:pt>
                <c:pt idx="27">
                  <c:v>91.772713177047137</c:v>
                </c:pt>
                <c:pt idx="28">
                  <c:v>99.656315428653841</c:v>
                </c:pt>
                <c:pt idx="29">
                  <c:v>108.88230952849771</c:v>
                </c:pt>
                <c:pt idx="30">
                  <c:v>116.20929163684006</c:v>
                </c:pt>
                <c:pt idx="31">
                  <c:v>108.34409527857457</c:v>
                </c:pt>
                <c:pt idx="32">
                  <c:v>118.8438442815596</c:v>
                </c:pt>
                <c:pt idx="33">
                  <c:v>251.84920893316337</c:v>
                </c:pt>
                <c:pt idx="34">
                  <c:v>363.41954973636439</c:v>
                </c:pt>
                <c:pt idx="35">
                  <c:v>480.02963794677555</c:v>
                </c:pt>
                <c:pt idx="36">
                  <c:v>633.38971286386698</c:v>
                </c:pt>
                <c:pt idx="37">
                  <c:v>749.81575665705816</c:v>
                </c:pt>
                <c:pt idx="38">
                  <c:v>861.99926923520468</c:v>
                </c:pt>
                <c:pt idx="39">
                  <c:v>941.09028614326689</c:v>
                </c:pt>
                <c:pt idx="40">
                  <c:v>1100.5109572884276</c:v>
                </c:pt>
                <c:pt idx="41">
                  <c:v>1251.392499407991</c:v>
                </c:pt>
                <c:pt idx="42">
                  <c:v>1316.240889602039</c:v>
                </c:pt>
                <c:pt idx="43">
                  <c:v>1347.2730025416338</c:v>
                </c:pt>
                <c:pt idx="44">
                  <c:v>1434.5443508284754</c:v>
                </c:pt>
                <c:pt idx="45">
                  <c:v>1427.8078667264058</c:v>
                </c:pt>
                <c:pt idx="46">
                  <c:v>1461.1890186692071</c:v>
                </c:pt>
                <c:pt idx="47">
                  <c:v>1668.4566592384617</c:v>
                </c:pt>
                <c:pt idx="48">
                  <c:v>1496.1173344352233</c:v>
                </c:pt>
                <c:pt idx="49">
                  <c:v>1427.3184713013777</c:v>
                </c:pt>
                <c:pt idx="50">
                  <c:v>1448.6742758762107</c:v>
                </c:pt>
                <c:pt idx="51">
                  <c:v>1243.7657481788901</c:v>
                </c:pt>
                <c:pt idx="52">
                  <c:v>1221.4882060482018</c:v>
                </c:pt>
                <c:pt idx="53">
                  <c:v>1317.5347922070537</c:v>
                </c:pt>
                <c:pt idx="54">
                  <c:v>1342.1899245224965</c:v>
                </c:pt>
                <c:pt idx="55">
                  <c:v>1340.7784105123533</c:v>
                </c:pt>
                <c:pt idx="56">
                  <c:v>1368.2268430646457</c:v>
                </c:pt>
                <c:pt idx="57">
                  <c:v>1359.3103967879636</c:v>
                </c:pt>
                <c:pt idx="58">
                  <c:v>1284.9741935502757</c:v>
                </c:pt>
                <c:pt idx="59">
                  <c:v>1347.6757807969643</c:v>
                </c:pt>
                <c:pt idx="60">
                  <c:v>1412.4962782509594</c:v>
                </c:pt>
                <c:pt idx="61">
                  <c:v>1425.3425085760357</c:v>
                </c:pt>
                <c:pt idx="62">
                  <c:v>1521.7673309744698</c:v>
                </c:pt>
                <c:pt idx="63">
                  <c:v>1525.4353790232956</c:v>
                </c:pt>
                <c:pt idx="64">
                  <c:v>1536.8131107311187</c:v>
                </c:pt>
                <c:pt idx="65">
                  <c:v>1523.0079368385443</c:v>
                </c:pt>
                <c:pt idx="66">
                  <c:v>1726.7346134207824</c:v>
                </c:pt>
                <c:pt idx="67">
                  <c:v>1897.7258259689697</c:v>
                </c:pt>
                <c:pt idx="68">
                  <c:v>2133.051585401553</c:v>
                </c:pt>
                <c:pt idx="69">
                  <c:v>2690.628030539553</c:v>
                </c:pt>
                <c:pt idx="70">
                  <c:v>3365.8660127941412</c:v>
                </c:pt>
                <c:pt idx="71">
                  <c:v>3941.7319325277904</c:v>
                </c:pt>
                <c:pt idx="72">
                  <c:v>4391.2825600775141</c:v>
                </c:pt>
                <c:pt idx="73">
                  <c:v>4557.1174616086373</c:v>
                </c:pt>
                <c:pt idx="74">
                  <c:v>4805.4512831487182</c:v>
                </c:pt>
                <c:pt idx="75">
                  <c:v>5028.7467793458527</c:v>
                </c:pt>
                <c:pt idx="76">
                  <c:v>5282.4877968246119</c:v>
                </c:pt>
                <c:pt idx="77">
                  <c:v>5709.4828610032309</c:v>
                </c:pt>
                <c:pt idx="78">
                  <c:v>5797.8684880499759</c:v>
                </c:pt>
                <c:pt idx="79">
                  <c:v>6462.3073648107493</c:v>
                </c:pt>
                <c:pt idx="80">
                  <c:v>7145.7853826055634</c:v>
                </c:pt>
                <c:pt idx="81">
                  <c:v>7565.132346177651</c:v>
                </c:pt>
                <c:pt idx="82">
                  <c:v>7542.2276760593677</c:v>
                </c:pt>
                <c:pt idx="83">
                  <c:v>7896.2992586015444</c:v>
                </c:pt>
                <c:pt idx="84">
                  <c:v>7951.7062516530368</c:v>
                </c:pt>
                <c:pt idx="85">
                  <c:v>8213.5307986818552</c:v>
                </c:pt>
                <c:pt idx="86">
                  <c:v>8657.0982128432115</c:v>
                </c:pt>
                <c:pt idx="87">
                  <c:v>8875.333534816602</c:v>
                </c:pt>
                <c:pt idx="88">
                  <c:v>9068.4084044299398</c:v>
                </c:pt>
                <c:pt idx="89">
                  <c:v>9119.0496319240501</c:v>
                </c:pt>
                <c:pt idx="90">
                  <c:v>9341.693679868129</c:v>
                </c:pt>
                <c:pt idx="91">
                  <c:v>9596.1287743431712</c:v>
                </c:pt>
                <c:pt idx="92">
                  <c:v>9694.5127314022029</c:v>
                </c:pt>
                <c:pt idx="93">
                  <c:v>9403.4273906855269</c:v>
                </c:pt>
                <c:pt idx="94">
                  <c:v>9966.9185504943234</c:v>
                </c:pt>
                <c:pt idx="95">
                  <c:v>10385.003219554612</c:v>
                </c:pt>
                <c:pt idx="96">
                  <c:v>10762.788682766368</c:v>
                </c:pt>
                <c:pt idx="97">
                  <c:v>11159.85879737056</c:v>
                </c:pt>
                <c:pt idx="98">
                  <c:v>11464.098062497578</c:v>
                </c:pt>
                <c:pt idx="99">
                  <c:v>12154.917370869505</c:v>
                </c:pt>
                <c:pt idx="100">
                  <c:v>13196.191060380204</c:v>
                </c:pt>
                <c:pt idx="101">
                  <c:v>14481.729990565627</c:v>
                </c:pt>
                <c:pt idx="102">
                  <c:v>14196.193953915687</c:v>
                </c:pt>
                <c:pt idx="103">
                  <c:v>13711.303752789485</c:v>
                </c:pt>
                <c:pt idx="104">
                  <c:v>14289.496473734385</c:v>
                </c:pt>
                <c:pt idx="105">
                  <c:v>16377.099818945149</c:v>
                </c:pt>
                <c:pt idx="106">
                  <c:v>18082.526585993543</c:v>
                </c:pt>
                <c:pt idx="107">
                  <c:v>17568.62443260806</c:v>
                </c:pt>
                <c:pt idx="108">
                  <c:v>17283.704162868107</c:v>
                </c:pt>
                <c:pt idx="109">
                  <c:v>17810.570184023156</c:v>
                </c:pt>
                <c:pt idx="110">
                  <c:v>18356.942118324117</c:v>
                </c:pt>
                <c:pt idx="111">
                  <c:v>18508.120386516974</c:v>
                </c:pt>
                <c:pt idx="112">
                  <c:v>18428.42227527322</c:v>
                </c:pt>
                <c:pt idx="113">
                  <c:v>17231.459553687884</c:v>
                </c:pt>
                <c:pt idx="114">
                  <c:v>16700.32058689748</c:v>
                </c:pt>
                <c:pt idx="115">
                  <c:v>16912.923678683368</c:v>
                </c:pt>
                <c:pt idx="116">
                  <c:v>16914.490581379687</c:v>
                </c:pt>
                <c:pt idx="117">
                  <c:v>16489.057906222002</c:v>
                </c:pt>
                <c:pt idx="118">
                  <c:v>16172.861002979926</c:v>
                </c:pt>
                <c:pt idx="119">
                  <c:v>15889.703520200661</c:v>
                </c:pt>
                <c:pt idx="120">
                  <c:v>17266.50709909133</c:v>
                </c:pt>
                <c:pt idx="121">
                  <c:v>17160.534277584953</c:v>
                </c:pt>
                <c:pt idx="122">
                  <c:v>17049.011379113039</c:v>
                </c:pt>
                <c:pt idx="123">
                  <c:v>16591.173801256737</c:v>
                </c:pt>
                <c:pt idx="124">
                  <c:v>16677.265532976326</c:v>
                </c:pt>
                <c:pt idx="125">
                  <c:v>16824.243082807443</c:v>
                </c:pt>
                <c:pt idx="126">
                  <c:v>16804.668907993066</c:v>
                </c:pt>
                <c:pt idx="127">
                  <c:v>16674.15314951805</c:v>
                </c:pt>
                <c:pt idx="128">
                  <c:v>17026.223570587063</c:v>
                </c:pt>
                <c:pt idx="129">
                  <c:v>17091.601573329779</c:v>
                </c:pt>
                <c:pt idx="130">
                  <c:v>17572.664130228877</c:v>
                </c:pt>
                <c:pt idx="131">
                  <c:v>17517.68056379175</c:v>
                </c:pt>
                <c:pt idx="132">
                  <c:v>17189.073502999239</c:v>
                </c:pt>
                <c:pt idx="133">
                  <c:v>17602.817725163819</c:v>
                </c:pt>
                <c:pt idx="134">
                  <c:v>18461.510814982328</c:v>
                </c:pt>
                <c:pt idx="135">
                  <c:v>19484.885449734942</c:v>
                </c:pt>
                <c:pt idx="136">
                  <c:v>20313.681437624957</c:v>
                </c:pt>
                <c:pt idx="137">
                  <c:v>20701.629267063956</c:v>
                </c:pt>
                <c:pt idx="138">
                  <c:v>20503.547529282136</c:v>
                </c:pt>
                <c:pt idx="139">
                  <c:v>20628.777871098006</c:v>
                </c:pt>
                <c:pt idx="140">
                  <c:v>20425.784956676507</c:v>
                </c:pt>
                <c:pt idx="141">
                  <c:v>20281.053855017846</c:v>
                </c:pt>
                <c:pt idx="142">
                  <c:v>20315.293779610249</c:v>
                </c:pt>
                <c:pt idx="143">
                  <c:v>20808.705168206536</c:v>
                </c:pt>
                <c:pt idx="144">
                  <c:v>20705.216281567675</c:v>
                </c:pt>
                <c:pt idx="145">
                  <c:v>21419.749060964346</c:v>
                </c:pt>
                <c:pt idx="146">
                  <c:v>21862.141878858482</c:v>
                </c:pt>
                <c:pt idx="147">
                  <c:v>22276.703575494674</c:v>
                </c:pt>
                <c:pt idx="148">
                  <c:v>22506.711363181828</c:v>
                </c:pt>
                <c:pt idx="149">
                  <c:v>23528.389791741916</c:v>
                </c:pt>
                <c:pt idx="150">
                  <c:v>23764.005579225657</c:v>
                </c:pt>
                <c:pt idx="151">
                  <c:v>24997.465817710327</c:v>
                </c:pt>
                <c:pt idx="152">
                  <c:v>25149.707074122613</c:v>
                </c:pt>
                <c:pt idx="153">
                  <c:v>#N/A</c:v>
                </c:pt>
              </c:numCache>
            </c:numRef>
          </c:val>
          <c:smooth val="0"/>
          <c:extLst>
            <c:ext xmlns:c16="http://schemas.microsoft.com/office/drawing/2014/chart" uri="{C3380CC4-5D6E-409C-BE32-E72D297353CC}">
              <c16:uniqueId val="{00000001-8F3E-4BF6-8FBA-6A275EF4C1F3}"/>
            </c:ext>
          </c:extLst>
        </c:ser>
        <c:ser>
          <c:idx val="2"/>
          <c:order val="2"/>
          <c:tx>
            <c:strRef>
              <c:f>'3.4 Real capital stock per cap'!$R$2</c:f>
              <c:strCache>
                <c:ptCount val="1"/>
                <c:pt idx="0">
                  <c:v>Total all infrastructure</c:v>
                </c:pt>
              </c:strCache>
            </c:strRef>
          </c:tx>
          <c:spPr>
            <a:ln w="28575" cap="rnd">
              <a:solidFill>
                <a:schemeClr val="accent3"/>
              </a:solidFill>
              <a:round/>
            </a:ln>
            <a:effectLst/>
          </c:spPr>
          <c:marker>
            <c:symbol val="none"/>
          </c:marker>
          <c:cat>
            <c:numRef>
              <c:f>'3.4 Real capital stock per cap'!$A$8:$A$161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'3.4 Real capital stock per cap'!$R$8:$R$161</c:f>
              <c:numCache>
                <c:formatCode>"$"#,##0</c:formatCode>
                <c:ptCount val="154"/>
                <c:pt idx="0">
                  <c:v>920.72525542569394</c:v>
                </c:pt>
                <c:pt idx="1">
                  <c:v>1597.9028319883234</c:v>
                </c:pt>
                <c:pt idx="2">
                  <c:v>2485.417264689504</c:v>
                </c:pt>
                <c:pt idx="3">
                  <c:v>3331.4714629785185</c:v>
                </c:pt>
                <c:pt idx="4">
                  <c:v>3387.8157326831119</c:v>
                </c:pt>
                <c:pt idx="5">
                  <c:v>3849.3410255029016</c:v>
                </c:pt>
                <c:pt idx="6">
                  <c:v>4221.8242224256664</c:v>
                </c:pt>
                <c:pt idx="7">
                  <c:v>4424.9707297933146</c:v>
                </c:pt>
                <c:pt idx="8">
                  <c:v>5034.894802994273</c:v>
                </c:pt>
                <c:pt idx="9">
                  <c:v>5323.4607572989362</c:v>
                </c:pt>
                <c:pt idx="10">
                  <c:v>5246.245831723576</c:v>
                </c:pt>
                <c:pt idx="11">
                  <c:v>4683.9749258084476</c:v>
                </c:pt>
                <c:pt idx="12">
                  <c:v>4666.9584389576457</c:v>
                </c:pt>
                <c:pt idx="13">
                  <c:v>4419.7162028922085</c:v>
                </c:pt>
                <c:pt idx="14">
                  <c:v>5109.8518259187085</c:v>
                </c:pt>
                <c:pt idx="15">
                  <c:v>4535.8956711687315</c:v>
                </c:pt>
                <c:pt idx="16">
                  <c:v>5203.3285499909798</c:v>
                </c:pt>
                <c:pt idx="17">
                  <c:v>5485.7610410960233</c:v>
                </c:pt>
                <c:pt idx="18">
                  <c:v>4980.6630509107172</c:v>
                </c:pt>
                <c:pt idx="19">
                  <c:v>5006.3921109256517</c:v>
                </c:pt>
                <c:pt idx="20">
                  <c:v>5046.3046719578942</c:v>
                </c:pt>
                <c:pt idx="21">
                  <c:v>4667.3803949842577</c:v>
                </c:pt>
                <c:pt idx="22">
                  <c:v>4559.9434856577391</c:v>
                </c:pt>
                <c:pt idx="23">
                  <c:v>4368.5087043413987</c:v>
                </c:pt>
                <c:pt idx="24">
                  <c:v>4055.831311222832</c:v>
                </c:pt>
                <c:pt idx="25">
                  <c:v>3735.5998065866297</c:v>
                </c:pt>
                <c:pt idx="26">
                  <c:v>4097.9038073385827</c:v>
                </c:pt>
                <c:pt idx="27">
                  <c:v>4003.0480792259868</c:v>
                </c:pt>
                <c:pt idx="28">
                  <c:v>4143.2315692949478</c:v>
                </c:pt>
                <c:pt idx="29">
                  <c:v>4245.2201010154704</c:v>
                </c:pt>
                <c:pt idx="30">
                  <c:v>4335.2739962831292</c:v>
                </c:pt>
                <c:pt idx="31">
                  <c:v>4010.711234689426</c:v>
                </c:pt>
                <c:pt idx="32">
                  <c:v>4625.5548721831501</c:v>
                </c:pt>
                <c:pt idx="33">
                  <c:v>5080.4487603023936</c:v>
                </c:pt>
                <c:pt idx="34">
                  <c:v>5693.7395756495052</c:v>
                </c:pt>
                <c:pt idx="35">
                  <c:v>6093.0682292576539</c:v>
                </c:pt>
                <c:pt idx="36">
                  <c:v>6543.6677108542081</c:v>
                </c:pt>
                <c:pt idx="37">
                  <c:v>7036.5238181115747</c:v>
                </c:pt>
                <c:pt idx="38">
                  <c:v>7337.4872930207639</c:v>
                </c:pt>
                <c:pt idx="39">
                  <c:v>7613.2983463628398</c:v>
                </c:pt>
                <c:pt idx="40">
                  <c:v>8313.6267055694152</c:v>
                </c:pt>
                <c:pt idx="41">
                  <c:v>8732.6150899378335</c:v>
                </c:pt>
                <c:pt idx="42">
                  <c:v>8905.84159695995</c:v>
                </c:pt>
                <c:pt idx="43">
                  <c:v>9119.2915454398844</c:v>
                </c:pt>
                <c:pt idx="44">
                  <c:v>9715.3474452774844</c:v>
                </c:pt>
                <c:pt idx="45">
                  <c:v>9662.8849440914819</c:v>
                </c:pt>
                <c:pt idx="46">
                  <c:v>9874.4110062238797</c:v>
                </c:pt>
                <c:pt idx="47">
                  <c:v>11078.821930591192</c:v>
                </c:pt>
                <c:pt idx="48">
                  <c:v>9752.3719517294467</c:v>
                </c:pt>
                <c:pt idx="49">
                  <c:v>9012.9047753501382</c:v>
                </c:pt>
                <c:pt idx="50">
                  <c:v>8715.0751158008115</c:v>
                </c:pt>
                <c:pt idx="51">
                  <c:v>7120.363347671916</c:v>
                </c:pt>
                <c:pt idx="52">
                  <c:v>7054.4648492488041</c:v>
                </c:pt>
                <c:pt idx="53">
                  <c:v>7536.5915999044455</c:v>
                </c:pt>
                <c:pt idx="54">
                  <c:v>7499.2735680492451</c:v>
                </c:pt>
                <c:pt idx="55">
                  <c:v>7292.5860451842618</c:v>
                </c:pt>
                <c:pt idx="56">
                  <c:v>7336.3887294158985</c:v>
                </c:pt>
                <c:pt idx="57">
                  <c:v>7633.6000087583006</c:v>
                </c:pt>
                <c:pt idx="58">
                  <c:v>7669.3388803698608</c:v>
                </c:pt>
                <c:pt idx="59">
                  <c:v>8349.5388315311011</c:v>
                </c:pt>
                <c:pt idx="60">
                  <c:v>9094.4173927604461</c:v>
                </c:pt>
                <c:pt idx="61">
                  <c:v>9555.6099587718072</c:v>
                </c:pt>
                <c:pt idx="62">
                  <c:v>9835.7995032420786</c:v>
                </c:pt>
                <c:pt idx="63">
                  <c:v>9953.3611334137713</c:v>
                </c:pt>
                <c:pt idx="64">
                  <c:v>9868.1445093342427</c:v>
                </c:pt>
                <c:pt idx="65">
                  <c:v>9859.3260116965739</c:v>
                </c:pt>
                <c:pt idx="66">
                  <c:v>10884.166489961279</c:v>
                </c:pt>
                <c:pt idx="67">
                  <c:v>11493.124008834071</c:v>
                </c:pt>
                <c:pt idx="68">
                  <c:v>12132.962439343539</c:v>
                </c:pt>
                <c:pt idx="69">
                  <c:v>13642.937514059979</c:v>
                </c:pt>
                <c:pt idx="70">
                  <c:v>15425.932120725742</c:v>
                </c:pt>
                <c:pt idx="71">
                  <c:v>16058.87981173872</c:v>
                </c:pt>
                <c:pt idx="72">
                  <c:v>16381.367932873487</c:v>
                </c:pt>
                <c:pt idx="73">
                  <c:v>16125.599371700357</c:v>
                </c:pt>
                <c:pt idx="74">
                  <c:v>16307.658557568517</c:v>
                </c:pt>
                <c:pt idx="75">
                  <c:v>16070.802993166633</c:v>
                </c:pt>
                <c:pt idx="76">
                  <c:v>16004.955951844533</c:v>
                </c:pt>
                <c:pt idx="77">
                  <c:v>16460.319289043844</c:v>
                </c:pt>
                <c:pt idx="78">
                  <c:v>16109.064641078274</c:v>
                </c:pt>
                <c:pt idx="79">
                  <c:v>17254.738295608149</c:v>
                </c:pt>
                <c:pt idx="80">
                  <c:v>18595.575798994752</c:v>
                </c:pt>
                <c:pt idx="81">
                  <c:v>19381.277453666822</c:v>
                </c:pt>
                <c:pt idx="82">
                  <c:v>19105.02710139523</c:v>
                </c:pt>
                <c:pt idx="83">
                  <c:v>19804.539290595145</c:v>
                </c:pt>
                <c:pt idx="84">
                  <c:v>19920.226662724912</c:v>
                </c:pt>
                <c:pt idx="85">
                  <c:v>20655.664326810736</c:v>
                </c:pt>
                <c:pt idx="86">
                  <c:v>21756.760032417613</c:v>
                </c:pt>
                <c:pt idx="87">
                  <c:v>22295.493705864123</c:v>
                </c:pt>
                <c:pt idx="88">
                  <c:v>22901.944367939937</c:v>
                </c:pt>
                <c:pt idx="89">
                  <c:v>23076.327874026156</c:v>
                </c:pt>
                <c:pt idx="90">
                  <c:v>23546.501484167053</c:v>
                </c:pt>
                <c:pt idx="91">
                  <c:v>24119.736827743891</c:v>
                </c:pt>
                <c:pt idx="92">
                  <c:v>24409.322101179052</c:v>
                </c:pt>
                <c:pt idx="93">
                  <c:v>23697.135837447218</c:v>
                </c:pt>
                <c:pt idx="94">
                  <c:v>25052.448593310346</c:v>
                </c:pt>
                <c:pt idx="95">
                  <c:v>26171.302268366777</c:v>
                </c:pt>
                <c:pt idx="96">
                  <c:v>27260.644318269871</c:v>
                </c:pt>
                <c:pt idx="97">
                  <c:v>28649.517667784607</c:v>
                </c:pt>
                <c:pt idx="98">
                  <c:v>29671.436104331802</c:v>
                </c:pt>
                <c:pt idx="99">
                  <c:v>31364.30804179448</c:v>
                </c:pt>
                <c:pt idx="100">
                  <c:v>33886.613464302325</c:v>
                </c:pt>
                <c:pt idx="101">
                  <c:v>35856.532301544423</c:v>
                </c:pt>
                <c:pt idx="102">
                  <c:v>35269.574027794573</c:v>
                </c:pt>
                <c:pt idx="103">
                  <c:v>34197.61089855196</c:v>
                </c:pt>
                <c:pt idx="104">
                  <c:v>35412.812811721073</c:v>
                </c:pt>
                <c:pt idx="105">
                  <c:v>40388.702421209891</c:v>
                </c:pt>
                <c:pt idx="106">
                  <c:v>44435.387689440009</c:v>
                </c:pt>
                <c:pt idx="107">
                  <c:v>42874.827459581473</c:v>
                </c:pt>
                <c:pt idx="108">
                  <c:v>41836.553143017314</c:v>
                </c:pt>
                <c:pt idx="109">
                  <c:v>42743.061285454962</c:v>
                </c:pt>
                <c:pt idx="110">
                  <c:v>43428.639523144382</c:v>
                </c:pt>
                <c:pt idx="111">
                  <c:v>43302.445296539372</c:v>
                </c:pt>
                <c:pt idx="112">
                  <c:v>42879.637414066747</c:v>
                </c:pt>
                <c:pt idx="113">
                  <c:v>40069.346552073708</c:v>
                </c:pt>
                <c:pt idx="114">
                  <c:v>39077.404449985312</c:v>
                </c:pt>
                <c:pt idx="115">
                  <c:v>39687.474966231814</c:v>
                </c:pt>
                <c:pt idx="116">
                  <c:v>39689.320237085783</c:v>
                </c:pt>
                <c:pt idx="117">
                  <c:v>38608.662527424298</c:v>
                </c:pt>
                <c:pt idx="118">
                  <c:v>37420.771721416633</c:v>
                </c:pt>
                <c:pt idx="119">
                  <c:v>36880.246972078588</c:v>
                </c:pt>
                <c:pt idx="120">
                  <c:v>38558.757279751197</c:v>
                </c:pt>
                <c:pt idx="121">
                  <c:v>38353.608693277216</c:v>
                </c:pt>
                <c:pt idx="122">
                  <c:v>38082.767627466179</c:v>
                </c:pt>
                <c:pt idx="123">
                  <c:v>36723.041492481199</c:v>
                </c:pt>
                <c:pt idx="124">
                  <c:v>35974.898889424403</c:v>
                </c:pt>
                <c:pt idx="125">
                  <c:v>35782.259465735566</c:v>
                </c:pt>
                <c:pt idx="126">
                  <c:v>36002.726752814749</c:v>
                </c:pt>
                <c:pt idx="127">
                  <c:v>36241.340865211787</c:v>
                </c:pt>
                <c:pt idx="128">
                  <c:v>37349.722017888642</c:v>
                </c:pt>
                <c:pt idx="129">
                  <c:v>37818.395054536151</c:v>
                </c:pt>
                <c:pt idx="130">
                  <c:v>39265.649723609116</c:v>
                </c:pt>
                <c:pt idx="131">
                  <c:v>40380.266054672786</c:v>
                </c:pt>
                <c:pt idx="132">
                  <c:v>39490.662565903986</c:v>
                </c:pt>
                <c:pt idx="133">
                  <c:v>40381.091169978194</c:v>
                </c:pt>
                <c:pt idx="134">
                  <c:v>42205.471694024265</c:v>
                </c:pt>
                <c:pt idx="135">
                  <c:v>44450.051852935379</c:v>
                </c:pt>
                <c:pt idx="136">
                  <c:v>47190.815525943042</c:v>
                </c:pt>
                <c:pt idx="137">
                  <c:v>48784.164205538182</c:v>
                </c:pt>
                <c:pt idx="138">
                  <c:v>48998.64822410042</c:v>
                </c:pt>
                <c:pt idx="139">
                  <c:v>51039.842162068788</c:v>
                </c:pt>
                <c:pt idx="140">
                  <c:v>51968.64669180425</c:v>
                </c:pt>
                <c:pt idx="141">
                  <c:v>52329.801883858032</c:v>
                </c:pt>
                <c:pt idx="142">
                  <c:v>53840.950491971395</c:v>
                </c:pt>
                <c:pt idx="143">
                  <c:v>55637.739514006993</c:v>
                </c:pt>
                <c:pt idx="144">
                  <c:v>55095.933711503792</c:v>
                </c:pt>
                <c:pt idx="145">
                  <c:v>56644.618144714856</c:v>
                </c:pt>
                <c:pt idx="146">
                  <c:v>57533.109525876862</c:v>
                </c:pt>
                <c:pt idx="147">
                  <c:v>57998.714896947989</c:v>
                </c:pt>
                <c:pt idx="148">
                  <c:v>58214.549639301353</c:v>
                </c:pt>
                <c:pt idx="149">
                  <c:v>60314.65210931647</c:v>
                </c:pt>
                <c:pt idx="150">
                  <c:v>60757.913464508194</c:v>
                </c:pt>
                <c:pt idx="151">
                  <c:v>63801.022259647209</c:v>
                </c:pt>
                <c:pt idx="152">
                  <c:v>64798.979505564101</c:v>
                </c:pt>
                <c:pt idx="153">
                  <c:v>#N/A</c:v>
                </c:pt>
              </c:numCache>
            </c:numRef>
          </c:val>
          <c:smooth val="0"/>
          <c:extLst>
            <c:ext xmlns:c16="http://schemas.microsoft.com/office/drawing/2014/chart" uri="{C3380CC4-5D6E-409C-BE32-E72D297353CC}">
              <c16:uniqueId val="{00000002-8F3E-4BF6-8FBA-6A275EF4C1F3}"/>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Asset value per capita, inflation-adjusted 2025 NZD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'3.4 Real capital stock per cap'!$G$2</c:f>
              <c:strCache>
                <c:ptCount val="1"/>
                <c:pt idx="0">
                  <c:v>Water and waste</c:v>
                </c:pt>
              </c:strCache>
            </c:strRef>
          </c:tx>
          <c:spPr>
            <a:ln w="28575" cap="rnd">
              <a:solidFill>
                <a:schemeClr val="accent1"/>
              </a:solidFill>
              <a:round/>
            </a:ln>
            <a:effectLst/>
          </c:spPr>
          <c:marker>
            <c:symbol val="none"/>
          </c:marker>
          <c:cat>
            <c:numRef>
              <c:f>'3.4 Real capital stock per cap'!$A$8:$A$160</c:f>
              <c:numCache>
                <c:formatCode>General</c:formatCode>
                <c:ptCount val="153"/>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numCache>
            </c:numRef>
          </c:cat>
          <c:val>
            <c:numRef>
              <c:f>'3.4 Real capital stock per cap'!$G$8:$G$160</c:f>
              <c:numCache>
                <c:formatCode>"$"#,##0</c:formatCode>
                <c:ptCount val="15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22.385666483250986</c:v>
                </c:pt>
                <c:pt idx="16">
                  <c:v>47.021042462906372</c:v>
                </c:pt>
                <c:pt idx="17">
                  <c:v>72.850124342540767</c:v>
                </c:pt>
                <c:pt idx="18">
                  <c:v>90.719823046186576</c:v>
                </c:pt>
                <c:pt idx="19">
                  <c:v>113.30390747717041</c:v>
                </c:pt>
                <c:pt idx="20">
                  <c:v>134.60587256765334</c:v>
                </c:pt>
                <c:pt idx="21">
                  <c:v>141.48796536882901</c:v>
                </c:pt>
                <c:pt idx="22">
                  <c:v>150.43315256441898</c:v>
                </c:pt>
                <c:pt idx="23">
                  <c:v>160.44685273799939</c:v>
                </c:pt>
                <c:pt idx="24">
                  <c:v>161.14706779307048</c:v>
                </c:pt>
                <c:pt idx="25">
                  <c:v>160.71288087709627</c:v>
                </c:pt>
                <c:pt idx="26">
                  <c:v>176.7698453327381</c:v>
                </c:pt>
                <c:pt idx="27">
                  <c:v>186.2025427712471</c:v>
                </c:pt>
                <c:pt idx="28">
                  <c:v>201.94582618367454</c:v>
                </c:pt>
                <c:pt idx="29">
                  <c:v>215.78133473042899</c:v>
                </c:pt>
                <c:pt idx="30">
                  <c:v>228.68889317047072</c:v>
                </c:pt>
                <c:pt idx="31">
                  <c:v>223.52718660463393</c:v>
                </c:pt>
                <c:pt idx="32">
                  <c:v>262.80774311242845</c:v>
                </c:pt>
                <c:pt idx="33">
                  <c:v>299.69530081816936</c:v>
                </c:pt>
                <c:pt idx="34">
                  <c:v>334.25933827196093</c:v>
                </c:pt>
                <c:pt idx="35">
                  <c:v>398.53142590484271</c:v>
                </c:pt>
                <c:pt idx="36">
                  <c:v>438.46292767913332</c:v>
                </c:pt>
                <c:pt idx="37">
                  <c:v>509.34494472213868</c:v>
                </c:pt>
                <c:pt idx="38">
                  <c:v>543.97714680188585</c:v>
                </c:pt>
                <c:pt idx="39">
                  <c:v>576.91915317924179</c:v>
                </c:pt>
                <c:pt idx="40">
                  <c:v>674.51142028345839</c:v>
                </c:pt>
                <c:pt idx="41">
                  <c:v>728.98601720704119</c:v>
                </c:pt>
                <c:pt idx="42">
                  <c:v>799.53531099255349</c:v>
                </c:pt>
                <c:pt idx="43">
                  <c:v>914.69939442758096</c:v>
                </c:pt>
                <c:pt idx="44">
                  <c:v>1017.2469409182128</c:v>
                </c:pt>
                <c:pt idx="45">
                  <c:v>1021.1598119177407</c:v>
                </c:pt>
                <c:pt idx="46">
                  <c:v>1076.4300029647557</c:v>
                </c:pt>
                <c:pt idx="47">
                  <c:v>1282.8893118061967</c:v>
                </c:pt>
                <c:pt idx="48">
                  <c:v>1194.0919543253483</c:v>
                </c:pt>
                <c:pt idx="49">
                  <c:v>1156.7557145295757</c:v>
                </c:pt>
                <c:pt idx="50">
                  <c:v>1115.6561556478064</c:v>
                </c:pt>
                <c:pt idx="51">
                  <c:v>939.72325636559322</c:v>
                </c:pt>
                <c:pt idx="52">
                  <c:v>942.26463357734087</c:v>
                </c:pt>
                <c:pt idx="53">
                  <c:v>1028.8807405328214</c:v>
                </c:pt>
                <c:pt idx="54">
                  <c:v>1027.4117673469752</c:v>
                </c:pt>
                <c:pt idx="55">
                  <c:v>996.90140187790507</c:v>
                </c:pt>
                <c:pt idx="56">
                  <c:v>1036.6516459360396</c:v>
                </c:pt>
                <c:pt idx="57">
                  <c:v>1073.3289731354082</c:v>
                </c:pt>
                <c:pt idx="58">
                  <c:v>1080.7812230437717</c:v>
                </c:pt>
                <c:pt idx="59">
                  <c:v>1148.7477225533667</c:v>
                </c:pt>
                <c:pt idx="60">
                  <c:v>1205.7083754102682</c:v>
                </c:pt>
                <c:pt idx="61">
                  <c:v>1281.7541669775085</c:v>
                </c:pt>
                <c:pt idx="62">
                  <c:v>1473.1176242490228</c:v>
                </c:pt>
                <c:pt idx="63">
                  <c:v>1614.3063008622109</c:v>
                </c:pt>
                <c:pt idx="64">
                  <c:v>1741.228668226388</c:v>
                </c:pt>
                <c:pt idx="65">
                  <c:v>1829.4263463489872</c:v>
                </c:pt>
                <c:pt idx="66">
                  <c:v>2115.863199011209</c:v>
                </c:pt>
                <c:pt idx="67">
                  <c:v>2209.7133185606167</c:v>
                </c:pt>
                <c:pt idx="68">
                  <c:v>2212.7012627570489</c:v>
                </c:pt>
                <c:pt idx="69">
                  <c:v>2345.6950398527865</c:v>
                </c:pt>
                <c:pt idx="70">
                  <c:v>2561.9023774993539</c:v>
                </c:pt>
                <c:pt idx="71">
                  <c:v>2646.5102624352853</c:v>
                </c:pt>
                <c:pt idx="72">
                  <c:v>2803.0551699326911</c:v>
                </c:pt>
                <c:pt idx="73">
                  <c:v>2881.6626056405321</c:v>
                </c:pt>
                <c:pt idx="74">
                  <c:v>3019.8423898527471</c:v>
                </c:pt>
                <c:pt idx="75">
                  <c:v>2983.8473519524059</c:v>
                </c:pt>
                <c:pt idx="76">
                  <c:v>2923.8791977370201</c:v>
                </c:pt>
                <c:pt idx="77">
                  <c:v>2889.2606548319563</c:v>
                </c:pt>
                <c:pt idx="78">
                  <c:v>2715.6859303183664</c:v>
                </c:pt>
                <c:pt idx="79">
                  <c:v>2791.9146698425825</c:v>
                </c:pt>
                <c:pt idx="80">
                  <c:v>2887.342387821378</c:v>
                </c:pt>
                <c:pt idx="81">
                  <c:v>2878.951201710544</c:v>
                </c:pt>
                <c:pt idx="82">
                  <c:v>2729.3486562152207</c:v>
                </c:pt>
                <c:pt idx="83">
                  <c:v>2698.8910837709286</c:v>
                </c:pt>
                <c:pt idx="84">
                  <c:v>2597.0763320549786</c:v>
                </c:pt>
                <c:pt idx="85">
                  <c:v>2600.667460220649</c:v>
                </c:pt>
                <c:pt idx="86">
                  <c:v>2662.4321644491938</c:v>
                </c:pt>
                <c:pt idx="87">
                  <c:v>2666.6313289821924</c:v>
                </c:pt>
                <c:pt idx="88">
                  <c:v>2710.2361508436106</c:v>
                </c:pt>
                <c:pt idx="89">
                  <c:v>2641.1263241574466</c:v>
                </c:pt>
                <c:pt idx="90">
                  <c:v>2620.3744077579568</c:v>
                </c:pt>
                <c:pt idx="91">
                  <c:v>2644.9612029665682</c:v>
                </c:pt>
                <c:pt idx="92">
                  <c:v>2661.288208959757</c:v>
                </c:pt>
                <c:pt idx="93">
                  <c:v>2581.5366689589655</c:v>
                </c:pt>
                <c:pt idx="94">
                  <c:v>2703.1553287537326</c:v>
                </c:pt>
                <c:pt idx="95">
                  <c:v>2782.2005029542202</c:v>
                </c:pt>
                <c:pt idx="96">
                  <c:v>2832.2585797650695</c:v>
                </c:pt>
                <c:pt idx="97">
                  <c:v>2915.3000571076241</c:v>
                </c:pt>
                <c:pt idx="98">
                  <c:v>2954.4535138966221</c:v>
                </c:pt>
                <c:pt idx="99">
                  <c:v>3131.7396273739441</c:v>
                </c:pt>
                <c:pt idx="100">
                  <c:v>3380.21023069179</c:v>
                </c:pt>
                <c:pt idx="101">
                  <c:v>3500.1190057007088</c:v>
                </c:pt>
                <c:pt idx="102">
                  <c:v>3452.5868985411898</c:v>
                </c:pt>
                <c:pt idx="103">
                  <c:v>3350.6945531740439</c:v>
                </c:pt>
                <c:pt idx="104">
                  <c:v>3461.3469273798237</c:v>
                </c:pt>
                <c:pt idx="105">
                  <c:v>3895.7627435373574</c:v>
                </c:pt>
                <c:pt idx="106">
                  <c:v>4230.6118655033088</c:v>
                </c:pt>
                <c:pt idx="107">
                  <c:v>4011.1630034551167</c:v>
                </c:pt>
                <c:pt idx="108">
                  <c:v>3825.9527019923703</c:v>
                </c:pt>
                <c:pt idx="109">
                  <c:v>3807.5866112227618</c:v>
                </c:pt>
                <c:pt idx="110">
                  <c:v>3819.349620922947</c:v>
                </c:pt>
                <c:pt idx="111">
                  <c:v>3765.3528648681645</c:v>
                </c:pt>
                <c:pt idx="112">
                  <c:v>3669.4011753168993</c:v>
                </c:pt>
                <c:pt idx="113">
                  <c:v>3367.3341141476826</c:v>
                </c:pt>
                <c:pt idx="114">
                  <c:v>3203.521888705367</c:v>
                </c:pt>
                <c:pt idx="115">
                  <c:v>3175.835749146624</c:v>
                </c:pt>
                <c:pt idx="116">
                  <c:v>3085.5050979481766</c:v>
                </c:pt>
                <c:pt idx="117">
                  <c:v>2936.2602371293874</c:v>
                </c:pt>
                <c:pt idx="118">
                  <c:v>2816.5802879754137</c:v>
                </c:pt>
                <c:pt idx="119">
                  <c:v>2682.4196958264829</c:v>
                </c:pt>
                <c:pt idx="120">
                  <c:v>2650.1033900415177</c:v>
                </c:pt>
                <c:pt idx="121">
                  <c:v>2518.8627984364475</c:v>
                </c:pt>
                <c:pt idx="122">
                  <c:v>2425.5172641853455</c:v>
                </c:pt>
                <c:pt idx="123">
                  <c:v>2303.164348130957</c:v>
                </c:pt>
                <c:pt idx="124">
                  <c:v>2259.9963462599435</c:v>
                </c:pt>
                <c:pt idx="125">
                  <c:v>2218.772769854515</c:v>
                </c:pt>
                <c:pt idx="126">
                  <c:v>2201.5077409289688</c:v>
                </c:pt>
                <c:pt idx="127">
                  <c:v>2233.5143265985212</c:v>
                </c:pt>
                <c:pt idx="128">
                  <c:v>2311.2971217018403</c:v>
                </c:pt>
                <c:pt idx="129">
                  <c:v>2452.7362133478237</c:v>
                </c:pt>
                <c:pt idx="130">
                  <c:v>2694.7738421746276</c:v>
                </c:pt>
                <c:pt idx="131">
                  <c:v>2924.8920025049019</c:v>
                </c:pt>
                <c:pt idx="132">
                  <c:v>3079.2418281514797</c:v>
                </c:pt>
                <c:pt idx="133">
                  <c:v>3214.8120162647983</c:v>
                </c:pt>
                <c:pt idx="134">
                  <c:v>3444.0374203359106</c:v>
                </c:pt>
                <c:pt idx="135">
                  <c:v>3700.0542374435977</c:v>
                </c:pt>
                <c:pt idx="136">
                  <c:v>4156.0508765146687</c:v>
                </c:pt>
                <c:pt idx="137">
                  <c:v>4506.2361733032139</c:v>
                </c:pt>
                <c:pt idx="138">
                  <c:v>4719.5692848231083</c:v>
                </c:pt>
                <c:pt idx="139">
                  <c:v>5067.9372143622177</c:v>
                </c:pt>
                <c:pt idx="140">
                  <c:v>5319.3079080555945</c:v>
                </c:pt>
                <c:pt idx="141">
                  <c:v>5277.655906264401</c:v>
                </c:pt>
                <c:pt idx="142">
                  <c:v>5470.3978047584214</c:v>
                </c:pt>
                <c:pt idx="143">
                  <c:v>5763.9282325320983</c:v>
                </c:pt>
                <c:pt idx="144">
                  <c:v>5726.1470703783198</c:v>
                </c:pt>
                <c:pt idx="145">
                  <c:v>5934.6082296542245</c:v>
                </c:pt>
                <c:pt idx="146">
                  <c:v>6062.1173729093107</c:v>
                </c:pt>
                <c:pt idx="147">
                  <c:v>6133.2655849924258</c:v>
                </c:pt>
                <c:pt idx="148">
                  <c:v>6222.3641409484353</c:v>
                </c:pt>
                <c:pt idx="149">
                  <c:v>6534.6096329344909</c:v>
                </c:pt>
                <c:pt idx="150">
                  <c:v>6637.5127657361818</c:v>
                </c:pt>
                <c:pt idx="151">
                  <c:v>7135.722819503244</c:v>
                </c:pt>
                <c:pt idx="152">
                  <c:v>7512.2844024142978</c:v>
                </c:pt>
              </c:numCache>
            </c:numRef>
          </c:val>
          <c:smooth val="0"/>
          <c:extLst>
            <c:ext xmlns:c16="http://schemas.microsoft.com/office/drawing/2014/chart" uri="{C3380CC4-5D6E-409C-BE32-E72D297353CC}">
              <c16:uniqueId val="{00000000-FB83-4EA6-9E9A-7A04A90A6BA8}"/>
            </c:ext>
          </c:extLst>
        </c:ser>
        <c:dLbls>
          <c:showLegendKey val="0"/>
          <c:showVal val="0"/>
          <c:showCatName val="0"/>
          <c:showSerName val="0"/>
          <c:showPercent val="0"/>
          <c:showBubbleSize val="0"/>
        </c:dLbls>
        <c:smooth val="0"/>
        <c:axId val="134724528"/>
        <c:axId val="134725008"/>
      </c:lineChart>
      <c:catAx>
        <c:axId val="13472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725008"/>
        <c:crosses val="autoZero"/>
        <c:auto val="1"/>
        <c:lblAlgn val="ctr"/>
        <c:lblOffset val="100"/>
        <c:tickLblSkip val="10"/>
        <c:noMultiLvlLbl val="0"/>
      </c:catAx>
      <c:valAx>
        <c:axId val="13472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a:t>
                </a:r>
                <a:r>
                  <a:rPr lang="en-NZ" baseline="0"/>
                  <a:t> asset value per capita</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7245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'3.4 Real capital stock per cap'!$F$2</c:f>
              <c:strCache>
                <c:ptCount val="1"/>
                <c:pt idx="0">
                  <c:v>Electricity and gas</c:v>
                </c:pt>
              </c:strCache>
            </c:strRef>
          </c:tx>
          <c:spPr>
            <a:ln w="28575" cap="rnd">
              <a:solidFill>
                <a:schemeClr val="accent1"/>
              </a:solidFill>
              <a:round/>
            </a:ln>
            <a:effectLst/>
          </c:spPr>
          <c:marker>
            <c:symbol val="none"/>
          </c:marker>
          <c:cat>
            <c:numRef>
              <c:f>'3.4 Real capital stock per cap'!$A$8:$A$160</c:f>
              <c:numCache>
                <c:formatCode>General</c:formatCode>
                <c:ptCount val="153"/>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numCache>
            </c:numRef>
          </c:cat>
          <c:val>
            <c:numRef>
              <c:f>'3.4 Real capital stock per cap'!$F$8:$F$160</c:f>
              <c:numCache>
                <c:formatCode>"$"#,##0</c:formatCode>
                <c:ptCount val="15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39.311594334327054</c:v>
                </c:pt>
                <c:pt idx="37">
                  <c:v>72.923132750005436</c:v>
                </c:pt>
                <c:pt idx="38">
                  <c:v>99.420210722169514</c:v>
                </c:pt>
                <c:pt idx="39">
                  <c:v>118.43554404057481</c:v>
                </c:pt>
                <c:pt idx="40">
                  <c:v>144.52774432452048</c:v>
                </c:pt>
                <c:pt idx="41">
                  <c:v>291.85281074870318</c:v>
                </c:pt>
                <c:pt idx="42">
                  <c:v>410.99746179869533</c:v>
                </c:pt>
                <c:pt idx="43">
                  <c:v>509.82818514945507</c:v>
                </c:pt>
                <c:pt idx="44">
                  <c:v>617.40350220301877</c:v>
                </c:pt>
                <c:pt idx="45">
                  <c:v>686.82610780659752</c:v>
                </c:pt>
                <c:pt idx="46">
                  <c:v>775.25925091486238</c:v>
                </c:pt>
                <c:pt idx="47">
                  <c:v>843.11660710375838</c:v>
                </c:pt>
                <c:pt idx="48">
                  <c:v>727.67772928026875</c:v>
                </c:pt>
                <c:pt idx="49">
                  <c:v>658.28855764822515</c:v>
                </c:pt>
                <c:pt idx="50">
                  <c:v>617.55316562828762</c:v>
                </c:pt>
                <c:pt idx="51">
                  <c:v>481.89404053524345</c:v>
                </c:pt>
                <c:pt idx="52">
                  <c:v>441.95526520082819</c:v>
                </c:pt>
                <c:pt idx="53">
                  <c:v>448.08152463771182</c:v>
                </c:pt>
                <c:pt idx="54">
                  <c:v>538.57184948573331</c:v>
                </c:pt>
                <c:pt idx="55">
                  <c:v>621.2255391779704</c:v>
                </c:pt>
                <c:pt idx="56">
                  <c:v>581.31073577518055</c:v>
                </c:pt>
                <c:pt idx="57">
                  <c:v>851.52203017177044</c:v>
                </c:pt>
                <c:pt idx="58">
                  <c:v>980.4585716007258</c:v>
                </c:pt>
                <c:pt idx="59">
                  <c:v>1125.5506879649608</c:v>
                </c:pt>
                <c:pt idx="60">
                  <c:v>1397.1119235490046</c:v>
                </c:pt>
                <c:pt idx="61">
                  <c:v>1417.7772640239532</c:v>
                </c:pt>
                <c:pt idx="62">
                  <c:v>1441.472791865109</c:v>
                </c:pt>
                <c:pt idx="63">
                  <c:v>1387.0905491934541</c:v>
                </c:pt>
                <c:pt idx="64">
                  <c:v>1247.0490993566134</c:v>
                </c:pt>
                <c:pt idx="65">
                  <c:v>1412.4656645915863</c:v>
                </c:pt>
                <c:pt idx="66">
                  <c:v>1423.8702900794683</c:v>
                </c:pt>
                <c:pt idx="67">
                  <c:v>1428.1103668822095</c:v>
                </c:pt>
                <c:pt idx="68">
                  <c:v>1421.0960684603083</c:v>
                </c:pt>
                <c:pt idx="69">
                  <c:v>1474.7192923592156</c:v>
                </c:pt>
                <c:pt idx="70">
                  <c:v>1589.2741260410598</c:v>
                </c:pt>
                <c:pt idx="71">
                  <c:v>1638.1054153257944</c:v>
                </c:pt>
                <c:pt idx="72">
                  <c:v>1598.5416181191677</c:v>
                </c:pt>
                <c:pt idx="73">
                  <c:v>1460.6294114220573</c:v>
                </c:pt>
                <c:pt idx="74">
                  <c:v>1465.3646468626384</c:v>
                </c:pt>
                <c:pt idx="75">
                  <c:v>1568.4669826858196</c:v>
                </c:pt>
                <c:pt idx="76">
                  <c:v>1656.174749151422</c:v>
                </c:pt>
                <c:pt idx="77">
                  <c:v>1885.6619534966246</c:v>
                </c:pt>
                <c:pt idx="78">
                  <c:v>1984.6361328613496</c:v>
                </c:pt>
                <c:pt idx="79">
                  <c:v>2232.1618198670149</c:v>
                </c:pt>
                <c:pt idx="80">
                  <c:v>2491.3599202810146</c:v>
                </c:pt>
                <c:pt idx="81">
                  <c:v>2718.7330028319461</c:v>
                </c:pt>
                <c:pt idx="82">
                  <c:v>2795.6201646014511</c:v>
                </c:pt>
                <c:pt idx="83">
                  <c:v>3104.4848519750617</c:v>
                </c:pt>
                <c:pt idx="84">
                  <c:v>3274.3455606457087</c:v>
                </c:pt>
                <c:pt idx="85">
                  <c:v>3440.3565591518045</c:v>
                </c:pt>
                <c:pt idx="86">
                  <c:v>3672.6491232061849</c:v>
                </c:pt>
                <c:pt idx="87">
                  <c:v>3851.5691527067438</c:v>
                </c:pt>
                <c:pt idx="88">
                  <c:v>4108.9929748692111</c:v>
                </c:pt>
                <c:pt idx="89">
                  <c:v>4124.8008770269244</c:v>
                </c:pt>
                <c:pt idx="90">
                  <c:v>4279.7707493673042</c:v>
                </c:pt>
                <c:pt idx="91">
                  <c:v>4363.032592847152</c:v>
                </c:pt>
                <c:pt idx="92">
                  <c:v>4388.171434036648</c:v>
                </c:pt>
                <c:pt idx="93">
                  <c:v>4200.7747918373525</c:v>
                </c:pt>
                <c:pt idx="94">
                  <c:v>4463.675653387375</c:v>
                </c:pt>
                <c:pt idx="95">
                  <c:v>4697.4713477490823</c:v>
                </c:pt>
                <c:pt idx="96">
                  <c:v>5030.1816899239484</c:v>
                </c:pt>
                <c:pt idx="97">
                  <c:v>5616.1886242594301</c:v>
                </c:pt>
                <c:pt idx="98">
                  <c:v>5953.0230345826149</c:v>
                </c:pt>
                <c:pt idx="99">
                  <c:v>6122.7765621698809</c:v>
                </c:pt>
                <c:pt idx="100">
                  <c:v>6457.4657050867527</c:v>
                </c:pt>
                <c:pt idx="101">
                  <c:v>6549.7249358525469</c:v>
                </c:pt>
                <c:pt idx="102">
                  <c:v>6364.4712292510831</c:v>
                </c:pt>
                <c:pt idx="103">
                  <c:v>6185.8159773142597</c:v>
                </c:pt>
                <c:pt idx="104">
                  <c:v>6311.1680404652625</c:v>
                </c:pt>
                <c:pt idx="105">
                  <c:v>7225.8812621332336</c:v>
                </c:pt>
                <c:pt idx="106">
                  <c:v>8055.2815660248843</c:v>
                </c:pt>
                <c:pt idx="107">
                  <c:v>7872.4659229847766</c:v>
                </c:pt>
                <c:pt idx="108">
                  <c:v>7822.665663984656</c:v>
                </c:pt>
                <c:pt idx="109">
                  <c:v>8063.6313158813255</c:v>
                </c:pt>
                <c:pt idx="110">
                  <c:v>8105.7258215135735</c:v>
                </c:pt>
                <c:pt idx="111">
                  <c:v>8000.6518201240724</c:v>
                </c:pt>
                <c:pt idx="112">
                  <c:v>7944.1487819312197</c:v>
                </c:pt>
                <c:pt idx="113">
                  <c:v>7522.2183063533384</c:v>
                </c:pt>
                <c:pt idx="114">
                  <c:v>7456.6216692523722</c:v>
                </c:pt>
                <c:pt idx="115">
                  <c:v>7540.4054643775144</c:v>
                </c:pt>
                <c:pt idx="116">
                  <c:v>7507.1865487559862</c:v>
                </c:pt>
                <c:pt idx="117">
                  <c:v>7262.3459205785066</c:v>
                </c:pt>
                <c:pt idx="118">
                  <c:v>7111.4598829480228</c:v>
                </c:pt>
                <c:pt idx="119">
                  <c:v>7030.164197337368</c:v>
                </c:pt>
                <c:pt idx="120">
                  <c:v>7097.7784993235782</c:v>
                </c:pt>
                <c:pt idx="121">
                  <c:v>7174.1437418067853</c:v>
                </c:pt>
                <c:pt idx="122">
                  <c:v>7138.7235790884943</c:v>
                </c:pt>
                <c:pt idx="123">
                  <c:v>6936.3421610590085</c:v>
                </c:pt>
                <c:pt idx="124">
                  <c:v>6750.8254769224204</c:v>
                </c:pt>
                <c:pt idx="125">
                  <c:v>6608.2535629082877</c:v>
                </c:pt>
                <c:pt idx="126">
                  <c:v>6526.2409388846936</c:v>
                </c:pt>
                <c:pt idx="127">
                  <c:v>6671.7869874621565</c:v>
                </c:pt>
                <c:pt idx="128">
                  <c:v>7042.9020268613085</c:v>
                </c:pt>
                <c:pt idx="129">
                  <c:v>7111.6605148731478</c:v>
                </c:pt>
                <c:pt idx="130">
                  <c:v>7344.8249757009553</c:v>
                </c:pt>
                <c:pt idx="131">
                  <c:v>7449.565021094747</c:v>
                </c:pt>
                <c:pt idx="132">
                  <c:v>7126.1871930235466</c:v>
                </c:pt>
                <c:pt idx="133">
                  <c:v>7291.8697701448473</c:v>
                </c:pt>
                <c:pt idx="134">
                  <c:v>7520.1523034362945</c:v>
                </c:pt>
                <c:pt idx="135">
                  <c:v>7802.714383268195</c:v>
                </c:pt>
                <c:pt idx="136">
                  <c:v>8390.2408315297052</c:v>
                </c:pt>
                <c:pt idx="137">
                  <c:v>8627.6006611462035</c:v>
                </c:pt>
                <c:pt idx="138">
                  <c:v>8530.86835728187</c:v>
                </c:pt>
                <c:pt idx="139">
                  <c:v>9089.1690628582237</c:v>
                </c:pt>
                <c:pt idx="140">
                  <c:v>9369.8673953193775</c:v>
                </c:pt>
                <c:pt idx="141">
                  <c:v>9703.1702961150841</c:v>
                </c:pt>
                <c:pt idx="142">
                  <c:v>10299.22244181687</c:v>
                </c:pt>
                <c:pt idx="143">
                  <c:v>10687.839055464035</c:v>
                </c:pt>
                <c:pt idx="144">
                  <c:v>10401.279127170066</c:v>
                </c:pt>
                <c:pt idx="145">
                  <c:v>10439.944882626103</c:v>
                </c:pt>
                <c:pt idx="146">
                  <c:v>10427.316495231456</c:v>
                </c:pt>
                <c:pt idx="147">
                  <c:v>10300.72967982975</c:v>
                </c:pt>
                <c:pt idx="148">
                  <c:v>10046.65276461633</c:v>
                </c:pt>
                <c:pt idx="149">
                  <c:v>10263.902619637745</c:v>
                </c:pt>
                <c:pt idx="150">
                  <c:v>10196.640017685117</c:v>
                </c:pt>
                <c:pt idx="151">
                  <c:v>10499.052994240505</c:v>
                </c:pt>
                <c:pt idx="152">
                  <c:v>10500.111387119005</c:v>
                </c:pt>
              </c:numCache>
            </c:numRef>
          </c:val>
          <c:smooth val="0"/>
          <c:extLst>
            <c:ext xmlns:c16="http://schemas.microsoft.com/office/drawing/2014/chart" uri="{C3380CC4-5D6E-409C-BE32-E72D297353CC}">
              <c16:uniqueId val="{00000000-4603-4B4A-83A8-B5CC49BDEE80}"/>
            </c:ext>
          </c:extLst>
        </c:ser>
        <c:dLbls>
          <c:showLegendKey val="0"/>
          <c:showVal val="0"/>
          <c:showCatName val="0"/>
          <c:showSerName val="0"/>
          <c:showPercent val="0"/>
          <c:showBubbleSize val="0"/>
        </c:dLbls>
        <c:smooth val="0"/>
        <c:axId val="134724528"/>
        <c:axId val="134725008"/>
      </c:lineChart>
      <c:catAx>
        <c:axId val="134724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725008"/>
        <c:crosses val="autoZero"/>
        <c:auto val="1"/>
        <c:lblAlgn val="ctr"/>
        <c:lblOffset val="100"/>
        <c:tickLblSkip val="10"/>
        <c:noMultiLvlLbl val="0"/>
      </c:catAx>
      <c:valAx>
        <c:axId val="13472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a:t>
                </a:r>
                <a:r>
                  <a:rPr lang="en-NZ" baseline="0"/>
                  <a:t> asset value per capita</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7245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Real unit costs'!$D$2</c:f>
              <c:strCache>
                <c:ptCount val="1"/>
                <c:pt idx="0">
                  <c:v>Telco average capital cost per added telephone subscriber ($/subscriber)</c:v>
                </c:pt>
              </c:strCache>
            </c:strRef>
          </c:tx>
          <c:spPr>
            <a:ln w="28575" cap="rnd">
              <a:solidFill>
                <a:schemeClr val="accent1"/>
              </a:solidFill>
              <a:round/>
            </a:ln>
            <a:effectLst/>
          </c:spPr>
          <c:marker>
            <c:symbol val="none"/>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costs'!$D$6:$D$159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7804.3132412116647</c:v>
                </c:pt>
                <c:pt idx="25">
                  <c:v>3203.4509653876516</c:v>
                </c:pt>
                <c:pt idx="26">
                  <c:v>2236.4619905873551</c:v>
                </c:pt>
                <c:pt idx="27">
                  <c:v>4782.9177711794691</c:v>
                </c:pt>
                <c:pt idx="28">
                  <c:v>#N/A</c:v>
                </c:pt>
                <c:pt idx="29">
                  <c:v>6281.500835994425</c:v>
                </c:pt>
                <c:pt idx="30">
                  <c:v>3967.5828094230842</c:v>
                </c:pt>
                <c:pt idx="31">
                  <c:v>3954.1529411204024</c:v>
                </c:pt>
                <c:pt idx="32">
                  <c:v>4819.941427425304</c:v>
                </c:pt>
                <c:pt idx="33">
                  <c:v>4572.4452932138511</c:v>
                </c:pt>
                <c:pt idx="34">
                  <c:v>5696.8493718347063</c:v>
                </c:pt>
                <c:pt idx="35">
                  <c:v>12856.773400587756</c:v>
                </c:pt>
                <c:pt idx="36">
                  <c:v>11136.120308966427</c:v>
                </c:pt>
                <c:pt idx="37">
                  <c:v>8571.8381229289498</c:v>
                </c:pt>
                <c:pt idx="38">
                  <c:v>4148.1839461482996</c:v>
                </c:pt>
                <c:pt idx="39">
                  <c:v>8754.9410496587479</c:v>
                </c:pt>
                <c:pt idx="40">
                  <c:v>9899.9463097997304</c:v>
                </c:pt>
                <c:pt idx="41">
                  <c:v>8668.9570470488216</c:v>
                </c:pt>
                <c:pt idx="42">
                  <c:v>6973.9835480128713</c:v>
                </c:pt>
                <c:pt idx="43">
                  <c:v>6498.7966434355712</c:v>
                </c:pt>
                <c:pt idx="44">
                  <c:v>10363.790323584497</c:v>
                </c:pt>
                <c:pt idx="45">
                  <c:v>13203.541351085192</c:v>
                </c:pt>
                <c:pt idx="46">
                  <c:v>7837.2848428408279</c:v>
                </c:pt>
                <c:pt idx="47">
                  <c:v>8741.748876362135</c:v>
                </c:pt>
                <c:pt idx="48">
                  <c:v>6555.9331008517447</c:v>
                </c:pt>
                <c:pt idx="49">
                  <c:v>5844.1347217138891</c:v>
                </c:pt>
                <c:pt idx="50">
                  <c:v>3873.9494601671308</c:v>
                </c:pt>
                <c:pt idx="51">
                  <c:v>4359.2599360832692</c:v>
                </c:pt>
                <c:pt idx="52">
                  <c:v>7174.3192912529275</c:v>
                </c:pt>
                <c:pt idx="53">
                  <c:v>8603.280831359958</c:v>
                </c:pt>
                <c:pt idx="54">
                  <c:v>13245.239801678485</c:v>
                </c:pt>
                <c:pt idx="55">
                  <c:v>6849.6537703039667</c:v>
                </c:pt>
                <c:pt idx="56">
                  <c:v>13320.179655765536</c:v>
                </c:pt>
                <c:pt idx="57">
                  <c:v>10392.821648354931</c:v>
                </c:pt>
                <c:pt idx="58">
                  <c:v>9254.3365675202203</c:v>
                </c:pt>
                <c:pt idx="59">
                  <c:v>17926.469418865538</c:v>
                </c:pt>
                <c:pt idx="60">
                  <c:v>10927.433264107973</c:v>
                </c:pt>
                <c:pt idx="61">
                  <c:v>#N/A</c:v>
                </c:pt>
                <c:pt idx="62">
                  <c:v>#N/A</c:v>
                </c:pt>
                <c:pt idx="63">
                  <c:v>#N/A</c:v>
                </c:pt>
                <c:pt idx="64">
                  <c:v>#N/A</c:v>
                </c:pt>
                <c:pt idx="65">
                  <c:v>2179.9178319888538</c:v>
                </c:pt>
                <c:pt idx="66">
                  <c:v>2852.7273725471014</c:v>
                </c:pt>
                <c:pt idx="67">
                  <c:v>1970.3005642439557</c:v>
                </c:pt>
                <c:pt idx="68">
                  <c:v>2880.0463728361888</c:v>
                </c:pt>
                <c:pt idx="69">
                  <c:v>3336.1687612603678</c:v>
                </c:pt>
                <c:pt idx="70">
                  <c:v>4307.0406066363967</c:v>
                </c:pt>
                <c:pt idx="71">
                  <c:v>4099.938412349572</c:v>
                </c:pt>
                <c:pt idx="72">
                  <c:v>2115.5881768428671</c:v>
                </c:pt>
                <c:pt idx="73">
                  <c:v>7681.5058699224364</c:v>
                </c:pt>
                <c:pt idx="74">
                  <c:v>3527.3114002818111</c:v>
                </c:pt>
                <c:pt idx="75">
                  <c:v>2564.8241993672741</c:v>
                </c:pt>
                <c:pt idx="76">
                  <c:v>8157.2309933112228</c:v>
                </c:pt>
                <c:pt idx="77">
                  <c:v>1981.9470161265724</c:v>
                </c:pt>
                <c:pt idx="78">
                  <c:v>4725.8201968833764</c:v>
                </c:pt>
                <c:pt idx="79">
                  <c:v>6643.9272419414956</c:v>
                </c:pt>
                <c:pt idx="80">
                  <c:v>6570.8954105954681</c:v>
                </c:pt>
                <c:pt idx="81">
                  <c:v>10425.024183484049</c:v>
                </c:pt>
                <c:pt idx="82">
                  <c:v>9858.9188295962776</c:v>
                </c:pt>
                <c:pt idx="83">
                  <c:v>8713.0409674570401</c:v>
                </c:pt>
                <c:pt idx="84">
                  <c:v>8092.287574019083</c:v>
                </c:pt>
                <c:pt idx="85">
                  <c:v>5376.4322296652599</c:v>
                </c:pt>
                <c:pt idx="86">
                  <c:v>6640.7641245647883</c:v>
                </c:pt>
                <c:pt idx="87">
                  <c:v>9113.2056145161823</c:v>
                </c:pt>
                <c:pt idx="88">
                  <c:v>8682.786244935236</c:v>
                </c:pt>
                <c:pt idx="89">
                  <c:v>8939.530328455925</c:v>
                </c:pt>
                <c:pt idx="90">
                  <c:v>7014.4154176621241</c:v>
                </c:pt>
                <c:pt idx="91">
                  <c:v>4790.2967109867741</c:v>
                </c:pt>
                <c:pt idx="92">
                  <c:v>5936.9344844592142</c:v>
                </c:pt>
                <c:pt idx="93">
                  <c:v>7077.7586713708479</c:v>
                </c:pt>
                <c:pt idx="94">
                  <c:v>7441.6814077536701</c:v>
                </c:pt>
                <c:pt idx="95">
                  <c:v>5879.8148343751072</c:v>
                </c:pt>
                <c:pt idx="96">
                  <c:v>6178.8991962772961</c:v>
                </c:pt>
                <c:pt idx="97">
                  <c:v>6378.42693916383</c:v>
                </c:pt>
                <c:pt idx="98">
                  <c:v>11190.366020125577</c:v>
                </c:pt>
                <c:pt idx="99">
                  <c:v>9603.3694765901255</c:v>
                </c:pt>
                <c:pt idx="100">
                  <c:v>9724.4527318401033</c:v>
                </c:pt>
                <c:pt idx="101">
                  <c:v>8580.0541620651566</c:v>
                </c:pt>
                <c:pt idx="102">
                  <c:v>10088.702662989659</c:v>
                </c:pt>
                <c:pt idx="103">
                  <c:v>6968.2097485276354</c:v>
                </c:pt>
                <c:pt idx="104">
                  <c:v>5540.1567771090658</c:v>
                </c:pt>
                <c:pt idx="105">
                  <c:v>7070.6617500882576</c:v>
                </c:pt>
                <c:pt idx="106">
                  <c:v>7772.6659025730287</c:v>
                </c:pt>
                <c:pt idx="107">
                  <c:v>7086.0616797283519</c:v>
                </c:pt>
                <c:pt idx="108">
                  <c:v>9319.7499850920194</c:v>
                </c:pt>
                <c:pt idx="109">
                  <c:v>10147.41167373136</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863F-43F0-B4C7-789C80C9EDFA}"/>
            </c:ext>
          </c:extLst>
        </c:ser>
        <c:dLbls>
          <c:showLegendKey val="0"/>
          <c:showVal val="0"/>
          <c:showCatName val="0"/>
          <c:showSerName val="0"/>
          <c:showPercent val="0"/>
          <c:showBubbleSize val="0"/>
        </c:dLbls>
        <c:smooth val="0"/>
        <c:axId val="1043409616"/>
        <c:axId val="1043388976"/>
      </c:lineChart>
      <c:catAx>
        <c:axId val="104340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388976"/>
        <c:crosses val="autoZero"/>
        <c:auto val="1"/>
        <c:lblAlgn val="ctr"/>
        <c:lblOffset val="100"/>
        <c:tickLblSkip val="20"/>
        <c:noMultiLvlLbl val="0"/>
      </c:catAx>
      <c:valAx>
        <c:axId val="10433889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a:t>
                </a:r>
                <a:r>
                  <a:rPr lang="en-NZ" baseline="0"/>
                  <a:t> $/added subscriber</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409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Road</a:t>
            </a:r>
            <a:r>
              <a:rPr lang="en-NZ" baseline="0"/>
              <a:t> network length - total</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cked"/>
        <c:varyColors val="0"/>
        <c:ser>
          <c:idx val="0"/>
          <c:order val="0"/>
          <c:tx>
            <c:strRef>
              <c:f>'4.1 Network size and usage'!$B$3</c:f>
              <c:strCache>
                <c:ptCount val="1"/>
                <c:pt idx="0">
                  <c:v>Formed roads/streets - sealed surfaces</c:v>
                </c:pt>
              </c:strCache>
            </c:strRef>
          </c:tx>
          <c:spPr>
            <a:ln w="28575" cap="rnd">
              <a:solidFill>
                <a:schemeClr val="accent1"/>
              </a:solidFill>
              <a:round/>
            </a:ln>
            <a:effectLst/>
          </c:spPr>
          <c:marker>
            <c:symbol val="none"/>
          </c:marker>
          <c:cat>
            <c:numRef>
              <c:f>'4.1 Network size and usage'!$A$58:$A$161</c:f>
              <c:numCache>
                <c:formatCode>General</c:formatCode>
                <c:ptCount val="104"/>
                <c:pt idx="0">
                  <c:v>1920</c:v>
                </c:pt>
                <c:pt idx="1">
                  <c:v>1921</c:v>
                </c:pt>
                <c:pt idx="2">
                  <c:v>1922</c:v>
                </c:pt>
                <c:pt idx="3">
                  <c:v>1923</c:v>
                </c:pt>
                <c:pt idx="4">
                  <c:v>1924</c:v>
                </c:pt>
                <c:pt idx="5">
                  <c:v>1925</c:v>
                </c:pt>
                <c:pt idx="6">
                  <c:v>1926</c:v>
                </c:pt>
                <c:pt idx="7">
                  <c:v>1927</c:v>
                </c:pt>
                <c:pt idx="8">
                  <c:v>1928</c:v>
                </c:pt>
                <c:pt idx="9">
                  <c:v>1929</c:v>
                </c:pt>
                <c:pt idx="10">
                  <c:v>1930</c:v>
                </c:pt>
                <c:pt idx="11">
                  <c:v>1931</c:v>
                </c:pt>
                <c:pt idx="12">
                  <c:v>1932</c:v>
                </c:pt>
                <c:pt idx="13">
                  <c:v>1933</c:v>
                </c:pt>
                <c:pt idx="14">
                  <c:v>1934</c:v>
                </c:pt>
                <c:pt idx="15">
                  <c:v>1935</c:v>
                </c:pt>
                <c:pt idx="16">
                  <c:v>1936</c:v>
                </c:pt>
                <c:pt idx="17">
                  <c:v>1937</c:v>
                </c:pt>
                <c:pt idx="18">
                  <c:v>1938</c:v>
                </c:pt>
                <c:pt idx="19">
                  <c:v>1939</c:v>
                </c:pt>
                <c:pt idx="20">
                  <c:v>1940</c:v>
                </c:pt>
                <c:pt idx="21">
                  <c:v>1941</c:v>
                </c:pt>
                <c:pt idx="22">
                  <c:v>1942</c:v>
                </c:pt>
                <c:pt idx="23">
                  <c:v>1943</c:v>
                </c:pt>
                <c:pt idx="24">
                  <c:v>1944</c:v>
                </c:pt>
                <c:pt idx="25">
                  <c:v>1945</c:v>
                </c:pt>
                <c:pt idx="26">
                  <c:v>1946</c:v>
                </c:pt>
                <c:pt idx="27">
                  <c:v>1947</c:v>
                </c:pt>
                <c:pt idx="28">
                  <c:v>1948</c:v>
                </c:pt>
                <c:pt idx="29">
                  <c:v>1949</c:v>
                </c:pt>
                <c:pt idx="30">
                  <c:v>1950</c:v>
                </c:pt>
                <c:pt idx="31">
                  <c:v>1951</c:v>
                </c:pt>
                <c:pt idx="32">
                  <c:v>1952</c:v>
                </c:pt>
                <c:pt idx="33">
                  <c:v>1953</c:v>
                </c:pt>
                <c:pt idx="34">
                  <c:v>1954</c:v>
                </c:pt>
                <c:pt idx="35">
                  <c:v>1955</c:v>
                </c:pt>
                <c:pt idx="36">
                  <c:v>1956</c:v>
                </c:pt>
                <c:pt idx="37">
                  <c:v>1957</c:v>
                </c:pt>
                <c:pt idx="38">
                  <c:v>1958</c:v>
                </c:pt>
                <c:pt idx="39">
                  <c:v>1959</c:v>
                </c:pt>
                <c:pt idx="40">
                  <c:v>1960</c:v>
                </c:pt>
                <c:pt idx="41">
                  <c:v>1961</c:v>
                </c:pt>
                <c:pt idx="42">
                  <c:v>1962</c:v>
                </c:pt>
                <c:pt idx="43">
                  <c:v>1963</c:v>
                </c:pt>
                <c:pt idx="44">
                  <c:v>1964</c:v>
                </c:pt>
                <c:pt idx="45">
                  <c:v>1965</c:v>
                </c:pt>
                <c:pt idx="46">
                  <c:v>1966</c:v>
                </c:pt>
                <c:pt idx="47">
                  <c:v>1967</c:v>
                </c:pt>
                <c:pt idx="48">
                  <c:v>1968</c:v>
                </c:pt>
                <c:pt idx="49">
                  <c:v>1969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pt idx="100">
                  <c:v>2020</c:v>
                </c:pt>
                <c:pt idx="101">
                  <c:v>2021</c:v>
                </c:pt>
                <c:pt idx="102">
                  <c:v>2022</c:v>
                </c:pt>
                <c:pt idx="103">
                  <c:v>2023</c:v>
                </c:pt>
              </c:numCache>
            </c:numRef>
          </c:cat>
          <c:val>
            <c:numRef>
              <c:f>'4.1 Network size and usage'!$B$58:$B$161</c:f>
              <c:numCache>
                <c:formatCode>#,##0</c:formatCode>
                <c:ptCount val="104"/>
                <c:pt idx="5">
                  <c:v>1122.9169850000001</c:v>
                </c:pt>
                <c:pt idx="6">
                  <c:v>1502.721225</c:v>
                </c:pt>
                <c:pt idx="7">
                  <c:v>1842.6942999999999</c:v>
                </c:pt>
                <c:pt idx="8">
                  <c:v>2381.0185299999998</c:v>
                </c:pt>
                <c:pt idx="9">
                  <c:v>2777.72084</c:v>
                </c:pt>
                <c:pt idx="10">
                  <c:v>3355.8762350000002</c:v>
                </c:pt>
                <c:pt idx="11">
                  <c:v>3593.6562199999998</c:v>
                </c:pt>
                <c:pt idx="12">
                  <c:v>3950.5273649999999</c:v>
                </c:pt>
                <c:pt idx="13">
                  <c:v>4287.2817599999998</c:v>
                </c:pt>
                <c:pt idx="14">
                  <c:v>4687.2027500000004</c:v>
                </c:pt>
                <c:pt idx="15">
                  <c:v>5147.0716549999997</c:v>
                </c:pt>
                <c:pt idx="16">
                  <c:v>5860.0092750000003</c:v>
                </c:pt>
                <c:pt idx="17">
                  <c:v>6286.8867099999998</c:v>
                </c:pt>
                <c:pt idx="18">
                  <c:v>6862.628095</c:v>
                </c:pt>
                <c:pt idx="19">
                  <c:v>7619.4202299999997</c:v>
                </c:pt>
                <c:pt idx="20">
                  <c:v>8601.9223000000002</c:v>
                </c:pt>
                <c:pt idx="21">
                  <c:v>9145.0745499999994</c:v>
                </c:pt>
                <c:pt idx="22">
                  <c:v>9323.7112899999993</c:v>
                </c:pt>
                <c:pt idx="23">
                  <c:v>9416.2483400000001</c:v>
                </c:pt>
                <c:pt idx="24">
                  <c:v>9594.88508</c:v>
                </c:pt>
                <c:pt idx="25">
                  <c:v>9824.484253333334</c:v>
                </c:pt>
                <c:pt idx="26">
                  <c:v>10054.083426666668</c:v>
                </c:pt>
                <c:pt idx="27">
                  <c:v>10283.6826</c:v>
                </c:pt>
                <c:pt idx="28">
                  <c:v>10822.8115</c:v>
                </c:pt>
                <c:pt idx="29">
                  <c:v>11361.940399999999</c:v>
                </c:pt>
                <c:pt idx="30">
                  <c:v>12684.817880000001</c:v>
                </c:pt>
                <c:pt idx="31">
                  <c:v>12696.083259999999</c:v>
                </c:pt>
                <c:pt idx="32">
                  <c:v>13629.500459999999</c:v>
                </c:pt>
                <c:pt idx="33">
                  <c:v>14421.29574</c:v>
                </c:pt>
                <c:pt idx="34">
                  <c:v>15047.329</c:v>
                </c:pt>
                <c:pt idx="35">
                  <c:v>16711.386559999999</c:v>
                </c:pt>
                <c:pt idx="36">
                  <c:v>17977.937139999998</c:v>
                </c:pt>
                <c:pt idx="37">
                  <c:v>19477.84202</c:v>
                </c:pt>
                <c:pt idx="38">
                  <c:v>21195.007799999999</c:v>
                </c:pt>
                <c:pt idx="39">
                  <c:v>22683.647300000001</c:v>
                </c:pt>
                <c:pt idx="40">
                  <c:v>23644.423279999999</c:v>
                </c:pt>
                <c:pt idx="41">
                  <c:v>25411.478599999999</c:v>
                </c:pt>
                <c:pt idx="42">
                  <c:v>27270.266299999999</c:v>
                </c:pt>
                <c:pt idx="43">
                  <c:v>28874.778279999999</c:v>
                </c:pt>
                <c:pt idx="44">
                  <c:v>30751.26872</c:v>
                </c:pt>
                <c:pt idx="45">
                  <c:v>32396.014200000001</c:v>
                </c:pt>
                <c:pt idx="46">
                  <c:v>34261.239260000002</c:v>
                </c:pt>
                <c:pt idx="47">
                  <c:v>36100.71488</c:v>
                </c:pt>
                <c:pt idx="48">
                  <c:v>37636.025240000003</c:v>
                </c:pt>
                <c:pt idx="49">
                  <c:v>39018.448299999996</c:v>
                </c:pt>
                <c:pt idx="50">
                  <c:v>40276.95218</c:v>
                </c:pt>
                <c:pt idx="51">
                  <c:v>41680.29666</c:v>
                </c:pt>
                <c:pt idx="52">
                  <c:v>42829.365420000002</c:v>
                </c:pt>
                <c:pt idx="53">
                  <c:v>43772</c:v>
                </c:pt>
                <c:pt idx="54">
                  <c:v>43828</c:v>
                </c:pt>
                <c:pt idx="55">
                  <c:v>45038</c:v>
                </c:pt>
                <c:pt idx="56">
                  <c:v>46096</c:v>
                </c:pt>
                <c:pt idx="57">
                  <c:v>46381</c:v>
                </c:pt>
                <c:pt idx="58">
                  <c:v>46666</c:v>
                </c:pt>
                <c:pt idx="59">
                  <c:v>46892</c:v>
                </c:pt>
                <c:pt idx="60">
                  <c:v>47358</c:v>
                </c:pt>
                <c:pt idx="61">
                  <c:v>48191.75</c:v>
                </c:pt>
                <c:pt idx="62">
                  <c:v>49025.5</c:v>
                </c:pt>
                <c:pt idx="63">
                  <c:v>48948.6</c:v>
                </c:pt>
                <c:pt idx="64">
                  <c:v>49546.6</c:v>
                </c:pt>
                <c:pt idx="65">
                  <c:v>50271.6</c:v>
                </c:pt>
                <c:pt idx="66">
                  <c:v>50908.9</c:v>
                </c:pt>
                <c:pt idx="67">
                  <c:v>51353.7</c:v>
                </c:pt>
                <c:pt idx="68">
                  <c:v>51861.85</c:v>
                </c:pt>
                <c:pt idx="69">
                  <c:v>52370</c:v>
                </c:pt>
                <c:pt idx="70">
                  <c:v>53030.75</c:v>
                </c:pt>
                <c:pt idx="71">
                  <c:v>53691.5</c:v>
                </c:pt>
                <c:pt idx="72">
                  <c:v>54312.7</c:v>
                </c:pt>
                <c:pt idx="73">
                  <c:v>54576.9</c:v>
                </c:pt>
                <c:pt idx="74">
                  <c:v>55133.4</c:v>
                </c:pt>
                <c:pt idx="75">
                  <c:v>55456.5</c:v>
                </c:pt>
                <c:pt idx="76">
                  <c:v>55855.3</c:v>
                </c:pt>
                <c:pt idx="77">
                  <c:v>56338.400000000001</c:v>
                </c:pt>
                <c:pt idx="78">
                  <c:v>56502</c:v>
                </c:pt>
                <c:pt idx="79">
                  <c:v>57028</c:v>
                </c:pt>
                <c:pt idx="80">
                  <c:v>57772</c:v>
                </c:pt>
                <c:pt idx="81">
                  <c:v>58186</c:v>
                </c:pt>
                <c:pt idx="82">
                  <c:v>58562</c:v>
                </c:pt>
                <c:pt idx="83">
                  <c:v>58937</c:v>
                </c:pt>
                <c:pt idx="84">
                  <c:v>59503</c:v>
                </c:pt>
                <c:pt idx="85">
                  <c:v>60080</c:v>
                </c:pt>
                <c:pt idx="86">
                  <c:v>60649</c:v>
                </c:pt>
                <c:pt idx="87">
                  <c:v>61146</c:v>
                </c:pt>
                <c:pt idx="88">
                  <c:v>61504</c:v>
                </c:pt>
                <c:pt idx="89">
                  <c:v>61803.26666666667</c:v>
                </c:pt>
                <c:pt idx="90">
                  <c:v>62102.53333333334</c:v>
                </c:pt>
                <c:pt idx="91">
                  <c:v>62401.8</c:v>
                </c:pt>
                <c:pt idx="92">
                  <c:v>62781.182999999997</c:v>
                </c:pt>
                <c:pt idx="93">
                  <c:v>62958.1</c:v>
                </c:pt>
                <c:pt idx="94">
                  <c:v>63145.4</c:v>
                </c:pt>
                <c:pt idx="95">
                  <c:v>63468.7</c:v>
                </c:pt>
                <c:pt idx="96">
                  <c:v>63670.3</c:v>
                </c:pt>
                <c:pt idx="97">
                  <c:v>64193.4</c:v>
                </c:pt>
                <c:pt idx="98">
                  <c:v>64233.7</c:v>
                </c:pt>
                <c:pt idx="99">
                  <c:v>64573.599999999999</c:v>
                </c:pt>
                <c:pt idx="100">
                  <c:v>64957</c:v>
                </c:pt>
                <c:pt idx="101">
                  <c:v>65179.1</c:v>
                </c:pt>
                <c:pt idx="102">
                  <c:v>65422</c:v>
                </c:pt>
                <c:pt idx="103">
                  <c:v>65633.3</c:v>
                </c:pt>
              </c:numCache>
            </c:numRef>
          </c:val>
          <c:smooth val="1"/>
          <c:extLst>
            <c:ext xmlns:c16="http://schemas.microsoft.com/office/drawing/2014/chart" uri="{C3380CC4-5D6E-409C-BE32-E72D297353CC}">
              <c16:uniqueId val="{00000000-F9E7-40A9-A9A8-1E0A9647157C}"/>
            </c:ext>
          </c:extLst>
        </c:ser>
        <c:ser>
          <c:idx val="1"/>
          <c:order val="1"/>
          <c:tx>
            <c:strRef>
              <c:f>'4.1 Network size and usage'!$C$3</c:f>
              <c:strCache>
                <c:ptCount val="1"/>
                <c:pt idx="0">
                  <c:v>Formed roads/streets - metal or gravel surfaces</c:v>
                </c:pt>
              </c:strCache>
            </c:strRef>
          </c:tx>
          <c:spPr>
            <a:ln w="28575" cap="rnd">
              <a:solidFill>
                <a:schemeClr val="accent2"/>
              </a:solidFill>
              <a:round/>
            </a:ln>
            <a:effectLst/>
          </c:spPr>
          <c:marker>
            <c:symbol val="none"/>
          </c:marker>
          <c:cat>
            <c:numRef>
              <c:f>'4.1 Network size and usage'!$A$58:$A$161</c:f>
              <c:numCache>
                <c:formatCode>General</c:formatCode>
                <c:ptCount val="104"/>
                <c:pt idx="0">
                  <c:v>1920</c:v>
                </c:pt>
                <c:pt idx="1">
                  <c:v>1921</c:v>
                </c:pt>
                <c:pt idx="2">
                  <c:v>1922</c:v>
                </c:pt>
                <c:pt idx="3">
                  <c:v>1923</c:v>
                </c:pt>
                <c:pt idx="4">
                  <c:v>1924</c:v>
                </c:pt>
                <c:pt idx="5">
                  <c:v>1925</c:v>
                </c:pt>
                <c:pt idx="6">
                  <c:v>1926</c:v>
                </c:pt>
                <c:pt idx="7">
                  <c:v>1927</c:v>
                </c:pt>
                <c:pt idx="8">
                  <c:v>1928</c:v>
                </c:pt>
                <c:pt idx="9">
                  <c:v>1929</c:v>
                </c:pt>
                <c:pt idx="10">
                  <c:v>1930</c:v>
                </c:pt>
                <c:pt idx="11">
                  <c:v>1931</c:v>
                </c:pt>
                <c:pt idx="12">
                  <c:v>1932</c:v>
                </c:pt>
                <c:pt idx="13">
                  <c:v>1933</c:v>
                </c:pt>
                <c:pt idx="14">
                  <c:v>1934</c:v>
                </c:pt>
                <c:pt idx="15">
                  <c:v>1935</c:v>
                </c:pt>
                <c:pt idx="16">
                  <c:v>1936</c:v>
                </c:pt>
                <c:pt idx="17">
                  <c:v>1937</c:v>
                </c:pt>
                <c:pt idx="18">
                  <c:v>1938</c:v>
                </c:pt>
                <c:pt idx="19">
                  <c:v>1939</c:v>
                </c:pt>
                <c:pt idx="20">
                  <c:v>1940</c:v>
                </c:pt>
                <c:pt idx="21">
                  <c:v>1941</c:v>
                </c:pt>
                <c:pt idx="22">
                  <c:v>1942</c:v>
                </c:pt>
                <c:pt idx="23">
                  <c:v>1943</c:v>
                </c:pt>
                <c:pt idx="24">
                  <c:v>1944</c:v>
                </c:pt>
                <c:pt idx="25">
                  <c:v>1945</c:v>
                </c:pt>
                <c:pt idx="26">
                  <c:v>1946</c:v>
                </c:pt>
                <c:pt idx="27">
                  <c:v>1947</c:v>
                </c:pt>
                <c:pt idx="28">
                  <c:v>1948</c:v>
                </c:pt>
                <c:pt idx="29">
                  <c:v>1949</c:v>
                </c:pt>
                <c:pt idx="30">
                  <c:v>1950</c:v>
                </c:pt>
                <c:pt idx="31">
                  <c:v>1951</c:v>
                </c:pt>
                <c:pt idx="32">
                  <c:v>1952</c:v>
                </c:pt>
                <c:pt idx="33">
                  <c:v>1953</c:v>
                </c:pt>
                <c:pt idx="34">
                  <c:v>1954</c:v>
                </c:pt>
                <c:pt idx="35">
                  <c:v>1955</c:v>
                </c:pt>
                <c:pt idx="36">
                  <c:v>1956</c:v>
                </c:pt>
                <c:pt idx="37">
                  <c:v>1957</c:v>
                </c:pt>
                <c:pt idx="38">
                  <c:v>1958</c:v>
                </c:pt>
                <c:pt idx="39">
                  <c:v>1959</c:v>
                </c:pt>
                <c:pt idx="40">
                  <c:v>1960</c:v>
                </c:pt>
                <c:pt idx="41">
                  <c:v>1961</c:v>
                </c:pt>
                <c:pt idx="42">
                  <c:v>1962</c:v>
                </c:pt>
                <c:pt idx="43">
                  <c:v>1963</c:v>
                </c:pt>
                <c:pt idx="44">
                  <c:v>1964</c:v>
                </c:pt>
                <c:pt idx="45">
                  <c:v>1965</c:v>
                </c:pt>
                <c:pt idx="46">
                  <c:v>1966</c:v>
                </c:pt>
                <c:pt idx="47">
                  <c:v>1967</c:v>
                </c:pt>
                <c:pt idx="48">
                  <c:v>1968</c:v>
                </c:pt>
                <c:pt idx="49">
                  <c:v>1969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pt idx="100">
                  <c:v>2020</c:v>
                </c:pt>
                <c:pt idx="101">
                  <c:v>2021</c:v>
                </c:pt>
                <c:pt idx="102">
                  <c:v>2022</c:v>
                </c:pt>
                <c:pt idx="103">
                  <c:v>2023</c:v>
                </c:pt>
              </c:numCache>
            </c:numRef>
          </c:cat>
          <c:val>
            <c:numRef>
              <c:f>'4.1 Network size and usage'!$C$58:$C$161</c:f>
              <c:numCache>
                <c:formatCode>#,##0</c:formatCode>
                <c:ptCount val="104"/>
                <c:pt idx="5">
                  <c:v>46072.185519999999</c:v>
                </c:pt>
                <c:pt idx="6">
                  <c:v>47050.261904999999</c:v>
                </c:pt>
                <c:pt idx="7">
                  <c:v>48510.335619999998</c:v>
                </c:pt>
                <c:pt idx="8">
                  <c:v>49698.028539999999</c:v>
                </c:pt>
                <c:pt idx="9">
                  <c:v>50629.434065000001</c:v>
                </c:pt>
                <c:pt idx="10">
                  <c:v>52199.74757</c:v>
                </c:pt>
                <c:pt idx="11">
                  <c:v>53061.549140000003</c:v>
                </c:pt>
                <c:pt idx="12">
                  <c:v>54114.057500000003</c:v>
                </c:pt>
                <c:pt idx="13">
                  <c:v>56211.832190000001</c:v>
                </c:pt>
                <c:pt idx="14">
                  <c:v>57549.998399999997</c:v>
                </c:pt>
                <c:pt idx="15">
                  <c:v>58649.98229</c:v>
                </c:pt>
                <c:pt idx="16">
                  <c:v>58430.709714999997</c:v>
                </c:pt>
                <c:pt idx="17">
                  <c:v>60199.374374999999</c:v>
                </c:pt>
                <c:pt idx="18">
                  <c:v>60806.497889999999</c:v>
                </c:pt>
                <c:pt idx="19">
                  <c:v>61283.264864999997</c:v>
                </c:pt>
                <c:pt idx="20">
                  <c:v>61539.552259999997</c:v>
                </c:pt>
                <c:pt idx="21">
                  <c:v>62102.016589999999</c:v>
                </c:pt>
                <c:pt idx="22">
                  <c:v>61928.207869999998</c:v>
                </c:pt>
                <c:pt idx="23">
                  <c:v>62014.307560000001</c:v>
                </c:pt>
                <c:pt idx="24">
                  <c:v>62532.515039999998</c:v>
                </c:pt>
                <c:pt idx="25">
                  <c:v>62575.967219999999</c:v>
                </c:pt>
                <c:pt idx="26">
                  <c:v>62619.419399999999</c:v>
                </c:pt>
                <c:pt idx="27">
                  <c:v>62662.871579999999</c:v>
                </c:pt>
                <c:pt idx="28">
                  <c:v>62569.529859999995</c:v>
                </c:pt>
                <c:pt idx="29">
                  <c:v>62476.188139999998</c:v>
                </c:pt>
                <c:pt idx="30">
                  <c:v>61769.687879999998</c:v>
                </c:pt>
                <c:pt idx="31">
                  <c:v>62706.323759999999</c:v>
                </c:pt>
                <c:pt idx="32">
                  <c:v>62284.676679999997</c:v>
                </c:pt>
                <c:pt idx="33">
                  <c:v>63564.101979999999</c:v>
                </c:pt>
                <c:pt idx="34">
                  <c:v>63313.04494</c:v>
                </c:pt>
                <c:pt idx="35">
                  <c:v>62616.200720000001</c:v>
                </c:pt>
                <c:pt idx="36">
                  <c:v>61842.108180000003</c:v>
                </c:pt>
                <c:pt idx="37">
                  <c:v>60350.25</c:v>
                </c:pt>
                <c:pt idx="38">
                  <c:v>59346.021840000001</c:v>
                </c:pt>
                <c:pt idx="39">
                  <c:v>58406.167280000001</c:v>
                </c:pt>
                <c:pt idx="40">
                  <c:v>58238.795919999997</c:v>
                </c:pt>
                <c:pt idx="41">
                  <c:v>56750.156419999999</c:v>
                </c:pt>
                <c:pt idx="42">
                  <c:v>55731.444199999998</c:v>
                </c:pt>
                <c:pt idx="43">
                  <c:v>54170.384400000003</c:v>
                </c:pt>
                <c:pt idx="44">
                  <c:v>53413.994599999998</c:v>
                </c:pt>
                <c:pt idx="45">
                  <c:v>51949.495199999998</c:v>
                </c:pt>
                <c:pt idx="46">
                  <c:v>50657.195180000002</c:v>
                </c:pt>
                <c:pt idx="47">
                  <c:v>49422.831400000003</c:v>
                </c:pt>
                <c:pt idx="48">
                  <c:v>48133.750059999998</c:v>
                </c:pt>
                <c:pt idx="49">
                  <c:v>47543.122280000003</c:v>
                </c:pt>
                <c:pt idx="50">
                  <c:v>46497.05128</c:v>
                </c:pt>
                <c:pt idx="51">
                  <c:v>45563.634079999996</c:v>
                </c:pt>
                <c:pt idx="52">
                  <c:v>44800.806920000003</c:v>
                </c:pt>
                <c:pt idx="53">
                  <c:v>43995</c:v>
                </c:pt>
                <c:pt idx="54">
                  <c:v>43634</c:v>
                </c:pt>
                <c:pt idx="55">
                  <c:v>43031</c:v>
                </c:pt>
                <c:pt idx="56">
                  <c:v>42903</c:v>
                </c:pt>
                <c:pt idx="57">
                  <c:v>43032</c:v>
                </c:pt>
                <c:pt idx="58">
                  <c:v>43161</c:v>
                </c:pt>
                <c:pt idx="59">
                  <c:v>43008</c:v>
                </c:pt>
                <c:pt idx="60">
                  <c:v>42578</c:v>
                </c:pt>
                <c:pt idx="61">
                  <c:v>43342.55</c:v>
                </c:pt>
                <c:pt idx="62">
                  <c:v>44107.1</c:v>
                </c:pt>
                <c:pt idx="63">
                  <c:v>43960.7</c:v>
                </c:pt>
                <c:pt idx="64">
                  <c:v>43101.3</c:v>
                </c:pt>
                <c:pt idx="65">
                  <c:v>42767.5</c:v>
                </c:pt>
                <c:pt idx="66">
                  <c:v>42062.3</c:v>
                </c:pt>
                <c:pt idx="67">
                  <c:v>41776.300000000003</c:v>
                </c:pt>
                <c:pt idx="68">
                  <c:v>41190.350000000006</c:v>
                </c:pt>
                <c:pt idx="69">
                  <c:v>40604.400000000001</c:v>
                </c:pt>
                <c:pt idx="70">
                  <c:v>39937.300000000003</c:v>
                </c:pt>
                <c:pt idx="71">
                  <c:v>39270.199999999997</c:v>
                </c:pt>
                <c:pt idx="72">
                  <c:v>39002.699999999997</c:v>
                </c:pt>
                <c:pt idx="73">
                  <c:v>37729</c:v>
                </c:pt>
                <c:pt idx="74">
                  <c:v>37252.1</c:v>
                </c:pt>
                <c:pt idx="75">
                  <c:v>36419.300000000003</c:v>
                </c:pt>
                <c:pt idx="76">
                  <c:v>36008.800000000003</c:v>
                </c:pt>
                <c:pt idx="77">
                  <c:v>35628</c:v>
                </c:pt>
                <c:pt idx="78">
                  <c:v>35641</c:v>
                </c:pt>
                <c:pt idx="79">
                  <c:v>35047</c:v>
                </c:pt>
                <c:pt idx="80">
                  <c:v>34282</c:v>
                </c:pt>
                <c:pt idx="81">
                  <c:v>34002</c:v>
                </c:pt>
                <c:pt idx="82">
                  <c:v>33819</c:v>
                </c:pt>
                <c:pt idx="83">
                  <c:v>33557</c:v>
                </c:pt>
                <c:pt idx="84">
                  <c:v>33257</c:v>
                </c:pt>
                <c:pt idx="85">
                  <c:v>33068</c:v>
                </c:pt>
                <c:pt idx="86">
                  <c:v>32811</c:v>
                </c:pt>
                <c:pt idx="87">
                  <c:v>32431</c:v>
                </c:pt>
                <c:pt idx="88">
                  <c:v>32301</c:v>
                </c:pt>
                <c:pt idx="89">
                  <c:v>32133.766666666666</c:v>
                </c:pt>
                <c:pt idx="90">
                  <c:v>31966.533333333333</c:v>
                </c:pt>
                <c:pt idx="91">
                  <c:v>31799.3</c:v>
                </c:pt>
                <c:pt idx="92">
                  <c:v>31586.5</c:v>
                </c:pt>
                <c:pt idx="93">
                  <c:v>31571.9</c:v>
                </c:pt>
                <c:pt idx="94">
                  <c:v>31469.4</c:v>
                </c:pt>
                <c:pt idx="95">
                  <c:v>31353.5</c:v>
                </c:pt>
                <c:pt idx="96">
                  <c:v>31332.2</c:v>
                </c:pt>
                <c:pt idx="97">
                  <c:v>31078.5</c:v>
                </c:pt>
                <c:pt idx="98">
                  <c:v>31152.6</c:v>
                </c:pt>
                <c:pt idx="99">
                  <c:v>32108.2</c:v>
                </c:pt>
                <c:pt idx="100">
                  <c:v>31891</c:v>
                </c:pt>
                <c:pt idx="101">
                  <c:v>31784.3</c:v>
                </c:pt>
                <c:pt idx="102">
                  <c:v>31769.1</c:v>
                </c:pt>
                <c:pt idx="103">
                  <c:v>31597.5</c:v>
                </c:pt>
              </c:numCache>
            </c:numRef>
          </c:val>
          <c:smooth val="1"/>
          <c:extLst>
            <c:ext xmlns:c16="http://schemas.microsoft.com/office/drawing/2014/chart" uri="{C3380CC4-5D6E-409C-BE32-E72D297353CC}">
              <c16:uniqueId val="{00000001-F9E7-40A9-A9A8-1E0A9647157C}"/>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tickLblSkip val="1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 Network size and usage'!$H$3</c:f>
              <c:strCache>
                <c:ptCount val="1"/>
                <c:pt idx="0">
                  <c:v>Motorways and expressways</c:v>
                </c:pt>
              </c:strCache>
            </c:strRef>
          </c:tx>
          <c:spPr>
            <a:ln w="28575" cap="rnd">
              <a:solidFill>
                <a:schemeClr val="accent1"/>
              </a:solidFill>
              <a:round/>
            </a:ln>
            <a:effectLst/>
          </c:spPr>
          <c:marker>
            <c:symbol val="none"/>
          </c:marker>
          <c:cat>
            <c:numRef>
              <c:f>'4.1 Network size and usage'!$A$58:$A$161</c:f>
              <c:numCache>
                <c:formatCode>General</c:formatCode>
                <c:ptCount val="104"/>
                <c:pt idx="0">
                  <c:v>1920</c:v>
                </c:pt>
                <c:pt idx="1">
                  <c:v>1921</c:v>
                </c:pt>
                <c:pt idx="2">
                  <c:v>1922</c:v>
                </c:pt>
                <c:pt idx="3">
                  <c:v>1923</c:v>
                </c:pt>
                <c:pt idx="4">
                  <c:v>1924</c:v>
                </c:pt>
                <c:pt idx="5">
                  <c:v>1925</c:v>
                </c:pt>
                <c:pt idx="6">
                  <c:v>1926</c:v>
                </c:pt>
                <c:pt idx="7">
                  <c:v>1927</c:v>
                </c:pt>
                <c:pt idx="8">
                  <c:v>1928</c:v>
                </c:pt>
                <c:pt idx="9">
                  <c:v>1929</c:v>
                </c:pt>
                <c:pt idx="10">
                  <c:v>1930</c:v>
                </c:pt>
                <c:pt idx="11">
                  <c:v>1931</c:v>
                </c:pt>
                <c:pt idx="12">
                  <c:v>1932</c:v>
                </c:pt>
                <c:pt idx="13">
                  <c:v>1933</c:v>
                </c:pt>
                <c:pt idx="14">
                  <c:v>1934</c:v>
                </c:pt>
                <c:pt idx="15">
                  <c:v>1935</c:v>
                </c:pt>
                <c:pt idx="16">
                  <c:v>1936</c:v>
                </c:pt>
                <c:pt idx="17">
                  <c:v>1937</c:v>
                </c:pt>
                <c:pt idx="18">
                  <c:v>1938</c:v>
                </c:pt>
                <c:pt idx="19">
                  <c:v>1939</c:v>
                </c:pt>
                <c:pt idx="20">
                  <c:v>1940</c:v>
                </c:pt>
                <c:pt idx="21">
                  <c:v>1941</c:v>
                </c:pt>
                <c:pt idx="22">
                  <c:v>1942</c:v>
                </c:pt>
                <c:pt idx="23">
                  <c:v>1943</c:v>
                </c:pt>
                <c:pt idx="24">
                  <c:v>1944</c:v>
                </c:pt>
                <c:pt idx="25">
                  <c:v>1945</c:v>
                </c:pt>
                <c:pt idx="26">
                  <c:v>1946</c:v>
                </c:pt>
                <c:pt idx="27">
                  <c:v>1947</c:v>
                </c:pt>
                <c:pt idx="28">
                  <c:v>1948</c:v>
                </c:pt>
                <c:pt idx="29">
                  <c:v>1949</c:v>
                </c:pt>
                <c:pt idx="30">
                  <c:v>1950</c:v>
                </c:pt>
                <c:pt idx="31">
                  <c:v>1951</c:v>
                </c:pt>
                <c:pt idx="32">
                  <c:v>1952</c:v>
                </c:pt>
                <c:pt idx="33">
                  <c:v>1953</c:v>
                </c:pt>
                <c:pt idx="34">
                  <c:v>1954</c:v>
                </c:pt>
                <c:pt idx="35">
                  <c:v>1955</c:v>
                </c:pt>
                <c:pt idx="36">
                  <c:v>1956</c:v>
                </c:pt>
                <c:pt idx="37">
                  <c:v>1957</c:v>
                </c:pt>
                <c:pt idx="38">
                  <c:v>1958</c:v>
                </c:pt>
                <c:pt idx="39">
                  <c:v>1959</c:v>
                </c:pt>
                <c:pt idx="40">
                  <c:v>1960</c:v>
                </c:pt>
                <c:pt idx="41">
                  <c:v>1961</c:v>
                </c:pt>
                <c:pt idx="42">
                  <c:v>1962</c:v>
                </c:pt>
                <c:pt idx="43">
                  <c:v>1963</c:v>
                </c:pt>
                <c:pt idx="44">
                  <c:v>1964</c:v>
                </c:pt>
                <c:pt idx="45">
                  <c:v>1965</c:v>
                </c:pt>
                <c:pt idx="46">
                  <c:v>1966</c:v>
                </c:pt>
                <c:pt idx="47">
                  <c:v>1967</c:v>
                </c:pt>
                <c:pt idx="48">
                  <c:v>1968</c:v>
                </c:pt>
                <c:pt idx="49">
                  <c:v>1969</c:v>
                </c:pt>
                <c:pt idx="50">
                  <c:v>1970</c:v>
                </c:pt>
                <c:pt idx="51">
                  <c:v>1971</c:v>
                </c:pt>
                <c:pt idx="52">
                  <c:v>1972</c:v>
                </c:pt>
                <c:pt idx="53">
                  <c:v>1973</c:v>
                </c:pt>
                <c:pt idx="54">
                  <c:v>1974</c:v>
                </c:pt>
                <c:pt idx="55">
                  <c:v>1975</c:v>
                </c:pt>
                <c:pt idx="56">
                  <c:v>1976</c:v>
                </c:pt>
                <c:pt idx="57">
                  <c:v>1977</c:v>
                </c:pt>
                <c:pt idx="58">
                  <c:v>1978</c:v>
                </c:pt>
                <c:pt idx="59">
                  <c:v>1979</c:v>
                </c:pt>
                <c:pt idx="60">
                  <c:v>1980</c:v>
                </c:pt>
                <c:pt idx="61">
                  <c:v>1981</c:v>
                </c:pt>
                <c:pt idx="62">
                  <c:v>1982</c:v>
                </c:pt>
                <c:pt idx="63">
                  <c:v>1983</c:v>
                </c:pt>
                <c:pt idx="64">
                  <c:v>1984</c:v>
                </c:pt>
                <c:pt idx="65">
                  <c:v>1985</c:v>
                </c:pt>
                <c:pt idx="66">
                  <c:v>1986</c:v>
                </c:pt>
                <c:pt idx="67">
                  <c:v>1987</c:v>
                </c:pt>
                <c:pt idx="68">
                  <c:v>1988</c:v>
                </c:pt>
                <c:pt idx="69">
                  <c:v>1989</c:v>
                </c:pt>
                <c:pt idx="70">
                  <c:v>1990</c:v>
                </c:pt>
                <c:pt idx="71">
                  <c:v>1991</c:v>
                </c:pt>
                <c:pt idx="72">
                  <c:v>1992</c:v>
                </c:pt>
                <c:pt idx="73">
                  <c:v>1993</c:v>
                </c:pt>
                <c:pt idx="74">
                  <c:v>1994</c:v>
                </c:pt>
                <c:pt idx="75">
                  <c:v>1995</c:v>
                </c:pt>
                <c:pt idx="76">
                  <c:v>1996</c:v>
                </c:pt>
                <c:pt idx="77">
                  <c:v>1997</c:v>
                </c:pt>
                <c:pt idx="78">
                  <c:v>1998</c:v>
                </c:pt>
                <c:pt idx="79">
                  <c:v>1999</c:v>
                </c:pt>
                <c:pt idx="80">
                  <c:v>2000</c:v>
                </c:pt>
                <c:pt idx="81">
                  <c:v>2001</c:v>
                </c:pt>
                <c:pt idx="82">
                  <c:v>2002</c:v>
                </c:pt>
                <c:pt idx="83">
                  <c:v>2003</c:v>
                </c:pt>
                <c:pt idx="84">
                  <c:v>2004</c:v>
                </c:pt>
                <c:pt idx="85">
                  <c:v>2005</c:v>
                </c:pt>
                <c:pt idx="86">
                  <c:v>2006</c:v>
                </c:pt>
                <c:pt idx="87">
                  <c:v>2007</c:v>
                </c:pt>
                <c:pt idx="88">
                  <c:v>2008</c:v>
                </c:pt>
                <c:pt idx="89">
                  <c:v>2009</c:v>
                </c:pt>
                <c:pt idx="90">
                  <c:v>2010</c:v>
                </c:pt>
                <c:pt idx="91">
                  <c:v>2011</c:v>
                </c:pt>
                <c:pt idx="92">
                  <c:v>2012</c:v>
                </c:pt>
                <c:pt idx="93">
                  <c:v>2013</c:v>
                </c:pt>
                <c:pt idx="94">
                  <c:v>2014</c:v>
                </c:pt>
                <c:pt idx="95">
                  <c:v>2015</c:v>
                </c:pt>
                <c:pt idx="96">
                  <c:v>2016</c:v>
                </c:pt>
                <c:pt idx="97">
                  <c:v>2017</c:v>
                </c:pt>
                <c:pt idx="98">
                  <c:v>2018</c:v>
                </c:pt>
                <c:pt idx="99">
                  <c:v>2019</c:v>
                </c:pt>
                <c:pt idx="100">
                  <c:v>2020</c:v>
                </c:pt>
                <c:pt idx="101">
                  <c:v>2021</c:v>
                </c:pt>
                <c:pt idx="102">
                  <c:v>2022</c:v>
                </c:pt>
                <c:pt idx="103">
                  <c:v>2023</c:v>
                </c:pt>
              </c:numCache>
            </c:numRef>
          </c:cat>
          <c:val>
            <c:numRef>
              <c:f>'4.1 Network size and usage'!$H$58:$H$161</c:f>
              <c:numCache>
                <c:formatCode>#,##0</c:formatCode>
                <c:ptCount val="104"/>
                <c:pt idx="34">
                  <c:v>8.368567999999998</c:v>
                </c:pt>
                <c:pt idx="35">
                  <c:v>17.863674</c:v>
                </c:pt>
                <c:pt idx="36">
                  <c:v>40.877235999999996</c:v>
                </c:pt>
                <c:pt idx="37">
                  <c:v>40.877235999999996</c:v>
                </c:pt>
                <c:pt idx="38">
                  <c:v>48.280200000000001</c:v>
                </c:pt>
                <c:pt idx="39">
                  <c:v>49.165337000000001</c:v>
                </c:pt>
                <c:pt idx="40">
                  <c:v>50.372342000000003</c:v>
                </c:pt>
                <c:pt idx="41">
                  <c:v>52.190896199999997</c:v>
                </c:pt>
                <c:pt idx="42">
                  <c:v>56.471740600000004</c:v>
                </c:pt>
                <c:pt idx="43">
                  <c:v>56.471740600000004</c:v>
                </c:pt>
                <c:pt idx="44">
                  <c:v>63.649396999999993</c:v>
                </c:pt>
                <c:pt idx="45">
                  <c:v>63.649396999999993</c:v>
                </c:pt>
                <c:pt idx="46">
                  <c:v>74.576815600000003</c:v>
                </c:pt>
                <c:pt idx="47">
                  <c:v>83.363811999999996</c:v>
                </c:pt>
                <c:pt idx="48">
                  <c:v>89.801171999999994</c:v>
                </c:pt>
                <c:pt idx="49">
                  <c:v>94.468258000000006</c:v>
                </c:pt>
                <c:pt idx="50">
                  <c:v>100.47109620000001</c:v>
                </c:pt>
                <c:pt idx="51">
                  <c:v>105.5405172</c:v>
                </c:pt>
                <c:pt idx="52">
                  <c:v>106.5222146</c:v>
                </c:pt>
                <c:pt idx="53">
                  <c:v>114.37579379999998</c:v>
                </c:pt>
                <c:pt idx="54">
                  <c:v>114</c:v>
                </c:pt>
                <c:pt idx="55">
                  <c:v>116</c:v>
                </c:pt>
                <c:pt idx="56">
                  <c:v>108</c:v>
                </c:pt>
                <c:pt idx="57">
                  <c:v>117</c:v>
                </c:pt>
                <c:pt idx="58">
                  <c:v>118.6</c:v>
                </c:pt>
                <c:pt idx="59">
                  <c:v>120.03333333333333</c:v>
                </c:pt>
                <c:pt idx="60">
                  <c:v>121.46666666666667</c:v>
                </c:pt>
                <c:pt idx="61">
                  <c:v>121.3</c:v>
                </c:pt>
                <c:pt idx="62">
                  <c:v>121.8</c:v>
                </c:pt>
                <c:pt idx="63">
                  <c:v>121.8</c:v>
                </c:pt>
                <c:pt idx="64">
                  <c:v>121.8</c:v>
                </c:pt>
                <c:pt idx="65">
                  <c:v>121.8</c:v>
                </c:pt>
                <c:pt idx="66">
                  <c:v>121.8</c:v>
                </c:pt>
                <c:pt idx="67">
                  <c:v>121.8</c:v>
                </c:pt>
                <c:pt idx="68">
                  <c:v>123.73333333333333</c:v>
                </c:pt>
                <c:pt idx="69">
                  <c:v>125.66666666666667</c:v>
                </c:pt>
                <c:pt idx="70">
                  <c:v>127.60000000000001</c:v>
                </c:pt>
                <c:pt idx="71">
                  <c:v>129.53333333333333</c:v>
                </c:pt>
                <c:pt idx="72">
                  <c:v>131.46666666666667</c:v>
                </c:pt>
                <c:pt idx="73">
                  <c:v>133.4</c:v>
                </c:pt>
                <c:pt idx="74">
                  <c:v>135.33333333333334</c:v>
                </c:pt>
                <c:pt idx="75">
                  <c:v>137.26666666666668</c:v>
                </c:pt>
                <c:pt idx="76">
                  <c:v>139.20000000000002</c:v>
                </c:pt>
                <c:pt idx="77">
                  <c:v>141.13333333333335</c:v>
                </c:pt>
                <c:pt idx="78">
                  <c:v>143.06666666666669</c:v>
                </c:pt>
                <c:pt idx="79">
                  <c:v>145</c:v>
                </c:pt>
                <c:pt idx="80">
                  <c:v>159</c:v>
                </c:pt>
                <c:pt idx="81">
                  <c:v>173</c:v>
                </c:pt>
                <c:pt idx="82">
                  <c:v>173</c:v>
                </c:pt>
                <c:pt idx="83">
                  <c:v>173</c:v>
                </c:pt>
                <c:pt idx="84">
                  <c:v>173</c:v>
                </c:pt>
                <c:pt idx="85">
                  <c:v>173</c:v>
                </c:pt>
                <c:pt idx="86">
                  <c:v>173</c:v>
                </c:pt>
                <c:pt idx="87">
                  <c:v>180.06179321486269</c:v>
                </c:pt>
                <c:pt idx="88">
                  <c:v>180.06179321486269</c:v>
                </c:pt>
                <c:pt idx="89">
                  <c:v>192.55573505654283</c:v>
                </c:pt>
                <c:pt idx="90">
                  <c:v>192.55573505654283</c:v>
                </c:pt>
                <c:pt idx="91">
                  <c:v>197.44466882067854</c:v>
                </c:pt>
                <c:pt idx="92">
                  <c:v>222.54119547657515</c:v>
                </c:pt>
                <c:pt idx="93">
                  <c:v>222.54119547657515</c:v>
                </c:pt>
                <c:pt idx="94">
                  <c:v>222.54119547657515</c:v>
                </c:pt>
                <c:pt idx="95">
                  <c:v>276.10218093699518</c:v>
                </c:pt>
                <c:pt idx="96">
                  <c:v>276.10218093699518</c:v>
                </c:pt>
                <c:pt idx="97">
                  <c:v>306.30492730210017</c:v>
                </c:pt>
                <c:pt idx="98">
                  <c:v>306.30492730210017</c:v>
                </c:pt>
                <c:pt idx="99">
                  <c:v>306.30492730210017</c:v>
                </c:pt>
                <c:pt idx="100">
                  <c:v>354.75969305331182</c:v>
                </c:pt>
                <c:pt idx="101">
                  <c:v>354.75969305331182</c:v>
                </c:pt>
                <c:pt idx="102">
                  <c:v>421.90105008077546</c:v>
                </c:pt>
                <c:pt idx="103">
                  <c:v>442</c:v>
                </c:pt>
              </c:numCache>
            </c:numRef>
          </c:val>
          <c:smooth val="0"/>
          <c:extLst>
            <c:ext xmlns:c16="http://schemas.microsoft.com/office/drawing/2014/chart" uri="{C3380CC4-5D6E-409C-BE32-E72D297353CC}">
              <c16:uniqueId val="{00000000-4E60-4C32-8881-96ED3888553C}"/>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tickLblSkip val="1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Network kilometres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student numbers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strRef>
              <c:f>'4.1 Network size and usage'!$AK$3</c:f>
              <c:strCache>
                <c:ptCount val="1"/>
                <c:pt idx="0">
                  <c:v>Student numbers - Primary</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usage'!$AK$38:$AK$161</c:f>
              <c:numCache>
                <c:formatCode>0</c:formatCode>
                <c:ptCount val="124"/>
                <c:pt idx="0">
                  <c:v>149435</c:v>
                </c:pt>
                <c:pt idx="1">
                  <c:v>150021</c:v>
                </c:pt>
                <c:pt idx="2">
                  <c:v>151671</c:v>
                </c:pt>
                <c:pt idx="3">
                  <c:v>152948</c:v>
                </c:pt>
                <c:pt idx="4">
                  <c:v>155674</c:v>
                </c:pt>
                <c:pt idx="5">
                  <c:v>158224</c:v>
                </c:pt>
                <c:pt idx="6">
                  <c:v>160693</c:v>
                </c:pt>
                <c:pt idx="7">
                  <c:v>163428</c:v>
                </c:pt>
                <c:pt idx="8">
                  <c:v>167889</c:v>
                </c:pt>
                <c:pt idx="9">
                  <c:v>174526</c:v>
                </c:pt>
                <c:pt idx="10">
                  <c:v>179656</c:v>
                </c:pt>
                <c:pt idx="11">
                  <c:v>186172</c:v>
                </c:pt>
                <c:pt idx="12">
                  <c:v>191308</c:v>
                </c:pt>
                <c:pt idx="13">
                  <c:v>198066</c:v>
                </c:pt>
                <c:pt idx="14">
                  <c:v>205828</c:v>
                </c:pt>
                <c:pt idx="15">
                  <c:v>210882</c:v>
                </c:pt>
                <c:pt idx="16">
                  <c:v>214651</c:v>
                </c:pt>
                <c:pt idx="17">
                  <c:v>219032</c:v>
                </c:pt>
                <c:pt idx="18">
                  <c:v>224115</c:v>
                </c:pt>
                <c:pt idx="19">
                  <c:v>220075</c:v>
                </c:pt>
                <c:pt idx="20">
                  <c:v>225346</c:v>
                </c:pt>
                <c:pt idx="21">
                  <c:v>234927</c:v>
                </c:pt>
                <c:pt idx="22">
                  <c:v>241513</c:v>
                </c:pt>
                <c:pt idx="23">
                  <c:v>244156</c:v>
                </c:pt>
                <c:pt idx="24">
                  <c:v>245902</c:v>
                </c:pt>
                <c:pt idx="25">
                  <c:v>247043</c:v>
                </c:pt>
                <c:pt idx="26">
                  <c:v>251926</c:v>
                </c:pt>
                <c:pt idx="27">
                  <c:v>254724</c:v>
                </c:pt>
                <c:pt idx="28">
                  <c:v>252863</c:v>
                </c:pt>
                <c:pt idx="29">
                  <c:v>253122</c:v>
                </c:pt>
                <c:pt idx="30">
                  <c:v>252756</c:v>
                </c:pt>
                <c:pt idx="31">
                  <c:v>253058</c:v>
                </c:pt>
                <c:pt idx="32">
                  <c:v>241358</c:v>
                </c:pt>
                <c:pt idx="33">
                  <c:v>234736</c:v>
                </c:pt>
                <c:pt idx="34">
                  <c:v>234293</c:v>
                </c:pt>
                <c:pt idx="35">
                  <c:v>232434</c:v>
                </c:pt>
                <c:pt idx="36">
                  <c:v>247436</c:v>
                </c:pt>
                <c:pt idx="37">
                  <c:v>245609</c:v>
                </c:pt>
                <c:pt idx="38">
                  <c:v>244593</c:v>
                </c:pt>
                <c:pt idx="39">
                  <c:v>244098</c:v>
                </c:pt>
                <c:pt idx="40">
                  <c:v>243460</c:v>
                </c:pt>
                <c:pt idx="41">
                  <c:v>243862</c:v>
                </c:pt>
                <c:pt idx="42">
                  <c:v>243676</c:v>
                </c:pt>
                <c:pt idx="43">
                  <c:v>244974</c:v>
                </c:pt>
                <c:pt idx="44">
                  <c:v>247730</c:v>
                </c:pt>
                <c:pt idx="45">
                  <c:v>252480</c:v>
                </c:pt>
                <c:pt idx="46">
                  <c:v>262774</c:v>
                </c:pt>
                <c:pt idx="47">
                  <c:v>272882</c:v>
                </c:pt>
                <c:pt idx="48">
                  <c:v>279918</c:v>
                </c:pt>
                <c:pt idx="49">
                  <c:v>290286</c:v>
                </c:pt>
                <c:pt idx="50">
                  <c:v>304707</c:v>
                </c:pt>
                <c:pt idx="51">
                  <c:v>319716</c:v>
                </c:pt>
                <c:pt idx="52">
                  <c:v>339560</c:v>
                </c:pt>
                <c:pt idx="53">
                  <c:v>357892</c:v>
                </c:pt>
                <c:pt idx="54">
                  <c:v>373270</c:v>
                </c:pt>
                <c:pt idx="55">
                  <c:v>381488</c:v>
                </c:pt>
                <c:pt idx="56">
                  <c:v>398075</c:v>
                </c:pt>
                <c:pt idx="57">
                  <c:v>411868</c:v>
                </c:pt>
                <c:pt idx="58">
                  <c:v>429379</c:v>
                </c:pt>
                <c:pt idx="59">
                  <c:v>440612</c:v>
                </c:pt>
                <c:pt idx="60">
                  <c:v>424712</c:v>
                </c:pt>
                <c:pt idx="61">
                  <c:v>430554</c:v>
                </c:pt>
                <c:pt idx="62">
                  <c:v>439606</c:v>
                </c:pt>
                <c:pt idx="63">
                  <c:v>448936</c:v>
                </c:pt>
                <c:pt idx="64">
                  <c:v>461411</c:v>
                </c:pt>
                <c:pt idx="65">
                  <c:v>472826</c:v>
                </c:pt>
                <c:pt idx="66">
                  <c:v>485966</c:v>
                </c:pt>
                <c:pt idx="67">
                  <c:v>499955</c:v>
                </c:pt>
                <c:pt idx="68">
                  <c:v>508901</c:v>
                </c:pt>
                <c:pt idx="69">
                  <c:v>513712</c:v>
                </c:pt>
                <c:pt idx="70">
                  <c:v>516364</c:v>
                </c:pt>
                <c:pt idx="71">
                  <c:v>518106</c:v>
                </c:pt>
                <c:pt idx="72">
                  <c:v>519551</c:v>
                </c:pt>
                <c:pt idx="73">
                  <c:v>520984</c:v>
                </c:pt>
                <c:pt idx="74">
                  <c:v>523673</c:v>
                </c:pt>
                <c:pt idx="75">
                  <c:v>525323</c:v>
                </c:pt>
                <c:pt idx="76">
                  <c:v>525012</c:v>
                </c:pt>
                <c:pt idx="77">
                  <c:v>522930</c:v>
                </c:pt>
                <c:pt idx="78">
                  <c:v>521037</c:v>
                </c:pt>
                <c:pt idx="79">
                  <c:v>515976</c:v>
                </c:pt>
                <c:pt idx="80">
                  <c:v>506602</c:v>
                </c:pt>
                <c:pt idx="81">
                  <c:v>493856</c:v>
                </c:pt>
                <c:pt idx="82">
                  <c:v>486167</c:v>
                </c:pt>
                <c:pt idx="83">
                  <c:v>476083</c:v>
                </c:pt>
                <c:pt idx="84">
                  <c:v>465353</c:v>
                </c:pt>
                <c:pt idx="85">
                  <c:v>450502</c:v>
                </c:pt>
                <c:pt idx="86">
                  <c:v>439107</c:v>
                </c:pt>
                <c:pt idx="87">
                  <c:v>430885</c:v>
                </c:pt>
                <c:pt idx="88">
                  <c:v>422422</c:v>
                </c:pt>
                <c:pt idx="89">
                  <c:v>421424</c:v>
                </c:pt>
                <c:pt idx="90">
                  <c:v>420426</c:v>
                </c:pt>
                <c:pt idx="91">
                  <c:v>416084</c:v>
                </c:pt>
                <c:pt idx="92">
                  <c:v>417401</c:v>
                </c:pt>
                <c:pt idx="93">
                  <c:v>423510</c:v>
                </c:pt>
                <c:pt idx="94">
                  <c:v>430938</c:v>
                </c:pt>
                <c:pt idx="95">
                  <c:v>444761</c:v>
                </c:pt>
                <c:pt idx="96">
                  <c:v>458231</c:v>
                </c:pt>
                <c:pt idx="97">
                  <c:v>471431</c:v>
                </c:pt>
                <c:pt idx="98">
                  <c:v>479264</c:v>
                </c:pt>
                <c:pt idx="99">
                  <c:v>481085</c:v>
                </c:pt>
                <c:pt idx="100">
                  <c:v>484161</c:v>
                </c:pt>
                <c:pt idx="101">
                  <c:v>483962</c:v>
                </c:pt>
                <c:pt idx="102">
                  <c:v>488424</c:v>
                </c:pt>
                <c:pt idx="103">
                  <c:v>492860</c:v>
                </c:pt>
                <c:pt idx="104">
                  <c:v>488071</c:v>
                </c:pt>
                <c:pt idx="105">
                  <c:v>485124</c:v>
                </c:pt>
                <c:pt idx="106">
                  <c:v>482758</c:v>
                </c:pt>
                <c:pt idx="107">
                  <c:v>480594</c:v>
                </c:pt>
                <c:pt idx="108">
                  <c:v>477901</c:v>
                </c:pt>
                <c:pt idx="109">
                  <c:v>476747</c:v>
                </c:pt>
                <c:pt idx="110">
                  <c:v>476961</c:v>
                </c:pt>
                <c:pt idx="111">
                  <c:v>475796</c:v>
                </c:pt>
                <c:pt idx="112">
                  <c:v>475908</c:v>
                </c:pt>
                <c:pt idx="113">
                  <c:v>478615</c:v>
                </c:pt>
                <c:pt idx="114">
                  <c:v>483843</c:v>
                </c:pt>
                <c:pt idx="115">
                  <c:v>493352</c:v>
                </c:pt>
                <c:pt idx="116">
                  <c:v>504202</c:v>
                </c:pt>
                <c:pt idx="117">
                  <c:v>513657</c:v>
                </c:pt>
                <c:pt idx="118">
                  <c:v>522457</c:v>
                </c:pt>
                <c:pt idx="119">
                  <c:v>529287</c:v>
                </c:pt>
                <c:pt idx="120">
                  <c:v>532035</c:v>
                </c:pt>
                <c:pt idx="121">
                  <c:v>530516</c:v>
                </c:pt>
                <c:pt idx="122">
                  <c:v>520131</c:v>
                </c:pt>
                <c:pt idx="123">
                  <c:v>524729</c:v>
                </c:pt>
              </c:numCache>
            </c:numRef>
          </c:val>
          <c:smooth val="0"/>
          <c:extLst>
            <c:ext xmlns:c16="http://schemas.microsoft.com/office/drawing/2014/chart" uri="{C3380CC4-5D6E-409C-BE32-E72D297353CC}">
              <c16:uniqueId val="{00000000-EFCD-4F41-A887-95F8669AAD88}"/>
            </c:ext>
          </c:extLst>
        </c:ser>
        <c:ser>
          <c:idx val="1"/>
          <c:order val="1"/>
          <c:tx>
            <c:strRef>
              <c:f>'4.1 Network size and usage'!$AL$3</c:f>
              <c:strCache>
                <c:ptCount val="1"/>
                <c:pt idx="0">
                  <c:v>Student numbers - Secondary</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usage'!$AL$38:$AL$161</c:f>
              <c:numCache>
                <c:formatCode>0</c:formatCode>
                <c:ptCount val="124"/>
                <c:pt idx="0">
                  <c:v>2792</c:v>
                </c:pt>
                <c:pt idx="1">
                  <c:v>3561</c:v>
                </c:pt>
                <c:pt idx="2">
                  <c:v>4551</c:v>
                </c:pt>
                <c:pt idx="3">
                  <c:v>5818</c:v>
                </c:pt>
                <c:pt idx="4">
                  <c:v>6368</c:v>
                </c:pt>
                <c:pt idx="5">
                  <c:v>6932</c:v>
                </c:pt>
                <c:pt idx="6">
                  <c:v>6864</c:v>
                </c:pt>
                <c:pt idx="7">
                  <c:v>6648</c:v>
                </c:pt>
                <c:pt idx="8">
                  <c:v>7168</c:v>
                </c:pt>
                <c:pt idx="9">
                  <c:v>7593</c:v>
                </c:pt>
                <c:pt idx="10">
                  <c:v>8345</c:v>
                </c:pt>
                <c:pt idx="11">
                  <c:v>9414</c:v>
                </c:pt>
                <c:pt idx="12">
                  <c:v>10055</c:v>
                </c:pt>
                <c:pt idx="13">
                  <c:v>10200</c:v>
                </c:pt>
                <c:pt idx="14">
                  <c:v>11003</c:v>
                </c:pt>
                <c:pt idx="15">
                  <c:v>11537</c:v>
                </c:pt>
                <c:pt idx="16">
                  <c:v>12276</c:v>
                </c:pt>
                <c:pt idx="17">
                  <c:v>13323</c:v>
                </c:pt>
                <c:pt idx="18">
                  <c:v>14780</c:v>
                </c:pt>
                <c:pt idx="19">
                  <c:v>15650</c:v>
                </c:pt>
                <c:pt idx="20">
                  <c:v>15558</c:v>
                </c:pt>
                <c:pt idx="21">
                  <c:v>17189</c:v>
                </c:pt>
                <c:pt idx="22">
                  <c:v>19542</c:v>
                </c:pt>
                <c:pt idx="23">
                  <c:v>21625</c:v>
                </c:pt>
                <c:pt idx="24">
                  <c:v>22752</c:v>
                </c:pt>
                <c:pt idx="25">
                  <c:v>23293</c:v>
                </c:pt>
                <c:pt idx="26">
                  <c:v>25444</c:v>
                </c:pt>
                <c:pt idx="27">
                  <c:v>26406</c:v>
                </c:pt>
                <c:pt idx="28">
                  <c:v>28409</c:v>
                </c:pt>
                <c:pt idx="29">
                  <c:v>29310</c:v>
                </c:pt>
                <c:pt idx="30">
                  <c:v>31167</c:v>
                </c:pt>
                <c:pt idx="31">
                  <c:v>32462</c:v>
                </c:pt>
                <c:pt idx="32">
                  <c:v>31156</c:v>
                </c:pt>
                <c:pt idx="33">
                  <c:v>30961</c:v>
                </c:pt>
                <c:pt idx="34">
                  <c:v>31100</c:v>
                </c:pt>
                <c:pt idx="35">
                  <c:v>32046</c:v>
                </c:pt>
                <c:pt idx="36">
                  <c:v>32289</c:v>
                </c:pt>
                <c:pt idx="37">
                  <c:v>33646</c:v>
                </c:pt>
                <c:pt idx="38">
                  <c:v>35720</c:v>
                </c:pt>
                <c:pt idx="39">
                  <c:v>37195</c:v>
                </c:pt>
                <c:pt idx="40">
                  <c:v>36179</c:v>
                </c:pt>
                <c:pt idx="41">
                  <c:v>34715</c:v>
                </c:pt>
                <c:pt idx="42">
                  <c:v>34937</c:v>
                </c:pt>
                <c:pt idx="43">
                  <c:v>37992</c:v>
                </c:pt>
                <c:pt idx="44">
                  <c:v>44176</c:v>
                </c:pt>
                <c:pt idx="45">
                  <c:v>47134</c:v>
                </c:pt>
                <c:pt idx="46">
                  <c:v>48723</c:v>
                </c:pt>
                <c:pt idx="47">
                  <c:v>49754</c:v>
                </c:pt>
                <c:pt idx="48">
                  <c:v>49899</c:v>
                </c:pt>
                <c:pt idx="49">
                  <c:v>51623</c:v>
                </c:pt>
                <c:pt idx="50">
                  <c:v>53829</c:v>
                </c:pt>
                <c:pt idx="51">
                  <c:v>56640</c:v>
                </c:pt>
                <c:pt idx="52">
                  <c:v>61094</c:v>
                </c:pt>
                <c:pt idx="53">
                  <c:v>66996</c:v>
                </c:pt>
                <c:pt idx="54">
                  <c:v>74816</c:v>
                </c:pt>
                <c:pt idx="55">
                  <c:v>80895</c:v>
                </c:pt>
                <c:pt idx="56">
                  <c:v>85332</c:v>
                </c:pt>
                <c:pt idx="57">
                  <c:v>89198</c:v>
                </c:pt>
                <c:pt idx="58">
                  <c:v>94256</c:v>
                </c:pt>
                <c:pt idx="59">
                  <c:v>106717</c:v>
                </c:pt>
                <c:pt idx="60">
                  <c:v>118658</c:v>
                </c:pt>
                <c:pt idx="61">
                  <c:v>130384</c:v>
                </c:pt>
                <c:pt idx="62">
                  <c:v>140813</c:v>
                </c:pt>
                <c:pt idx="63">
                  <c:v>148581</c:v>
                </c:pt>
                <c:pt idx="64">
                  <c:v>153148</c:v>
                </c:pt>
                <c:pt idx="65">
                  <c:v>157167</c:v>
                </c:pt>
                <c:pt idx="66">
                  <c:v>161689</c:v>
                </c:pt>
                <c:pt idx="67">
                  <c:v>168154</c:v>
                </c:pt>
                <c:pt idx="68">
                  <c:v>179462</c:v>
                </c:pt>
                <c:pt idx="69">
                  <c:v>183783</c:v>
                </c:pt>
                <c:pt idx="70">
                  <c:v>186238</c:v>
                </c:pt>
                <c:pt idx="71">
                  <c:v>190106</c:v>
                </c:pt>
                <c:pt idx="72">
                  <c:v>196655</c:v>
                </c:pt>
                <c:pt idx="73">
                  <c:v>202179</c:v>
                </c:pt>
                <c:pt idx="74">
                  <c:v>208596</c:v>
                </c:pt>
                <c:pt idx="75">
                  <c:v>219754</c:v>
                </c:pt>
                <c:pt idx="76">
                  <c:v>230291</c:v>
                </c:pt>
                <c:pt idx="77">
                  <c:v>232015</c:v>
                </c:pt>
                <c:pt idx="78">
                  <c:v>235043</c:v>
                </c:pt>
                <c:pt idx="79">
                  <c:v>230128</c:v>
                </c:pt>
                <c:pt idx="80">
                  <c:v>226346</c:v>
                </c:pt>
                <c:pt idx="81">
                  <c:v>224926</c:v>
                </c:pt>
                <c:pt idx="82">
                  <c:v>223501</c:v>
                </c:pt>
                <c:pt idx="83">
                  <c:v>230748</c:v>
                </c:pt>
                <c:pt idx="84">
                  <c:v>226889</c:v>
                </c:pt>
                <c:pt idx="85">
                  <c:v>229251</c:v>
                </c:pt>
                <c:pt idx="86">
                  <c:v>229307</c:v>
                </c:pt>
                <c:pt idx="87">
                  <c:v>230689</c:v>
                </c:pt>
                <c:pt idx="88">
                  <c:v>232432</c:v>
                </c:pt>
                <c:pt idx="89">
                  <c:v>231294</c:v>
                </c:pt>
                <c:pt idx="90">
                  <c:v>230156</c:v>
                </c:pt>
                <c:pt idx="91">
                  <c:v>228689</c:v>
                </c:pt>
                <c:pt idx="92">
                  <c:v>227912</c:v>
                </c:pt>
                <c:pt idx="93">
                  <c:v>223787</c:v>
                </c:pt>
                <c:pt idx="94">
                  <c:v>222095</c:v>
                </c:pt>
                <c:pt idx="95">
                  <c:v>220470</c:v>
                </c:pt>
                <c:pt idx="96">
                  <c:v>235553</c:v>
                </c:pt>
                <c:pt idx="97">
                  <c:v>238251</c:v>
                </c:pt>
                <c:pt idx="98">
                  <c:v>242746</c:v>
                </c:pt>
                <c:pt idx="99">
                  <c:v>243775</c:v>
                </c:pt>
                <c:pt idx="100">
                  <c:v>243110</c:v>
                </c:pt>
                <c:pt idx="101">
                  <c:v>246916</c:v>
                </c:pt>
                <c:pt idx="102">
                  <c:v>256552</c:v>
                </c:pt>
                <c:pt idx="103">
                  <c:v>265070</c:v>
                </c:pt>
                <c:pt idx="104">
                  <c:v>273663</c:v>
                </c:pt>
                <c:pt idx="105">
                  <c:v>275769</c:v>
                </c:pt>
                <c:pt idx="106">
                  <c:v>276128</c:v>
                </c:pt>
                <c:pt idx="107">
                  <c:v>277504</c:v>
                </c:pt>
                <c:pt idx="108">
                  <c:v>278142</c:v>
                </c:pt>
                <c:pt idx="109">
                  <c:v>282180</c:v>
                </c:pt>
                <c:pt idx="110">
                  <c:v>284451</c:v>
                </c:pt>
                <c:pt idx="111">
                  <c:v>285024</c:v>
                </c:pt>
                <c:pt idx="112">
                  <c:v>282132</c:v>
                </c:pt>
                <c:pt idx="113">
                  <c:v>282252</c:v>
                </c:pt>
                <c:pt idx="114">
                  <c:v>281404</c:v>
                </c:pt>
                <c:pt idx="115">
                  <c:v>281590</c:v>
                </c:pt>
                <c:pt idx="116">
                  <c:v>281550</c:v>
                </c:pt>
                <c:pt idx="117">
                  <c:v>284327</c:v>
                </c:pt>
                <c:pt idx="118">
                  <c:v>283241</c:v>
                </c:pt>
                <c:pt idx="119">
                  <c:v>284935</c:v>
                </c:pt>
                <c:pt idx="120">
                  <c:v>291421</c:v>
                </c:pt>
                <c:pt idx="121">
                  <c:v>293571</c:v>
                </c:pt>
                <c:pt idx="122">
                  <c:v>291527</c:v>
                </c:pt>
                <c:pt idx="123">
                  <c:v>302655</c:v>
                </c:pt>
              </c:numCache>
            </c:numRef>
          </c:val>
          <c:smooth val="0"/>
          <c:extLst>
            <c:ext xmlns:c16="http://schemas.microsoft.com/office/drawing/2014/chart" uri="{C3380CC4-5D6E-409C-BE32-E72D297353CC}">
              <c16:uniqueId val="{00000001-EFCD-4F41-A887-95F8669AAD88}"/>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student numbers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strRef>
              <c:f>'4.1 Network size and usage'!$AM$3</c:f>
              <c:strCache>
                <c:ptCount val="1"/>
                <c:pt idx="0">
                  <c:v>Student numbers - Tertiary</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usage'!$AM$38:$AM$161</c:f>
              <c:numCache>
                <c:formatCode>0</c:formatCode>
                <c:ptCount val="124"/>
                <c:pt idx="0">
                  <c:v>805</c:v>
                </c:pt>
                <c:pt idx="1">
                  <c:v>783</c:v>
                </c:pt>
                <c:pt idx="2">
                  <c:v>864</c:v>
                </c:pt>
                <c:pt idx="3">
                  <c:v>862</c:v>
                </c:pt>
                <c:pt idx="4">
                  <c:v>971</c:v>
                </c:pt>
                <c:pt idx="5">
                  <c:v>1153</c:v>
                </c:pt>
                <c:pt idx="6">
                  <c:v>1332</c:v>
                </c:pt>
                <c:pt idx="7">
                  <c:v>1325</c:v>
                </c:pt>
                <c:pt idx="8">
                  <c:v>1634</c:v>
                </c:pt>
                <c:pt idx="9">
                  <c:v>1846</c:v>
                </c:pt>
                <c:pt idx="10">
                  <c:v>1862</c:v>
                </c:pt>
                <c:pt idx="11">
                  <c:v>1900</c:v>
                </c:pt>
                <c:pt idx="12">
                  <c:v>2228</c:v>
                </c:pt>
                <c:pt idx="13">
                  <c:v>2318</c:v>
                </c:pt>
                <c:pt idx="14">
                  <c:v>2257</c:v>
                </c:pt>
                <c:pt idx="15">
                  <c:v>2039</c:v>
                </c:pt>
                <c:pt idx="16">
                  <c:v>1985</c:v>
                </c:pt>
                <c:pt idx="17">
                  <c:v>1977</c:v>
                </c:pt>
                <c:pt idx="18">
                  <c:v>2226</c:v>
                </c:pt>
                <c:pt idx="19">
                  <c:v>3060</c:v>
                </c:pt>
                <c:pt idx="20">
                  <c:v>3822</c:v>
                </c:pt>
                <c:pt idx="21">
                  <c:v>4123</c:v>
                </c:pt>
                <c:pt idx="22">
                  <c:v>3958</c:v>
                </c:pt>
                <c:pt idx="23">
                  <c:v>4202</c:v>
                </c:pt>
                <c:pt idx="24">
                  <c:v>4236</c:v>
                </c:pt>
                <c:pt idx="25">
                  <c:v>4442</c:v>
                </c:pt>
                <c:pt idx="26">
                  <c:v>4653</c:v>
                </c:pt>
                <c:pt idx="27">
                  <c:v>4878</c:v>
                </c:pt>
                <c:pt idx="28">
                  <c:v>4802</c:v>
                </c:pt>
                <c:pt idx="29">
                  <c:v>4623</c:v>
                </c:pt>
                <c:pt idx="30">
                  <c:v>5956</c:v>
                </c:pt>
                <c:pt idx="31">
                  <c:v>6034</c:v>
                </c:pt>
                <c:pt idx="32">
                  <c:v>5902</c:v>
                </c:pt>
                <c:pt idx="33">
                  <c:v>5249</c:v>
                </c:pt>
                <c:pt idx="34">
                  <c:v>4721</c:v>
                </c:pt>
                <c:pt idx="35">
                  <c:v>5247</c:v>
                </c:pt>
                <c:pt idx="36">
                  <c:v>6152</c:v>
                </c:pt>
                <c:pt idx="37">
                  <c:v>6356</c:v>
                </c:pt>
                <c:pt idx="38">
                  <c:v>6741</c:v>
                </c:pt>
                <c:pt idx="39">
                  <c:v>7235</c:v>
                </c:pt>
                <c:pt idx="40">
                  <c:v>6654</c:v>
                </c:pt>
                <c:pt idx="41">
                  <c:v>6467</c:v>
                </c:pt>
                <c:pt idx="42">
                  <c:v>5755</c:v>
                </c:pt>
                <c:pt idx="43">
                  <c:v>7468</c:v>
                </c:pt>
                <c:pt idx="44">
                  <c:v>8664</c:v>
                </c:pt>
                <c:pt idx="45">
                  <c:v>9580</c:v>
                </c:pt>
                <c:pt idx="46">
                  <c:v>12568</c:v>
                </c:pt>
                <c:pt idx="47">
                  <c:v>12925</c:v>
                </c:pt>
                <c:pt idx="48">
                  <c:v>13255</c:v>
                </c:pt>
                <c:pt idx="49">
                  <c:v>13321</c:v>
                </c:pt>
                <c:pt idx="50">
                  <c:v>13620</c:v>
                </c:pt>
                <c:pt idx="51">
                  <c:v>13132</c:v>
                </c:pt>
                <c:pt idx="52">
                  <c:v>12935</c:v>
                </c:pt>
                <c:pt idx="53">
                  <c:v>13095</c:v>
                </c:pt>
                <c:pt idx="54">
                  <c:v>13138</c:v>
                </c:pt>
                <c:pt idx="55">
                  <c:v>13178</c:v>
                </c:pt>
                <c:pt idx="56">
                  <c:v>13456</c:v>
                </c:pt>
                <c:pt idx="57">
                  <c:v>14257</c:v>
                </c:pt>
                <c:pt idx="58">
                  <c:v>15687</c:v>
                </c:pt>
                <c:pt idx="59">
                  <c:v>17258</c:v>
                </c:pt>
                <c:pt idx="60">
                  <c:v>19718</c:v>
                </c:pt>
                <c:pt idx="61">
                  <c:v>20855</c:v>
                </c:pt>
                <c:pt idx="62">
                  <c:v>21878</c:v>
                </c:pt>
                <c:pt idx="63">
                  <c:v>23371</c:v>
                </c:pt>
                <c:pt idx="64">
                  <c:v>24951</c:v>
                </c:pt>
                <c:pt idx="65">
                  <c:v>27792</c:v>
                </c:pt>
                <c:pt idx="66">
                  <c:v>30487</c:v>
                </c:pt>
                <c:pt idx="67">
                  <c:v>32824</c:v>
                </c:pt>
                <c:pt idx="68">
                  <c:v>36402</c:v>
                </c:pt>
                <c:pt idx="69">
                  <c:v>40067</c:v>
                </c:pt>
                <c:pt idx="70">
                  <c:v>43915</c:v>
                </c:pt>
                <c:pt idx="71">
                  <c:v>47284</c:v>
                </c:pt>
                <c:pt idx="72">
                  <c:v>49688</c:v>
                </c:pt>
                <c:pt idx="73">
                  <c:v>50184</c:v>
                </c:pt>
                <c:pt idx="74">
                  <c:v>51126</c:v>
                </c:pt>
                <c:pt idx="75">
                  <c:v>53487</c:v>
                </c:pt>
                <c:pt idx="76">
                  <c:v>58241</c:v>
                </c:pt>
                <c:pt idx="77">
                  <c:v>59486</c:v>
                </c:pt>
                <c:pt idx="78">
                  <c:v>60705</c:v>
                </c:pt>
                <c:pt idx="79">
                  <c:v>61256</c:v>
                </c:pt>
                <c:pt idx="80">
                  <c:v>64060</c:v>
                </c:pt>
                <c:pt idx="81">
                  <c:v>65580</c:v>
                </c:pt>
                <c:pt idx="82">
                  <c:v>65943</c:v>
                </c:pt>
                <c:pt idx="83">
                  <c:v>67898</c:v>
                </c:pt>
                <c:pt idx="84">
                  <c:v>69042</c:v>
                </c:pt>
                <c:pt idx="85">
                  <c:v>70927</c:v>
                </c:pt>
                <c:pt idx="86">
                  <c:v>74884</c:v>
                </c:pt>
                <c:pt idx="87">
                  <c:v>81589</c:v>
                </c:pt>
                <c:pt idx="88">
                  <c:v>89461</c:v>
                </c:pt>
                <c:pt idx="89">
                  <c:v>94496</c:v>
                </c:pt>
                <c:pt idx="90">
                  <c:v>99531</c:v>
                </c:pt>
                <c:pt idx="91">
                  <c:v>117357</c:v>
                </c:pt>
                <c:pt idx="92">
                  <c:v>132356</c:v>
                </c:pt>
                <c:pt idx="93">
                  <c:v>137725</c:v>
                </c:pt>
                <c:pt idx="94">
                  <c:v>146114</c:v>
                </c:pt>
                <c:pt idx="95">
                  <c:v>151760</c:v>
                </c:pt>
                <c:pt idx="96">
                  <c:v>207895</c:v>
                </c:pt>
                <c:pt idx="97">
                  <c:v>252034</c:v>
                </c:pt>
                <c:pt idx="98">
                  <c:v>256123</c:v>
                </c:pt>
                <c:pt idx="99">
                  <c:v>253043</c:v>
                </c:pt>
              </c:numCache>
            </c:numRef>
          </c:val>
          <c:smooth val="0"/>
          <c:extLst>
            <c:ext xmlns:c16="http://schemas.microsoft.com/office/drawing/2014/chart" uri="{C3380CC4-5D6E-409C-BE32-E72D297353CC}">
              <c16:uniqueId val="{00000000-BB2D-4AC4-9D47-C3963C1A2D2F}"/>
            </c:ext>
          </c:extLst>
        </c:ser>
        <c:ser>
          <c:idx val="1"/>
          <c:order val="1"/>
          <c:tx>
            <c:strRef>
              <c:f>'4.1 Network size and usage'!$AN$3</c:f>
              <c:strCache>
                <c:ptCount val="1"/>
                <c:pt idx="0">
                  <c:v>Student numbers - Tertiary (public providers)</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usage'!$AN$38:$AN$161</c:f>
              <c:numCache>
                <c:formatCode>0</c:formatCode>
                <c:ptCount val="124"/>
                <c:pt idx="62" formatCode="0.00%">
                  <c:v>2.4598079102342605</c:v>
                </c:pt>
                <c:pt idx="65">
                  <c:v>51613</c:v>
                </c:pt>
                <c:pt idx="66">
                  <c:v>57450</c:v>
                </c:pt>
                <c:pt idx="67">
                  <c:v>60658</c:v>
                </c:pt>
                <c:pt idx="68">
                  <c:v>66690</c:v>
                </c:pt>
                <c:pt idx="69">
                  <c:v>73934</c:v>
                </c:pt>
                <c:pt idx="70">
                  <c:v>79839</c:v>
                </c:pt>
                <c:pt idx="71">
                  <c:v>86708</c:v>
                </c:pt>
                <c:pt idx="72">
                  <c:v>95092</c:v>
                </c:pt>
                <c:pt idx="73">
                  <c:v>95965</c:v>
                </c:pt>
                <c:pt idx="74">
                  <c:v>94340</c:v>
                </c:pt>
                <c:pt idx="75">
                  <c:v>96683</c:v>
                </c:pt>
                <c:pt idx="76">
                  <c:v>104519</c:v>
                </c:pt>
                <c:pt idx="77">
                  <c:v>102310</c:v>
                </c:pt>
                <c:pt idx="78">
                  <c:v>107801</c:v>
                </c:pt>
                <c:pt idx="79">
                  <c:v>114719</c:v>
                </c:pt>
                <c:pt idx="80">
                  <c:v>116002</c:v>
                </c:pt>
                <c:pt idx="81">
                  <c:v>116475</c:v>
                </c:pt>
                <c:pt idx="82">
                  <c:v>117111</c:v>
                </c:pt>
                <c:pt idx="83">
                  <c:v>120507</c:v>
                </c:pt>
                <c:pt idx="84">
                  <c:v>120261</c:v>
                </c:pt>
                <c:pt idx="85">
                  <c:v>121493</c:v>
                </c:pt>
                <c:pt idx="86">
                  <c:v>127296</c:v>
                </c:pt>
                <c:pt idx="87">
                  <c:v>132042</c:v>
                </c:pt>
                <c:pt idx="88">
                  <c:v>136555</c:v>
                </c:pt>
                <c:pt idx="89">
                  <c:v>141315</c:v>
                </c:pt>
                <c:pt idx="90">
                  <c:v>141456</c:v>
                </c:pt>
                <c:pt idx="91">
                  <c:v>165115</c:v>
                </c:pt>
                <c:pt idx="92">
                  <c:v>181125</c:v>
                </c:pt>
                <c:pt idx="93">
                  <c:v>197134</c:v>
                </c:pt>
                <c:pt idx="94">
                  <c:v>252270</c:v>
                </c:pt>
                <c:pt idx="95">
                  <c:v>266845</c:v>
                </c:pt>
                <c:pt idx="96">
                  <c:v>270090</c:v>
                </c:pt>
                <c:pt idx="97">
                  <c:v>268495</c:v>
                </c:pt>
                <c:pt idx="98">
                  <c:v>268520</c:v>
                </c:pt>
                <c:pt idx="99">
                  <c:v>267800</c:v>
                </c:pt>
                <c:pt idx="100">
                  <c:v>279960</c:v>
                </c:pt>
                <c:pt idx="101">
                  <c:v>299890</c:v>
                </c:pt>
                <c:pt idx="102">
                  <c:v>343115</c:v>
                </c:pt>
                <c:pt idx="103">
                  <c:v>393280</c:v>
                </c:pt>
                <c:pt idx="104">
                  <c:v>418925</c:v>
                </c:pt>
                <c:pt idx="105">
                  <c:v>430635</c:v>
                </c:pt>
                <c:pt idx="106">
                  <c:v>419130</c:v>
                </c:pt>
                <c:pt idx="107">
                  <c:v>414495</c:v>
                </c:pt>
                <c:pt idx="108">
                  <c:v>393775</c:v>
                </c:pt>
                <c:pt idx="109">
                  <c:v>399230</c:v>
                </c:pt>
                <c:pt idx="110">
                  <c:v>396915</c:v>
                </c:pt>
                <c:pt idx="111">
                  <c:v>362130</c:v>
                </c:pt>
                <c:pt idx="112">
                  <c:v>357980</c:v>
                </c:pt>
                <c:pt idx="113">
                  <c:v>348695</c:v>
                </c:pt>
                <c:pt idx="114">
                  <c:v>347790</c:v>
                </c:pt>
                <c:pt idx="115">
                  <c:v>350585</c:v>
                </c:pt>
                <c:pt idx="116">
                  <c:v>353250</c:v>
                </c:pt>
                <c:pt idx="117">
                  <c:v>346160</c:v>
                </c:pt>
                <c:pt idx="118">
                  <c:v>340745</c:v>
                </c:pt>
                <c:pt idx="119">
                  <c:v>333325</c:v>
                </c:pt>
                <c:pt idx="120">
                  <c:v>327895</c:v>
                </c:pt>
                <c:pt idx="121">
                  <c:v>344610</c:v>
                </c:pt>
                <c:pt idx="122">
                  <c:v>329335</c:v>
                </c:pt>
                <c:pt idx="123">
                  <c:v>326875</c:v>
                </c:pt>
              </c:numCache>
            </c:numRef>
          </c:val>
          <c:smooth val="0"/>
          <c:extLst>
            <c:ext xmlns:c16="http://schemas.microsoft.com/office/drawing/2014/chart" uri="{C3380CC4-5D6E-409C-BE32-E72D297353CC}">
              <c16:uniqueId val="{00000001-BB2D-4AC4-9D47-C3963C1A2D2F}"/>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Electricity generation capacity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Network size and usage'!$N$3</c:f>
              <c:strCache>
                <c:ptCount val="1"/>
                <c:pt idx="0">
                  <c:v>Electricity generation capacity</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usage'!$N$38:$N$161</c:f>
              <c:numCache>
                <c:formatCode>#,##0</c:formatCode>
                <c:ptCount val="124"/>
                <c:pt idx="21">
                  <c:v>49.6</c:v>
                </c:pt>
                <c:pt idx="22">
                  <c:v>51.7</c:v>
                </c:pt>
                <c:pt idx="23">
                  <c:v>57.6</c:v>
                </c:pt>
                <c:pt idx="24">
                  <c:v>66</c:v>
                </c:pt>
                <c:pt idx="25">
                  <c:v>81.900000000000006</c:v>
                </c:pt>
                <c:pt idx="26">
                  <c:v>127</c:v>
                </c:pt>
                <c:pt idx="27">
                  <c:v>138.9</c:v>
                </c:pt>
                <c:pt idx="28">
                  <c:v>146.4</c:v>
                </c:pt>
                <c:pt idx="29">
                  <c:v>175</c:v>
                </c:pt>
                <c:pt idx="30">
                  <c:v>254</c:v>
                </c:pt>
                <c:pt idx="31">
                  <c:v>224</c:v>
                </c:pt>
                <c:pt idx="32">
                  <c:v>191.1</c:v>
                </c:pt>
                <c:pt idx="33">
                  <c:v>203.4</c:v>
                </c:pt>
                <c:pt idx="34">
                  <c:v>203.7</c:v>
                </c:pt>
                <c:pt idx="35">
                  <c:v>233.8</c:v>
                </c:pt>
                <c:pt idx="36">
                  <c:v>235.4</c:v>
                </c:pt>
                <c:pt idx="37">
                  <c:v>235.5</c:v>
                </c:pt>
                <c:pt idx="38">
                  <c:v>279.89999999999998</c:v>
                </c:pt>
                <c:pt idx="39">
                  <c:v>279.89999999999998</c:v>
                </c:pt>
                <c:pt idx="40">
                  <c:v>299.39999999999998</c:v>
                </c:pt>
                <c:pt idx="41">
                  <c:v>338.1</c:v>
                </c:pt>
                <c:pt idx="42">
                  <c:v>340.8</c:v>
                </c:pt>
                <c:pt idx="43">
                  <c:v>364.2</c:v>
                </c:pt>
                <c:pt idx="44">
                  <c:v>414.3</c:v>
                </c:pt>
                <c:pt idx="45">
                  <c:v>395.4</c:v>
                </c:pt>
                <c:pt idx="46">
                  <c:v>433.9</c:v>
                </c:pt>
                <c:pt idx="47">
                  <c:v>455.9</c:v>
                </c:pt>
                <c:pt idx="48">
                  <c:v>509.2</c:v>
                </c:pt>
                <c:pt idx="49">
                  <c:v>586.70000000000005</c:v>
                </c:pt>
                <c:pt idx="50">
                  <c:v>590</c:v>
                </c:pt>
                <c:pt idx="51">
                  <c:v>589.9</c:v>
                </c:pt>
                <c:pt idx="52">
                  <c:v>616.1</c:v>
                </c:pt>
                <c:pt idx="53">
                  <c:v>702</c:v>
                </c:pt>
                <c:pt idx="54">
                  <c:v>764.9</c:v>
                </c:pt>
                <c:pt idx="55">
                  <c:v>864.6</c:v>
                </c:pt>
                <c:pt idx="56">
                  <c:v>940.2</c:v>
                </c:pt>
                <c:pt idx="57">
                  <c:v>1205.2</c:v>
                </c:pt>
                <c:pt idx="58">
                  <c:v>1201</c:v>
                </c:pt>
                <c:pt idx="59">
                  <c:v>1360</c:v>
                </c:pt>
                <c:pt idx="60">
                  <c:v>1509.4</c:v>
                </c:pt>
                <c:pt idx="61">
                  <c:v>1565.8</c:v>
                </c:pt>
                <c:pt idx="62">
                  <c:v>1814.6</c:v>
                </c:pt>
                <c:pt idx="63">
                  <c:v>1944.6</c:v>
                </c:pt>
                <c:pt idx="64">
                  <c:v>2006.3</c:v>
                </c:pt>
                <c:pt idx="65">
                  <c:v>2335.8000000000002</c:v>
                </c:pt>
                <c:pt idx="66">
                  <c:v>2522.1</c:v>
                </c:pt>
                <c:pt idx="67">
                  <c:v>2649.8</c:v>
                </c:pt>
                <c:pt idx="68">
                  <c:v>2975.5</c:v>
                </c:pt>
                <c:pt idx="69">
                  <c:v>3137.5</c:v>
                </c:pt>
                <c:pt idx="70">
                  <c:v>3682.7</c:v>
                </c:pt>
                <c:pt idx="71">
                  <c:v>3908.6</c:v>
                </c:pt>
                <c:pt idx="72">
                  <c:v>4208.6000000000004</c:v>
                </c:pt>
                <c:pt idx="73">
                  <c:v>4209.2</c:v>
                </c:pt>
                <c:pt idx="74">
                  <c:v>4543.7</c:v>
                </c:pt>
                <c:pt idx="75">
                  <c:v>4784.5</c:v>
                </c:pt>
                <c:pt idx="76">
                  <c:v>5037.7</c:v>
                </c:pt>
                <c:pt idx="77">
                  <c:v>5365.7</c:v>
                </c:pt>
                <c:pt idx="78">
                  <c:v>5633.7</c:v>
                </c:pt>
                <c:pt idx="79">
                  <c:v>5623.3</c:v>
                </c:pt>
                <c:pt idx="80">
                  <c:v>5860.4</c:v>
                </c:pt>
                <c:pt idx="81">
                  <c:v>6018.2</c:v>
                </c:pt>
                <c:pt idx="82">
                  <c:v>5826.6</c:v>
                </c:pt>
                <c:pt idx="83">
                  <c:v>5819.8</c:v>
                </c:pt>
                <c:pt idx="84">
                  <c:v>6382.3</c:v>
                </c:pt>
                <c:pt idx="85">
                  <c:v>6987.9</c:v>
                </c:pt>
                <c:pt idx="86">
                  <c:v>7435.1</c:v>
                </c:pt>
                <c:pt idx="87">
                  <c:v>7388.7</c:v>
                </c:pt>
                <c:pt idx="88">
                  <c:v>7398.5</c:v>
                </c:pt>
                <c:pt idx="89">
                  <c:v>7373</c:v>
                </c:pt>
                <c:pt idx="90">
                  <c:v>7181.9</c:v>
                </c:pt>
              </c:numCache>
            </c:numRef>
          </c:val>
          <c:smooth val="0"/>
          <c:extLst>
            <c:ext xmlns:c16="http://schemas.microsoft.com/office/drawing/2014/chart" uri="{C3380CC4-5D6E-409C-BE32-E72D297353CC}">
              <c16:uniqueId val="{00000000-5BCD-44DA-8210-8E438CB99635}"/>
            </c:ext>
          </c:extLst>
        </c:ser>
        <c:ser>
          <c:idx val="1"/>
          <c:order val="1"/>
          <c:tx>
            <c:strRef>
              <c:f>'4.1 Network size and usage'!$O$3</c:f>
              <c:strCache>
                <c:ptCount val="1"/>
                <c:pt idx="0">
                  <c:v>Electricity generation capacity</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usage'!$O$38:$O$161</c:f>
              <c:numCache>
                <c:formatCode>#,##0</c:formatCode>
                <c:ptCount val="124"/>
                <c:pt idx="76">
                  <c:v>5385.9141200000004</c:v>
                </c:pt>
                <c:pt idx="77">
                  <c:v>5592.6641200000004</c:v>
                </c:pt>
                <c:pt idx="78">
                  <c:v>5639.4141200000004</c:v>
                </c:pt>
                <c:pt idx="79">
                  <c:v>6373.9278199999999</c:v>
                </c:pt>
                <c:pt idx="80">
                  <c:v>6586.0990499999998</c:v>
                </c:pt>
                <c:pt idx="81">
                  <c:v>6629.77</c:v>
                </c:pt>
                <c:pt idx="82">
                  <c:v>6615.5812999999998</c:v>
                </c:pt>
                <c:pt idx="83">
                  <c:v>7011.8395</c:v>
                </c:pt>
                <c:pt idx="84">
                  <c:v>7580.9422999999997</c:v>
                </c:pt>
                <c:pt idx="85">
                  <c:v>8047.9422999999997</c:v>
                </c:pt>
                <c:pt idx="86">
                  <c:v>8047.9422999999997</c:v>
                </c:pt>
                <c:pt idx="87">
                  <c:v>8048.0123000000003</c:v>
                </c:pt>
                <c:pt idx="88">
                  <c:v>7885.8356000000003</c:v>
                </c:pt>
                <c:pt idx="89">
                  <c:v>7971.8356000000003</c:v>
                </c:pt>
                <c:pt idx="90">
                  <c:v>7975.3801199999998</c:v>
                </c:pt>
                <c:pt idx="91">
                  <c:v>7768.8356000000003</c:v>
                </c:pt>
                <c:pt idx="92">
                  <c:v>7960.9246400000002</c:v>
                </c:pt>
                <c:pt idx="93">
                  <c:v>7961.1496399999996</c:v>
                </c:pt>
                <c:pt idx="94">
                  <c:v>7966.1128399999998</c:v>
                </c:pt>
                <c:pt idx="95">
                  <c:v>7973.5192999999999</c:v>
                </c:pt>
                <c:pt idx="96">
                  <c:v>7707.7950000000001</c:v>
                </c:pt>
                <c:pt idx="97">
                  <c:v>7464.62</c:v>
                </c:pt>
                <c:pt idx="98">
                  <c:v>7491.62</c:v>
                </c:pt>
                <c:pt idx="99">
                  <c:v>7890.3</c:v>
                </c:pt>
                <c:pt idx="100">
                  <c:v>7910.72</c:v>
                </c:pt>
                <c:pt idx="101">
                  <c:v>7910.72</c:v>
                </c:pt>
                <c:pt idx="102">
                  <c:v>8621.49</c:v>
                </c:pt>
                <c:pt idx="103">
                  <c:v>8648.2440000000006</c:v>
                </c:pt>
                <c:pt idx="104">
                  <c:v>8944.5108400000008</c:v>
                </c:pt>
                <c:pt idx="105">
                  <c:v>8955.6111600000004</c:v>
                </c:pt>
                <c:pt idx="106">
                  <c:v>8968.7161599999999</c:v>
                </c:pt>
                <c:pt idx="107">
                  <c:v>9518.7761599999994</c:v>
                </c:pt>
                <c:pt idx="108">
                  <c:v>9453.2911600000007</c:v>
                </c:pt>
                <c:pt idx="109">
                  <c:v>9484.5123600000006</c:v>
                </c:pt>
                <c:pt idx="110">
                  <c:v>9647.7923599999995</c:v>
                </c:pt>
                <c:pt idx="111">
                  <c:v>10016.36736</c:v>
                </c:pt>
                <c:pt idx="112">
                  <c:v>9914.3823599999996</c:v>
                </c:pt>
                <c:pt idx="113">
                  <c:v>9748.48236</c:v>
                </c:pt>
                <c:pt idx="114">
                  <c:v>9939.6323599999996</c:v>
                </c:pt>
                <c:pt idx="115">
                  <c:v>9591.0373600000003</c:v>
                </c:pt>
                <c:pt idx="116">
                  <c:v>9413.4843600000004</c:v>
                </c:pt>
                <c:pt idx="117">
                  <c:v>9417.0143599999992</c:v>
                </c:pt>
                <c:pt idx="118">
                  <c:v>9444.0143599999992</c:v>
                </c:pt>
                <c:pt idx="119">
                  <c:v>9452.0143599999992</c:v>
                </c:pt>
                <c:pt idx="120">
                  <c:v>9537.4293600000001</c:v>
                </c:pt>
                <c:pt idx="121">
                  <c:v>9760.4293600000001</c:v>
                </c:pt>
                <c:pt idx="122">
                  <c:v>9852.1193600000006</c:v>
                </c:pt>
              </c:numCache>
            </c:numRef>
          </c:val>
          <c:smooth val="0"/>
          <c:extLst>
            <c:ext xmlns:c16="http://schemas.microsoft.com/office/drawing/2014/chart" uri="{C3380CC4-5D6E-409C-BE32-E72D297353CC}">
              <c16:uniqueId val="{00000001-5BCD-44DA-8210-8E438CB99635}"/>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Transmission &amp; distribution network</a:t>
            </a:r>
            <a:r>
              <a:rPr lang="en-NZ" baseline="0"/>
              <a:t> length </a:t>
            </a:r>
            <a:r>
              <a:rPr lang="en-NZ"/>
              <a:t>-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Network size and usage'!$P$3</c:f>
              <c:strCache>
                <c:ptCount val="1"/>
                <c:pt idx="0">
                  <c:v>Electricity transmission &amp; distribution</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usage'!$P$38:$P$161</c:f>
              <c:numCache>
                <c:formatCode>#,##0</c:formatCode>
                <c:ptCount val="124"/>
                <c:pt idx="21">
                  <c:v>4216</c:v>
                </c:pt>
                <c:pt idx="22">
                  <c:v>4528</c:v>
                </c:pt>
                <c:pt idx="23">
                  <c:v>6047</c:v>
                </c:pt>
                <c:pt idx="24">
                  <c:v>7849</c:v>
                </c:pt>
                <c:pt idx="25">
                  <c:v>9672</c:v>
                </c:pt>
                <c:pt idx="26">
                  <c:v>20038</c:v>
                </c:pt>
                <c:pt idx="27">
                  <c:v>24095</c:v>
                </c:pt>
                <c:pt idx="28">
                  <c:v>27454</c:v>
                </c:pt>
                <c:pt idx="29">
                  <c:v>28574</c:v>
                </c:pt>
                <c:pt idx="30">
                  <c:v>30777</c:v>
                </c:pt>
                <c:pt idx="31">
                  <c:v>31594</c:v>
                </c:pt>
                <c:pt idx="32">
                  <c:v>32584</c:v>
                </c:pt>
                <c:pt idx="33">
                  <c:v>33121</c:v>
                </c:pt>
                <c:pt idx="34">
                  <c:v>33783</c:v>
                </c:pt>
                <c:pt idx="35">
                  <c:v>34927</c:v>
                </c:pt>
                <c:pt idx="36">
                  <c:v>36080</c:v>
                </c:pt>
                <c:pt idx="37">
                  <c:v>37525</c:v>
                </c:pt>
                <c:pt idx="38">
                  <c:v>39271</c:v>
                </c:pt>
                <c:pt idx="39">
                  <c:v>41805</c:v>
                </c:pt>
                <c:pt idx="40">
                  <c:v>44019</c:v>
                </c:pt>
                <c:pt idx="41">
                  <c:v>45342</c:v>
                </c:pt>
                <c:pt idx="42">
                  <c:v>46721</c:v>
                </c:pt>
                <c:pt idx="43">
                  <c:v>47383</c:v>
                </c:pt>
                <c:pt idx="44">
                  <c:v>47618</c:v>
                </c:pt>
                <c:pt idx="45">
                  <c:v>48539</c:v>
                </c:pt>
                <c:pt idx="46">
                  <c:v>49520</c:v>
                </c:pt>
                <c:pt idx="47">
                  <c:v>50553</c:v>
                </c:pt>
                <c:pt idx="48">
                  <c:v>54777</c:v>
                </c:pt>
                <c:pt idx="49">
                  <c:v>61647</c:v>
                </c:pt>
                <c:pt idx="50">
                  <c:v>65195</c:v>
                </c:pt>
                <c:pt idx="51">
                  <c:v>67843</c:v>
                </c:pt>
                <c:pt idx="52">
                  <c:v>70180</c:v>
                </c:pt>
                <c:pt idx="53">
                  <c:v>73642</c:v>
                </c:pt>
                <c:pt idx="54">
                  <c:v>77721</c:v>
                </c:pt>
                <c:pt idx="55">
                  <c:v>81551</c:v>
                </c:pt>
                <c:pt idx="56">
                  <c:v>85671</c:v>
                </c:pt>
                <c:pt idx="57">
                  <c:v>90101</c:v>
                </c:pt>
                <c:pt idx="58">
                  <c:v>94041</c:v>
                </c:pt>
                <c:pt idx="59">
                  <c:v>97423</c:v>
                </c:pt>
                <c:pt idx="60">
                  <c:v>100294</c:v>
                </c:pt>
                <c:pt idx="61">
                  <c:v>104220</c:v>
                </c:pt>
                <c:pt idx="62">
                  <c:v>106612</c:v>
                </c:pt>
                <c:pt idx="63">
                  <c:v>110146</c:v>
                </c:pt>
                <c:pt idx="64">
                  <c:v>112635</c:v>
                </c:pt>
                <c:pt idx="65">
                  <c:v>115526</c:v>
                </c:pt>
                <c:pt idx="66">
                  <c:v>118704</c:v>
                </c:pt>
                <c:pt idx="67">
                  <c:v>120699</c:v>
                </c:pt>
                <c:pt idx="68">
                  <c:v>124311</c:v>
                </c:pt>
                <c:pt idx="69">
                  <c:v>126966</c:v>
                </c:pt>
                <c:pt idx="70">
                  <c:v>129891</c:v>
                </c:pt>
                <c:pt idx="71">
                  <c:v>132231</c:v>
                </c:pt>
                <c:pt idx="72">
                  <c:v>135898</c:v>
                </c:pt>
              </c:numCache>
            </c:numRef>
          </c:val>
          <c:smooth val="0"/>
          <c:extLst>
            <c:ext xmlns:c16="http://schemas.microsoft.com/office/drawing/2014/chart" uri="{C3380CC4-5D6E-409C-BE32-E72D297353CC}">
              <c16:uniqueId val="{00000000-3982-4542-81FB-48DEED6CE316}"/>
            </c:ext>
          </c:extLst>
        </c:ser>
        <c:ser>
          <c:idx val="1"/>
          <c:order val="1"/>
          <c:tx>
            <c:strRef>
              <c:f>'4.1 Network size and usage'!$Q$3</c:f>
              <c:strCache>
                <c:ptCount val="1"/>
                <c:pt idx="0">
                  <c:v>Electricity transmission &amp; distribution</c:v>
                </c:pt>
              </c:strCache>
            </c:strRef>
          </c:tx>
          <c:spPr>
            <a:ln w="28575" cap="rnd">
              <a:solidFill>
                <a:schemeClr val="accent2"/>
              </a:solidFill>
              <a:round/>
            </a:ln>
            <a:effectLst/>
          </c:spPr>
          <c:marker>
            <c:symbol val="none"/>
          </c:marker>
          <c:dPt>
            <c:idx val="115"/>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0-43D0-47CA-A4CE-DACA23EF9D89}"/>
              </c:ext>
            </c:extLst>
          </c:dPt>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usage'!$Q$38:$Q$161</c:f>
              <c:numCache>
                <c:formatCode>#,##0</c:formatCode>
                <c:ptCount val="124"/>
                <c:pt idx="73">
                  <c:v>128605</c:v>
                </c:pt>
                <c:pt idx="74">
                  <c:v>130685</c:v>
                </c:pt>
                <c:pt idx="75">
                  <c:v>134121</c:v>
                </c:pt>
                <c:pt idx="76">
                  <c:v>138146</c:v>
                </c:pt>
                <c:pt idx="77">
                  <c:v>139958</c:v>
                </c:pt>
                <c:pt idx="78">
                  <c:v>141899</c:v>
                </c:pt>
                <c:pt idx="79">
                  <c:v>143986</c:v>
                </c:pt>
                <c:pt idx="80">
                  <c:v>144632</c:v>
                </c:pt>
                <c:pt idx="81">
                  <c:v>147446</c:v>
                </c:pt>
                <c:pt idx="82">
                  <c:v>148853</c:v>
                </c:pt>
                <c:pt idx="83">
                  <c:v>150528</c:v>
                </c:pt>
                <c:pt idx="84">
                  <c:v>152290</c:v>
                </c:pt>
                <c:pt idx="85">
                  <c:v>154496</c:v>
                </c:pt>
                <c:pt idx="86">
                  <c:v>156102</c:v>
                </c:pt>
                <c:pt idx="87">
                  <c:v>157487</c:v>
                </c:pt>
                <c:pt idx="88">
                  <c:v>159473</c:v>
                </c:pt>
                <c:pt idx="89">
                  <c:v>161309</c:v>
                </c:pt>
                <c:pt idx="90">
                  <c:v>161068</c:v>
                </c:pt>
                <c:pt idx="115">
                  <c:v>162513</c:v>
                </c:pt>
                <c:pt idx="116">
                  <c:v>163204</c:v>
                </c:pt>
                <c:pt idx="117">
                  <c:v>164163</c:v>
                </c:pt>
                <c:pt idx="118">
                  <c:v>165293</c:v>
                </c:pt>
                <c:pt idx="119">
                  <c:v>165821</c:v>
                </c:pt>
                <c:pt idx="120">
                  <c:v>166134</c:v>
                </c:pt>
                <c:pt idx="121">
                  <c:v>167008</c:v>
                </c:pt>
                <c:pt idx="122">
                  <c:v>168073</c:v>
                </c:pt>
              </c:numCache>
            </c:numRef>
          </c:val>
          <c:smooth val="0"/>
          <c:extLst>
            <c:ext xmlns:c16="http://schemas.microsoft.com/office/drawing/2014/chart" uri="{C3380CC4-5D6E-409C-BE32-E72D297353CC}">
              <c16:uniqueId val="{00000001-3982-4542-81FB-48DEED6CE316}"/>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Telecommunications network size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Network size and usage'!$T$3</c:f>
              <c:strCache>
                <c:ptCount val="1"/>
                <c:pt idx="0">
                  <c:v>Telegraph line length</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usage'!$T$38:$T$161</c:f>
              <c:numCache>
                <c:formatCode>#,##0</c:formatCode>
                <c:ptCount val="124"/>
                <c:pt idx="0">
                  <c:v>11120.5394</c:v>
                </c:pt>
                <c:pt idx="1">
                  <c:v>11666.105659999999</c:v>
                </c:pt>
                <c:pt idx="2">
                  <c:v>12020.160459999999</c:v>
                </c:pt>
                <c:pt idx="3">
                  <c:v>12470.775659999999</c:v>
                </c:pt>
                <c:pt idx="4">
                  <c:v>12519.05586</c:v>
                </c:pt>
                <c:pt idx="5">
                  <c:v>12784.596960000001</c:v>
                </c:pt>
                <c:pt idx="6">
                  <c:v>13446.0357</c:v>
                </c:pt>
                <c:pt idx="7">
                  <c:v>14408.42102</c:v>
                </c:pt>
                <c:pt idx="8">
                  <c:v>15539.787039999999</c:v>
                </c:pt>
                <c:pt idx="9">
                  <c:v>16743.573359999999</c:v>
                </c:pt>
                <c:pt idx="10">
                  <c:v>17543.41534</c:v>
                </c:pt>
                <c:pt idx="11">
                  <c:v>18211.291440000001</c:v>
                </c:pt>
                <c:pt idx="12">
                  <c:v>18998.258699999998</c:v>
                </c:pt>
                <c:pt idx="13">
                  <c:v>20129.62472</c:v>
                </c:pt>
                <c:pt idx="14">
                  <c:v>20992.230960000001</c:v>
                </c:pt>
                <c:pt idx="15">
                  <c:v>21619.87356</c:v>
                </c:pt>
                <c:pt idx="16">
                  <c:v>22022.208559999999</c:v>
                </c:pt>
                <c:pt idx="17">
                  <c:v>22363.388640000001</c:v>
                </c:pt>
                <c:pt idx="18">
                  <c:v>22027.03658</c:v>
                </c:pt>
                <c:pt idx="19">
                  <c:v>22229.813419999999</c:v>
                </c:pt>
                <c:pt idx="20">
                  <c:v>22083.36348</c:v>
                </c:pt>
                <c:pt idx="21">
                  <c:v>22086.582159999998</c:v>
                </c:pt>
                <c:pt idx="22">
                  <c:v>22155.783780000002</c:v>
                </c:pt>
                <c:pt idx="23">
                  <c:v>21501.587070000001</c:v>
                </c:pt>
                <c:pt idx="24">
                  <c:v>20847.390360000001</c:v>
                </c:pt>
                <c:pt idx="25">
                  <c:v>20821.640920000002</c:v>
                </c:pt>
                <c:pt idx="26">
                  <c:v>21005.105680000001</c:v>
                </c:pt>
                <c:pt idx="27">
                  <c:v>21175.69572</c:v>
                </c:pt>
                <c:pt idx="28">
                  <c:v>20482.070179999999</c:v>
                </c:pt>
                <c:pt idx="29">
                  <c:v>20485.288860000001</c:v>
                </c:pt>
                <c:pt idx="30">
                  <c:v>20351.713639999998</c:v>
                </c:pt>
                <c:pt idx="31">
                  <c:v>20258.371920000001</c:v>
                </c:pt>
                <c:pt idx="32">
                  <c:v>20210.09172</c:v>
                </c:pt>
                <c:pt idx="33">
                  <c:v>19979.956099999999</c:v>
                </c:pt>
                <c:pt idx="34">
                  <c:v>19785.22596</c:v>
                </c:pt>
                <c:pt idx="35">
                  <c:v>19579.230439999999</c:v>
                </c:pt>
                <c:pt idx="36">
                  <c:v>19487.498060000002</c:v>
                </c:pt>
                <c:pt idx="37">
                  <c:v>19463.357960000001</c:v>
                </c:pt>
                <c:pt idx="38">
                  <c:v>19413.468420000001</c:v>
                </c:pt>
                <c:pt idx="39">
                  <c:v>19302.42396</c:v>
                </c:pt>
              </c:numCache>
            </c:numRef>
          </c:val>
          <c:smooth val="0"/>
          <c:extLst>
            <c:ext xmlns:c16="http://schemas.microsoft.com/office/drawing/2014/chart" uri="{C3380CC4-5D6E-409C-BE32-E72D297353CC}">
              <c16:uniqueId val="{00000000-2EF6-4723-84B6-F5FB1F87940A}"/>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Telecommunications network size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Network size and usage'!$U$3</c:f>
              <c:strCache>
                <c:ptCount val="1"/>
                <c:pt idx="0">
                  <c:v>Telephone subscribers</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usage'!$U$38:$U$161</c:f>
              <c:numCache>
                <c:formatCode>#,##0</c:formatCode>
                <c:ptCount val="124"/>
                <c:pt idx="0">
                  <c:v>7150</c:v>
                </c:pt>
                <c:pt idx="1">
                  <c:v>8210</c:v>
                </c:pt>
                <c:pt idx="2">
                  <c:v>9260</c:v>
                </c:pt>
                <c:pt idx="3">
                  <c:v>10633</c:v>
                </c:pt>
                <c:pt idx="4">
                  <c:v>12105</c:v>
                </c:pt>
                <c:pt idx="5">
                  <c:v>13423</c:v>
                </c:pt>
                <c:pt idx="6">
                  <c:v>15333</c:v>
                </c:pt>
                <c:pt idx="7">
                  <c:v>17403</c:v>
                </c:pt>
                <c:pt idx="8">
                  <c:v>23981</c:v>
                </c:pt>
                <c:pt idx="9">
                  <c:v>26833</c:v>
                </c:pt>
                <c:pt idx="10">
                  <c:v>29681</c:v>
                </c:pt>
                <c:pt idx="11">
                  <c:v>33228</c:v>
                </c:pt>
                <c:pt idx="12">
                  <c:v>37257</c:v>
                </c:pt>
                <c:pt idx="13">
                  <c:v>42933</c:v>
                </c:pt>
                <c:pt idx="14">
                  <c:v>49415</c:v>
                </c:pt>
                <c:pt idx="15">
                  <c:v>54261</c:v>
                </c:pt>
                <c:pt idx="16">
                  <c:v>58976</c:v>
                </c:pt>
                <c:pt idx="17">
                  <c:v>62523</c:v>
                </c:pt>
                <c:pt idx="18">
                  <c:v>67763</c:v>
                </c:pt>
                <c:pt idx="19">
                  <c:v>72561</c:v>
                </c:pt>
                <c:pt idx="20">
                  <c:v>80723</c:v>
                </c:pt>
                <c:pt idx="21">
                  <c:v>88439</c:v>
                </c:pt>
                <c:pt idx="22">
                  <c:v>94683</c:v>
                </c:pt>
                <c:pt idx="23">
                  <c:v>102032</c:v>
                </c:pt>
                <c:pt idx="24">
                  <c:v>106764</c:v>
                </c:pt>
                <c:pt idx="25">
                  <c:v>115549</c:v>
                </c:pt>
                <c:pt idx="26">
                  <c:v>125372</c:v>
                </c:pt>
                <c:pt idx="27">
                  <c:v>132089</c:v>
                </c:pt>
                <c:pt idx="28">
                  <c:v>139740</c:v>
                </c:pt>
                <c:pt idx="29">
                  <c:v>147936</c:v>
                </c:pt>
                <c:pt idx="30">
                  <c:v>157023</c:v>
                </c:pt>
                <c:pt idx="31">
                  <c:v>157767</c:v>
                </c:pt>
                <c:pt idx="32">
                  <c:v>156972</c:v>
                </c:pt>
                <c:pt idx="33">
                  <c:v>151757</c:v>
                </c:pt>
                <c:pt idx="34">
                  <c:v>151683</c:v>
                </c:pt>
                <c:pt idx="35">
                  <c:v>155407</c:v>
                </c:pt>
                <c:pt idx="36">
                  <c:v>162670</c:v>
                </c:pt>
                <c:pt idx="37">
                  <c:v>174921</c:v>
                </c:pt>
                <c:pt idx="38">
                  <c:v>188587</c:v>
                </c:pt>
                <c:pt idx="39">
                  <c:v>202712</c:v>
                </c:pt>
                <c:pt idx="40">
                  <c:v>214269</c:v>
                </c:pt>
                <c:pt idx="41">
                  <c:v>224646</c:v>
                </c:pt>
                <c:pt idx="42">
                  <c:v>231640</c:v>
                </c:pt>
                <c:pt idx="43">
                  <c:v>234541</c:v>
                </c:pt>
                <c:pt idx="44">
                  <c:v>240753</c:v>
                </c:pt>
                <c:pt idx="45">
                  <c:v>252626</c:v>
                </c:pt>
                <c:pt idx="46">
                  <c:v>261563</c:v>
                </c:pt>
                <c:pt idx="47">
                  <c:v>278041</c:v>
                </c:pt>
                <c:pt idx="48">
                  <c:v>296552</c:v>
                </c:pt>
                <c:pt idx="49">
                  <c:v>318591</c:v>
                </c:pt>
                <c:pt idx="50">
                  <c:v>344424</c:v>
                </c:pt>
                <c:pt idx="51">
                  <c:v>366194</c:v>
                </c:pt>
                <c:pt idx="52">
                  <c:v>394566</c:v>
                </c:pt>
                <c:pt idx="53">
                  <c:v>425186</c:v>
                </c:pt>
                <c:pt idx="54">
                  <c:v>456289</c:v>
                </c:pt>
                <c:pt idx="55">
                  <c:v>496293</c:v>
                </c:pt>
                <c:pt idx="56">
                  <c:v>534501</c:v>
                </c:pt>
                <c:pt idx="57">
                  <c:v>568339</c:v>
                </c:pt>
                <c:pt idx="58">
                  <c:v>605224</c:v>
                </c:pt>
                <c:pt idx="59">
                  <c:v>641342</c:v>
                </c:pt>
                <c:pt idx="60">
                  <c:v>686021</c:v>
                </c:pt>
                <c:pt idx="61">
                  <c:v>744797</c:v>
                </c:pt>
                <c:pt idx="62">
                  <c:v>801875</c:v>
                </c:pt>
                <c:pt idx="63">
                  <c:v>850572</c:v>
                </c:pt>
                <c:pt idx="64">
                  <c:v>901955</c:v>
                </c:pt>
                <c:pt idx="65">
                  <c:v>962596</c:v>
                </c:pt>
                <c:pt idx="66">
                  <c:v>1025084</c:v>
                </c:pt>
                <c:pt idx="67">
                  <c:v>1085133</c:v>
                </c:pt>
                <c:pt idx="68">
                  <c:v>1119422</c:v>
                </c:pt>
                <c:pt idx="69">
                  <c:v>1155465</c:v>
                </c:pt>
                <c:pt idx="70">
                  <c:v>1202590</c:v>
                </c:pt>
                <c:pt idx="71">
                  <c:v>1262427</c:v>
                </c:pt>
                <c:pt idx="72">
                  <c:v>1304669</c:v>
                </c:pt>
                <c:pt idx="73">
                  <c:v>1358134</c:v>
                </c:pt>
                <c:pt idx="74">
                  <c:v>1444032</c:v>
                </c:pt>
                <c:pt idx="75">
                  <c:v>1531234</c:v>
                </c:pt>
                <c:pt idx="76">
                  <c:v>1610433</c:v>
                </c:pt>
                <c:pt idx="77">
                  <c:v>1674132</c:v>
                </c:pt>
                <c:pt idx="78">
                  <c:v>1715343</c:v>
                </c:pt>
                <c:pt idx="79">
                  <c:v>1762151</c:v>
                </c:pt>
              </c:numCache>
            </c:numRef>
          </c:val>
          <c:smooth val="0"/>
          <c:extLst>
            <c:ext xmlns:c16="http://schemas.microsoft.com/office/drawing/2014/chart" uri="{C3380CC4-5D6E-409C-BE32-E72D297353CC}">
              <c16:uniqueId val="{00000000-B92F-47A4-AB18-53C86B3C99CA}"/>
            </c:ext>
          </c:extLst>
        </c:ser>
        <c:ser>
          <c:idx val="1"/>
          <c:order val="1"/>
          <c:tx>
            <c:strRef>
              <c:f>'4.1 Network size and usage'!$V$3</c:f>
              <c:strCache>
                <c:ptCount val="1"/>
                <c:pt idx="0">
                  <c:v>Telephone subscribers</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usage'!$V$38:$V$161</c:f>
              <c:numCache>
                <c:formatCode>#,##0</c:formatCode>
                <c:ptCount val="124"/>
                <c:pt idx="79">
                  <c:v>1677279</c:v>
                </c:pt>
                <c:pt idx="80">
                  <c:v>1729999</c:v>
                </c:pt>
                <c:pt idx="81">
                  <c:v>1799528</c:v>
                </c:pt>
                <c:pt idx="82">
                  <c:v>1875538</c:v>
                </c:pt>
                <c:pt idx="83">
                  <c:v>1939488</c:v>
                </c:pt>
                <c:pt idx="84">
                  <c:v>2010684</c:v>
                </c:pt>
                <c:pt idx="85">
                  <c:v>2105694</c:v>
                </c:pt>
                <c:pt idx="86">
                  <c:v>2203485</c:v>
                </c:pt>
              </c:numCache>
            </c:numRef>
          </c:val>
          <c:smooth val="0"/>
          <c:extLst>
            <c:ext xmlns:c16="http://schemas.microsoft.com/office/drawing/2014/chart" uri="{C3380CC4-5D6E-409C-BE32-E72D297353CC}">
              <c16:uniqueId val="{00000001-B92F-47A4-AB18-53C86B3C99CA}"/>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Telecommunications network size -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'4.1 Network size and usage'!$Y$3</c:f>
              <c:strCache>
                <c:ptCount val="1"/>
                <c:pt idx="0">
                  <c:v>Mobile telephone subscriptions</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usage'!$Y$38:$Y$161</c:f>
              <c:numCache>
                <c:formatCode>#,##0</c:formatCode>
                <c:ptCount val="124"/>
                <c:pt idx="87">
                  <c:v>2400</c:v>
                </c:pt>
                <c:pt idx="88">
                  <c:v>10000</c:v>
                </c:pt>
                <c:pt idx="89">
                  <c:v>28900</c:v>
                </c:pt>
                <c:pt idx="90">
                  <c:v>54100</c:v>
                </c:pt>
                <c:pt idx="91">
                  <c:v>72300</c:v>
                </c:pt>
                <c:pt idx="92">
                  <c:v>100200</c:v>
                </c:pt>
                <c:pt idx="93">
                  <c:v>143800</c:v>
                </c:pt>
                <c:pt idx="94">
                  <c:v>239200</c:v>
                </c:pt>
                <c:pt idx="95">
                  <c:v>365000</c:v>
                </c:pt>
                <c:pt idx="96">
                  <c:v>492800</c:v>
                </c:pt>
                <c:pt idx="97">
                  <c:v>566200</c:v>
                </c:pt>
                <c:pt idx="98">
                  <c:v>790000</c:v>
                </c:pt>
                <c:pt idx="99">
                  <c:v>1395000</c:v>
                </c:pt>
                <c:pt idx="100">
                  <c:v>1542000</c:v>
                </c:pt>
                <c:pt idx="101">
                  <c:v>2288000</c:v>
                </c:pt>
                <c:pt idx="102">
                  <c:v>2449000</c:v>
                </c:pt>
                <c:pt idx="103">
                  <c:v>2599000</c:v>
                </c:pt>
                <c:pt idx="104">
                  <c:v>3027000</c:v>
                </c:pt>
                <c:pt idx="105">
                  <c:v>3530000</c:v>
                </c:pt>
                <c:pt idx="106">
                  <c:v>3802290</c:v>
                </c:pt>
                <c:pt idx="107">
                  <c:v>4251207</c:v>
                </c:pt>
                <c:pt idx="108">
                  <c:v>4620000</c:v>
                </c:pt>
                <c:pt idx="109">
                  <c:v>4700000</c:v>
                </c:pt>
                <c:pt idx="110">
                  <c:v>4710000</c:v>
                </c:pt>
                <c:pt idx="111">
                  <c:v>4820000</c:v>
                </c:pt>
                <c:pt idx="112">
                  <c:v>4922000</c:v>
                </c:pt>
                <c:pt idx="113">
                  <c:v>4766000</c:v>
                </c:pt>
                <c:pt idx="114">
                  <c:v>5100000</c:v>
                </c:pt>
                <c:pt idx="115">
                  <c:v>5600000</c:v>
                </c:pt>
                <c:pt idx="116">
                  <c:v>6100000</c:v>
                </c:pt>
                <c:pt idx="117">
                  <c:v>6400000</c:v>
                </c:pt>
                <c:pt idx="118">
                  <c:v>6319000</c:v>
                </c:pt>
                <c:pt idx="119">
                  <c:v>6011000</c:v>
                </c:pt>
                <c:pt idx="120">
                  <c:v>6236000</c:v>
                </c:pt>
                <c:pt idx="121">
                  <c:v>5846000</c:v>
                </c:pt>
                <c:pt idx="122">
                  <c:v>5947000</c:v>
                </c:pt>
              </c:numCache>
            </c:numRef>
          </c:val>
          <c:smooth val="0"/>
          <c:extLst>
            <c:ext xmlns:c16="http://schemas.microsoft.com/office/drawing/2014/chart" uri="{C3380CC4-5D6E-409C-BE32-E72D297353CC}">
              <c16:uniqueId val="{00000000-9AED-4602-B1A1-3CFBD4070F9A}"/>
            </c:ext>
          </c:extLst>
        </c:ser>
        <c:ser>
          <c:idx val="1"/>
          <c:order val="1"/>
          <c:tx>
            <c:strRef>
              <c:f>'4.1 Network size and usage'!$Z$3</c:f>
              <c:strCache>
                <c:ptCount val="1"/>
                <c:pt idx="0">
                  <c:v>Broadband internet connections</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usage'!$Z$38:$Z$161</c:f>
              <c:numCache>
                <c:formatCode>#,##0</c:formatCode>
                <c:ptCount val="124"/>
                <c:pt idx="100">
                  <c:v>4660</c:v>
                </c:pt>
                <c:pt idx="101">
                  <c:v>17300</c:v>
                </c:pt>
                <c:pt idx="102">
                  <c:v>43500</c:v>
                </c:pt>
                <c:pt idx="103">
                  <c:v>83000</c:v>
                </c:pt>
                <c:pt idx="104">
                  <c:v>192000</c:v>
                </c:pt>
                <c:pt idx="105">
                  <c:v>321000</c:v>
                </c:pt>
                <c:pt idx="106">
                  <c:v>470000</c:v>
                </c:pt>
                <c:pt idx="107">
                  <c:v>853000</c:v>
                </c:pt>
                <c:pt idx="108">
                  <c:v>915000</c:v>
                </c:pt>
                <c:pt idx="109">
                  <c:v>1020000</c:v>
                </c:pt>
                <c:pt idx="110">
                  <c:v>1090000</c:v>
                </c:pt>
                <c:pt idx="111">
                  <c:v>1180000</c:v>
                </c:pt>
                <c:pt idx="112">
                  <c:v>1270000</c:v>
                </c:pt>
                <c:pt idx="113">
                  <c:v>1320000</c:v>
                </c:pt>
                <c:pt idx="114">
                  <c:v>1410000</c:v>
                </c:pt>
                <c:pt idx="115">
                  <c:v>1450000</c:v>
                </c:pt>
                <c:pt idx="116">
                  <c:v>1530000</c:v>
                </c:pt>
                <c:pt idx="117">
                  <c:v>1580000</c:v>
                </c:pt>
                <c:pt idx="118">
                  <c:v>1650000</c:v>
                </c:pt>
                <c:pt idx="119">
                  <c:v>1700000</c:v>
                </c:pt>
                <c:pt idx="120">
                  <c:v>1760000</c:v>
                </c:pt>
                <c:pt idx="121">
                  <c:v>1800000</c:v>
                </c:pt>
                <c:pt idx="122">
                  <c:v>1860000</c:v>
                </c:pt>
                <c:pt idx="123">
                  <c:v>1930000</c:v>
                </c:pt>
              </c:numCache>
            </c:numRef>
          </c:val>
          <c:smooth val="0"/>
          <c:extLst>
            <c:ext xmlns:c16="http://schemas.microsoft.com/office/drawing/2014/chart" uri="{C3380CC4-5D6E-409C-BE32-E72D297353CC}">
              <c16:uniqueId val="{00000001-9AED-4602-B1A1-3CFBD4070F9A}"/>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social housing numbers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strRef>
              <c:f>'4.1 Network size and usage'!$AR$3</c:f>
              <c:strCache>
                <c:ptCount val="1"/>
                <c:pt idx="0">
                  <c:v>State rental units available</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usage'!$AR$38:$AR$161</c:f>
              <c:numCache>
                <c:formatCode>General</c:formatCode>
                <c:ptCount val="124"/>
                <c:pt idx="38" formatCode="0">
                  <c:v>400</c:v>
                </c:pt>
                <c:pt idx="39" formatCode="0">
                  <c:v>3100</c:v>
                </c:pt>
                <c:pt idx="40" formatCode="0">
                  <c:v>6500</c:v>
                </c:pt>
                <c:pt idx="41" formatCode="0">
                  <c:v>10400</c:v>
                </c:pt>
                <c:pt idx="42" formatCode="0">
                  <c:v>13600</c:v>
                </c:pt>
                <c:pt idx="43" formatCode="0">
                  <c:v>14600</c:v>
                </c:pt>
                <c:pt idx="44" formatCode="0">
                  <c:v>14600</c:v>
                </c:pt>
                <c:pt idx="45" formatCode="0">
                  <c:v>15400</c:v>
                </c:pt>
                <c:pt idx="46" formatCode="0">
                  <c:v>17300</c:v>
                </c:pt>
                <c:pt idx="47" formatCode="0">
                  <c:v>22500</c:v>
                </c:pt>
                <c:pt idx="48" formatCode="0">
                  <c:v>25300</c:v>
                </c:pt>
                <c:pt idx="49" formatCode="0">
                  <c:v>28900</c:v>
                </c:pt>
                <c:pt idx="50" formatCode="0">
                  <c:v>32200</c:v>
                </c:pt>
                <c:pt idx="51" formatCode="0">
                  <c:v>35100</c:v>
                </c:pt>
                <c:pt idx="52" formatCode="0">
                  <c:v>33600</c:v>
                </c:pt>
                <c:pt idx="53" formatCode="0">
                  <c:v>32700</c:v>
                </c:pt>
                <c:pt idx="54" formatCode="0">
                  <c:v>33600</c:v>
                </c:pt>
                <c:pt idx="55" formatCode="0">
                  <c:v>35000</c:v>
                </c:pt>
                <c:pt idx="56" formatCode="0">
                  <c:v>35700</c:v>
                </c:pt>
                <c:pt idx="57" formatCode="0">
                  <c:v>36900</c:v>
                </c:pt>
                <c:pt idx="58" formatCode="0">
                  <c:v>37400</c:v>
                </c:pt>
                <c:pt idx="59" formatCode="0">
                  <c:v>38400</c:v>
                </c:pt>
                <c:pt idx="60" formatCode="0">
                  <c:v>40200</c:v>
                </c:pt>
                <c:pt idx="61" formatCode="0">
                  <c:v>42200</c:v>
                </c:pt>
                <c:pt idx="62" formatCode="0">
                  <c:v>43800</c:v>
                </c:pt>
                <c:pt idx="63" formatCode="0">
                  <c:v>43800</c:v>
                </c:pt>
                <c:pt idx="64" formatCode="0">
                  <c:v>44900</c:v>
                </c:pt>
                <c:pt idx="65" formatCode="0">
                  <c:v>46200</c:v>
                </c:pt>
                <c:pt idx="66" formatCode="0">
                  <c:v>47200</c:v>
                </c:pt>
                <c:pt idx="67" formatCode="0">
                  <c:v>48200</c:v>
                </c:pt>
                <c:pt idx="68" formatCode="0">
                  <c:v>50500</c:v>
                </c:pt>
                <c:pt idx="69" formatCode="0">
                  <c:v>51100</c:v>
                </c:pt>
                <c:pt idx="70" formatCode="0">
                  <c:v>51800</c:v>
                </c:pt>
                <c:pt idx="71" formatCode="0">
                  <c:v>52400</c:v>
                </c:pt>
                <c:pt idx="72" formatCode="0">
                  <c:v>52300</c:v>
                </c:pt>
                <c:pt idx="73" formatCode="0">
                  <c:v>52500</c:v>
                </c:pt>
                <c:pt idx="74" formatCode="0">
                  <c:v>52200</c:v>
                </c:pt>
                <c:pt idx="75" formatCode="0">
                  <c:v>51600</c:v>
                </c:pt>
                <c:pt idx="76" formatCode="0">
                  <c:v>54200</c:v>
                </c:pt>
                <c:pt idx="77" formatCode="0">
                  <c:v>56000</c:v>
                </c:pt>
                <c:pt idx="78" formatCode="0">
                  <c:v>57300</c:v>
                </c:pt>
                <c:pt idx="79" formatCode="0">
                  <c:v>58400</c:v>
                </c:pt>
                <c:pt idx="80" formatCode="0">
                  <c:v>59300</c:v>
                </c:pt>
                <c:pt idx="81" formatCode="0">
                  <c:v>59600</c:v>
                </c:pt>
                <c:pt idx="82" formatCode="0">
                  <c:v>58700</c:v>
                </c:pt>
                <c:pt idx="83" formatCode="0">
                  <c:v>58100</c:v>
                </c:pt>
                <c:pt idx="84" formatCode="0">
                  <c:v>57800</c:v>
                </c:pt>
                <c:pt idx="85" formatCode="0">
                  <c:v>56700</c:v>
                </c:pt>
                <c:pt idx="86" formatCode="0">
                  <c:v>59100</c:v>
                </c:pt>
                <c:pt idx="87" formatCode="0">
                  <c:v>60600</c:v>
                </c:pt>
                <c:pt idx="88" formatCode="0">
                  <c:v>62000</c:v>
                </c:pt>
                <c:pt idx="89" formatCode="0">
                  <c:v>64500</c:v>
                </c:pt>
                <c:pt idx="90" formatCode="0">
                  <c:v>67700</c:v>
                </c:pt>
                <c:pt idx="91" formatCode="0">
                  <c:v>69900</c:v>
                </c:pt>
                <c:pt idx="92" formatCode="0">
                  <c:v>70100</c:v>
                </c:pt>
                <c:pt idx="93" formatCode="0">
                  <c:v>70200</c:v>
                </c:pt>
                <c:pt idx="94" formatCode="0">
                  <c:v>69500</c:v>
                </c:pt>
                <c:pt idx="95" formatCode="0">
                  <c:v>69000</c:v>
                </c:pt>
                <c:pt idx="96" formatCode="0">
                  <c:v>67000</c:v>
                </c:pt>
                <c:pt idx="97" formatCode="0">
                  <c:v>65800</c:v>
                </c:pt>
                <c:pt idx="98" formatCode="0">
                  <c:v>63900</c:v>
                </c:pt>
                <c:pt idx="99" formatCode="0">
                  <c:v>61000</c:v>
                </c:pt>
                <c:pt idx="100" formatCode="0">
                  <c:v>59500</c:v>
                </c:pt>
                <c:pt idx="101" formatCode="0">
                  <c:v>59900</c:v>
                </c:pt>
                <c:pt idx="102" formatCode="0">
                  <c:v>61900</c:v>
                </c:pt>
                <c:pt idx="103" formatCode="0">
                  <c:v>64399</c:v>
                </c:pt>
                <c:pt idx="104" formatCode="0">
                  <c:v>65304</c:v>
                </c:pt>
                <c:pt idx="105" formatCode="0">
                  <c:v>66354</c:v>
                </c:pt>
                <c:pt idx="106" formatCode="0">
                  <c:v>67397</c:v>
                </c:pt>
                <c:pt idx="107" formatCode="0">
                  <c:v>68128</c:v>
                </c:pt>
                <c:pt idx="108" formatCode="0">
                  <c:v>68644</c:v>
                </c:pt>
                <c:pt idx="109" formatCode="0">
                  <c:v>69173</c:v>
                </c:pt>
                <c:pt idx="110" formatCode="0">
                  <c:v>69489</c:v>
                </c:pt>
                <c:pt idx="111" formatCode="0">
                  <c:v>69717</c:v>
                </c:pt>
                <c:pt idx="112" formatCode="0">
                  <c:v>69407</c:v>
                </c:pt>
                <c:pt idx="113" formatCode="0">
                  <c:v>68710</c:v>
                </c:pt>
                <c:pt idx="114" formatCode="0">
                  <c:v>68229</c:v>
                </c:pt>
                <c:pt idx="115" formatCode="0">
                  <c:v>67245</c:v>
                </c:pt>
                <c:pt idx="116" formatCode="0">
                  <c:v>64408</c:v>
                </c:pt>
                <c:pt idx="117" formatCode="0">
                  <c:v>63276</c:v>
                </c:pt>
                <c:pt idx="118" formatCode="0">
                  <c:v>63996</c:v>
                </c:pt>
                <c:pt idx="119" formatCode="0">
                  <c:v>65256</c:v>
                </c:pt>
                <c:pt idx="120" formatCode="0">
                  <c:v>66253</c:v>
                </c:pt>
                <c:pt idx="121" formatCode="0">
                  <c:v>68169</c:v>
                </c:pt>
                <c:pt idx="122" formatCode="0">
                  <c:v>69509</c:v>
                </c:pt>
                <c:pt idx="123" formatCode="0">
                  <c:v>71959</c:v>
                </c:pt>
              </c:numCache>
            </c:numRef>
          </c:val>
          <c:smooth val="0"/>
          <c:extLst>
            <c:ext xmlns:c16="http://schemas.microsoft.com/office/drawing/2014/chart" uri="{C3380CC4-5D6E-409C-BE32-E72D297353CC}">
              <c16:uniqueId val="{00000000-7194-467B-96C0-1A015931B92B}"/>
            </c:ext>
          </c:extLst>
        </c:ser>
        <c:ser>
          <c:idx val="1"/>
          <c:order val="1"/>
          <c:tx>
            <c:strRef>
              <c:f>'4.1 Network size and usage'!$AS$3</c:f>
              <c:strCache>
                <c:ptCount val="1"/>
                <c:pt idx="0">
                  <c:v>Community Housing Provider units available</c:v>
                </c:pt>
              </c:strCache>
            </c:strRef>
          </c:tx>
          <c:spPr>
            <a:ln w="28575" cap="rnd">
              <a:solidFill>
                <a:schemeClr val="accent2"/>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usage'!$AS$38:$AS$161</c:f>
              <c:numCache>
                <c:formatCode>General</c:formatCode>
                <c:ptCount val="124"/>
                <c:pt idx="117" formatCode="0">
                  <c:v>4720</c:v>
                </c:pt>
                <c:pt idx="118" formatCode="0">
                  <c:v>5428</c:v>
                </c:pt>
                <c:pt idx="119" formatCode="0">
                  <c:v>6383</c:v>
                </c:pt>
                <c:pt idx="120" formatCode="0">
                  <c:v>7730</c:v>
                </c:pt>
                <c:pt idx="121" formatCode="0">
                  <c:v>10382</c:v>
                </c:pt>
                <c:pt idx="122" formatCode="0">
                  <c:v>11401</c:v>
                </c:pt>
                <c:pt idx="123" formatCode="0">
                  <c:v>12364</c:v>
                </c:pt>
              </c:numCache>
            </c:numRef>
          </c:val>
          <c:smooth val="0"/>
          <c:extLst>
            <c:ext xmlns:c16="http://schemas.microsoft.com/office/drawing/2014/chart" uri="{C3380CC4-5D6E-409C-BE32-E72D297353CC}">
              <c16:uniqueId val="{00000001-7194-467B-96C0-1A015931B92B}"/>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Real unit costs'!$F$2</c:f>
              <c:strCache>
                <c:ptCount val="1"/>
                <c:pt idx="0">
                  <c:v>Typical four-roomed state dwelling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costs'!$F$6:$F$159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146820.188442299</c:v>
                </c:pt>
                <c:pt idx="69">
                  <c:v>144507.40260313969</c:v>
                </c:pt>
                <c:pt idx="70">
                  <c:v>150003.92298881337</c:v>
                </c:pt>
                <c:pt idx="71">
                  <c:v>162314.4470649173</c:v>
                </c:pt>
                <c:pt idx="72">
                  <c:v>156994.07551000212</c:v>
                </c:pt>
                <c:pt idx="73">
                  <c:v>176961.56184512196</c:v>
                </c:pt>
                <c:pt idx="74">
                  <c:v>180939.49776491686</c:v>
                </c:pt>
                <c:pt idx="75">
                  <c:v>179508.49710991903</c:v>
                </c:pt>
                <c:pt idx="76">
                  <c:v>192273.86562027276</c:v>
                </c:pt>
                <c:pt idx="77">
                  <c:v>179810.75002351563</c:v>
                </c:pt>
                <c:pt idx="78">
                  <c:v>173360.56593174615</c:v>
                </c:pt>
                <c:pt idx="79">
                  <c:v>175865.98122043887</c:v>
                </c:pt>
                <c:pt idx="80">
                  <c:v>167946.64399100852</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0-F692-407C-BFA2-4A8D4A916C09}"/>
            </c:ext>
          </c:extLst>
        </c:ser>
        <c:ser>
          <c:idx val="1"/>
          <c:order val="1"/>
          <c:tx>
            <c:strRef>
              <c:f>'1.3 Real unit costs'!$G$2</c:f>
              <c:strCache>
                <c:ptCount val="1"/>
                <c:pt idx="0">
                  <c:v>State rental house (979 square feet)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costs'!$G$6:$G$159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154403.17639670818</c:v>
                </c:pt>
                <c:pt idx="70">
                  <c:v>#N/A</c:v>
                </c:pt>
                <c:pt idx="71">
                  <c:v>#N/A</c:v>
                </c:pt>
                <c:pt idx="72">
                  <c:v>#N/A</c:v>
                </c:pt>
                <c:pt idx="73">
                  <c:v>#N/A</c:v>
                </c:pt>
                <c:pt idx="74">
                  <c:v>#N/A</c:v>
                </c:pt>
                <c:pt idx="75">
                  <c:v>182846.46503138446</c:v>
                </c:pt>
                <c:pt idx="76">
                  <c:v>#N/A</c:v>
                </c:pt>
                <c:pt idx="77">
                  <c:v>#N/A</c:v>
                </c:pt>
                <c:pt idx="78">
                  <c:v>#N/A</c:v>
                </c:pt>
                <c:pt idx="79">
                  <c:v>#N/A</c:v>
                </c:pt>
                <c:pt idx="80">
                  <c:v>#N/A</c:v>
                </c:pt>
                <c:pt idx="81">
                  <c:v>181264.08539616194</c:v>
                </c:pt>
                <c:pt idx="82">
                  <c:v>#N/A</c:v>
                </c:pt>
                <c:pt idx="83">
                  <c:v>#N/A</c:v>
                </c:pt>
                <c:pt idx="84">
                  <c:v>166107.08547078996</c:v>
                </c:pt>
                <c:pt idx="85">
                  <c:v>165534.41576744334</c:v>
                </c:pt>
                <c:pt idx="86">
                  <c:v>165117.43918875355</c:v>
                </c:pt>
                <c:pt idx="87">
                  <c:v>162823.31753565831</c:v>
                </c:pt>
                <c:pt idx="88">
                  <c:v>161890.67414163786</c:v>
                </c:pt>
                <c:pt idx="89">
                  <c:v>158319.63084873033</c:v>
                </c:pt>
                <c:pt idx="90">
                  <c:v>158487.53278462554</c:v>
                </c:pt>
                <c:pt idx="91">
                  <c:v>158276.63929431196</c:v>
                </c:pt>
                <c:pt idx="92">
                  <c:v>159035.77139914222</c:v>
                </c:pt>
                <c:pt idx="93">
                  <c:v>151715.25261350308</c:v>
                </c:pt>
                <c:pt idx="94">
                  <c:v>147550.46296720748</c:v>
                </c:pt>
                <c:pt idx="95">
                  <c:v>151563.83053168125</c:v>
                </c:pt>
                <c:pt idx="96">
                  <c:v>155139.48911074246</c:v>
                </c:pt>
                <c:pt idx="97">
                  <c:v>154187.64095884343</c:v>
                </c:pt>
                <c:pt idx="98">
                  <c:v>137747.11388005363</c:v>
                </c:pt>
                <c:pt idx="99">
                  <c:v>142879.51601747441</c:v>
                </c:pt>
                <c:pt idx="100">
                  <c:v>143343.50288723072</c:v>
                </c:pt>
                <c:pt idx="101">
                  <c:v>147678.18616491975</c:v>
                </c:pt>
                <c:pt idx="102">
                  <c:v>155110.97697292239</c:v>
                </c:pt>
                <c:pt idx="103">
                  <c:v>154072.67461433125</c:v>
                </c:pt>
                <c:pt idx="104">
                  <c:v>175862.39022773324</c:v>
                </c:pt>
                <c:pt idx="105">
                  <c:v>188688.72427939065</c:v>
                </c:pt>
                <c:pt idx="106">
                  <c:v>185420.87218264409</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F692-407C-BFA2-4A8D4A916C09}"/>
            </c:ext>
          </c:extLst>
        </c:ser>
        <c:ser>
          <c:idx val="2"/>
          <c:order val="2"/>
          <c:tx>
            <c:strRef>
              <c:f>'1.3 Real unit costs'!$H$2</c:f>
              <c:strCache>
                <c:ptCount val="1"/>
                <c:pt idx="0">
                  <c:v>State rental house (102 square metres)</c:v>
                </c:pt>
              </c:strCache>
            </c:strRef>
          </c:tx>
          <c:spPr>
            <a:ln w="28575" cap="rnd">
              <a:solidFill>
                <a:schemeClr val="accent3"/>
              </a:solidFill>
              <a:round/>
            </a:ln>
            <a:effectLst/>
          </c:spPr>
          <c:marker>
            <c:symbol val="none"/>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costs'!$H$6:$H$159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201532.30375124377</c:v>
                </c:pt>
                <c:pt idx="108">
                  <c:v>193491.60776150349</c:v>
                </c:pt>
                <c:pt idx="109">
                  <c:v>184666.9555449842</c:v>
                </c:pt>
                <c:pt idx="110">
                  <c:v>190854.15303217687</c:v>
                </c:pt>
                <c:pt idx="111">
                  <c:v>198992.42012718262</c:v>
                </c:pt>
                <c:pt idx="112">
                  <c:v>233373.53816188424</c:v>
                </c:pt>
                <c:pt idx="113">
                  <c:v>238755.42836624416</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F692-407C-BFA2-4A8D4A916C09}"/>
            </c:ext>
          </c:extLst>
        </c:ser>
        <c:dLbls>
          <c:showLegendKey val="0"/>
          <c:showVal val="0"/>
          <c:showCatName val="0"/>
          <c:showSerName val="0"/>
          <c:showPercent val="0"/>
          <c:showBubbleSize val="0"/>
        </c:dLbls>
        <c:marker val="1"/>
        <c:smooth val="0"/>
        <c:axId val="1043409616"/>
        <c:axId val="1043388976"/>
      </c:lineChart>
      <c:catAx>
        <c:axId val="104340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388976"/>
        <c:crosses val="autoZero"/>
        <c:auto val="1"/>
        <c:lblAlgn val="ctr"/>
        <c:lblOffset val="100"/>
        <c:tickLblSkip val="20"/>
        <c:noMultiLvlLbl val="0"/>
      </c:catAx>
      <c:valAx>
        <c:axId val="1043388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 $/dwelling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409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Rail</a:t>
            </a:r>
            <a:r>
              <a:rPr lang="en-NZ" baseline="0"/>
              <a:t> network length</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strRef>
              <c:f>'4.1 Network size and usage'!$L$3</c:f>
              <c:strCache>
                <c:ptCount val="1"/>
                <c:pt idx="0">
                  <c:v>Rail network - open lines</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usage'!$L$38:$L$161</c:f>
              <c:numCache>
                <c:formatCode>#,##0</c:formatCode>
                <c:ptCount val="124"/>
                <c:pt idx="0">
                  <c:v>3386.0513599999999</c:v>
                </c:pt>
                <c:pt idx="1">
                  <c:v>3559.8600799999999</c:v>
                </c:pt>
                <c:pt idx="2">
                  <c:v>3596.8748999999998</c:v>
                </c:pt>
                <c:pt idx="3">
                  <c:v>3686.9979400000002</c:v>
                </c:pt>
                <c:pt idx="4">
                  <c:v>3746.5435200000002</c:v>
                </c:pt>
                <c:pt idx="5">
                  <c:v>3820.5731599999999</c:v>
                </c:pt>
                <c:pt idx="6">
                  <c:v>3873.68138</c:v>
                </c:pt>
                <c:pt idx="7">
                  <c:v>3955.7577200000001</c:v>
                </c:pt>
                <c:pt idx="8">
                  <c:v>3981.5071600000001</c:v>
                </c:pt>
                <c:pt idx="9">
                  <c:v>4316.2498800000003</c:v>
                </c:pt>
                <c:pt idx="10">
                  <c:v>4372.5767800000003</c:v>
                </c:pt>
                <c:pt idx="11">
                  <c:v>4430.5130200000003</c:v>
                </c:pt>
                <c:pt idx="12">
                  <c:v>4502.9333200000001</c:v>
                </c:pt>
                <c:pt idx="13">
                  <c:v>4588.2283399999997</c:v>
                </c:pt>
                <c:pt idx="14">
                  <c:v>4593.0563599999996</c:v>
                </c:pt>
                <c:pt idx="15">
                  <c:v>4739.5063</c:v>
                </c:pt>
                <c:pt idx="16">
                  <c:v>4763.6463999999996</c:v>
                </c:pt>
                <c:pt idx="17">
                  <c:v>4763.6463999999996</c:v>
                </c:pt>
                <c:pt idx="18">
                  <c:v>4816.7546199999997</c:v>
                </c:pt>
                <c:pt idx="19">
                  <c:v>4800.66122</c:v>
                </c:pt>
                <c:pt idx="20">
                  <c:v>4821.5826399999996</c:v>
                </c:pt>
                <c:pt idx="21">
                  <c:v>4842.5040600000002</c:v>
                </c:pt>
                <c:pt idx="22">
                  <c:v>4861.8161399999999</c:v>
                </c:pt>
                <c:pt idx="23">
                  <c:v>4873.0815199999997</c:v>
                </c:pt>
                <c:pt idx="24">
                  <c:v>4913.31502</c:v>
                </c:pt>
                <c:pt idx="25">
                  <c:v>4964.8139000000001</c:v>
                </c:pt>
                <c:pt idx="26">
                  <c:v>5050.1089199999997</c:v>
                </c:pt>
                <c:pt idx="27">
                  <c:v>5091.9517599999999</c:v>
                </c:pt>
                <c:pt idx="28">
                  <c:v>5117.7012000000004</c:v>
                </c:pt>
                <c:pt idx="29">
                  <c:v>5289.9005799999995</c:v>
                </c:pt>
                <c:pt idx="30">
                  <c:v>5289.9005799999995</c:v>
                </c:pt>
                <c:pt idx="31">
                  <c:v>5346.2274799999996</c:v>
                </c:pt>
                <c:pt idx="32">
                  <c:v>5334.9620999999997</c:v>
                </c:pt>
                <c:pt idx="33">
                  <c:v>5334.9620999999997</c:v>
                </c:pt>
                <c:pt idx="34">
                  <c:v>5343.0087999999996</c:v>
                </c:pt>
                <c:pt idx="35">
                  <c:v>5343.0087999999996</c:v>
                </c:pt>
                <c:pt idx="36">
                  <c:v>5343.0087999999996</c:v>
                </c:pt>
                <c:pt idx="37">
                  <c:v>5343.0087999999996</c:v>
                </c:pt>
                <c:pt idx="38">
                  <c:v>5347.8368199999995</c:v>
                </c:pt>
                <c:pt idx="39">
                  <c:v>5341.3994599999996</c:v>
                </c:pt>
                <c:pt idx="40">
                  <c:v>5455.6625999999997</c:v>
                </c:pt>
                <c:pt idx="41">
                  <c:v>5455.6625999999997</c:v>
                </c:pt>
                <c:pt idx="42">
                  <c:v>5455.6625999999997</c:v>
                </c:pt>
                <c:pt idx="43">
                  <c:v>5568.3163999999997</c:v>
                </c:pt>
                <c:pt idx="44">
                  <c:v>5639.1273600000004</c:v>
                </c:pt>
                <c:pt idx="45">
                  <c:v>5639.1273600000004</c:v>
                </c:pt>
                <c:pt idx="46">
                  <c:v>5650.9291866666672</c:v>
                </c:pt>
                <c:pt idx="47">
                  <c:v>5662.731013333334</c:v>
                </c:pt>
                <c:pt idx="48">
                  <c:v>5674.5328399999999</c:v>
                </c:pt>
                <c:pt idx="49">
                  <c:v>5674.5328399999999</c:v>
                </c:pt>
                <c:pt idx="50">
                  <c:v>5674.5328399999999</c:v>
                </c:pt>
                <c:pt idx="51">
                  <c:v>5682.5795399999997</c:v>
                </c:pt>
                <c:pt idx="52">
                  <c:v>5695.4542599999995</c:v>
                </c:pt>
                <c:pt idx="53">
                  <c:v>5689.0168999999996</c:v>
                </c:pt>
                <c:pt idx="54">
                  <c:v>5639.1273600000004</c:v>
                </c:pt>
                <c:pt idx="55">
                  <c:v>5614.9872599999999</c:v>
                </c:pt>
                <c:pt idx="56">
                  <c:v>5507.1614799999998</c:v>
                </c:pt>
                <c:pt idx="57">
                  <c:v>5500.7241199999999</c:v>
                </c:pt>
                <c:pt idx="58">
                  <c:v>5577.9724399999996</c:v>
                </c:pt>
                <c:pt idx="59">
                  <c:v>5503.9427999999998</c:v>
                </c:pt>
                <c:pt idx="60">
                  <c:v>5368.7582400000001</c:v>
                </c:pt>
                <c:pt idx="61">
                  <c:v>5363.9302200000002</c:v>
                </c:pt>
                <c:pt idx="62">
                  <c:v>5362.3208800000002</c:v>
                </c:pt>
                <c:pt idx="63">
                  <c:v>5251.2764200000001</c:v>
                </c:pt>
                <c:pt idx="64">
                  <c:v>5254.4951000000001</c:v>
                </c:pt>
                <c:pt idx="65">
                  <c:v>5236.7923600000004</c:v>
                </c:pt>
                <c:pt idx="66">
                  <c:v>5236.7923600000004</c:v>
                </c:pt>
                <c:pt idx="67">
                  <c:v>5169.2000799999996</c:v>
                </c:pt>
                <c:pt idx="68">
                  <c:v>5017.9221200000002</c:v>
                </c:pt>
                <c:pt idx="69">
                  <c:v>4929.4084199999998</c:v>
                </c:pt>
                <c:pt idx="70">
                  <c:v>4929.4084199999998</c:v>
                </c:pt>
                <c:pt idx="71">
                  <c:v>4847.3320800000001</c:v>
                </c:pt>
                <c:pt idx="72">
                  <c:v>4807.0985799999999</c:v>
                </c:pt>
                <c:pt idx="73">
                  <c:v>4799.05188</c:v>
                </c:pt>
                <c:pt idx="74">
                  <c:v>4797</c:v>
                </c:pt>
                <c:pt idx="75">
                  <c:v>4797</c:v>
                </c:pt>
                <c:pt idx="76">
                  <c:v>4797</c:v>
                </c:pt>
                <c:pt idx="77">
                  <c:v>4688</c:v>
                </c:pt>
                <c:pt idx="78">
                  <c:v>4595</c:v>
                </c:pt>
                <c:pt idx="79">
                  <c:v>4536</c:v>
                </c:pt>
                <c:pt idx="80">
                  <c:v>4478</c:v>
                </c:pt>
                <c:pt idx="81">
                  <c:v>4433</c:v>
                </c:pt>
                <c:pt idx="82">
                  <c:v>4418</c:v>
                </c:pt>
                <c:pt idx="83">
                  <c:v>4332</c:v>
                </c:pt>
                <c:pt idx="84">
                  <c:v>4273</c:v>
                </c:pt>
                <c:pt idx="85">
                  <c:v>4270.666666666667</c:v>
                </c:pt>
                <c:pt idx="86">
                  <c:v>4268.3333333333339</c:v>
                </c:pt>
                <c:pt idx="87">
                  <c:v>4266</c:v>
                </c:pt>
                <c:pt idx="88">
                  <c:v>4266</c:v>
                </c:pt>
                <c:pt idx="89">
                  <c:v>4266</c:v>
                </c:pt>
                <c:pt idx="90">
                  <c:v>4069</c:v>
                </c:pt>
                <c:pt idx="110">
                  <c:v>3995.4369999999999</c:v>
                </c:pt>
                <c:pt idx="111">
                  <c:v>4008.0889999999999</c:v>
                </c:pt>
                <c:pt idx="112">
                  <c:v>3897.43</c:v>
                </c:pt>
                <c:pt idx="113">
                  <c:v>3897.43</c:v>
                </c:pt>
                <c:pt idx="114">
                  <c:v>3848.3879999999999</c:v>
                </c:pt>
                <c:pt idx="115">
                  <c:v>3848.3879999999999</c:v>
                </c:pt>
                <c:pt idx="116">
                  <c:v>3836.9140000000002</c:v>
                </c:pt>
                <c:pt idx="117">
                  <c:v>3836.9140000000002</c:v>
                </c:pt>
                <c:pt idx="118">
                  <c:v>3836.9140000000002</c:v>
                </c:pt>
                <c:pt idx="119">
                  <c:v>3836.9140000000002</c:v>
                </c:pt>
                <c:pt idx="120">
                  <c:v>3953.16</c:v>
                </c:pt>
                <c:pt idx="121">
                  <c:v>3956.7759999999998</c:v>
                </c:pt>
                <c:pt idx="122">
                  <c:v>3962.953</c:v>
                </c:pt>
              </c:numCache>
            </c:numRef>
          </c:val>
          <c:smooth val="0"/>
          <c:extLst>
            <c:ext xmlns:c16="http://schemas.microsoft.com/office/drawing/2014/chart" uri="{C3380CC4-5D6E-409C-BE32-E72D297353CC}">
              <c16:uniqueId val="{00000000-0412-4A3E-9729-D877B0E8A436}"/>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 Network size and usage'!$J$3</c:f>
              <c:strCache>
                <c:ptCount val="1"/>
                <c:pt idx="0">
                  <c:v>Fleet vehicle kilometres travelled (billion km)</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usage'!$J$38:$J$161</c:f>
              <c:numCache>
                <c:formatCode>#,##0</c:formatCode>
                <c:ptCount val="124"/>
                <c:pt idx="30" formatCode="#,##0.0">
                  <c:v>2.2999999999999998</c:v>
                </c:pt>
                <c:pt idx="31" formatCode="#,##0.0">
                  <c:v>2</c:v>
                </c:pt>
                <c:pt idx="32" formatCode="#,##0.0">
                  <c:v>1.8</c:v>
                </c:pt>
                <c:pt idx="33" formatCode="#,##0.0">
                  <c:v>1.9</c:v>
                </c:pt>
                <c:pt idx="34" formatCode="#,##0.0">
                  <c:v>2.1</c:v>
                </c:pt>
                <c:pt idx="35" formatCode="#,##0.0">
                  <c:v>2.2999999999999998</c:v>
                </c:pt>
                <c:pt idx="36" formatCode="#,##0.0">
                  <c:v>2.7</c:v>
                </c:pt>
                <c:pt idx="37" formatCode="#,##0.0">
                  <c:v>3</c:v>
                </c:pt>
                <c:pt idx="38" formatCode="#,##0.0">
                  <c:v>3.2</c:v>
                </c:pt>
                <c:pt idx="39" formatCode="#,##0.0">
                  <c:v>3.3</c:v>
                </c:pt>
                <c:pt idx="40" formatCode="#,##0.0">
                  <c:v>2.7</c:v>
                </c:pt>
                <c:pt idx="41" formatCode="#,##0.0">
                  <c:v>2.4</c:v>
                </c:pt>
                <c:pt idx="42" formatCode="#,##0.0">
                  <c:v>1.6</c:v>
                </c:pt>
                <c:pt idx="43" formatCode="#,##0.0">
                  <c:v>1.7</c:v>
                </c:pt>
                <c:pt idx="44" formatCode="#,##0.0">
                  <c:v>1.8</c:v>
                </c:pt>
                <c:pt idx="45" formatCode="#,##0.0">
                  <c:v>2.2999999999999998</c:v>
                </c:pt>
                <c:pt idx="46" formatCode="#,##0.0">
                  <c:v>3</c:v>
                </c:pt>
                <c:pt idx="47" formatCode="#,##0.0">
                  <c:v>3.6</c:v>
                </c:pt>
                <c:pt idx="48" formatCode="#,##0.0">
                  <c:v>3.5</c:v>
                </c:pt>
                <c:pt idx="49" formatCode="#,##0.0">
                  <c:v>3.8</c:v>
                </c:pt>
                <c:pt idx="50" formatCode="#,##0.0">
                  <c:v>4.0999999999999996</c:v>
                </c:pt>
                <c:pt idx="51" formatCode="#,##0.0">
                  <c:v>4.7</c:v>
                </c:pt>
                <c:pt idx="52" formatCode="#,##0.0">
                  <c:v>5</c:v>
                </c:pt>
                <c:pt idx="53" formatCode="#,##0.0">
                  <c:v>5.4</c:v>
                </c:pt>
                <c:pt idx="54" formatCode="#,##0.0">
                  <c:v>5.7</c:v>
                </c:pt>
                <c:pt idx="55" formatCode="#,##0.0">
                  <c:v>6.2</c:v>
                </c:pt>
                <c:pt idx="56" formatCode="#,##0.0">
                  <c:v>6.6</c:v>
                </c:pt>
                <c:pt idx="57" formatCode="#,##0.0">
                  <c:v>6.8</c:v>
                </c:pt>
                <c:pt idx="58" formatCode="#,##0.0">
                  <c:v>7.1</c:v>
                </c:pt>
                <c:pt idx="59" formatCode="#,##0.0">
                  <c:v>7.1</c:v>
                </c:pt>
                <c:pt idx="60" formatCode="#,##0.0">
                  <c:v>7.7</c:v>
                </c:pt>
                <c:pt idx="61" formatCode="#,##0.0">
                  <c:v>8</c:v>
                </c:pt>
                <c:pt idx="62" formatCode="#,##0.0">
                  <c:v>8.3000000000000007</c:v>
                </c:pt>
                <c:pt idx="63" formatCode="#,##0.0">
                  <c:v>9</c:v>
                </c:pt>
                <c:pt idx="64" formatCode="#,##0.0">
                  <c:v>9.6999999999999993</c:v>
                </c:pt>
                <c:pt idx="65" formatCode="#,##0.0">
                  <c:v>10.3</c:v>
                </c:pt>
                <c:pt idx="66" formatCode="#,##0.0">
                  <c:v>10.9</c:v>
                </c:pt>
                <c:pt idx="67" formatCode="#,##0.0">
                  <c:v>11.1</c:v>
                </c:pt>
                <c:pt idx="68" formatCode="#,##0.0">
                  <c:v>11.1</c:v>
                </c:pt>
                <c:pt idx="69" formatCode="#,##0.0">
                  <c:v>11.7</c:v>
                </c:pt>
                <c:pt idx="70" formatCode="#,##0.0">
                  <c:v>12.1</c:v>
                </c:pt>
                <c:pt idx="71" formatCode="#,##0.0">
                  <c:v>12.6</c:v>
                </c:pt>
                <c:pt idx="72" formatCode="#,##0.0">
                  <c:v>13.4</c:v>
                </c:pt>
                <c:pt idx="73" formatCode="#,##0.0">
                  <c:v>14.5</c:v>
                </c:pt>
                <c:pt idx="74" formatCode="#,##0.0">
                  <c:v>15.8</c:v>
                </c:pt>
                <c:pt idx="75" formatCode="#,##0.0">
                  <c:v>16.399999999999999</c:v>
                </c:pt>
                <c:pt idx="76" formatCode="#,##0.0">
                  <c:v>16.5</c:v>
                </c:pt>
                <c:pt idx="77" formatCode="#,##0.0">
                  <c:v>16.899999999999999</c:v>
                </c:pt>
                <c:pt idx="78" formatCode="#,##0.0">
                  <c:v>17.2</c:v>
                </c:pt>
                <c:pt idx="79" formatCode="#,##0.0">
                  <c:v>17.3</c:v>
                </c:pt>
                <c:pt idx="80" formatCode="#,##0.0">
                  <c:v>18</c:v>
                </c:pt>
                <c:pt idx="81" formatCode="#,##0.0">
                  <c:v>19</c:v>
                </c:pt>
                <c:pt idx="82" formatCode="#,##0.0">
                  <c:v>20.399999999999999</c:v>
                </c:pt>
                <c:pt idx="83" formatCode="#,##0.0">
                  <c:v>20.9</c:v>
                </c:pt>
                <c:pt idx="84" formatCode="#,##0.0">
                  <c:v>22.2</c:v>
                </c:pt>
                <c:pt idx="85" formatCode="#,##0.0">
                  <c:v>22.7</c:v>
                </c:pt>
                <c:pt idx="86" formatCode="#,##0.0">
                  <c:v>23.4</c:v>
                </c:pt>
                <c:pt idx="87" formatCode="#,##0.0">
                  <c:v>24.8</c:v>
                </c:pt>
                <c:pt idx="88" formatCode="#,##0.0">
                  <c:v>25.2</c:v>
                </c:pt>
                <c:pt idx="89" formatCode="#,##0.0">
                  <c:v>26.5</c:v>
                </c:pt>
                <c:pt idx="90" formatCode="#,##0.0">
                  <c:v>27.7</c:v>
                </c:pt>
                <c:pt idx="91" formatCode="#,##0.0">
                  <c:v>28.4</c:v>
                </c:pt>
                <c:pt idx="92" formatCode="#,##0.0">
                  <c:v>28.9</c:v>
                </c:pt>
                <c:pt idx="93" formatCode="#,##0.0">
                  <c:v>30.1</c:v>
                </c:pt>
                <c:pt idx="94" formatCode="#,##0.0">
                  <c:v>31.8</c:v>
                </c:pt>
                <c:pt idx="95" formatCode="#,##0.0">
                  <c:v>33.299999999999997</c:v>
                </c:pt>
                <c:pt idx="96" formatCode="#,##0.0">
                  <c:v>34.299999999999997</c:v>
                </c:pt>
                <c:pt idx="97" formatCode="#,##0.0">
                  <c:v>35.9</c:v>
                </c:pt>
                <c:pt idx="98" formatCode="#,##0.0">
                  <c:v>36.799999999999997</c:v>
                </c:pt>
                <c:pt idx="99" formatCode="#,##0.0">
                  <c:v>36.799999999999997</c:v>
                </c:pt>
                <c:pt idx="100" formatCode="#,##0.0">
                  <c:v>36.799999999999997</c:v>
                </c:pt>
                <c:pt idx="101" formatCode="#,##0.0">
                  <c:v>36.57</c:v>
                </c:pt>
                <c:pt idx="102" formatCode="#,##0.0">
                  <c:v>37.770000000000003</c:v>
                </c:pt>
                <c:pt idx="103" formatCode="#,##0.0">
                  <c:v>38.94</c:v>
                </c:pt>
                <c:pt idx="104" formatCode="#,##0.0">
                  <c:v>40.08</c:v>
                </c:pt>
                <c:pt idx="105" formatCode="#,##0.0">
                  <c:v>40.5</c:v>
                </c:pt>
                <c:pt idx="106" formatCode="#,##0.0">
                  <c:v>40.51</c:v>
                </c:pt>
                <c:pt idx="107" formatCode="#,##0.0">
                  <c:v>41.12</c:v>
                </c:pt>
                <c:pt idx="108" formatCode="#,##0.0">
                  <c:v>40.56</c:v>
                </c:pt>
                <c:pt idx="109" formatCode="#,##0.0">
                  <c:v>40.520000000000003</c:v>
                </c:pt>
                <c:pt idx="110" formatCode="#,##0.0">
                  <c:v>40.49</c:v>
                </c:pt>
                <c:pt idx="111" formatCode="#,##0.0">
                  <c:v>40.020000000000003</c:v>
                </c:pt>
                <c:pt idx="112" formatCode="#,##0.0">
                  <c:v>40.090000000000003</c:v>
                </c:pt>
                <c:pt idx="113" formatCode="#,##0.0">
                  <c:v>40.71</c:v>
                </c:pt>
                <c:pt idx="114" formatCode="#,##0.0">
                  <c:v>41.73</c:v>
                </c:pt>
                <c:pt idx="115" formatCode="#,##0.0">
                  <c:v>43.24</c:v>
                </c:pt>
                <c:pt idx="116" formatCode="#,##0.0">
                  <c:v>45.23</c:v>
                </c:pt>
                <c:pt idx="117" formatCode="#,##0.0">
                  <c:v>46.79</c:v>
                </c:pt>
                <c:pt idx="118" formatCode="#,##0.0">
                  <c:v>47.97</c:v>
                </c:pt>
                <c:pt idx="119" formatCode="#,##0.0">
                  <c:v>47.56</c:v>
                </c:pt>
                <c:pt idx="120" formatCode="#,##0.0">
                  <c:v>45.78</c:v>
                </c:pt>
                <c:pt idx="121" formatCode="#,##0.0">
                  <c:v>46.31</c:v>
                </c:pt>
                <c:pt idx="122" formatCode="#,##0.0">
                  <c:v>47.3</c:v>
                </c:pt>
                <c:pt idx="123" formatCode="#,##0.0">
                  <c:v>49.51</c:v>
                </c:pt>
              </c:numCache>
            </c:numRef>
          </c:val>
          <c:smooth val="0"/>
          <c:extLst>
            <c:ext xmlns:c16="http://schemas.microsoft.com/office/drawing/2014/chart" uri="{C3380CC4-5D6E-409C-BE32-E72D297353CC}">
              <c16:uniqueId val="{00000000-6279-4EA6-B6BA-1ACE5D17B958}"/>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Total</a:t>
            </a:r>
            <a:r>
              <a:rPr lang="en-NZ" baseline="0"/>
              <a:t> school numbers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1"/>
          <c:order val="0"/>
          <c:tx>
            <c:strRef>
              <c:f>'4.1 Network size and usage'!$AQ$3</c:f>
              <c:strCache>
                <c:ptCount val="1"/>
                <c:pt idx="0">
                  <c:v>School numbers - primary + secondary</c:v>
                </c:pt>
              </c:strCache>
            </c:strRef>
          </c:tx>
          <c:spPr>
            <a:ln w="28575" cap="rnd">
              <a:solidFill>
                <a:schemeClr val="accent2"/>
              </a:solidFill>
              <a:round/>
            </a:ln>
            <a:effectLst/>
          </c:spPr>
          <c:marker>
            <c:symbol val="none"/>
          </c:marker>
          <c:val>
            <c:numRef>
              <c:f>'4.1 Network size and usage'!$AQ$28:$AQ$161</c:f>
              <c:numCache>
                <c:formatCode>0</c:formatCode>
                <c:ptCount val="134"/>
                <c:pt idx="0">
                  <c:v>1594</c:v>
                </c:pt>
                <c:pt idx="1">
                  <c:v>1635</c:v>
                </c:pt>
                <c:pt idx="2">
                  <c:v>1675</c:v>
                </c:pt>
                <c:pt idx="3">
                  <c:v>1747</c:v>
                </c:pt>
                <c:pt idx="4">
                  <c:v>1808</c:v>
                </c:pt>
                <c:pt idx="5">
                  <c:v>1862</c:v>
                </c:pt>
                <c:pt idx="6">
                  <c:v>1921</c:v>
                </c:pt>
                <c:pt idx="7">
                  <c:v>1968</c:v>
                </c:pt>
                <c:pt idx="8">
                  <c:v>2030</c:v>
                </c:pt>
                <c:pt idx="9">
                  <c:v>2068</c:v>
                </c:pt>
                <c:pt idx="10">
                  <c:v>2100</c:v>
                </c:pt>
                <c:pt idx="11">
                  <c:v>2109</c:v>
                </c:pt>
                <c:pt idx="12">
                  <c:v>2136</c:v>
                </c:pt>
                <c:pt idx="13">
                  <c:v>2163</c:v>
                </c:pt>
                <c:pt idx="14">
                  <c:v>2216</c:v>
                </c:pt>
                <c:pt idx="15">
                  <c:v>2229</c:v>
                </c:pt>
                <c:pt idx="16">
                  <c:v>2296</c:v>
                </c:pt>
                <c:pt idx="17">
                  <c:v>2407</c:v>
                </c:pt>
                <c:pt idx="18">
                  <c:v>2442</c:v>
                </c:pt>
                <c:pt idx="19">
                  <c:v>2504</c:v>
                </c:pt>
                <c:pt idx="20">
                  <c:v>2573.5</c:v>
                </c:pt>
                <c:pt idx="21">
                  <c:v>2643</c:v>
                </c:pt>
                <c:pt idx="22">
                  <c:v>2679</c:v>
                </c:pt>
                <c:pt idx="23">
                  <c:v>2712</c:v>
                </c:pt>
                <c:pt idx="24">
                  <c:v>2780</c:v>
                </c:pt>
                <c:pt idx="25">
                  <c:v>2811</c:v>
                </c:pt>
                <c:pt idx="26">
                  <c:v>2824</c:v>
                </c:pt>
                <c:pt idx="27">
                  <c:v>2853</c:v>
                </c:pt>
                <c:pt idx="28">
                  <c:v>2825</c:v>
                </c:pt>
                <c:pt idx="29">
                  <c:v>2874</c:v>
                </c:pt>
                <c:pt idx="30">
                  <c:v>2908</c:v>
                </c:pt>
                <c:pt idx="31">
                  <c:v>2991</c:v>
                </c:pt>
                <c:pt idx="32">
                  <c:v>3087</c:v>
                </c:pt>
                <c:pt idx="33">
                  <c:v>3150</c:v>
                </c:pt>
                <c:pt idx="34">
                  <c:v>3168</c:v>
                </c:pt>
                <c:pt idx="35">
                  <c:v>3176</c:v>
                </c:pt>
                <c:pt idx="36">
                  <c:v>3221</c:v>
                </c:pt>
                <c:pt idx="37">
                  <c:v>3237</c:v>
                </c:pt>
                <c:pt idx="38">
                  <c:v>3236</c:v>
                </c:pt>
                <c:pt idx="39">
                  <c:v>3243</c:v>
                </c:pt>
                <c:pt idx="40">
                  <c:v>3256</c:v>
                </c:pt>
                <c:pt idx="41">
                  <c:v>3190</c:v>
                </c:pt>
                <c:pt idx="42">
                  <c:v>3182</c:v>
                </c:pt>
                <c:pt idx="43">
                  <c:v>3188</c:v>
                </c:pt>
                <c:pt idx="44">
                  <c:v>3205</c:v>
                </c:pt>
                <c:pt idx="45">
                  <c:v>3166</c:v>
                </c:pt>
                <c:pt idx="46">
                  <c:v>3124</c:v>
                </c:pt>
                <c:pt idx="47">
                  <c:v>3059</c:v>
                </c:pt>
                <c:pt idx="48">
                  <c:v>2959</c:v>
                </c:pt>
                <c:pt idx="49">
                  <c:v>2908</c:v>
                </c:pt>
                <c:pt idx="50">
                  <c:v>2890</c:v>
                </c:pt>
                <c:pt idx="51">
                  <c:v>2860</c:v>
                </c:pt>
                <c:pt idx="52">
                  <c:v>2826</c:v>
                </c:pt>
                <c:pt idx="53">
                  <c:v>2781</c:v>
                </c:pt>
                <c:pt idx="54">
                  <c:v>2772</c:v>
                </c:pt>
                <c:pt idx="55">
                  <c:v>2762</c:v>
                </c:pt>
                <c:pt idx="56">
                  <c:v>2752</c:v>
                </c:pt>
                <c:pt idx="57">
                  <c:v>2694</c:v>
                </c:pt>
                <c:pt idx="58">
                  <c:v>2666</c:v>
                </c:pt>
                <c:pt idx="59">
                  <c:v>2640</c:v>
                </c:pt>
                <c:pt idx="60">
                  <c:v>2646</c:v>
                </c:pt>
                <c:pt idx="61">
                  <c:v>2623</c:v>
                </c:pt>
                <c:pt idx="62">
                  <c:v>2635</c:v>
                </c:pt>
                <c:pt idx="63">
                  <c:v>2658</c:v>
                </c:pt>
                <c:pt idx="64">
                  <c:v>2690</c:v>
                </c:pt>
                <c:pt idx="65">
                  <c:v>2737</c:v>
                </c:pt>
                <c:pt idx="66">
                  <c:v>2756</c:v>
                </c:pt>
                <c:pt idx="67">
                  <c:v>2782</c:v>
                </c:pt>
                <c:pt idx="68">
                  <c:v>2824</c:v>
                </c:pt>
                <c:pt idx="69">
                  <c:v>2847</c:v>
                </c:pt>
                <c:pt idx="70">
                  <c:v>2873</c:v>
                </c:pt>
                <c:pt idx="71">
                  <c:v>2912</c:v>
                </c:pt>
                <c:pt idx="72">
                  <c:v>2922</c:v>
                </c:pt>
                <c:pt idx="73">
                  <c:v>2932</c:v>
                </c:pt>
                <c:pt idx="74">
                  <c:v>2962</c:v>
                </c:pt>
                <c:pt idx="75">
                  <c:v>2970</c:v>
                </c:pt>
                <c:pt idx="76">
                  <c:v>2985</c:v>
                </c:pt>
                <c:pt idx="77">
                  <c:v>2995</c:v>
                </c:pt>
                <c:pt idx="78">
                  <c:v>3020</c:v>
                </c:pt>
                <c:pt idx="79">
                  <c:v>2989</c:v>
                </c:pt>
                <c:pt idx="80">
                  <c:v>2981</c:v>
                </c:pt>
                <c:pt idx="81">
                  <c:v>2994</c:v>
                </c:pt>
                <c:pt idx="82">
                  <c:v>2973</c:v>
                </c:pt>
                <c:pt idx="83">
                  <c:v>2952</c:v>
                </c:pt>
                <c:pt idx="84">
                  <c:v>2936</c:v>
                </c:pt>
                <c:pt idx="85">
                  <c:v>2935</c:v>
                </c:pt>
                <c:pt idx="86">
                  <c:v>2918</c:v>
                </c:pt>
                <c:pt idx="87">
                  <c:v>2871</c:v>
                </c:pt>
                <c:pt idx="88">
                  <c:v>2872</c:v>
                </c:pt>
                <c:pt idx="89">
                  <c:v>2889</c:v>
                </c:pt>
                <c:pt idx="90">
                  <c:v>2889</c:v>
                </c:pt>
                <c:pt idx="91">
                  <c:v>2827</c:v>
                </c:pt>
                <c:pt idx="92">
                  <c:v>2821</c:v>
                </c:pt>
                <c:pt idx="93">
                  <c:v>2793</c:v>
                </c:pt>
                <c:pt idx="94">
                  <c:v>2781</c:v>
                </c:pt>
                <c:pt idx="95">
                  <c:v>2785</c:v>
                </c:pt>
                <c:pt idx="96">
                  <c:v>2759</c:v>
                </c:pt>
                <c:pt idx="97">
                  <c:v>2751</c:v>
                </c:pt>
                <c:pt idx="98">
                  <c:v>2744</c:v>
                </c:pt>
                <c:pt idx="99">
                  <c:v>2743</c:v>
                </c:pt>
                <c:pt idx="100">
                  <c:v>2741</c:v>
                </c:pt>
                <c:pt idx="101">
                  <c:v>2676</c:v>
                </c:pt>
                <c:pt idx="102">
                  <c:v>2678</c:v>
                </c:pt>
                <c:pt idx="103">
                  <c:v>2668</c:v>
                </c:pt>
                <c:pt idx="104">
                  <c:v>2661</c:v>
                </c:pt>
                <c:pt idx="105">
                  <c:v>2648</c:v>
                </c:pt>
                <c:pt idx="106">
                  <c:v>2631</c:v>
                </c:pt>
                <c:pt idx="107">
                  <c:v>2628</c:v>
                </c:pt>
                <c:pt idx="108">
                  <c:v>2625</c:v>
                </c:pt>
                <c:pt idx="109">
                  <c:v>2587</c:v>
                </c:pt>
                <c:pt idx="110">
                  <c:v>2561</c:v>
                </c:pt>
                <c:pt idx="111">
                  <c:v>2552</c:v>
                </c:pt>
                <c:pt idx="112">
                  <c:v>2528</c:v>
                </c:pt>
                <c:pt idx="113">
                  <c:v>2517</c:v>
                </c:pt>
                <c:pt idx="114">
                  <c:v>2476</c:v>
                </c:pt>
                <c:pt idx="115">
                  <c:v>2410</c:v>
                </c:pt>
                <c:pt idx="116">
                  <c:v>2403</c:v>
                </c:pt>
                <c:pt idx="117">
                  <c:v>2399</c:v>
                </c:pt>
                <c:pt idx="118">
                  <c:v>2389</c:v>
                </c:pt>
                <c:pt idx="119">
                  <c:v>2383</c:v>
                </c:pt>
                <c:pt idx="120">
                  <c:v>2376</c:v>
                </c:pt>
                <c:pt idx="121">
                  <c:v>2369</c:v>
                </c:pt>
                <c:pt idx="122">
                  <c:v>2362</c:v>
                </c:pt>
                <c:pt idx="123">
                  <c:v>2339</c:v>
                </c:pt>
                <c:pt idx="124">
                  <c:v>2327</c:v>
                </c:pt>
                <c:pt idx="125">
                  <c:v>2330</c:v>
                </c:pt>
                <c:pt idx="126">
                  <c:v>2319</c:v>
                </c:pt>
                <c:pt idx="127">
                  <c:v>2319</c:v>
                </c:pt>
                <c:pt idx="128">
                  <c:v>2320</c:v>
                </c:pt>
                <c:pt idx="129">
                  <c:v>2321</c:v>
                </c:pt>
                <c:pt idx="130">
                  <c:v>2321</c:v>
                </c:pt>
                <c:pt idx="131">
                  <c:v>2318</c:v>
                </c:pt>
                <c:pt idx="132">
                  <c:v>2319</c:v>
                </c:pt>
                <c:pt idx="133">
                  <c:v>2309</c:v>
                </c:pt>
              </c:numCache>
            </c:numRef>
          </c:val>
          <c:smooth val="0"/>
          <c:extLst>
            <c:ext xmlns:c16="http://schemas.microsoft.com/office/drawing/2014/chart" uri="{C3380CC4-5D6E-409C-BE32-E72D297353CC}">
              <c16:uniqueId val="{00000001-31A0-4540-9D93-F2823FCAD603}"/>
            </c:ext>
          </c:extLst>
        </c:ser>
        <c:dLbls>
          <c:showLegendKey val="0"/>
          <c:showVal val="0"/>
          <c:showCatName val="0"/>
          <c:showSerName val="0"/>
          <c:showPercent val="0"/>
          <c:showBubbleSize val="0"/>
        </c:dLbls>
        <c:smooth val="0"/>
        <c:axId val="17762111"/>
        <c:axId val="17759231"/>
      </c:lineChart>
      <c:catAx>
        <c:axId val="1776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59231"/>
        <c:crosses val="autoZero"/>
        <c:auto val="1"/>
        <c:lblAlgn val="ctr"/>
        <c:lblOffset val="100"/>
        <c:noMultiLvlLbl val="0"/>
      </c:catAx>
      <c:valAx>
        <c:axId val="17759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621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Tota</a:t>
            </a:r>
            <a:r>
              <a:rPr lang="en-NZ" baseline="0"/>
              <a:t>l h</a:t>
            </a:r>
            <a:r>
              <a:rPr lang="en-NZ"/>
              <a:t>ospital</a:t>
            </a:r>
            <a:r>
              <a:rPr lang="en-NZ" baseline="0"/>
              <a:t> beds</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lineChart>
        <c:grouping val="standard"/>
        <c:varyColors val="0"/>
        <c:ser>
          <c:idx val="0"/>
          <c:order val="0"/>
          <c:tx>
            <c:strRef>
              <c:f>'4.1 Network size and usage'!$AC$3</c:f>
              <c:strCache>
                <c:ptCount val="1"/>
                <c:pt idx="0">
                  <c:v>Public hospital beds (pre-1925 measure)</c:v>
                </c:pt>
              </c:strCache>
            </c:strRef>
          </c:tx>
          <c:spPr>
            <a:ln w="28575" cap="rnd">
              <a:solidFill>
                <a:schemeClr val="accent1"/>
              </a:solidFill>
              <a:prstDash val="sysDash"/>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usage'!$AC$38:$AC$161</c:f>
              <c:numCache>
                <c:formatCode>0</c:formatCode>
                <c:ptCount val="124"/>
                <c:pt idx="0">
                  <c:v>1745</c:v>
                </c:pt>
                <c:pt idx="1">
                  <c:v>1787</c:v>
                </c:pt>
                <c:pt idx="2">
                  <c:v>1816</c:v>
                </c:pt>
                <c:pt idx="3">
                  <c:v>1977</c:v>
                </c:pt>
                <c:pt idx="4">
                  <c:v>1988</c:v>
                </c:pt>
                <c:pt idx="5">
                  <c:v>2048</c:v>
                </c:pt>
                <c:pt idx="6">
                  <c:v>2186</c:v>
                </c:pt>
                <c:pt idx="7">
                  <c:v>2331</c:v>
                </c:pt>
                <c:pt idx="8">
                  <c:v>2509</c:v>
                </c:pt>
                <c:pt idx="9">
                  <c:v>2502</c:v>
                </c:pt>
                <c:pt idx="10">
                  <c:v>2689</c:v>
                </c:pt>
                <c:pt idx="11">
                  <c:v>2863</c:v>
                </c:pt>
                <c:pt idx="12">
                  <c:v>3057</c:v>
                </c:pt>
                <c:pt idx="13">
                  <c:v>3176</c:v>
                </c:pt>
                <c:pt idx="14">
                  <c:v>3292</c:v>
                </c:pt>
                <c:pt idx="15">
                  <c:v>3531</c:v>
                </c:pt>
                <c:pt idx="16">
                  <c:v>3832</c:v>
                </c:pt>
                <c:pt idx="17">
                  <c:v>4075</c:v>
                </c:pt>
                <c:pt idx="18">
                  <c:v>4191</c:v>
                </c:pt>
                <c:pt idx="19">
                  <c:v>4616</c:v>
                </c:pt>
                <c:pt idx="20">
                  <c:v>5029</c:v>
                </c:pt>
                <c:pt idx="21">
                  <c:v>5119</c:v>
                </c:pt>
                <c:pt idx="22">
                  <c:v>5307</c:v>
                </c:pt>
                <c:pt idx="23">
                  <c:v>5723</c:v>
                </c:pt>
                <c:pt idx="24">
                  <c:v>5780</c:v>
                </c:pt>
              </c:numCache>
            </c:numRef>
          </c:val>
          <c:smooth val="0"/>
          <c:extLst>
            <c:ext xmlns:c16="http://schemas.microsoft.com/office/drawing/2014/chart" uri="{C3380CC4-5D6E-409C-BE32-E72D297353CC}">
              <c16:uniqueId val="{00000000-FC87-4D59-89B1-FC212758C8E8}"/>
            </c:ext>
          </c:extLst>
        </c:ser>
        <c:ser>
          <c:idx val="1"/>
          <c:order val="1"/>
          <c:tx>
            <c:strRef>
              <c:f>'4.1 Network size and usage'!$AD$3</c:f>
              <c:strCache>
                <c:ptCount val="1"/>
                <c:pt idx="0">
                  <c:v>Public hospital beds (post-1924 measure)</c:v>
                </c:pt>
              </c:strCache>
            </c:strRef>
          </c:tx>
          <c:spPr>
            <a:ln w="28575" cap="rnd">
              <a:solidFill>
                <a:schemeClr val="accent1"/>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usage'!$AD$38:$AD$161</c:f>
              <c:numCache>
                <c:formatCode>0</c:formatCode>
                <c:ptCount val="124"/>
                <c:pt idx="24">
                  <c:v>6737</c:v>
                </c:pt>
                <c:pt idx="25">
                  <c:v>7220</c:v>
                </c:pt>
                <c:pt idx="26">
                  <c:v>7501</c:v>
                </c:pt>
                <c:pt idx="27">
                  <c:v>7847</c:v>
                </c:pt>
                <c:pt idx="28">
                  <c:v>8007</c:v>
                </c:pt>
                <c:pt idx="29">
                  <c:v>8457</c:v>
                </c:pt>
                <c:pt idx="30">
                  <c:v>8577</c:v>
                </c:pt>
                <c:pt idx="31">
                  <c:v>8803</c:v>
                </c:pt>
                <c:pt idx="32">
                  <c:v>8646</c:v>
                </c:pt>
                <c:pt idx="33">
                  <c:v>8416</c:v>
                </c:pt>
                <c:pt idx="34">
                  <c:v>8698</c:v>
                </c:pt>
                <c:pt idx="35">
                  <c:v>8746</c:v>
                </c:pt>
                <c:pt idx="36">
                  <c:v>8842</c:v>
                </c:pt>
                <c:pt idx="37">
                  <c:v>8876</c:v>
                </c:pt>
                <c:pt idx="38">
                  <c:v>8982</c:v>
                </c:pt>
                <c:pt idx="39">
                  <c:v>9225</c:v>
                </c:pt>
                <c:pt idx="40">
                  <c:v>9739</c:v>
                </c:pt>
                <c:pt idx="41">
                  <c:v>11147</c:v>
                </c:pt>
                <c:pt idx="42">
                  <c:v>11611</c:v>
                </c:pt>
                <c:pt idx="43">
                  <c:v>13417</c:v>
                </c:pt>
                <c:pt idx="44">
                  <c:v>13587</c:v>
                </c:pt>
                <c:pt idx="45">
                  <c:v>13401</c:v>
                </c:pt>
                <c:pt idx="46">
                  <c:v>13870</c:v>
                </c:pt>
                <c:pt idx="47">
                  <c:v>13822</c:v>
                </c:pt>
                <c:pt idx="48">
                  <c:v>14123</c:v>
                </c:pt>
                <c:pt idx="49">
                  <c:v>14221</c:v>
                </c:pt>
                <c:pt idx="50">
                  <c:v>14129</c:v>
                </c:pt>
                <c:pt idx="51">
                  <c:v>14394</c:v>
                </c:pt>
                <c:pt idx="52">
                  <c:v>14288</c:v>
                </c:pt>
                <c:pt idx="53">
                  <c:v>14388</c:v>
                </c:pt>
                <c:pt idx="54">
                  <c:v>14434</c:v>
                </c:pt>
                <c:pt idx="55">
                  <c:v>14550</c:v>
                </c:pt>
                <c:pt idx="56">
                  <c:v>14986</c:v>
                </c:pt>
                <c:pt idx="57">
                  <c:v>14986</c:v>
                </c:pt>
                <c:pt idx="58">
                  <c:v>15271</c:v>
                </c:pt>
                <c:pt idx="59">
                  <c:v>15221</c:v>
                </c:pt>
                <c:pt idx="60">
                  <c:v>15527</c:v>
                </c:pt>
                <c:pt idx="61">
                  <c:v>15294</c:v>
                </c:pt>
                <c:pt idx="62">
                  <c:v>15297</c:v>
                </c:pt>
                <c:pt idx="63">
                  <c:v>15354</c:v>
                </c:pt>
                <c:pt idx="64">
                  <c:v>15191</c:v>
                </c:pt>
                <c:pt idx="65">
                  <c:v>15463</c:v>
                </c:pt>
                <c:pt idx="66">
                  <c:v>15917</c:v>
                </c:pt>
                <c:pt idx="67">
                  <c:v>16176</c:v>
                </c:pt>
                <c:pt idx="68">
                  <c:v>16212</c:v>
                </c:pt>
                <c:pt idx="69">
                  <c:v>16262</c:v>
                </c:pt>
                <c:pt idx="70">
                  <c:v>16753</c:v>
                </c:pt>
                <c:pt idx="71">
                  <c:v>16832</c:v>
                </c:pt>
                <c:pt idx="72">
                  <c:v>17024</c:v>
                </c:pt>
                <c:pt idx="73">
                  <c:v>17242</c:v>
                </c:pt>
                <c:pt idx="74">
                  <c:v>17839</c:v>
                </c:pt>
                <c:pt idx="75">
                  <c:v>17940</c:v>
                </c:pt>
                <c:pt idx="76">
                  <c:v>17553</c:v>
                </c:pt>
                <c:pt idx="77">
                  <c:v>17717</c:v>
                </c:pt>
                <c:pt idx="78">
                  <c:v>17736</c:v>
                </c:pt>
                <c:pt idx="79">
                  <c:v>17828</c:v>
                </c:pt>
                <c:pt idx="80">
                  <c:v>17517</c:v>
                </c:pt>
                <c:pt idx="81">
                  <c:v>17075</c:v>
                </c:pt>
                <c:pt idx="82">
                  <c:v>17040</c:v>
                </c:pt>
                <c:pt idx="83">
                  <c:v>16882</c:v>
                </c:pt>
                <c:pt idx="84">
                  <c:v>16676</c:v>
                </c:pt>
                <c:pt idx="85">
                  <c:v>16342</c:v>
                </c:pt>
                <c:pt idx="86">
                  <c:v>15989</c:v>
                </c:pt>
                <c:pt idx="87">
                  <c:v>16132</c:v>
                </c:pt>
                <c:pt idx="88">
                  <c:v>15842.5</c:v>
                </c:pt>
                <c:pt idx="89">
                  <c:v>15553</c:v>
                </c:pt>
                <c:pt idx="90">
                  <c:v>14488.5</c:v>
                </c:pt>
                <c:pt idx="91">
                  <c:v>13424</c:v>
                </c:pt>
                <c:pt idx="92">
                  <c:v>15302</c:v>
                </c:pt>
              </c:numCache>
            </c:numRef>
          </c:val>
          <c:smooth val="0"/>
          <c:extLst>
            <c:ext xmlns:c16="http://schemas.microsoft.com/office/drawing/2014/chart" uri="{C3380CC4-5D6E-409C-BE32-E72D297353CC}">
              <c16:uniqueId val="{00000001-FC87-4D59-89B1-FC212758C8E8}"/>
            </c:ext>
          </c:extLst>
        </c:ser>
        <c:ser>
          <c:idx val="2"/>
          <c:order val="2"/>
          <c:tx>
            <c:strRef>
              <c:f>'4.1 Network size and usage'!$AE$3</c:f>
              <c:strCache>
                <c:ptCount val="1"/>
                <c:pt idx="0">
                  <c:v>Public hospital beds (incl psychiatric beds)</c:v>
                </c:pt>
              </c:strCache>
            </c:strRef>
          </c:tx>
          <c:spPr>
            <a:ln w="28575" cap="rnd">
              <a:solidFill>
                <a:schemeClr val="accent3"/>
              </a:solidFill>
              <a:prstDash val="solid"/>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usage'!$AE$38:$AE$161</c:f>
              <c:numCache>
                <c:formatCode>0</c:formatCode>
                <c:ptCount val="124"/>
                <c:pt idx="76">
                  <c:v>27209</c:v>
                </c:pt>
                <c:pt idx="77">
                  <c:v>27277</c:v>
                </c:pt>
                <c:pt idx="78">
                  <c:v>26928</c:v>
                </c:pt>
                <c:pt idx="79">
                  <c:v>26861</c:v>
                </c:pt>
                <c:pt idx="80">
                  <c:v>26345</c:v>
                </c:pt>
                <c:pt idx="81">
                  <c:v>25775</c:v>
                </c:pt>
                <c:pt idx="82">
                  <c:v>25524</c:v>
                </c:pt>
                <c:pt idx="83">
                  <c:v>25304</c:v>
                </c:pt>
                <c:pt idx="84">
                  <c:v>24874</c:v>
                </c:pt>
                <c:pt idx="85">
                  <c:v>24485</c:v>
                </c:pt>
                <c:pt idx="86">
                  <c:v>23759</c:v>
                </c:pt>
                <c:pt idx="87">
                  <c:v>23680</c:v>
                </c:pt>
                <c:pt idx="88">
                  <c:v>23108.5</c:v>
                </c:pt>
                <c:pt idx="89">
                  <c:v>22537</c:v>
                </c:pt>
                <c:pt idx="90">
                  <c:v>20917</c:v>
                </c:pt>
                <c:pt idx="91">
                  <c:v>19297</c:v>
                </c:pt>
                <c:pt idx="92">
                  <c:v>18823</c:v>
                </c:pt>
                <c:pt idx="93">
                  <c:v>17645.5</c:v>
                </c:pt>
                <c:pt idx="94">
                  <c:v>16468</c:v>
                </c:pt>
                <c:pt idx="95">
                  <c:v>15555</c:v>
                </c:pt>
                <c:pt idx="96">
                  <c:v>15270</c:v>
                </c:pt>
                <c:pt idx="97">
                  <c:v>14930</c:v>
                </c:pt>
                <c:pt idx="98">
                  <c:v>14298</c:v>
                </c:pt>
                <c:pt idx="99">
                  <c:v>13844.5</c:v>
                </c:pt>
                <c:pt idx="100">
                  <c:v>13391</c:v>
                </c:pt>
                <c:pt idx="101">
                  <c:v>12937.5</c:v>
                </c:pt>
                <c:pt idx="102">
                  <c:v>12484</c:v>
                </c:pt>
              </c:numCache>
            </c:numRef>
          </c:val>
          <c:smooth val="0"/>
          <c:extLst>
            <c:ext xmlns:c16="http://schemas.microsoft.com/office/drawing/2014/chart" uri="{C3380CC4-5D6E-409C-BE32-E72D297353CC}">
              <c16:uniqueId val="{00000002-FC87-4D59-89B1-FC212758C8E8}"/>
            </c:ext>
          </c:extLst>
        </c:ser>
        <c:ser>
          <c:idx val="3"/>
          <c:order val="3"/>
          <c:tx>
            <c:strRef>
              <c:f>'4.1 Network size and usage'!$AF$3</c:f>
              <c:strCache>
                <c:ptCount val="1"/>
                <c:pt idx="0">
                  <c:v>Total hospital beds (excl psychiatric beds, 1938-46 measure)</c:v>
                </c:pt>
              </c:strCache>
            </c:strRef>
          </c:tx>
          <c:spPr>
            <a:ln w="28575" cap="rnd">
              <a:solidFill>
                <a:schemeClr val="accent5"/>
              </a:solidFill>
              <a:prstDash val="sysDash"/>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usage'!$AF$38:$AF$161</c:f>
              <c:numCache>
                <c:formatCode>0</c:formatCode>
                <c:ptCount val="124"/>
                <c:pt idx="37">
                  <c:v>13328</c:v>
                </c:pt>
                <c:pt idx="38">
                  <c:v>13625</c:v>
                </c:pt>
                <c:pt idx="39">
                  <c:v>13795</c:v>
                </c:pt>
                <c:pt idx="40">
                  <c:v>14378</c:v>
                </c:pt>
                <c:pt idx="41">
                  <c:v>15159</c:v>
                </c:pt>
                <c:pt idx="42">
                  <c:v>15500</c:v>
                </c:pt>
                <c:pt idx="43">
                  <c:v>16488</c:v>
                </c:pt>
                <c:pt idx="44">
                  <c:v>16613</c:v>
                </c:pt>
                <c:pt idx="45">
                  <c:v>17271</c:v>
                </c:pt>
                <c:pt idx="46">
                  <c:v>17620</c:v>
                </c:pt>
              </c:numCache>
            </c:numRef>
          </c:val>
          <c:smooth val="0"/>
          <c:extLst>
            <c:ext xmlns:c16="http://schemas.microsoft.com/office/drawing/2014/chart" uri="{C3380CC4-5D6E-409C-BE32-E72D297353CC}">
              <c16:uniqueId val="{00000003-FC87-4D59-89B1-FC212758C8E8}"/>
            </c:ext>
          </c:extLst>
        </c:ser>
        <c:ser>
          <c:idx val="4"/>
          <c:order val="4"/>
          <c:tx>
            <c:strRef>
              <c:f>'4.1 Network size and usage'!$AG$3</c:f>
              <c:strCache>
                <c:ptCount val="1"/>
                <c:pt idx="0">
                  <c:v>Total hospital beds (excl psychiatric beds, post-1946 measure)</c:v>
                </c:pt>
              </c:strCache>
            </c:strRef>
          </c:tx>
          <c:spPr>
            <a:ln w="28575" cap="rnd">
              <a:solidFill>
                <a:schemeClr val="accent5"/>
              </a:solidFill>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usage'!$AG$38:$AG$161</c:f>
              <c:numCache>
                <c:formatCode>0</c:formatCode>
                <c:ptCount val="124"/>
                <c:pt idx="46">
                  <c:v>16879</c:v>
                </c:pt>
                <c:pt idx="47">
                  <c:v>16766</c:v>
                </c:pt>
                <c:pt idx="48">
                  <c:v>16991</c:v>
                </c:pt>
                <c:pt idx="49">
                  <c:v>16920</c:v>
                </c:pt>
                <c:pt idx="50">
                  <c:v>16782</c:v>
                </c:pt>
                <c:pt idx="51">
                  <c:v>16783</c:v>
                </c:pt>
                <c:pt idx="52">
                  <c:v>16531</c:v>
                </c:pt>
                <c:pt idx="53">
                  <c:v>16600</c:v>
                </c:pt>
                <c:pt idx="54">
                  <c:v>16715</c:v>
                </c:pt>
                <c:pt idx="55">
                  <c:v>16878</c:v>
                </c:pt>
                <c:pt idx="56">
                  <c:v>17345</c:v>
                </c:pt>
                <c:pt idx="57">
                  <c:v>17411</c:v>
                </c:pt>
                <c:pt idx="58">
                  <c:v>17797</c:v>
                </c:pt>
                <c:pt idx="59">
                  <c:v>17801</c:v>
                </c:pt>
                <c:pt idx="60">
                  <c:v>18189</c:v>
                </c:pt>
                <c:pt idx="61">
                  <c:v>18174</c:v>
                </c:pt>
                <c:pt idx="62">
                  <c:v>18180</c:v>
                </c:pt>
                <c:pt idx="63">
                  <c:v>18349</c:v>
                </c:pt>
                <c:pt idx="64">
                  <c:v>18268</c:v>
                </c:pt>
                <c:pt idx="65">
                  <c:v>18670</c:v>
                </c:pt>
                <c:pt idx="66">
                  <c:v>19181</c:v>
                </c:pt>
                <c:pt idx="67">
                  <c:v>19498</c:v>
                </c:pt>
                <c:pt idx="68">
                  <c:v>19587</c:v>
                </c:pt>
                <c:pt idx="69">
                  <c:v>19757</c:v>
                </c:pt>
                <c:pt idx="70">
                  <c:v>20382</c:v>
                </c:pt>
                <c:pt idx="71">
                  <c:v>20572</c:v>
                </c:pt>
                <c:pt idx="72">
                  <c:v>20944</c:v>
                </c:pt>
                <c:pt idx="73">
                  <c:v>21234</c:v>
                </c:pt>
                <c:pt idx="74">
                  <c:v>22103</c:v>
                </c:pt>
                <c:pt idx="75">
                  <c:v>22474</c:v>
                </c:pt>
                <c:pt idx="76">
                  <c:v>22257</c:v>
                </c:pt>
                <c:pt idx="77">
                  <c:v>22569</c:v>
                </c:pt>
                <c:pt idx="78">
                  <c:v>22855</c:v>
                </c:pt>
                <c:pt idx="79">
                  <c:v>22916</c:v>
                </c:pt>
                <c:pt idx="80">
                  <c:v>22656</c:v>
                </c:pt>
                <c:pt idx="81">
                  <c:v>22431</c:v>
                </c:pt>
                <c:pt idx="82">
                  <c:v>22546</c:v>
                </c:pt>
                <c:pt idx="83">
                  <c:v>22582</c:v>
                </c:pt>
                <c:pt idx="84">
                  <c:v>22514</c:v>
                </c:pt>
                <c:pt idx="85">
                  <c:v>22260</c:v>
                </c:pt>
                <c:pt idx="86">
                  <c:v>22031</c:v>
                </c:pt>
                <c:pt idx="87">
                  <c:v>22289</c:v>
                </c:pt>
                <c:pt idx="88">
                  <c:v>22848.5</c:v>
                </c:pt>
                <c:pt idx="89">
                  <c:v>23408</c:v>
                </c:pt>
                <c:pt idx="90">
                  <c:v>21897.5</c:v>
                </c:pt>
                <c:pt idx="91">
                  <c:v>20387</c:v>
                </c:pt>
                <c:pt idx="92">
                  <c:v>22451</c:v>
                </c:pt>
              </c:numCache>
            </c:numRef>
          </c:val>
          <c:smooth val="0"/>
          <c:extLst>
            <c:ext xmlns:c16="http://schemas.microsoft.com/office/drawing/2014/chart" uri="{C3380CC4-5D6E-409C-BE32-E72D297353CC}">
              <c16:uniqueId val="{00000004-FC87-4D59-89B1-FC212758C8E8}"/>
            </c:ext>
          </c:extLst>
        </c:ser>
        <c:ser>
          <c:idx val="5"/>
          <c:order val="5"/>
          <c:tx>
            <c:strRef>
              <c:f>'4.1 Network size and usage'!$AH$3</c:f>
              <c:strCache>
                <c:ptCount val="1"/>
                <c:pt idx="0">
                  <c:v>Total hospital beds (excl psychiatric beds, OECD measure)</c:v>
                </c:pt>
              </c:strCache>
            </c:strRef>
          </c:tx>
          <c:spPr>
            <a:ln w="28575" cap="rnd">
              <a:solidFill>
                <a:schemeClr val="accent2"/>
              </a:solidFill>
              <a:prstDash val="sysDot"/>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usage'!$AH$38:$AH$161</c:f>
              <c:numCache>
                <c:formatCode>0</c:formatCode>
                <c:ptCount val="124"/>
                <c:pt idx="109">
                  <c:v>9762</c:v>
                </c:pt>
                <c:pt idx="110">
                  <c:v>10978</c:v>
                </c:pt>
                <c:pt idx="111">
                  <c:v>11482</c:v>
                </c:pt>
                <c:pt idx="112">
                  <c:v>11582</c:v>
                </c:pt>
                <c:pt idx="113">
                  <c:v>11596</c:v>
                </c:pt>
                <c:pt idx="114">
                  <c:v>11368</c:v>
                </c:pt>
                <c:pt idx="115">
                  <c:v>11385</c:v>
                </c:pt>
                <c:pt idx="116">
                  <c:v>11387</c:v>
                </c:pt>
                <c:pt idx="117">
                  <c:v>11570</c:v>
                </c:pt>
                <c:pt idx="118">
                  <c:v>11250</c:v>
                </c:pt>
                <c:pt idx="119">
                  <c:v>11082</c:v>
                </c:pt>
                <c:pt idx="120">
                  <c:v>11075</c:v>
                </c:pt>
                <c:pt idx="121">
                  <c:v>11788</c:v>
                </c:pt>
                <c:pt idx="122">
                  <c:v>11454</c:v>
                </c:pt>
              </c:numCache>
            </c:numRef>
          </c:val>
          <c:smooth val="0"/>
          <c:extLst>
            <c:ext xmlns:c16="http://schemas.microsoft.com/office/drawing/2014/chart" uri="{C3380CC4-5D6E-409C-BE32-E72D297353CC}">
              <c16:uniqueId val="{00000005-FC87-4D59-89B1-FC212758C8E8}"/>
            </c:ext>
          </c:extLst>
        </c:ser>
        <c:ser>
          <c:idx val="6"/>
          <c:order val="6"/>
          <c:tx>
            <c:strRef>
              <c:f>'4.1 Network size and usage'!$AI$3</c:f>
              <c:strCache>
                <c:ptCount val="1"/>
                <c:pt idx="0">
                  <c:v>Total hospital beds (incl psychiatric beds, OECD measure)</c:v>
                </c:pt>
              </c:strCache>
            </c:strRef>
          </c:tx>
          <c:spPr>
            <a:ln w="28575" cap="rnd">
              <a:solidFill>
                <a:schemeClr val="accent3"/>
              </a:solidFill>
              <a:prstDash val="sysDot"/>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usage'!$AI$38:$AI$161</c:f>
              <c:numCache>
                <c:formatCode>0</c:formatCode>
                <c:ptCount val="124"/>
                <c:pt idx="109">
                  <c:v>10352</c:v>
                </c:pt>
                <c:pt idx="110">
                  <c:v>11948</c:v>
                </c:pt>
                <c:pt idx="111">
                  <c:v>12348</c:v>
                </c:pt>
                <c:pt idx="112">
                  <c:v>12469</c:v>
                </c:pt>
                <c:pt idx="113">
                  <c:v>12362</c:v>
                </c:pt>
                <c:pt idx="114">
                  <c:v>12412</c:v>
                </c:pt>
                <c:pt idx="115">
                  <c:v>12474</c:v>
                </c:pt>
                <c:pt idx="116">
                  <c:v>12821</c:v>
                </c:pt>
                <c:pt idx="117">
                  <c:v>13010</c:v>
                </c:pt>
                <c:pt idx="118">
                  <c:v>12702</c:v>
                </c:pt>
                <c:pt idx="119">
                  <c:v>12667</c:v>
                </c:pt>
                <c:pt idx="120">
                  <c:v>12684</c:v>
                </c:pt>
                <c:pt idx="121">
                  <c:v>13635</c:v>
                </c:pt>
                <c:pt idx="122">
                  <c:v>13167</c:v>
                </c:pt>
              </c:numCache>
            </c:numRef>
          </c:val>
          <c:smooth val="0"/>
          <c:extLst>
            <c:ext xmlns:c16="http://schemas.microsoft.com/office/drawing/2014/chart" uri="{C3380CC4-5D6E-409C-BE32-E72D297353CC}">
              <c16:uniqueId val="{00000006-FC87-4D59-89B1-FC212758C8E8}"/>
            </c:ext>
          </c:extLst>
        </c:ser>
        <c:ser>
          <c:idx val="7"/>
          <c:order val="7"/>
          <c:tx>
            <c:strRef>
              <c:f>'4.1 Network size and usage'!$AJ$3</c:f>
              <c:strCache>
                <c:ptCount val="1"/>
                <c:pt idx="0">
                  <c:v>Public hospital beds (incl psychiatric beds, OECD measure)</c:v>
                </c:pt>
              </c:strCache>
            </c:strRef>
          </c:tx>
          <c:spPr>
            <a:ln w="28575" cap="rnd">
              <a:solidFill>
                <a:schemeClr val="accent1"/>
              </a:solidFill>
              <a:prstDash val="sysDot"/>
              <a:round/>
            </a:ln>
            <a:effectLst/>
          </c:spPr>
          <c:marker>
            <c:symbol val="none"/>
          </c:marker>
          <c:cat>
            <c:numRef>
              <c:f>'4.1 Network size and usage'!$A$38:$A$161</c:f>
              <c:numCache>
                <c:formatCode>General</c:formatCode>
                <c:ptCount val="124"/>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pt idx="121">
                  <c:v>2021</c:v>
                </c:pt>
                <c:pt idx="122">
                  <c:v>2022</c:v>
                </c:pt>
                <c:pt idx="123">
                  <c:v>2023</c:v>
                </c:pt>
              </c:numCache>
            </c:numRef>
          </c:cat>
          <c:val>
            <c:numRef>
              <c:f>'4.1 Network size and usage'!$AJ$38:$AJ$161</c:f>
              <c:numCache>
                <c:formatCode>0</c:formatCode>
                <c:ptCount val="124"/>
                <c:pt idx="109">
                  <c:v>8428</c:v>
                </c:pt>
                <c:pt idx="110">
                  <c:v>9937</c:v>
                </c:pt>
                <c:pt idx="111">
                  <c:v>10338</c:v>
                </c:pt>
                <c:pt idx="112">
                  <c:v>10456</c:v>
                </c:pt>
                <c:pt idx="113">
                  <c:v>10347</c:v>
                </c:pt>
                <c:pt idx="114">
                  <c:v>10506</c:v>
                </c:pt>
                <c:pt idx="115">
                  <c:v>10528</c:v>
                </c:pt>
                <c:pt idx="116">
                  <c:v>10962</c:v>
                </c:pt>
                <c:pt idx="117">
                  <c:v>11096</c:v>
                </c:pt>
                <c:pt idx="118">
                  <c:v>10717</c:v>
                </c:pt>
                <c:pt idx="119">
                  <c:v>10763</c:v>
                </c:pt>
                <c:pt idx="120">
                  <c:v>10784</c:v>
                </c:pt>
                <c:pt idx="121">
                  <c:v>11713</c:v>
                </c:pt>
                <c:pt idx="122">
                  <c:v>11236</c:v>
                </c:pt>
              </c:numCache>
            </c:numRef>
          </c:val>
          <c:smooth val="0"/>
          <c:extLst>
            <c:ext xmlns:c16="http://schemas.microsoft.com/office/drawing/2014/chart" uri="{C3380CC4-5D6E-409C-BE32-E72D297353CC}">
              <c16:uniqueId val="{00000007-FC87-4D59-89B1-FC212758C8E8}"/>
            </c:ext>
          </c:extLst>
        </c:ser>
        <c:dLbls>
          <c:showLegendKey val="0"/>
          <c:showVal val="0"/>
          <c:showCatName val="0"/>
          <c:showSerName val="0"/>
          <c:showPercent val="0"/>
          <c:showBubbleSize val="0"/>
        </c:dLbls>
        <c:smooth val="0"/>
        <c:axId val="162205887"/>
        <c:axId val="162206367"/>
      </c:lineChart>
      <c:catAx>
        <c:axId val="162205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06367"/>
        <c:crosses val="autoZero"/>
        <c:auto val="1"/>
        <c:lblAlgn val="ctr"/>
        <c:lblOffset val="100"/>
        <c:noMultiLvlLbl val="0"/>
      </c:catAx>
      <c:valAx>
        <c:axId val="1622063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205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capita'!$B$3</c:f>
              <c:strCache>
                <c:ptCount val="1"/>
                <c:pt idx="0">
                  <c:v>Formed roads/streets - sealed surfaces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capita'!$B$8:$B$161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0.80139664930059951</c:v>
                </c:pt>
                <c:pt idx="56">
                  <c:v>1.0510745086381759</c:v>
                </c:pt>
                <c:pt idx="57">
                  <c:v>1.2704731798124655</c:v>
                </c:pt>
                <c:pt idx="58">
                  <c:v>1.6226104197901048</c:v>
                </c:pt>
                <c:pt idx="59">
                  <c:v>1.8691345400713277</c:v>
                </c:pt>
                <c:pt idx="60">
                  <c:v>2.2271543900982214</c:v>
                </c:pt>
                <c:pt idx="61">
                  <c:v>2.3599003283425266</c:v>
                </c:pt>
                <c:pt idx="62">
                  <c:v>2.5741365511174821</c:v>
                </c:pt>
                <c:pt idx="63">
                  <c:v>2.771173007562536</c:v>
                </c:pt>
                <c:pt idx="64">
                  <c:v>3.0077019699691991</c:v>
                </c:pt>
                <c:pt idx="65">
                  <c:v>3.2790161527680448</c:v>
                </c:pt>
                <c:pt idx="66">
                  <c:v>3.6981000094661116</c:v>
                </c:pt>
                <c:pt idx="67">
                  <c:v>3.9248886939692844</c:v>
                </c:pt>
                <c:pt idx="68">
                  <c:v>4.2406402366681082</c:v>
                </c:pt>
                <c:pt idx="69">
                  <c:v>4.6414596917641324</c:v>
                </c:pt>
                <c:pt idx="70">
                  <c:v>5.2656233472086189</c:v>
                </c:pt>
                <c:pt idx="71">
                  <c:v>5.6063478114271694</c:v>
                </c:pt>
                <c:pt idx="72">
                  <c:v>5.6976969506233193</c:v>
                </c:pt>
                <c:pt idx="73">
                  <c:v>5.7346214007308163</c:v>
                </c:pt>
                <c:pt idx="74">
                  <c:v>5.7238472111197281</c:v>
                </c:pt>
                <c:pt idx="75">
                  <c:v>5.6861235405332407</c:v>
                </c:pt>
                <c:pt idx="76">
                  <c:v>5.6445561568979725</c:v>
                </c:pt>
                <c:pt idx="77">
                  <c:v>5.658147235213205</c:v>
                </c:pt>
                <c:pt idx="78">
                  <c:v>5.8378615351421326</c:v>
                </c:pt>
                <c:pt idx="79">
                  <c:v>6.0049365255536173</c:v>
                </c:pt>
                <c:pt idx="80">
                  <c:v>6.5802862893603784</c:v>
                </c:pt>
                <c:pt idx="81">
                  <c:v>6.4430770159857902</c:v>
                </c:pt>
                <c:pt idx="82">
                  <c:v>6.7319472784747596</c:v>
                </c:pt>
                <c:pt idx="83">
                  <c:v>6.9510270111341397</c:v>
                </c:pt>
                <c:pt idx="84">
                  <c:v>7.1031575717522655</c:v>
                </c:pt>
                <c:pt idx="85">
                  <c:v>7.7195983739837395</c:v>
                </c:pt>
                <c:pt idx="86">
                  <c:v>8.1377589806264705</c:v>
                </c:pt>
                <c:pt idx="87">
                  <c:v>8.6078495757468616</c:v>
                </c:pt>
                <c:pt idx="88">
                  <c:v>9.1515577720207251</c:v>
                </c:pt>
                <c:pt idx="89">
                  <c:v>9.6129369411365868</c:v>
                </c:pt>
                <c:pt idx="90">
                  <c:v>9.8370874022299883</c:v>
                </c:pt>
                <c:pt idx="91">
                  <c:v>10.324413358794132</c:v>
                </c:pt>
                <c:pt idx="92">
                  <c:v>10.839600246442483</c:v>
                </c:pt>
                <c:pt idx="93">
                  <c:v>11.248890989130858</c:v>
                </c:pt>
                <c:pt idx="94">
                  <c:v>11.750580328620558</c:v>
                </c:pt>
                <c:pt idx="95">
                  <c:v>12.161579022449134</c:v>
                </c:pt>
                <c:pt idx="96">
                  <c:v>12.636461940766424</c:v>
                </c:pt>
                <c:pt idx="97">
                  <c:v>13.151444400728598</c:v>
                </c:pt>
                <c:pt idx="98">
                  <c:v>13.572313465560766</c:v>
                </c:pt>
                <c:pt idx="99">
                  <c:v>13.915281134094151</c:v>
                </c:pt>
                <c:pt idx="100">
                  <c:v>14.121858342975353</c:v>
                </c:pt>
                <c:pt idx="101">
                  <c:v>14.379953996894946</c:v>
                </c:pt>
                <c:pt idx="102">
                  <c:v>14.470846849342839</c:v>
                </c:pt>
                <c:pt idx="103">
                  <c:v>14.470561010281331</c:v>
                </c:pt>
                <c:pt idx="104">
                  <c:v>14.175102687667778</c:v>
                </c:pt>
                <c:pt idx="105">
                  <c:v>14.326430639055889</c:v>
                </c:pt>
                <c:pt idx="106">
                  <c:v>14.571663400139091</c:v>
                </c:pt>
                <c:pt idx="107">
                  <c:v>14.647865083375441</c:v>
                </c:pt>
                <c:pt idx="108">
                  <c:v>14.743460128901807</c:v>
                </c:pt>
                <c:pt idx="109">
                  <c:v>14.820948828976896</c:v>
                </c:pt>
                <c:pt idx="110">
                  <c:v>14.909331318473743</c:v>
                </c:pt>
                <c:pt idx="111">
                  <c:v>15.085850680857725</c:v>
                </c:pt>
                <c:pt idx="112">
                  <c:v>15.193225486550144</c:v>
                </c:pt>
                <c:pt idx="113">
                  <c:v>14.992832639059053</c:v>
                </c:pt>
                <c:pt idx="114">
                  <c:v>15.046037048284239</c:v>
                </c:pt>
                <c:pt idx="115">
                  <c:v>15.219521055977717</c:v>
                </c:pt>
                <c:pt idx="116">
                  <c:v>15.364086313565716</c:v>
                </c:pt>
                <c:pt idx="117">
                  <c:v>15.365698213697973</c:v>
                </c:pt>
                <c:pt idx="118">
                  <c:v>15.503363027621667</c:v>
                </c:pt>
                <c:pt idx="119">
                  <c:v>15.54098166063268</c:v>
                </c:pt>
                <c:pt idx="120">
                  <c:v>15.549715575885527</c:v>
                </c:pt>
                <c:pt idx="121">
                  <c:v>15.270620022753128</c:v>
                </c:pt>
                <c:pt idx="122">
                  <c:v>15.289876696131975</c:v>
                </c:pt>
                <c:pt idx="123">
                  <c:v>15.169520262382568</c:v>
                </c:pt>
                <c:pt idx="124">
                  <c:v>15.112079598717212</c:v>
                </c:pt>
                <c:pt idx="125">
                  <c:v>14.961151428494349</c:v>
                </c:pt>
                <c:pt idx="126">
                  <c:v>14.846051617361722</c:v>
                </c:pt>
                <c:pt idx="127">
                  <c:v>14.815368027980121</c:v>
                </c:pt>
                <c:pt idx="128">
                  <c:v>14.755562519586338</c:v>
                </c:pt>
                <c:pt idx="129">
                  <c:v>14.808236607722469</c:v>
                </c:pt>
                <c:pt idx="130">
                  <c:v>14.916216983811417</c:v>
                </c:pt>
                <c:pt idx="131">
                  <c:v>14.857770287523621</c:v>
                </c:pt>
                <c:pt idx="132">
                  <c:v>14.679032460208047</c:v>
                </c:pt>
                <c:pt idx="133">
                  <c:v>14.510783927516249</c:v>
                </c:pt>
                <c:pt idx="134">
                  <c:v>14.462484505262136</c:v>
                </c:pt>
                <c:pt idx="135">
                  <c:v>14.438836818072579</c:v>
                </c:pt>
                <c:pt idx="136">
                  <c:v>14.409018555035518</c:v>
                </c:pt>
                <c:pt idx="137">
                  <c:v>14.401865416774619</c:v>
                </c:pt>
                <c:pt idx="138">
                  <c:v>14.369086278999136</c:v>
                </c:pt>
                <c:pt idx="139">
                  <c:v>14.266352731161946</c:v>
                </c:pt>
                <c:pt idx="140">
                  <c:v>14.198434654046354</c:v>
                </c:pt>
                <c:pt idx="141">
                  <c:v>14.184161476564986</c:v>
                </c:pt>
                <c:pt idx="142">
                  <c:v>14.184952890937435</c:v>
                </c:pt>
                <c:pt idx="143">
                  <c:v>14.061307901907357</c:v>
                </c:pt>
                <c:pt idx="144">
                  <c:v>13.834326527035318</c:v>
                </c:pt>
                <c:pt idx="145">
                  <c:v>13.609087205437742</c:v>
                </c:pt>
                <c:pt idx="146">
                  <c:v>13.354790670358252</c:v>
                </c:pt>
                <c:pt idx="147">
                  <c:v>13.209877559419693</c:v>
                </c:pt>
                <c:pt idx="148">
                  <c:v>13.0114651487836</c:v>
                </c:pt>
                <c:pt idx="149">
                  <c:v>12.845099560382724</c:v>
                </c:pt>
                <c:pt idx="150">
                  <c:v>12.783288070216869</c:v>
                </c:pt>
                <c:pt idx="151">
                  <c:v>12.816907224603767</c:v>
                </c:pt>
                <c:pt idx="152">
                  <c:v>12.775987657937391</c:v>
                </c:pt>
                <c:pt idx="153">
                  <c:v>12.470464175105926</c:v>
                </c:pt>
              </c:numCache>
            </c:numRef>
          </c:val>
          <c:smooth val="0"/>
          <c:extLst>
            <c:ext xmlns:c16="http://schemas.microsoft.com/office/drawing/2014/chart" uri="{C3380CC4-5D6E-409C-BE32-E72D297353CC}">
              <c16:uniqueId val="{00000000-D03D-4F81-A477-F153A9DE3534}"/>
            </c:ext>
          </c:extLst>
        </c:ser>
        <c:ser>
          <c:idx val="1"/>
          <c:order val="1"/>
          <c:tx>
            <c:strRef>
              <c:f>'4.2 Network size per capita'!$C$3</c:f>
              <c:strCache>
                <c:ptCount val="1"/>
                <c:pt idx="0">
                  <c:v>Formed roads/streets - metal or gravel surfaces</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capita'!$C$8:$C$161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32.880520639451895</c:v>
                </c:pt>
                <c:pt idx="56">
                  <c:v>32.909185077288939</c:v>
                </c:pt>
                <c:pt idx="57">
                  <c:v>33.44617734418091</c:v>
                </c:pt>
                <c:pt idx="58">
                  <c:v>33.868085416382719</c:v>
                </c:pt>
                <c:pt idx="59">
                  <c:v>34.068658949599623</c:v>
                </c:pt>
                <c:pt idx="60">
                  <c:v>34.642784423944782</c:v>
                </c:pt>
                <c:pt idx="61">
                  <c:v>34.844726254268451</c:v>
                </c:pt>
                <c:pt idx="62">
                  <c:v>35.260348928129275</c:v>
                </c:pt>
                <c:pt idx="63">
                  <c:v>36.333677325318334</c:v>
                </c:pt>
                <c:pt idx="64">
                  <c:v>36.92890041067762</c:v>
                </c:pt>
                <c:pt idx="65">
                  <c:v>37.36381620054788</c:v>
                </c:pt>
                <c:pt idx="66">
                  <c:v>36.874106850309225</c:v>
                </c:pt>
                <c:pt idx="67">
                  <c:v>37.582328864402548</c:v>
                </c:pt>
                <c:pt idx="68">
                  <c:v>37.574305067045664</c:v>
                </c:pt>
                <c:pt idx="69">
                  <c:v>37.331423528874268</c:v>
                </c:pt>
                <c:pt idx="70">
                  <c:v>37.671126505876593</c:v>
                </c:pt>
                <c:pt idx="71">
                  <c:v>38.071368679499756</c:v>
                </c:pt>
                <c:pt idx="72">
                  <c:v>37.844174938890248</c:v>
                </c:pt>
                <c:pt idx="73">
                  <c:v>37.767544190012181</c:v>
                </c:pt>
                <c:pt idx="74">
                  <c:v>37.303892525204319</c:v>
                </c:pt>
                <c:pt idx="75">
                  <c:v>36.217135791179537</c:v>
                </c:pt>
                <c:pt idx="76">
                  <c:v>35.155748596451836</c:v>
                </c:pt>
                <c:pt idx="77">
                  <c:v>34.477508434662994</c:v>
                </c:pt>
                <c:pt idx="78">
                  <c:v>33.750218382868546</c:v>
                </c:pt>
                <c:pt idx="79">
                  <c:v>33.019495872311182</c:v>
                </c:pt>
                <c:pt idx="80">
                  <c:v>32.043205830782796</c:v>
                </c:pt>
                <c:pt idx="81">
                  <c:v>31.822544410048213</c:v>
                </c:pt>
                <c:pt idx="82">
                  <c:v>30.763941855181269</c:v>
                </c:pt>
                <c:pt idx="83">
                  <c:v>30.637731710608762</c:v>
                </c:pt>
                <c:pt idx="84">
                  <c:v>29.887200217145015</c:v>
                </c:pt>
                <c:pt idx="85">
                  <c:v>28.924704693274204</c:v>
                </c:pt>
                <c:pt idx="86">
                  <c:v>27.992987588267248</c:v>
                </c:pt>
                <c:pt idx="87">
                  <c:v>26.670607212303342</c:v>
                </c:pt>
                <c:pt idx="88">
                  <c:v>25.624361761658029</c:v>
                </c:pt>
                <c:pt idx="89">
                  <c:v>24.751522346060941</c:v>
                </c:pt>
                <c:pt idx="90">
                  <c:v>24.229820236312197</c:v>
                </c:pt>
                <c:pt idx="91">
                  <c:v>23.05698469101694</c:v>
                </c:pt>
                <c:pt idx="92">
                  <c:v>22.15257341601081</c:v>
                </c:pt>
                <c:pt idx="93">
                  <c:v>21.103426078148743</c:v>
                </c:pt>
                <c:pt idx="94">
                  <c:v>20.410391517004204</c:v>
                </c:pt>
                <c:pt idx="95">
                  <c:v>19.502025377280575</c:v>
                </c:pt>
                <c:pt idx="96">
                  <c:v>18.683729273780106</c:v>
                </c:pt>
                <c:pt idx="97">
                  <c:v>18.004674462659381</c:v>
                </c:pt>
                <c:pt idx="98">
                  <c:v>17.358005791561485</c:v>
                </c:pt>
                <c:pt idx="99">
                  <c:v>16.955464436519257</c:v>
                </c:pt>
                <c:pt idx="100">
                  <c:v>16.302742288138564</c:v>
                </c:pt>
                <c:pt idx="101">
                  <c:v>15.719728852854924</c:v>
                </c:pt>
                <c:pt idx="102">
                  <c:v>15.136941892759403</c:v>
                </c:pt>
                <c:pt idx="103">
                  <c:v>14.544282455618369</c:v>
                </c:pt>
                <c:pt idx="104">
                  <c:v>14.112358096963034</c:v>
                </c:pt>
                <c:pt idx="105">
                  <c:v>13.688010942519961</c:v>
                </c:pt>
                <c:pt idx="106">
                  <c:v>13.56230637921224</c:v>
                </c:pt>
                <c:pt idx="107">
                  <c:v>13.590197069226884</c:v>
                </c:pt>
                <c:pt idx="108">
                  <c:v>13.636105143434854</c:v>
                </c:pt>
                <c:pt idx="109">
                  <c:v>13.593349979455734</c:v>
                </c:pt>
                <c:pt idx="110">
                  <c:v>13.404483062586577</c:v>
                </c:pt>
                <c:pt idx="111">
                  <c:v>13.567866645797466</c:v>
                </c:pt>
                <c:pt idx="112">
                  <c:v>13.668990950787157</c:v>
                </c:pt>
                <c:pt idx="113">
                  <c:v>13.465051457975985</c:v>
                </c:pt>
                <c:pt idx="114">
                  <c:v>13.088764044943821</c:v>
                </c:pt>
                <c:pt idx="115">
                  <c:v>12.94768550755351</c:v>
                </c:pt>
                <c:pt idx="116">
                  <c:v>12.694220612645239</c:v>
                </c:pt>
                <c:pt idx="117">
                  <c:v>12.500014960653482</c:v>
                </c:pt>
                <c:pt idx="118">
                  <c:v>12.313269759655629</c:v>
                </c:pt>
                <c:pt idx="119">
                  <c:v>12.049498486557066</c:v>
                </c:pt>
                <c:pt idx="120">
                  <c:v>11.71044452263664</c:v>
                </c:pt>
                <c:pt idx="121">
                  <c:v>11.168998862343571</c:v>
                </c:pt>
                <c:pt idx="122">
                  <c:v>10.979871628849725</c:v>
                </c:pt>
                <c:pt idx="123">
                  <c:v>10.486686308299516</c:v>
                </c:pt>
                <c:pt idx="124">
                  <c:v>10.2108105144862</c:v>
                </c:pt>
                <c:pt idx="125">
                  <c:v>9.8252623627485374</c:v>
                </c:pt>
                <c:pt idx="126">
                  <c:v>9.5709539377508435</c:v>
                </c:pt>
                <c:pt idx="127">
                  <c:v>9.3691324585163169</c:v>
                </c:pt>
                <c:pt idx="128">
                  <c:v>9.3076882899822415</c:v>
                </c:pt>
                <c:pt idx="129">
                  <c:v>9.1005167354781751</c:v>
                </c:pt>
                <c:pt idx="130">
                  <c:v>8.8513077379876588</c:v>
                </c:pt>
                <c:pt idx="131">
                  <c:v>8.6823962003983457</c:v>
                </c:pt>
                <c:pt idx="132">
                  <c:v>8.4770021305928065</c:v>
                </c:pt>
                <c:pt idx="133">
                  <c:v>8.2620149694701599</c:v>
                </c:pt>
                <c:pt idx="134">
                  <c:v>8.0832705441995003</c:v>
                </c:pt>
                <c:pt idx="135">
                  <c:v>7.9471280942081233</c:v>
                </c:pt>
                <c:pt idx="136">
                  <c:v>7.7952531420018536</c:v>
                </c:pt>
                <c:pt idx="137">
                  <c:v>7.6385519466754594</c:v>
                </c:pt>
                <c:pt idx="138">
                  <c:v>7.5464336611919727</c:v>
                </c:pt>
                <c:pt idx="139">
                  <c:v>7.4175957772596819</c:v>
                </c:pt>
                <c:pt idx="140">
                  <c:v>7.3084737495903731</c:v>
                </c:pt>
                <c:pt idx="141">
                  <c:v>7.2280992862663096</c:v>
                </c:pt>
                <c:pt idx="142">
                  <c:v>7.1367405499446441</c:v>
                </c:pt>
                <c:pt idx="143">
                  <c:v>7.0513914325278071</c:v>
                </c:pt>
                <c:pt idx="144">
                  <c:v>6.8945315923231973</c:v>
                </c:pt>
                <c:pt idx="145">
                  <c:v>6.7228809743336839</c:v>
                </c:pt>
                <c:pt idx="146">
                  <c:v>6.5719020052017791</c:v>
                </c:pt>
                <c:pt idx="147">
                  <c:v>6.3954110505196011</c:v>
                </c:pt>
                <c:pt idx="148">
                  <c:v>6.3104097879150034</c:v>
                </c:pt>
                <c:pt idx="149">
                  <c:v>6.3870223389230372</c:v>
                </c:pt>
                <c:pt idx="150">
                  <c:v>6.2760262919667813</c:v>
                </c:pt>
                <c:pt idx="151">
                  <c:v>6.2501081527510118</c:v>
                </c:pt>
                <c:pt idx="152">
                  <c:v>6.2040541332239734</c:v>
                </c:pt>
                <c:pt idx="153">
                  <c:v>6.0035910395014342</c:v>
                </c:pt>
              </c:numCache>
            </c:numRef>
          </c:val>
          <c:smooth val="0"/>
          <c:extLst>
            <c:ext xmlns:c16="http://schemas.microsoft.com/office/drawing/2014/chart" uri="{C3380CC4-5D6E-409C-BE32-E72D297353CC}">
              <c16:uniqueId val="{00000001-D03D-4F81-A477-F153A9DE3534}"/>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3"/>
          <c:tx>
            <c:strRef>
              <c:f>'4.2 Network size per capita'!$T$3</c:f>
              <c:strCache>
                <c:ptCount val="1"/>
                <c:pt idx="0">
                  <c:v>Telegraph line length</c:v>
                </c:pt>
              </c:strCache>
            </c:strRef>
          </c:tx>
          <c:spPr>
            <a:ln w="28575" cap="rnd">
              <a:solidFill>
                <a:schemeClr val="accent5">
                  <a:lumMod val="50000"/>
                </a:schemeClr>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capita'!$T$8:$T$161</c:f>
              <c:numCache>
                <c:formatCode>#,##0.0</c:formatCode>
                <c:ptCount val="154"/>
                <c:pt idx="0">
                  <c:v>9.5367306007410555</c:v>
                </c:pt>
                <c:pt idx="1">
                  <c:v>10.109659357240767</c:v>
                </c:pt>
                <c:pt idx="2">
                  <c:v>10.271222228974874</c:v>
                </c:pt>
                <c:pt idx="3">
                  <c:v>11.400464582864288</c:v>
                </c:pt>
                <c:pt idx="4">
                  <c:v>10.079294049021996</c:v>
                </c:pt>
                <c:pt idx="5">
                  <c:v>10.122587704839583</c:v>
                </c:pt>
                <c:pt idx="6">
                  <c:v>11.40404069718698</c:v>
                </c:pt>
                <c:pt idx="7">
                  <c:v>11.270703618671034</c:v>
                </c:pt>
                <c:pt idx="8">
                  <c:v>11.29014317538163</c:v>
                </c:pt>
                <c:pt idx="9">
                  <c:v>10.912819430352197</c:v>
                </c:pt>
                <c:pt idx="10">
                  <c:v>10.780921853094275</c:v>
                </c:pt>
                <c:pt idx="11">
                  <c:v>11.162299064190337</c:v>
                </c:pt>
                <c:pt idx="12">
                  <c:v>10.885858985434874</c:v>
                </c:pt>
                <c:pt idx="13">
                  <c:v>11.05995663155973</c:v>
                </c:pt>
                <c:pt idx="14">
                  <c:v>10.739895334396493</c:v>
                </c:pt>
                <c:pt idx="15">
                  <c:v>11.174167608590343</c:v>
                </c:pt>
                <c:pt idx="16">
                  <c:v>11.367843522331327</c:v>
                </c:pt>
                <c:pt idx="17">
                  <c:v>11.447188284518829</c:v>
                </c:pt>
                <c:pt idx="18">
                  <c:v>11.649311566302172</c:v>
                </c:pt>
                <c:pt idx="19">
                  <c:v>11.764324316109423</c:v>
                </c:pt>
                <c:pt idx="20">
                  <c:v>11.813881647940075</c:v>
                </c:pt>
                <c:pt idx="21">
                  <c:v>12.163477887886408</c:v>
                </c:pt>
                <c:pt idx="22">
                  <c:v>12.43496389370306</c:v>
                </c:pt>
                <c:pt idx="23">
                  <c:v>12.344356516869663</c:v>
                </c:pt>
                <c:pt idx="24">
                  <c:v>12.185539651146819</c:v>
                </c:pt>
                <c:pt idx="25">
                  <c:v>12.651798055893076</c:v>
                </c:pt>
                <c:pt idx="26">
                  <c:v>13.330415079575598</c:v>
                </c:pt>
                <c:pt idx="27">
                  <c:v>13.154245760176874</c:v>
                </c:pt>
                <c:pt idx="28">
                  <c:v>13.321793131622622</c:v>
                </c:pt>
                <c:pt idx="29">
                  <c:v>13.611896333500754</c:v>
                </c:pt>
                <c:pt idx="30">
                  <c:v>13.761340675658953</c:v>
                </c:pt>
                <c:pt idx="31">
                  <c:v>14.042014516129033</c:v>
                </c:pt>
                <c:pt idx="32">
                  <c:v>14.123088309246857</c:v>
                </c:pt>
                <c:pt idx="33">
                  <c:v>14.242548720877112</c:v>
                </c:pt>
                <c:pt idx="34">
                  <c:v>13.899251537692905</c:v>
                </c:pt>
                <c:pt idx="35">
                  <c:v>13.81222662057044</c:v>
                </c:pt>
                <c:pt idx="36">
                  <c:v>14.057538630423419</c:v>
                </c:pt>
                <c:pt idx="37">
                  <c:v>14.744597851002865</c:v>
                </c:pt>
                <c:pt idx="38">
                  <c:v>15.410340182467273</c:v>
                </c:pt>
                <c:pt idx="39">
                  <c:v>16.244856272436209</c:v>
                </c:pt>
                <c:pt idx="40">
                  <c:v>16.701652075399846</c:v>
                </c:pt>
                <c:pt idx="41">
                  <c:v>16.936009894913049</c:v>
                </c:pt>
                <c:pt idx="42">
                  <c:v>17.231980680272105</c:v>
                </c:pt>
                <c:pt idx="43">
                  <c:v>17.743168550022034</c:v>
                </c:pt>
                <c:pt idx="44">
                  <c:v>18.321025449467619</c:v>
                </c:pt>
                <c:pt idx="45">
                  <c:v>18.757481832378971</c:v>
                </c:pt>
                <c:pt idx="46">
                  <c:v>19.146416762302206</c:v>
                </c:pt>
                <c:pt idx="47">
                  <c:v>19.490490360815759</c:v>
                </c:pt>
                <c:pt idx="48">
                  <c:v>19.019978050254728</c:v>
                </c:pt>
                <c:pt idx="49">
                  <c:v>18.114254742503256</c:v>
                </c:pt>
                <c:pt idx="50">
                  <c:v>17.559926431297708</c:v>
                </c:pt>
                <c:pt idx="51">
                  <c:v>17.085620917459579</c:v>
                </c:pt>
                <c:pt idx="52">
                  <c:v>16.79868358480552</c:v>
                </c:pt>
                <c:pt idx="53">
                  <c:v>16.010116954579303</c:v>
                </c:pt>
                <c:pt idx="54">
                  <c:v>15.212631611208408</c:v>
                </c:pt>
                <c:pt idx="55">
                  <c:v>14.859863631173281</c:v>
                </c:pt>
                <c:pt idx="56">
                  <c:v>14.691967321815765</c:v>
                </c:pt>
                <c:pt idx="57">
                  <c:v>14.59990052399338</c:v>
                </c:pt>
                <c:pt idx="58">
                  <c:v>13.958068815592204</c:v>
                </c:pt>
                <c:pt idx="59">
                  <c:v>13.784596500908419</c:v>
                </c:pt>
                <c:pt idx="60">
                  <c:v>13.506579267321476</c:v>
                </c:pt>
                <c:pt idx="61">
                  <c:v>13.303370055161546</c:v>
                </c:pt>
                <c:pt idx="62">
                  <c:v>13.168757229425946</c:v>
                </c:pt>
                <c:pt idx="63">
                  <c:v>12.914456790123456</c:v>
                </c:pt>
                <c:pt idx="64">
                  <c:v>12.695858547227925</c:v>
                </c:pt>
                <c:pt idx="65">
                  <c:v>12.473230833917308</c:v>
                </c:pt>
                <c:pt idx="66">
                  <c:v>12.298055067524929</c:v>
                </c:pt>
                <c:pt idx="67">
                  <c:v>12.150928929953803</c:v>
                </c:pt>
                <c:pt idx="68">
                  <c:v>11.996211098065872</c:v>
                </c:pt>
                <c:pt idx="69">
                  <c:v>11.758299195906433</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0-39F2-499F-9EDA-C9F337139C42}"/>
            </c:ext>
          </c:extLst>
        </c:ser>
        <c:dLbls>
          <c:showLegendKey val="0"/>
          <c:showVal val="0"/>
          <c:showCatName val="0"/>
          <c:showSerName val="0"/>
          <c:showPercent val="0"/>
          <c:showBubbleSize val="0"/>
        </c:dLbls>
        <c:marker val="1"/>
        <c:smooth val="0"/>
        <c:axId val="1533589024"/>
        <c:axId val="1533589504"/>
      </c:lineChart>
      <c:lineChart>
        <c:grouping val="standard"/>
        <c:varyColors val="0"/>
        <c:ser>
          <c:idx val="3"/>
          <c:order val="0"/>
          <c:tx>
            <c:strRef>
              <c:f>'4.2 Network size per capita'!$X$3</c:f>
              <c:strCache>
                <c:ptCount val="1"/>
                <c:pt idx="0">
                  <c:v>Fixed line telephone subscriptions</c:v>
                </c:pt>
              </c:strCache>
            </c:strRef>
          </c:tx>
          <c:spPr>
            <a:ln w="28575" cap="rnd">
              <a:solidFill>
                <a:schemeClr val="accent4"/>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capita'!$X$8:$X$161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223.42943917457148</c:v>
                </c:pt>
                <c:pt idx="91">
                  <c:v>218.19160606183723</c:v>
                </c:pt>
                <c:pt idx="92">
                  <c:v>213.46490182049448</c:v>
                </c:pt>
                <c:pt idx="93">
                  <c:v>209.21539600296077</c:v>
                </c:pt>
                <c:pt idx="94">
                  <c:v>205.21016431027894</c:v>
                </c:pt>
                <c:pt idx="95">
                  <c:v>268.41354456040244</c:v>
                </c:pt>
                <c:pt idx="96">
                  <c:v>263.71113487994688</c:v>
                </c:pt>
                <c:pt idx="97">
                  <c:v>260.47358834244079</c:v>
                </c:pt>
                <c:pt idx="98">
                  <c:v>257.84349080418315</c:v>
                </c:pt>
                <c:pt idx="99">
                  <c:v>254.9928673323823</c:v>
                </c:pt>
                <c:pt idx="100">
                  <c:v>294.87044633778618</c:v>
                </c:pt>
                <c:pt idx="101">
                  <c:v>290.1500776263585</c:v>
                </c:pt>
                <c:pt idx="102">
                  <c:v>284.15042065074164</c:v>
                </c:pt>
                <c:pt idx="103">
                  <c:v>278.02571985850773</c:v>
                </c:pt>
                <c:pt idx="104">
                  <c:v>272.00103496232094</c:v>
                </c:pt>
                <c:pt idx="105">
                  <c:v>313.9612558450234</c:v>
                </c:pt>
                <c:pt idx="106">
                  <c:v>333.50066384270087</c:v>
                </c:pt>
                <c:pt idx="107">
                  <c:v>338.1448964123295</c:v>
                </c:pt>
                <c:pt idx="108">
                  <c:v>345.04865411348413</c:v>
                </c:pt>
                <c:pt idx="109">
                  <c:v>348.53819652959953</c:v>
                </c:pt>
                <c:pt idx="110">
                  <c:v>357.78019141166101</c:v>
                </c:pt>
                <c:pt idx="111">
                  <c:v>367.28001252152137</c:v>
                </c:pt>
                <c:pt idx="112">
                  <c:v>371.18073633320938</c:v>
                </c:pt>
                <c:pt idx="113">
                  <c:v>375.38869149718209</c:v>
                </c:pt>
                <c:pt idx="114">
                  <c:v>382.55724263589428</c:v>
                </c:pt>
                <c:pt idx="115">
                  <c:v>392.06260785322877</c:v>
                </c:pt>
                <c:pt idx="116">
                  <c:v>400.71404858910518</c:v>
                </c:pt>
                <c:pt idx="117">
                  <c:v>409.92190538882738</c:v>
                </c:pt>
                <c:pt idx="118">
                  <c:v>420.30371876121006</c:v>
                </c:pt>
                <c:pt idx="119">
                  <c:v>428.51207786812273</c:v>
                </c:pt>
                <c:pt idx="120">
                  <c:v>430.74126202205019</c:v>
                </c:pt>
                <c:pt idx="121">
                  <c:v>424.63026166097842</c:v>
                </c:pt>
                <c:pt idx="122">
                  <c:v>431.84505376949494</c:v>
                </c:pt>
                <c:pt idx="123">
                  <c:v>442.77058202234696</c:v>
                </c:pt>
                <c:pt idx="124">
                  <c:v>454.4582408244936</c:v>
                </c:pt>
                <c:pt idx="125">
                  <c:v>463.75482234871987</c:v>
                </c:pt>
                <c:pt idx="126">
                  <c:v>458.92140446003776</c:v>
                </c:pt>
                <c:pt idx="127">
                  <c:v>467.14176769137714</c:v>
                </c:pt>
                <c:pt idx="128">
                  <c:v>472.42243810717645</c:v>
                </c:pt>
                <c:pt idx="129">
                  <c:v>476.07177170159179</c:v>
                </c:pt>
                <c:pt idx="130">
                  <c:v>472.74792801631764</c:v>
                </c:pt>
                <c:pt idx="131">
                  <c:v>465.50227261120477</c:v>
                </c:pt>
                <c:pt idx="132">
                  <c:v>442.41132974056899</c:v>
                </c:pt>
                <c:pt idx="133">
                  <c:v>442.68268662596023</c:v>
                </c:pt>
                <c:pt idx="134">
                  <c:v>437.6200082638602</c:v>
                </c:pt>
                <c:pt idx="135">
                  <c:v>415.52511415525112</c:v>
                </c:pt>
                <c:pt idx="136">
                  <c:v>418.53246537264499</c:v>
                </c:pt>
                <c:pt idx="137">
                  <c:v>411.44546246790867</c:v>
                </c:pt>
                <c:pt idx="138">
                  <c:v>408.84984697334301</c:v>
                </c:pt>
                <c:pt idx="139">
                  <c:v>431.66131899078971</c:v>
                </c:pt>
                <c:pt idx="140">
                  <c:v>429.8223553350557</c:v>
                </c:pt>
                <c:pt idx="141">
                  <c:v>427.33099968177481</c:v>
                </c:pt>
                <c:pt idx="142">
                  <c:v>424.77236268329602</c:v>
                </c:pt>
                <c:pt idx="143">
                  <c:v>413.18622414794299</c:v>
                </c:pt>
                <c:pt idx="144">
                  <c:v>405.31066514766457</c:v>
                </c:pt>
                <c:pt idx="145">
                  <c:v>396.68074704633659</c:v>
                </c:pt>
                <c:pt idx="146">
                  <c:v>369.15848645020554</c:v>
                </c:pt>
                <c:pt idx="147">
                  <c:v>368.35065335939908</c:v>
                </c:pt>
                <c:pt idx="148">
                  <c:v>217.35167216966801</c:v>
                </c:pt>
                <c:pt idx="149">
                  <c:v>192.3574227685942</c:v>
                </c:pt>
                <c:pt idx="150">
                  <c:v>166.09595780690361</c:v>
                </c:pt>
                <c:pt idx="151">
                  <c:v>178.55035985369884</c:v>
                </c:pt>
                <c:pt idx="152">
                  <c:v>147.83135118245553</c:v>
                </c:pt>
                <c:pt idx="153">
                  <c:v>#N/A</c:v>
                </c:pt>
              </c:numCache>
            </c:numRef>
          </c:val>
          <c:smooth val="0"/>
          <c:extLst>
            <c:ext xmlns:c16="http://schemas.microsoft.com/office/drawing/2014/chart" uri="{C3380CC4-5D6E-409C-BE32-E72D297353CC}">
              <c16:uniqueId val="{00000003-A56B-479A-9D46-8FFAE8503059}"/>
            </c:ext>
          </c:extLst>
        </c:ser>
        <c:ser>
          <c:idx val="0"/>
          <c:order val="1"/>
          <c:tx>
            <c:strRef>
              <c:f>'4.2 Network size per capita'!$Y$3</c:f>
              <c:strCache>
                <c:ptCount val="1"/>
                <c:pt idx="0">
                  <c:v>Mobile telephone subscriptions</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capita'!$Y$8:$Y$161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0.71811136710451506</c:v>
                </c:pt>
                <c:pt idx="118">
                  <c:v>2.9893578859261032</c:v>
                </c:pt>
                <c:pt idx="119">
                  <c:v>8.5761766276930373</c:v>
                </c:pt>
                <c:pt idx="120">
                  <c:v>15.863241848463522</c:v>
                </c:pt>
                <c:pt idx="121">
                  <c:v>20.563139931740611</c:v>
                </c:pt>
                <c:pt idx="122">
                  <c:v>28.207871178424639</c:v>
                </c:pt>
                <c:pt idx="123">
                  <c:v>39.968869864917444</c:v>
                </c:pt>
                <c:pt idx="124">
                  <c:v>65.564783597840091</c:v>
                </c:pt>
                <c:pt idx="125">
                  <c:v>98.470337496964959</c:v>
                </c:pt>
                <c:pt idx="126">
                  <c:v>130.98370677511099</c:v>
                </c:pt>
                <c:pt idx="127">
                  <c:v>148.89420674783707</c:v>
                </c:pt>
                <c:pt idx="128">
                  <c:v>206.30941188760056</c:v>
                </c:pt>
                <c:pt idx="129">
                  <c:v>362.23416686141621</c:v>
                </c:pt>
                <c:pt idx="130">
                  <c:v>398.13069634143193</c:v>
                </c:pt>
                <c:pt idx="131">
                  <c:v>584.23982431949344</c:v>
                </c:pt>
                <c:pt idx="132">
                  <c:v>613.86138613861385</c:v>
                </c:pt>
                <c:pt idx="133">
                  <c:v>639.89560764230851</c:v>
                </c:pt>
                <c:pt idx="134">
                  <c:v>735.7266120603748</c:v>
                </c:pt>
                <c:pt idx="135">
                  <c:v>848.35376111511653</c:v>
                </c:pt>
                <c:pt idx="136">
                  <c:v>903.34988477346701</c:v>
                </c:pt>
                <c:pt idx="137">
                  <c:v>1001.297077042655</c:v>
                </c:pt>
                <c:pt idx="138">
                  <c:v>1079.3635960096256</c:v>
                </c:pt>
                <c:pt idx="139">
                  <c:v>1084.9241707255142</c:v>
                </c:pt>
                <c:pt idx="140">
                  <c:v>1076.8421774617618</c:v>
                </c:pt>
                <c:pt idx="141">
                  <c:v>1095.6039459926355</c:v>
                </c:pt>
                <c:pt idx="142">
                  <c:v>1112.0901963442464</c:v>
                </c:pt>
                <c:pt idx="143">
                  <c:v>1064.4570509670791</c:v>
                </c:pt>
                <c:pt idx="144">
                  <c:v>1117.3429147313996</c:v>
                </c:pt>
                <c:pt idx="145">
                  <c:v>1200.7633424105325</c:v>
                </c:pt>
                <c:pt idx="146">
                  <c:v>1279.4697541740079</c:v>
                </c:pt>
                <c:pt idx="147">
                  <c:v>1317.0079226257844</c:v>
                </c:pt>
                <c:pt idx="148">
                  <c:v>1280.0048615471874</c:v>
                </c:pt>
                <c:pt idx="149">
                  <c:v>1195.7192019255633</c:v>
                </c:pt>
                <c:pt idx="150">
                  <c:v>1227.2208446491125</c:v>
                </c:pt>
                <c:pt idx="151">
                  <c:v>1149.5654225822943</c:v>
                </c:pt>
                <c:pt idx="152">
                  <c:v>1161.3646571757768</c:v>
                </c:pt>
                <c:pt idx="153">
                  <c:v>#N/A</c:v>
                </c:pt>
              </c:numCache>
            </c:numRef>
          </c:val>
          <c:smooth val="0"/>
          <c:extLst>
            <c:ext xmlns:c16="http://schemas.microsoft.com/office/drawing/2014/chart" uri="{C3380CC4-5D6E-409C-BE32-E72D297353CC}">
              <c16:uniqueId val="{00000000-85B8-46A8-BA2C-4EFC59F6C91E}"/>
            </c:ext>
          </c:extLst>
        </c:ser>
        <c:ser>
          <c:idx val="1"/>
          <c:order val="2"/>
          <c:tx>
            <c:strRef>
              <c:f>'4.2 Network size per capita'!$Z$3</c:f>
              <c:strCache>
                <c:ptCount val="1"/>
                <c:pt idx="0">
                  <c:v>Broadband internet connections</c:v>
                </c:pt>
              </c:strCache>
            </c:strRef>
          </c:tx>
          <c:spPr>
            <a:ln w="28575" cap="rnd">
              <a:solidFill>
                <a:schemeClr val="accent3"/>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capita'!$Z$8:$Z$161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1.2031705868683999</c:v>
                </c:pt>
                <c:pt idx="131">
                  <c:v>4.4175476226954702</c:v>
                </c:pt>
                <c:pt idx="132">
                  <c:v>10.903622007770398</c:v>
                </c:pt>
                <c:pt idx="133">
                  <c:v>20.435296434902501</c:v>
                </c:pt>
                <c:pt idx="134">
                  <c:v>46.666504630192257</c:v>
                </c:pt>
                <c:pt idx="135">
                  <c:v>77.144917087238639</c:v>
                </c:pt>
                <c:pt idx="136">
                  <c:v>111.66282578223372</c:v>
                </c:pt>
                <c:pt idx="137">
                  <c:v>200.90915514520574</c:v>
                </c:pt>
                <c:pt idx="138">
                  <c:v>213.77006284606222</c:v>
                </c:pt>
                <c:pt idx="139">
                  <c:v>235.45162854043076</c:v>
                </c:pt>
                <c:pt idx="140">
                  <c:v>249.20551452936738</c:v>
                </c:pt>
                <c:pt idx="141">
                  <c:v>268.21839341728418</c:v>
                </c:pt>
                <c:pt idx="142">
                  <c:v>286.94728755733297</c:v>
                </c:pt>
                <c:pt idx="143">
                  <c:v>294.81395452718095</c:v>
                </c:pt>
                <c:pt idx="144">
                  <c:v>308.91245289632815</c:v>
                </c:pt>
                <c:pt idx="145">
                  <c:v>310.91193687415569</c:v>
                </c:pt>
                <c:pt idx="146">
                  <c:v>320.91618424364458</c:v>
                </c:pt>
                <c:pt idx="147">
                  <c:v>325.13633089824054</c:v>
                </c:pt>
                <c:pt idx="148">
                  <c:v>334.23136913322668</c:v>
                </c:pt>
                <c:pt idx="149">
                  <c:v>338.16713413299914</c:v>
                </c:pt>
                <c:pt idx="150">
                  <c:v>346.36123902861414</c:v>
                </c:pt>
                <c:pt idx="151">
                  <c:v>353.95445785975539</c:v>
                </c:pt>
                <c:pt idx="152">
                  <c:v>363.23158943113248</c:v>
                </c:pt>
                <c:pt idx="153">
                  <c:v>366.70403374437115</c:v>
                </c:pt>
              </c:numCache>
            </c:numRef>
          </c:val>
          <c:smooth val="0"/>
          <c:extLst>
            <c:ext xmlns:c16="http://schemas.microsoft.com/office/drawing/2014/chart" uri="{C3380CC4-5D6E-409C-BE32-E72D297353CC}">
              <c16:uniqueId val="{00000001-85B8-46A8-BA2C-4EFC59F6C91E}"/>
            </c:ext>
          </c:extLst>
        </c:ser>
        <c:dLbls>
          <c:showLegendKey val="0"/>
          <c:showVal val="0"/>
          <c:showCatName val="0"/>
          <c:showSerName val="0"/>
          <c:showPercent val="0"/>
          <c:showBubbleSize val="0"/>
        </c:dLbls>
        <c:marker val="1"/>
        <c:smooth val="0"/>
        <c:axId val="1928017312"/>
        <c:axId val="1928022592"/>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a:t>
                </a:r>
                <a:r>
                  <a:rPr lang="en-NZ" baseline="0"/>
                  <a:t> per 1000 people</a:t>
                </a:r>
                <a:endParaRPr lang="en-NZ"/>
              </a:p>
            </c:rich>
          </c:tx>
          <c:layout>
            <c:manualLayout>
              <c:xMode val="edge"/>
              <c:yMode val="edge"/>
              <c:x val="2.4233824312579904E-2"/>
              <c:y val="0.2159213889230848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valAx>
        <c:axId val="192802259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Subscriptions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8017312"/>
        <c:crosses val="max"/>
        <c:crossBetween val="between"/>
      </c:valAx>
      <c:catAx>
        <c:axId val="1928017312"/>
        <c:scaling>
          <c:orientation val="minMax"/>
        </c:scaling>
        <c:delete val="1"/>
        <c:axPos val="b"/>
        <c:numFmt formatCode="General" sourceLinked="1"/>
        <c:majorTickMark val="out"/>
        <c:minorTickMark val="none"/>
        <c:tickLblPos val="nextTo"/>
        <c:crossAx val="192802259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capita'!$G$3</c:f>
              <c:strCache>
                <c:ptCount val="1"/>
                <c:pt idx="0">
                  <c:v>State highways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capita'!$G$8:$G$161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3.8992907001174069</c:v>
                </c:pt>
                <c:pt idx="69">
                  <c:v>3.8978653996101364</c:v>
                </c:pt>
                <c:pt idx="70">
                  <c:v>3.9277905117531828</c:v>
                </c:pt>
                <c:pt idx="71">
                  <c:v>3.9365293035801865</c:v>
                </c:pt>
                <c:pt idx="72">
                  <c:v>3.9240201662185288</c:v>
                </c:pt>
                <c:pt idx="73">
                  <c:v>3.9106373934226553</c:v>
                </c:pt>
                <c:pt idx="74">
                  <c:v>3.8306189822824077</c:v>
                </c:pt>
                <c:pt idx="75">
                  <c:v>3.7164409075124434</c:v>
                </c:pt>
                <c:pt idx="76">
                  <c:v>3.6014087356838087</c:v>
                </c:pt>
                <c:pt idx="77">
                  <c:v>3.5259377606602476</c:v>
                </c:pt>
                <c:pt idx="78">
                  <c:v>3.4532361616052647</c:v>
                </c:pt>
                <c:pt idx="79">
                  <c:v>4.4518183816923003</c:v>
                </c:pt>
                <c:pt idx="80">
                  <c:v>4.3645948643461123</c:v>
                </c:pt>
                <c:pt idx="81">
                  <c:v>4.2665273585384416</c:v>
                </c:pt>
                <c:pt idx="82">
                  <c:v>4.1994187592610892</c:v>
                </c:pt>
                <c:pt idx="83">
                  <c:v>4.1143005542970075</c:v>
                </c:pt>
                <c:pt idx="84">
                  <c:v>4.0926502237655145</c:v>
                </c:pt>
                <c:pt idx="85">
                  <c:v>4.1898080252810477</c:v>
                </c:pt>
                <c:pt idx="86">
                  <c:v>4.2433360312579573</c:v>
                </c:pt>
                <c:pt idx="87">
                  <c:v>4.3596721853176712</c:v>
                </c:pt>
                <c:pt idx="88">
                  <c:v>4.4402841558507005</c:v>
                </c:pt>
                <c:pt idx="89">
                  <c:v>4.5266663641976486</c:v>
                </c:pt>
                <c:pt idx="90">
                  <c:v>4.54484176625368</c:v>
                </c:pt>
                <c:pt idx="91">
                  <c:v>4.6162354853126395</c:v>
                </c:pt>
                <c:pt idx="92">
                  <c:v>4.515593870736943</c:v>
                </c:pt>
                <c:pt idx="93">
                  <c:v>4.4244467567883436</c:v>
                </c:pt>
                <c:pt idx="94">
                  <c:v>4.3920161559037059</c:v>
                </c:pt>
                <c:pt idx="95">
                  <c:v>4.3100201066146111</c:v>
                </c:pt>
                <c:pt idx="96">
                  <c:v>4.267751484527718</c:v>
                </c:pt>
                <c:pt idx="97">
                  <c:v>4.214184306010929</c:v>
                </c:pt>
                <c:pt idx="98">
                  <c:v>4.1669892535160482</c:v>
                </c:pt>
                <c:pt idx="99">
                  <c:v>4.1226423751783168</c:v>
                </c:pt>
                <c:pt idx="100">
                  <c:v>4.0852780758037941</c:v>
                </c:pt>
                <c:pt idx="101">
                  <c:v>4.0215454959461789</c:v>
                </c:pt>
                <c:pt idx="102">
                  <c:v>3.9367576443558474</c:v>
                </c:pt>
                <c:pt idx="103">
                  <c:v>3.8481788554993552</c:v>
                </c:pt>
                <c:pt idx="104">
                  <c:v>3.7519522170833466</c:v>
                </c:pt>
                <c:pt idx="105">
                  <c:v>3.696599548302955</c:v>
                </c:pt>
                <c:pt idx="106">
                  <c:v>3.6685212113548711</c:v>
                </c:pt>
                <c:pt idx="107">
                  <c:v>3.6550221172579458</c:v>
                </c:pt>
                <c:pt idx="108">
                  <c:v>3.6561670668520159</c:v>
                </c:pt>
                <c:pt idx="109">
                  <c:v>3.6453585764404686</c:v>
                </c:pt>
                <c:pt idx="110">
                  <c:v>3.6187507870545272</c:v>
                </c:pt>
                <c:pt idx="111">
                  <c:v>3.602206918140554</c:v>
                </c:pt>
                <c:pt idx="112">
                  <c:v>3.5813499442171808</c:v>
                </c:pt>
                <c:pt idx="113">
                  <c:v>3.5412582700318547</c:v>
                </c:pt>
                <c:pt idx="114">
                  <c:v>3.5138475554205892</c:v>
                </c:pt>
                <c:pt idx="115">
                  <c:v>3.4905089158669131</c:v>
                </c:pt>
                <c:pt idx="116">
                  <c:v>3.487339671042704</c:v>
                </c:pt>
                <c:pt idx="117">
                  <c:v>3.4539959905448669</c:v>
                </c:pt>
                <c:pt idx="118">
                  <c:v>3.4477609709434418</c:v>
                </c:pt>
                <c:pt idx="119">
                  <c:v>3.4195797970205941</c:v>
                </c:pt>
                <c:pt idx="120">
                  <c:v>3.3156345296739382</c:v>
                </c:pt>
                <c:pt idx="121">
                  <c:v>3.1547155858930598</c:v>
                </c:pt>
                <c:pt idx="122">
                  <c:v>3.0618546253026291</c:v>
                </c:pt>
                <c:pt idx="123">
                  <c:v>2.9631052309744845</c:v>
                </c:pt>
                <c:pt idx="124">
                  <c:v>2.8629772770879591</c:v>
                </c:pt>
                <c:pt idx="125">
                  <c:v>2.8200555750397927</c:v>
                </c:pt>
                <c:pt idx="126">
                  <c:v>2.7811976716370306</c:v>
                </c:pt>
                <c:pt idx="127">
                  <c:v>2.7576195860835719</c:v>
                </c:pt>
                <c:pt idx="128">
                  <c:v>2.7606288519795257</c:v>
                </c:pt>
                <c:pt idx="129">
                  <c:v>2.7537586663550675</c:v>
                </c:pt>
                <c:pt idx="130">
                  <c:v>2.7783945676589812</c:v>
                </c:pt>
                <c:pt idx="131">
                  <c:v>2.7513916551759356</c:v>
                </c:pt>
                <c:pt idx="132">
                  <c:v>2.702844968041108</c:v>
                </c:pt>
                <c:pt idx="133">
                  <c:v>2.6568347449281071</c:v>
                </c:pt>
                <c:pt idx="134">
                  <c:v>2.6339839097780908</c:v>
                </c:pt>
                <c:pt idx="135">
                  <c:v>2.6181206440759435</c:v>
                </c:pt>
                <c:pt idx="136">
                  <c:v>2.5884393338243328</c:v>
                </c:pt>
                <c:pt idx="137">
                  <c:v>2.5656546623642749</c:v>
                </c:pt>
                <c:pt idx="138">
                  <c:v>2.5479522463378732</c:v>
                </c:pt>
                <c:pt idx="139">
                  <c:v>2.5177396643660122</c:v>
                </c:pt>
                <c:pt idx="140">
                  <c:v>2.4939299023754544</c:v>
                </c:pt>
                <c:pt idx="141">
                  <c:v>2.4797245078874393</c:v>
                </c:pt>
                <c:pt idx="142">
                  <c:v>2.466816466707336</c:v>
                </c:pt>
                <c:pt idx="143">
                  <c:v>2.4287532943225982</c:v>
                </c:pt>
                <c:pt idx="144">
                  <c:v>2.3849794058364737</c:v>
                </c:pt>
                <c:pt idx="145">
                  <c:v>2.3287518493899695</c:v>
                </c:pt>
                <c:pt idx="146">
                  <c:v>2.2765961909556167</c:v>
                </c:pt>
                <c:pt idx="147">
                  <c:v>2.2568371231608189</c:v>
                </c:pt>
                <c:pt idx="148">
                  <c:v>2.22666963761217</c:v>
                </c:pt>
                <c:pt idx="149">
                  <c:v>2.1973304688587856</c:v>
                </c:pt>
                <c:pt idx="150">
                  <c:v>2.1750895422521355</c:v>
                </c:pt>
                <c:pt idx="151">
                  <c:v>2.1770165572029732</c:v>
                </c:pt>
                <c:pt idx="152">
                  <c:v>2.1558575975940788</c:v>
                </c:pt>
                <c:pt idx="153">
                  <c:v>2.1037601413615548</c:v>
                </c:pt>
              </c:numCache>
            </c:numRef>
          </c:val>
          <c:smooth val="0"/>
          <c:extLst>
            <c:ext xmlns:c16="http://schemas.microsoft.com/office/drawing/2014/chart" uri="{C3380CC4-5D6E-409C-BE32-E72D297353CC}">
              <c16:uniqueId val="{00000001-F87B-4B2F-848E-E77165C7C6E1}"/>
            </c:ext>
          </c:extLst>
        </c:ser>
        <c:ser>
          <c:idx val="1"/>
          <c:order val="1"/>
          <c:tx>
            <c:strRef>
              <c:f>'4.2 Network size per capita'!$F$3</c:f>
              <c:strCache>
                <c:ptCount val="1"/>
                <c:pt idx="0">
                  <c:v>Main highways</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capita'!$F$8:$F$161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6.8384316014844417</c:v>
                </c:pt>
                <c:pt idx="56">
                  <c:v>7.058943232846052</c:v>
                </c:pt>
                <c:pt idx="57">
                  <c:v>7.0902389685603975</c:v>
                </c:pt>
                <c:pt idx="58">
                  <c:v>7.2471846258688837</c:v>
                </c:pt>
                <c:pt idx="59">
                  <c:v>11.265704878541147</c:v>
                </c:pt>
                <c:pt idx="60">
                  <c:v>11.116280010618528</c:v>
                </c:pt>
                <c:pt idx="61">
                  <c:v>11.011106816390859</c:v>
                </c:pt>
                <c:pt idx="62">
                  <c:v>11.37349425946439</c:v>
                </c:pt>
                <c:pt idx="63">
                  <c:v>11.31562311421369</c:v>
                </c:pt>
                <c:pt idx="64">
                  <c:v>11.333743904004105</c:v>
                </c:pt>
                <c:pt idx="65">
                  <c:v>11.848851614958273</c:v>
                </c:pt>
                <c:pt idx="66">
                  <c:v>12.236102688375615</c:v>
                </c:pt>
                <c:pt idx="67">
                  <c:v>12.171023074041702</c:v>
                </c:pt>
                <c:pt idx="68">
                  <c:v>12.068806920842858</c:v>
                </c:pt>
                <c:pt idx="69">
                  <c:v>11.966133065302142</c:v>
                </c:pt>
                <c:pt idx="70">
                  <c:v>12.171520384427033</c:v>
                </c:pt>
                <c:pt idx="71">
                  <c:v>12.215080026974006</c:v>
                </c:pt>
                <c:pt idx="72">
                  <c:v>12.179214470789539</c:v>
                </c:pt>
                <c:pt idx="73">
                  <c:v>12.151399098660171</c:v>
                </c:pt>
                <c:pt idx="74">
                  <c:v>11.902760436676013</c:v>
                </c:pt>
                <c:pt idx="75">
                  <c:v>11.578716020372728</c:v>
                </c:pt>
                <c:pt idx="76">
                  <c:v>11.242731903585598</c:v>
                </c:pt>
                <c:pt idx="77">
                  <c:v>11.029107341586428</c:v>
                </c:pt>
                <c:pt idx="78">
                  <c:v>10.823265073628567</c:v>
                </c:pt>
                <c:pt idx="79">
                  <c:v>10.808885745996513</c:v>
                </c:pt>
                <c:pt idx="80">
                  <c:v>10.622629122788817</c:v>
                </c:pt>
                <c:pt idx="81">
                  <c:v>10.407419243846739</c:v>
                </c:pt>
                <c:pt idx="82">
                  <c:v>10.113421327669663</c:v>
                </c:pt>
                <c:pt idx="83">
                  <c:v>9.9568555646599499</c:v>
                </c:pt>
                <c:pt idx="84">
                  <c:v>9.7157521053625366</c:v>
                </c:pt>
                <c:pt idx="85">
                  <c:v>9.4985851718403556</c:v>
                </c:pt>
                <c:pt idx="86">
                  <c:v>9.3004000452652562</c:v>
                </c:pt>
                <c:pt idx="87">
                  <c:v>9.3083975251900295</c:v>
                </c:pt>
                <c:pt idx="88">
                  <c:v>9.0959674438687408</c:v>
                </c:pt>
                <c:pt idx="89">
                  <c:v>8.9895794126372</c:v>
                </c:pt>
                <c:pt idx="90">
                  <c:v>8.8401214927608596</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F87B-4B2F-848E-E77165C7C6E1}"/>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3"/>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capita'!$H$3</c:f>
              <c:strCache>
                <c:ptCount val="1"/>
                <c:pt idx="0">
                  <c:v>Motorways and expressways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capita'!$H$8:$H$161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formatCode="#,##0.000">
                  <c:v>3.9504191842900296E-3</c:v>
                </c:pt>
                <c:pt idx="85" formatCode="#,##0.000">
                  <c:v>8.2518819290465627E-3</c:v>
                </c:pt>
                <c:pt idx="86" formatCode="#,##0.000">
                  <c:v>1.8503184863298931E-2</c:v>
                </c:pt>
                <c:pt idx="87" formatCode="#,##0.000">
                  <c:v>1.8064891285133462E-2</c:v>
                </c:pt>
                <c:pt idx="88" formatCode="#,##0.000">
                  <c:v>2.0846373056994816E-2</c:v>
                </c:pt>
                <c:pt idx="89" formatCode="#,##0.000">
                  <c:v>2.0835418485400686E-2</c:v>
                </c:pt>
                <c:pt idx="90" formatCode="#,##0.000">
                  <c:v>2.0957040272923947E-2</c:v>
                </c:pt>
                <c:pt idx="91" formatCode="#,##0.000">
                  <c:v>2.1204605777434687E-2</c:v>
                </c:pt>
                <c:pt idx="92" formatCode="#,##0.000">
                  <c:v>2.2446832260116067E-2</c:v>
                </c:pt>
                <c:pt idx="93" formatCode="#,##0.000">
                  <c:v>2.1999976859246564E-2</c:v>
                </c:pt>
                <c:pt idx="94" formatCode="#,##0.000">
                  <c:v>2.4321512036683222E-2</c:v>
                </c:pt>
                <c:pt idx="95" formatCode="#,##0.000">
                  <c:v>2.3894210150912226E-2</c:v>
                </c:pt>
                <c:pt idx="96" formatCode="#,##0.000">
                  <c:v>2.7505925423228713E-2</c:v>
                </c:pt>
                <c:pt idx="97" formatCode="#,##0.000">
                  <c:v>3.0369330418943533E-2</c:v>
                </c:pt>
                <c:pt idx="98" formatCode="#,##0.000">
                  <c:v>3.2384122610890735E-2</c:v>
                </c:pt>
                <c:pt idx="99" formatCode="#,##0.000">
                  <c:v>3.3690534236804563E-2</c:v>
                </c:pt>
                <c:pt idx="100" formatCode="#,##0.000">
                  <c:v>3.5227059429893764E-2</c:v>
                </c:pt>
                <c:pt idx="101" formatCode="#,##0.000">
                  <c:v>3.6412115646023806E-2</c:v>
                </c:pt>
                <c:pt idx="102" formatCode="#,##0.000">
                  <c:v>3.599088238672838E-2</c:v>
                </c:pt>
                <c:pt idx="103" formatCode="#,##0.000">
                  <c:v>3.7811429733214309E-2</c:v>
                </c:pt>
                <c:pt idx="104" formatCode="#,##0.000">
                  <c:v>3.6870532682169541E-2</c:v>
                </c:pt>
                <c:pt idx="105" formatCode="#,##0.000">
                  <c:v>3.6899195215828483E-2</c:v>
                </c:pt>
                <c:pt idx="106" formatCode="#,##0.000">
                  <c:v>3.4140481760131507E-2</c:v>
                </c:pt>
                <c:pt idx="107" formatCode="#,##0.000">
                  <c:v>3.6950480040424456E-2</c:v>
                </c:pt>
                <c:pt idx="108" formatCode="#,##0.000">
                  <c:v>3.7469986098824716E-2</c:v>
                </c:pt>
                <c:pt idx="109" formatCode="#,##0.000">
                  <c:v>3.7938409347113788E-2</c:v>
                </c:pt>
                <c:pt idx="110" formatCode="#,##0.000">
                  <c:v>3.8240355958527469E-2</c:v>
                </c:pt>
                <c:pt idx="111" formatCode="#,##0.000">
                  <c:v>3.7971513538894976E-2</c:v>
                </c:pt>
                <c:pt idx="112" formatCode="#,##0.000">
                  <c:v>3.7746374116772036E-2</c:v>
                </c:pt>
                <c:pt idx="113" formatCode="#,##0.000">
                  <c:v>3.7307032590051463E-2</c:v>
                </c:pt>
                <c:pt idx="114" formatCode="#,##0.000">
                  <c:v>3.6987549347099913E-2</c:v>
                </c:pt>
                <c:pt idx="115" formatCode="#,##0.000">
                  <c:v>3.6874451273046532E-2</c:v>
                </c:pt>
                <c:pt idx="116" formatCode="#,##0.000">
                  <c:v>3.6758714350384789E-2</c:v>
                </c:pt>
                <c:pt idx="117" formatCode="#,##0.000">
                  <c:v>3.6444151880554138E-2</c:v>
                </c:pt>
                <c:pt idx="118" formatCode="#,##0.000">
                  <c:v>3.6988321575192315E-2</c:v>
                </c:pt>
                <c:pt idx="119" formatCode="#,##0.000">
                  <c:v>3.7292025243832475E-2</c:v>
                </c:pt>
                <c:pt idx="120" formatCode="#,##0.000">
                  <c:v>3.7414965986394558E-2</c:v>
                </c:pt>
                <c:pt idx="121" formatCode="#,##0.000">
                  <c:v>3.6841107318923018E-2</c:v>
                </c:pt>
                <c:pt idx="122" formatCode="#,##0.000">
                  <c:v>3.7009928119662937E-2</c:v>
                </c:pt>
                <c:pt idx="123" formatCode="#,##0.000">
                  <c:v>3.707821446439491E-2</c:v>
                </c:pt>
                <c:pt idx="124" formatCode="#,##0.000">
                  <c:v>3.7094902648722242E-2</c:v>
                </c:pt>
                <c:pt idx="125" formatCode="#,##0.000">
                  <c:v>3.7032041078767279E-2</c:v>
                </c:pt>
                <c:pt idx="126" formatCode="#,##0.000">
                  <c:v>3.6998644446216415E-2</c:v>
                </c:pt>
                <c:pt idx="127" formatCode="#,##0.000">
                  <c:v>3.7113980417422712E-2</c:v>
                </c:pt>
                <c:pt idx="128" formatCode="#,##0.000">
                  <c:v>3.736202514015112E-2</c:v>
                </c:pt>
                <c:pt idx="129" formatCode="#,##0.000">
                  <c:v>3.7651580068032507E-2</c:v>
                </c:pt>
                <c:pt idx="130" formatCode="#,##0.000">
                  <c:v>4.1052386976840258E-2</c:v>
                </c:pt>
                <c:pt idx="131" formatCode="#,##0.000">
                  <c:v>4.4175476226954703E-2</c:v>
                </c:pt>
                <c:pt idx="132" formatCode="#,##0.000">
                  <c:v>4.3363830053891467E-2</c:v>
                </c:pt>
                <c:pt idx="133" formatCode="#,##0.000">
                  <c:v>4.259405160527871E-2</c:v>
                </c:pt>
                <c:pt idx="134" formatCode="#,##0.000">
                  <c:v>4.2048465109496148E-2</c:v>
                </c:pt>
                <c:pt idx="135" formatCode="#,##0.000">
                  <c:v>4.1576544099975965E-2</c:v>
                </c:pt>
                <c:pt idx="136" formatCode="#,##0.000">
                  <c:v>4.1101423107077525E-2</c:v>
                </c:pt>
                <c:pt idx="137" formatCode="#,##0.000">
                  <c:v>4.2410390092296364E-2</c:v>
                </c:pt>
                <c:pt idx="138" formatCode="#,##0.000">
                  <c:v>4.2067563772367048E-2</c:v>
                </c:pt>
                <c:pt idx="139" formatCode="#,##0.000">
                  <c:v>4.4448589611630111E-2</c:v>
                </c:pt>
                <c:pt idx="140" formatCode="#,##0.000">
                  <c:v>4.4023808284721376E-2</c:v>
                </c:pt>
                <c:pt idx="141" formatCode="#,##0.000">
                  <c:v>4.4879908355839104E-2</c:v>
                </c:pt>
                <c:pt idx="142" formatCode="#,##0.000">
                  <c:v>5.0281568828164924E-2</c:v>
                </c:pt>
                <c:pt idx="143" formatCode="#,##0.000">
                  <c:v>4.9703219608829938E-2</c:v>
                </c:pt>
                <c:pt idx="144" formatCode="#,##0.000">
                  <c:v>4.8755848627766003E-2</c:v>
                </c:pt>
                <c:pt idx="145" formatCode="#,##0.000">
                  <c:v>5.9202388862275697E-2</c:v>
                </c:pt>
                <c:pt idx="146" formatCode="#,##0.000">
                  <c:v>5.7912195011535189E-2</c:v>
                </c:pt>
                <c:pt idx="147" formatCode="#,##0.000">
                  <c:v>6.3032189999403271E-2</c:v>
                </c:pt>
                <c:pt idx="148" formatCode="#,##0.000">
                  <c:v>6.2046494075414786E-2</c:v>
                </c:pt>
                <c:pt idx="149" formatCode="#,##0.000">
                  <c:v>6.0930740845039917E-2</c:v>
                </c:pt>
                <c:pt idx="150" formatCode="#,##0.000">
                  <c:v>6.9815344797361331E-2</c:v>
                </c:pt>
                <c:pt idx="151" formatCode="#,##0.000">
                  <c:v>6.9760430458432332E-2</c:v>
                </c:pt>
                <c:pt idx="152" formatCode="#,##0.000">
                  <c:v>8.239128441048596E-2</c:v>
                </c:pt>
                <c:pt idx="153" formatCode="#,##0.000">
                  <c:v>8.3980923790161699E-2</c:v>
                </c:pt>
              </c:numCache>
            </c:numRef>
          </c:val>
          <c:smooth val="0"/>
          <c:extLst>
            <c:ext xmlns:c16="http://schemas.microsoft.com/office/drawing/2014/chart" uri="{C3380CC4-5D6E-409C-BE32-E72D297353CC}">
              <c16:uniqueId val="{00000001-B940-49C2-AD38-2BB69B518606}"/>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capita'!$L$3</c:f>
              <c:strCache>
                <c:ptCount val="1"/>
                <c:pt idx="0">
                  <c:v>Rail network - open lines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capita'!$L$8:$L$161</c:f>
              <c:numCache>
                <c:formatCode>#,##0.0</c:formatCode>
                <c:ptCount val="154"/>
                <c:pt idx="0">
                  <c:v>0.26587248947520514</c:v>
                </c:pt>
                <c:pt idx="1">
                  <c:v>0.29576131098310748</c:v>
                </c:pt>
                <c:pt idx="2">
                  <c:v>0.33381472244168342</c:v>
                </c:pt>
                <c:pt idx="3">
                  <c:v>0.33958830672361706</c:v>
                </c:pt>
                <c:pt idx="4">
                  <c:v>0.32757705659321484</c:v>
                </c:pt>
                <c:pt idx="5">
                  <c:v>1.489739322599033</c:v>
                </c:pt>
                <c:pt idx="6">
                  <c:v>2.5993972128826197</c:v>
                </c:pt>
                <c:pt idx="7">
                  <c:v>3.0834943862401878</c:v>
                </c:pt>
                <c:pt idx="8">
                  <c:v>3.2788739162036471</c:v>
                </c:pt>
                <c:pt idx="9">
                  <c:v>3.4895643527288995</c:v>
                </c:pt>
                <c:pt idx="10">
                  <c:v>3.5692769524933583</c:v>
                </c:pt>
                <c:pt idx="11">
                  <c:v>3.7709671706272649</c:v>
                </c:pt>
                <c:pt idx="12">
                  <c:v>3.7785389478391047</c:v>
                </c:pt>
                <c:pt idx="13">
                  <c:v>3.7361744043925658</c:v>
                </c:pt>
                <c:pt idx="14">
                  <c:v>3.6928310066052967</c:v>
                </c:pt>
                <c:pt idx="15">
                  <c:v>3.8381966413692878</c:v>
                </c:pt>
                <c:pt idx="16">
                  <c:v>4.1112851124485275</c:v>
                </c:pt>
                <c:pt idx="17">
                  <c:v>4.3070357663102437</c:v>
                </c:pt>
                <c:pt idx="18">
                  <c:v>4.3573382411828119</c:v>
                </c:pt>
                <c:pt idx="19">
                  <c:v>4.3461963221884492</c:v>
                </c:pt>
                <c:pt idx="20">
                  <c:v>4.3614922247191013</c:v>
                </c:pt>
                <c:pt idx="21">
                  <c:v>4.3845648276882123</c:v>
                </c:pt>
                <c:pt idx="22">
                  <c:v>4.3441023396880416</c:v>
                </c:pt>
                <c:pt idx="23">
                  <c:v>4.2492163516729669</c:v>
                </c:pt>
                <c:pt idx="24">
                  <c:v>4.3057194341436613</c:v>
                </c:pt>
                <c:pt idx="25">
                  <c:v>4.3302479006345349</c:v>
                </c:pt>
                <c:pt idx="26">
                  <c:v>4.2986880106100802</c:v>
                </c:pt>
                <c:pt idx="27">
                  <c:v>4.2237587722720766</c:v>
                </c:pt>
                <c:pt idx="28">
                  <c:v>4.2221290693220981</c:v>
                </c:pt>
                <c:pt idx="29">
                  <c:v>4.2234060773480664</c:v>
                </c:pt>
                <c:pt idx="30">
                  <c:v>4.1901390421977478</c:v>
                </c:pt>
                <c:pt idx="31">
                  <c:v>4.2848580645161292</c:v>
                </c:pt>
                <c:pt idx="32">
                  <c:v>4.2261483961931612</c:v>
                </c:pt>
                <c:pt idx="33">
                  <c:v>4.2108245089081766</c:v>
                </c:pt>
                <c:pt idx="34">
                  <c:v>4.1595908959698011</c:v>
                </c:pt>
                <c:pt idx="35">
                  <c:v>4.127671953327571</c:v>
                </c:pt>
                <c:pt idx="36">
                  <c:v>4.0498498484056453</c:v>
                </c:pt>
                <c:pt idx="37">
                  <c:v>4.0480533360622184</c:v>
                </c:pt>
                <c:pt idx="38">
                  <c:v>3.9483410948036495</c:v>
                </c:pt>
                <c:pt idx="39">
                  <c:v>4.187687862617639</c:v>
                </c:pt>
                <c:pt idx="40">
                  <c:v>4.1627730198019801</c:v>
                </c:pt>
                <c:pt idx="41">
                  <c:v>4.120257621128987</c:v>
                </c:pt>
                <c:pt idx="42">
                  <c:v>4.0842932607709752</c:v>
                </c:pt>
                <c:pt idx="43">
                  <c:v>4.0442735478184222</c:v>
                </c:pt>
                <c:pt idx="44">
                  <c:v>4.008602164426601</c:v>
                </c:pt>
                <c:pt idx="45">
                  <c:v>4.1120131008155472</c:v>
                </c:pt>
                <c:pt idx="46">
                  <c:v>4.1415809424447918</c:v>
                </c:pt>
                <c:pt idx="47">
                  <c:v>4.1516876416245418</c:v>
                </c:pt>
                <c:pt idx="48">
                  <c:v>4.1591871340989552</c:v>
                </c:pt>
                <c:pt idx="49">
                  <c:v>3.9118816981747062</c:v>
                </c:pt>
                <c:pt idx="50">
                  <c:v>3.8339556615776078</c:v>
                </c:pt>
                <c:pt idx="51">
                  <c:v>3.7460385704339756</c:v>
                </c:pt>
                <c:pt idx="52">
                  <c:v>3.6862659337326562</c:v>
                </c:pt>
                <c:pt idx="53">
                  <c:v>3.6285044825018611</c:v>
                </c:pt>
                <c:pt idx="54">
                  <c:v>3.5853145213076472</c:v>
                </c:pt>
                <c:pt idx="55">
                  <c:v>3.5432585640879251</c:v>
                </c:pt>
                <c:pt idx="56">
                  <c:v>3.5322857382667689</c:v>
                </c:pt>
                <c:pt idx="57">
                  <c:v>3.5107223938223941</c:v>
                </c:pt>
                <c:pt idx="58">
                  <c:v>3.4875979283085732</c:v>
                </c:pt>
                <c:pt idx="59">
                  <c:v>3.5595858825112709</c:v>
                </c:pt>
                <c:pt idx="60">
                  <c:v>3.5106852800637109</c:v>
                </c:pt>
                <c:pt idx="61">
                  <c:v>3.5107876805883893</c:v>
                </c:pt>
                <c:pt idx="62">
                  <c:v>3.4762247344757933</c:v>
                </c:pt>
                <c:pt idx="63">
                  <c:v>3.4483628078340121</c:v>
                </c:pt>
                <c:pt idx="64">
                  <c:v>3.4285220739219708</c:v>
                </c:pt>
                <c:pt idx="65">
                  <c:v>3.4038407338981971</c:v>
                </c:pt>
                <c:pt idx="66">
                  <c:v>3.3718344061592829</c:v>
                </c:pt>
                <c:pt idx="67">
                  <c:v>3.3356279185915843</c:v>
                </c:pt>
                <c:pt idx="68">
                  <c:v>3.304601631341531</c:v>
                </c:pt>
                <c:pt idx="69">
                  <c:v>3.2537764741715396</c:v>
                </c:pt>
                <c:pt idx="70">
                  <c:v>3.3396563418217431</c:v>
                </c:pt>
                <c:pt idx="71">
                  <c:v>3.3445700098087294</c:v>
                </c:pt>
                <c:pt idx="72">
                  <c:v>3.3339419457345389</c:v>
                </c:pt>
                <c:pt idx="73">
                  <c:v>3.3911792935444578</c:v>
                </c:pt>
                <c:pt idx="74">
                  <c:v>3.3640323092525204</c:v>
                </c:pt>
                <c:pt idx="75">
                  <c:v>3.2637616390785973</c:v>
                </c:pt>
                <c:pt idx="76">
                  <c:v>3.1725405269855531</c:v>
                </c:pt>
                <c:pt idx="77">
                  <c:v>3.1156704337459886</c:v>
                </c:pt>
                <c:pt idx="78">
                  <c:v>3.0608624197637413</c:v>
                </c:pt>
                <c:pt idx="79">
                  <c:v>2.9990660324507159</c:v>
                </c:pt>
                <c:pt idx="80">
                  <c:v>2.9436804689526377</c:v>
                </c:pt>
                <c:pt idx="81">
                  <c:v>2.8838262065465616</c:v>
                </c:pt>
                <c:pt idx="82">
                  <c:v>2.8131256840857453</c:v>
                </c:pt>
                <c:pt idx="83">
                  <c:v>2.7420913385067718</c:v>
                </c:pt>
                <c:pt idx="84">
                  <c:v>2.6619747734138972</c:v>
                </c:pt>
                <c:pt idx="85">
                  <c:v>2.593767211751663</c:v>
                </c:pt>
                <c:pt idx="86">
                  <c:v>2.4928306536302731</c:v>
                </c:pt>
                <c:pt idx="87">
                  <c:v>2.4309369453774088</c:v>
                </c:pt>
                <c:pt idx="88">
                  <c:v>2.4084509671848013</c:v>
                </c:pt>
                <c:pt idx="89">
                  <c:v>2.3324756536847904</c:v>
                </c:pt>
                <c:pt idx="90">
                  <c:v>2.2336321517723414</c:v>
                </c:pt>
                <c:pt idx="91">
                  <c:v>2.1793077723154433</c:v>
                </c:pt>
                <c:pt idx="92">
                  <c:v>2.1314575403450196</c:v>
                </c:pt>
                <c:pt idx="93">
                  <c:v>2.0457658732323036</c:v>
                </c:pt>
                <c:pt idx="94">
                  <c:v>2.0078315246465417</c:v>
                </c:pt>
                <c:pt idx="95">
                  <c:v>1.9659104887754337</c:v>
                </c:pt>
                <c:pt idx="96">
                  <c:v>1.9314691697709587</c:v>
                </c:pt>
                <c:pt idx="97">
                  <c:v>1.8831329981785063</c:v>
                </c:pt>
                <c:pt idx="98">
                  <c:v>1.8095644139920664</c:v>
                </c:pt>
                <c:pt idx="99">
                  <c:v>1.7579915905848786</c:v>
                </c:pt>
                <c:pt idx="100">
                  <c:v>1.7283434732302512</c:v>
                </c:pt>
                <c:pt idx="101">
                  <c:v>1.6723588338795929</c:v>
                </c:pt>
                <c:pt idx="102">
                  <c:v>1.6241844038247117</c:v>
                </c:pt>
                <c:pt idx="103">
                  <c:v>1.5865158782108499</c:v>
                </c:pt>
                <c:pt idx="104">
                  <c:v>1.5514732041786603</c:v>
                </c:pt>
                <c:pt idx="105">
                  <c:v>1.5259089607787002</c:v>
                </c:pt>
                <c:pt idx="106">
                  <c:v>1.5164063981791744</c:v>
                </c:pt>
                <c:pt idx="107">
                  <c:v>1.4805457301667508</c:v>
                </c:pt>
                <c:pt idx="108">
                  <c:v>1.451725009478074</c:v>
                </c:pt>
                <c:pt idx="109">
                  <c:v>1.4336736306457218</c:v>
                </c:pt>
                <c:pt idx="110">
                  <c:v>1.409772069008941</c:v>
                </c:pt>
                <c:pt idx="111">
                  <c:v>1.3876976052590388</c:v>
                </c:pt>
                <c:pt idx="112">
                  <c:v>1.3691582992438329</c:v>
                </c:pt>
                <c:pt idx="113">
                  <c:v>1.3268806665033079</c:v>
                </c:pt>
                <c:pt idx="114">
                  <c:v>1.297600971758275</c:v>
                </c:pt>
                <c:pt idx="115">
                  <c:v>1.2929268464977346</c:v>
                </c:pt>
                <c:pt idx="116">
                  <c:v>1.2881645792465168</c:v>
                </c:pt>
                <c:pt idx="117">
                  <c:v>1.2764429550282756</c:v>
                </c:pt>
                <c:pt idx="118">
                  <c:v>1.2752600741360756</c:v>
                </c:pt>
                <c:pt idx="119">
                  <c:v>1.2659505015134431</c:v>
                </c:pt>
                <c:pt idx="120">
                  <c:v>1.1931151771053248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0.91347241592171746</c:v>
                </c:pt>
                <c:pt idx="141">
                  <c:v>0.91105355275719413</c:v>
                </c:pt>
                <c:pt idx="142">
                  <c:v>0.88059603696423316</c:v>
                </c:pt>
                <c:pt idx="143">
                  <c:v>0.87046723544914451</c:v>
                </c:pt>
                <c:pt idx="144">
                  <c:v>0.84313118920340024</c:v>
                </c:pt>
                <c:pt idx="145">
                  <c:v>0.82517914960224714</c:v>
                </c:pt>
                <c:pt idx="146">
                  <c:v>0.80478941186341146</c:v>
                </c:pt>
                <c:pt idx="147">
                  <c:v>0.78956970881777966</c:v>
                </c:pt>
                <c:pt idx="148">
                  <c:v>0.77722243604026986</c:v>
                </c:pt>
                <c:pt idx="149">
                  <c:v>0.76324600664398956</c:v>
                </c:pt>
                <c:pt idx="150">
                  <c:v>0.7779667020899752</c:v>
                </c:pt>
                <c:pt idx="151">
                  <c:v>0.77806583552916186</c:v>
                </c:pt>
                <c:pt idx="152">
                  <c:v>0.77390845001659936</c:v>
                </c:pt>
                <c:pt idx="153">
                  <c:v>#N/A</c:v>
                </c:pt>
              </c:numCache>
            </c:numRef>
          </c:val>
          <c:smooth val="0"/>
          <c:extLst>
            <c:ext xmlns:c16="http://schemas.microsoft.com/office/drawing/2014/chart" uri="{C3380CC4-5D6E-409C-BE32-E72D297353CC}">
              <c16:uniqueId val="{00000001-B510-4C43-B837-FB208DDEEB87}"/>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'4.2 Network size per capita'!$M$4:$M$5</c:f>
              <c:strCache>
                <c:ptCount val="2"/>
                <c:pt idx="0">
                  <c:v>OYB</c:v>
                </c:pt>
                <c:pt idx="1">
                  <c:v>MW</c:v>
                </c:pt>
              </c:strCache>
            </c:strRef>
          </c:tx>
          <c:spPr>
            <a:ln w="28575" cap="rnd">
              <a:solidFill>
                <a:schemeClr val="accent3"/>
              </a:solidFill>
              <a:round/>
            </a:ln>
            <a:effectLst/>
          </c:spPr>
          <c:marker>
            <c:symbol val="none"/>
          </c:marker>
          <c:val>
            <c:numRef>
              <c:f>'4.2 Network size per capita'!$M$8:$M$161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1.7396643471142041E-3</c:v>
                </c:pt>
                <c:pt idx="38">
                  <c:v>1.6858389527965095E-3</c:v>
                </c:pt>
                <c:pt idx="39">
                  <c:v>1.6493645095566121E-3</c:v>
                </c:pt>
                <c:pt idx="40">
                  <c:v>3.5224676313785229E-3</c:v>
                </c:pt>
                <c:pt idx="41">
                  <c:v>3.4409002138937974E-3</c:v>
                </c:pt>
                <c:pt idx="42">
                  <c:v>3.3560090702947848E-3</c:v>
                </c:pt>
                <c:pt idx="43">
                  <c:v>5.0242397531952403E-3</c:v>
                </c:pt>
                <c:pt idx="44">
                  <c:v>7.7674986908710083E-3</c:v>
                </c:pt>
                <c:pt idx="45">
                  <c:v>1.1886170397362485E-2</c:v>
                </c:pt>
                <c:pt idx="46">
                  <c:v>2.1648408972352633E-2</c:v>
                </c:pt>
                <c:pt idx="47">
                  <c:v>2.3357155307652085E-2</c:v>
                </c:pt>
                <c:pt idx="48">
                  <c:v>2.3573093860633797E-2</c:v>
                </c:pt>
                <c:pt idx="49">
                  <c:v>2.403846153846154E-2</c:v>
                </c:pt>
                <c:pt idx="50">
                  <c:v>2.3059796437659031E-2</c:v>
                </c:pt>
                <c:pt idx="51">
                  <c:v>2.3361955596812874E-2</c:v>
                </c:pt>
                <c:pt idx="52">
                  <c:v>2.5551596026992193E-2</c:v>
                </c:pt>
                <c:pt idx="53">
                  <c:v>2.4571854058078928E-2</c:v>
                </c:pt>
                <c:pt idx="54">
                  <c:v>2.6050788091068301E-2</c:v>
                </c:pt>
                <c:pt idx="55">
                  <c:v>3.1901227519269194E-2</c:v>
                </c:pt>
                <c:pt idx="56">
                  <c:v>5.3647618381478634E-2</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0-DF33-4559-97DF-D411A85766E8}"/>
            </c:ext>
          </c:extLst>
        </c:ser>
        <c:ser>
          <c:idx val="0"/>
          <c:order val="1"/>
          <c:tx>
            <c:strRef>
              <c:f>'4.2 Network size per capita'!$N$4:$N$5</c:f>
              <c:strCache>
                <c:ptCount val="2"/>
                <c:pt idx="0">
                  <c:v>Martin</c:v>
                </c:pt>
                <c:pt idx="1">
                  <c:v>MW</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capita'!$N$8:$N$161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3.836930455635492E-2</c:v>
                </c:pt>
                <c:pt idx="52">
                  <c:v>3.9199332777314425E-2</c:v>
                </c:pt>
                <c:pt idx="53">
                  <c:v>4.2889054355919581E-2</c:v>
                </c:pt>
                <c:pt idx="54">
                  <c:v>4.816112084063047E-2</c:v>
                </c:pt>
                <c:pt idx="55">
                  <c:v>5.8449900085640882E-2</c:v>
                </c:pt>
                <c:pt idx="56">
                  <c:v>8.882982443869343E-2</c:v>
                </c:pt>
                <c:pt idx="57">
                  <c:v>9.5766685052399353E-2</c:v>
                </c:pt>
                <c:pt idx="58">
                  <c:v>9.9768297669347153E-2</c:v>
                </c:pt>
                <c:pt idx="59">
                  <c:v>0.11775788977861518</c:v>
                </c:pt>
                <c:pt idx="60">
                  <c:v>0.16856915317228566</c:v>
                </c:pt>
                <c:pt idx="61">
                  <c:v>0.14709745206199107</c:v>
                </c:pt>
                <c:pt idx="62">
                  <c:v>0.12451945005538542</c:v>
                </c:pt>
                <c:pt idx="63">
                  <c:v>0.13147178592204772</c:v>
                </c:pt>
                <c:pt idx="64">
                  <c:v>0.13071098562628336</c:v>
                </c:pt>
                <c:pt idx="65">
                  <c:v>0.14894565840606486</c:v>
                </c:pt>
                <c:pt idx="66">
                  <c:v>0.14855484033825569</c:v>
                </c:pt>
                <c:pt idx="67">
                  <c:v>0.14702210013734548</c:v>
                </c:pt>
                <c:pt idx="68">
                  <c:v>0.17295927825495891</c:v>
                </c:pt>
                <c:pt idx="69">
                  <c:v>0.17050438596491227</c:v>
                </c:pt>
                <c:pt idx="70">
                  <c:v>0.18327619980411358</c:v>
                </c:pt>
                <c:pt idx="71">
                  <c:v>0.20727072094163809</c:v>
                </c:pt>
                <c:pt idx="72">
                  <c:v>0.20826203862136397</c:v>
                </c:pt>
                <c:pt idx="73">
                  <c:v>0.22180267965895251</c:v>
                </c:pt>
                <c:pt idx="74">
                  <c:v>0.24715146453498776</c:v>
                </c:pt>
                <c:pt idx="75">
                  <c:v>0.22884593124204189</c:v>
                </c:pt>
                <c:pt idx="76">
                  <c:v>0.24359982034583424</c:v>
                </c:pt>
                <c:pt idx="77">
                  <c:v>0.25083906464924349</c:v>
                </c:pt>
                <c:pt idx="78">
                  <c:v>0.27466422137116348</c:v>
                </c:pt>
                <c:pt idx="79">
                  <c:v>0.3100787484805243</c:v>
                </c:pt>
                <c:pt idx="80">
                  <c:v>0.30606422161124652</c:v>
                </c:pt>
                <c:pt idx="81">
                  <c:v>0.29936564323775688</c:v>
                </c:pt>
                <c:pt idx="82">
                  <c:v>0.30430702360960193</c:v>
                </c:pt>
                <c:pt idx="83">
                  <c:v>0.33836217284426667</c:v>
                </c:pt>
                <c:pt idx="84">
                  <c:v>0.36107439577039274</c:v>
                </c:pt>
                <c:pt idx="85">
                  <c:v>0.39939024390243905</c:v>
                </c:pt>
                <c:pt idx="86">
                  <c:v>0.42558392178164045</c:v>
                </c:pt>
                <c:pt idx="87">
                  <c:v>0.53261445996111012</c:v>
                </c:pt>
                <c:pt idx="88">
                  <c:v>0.51856649395509491</c:v>
                </c:pt>
                <c:pt idx="89">
                  <c:v>0.5763444505657499</c:v>
                </c:pt>
                <c:pt idx="90">
                  <c:v>0.62797470460975202</c:v>
                </c:pt>
                <c:pt idx="91">
                  <c:v>0.6361678787632552</c:v>
                </c:pt>
                <c:pt idx="92">
                  <c:v>0.72128150091422205</c:v>
                </c:pt>
                <c:pt idx="93">
                  <c:v>0.75756749386419409</c:v>
                </c:pt>
                <c:pt idx="94">
                  <c:v>0.76664119220481464</c:v>
                </c:pt>
                <c:pt idx="95">
                  <c:v>0.87686763270515811</c:v>
                </c:pt>
                <c:pt idx="96">
                  <c:v>0.93021797661638328</c:v>
                </c:pt>
                <c:pt idx="97">
                  <c:v>0.96531876138433514</c:v>
                </c:pt>
                <c:pt idx="98">
                  <c:v>1.073025604038947</c:v>
                </c:pt>
                <c:pt idx="99">
                  <c:v>1.1189372325249642</c:v>
                </c:pt>
                <c:pt idx="100">
                  <c:v>1.2912240103783177</c:v>
                </c:pt>
                <c:pt idx="101">
                  <c:v>1.3484905985854752</c:v>
                </c:pt>
                <c:pt idx="102">
                  <c:v>1.4219684427475758</c:v>
                </c:pt>
                <c:pt idx="103">
                  <c:v>1.3915170749446262</c:v>
                </c:pt>
                <c:pt idx="104">
                  <c:v>1.4695494679646819</c:v>
                </c:pt>
                <c:pt idx="105">
                  <c:v>1.5219327543976842</c:v>
                </c:pt>
                <c:pt idx="106">
                  <c:v>1.5924954163242082</c:v>
                </c:pt>
                <c:pt idx="107">
                  <c:v>1.6945742799393633</c:v>
                </c:pt>
                <c:pt idx="108">
                  <c:v>1.7798875268545431</c:v>
                </c:pt>
                <c:pt idx="109">
                  <c:v>1.7773317740762984</c:v>
                </c:pt>
                <c:pt idx="110">
                  <c:v>1.8449817403349702</c:v>
                </c:pt>
                <c:pt idx="111">
                  <c:v>1.8839254969478791</c:v>
                </c:pt>
                <c:pt idx="112">
                  <c:v>1.8056898475269618</c:v>
                </c:pt>
                <c:pt idx="113">
                  <c:v>1.782590051457976</c:v>
                </c:pt>
                <c:pt idx="114">
                  <c:v>1.9381415122988157</c:v>
                </c:pt>
                <c:pt idx="115">
                  <c:v>2.1155581120765339</c:v>
                </c:pt>
                <c:pt idx="116">
                  <c:v>2.2438810925003772</c:v>
                </c:pt>
                <c:pt idx="117">
                  <c:v>2.2107956075521376</c:v>
                </c:pt>
                <c:pt idx="118">
                  <c:v>2.2116764319024274</c:v>
                </c:pt>
                <c:pt idx="119">
                  <c:v>2.1879636773695768</c:v>
                </c:pt>
                <c:pt idx="120">
                  <c:v>2.105882007975604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AD85-4838-B09E-1B77C9018368}"/>
            </c:ext>
          </c:extLst>
        </c:ser>
        <c:ser>
          <c:idx val="1"/>
          <c:order val="2"/>
          <c:tx>
            <c:strRef>
              <c:f>'4.2 Network size per capita'!$O$4:$O$5</c:f>
              <c:strCache>
                <c:ptCount val="2"/>
                <c:pt idx="0">
                  <c:v>MBIE(2)</c:v>
                </c:pt>
                <c:pt idx="1">
                  <c:v>MW</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capita'!$O$8:$O$161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1.7025713219953216</c:v>
                </c:pt>
                <c:pt idx="107">
                  <c:v>1.7662531960586154</c:v>
                </c:pt>
                <c:pt idx="108">
                  <c:v>1.7816928219385821</c:v>
                </c:pt>
                <c:pt idx="109">
                  <c:v>2.0145794178071368</c:v>
                </c:pt>
                <c:pt idx="110">
                  <c:v>2.0734476293917643</c:v>
                </c:pt>
                <c:pt idx="111">
                  <c:v>2.0753701674753482</c:v>
                </c:pt>
                <c:pt idx="112">
                  <c:v>2.0501987417875296</c:v>
                </c:pt>
                <c:pt idx="113">
                  <c:v>2.1477087417299683</c:v>
                </c:pt>
                <c:pt idx="114">
                  <c:v>2.3021385666565441</c:v>
                </c:pt>
                <c:pt idx="115">
                  <c:v>2.4364815779116586</c:v>
                </c:pt>
                <c:pt idx="116">
                  <c:v>2.4288342538101704</c:v>
                </c:pt>
                <c:pt idx="117">
                  <c:v>2.4080704646778974</c:v>
                </c:pt>
                <c:pt idx="118">
                  <c:v>2.3573584837976802</c:v>
                </c:pt>
                <c:pt idx="119">
                  <c:v>2.3656702474924329</c:v>
                </c:pt>
                <c:pt idx="120">
                  <c:v>2.3385468332160451</c:v>
                </c:pt>
                <c:pt idx="121">
                  <c:v>2.2095664391353815</c:v>
                </c:pt>
                <c:pt idx="122">
                  <c:v>2.2411251168290076</c:v>
                </c:pt>
                <c:pt idx="123">
                  <c:v>2.2127827116571237</c:v>
                </c:pt>
                <c:pt idx="124">
                  <c:v>2.1835136474522381</c:v>
                </c:pt>
                <c:pt idx="125">
                  <c:v>2.1511099630399007</c:v>
                </c:pt>
                <c:pt idx="126">
                  <c:v>2.0486922892911252</c:v>
                </c:pt>
                <c:pt idx="127">
                  <c:v>1.9629789360191443</c:v>
                </c:pt>
                <c:pt idx="128">
                  <c:v>1.9564452104878305</c:v>
                </c:pt>
                <c:pt idx="129">
                  <c:v>2.0488431876606685</c:v>
                </c:pt>
                <c:pt idx="130">
                  <c:v>2.0424776019209419</c:v>
                </c:pt>
                <c:pt idx="131">
                  <c:v>2.0199989786017056</c:v>
                </c:pt>
                <c:pt idx="132">
                  <c:v>2.1610452437648826</c:v>
                </c:pt>
                <c:pt idx="133">
                  <c:v>2.1292702383297222</c:v>
                </c:pt>
                <c:pt idx="134">
                  <c:v>2.1740055027586713</c:v>
                </c:pt>
                <c:pt idx="135">
                  <c:v>2.1522737707281907</c:v>
                </c:pt>
                <c:pt idx="136">
                  <c:v>2.1307918937540089</c:v>
                </c:pt>
                <c:pt idx="137">
                  <c:v>2.2419803942812728</c:v>
                </c:pt>
                <c:pt idx="138">
                  <c:v>2.2085580823774036</c:v>
                </c:pt>
                <c:pt idx="139">
                  <c:v>2.1893567461508279</c:v>
                </c:pt>
                <c:pt idx="140">
                  <c:v>2.2057642744461461</c:v>
                </c:pt>
                <c:pt idx="141">
                  <c:v>2.2767575942173934</c:v>
                </c:pt>
                <c:pt idx="142">
                  <c:v>2.240082776384464</c:v>
                </c:pt>
                <c:pt idx="143">
                  <c:v>2.1772641175682317</c:v>
                </c:pt>
                <c:pt idx="144">
                  <c:v>2.1776427044080271</c:v>
                </c:pt>
                <c:pt idx="145">
                  <c:v>2.0565296567103371</c:v>
                </c:pt>
                <c:pt idx="146">
                  <c:v>1.9744702491819783</c:v>
                </c:pt>
                <c:pt idx="147">
                  <c:v>1.9378566436876221</c:v>
                </c:pt>
                <c:pt idx="148">
                  <c:v>1.9130217270646381</c:v>
                </c:pt>
                <c:pt idx="149">
                  <c:v>1.8802121222971493</c:v>
                </c:pt>
                <c:pt idx="150">
                  <c:v>1.8769294603849334</c:v>
                </c:pt>
                <c:pt idx="151">
                  <c:v>1.9193041569984663</c:v>
                </c:pt>
                <c:pt idx="152">
                  <c:v>1.9239790184935655</c:v>
                </c:pt>
                <c:pt idx="153">
                  <c:v>#N/A</c:v>
                </c:pt>
              </c:numCache>
            </c:numRef>
          </c:val>
          <c:smooth val="0"/>
          <c:extLst>
            <c:ext xmlns:c16="http://schemas.microsoft.com/office/drawing/2014/chart" uri="{C3380CC4-5D6E-409C-BE32-E72D297353CC}">
              <c16:uniqueId val="{00000002-AD85-4838-B09E-1B77C9018368}"/>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Megawatts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1"/>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Real unit costs'!$E$2</c:f>
              <c:strCache>
                <c:ptCount val="1"/>
                <c:pt idx="0">
                  <c:v>Electricity capital cost per added MWh of generating capacity ($m/MWh)</c:v>
                </c:pt>
              </c:strCache>
            </c:strRef>
          </c:tx>
          <c:spPr>
            <a:ln w="19050" cap="rnd">
              <a:solidFill>
                <a:schemeClr val="accent1"/>
              </a:solidFill>
              <a:prstDash val="sysDash"/>
              <a:round/>
            </a:ln>
            <a:effectLst/>
          </c:spPr>
          <c:marker>
            <c:symbol val="circle"/>
            <c:size val="4"/>
            <c:spPr>
              <a:solidFill>
                <a:schemeClr val="accent1"/>
              </a:solidFill>
              <a:ln w="9525">
                <a:solidFill>
                  <a:schemeClr val="accent1"/>
                </a:solidFill>
              </a:ln>
              <a:effectLst/>
            </c:spPr>
          </c:marker>
          <c:cat>
            <c:numRef>
              <c:f>'1.3 Real unit costs'!$A$6:$A$159</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'1.3 Real unit costs'!$E$6:$E$159</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5457586.4033165993</c:v>
                </c:pt>
                <c:pt idx="38">
                  <c:v>#N/A</c:v>
                </c:pt>
                <c:pt idx="39">
                  <c:v>#N/A</c:v>
                </c:pt>
                <c:pt idx="40">
                  <c:v>#N/A</c:v>
                </c:pt>
                <c:pt idx="41">
                  <c:v>#N/A</c:v>
                </c:pt>
                <c:pt idx="42">
                  <c:v>#N/A</c:v>
                </c:pt>
                <c:pt idx="43">
                  <c:v>5164286.393321936</c:v>
                </c:pt>
                <c:pt idx="44">
                  <c:v>6259392.8623816567</c:v>
                </c:pt>
                <c:pt idx="45">
                  <c:v>#N/A</c:v>
                </c:pt>
                <c:pt idx="46">
                  <c:v>#N/A</c:v>
                </c:pt>
                <c:pt idx="47">
                  <c:v>6698462.7820997955</c:v>
                </c:pt>
                <c:pt idx="48">
                  <c:v>#N/A</c:v>
                </c:pt>
                <c:pt idx="49">
                  <c:v>#N/A</c:v>
                </c:pt>
                <c:pt idx="50">
                  <c:v>1704938.3555128349</c:v>
                </c:pt>
                <c:pt idx="51">
                  <c:v>#N/A</c:v>
                </c:pt>
                <c:pt idx="52">
                  <c:v>2355796.788074899</c:v>
                </c:pt>
                <c:pt idx="53">
                  <c:v>3721082.6588452072</c:v>
                </c:pt>
                <c:pt idx="54">
                  <c:v>13253926.863047827</c:v>
                </c:pt>
                <c:pt idx="55">
                  <c:v>8732890.7235103007</c:v>
                </c:pt>
                <c:pt idx="56">
                  <c:v>3653588.125894167</c:v>
                </c:pt>
                <c:pt idx="57">
                  <c:v>#N/A</c:v>
                </c:pt>
                <c:pt idx="58">
                  <c:v>#N/A</c:v>
                </c:pt>
                <c:pt idx="59">
                  <c:v>2856974.0946161067</c:v>
                </c:pt>
                <c:pt idx="60">
                  <c:v>#N/A</c:v>
                </c:pt>
                <c:pt idx="61">
                  <c:v>#N/A</c:v>
                </c:pt>
                <c:pt idx="62">
                  <c:v>6938199.7462311005</c:v>
                </c:pt>
                <c:pt idx="63">
                  <c:v>#N/A</c:v>
                </c:pt>
                <c:pt idx="64">
                  <c:v>6909109.5230264924</c:v>
                </c:pt>
                <c:pt idx="65">
                  <c:v>#N/A</c:v>
                </c:pt>
                <c:pt idx="66">
                  <c:v>#N/A</c:v>
                </c:pt>
                <c:pt idx="67">
                  <c:v>#N/A</c:v>
                </c:pt>
                <c:pt idx="68">
                  <c:v>1360421.580328926</c:v>
                </c:pt>
                <c:pt idx="69">
                  <c:v>8288552.1175529202</c:v>
                </c:pt>
                <c:pt idx="70">
                  <c:v>#N/A</c:v>
                </c:pt>
                <c:pt idx="71">
                  <c:v>#N/A</c:v>
                </c:pt>
                <c:pt idx="72">
                  <c:v>#N/A</c:v>
                </c:pt>
                <c:pt idx="73">
                  <c:v>3362814.2922097337</c:v>
                </c:pt>
                <c:pt idx="74">
                  <c:v>6573221.2496113488</c:v>
                </c:pt>
                <c:pt idx="75">
                  <c:v>3141825.5119003137</c:v>
                </c:pt>
                <c:pt idx="76">
                  <c:v>1423615.110401711</c:v>
                </c:pt>
                <c:pt idx="77">
                  <c:v>#N/A</c:v>
                </c:pt>
                <c:pt idx="78">
                  <c:v>5042516.8832544442</c:v>
                </c:pt>
                <c:pt idx="79">
                  <c:v>#N/A</c:v>
                </c:pt>
                <c:pt idx="80">
                  <c:v>#N/A</c:v>
                </c:pt>
                <c:pt idx="81">
                  <c:v>19924443.120197203</c:v>
                </c:pt>
                <c:pt idx="82">
                  <c:v>#N/A</c:v>
                </c:pt>
                <c:pt idx="83">
                  <c:v>3868661.7887862665</c:v>
                </c:pt>
                <c:pt idx="84">
                  <c:v>#N/A</c:v>
                </c:pt>
                <c:pt idx="85">
                  <c:v>1959315.1823555902</c:v>
                </c:pt>
                <c:pt idx="86">
                  <c:v>8053993.8028786797</c:v>
                </c:pt>
                <c:pt idx="87">
                  <c:v>#N/A</c:v>
                </c:pt>
                <c:pt idx="88">
                  <c:v>6428834.5501947301</c:v>
                </c:pt>
                <c:pt idx="89">
                  <c:v>11593550.648669634</c:v>
                </c:pt>
                <c:pt idx="90">
                  <c:v>#N/A</c:v>
                </c:pt>
                <c:pt idx="91">
                  <c:v>6581118.9273175448</c:v>
                </c:pt>
                <c:pt idx="92">
                  <c:v>7792428.038665669</c:v>
                </c:pt>
                <c:pt idx="93">
                  <c:v>#N/A</c:v>
                </c:pt>
                <c:pt idx="94">
                  <c:v>5769724.2492629075</c:v>
                </c:pt>
                <c:pt idx="95">
                  <c:v>3158110.9224010794</c:v>
                </c:pt>
                <c:pt idx="96">
                  <c:v>1496513.6540138617</c:v>
                </c:pt>
                <c:pt idx="97">
                  <c:v>5062021.7206938835</c:v>
                </c:pt>
                <c:pt idx="98">
                  <c:v>3115869.3176193167</c:v>
                </c:pt>
                <c:pt idx="99">
                  <c:v>#N/A</c:v>
                </c:pt>
                <c:pt idx="100">
                  <c:v>#N/A</c:v>
                </c:pt>
                <c:pt idx="101">
                  <c:v>4645526.8158013392</c:v>
                </c:pt>
                <c:pt idx="102">
                  <c:v>9954071.4237778541</c:v>
                </c:pt>
                <c:pt idx="103">
                  <c:v>17467221.771001913</c:v>
                </c:pt>
                <c:pt idx="104">
                  <c:v>3276111.7219710955</c:v>
                </c:pt>
                <c:pt idx="105">
                  <c:v>#N/A</c:v>
                </c:pt>
                <c:pt idx="106">
                  <c:v>2250585.8129857136</c:v>
                </c:pt>
                <c:pt idx="107">
                  <c:v>7432439.0118394122</c:v>
                </c:pt>
                <c:pt idx="108">
                  <c:v>4791570.546638893</c:v>
                </c:pt>
                <c:pt idx="109">
                  <c:v>4466313.6337353457</c:v>
                </c:pt>
                <c:pt idx="110">
                  <c:v>3982808.2504673884</c:v>
                </c:pt>
                <c:pt idx="111">
                  <c:v>8064838.4020323185</c:v>
                </c:pt>
                <c:pt idx="112">
                  <c:v>6888747.3444582457</c:v>
                </c:pt>
                <c:pt idx="113">
                  <c:v>4077591.9045815137</c:v>
                </c:pt>
                <c:pt idx="114">
                  <c:v>3798527.8109182045</c:v>
                </c:pt>
                <c:pt idx="115">
                  <c:v>1802756.3644558792</c:v>
                </c:pt>
                <c:pt idx="116">
                  <c:v>#N/A</c:v>
                </c:pt>
                <c:pt idx="117">
                  <c:v>1633754.1023556853</c:v>
                </c:pt>
                <c:pt idx="118">
                  <c:v>#N/A</c:v>
                </c:pt>
                <c:pt idx="119">
                  <c:v>6312051.2197139747</c:v>
                </c:pt>
                <c:pt idx="120">
                  <c:v>3731215.8840616504</c:v>
                </c:pt>
                <c:pt idx="121">
                  <c:v>#N/A</c:v>
                </c:pt>
                <c:pt idx="122">
                  <c:v>8857629.0745621528</c:v>
                </c:pt>
                <c:pt idx="123">
                  <c:v>#N/A</c:v>
                </c:pt>
                <c:pt idx="124">
                  <c:v>#N/A</c:v>
                </c:pt>
                <c:pt idx="125">
                  <c:v>1585624.8096710367</c:v>
                </c:pt>
                <c:pt idx="126">
                  <c:v>2216577.9099538219</c:v>
                </c:pt>
                <c:pt idx="127">
                  <c:v>880597.53293696837</c:v>
                </c:pt>
                <c:pt idx="128">
                  <c:v>2622132.9497880824</c:v>
                </c:pt>
                <c:pt idx="129">
                  <c:v>2782931.6477595139</c:v>
                </c:pt>
                <c:pt idx="130">
                  <c:v>3142580.1806549313</c:v>
                </c:pt>
                <c:pt idx="131">
                  <c:v>#N/A</c:v>
                </c:pt>
                <c:pt idx="132">
                  <c:v>3164752.7129761805</c:v>
                </c:pt>
                <c:pt idx="133">
                  <c:v>#N/A</c:v>
                </c:pt>
                <c:pt idx="134">
                  <c:v>2565353.4241083041</c:v>
                </c:pt>
                <c:pt idx="135">
                  <c:v>3368091.5851660534</c:v>
                </c:pt>
                <c:pt idx="136">
                  <c:v>#N/A</c:v>
                </c:pt>
                <c:pt idx="137">
                  <c:v>2184820.7952982504</c:v>
                </c:pt>
                <c:pt idx="138">
                  <c:v>5314169.9559947718</c:v>
                </c:pt>
                <c:pt idx="139">
                  <c:v>4744345.2417904595</c:v>
                </c:pt>
                <c:pt idx="140">
                  <c:v>5626903.182131974</c:v>
                </c:pt>
                <c:pt idx="141">
                  <c:v>2579623.592814221</c:v>
                </c:pt>
                <c:pt idx="142">
                  <c:v>2443091.7810402098</c:v>
                </c:pt>
                <c:pt idx="143">
                  <c:v>4481308.3565290328</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9C3E-41C4-921A-AD74A1D08644}"/>
            </c:ext>
          </c:extLst>
        </c:ser>
        <c:dLbls>
          <c:showLegendKey val="0"/>
          <c:showVal val="0"/>
          <c:showCatName val="0"/>
          <c:showSerName val="0"/>
          <c:showPercent val="0"/>
          <c:showBubbleSize val="0"/>
        </c:dLbls>
        <c:marker val="1"/>
        <c:smooth val="0"/>
        <c:axId val="1043409616"/>
        <c:axId val="1043388976"/>
      </c:lineChart>
      <c:catAx>
        <c:axId val="104340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388976"/>
        <c:crosses val="autoZero"/>
        <c:auto val="1"/>
        <c:lblAlgn val="ctr"/>
        <c:lblOffset val="100"/>
        <c:tickLblSkip val="20"/>
        <c:noMultiLvlLbl val="0"/>
      </c:catAx>
      <c:valAx>
        <c:axId val="104338897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Real $/MW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409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capita'!$P$5</c:f>
              <c:strCache>
                <c:ptCount val="1"/>
                <c:pt idx="0">
                  <c:v>Route-km</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capita'!$P$8:$P$161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3.261390887290168</c:v>
                </c:pt>
                <c:pt idx="52">
                  <c:v>3.4331640003032828</c:v>
                </c:pt>
                <c:pt idx="53">
                  <c:v>4.5026061057334328</c:v>
                </c:pt>
                <c:pt idx="54">
                  <c:v>5.7275248102743719</c:v>
                </c:pt>
                <c:pt idx="55">
                  <c:v>6.9026548672566372</c:v>
                </c:pt>
                <c:pt idx="56">
                  <c:v>14.015527733090858</c:v>
                </c:pt>
                <c:pt idx="57">
                  <c:v>16.612658576944291</c:v>
                </c:pt>
                <c:pt idx="58">
                  <c:v>18.709281722774975</c:v>
                </c:pt>
                <c:pt idx="59">
                  <c:v>19.227508243052284</c:v>
                </c:pt>
                <c:pt idx="60">
                  <c:v>20.425404831430846</c:v>
                </c:pt>
                <c:pt idx="61">
                  <c:v>20.747307591279224</c:v>
                </c:pt>
                <c:pt idx="62">
                  <c:v>21.231511044503812</c:v>
                </c:pt>
                <c:pt idx="63">
                  <c:v>21.408441600413678</c:v>
                </c:pt>
                <c:pt idx="64">
                  <c:v>21.678003080082135</c:v>
                </c:pt>
                <c:pt idx="65">
                  <c:v>22.250748550678473</c:v>
                </c:pt>
                <c:pt idx="66">
                  <c:v>22.769153098573771</c:v>
                </c:pt>
                <c:pt idx="67">
                  <c:v>23.426769883880635</c:v>
                </c:pt>
                <c:pt idx="68">
                  <c:v>24.266823209540878</c:v>
                </c:pt>
                <c:pt idx="69">
                  <c:v>25.466008771929825</c:v>
                </c:pt>
                <c:pt idx="70">
                  <c:v>26.946008814887367</c:v>
                </c:pt>
                <c:pt idx="71">
                  <c:v>27.79671407552722</c:v>
                </c:pt>
                <c:pt idx="72">
                  <c:v>28.551087753605476</c:v>
                </c:pt>
                <c:pt idx="73">
                  <c:v>28.856881851400733</c:v>
                </c:pt>
                <c:pt idx="74">
                  <c:v>28.406609795382689</c:v>
                </c:pt>
                <c:pt idx="75">
                  <c:v>28.092950572982982</c:v>
                </c:pt>
                <c:pt idx="76">
                  <c:v>27.801482146867283</c:v>
                </c:pt>
                <c:pt idx="77">
                  <c:v>27.814580467675381</c:v>
                </c:pt>
                <c:pt idx="78">
                  <c:v>29.546901127353145</c:v>
                </c:pt>
                <c:pt idx="79">
                  <c:v>32.581258918661803</c:v>
                </c:pt>
                <c:pt idx="80">
                  <c:v>33.820096488042743</c:v>
                </c:pt>
                <c:pt idx="81">
                  <c:v>34.429332656686121</c:v>
                </c:pt>
                <c:pt idx="82">
                  <c:v>34.663637261681316</c:v>
                </c:pt>
                <c:pt idx="83">
                  <c:v>35.495252325637438</c:v>
                </c:pt>
                <c:pt idx="84">
                  <c:v>36.688538519637461</c:v>
                </c:pt>
                <c:pt idx="85">
                  <c:v>37.671378418329638</c:v>
                </c:pt>
                <c:pt idx="86">
                  <c:v>38.779196089082021</c:v>
                </c:pt>
                <c:pt idx="87">
                  <c:v>39.818366625419834</c:v>
                </c:pt>
                <c:pt idx="88">
                  <c:v>40.604922279792746</c:v>
                </c:pt>
                <c:pt idx="89">
                  <c:v>41.286180446666954</c:v>
                </c:pt>
                <c:pt idx="90">
                  <c:v>41.726576801464475</c:v>
                </c:pt>
                <c:pt idx="91">
                  <c:v>42.343477024336728</c:v>
                </c:pt>
                <c:pt idx="92">
                  <c:v>42.376977502186186</c:v>
                </c:pt>
                <c:pt idx="93">
                  <c:v>42.91012505356656</c:v>
                </c:pt>
                <c:pt idx="94">
                  <c:v>43.03974016048911</c:v>
                </c:pt>
                <c:pt idx="95">
                  <c:v>43.368871536902169</c:v>
                </c:pt>
                <c:pt idx="96">
                  <c:v>43.781211964740166</c:v>
                </c:pt>
                <c:pt idx="97">
                  <c:v>43.970491803278684</c:v>
                </c:pt>
                <c:pt idx="98">
                  <c:v>44.829065993508834</c:v>
                </c:pt>
                <c:pt idx="99">
                  <c:v>45.280313837375182</c:v>
                </c:pt>
                <c:pt idx="100">
                  <c:v>45.542232039549802</c:v>
                </c:pt>
                <c:pt idx="101">
                  <c:v>45.620493358633773</c:v>
                </c:pt>
                <c:pt idx="102">
                  <c:v>45.916140149339462</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D82B-4252-BB83-06C357352AB4}"/>
            </c:ext>
          </c:extLst>
        </c:ser>
        <c:ser>
          <c:idx val="1"/>
          <c:order val="1"/>
          <c:tx>
            <c:strRef>
              <c:f>'4.2 Network size per capita'!$Q$5</c:f>
              <c:strCache>
                <c:ptCount val="1"/>
                <c:pt idx="0">
                  <c:v>Circuit-km</c:v>
                </c:pt>
              </c:strCache>
            </c:strRef>
          </c:tx>
          <c:spPr>
            <a:ln w="28575" cap="rnd">
              <a:solidFill>
                <a:schemeClr val="accent2"/>
              </a:solidFill>
              <a:round/>
            </a:ln>
            <a:effectLst/>
          </c:spPr>
          <c:marker>
            <c:symbol val="none"/>
          </c:marker>
          <c:dPt>
            <c:idx val="145"/>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0-FB25-4DC6-8CDA-5DFC6CA9A376}"/>
              </c:ext>
            </c:extLst>
          </c:dPt>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capita'!$Q$8:$Q$161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42.515455056365504</c:v>
                </c:pt>
                <c:pt idx="104">
                  <c:v>42.266890908502866</c:v>
                </c:pt>
                <c:pt idx="105">
                  <c:v>42.663422082259764</c:v>
                </c:pt>
                <c:pt idx="106">
                  <c:v>43.670101789214137</c:v>
                </c:pt>
                <c:pt idx="107">
                  <c:v>44.200985346134409</c:v>
                </c:pt>
                <c:pt idx="108">
                  <c:v>44.830974346012887</c:v>
                </c:pt>
                <c:pt idx="109">
                  <c:v>45.50902367331458</c:v>
                </c:pt>
                <c:pt idx="110">
                  <c:v>45.533308147588464</c:v>
                </c:pt>
                <c:pt idx="111">
                  <c:v>46.156205979026446</c:v>
                </c:pt>
                <c:pt idx="112">
                  <c:v>46.130221891657371</c:v>
                </c:pt>
                <c:pt idx="113">
                  <c:v>46.106346483704968</c:v>
                </c:pt>
                <c:pt idx="114">
                  <c:v>46.246583662313995</c:v>
                </c:pt>
                <c:pt idx="115">
                  <c:v>46.773031394750383</c:v>
                </c:pt>
                <c:pt idx="116">
                  <c:v>47.11090991398823</c:v>
                </c:pt>
                <c:pt idx="117">
                  <c:v>47.12216869632865</c:v>
                </c:pt>
                <c:pt idx="118">
                  <c:v>47.672187014229344</c:v>
                </c:pt>
                <c:pt idx="119">
                  <c:v>47.86901299780402</c:v>
                </c:pt>
                <c:pt idx="120">
                  <c:v>47.228477597935729</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34.846366618779079</c:v>
                </c:pt>
                <c:pt idx="146">
                  <c:v>34.231898649215537</c:v>
                </c:pt>
                <c:pt idx="147">
                  <c:v>33.781870562815108</c:v>
                </c:pt>
                <c:pt idx="148">
                  <c:v>33.48248830190208</c:v>
                </c:pt>
                <c:pt idx="149">
                  <c:v>32.985419028863561</c:v>
                </c:pt>
                <c:pt idx="150">
                  <c:v>32.694533002715787</c:v>
                </c:pt>
                <c:pt idx="151">
                  <c:v>32.840681165690015</c:v>
                </c:pt>
                <c:pt idx="152">
                  <c:v>32.822270392719744</c:v>
                </c:pt>
                <c:pt idx="153">
                  <c:v>#N/A</c:v>
                </c:pt>
              </c:numCache>
            </c:numRef>
          </c:val>
          <c:smooth val="0"/>
          <c:extLst>
            <c:ext xmlns:c16="http://schemas.microsoft.com/office/drawing/2014/chart" uri="{C3380CC4-5D6E-409C-BE32-E72D297353CC}">
              <c16:uniqueId val="{00000002-D82B-4252-BB83-06C357352AB4}"/>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8"/>
          <c:order val="0"/>
          <c:tx>
            <c:strRef>
              <c:f>'4.2 Network size per capita'!$AC$3</c:f>
              <c:strCache>
                <c:ptCount val="1"/>
                <c:pt idx="0">
                  <c:v>Public hospital beds (pre-1925 measure)</c:v>
                </c:pt>
              </c:strCache>
            </c:strRef>
          </c:tx>
          <c:spPr>
            <a:ln w="28575" cap="rnd">
              <a:solidFill>
                <a:schemeClr val="accent1"/>
              </a:solidFill>
              <a:prstDash val="sysDot"/>
              <a:round/>
            </a:ln>
            <a:effectLst/>
          </c:spPr>
          <c:marker>
            <c:symbol val="none"/>
          </c:marker>
          <c:val>
            <c:numRef>
              <c:f>'4.2 Network size per capita'!$AC$8:$AC$161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2.0248411322934721</c:v>
                </c:pt>
                <c:pt idx="23">
                  <c:v>2.0775584488310233</c:v>
                </c:pt>
                <c:pt idx="24">
                  <c:v>2.0642768850432636</c:v>
                </c:pt>
                <c:pt idx="25">
                  <c:v>2.0359119751586334</c:v>
                </c:pt>
                <c:pt idx="26">
                  <c:v>2.057029177718833</c:v>
                </c:pt>
                <c:pt idx="27">
                  <c:v>2.0965014956431265</c:v>
                </c:pt>
                <c:pt idx="28">
                  <c:v>2.0988127154346992</c:v>
                </c:pt>
                <c:pt idx="29">
                  <c:v>2.1584630838774488</c:v>
                </c:pt>
                <c:pt idx="30">
                  <c:v>2.1593862145774039</c:v>
                </c:pt>
                <c:pt idx="31">
                  <c:v>2.1509388541165144</c:v>
                </c:pt>
                <c:pt idx="32">
                  <c:v>2.1337093173540125</c:v>
                </c:pt>
                <c:pt idx="33">
                  <c:v>2.2578803106441296</c:v>
                </c:pt>
                <c:pt idx="34">
                  <c:v>2.2071721994004663</c:v>
                </c:pt>
                <c:pt idx="35">
                  <c:v>2.2126188418323252</c:v>
                </c:pt>
                <c:pt idx="36">
                  <c:v>2.2854155776267646</c:v>
                </c:pt>
                <c:pt idx="37">
                  <c:v>2.3853868194842405</c:v>
                </c:pt>
                <c:pt idx="38">
                  <c:v>2.488099960333201</c:v>
                </c:pt>
                <c:pt idx="39">
                  <c:v>2.4274764723003783</c:v>
                </c:pt>
                <c:pt idx="40">
                  <c:v>2.5599771515613101</c:v>
                </c:pt>
                <c:pt idx="41">
                  <c:v>2.6625127871291729</c:v>
                </c:pt>
                <c:pt idx="42">
                  <c:v>2.7727891156462587</c:v>
                </c:pt>
                <c:pt idx="43">
                  <c:v>2.7994711326575588</c:v>
                </c:pt>
                <c:pt idx="44">
                  <c:v>2.8731017629603772</c:v>
                </c:pt>
                <c:pt idx="45">
                  <c:v>3.0635085892764184</c:v>
                </c:pt>
                <c:pt idx="46">
                  <c:v>3.3315945053034257</c:v>
                </c:pt>
                <c:pt idx="47">
                  <c:v>3.5515077566672475</c:v>
                </c:pt>
                <c:pt idx="48">
                  <c:v>3.6188584750885071</c:v>
                </c:pt>
                <c:pt idx="49">
                  <c:v>3.7614080834419816</c:v>
                </c:pt>
                <c:pt idx="50">
                  <c:v>3.9988867684478366</c:v>
                </c:pt>
                <c:pt idx="51">
                  <c:v>3.9599288311286456</c:v>
                </c:pt>
                <c:pt idx="52">
                  <c:v>4.0238077185533401</c:v>
                </c:pt>
                <c:pt idx="53">
                  <c:v>4.2613551749813849</c:v>
                </c:pt>
                <c:pt idx="54">
                  <c:v>4.2177466433158202</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8-6F9B-40A0-BF33-77D0C366AAB0}"/>
            </c:ext>
          </c:extLst>
        </c:ser>
        <c:ser>
          <c:idx val="0"/>
          <c:order val="1"/>
          <c:tx>
            <c:strRef>
              <c:f>'4.2 Network size per capita'!$AD$3</c:f>
              <c:strCache>
                <c:ptCount val="1"/>
                <c:pt idx="0">
                  <c:v>Public hospital beds (post-1924 measure)</c:v>
                </c:pt>
              </c:strCache>
            </c:strRef>
          </c:tx>
          <c:spPr>
            <a:ln w="28575" cap="rnd">
              <a:solidFill>
                <a:schemeClr val="accent1"/>
              </a:solidFill>
              <a:prstDash val="sysDash"/>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capita'!$AD$8:$AD$161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4.916082895504962</c:v>
                </c:pt>
                <c:pt idx="55">
                  <c:v>5.1527262346560088</c:v>
                </c:pt>
                <c:pt idx="56">
                  <c:v>5.2465552213751137</c:v>
                </c:pt>
                <c:pt idx="57">
                  <c:v>5.41023166023166</c:v>
                </c:pt>
                <c:pt idx="58">
                  <c:v>5.4565898868747444</c:v>
                </c:pt>
                <c:pt idx="59">
                  <c:v>5.6907341363299908</c:v>
                </c:pt>
                <c:pt idx="60">
                  <c:v>5.6921953809397392</c:v>
                </c:pt>
                <c:pt idx="61">
                  <c:v>5.7807985290254793</c:v>
                </c:pt>
                <c:pt idx="62">
                  <c:v>5.6336743337460087</c:v>
                </c:pt>
                <c:pt idx="63">
                  <c:v>5.4398552129791229</c:v>
                </c:pt>
                <c:pt idx="64">
                  <c:v>5.5813655030800824</c:v>
                </c:pt>
                <c:pt idx="65">
                  <c:v>5.5717653054723826</c:v>
                </c:pt>
                <c:pt idx="66">
                  <c:v>5.5799570869620094</c:v>
                </c:pt>
                <c:pt idx="67">
                  <c:v>5.5412660756648764</c:v>
                </c:pt>
                <c:pt idx="68">
                  <c:v>5.5502688005932148</c:v>
                </c:pt>
                <c:pt idx="69">
                  <c:v>5.619517543859649</c:v>
                </c:pt>
                <c:pt idx="70">
                  <c:v>5.9616797257590601</c:v>
                </c:pt>
                <c:pt idx="71">
                  <c:v>6.8336194212849435</c:v>
                </c:pt>
                <c:pt idx="72">
                  <c:v>7.0954534343681255</c:v>
                </c:pt>
                <c:pt idx="73">
                  <c:v>8.1711327649208272</c:v>
                </c:pt>
                <c:pt idx="74">
                  <c:v>8.1053510708107126</c:v>
                </c:pt>
                <c:pt idx="75">
                  <c:v>7.7561060307906002</c:v>
                </c:pt>
                <c:pt idx="76">
                  <c:v>7.7868852459016393</c:v>
                </c:pt>
                <c:pt idx="77">
                  <c:v>7.6049518569463546</c:v>
                </c:pt>
                <c:pt idx="78">
                  <c:v>7.6179944980851175</c:v>
                </c:pt>
                <c:pt idx="79">
                  <c:v>7.5159875270863061</c:v>
                </c:pt>
                <c:pt idx="80">
                  <c:v>7.3294599782123777</c:v>
                </c:pt>
                <c:pt idx="81">
                  <c:v>7.3047449885815778</c:v>
                </c:pt>
                <c:pt idx="82">
                  <c:v>7.0571964832559519</c:v>
                </c:pt>
                <c:pt idx="83">
                  <c:v>6.9349785511158233</c:v>
                </c:pt>
                <c:pt idx="84">
                  <c:v>6.8136329305135952</c:v>
                </c:pt>
                <c:pt idx="85">
                  <c:v>6.721175166297118</c:v>
                </c:pt>
                <c:pt idx="86">
                  <c:v>6.7834510229947496</c:v>
                </c:pt>
                <c:pt idx="87">
                  <c:v>6.6227682517235289</c:v>
                </c:pt>
                <c:pt idx="88">
                  <c:v>6.5936960276338512</c:v>
                </c:pt>
                <c:pt idx="89">
                  <c:v>6.4503962368097643</c:v>
                </c:pt>
                <c:pt idx="90">
                  <c:v>6.4598934930936931</c:v>
                </c:pt>
                <c:pt idx="91">
                  <c:v>6.2137894608540201</c:v>
                </c:pt>
                <c:pt idx="92">
                  <c:v>6.0803720486525155</c:v>
                </c:pt>
                <c:pt idx="93">
                  <c:v>5.9815341462464451</c:v>
                </c:pt>
                <c:pt idx="94">
                  <c:v>5.8047382499044708</c:v>
                </c:pt>
                <c:pt idx="95">
                  <c:v>5.8048652301223811</c:v>
                </c:pt>
                <c:pt idx="96">
                  <c:v>5.870615571865895</c:v>
                </c:pt>
                <c:pt idx="97">
                  <c:v>5.8928961748633872</c:v>
                </c:pt>
                <c:pt idx="98">
                  <c:v>5.8463757663180669</c:v>
                </c:pt>
                <c:pt idx="99">
                  <c:v>5.7995720399429391</c:v>
                </c:pt>
                <c:pt idx="100">
                  <c:v>5.8739174643245331</c:v>
                </c:pt>
                <c:pt idx="101">
                  <c:v>5.8071416249784367</c:v>
                </c:pt>
                <c:pt idx="102">
                  <c:v>5.751934317667331</c:v>
                </c:pt>
                <c:pt idx="103">
                  <c:v>5.7000231412608677</c:v>
                </c:pt>
                <c:pt idx="104">
                  <c:v>5.7695915133089688</c:v>
                </c:pt>
                <c:pt idx="105">
                  <c:v>5.7066513980341638</c:v>
                </c:pt>
                <c:pt idx="106">
                  <c:v>5.5487766327369288</c:v>
                </c:pt>
                <c:pt idx="107">
                  <c:v>5.5953132895401714</c:v>
                </c:pt>
                <c:pt idx="108">
                  <c:v>5.603437381524075</c:v>
                </c:pt>
                <c:pt idx="109">
                  <c:v>5.6348177881728247</c:v>
                </c:pt>
                <c:pt idx="110">
                  <c:v>5.5147336607480169</c:v>
                </c:pt>
                <c:pt idx="111">
                  <c:v>5.3451244326185634</c:v>
                </c:pt>
                <c:pt idx="112">
                  <c:v>5.2807735217552993</c:v>
                </c:pt>
                <c:pt idx="113">
                  <c:v>5.1709139916687095</c:v>
                </c:pt>
                <c:pt idx="114">
                  <c:v>5.0640753112663219</c:v>
                </c:pt>
                <c:pt idx="115">
                  <c:v>4.9474735854197567</c:v>
                </c:pt>
                <c:pt idx="116">
                  <c:v>4.8254111966198892</c:v>
                </c:pt>
                <c:pt idx="117">
                  <c:v>4.8269052392208494</c:v>
                </c:pt>
                <c:pt idx="118">
                  <c:v>4.7358902307784287</c:v>
                </c:pt>
                <c:pt idx="119">
                  <c:v>4.6154074425781948</c:v>
                </c:pt>
                <c:pt idx="120">
                  <c:v>4.2483286418015487</c:v>
                </c:pt>
                <c:pt idx="121">
                  <c:v>3.8179749715585891</c:v>
                </c:pt>
                <c:pt idx="122">
                  <c:v>4.30775294183886</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0-6F9B-40A0-BF33-77D0C366AAB0}"/>
            </c:ext>
          </c:extLst>
        </c:ser>
        <c:ser>
          <c:idx val="1"/>
          <c:order val="2"/>
          <c:tx>
            <c:strRef>
              <c:f>'4.2 Network size per capita'!$AE$3</c:f>
              <c:strCache>
                <c:ptCount val="1"/>
                <c:pt idx="0">
                  <c:v>Public hospital beds (incl psychiatric beds)</c:v>
                </c:pt>
              </c:strCache>
            </c:strRef>
          </c:tx>
          <c:spPr>
            <a:ln w="28575" cap="rnd">
              <a:solidFill>
                <a:schemeClr val="accent1">
                  <a:lumMod val="60000"/>
                  <a:lumOff val="40000"/>
                </a:schemeClr>
              </a:solidFill>
              <a:prstDash val="sysDash"/>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capita'!$AE$8:$AE$161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8.6011885945501678</c:v>
                </c:pt>
                <c:pt idx="107">
                  <c:v>8.6145149065184441</c:v>
                </c:pt>
                <c:pt idx="108">
                  <c:v>8.507519272083913</c:v>
                </c:pt>
                <c:pt idx="109">
                  <c:v>8.4898384904706212</c:v>
                </c:pt>
                <c:pt idx="110">
                  <c:v>8.2939806069764508</c:v>
                </c:pt>
                <c:pt idx="111">
                  <c:v>8.068555329472531</c:v>
                </c:pt>
                <c:pt idx="112">
                  <c:v>7.9100037188545924</c:v>
                </c:pt>
                <c:pt idx="113">
                  <c:v>7.7505513354569961</c:v>
                </c:pt>
                <c:pt idx="114">
                  <c:v>7.5535985423625869</c:v>
                </c:pt>
                <c:pt idx="115">
                  <c:v>7.4127334927795099</c:v>
                </c:pt>
                <c:pt idx="116">
                  <c:v>7.1703636637996082</c:v>
                </c:pt>
                <c:pt idx="117">
                  <c:v>7.0853654887645492</c:v>
                </c:pt>
                <c:pt idx="118">
                  <c:v>6.9079576706923351</c:v>
                </c:pt>
                <c:pt idx="119">
                  <c:v>6.6879340020179239</c:v>
                </c:pt>
                <c:pt idx="120">
                  <c:v>6.133298146844945</c:v>
                </c:pt>
                <c:pt idx="121">
                  <c:v>5.4883390216154728</c:v>
                </c:pt>
                <c:pt idx="122">
                  <c:v>5.2989696526096504</c:v>
                </c:pt>
                <c:pt idx="123">
                  <c:v>4.9045249874923567</c:v>
                </c:pt>
                <c:pt idx="124">
                  <c:v>4.5138831784666831</c:v>
                </c:pt>
                <c:pt idx="125">
                  <c:v>4.1964550678501089</c:v>
                </c:pt>
                <c:pt idx="126">
                  <c:v>4.0586875049836539</c:v>
                </c:pt>
                <c:pt idx="127">
                  <c:v>3.9261577300339234</c:v>
                </c:pt>
                <c:pt idx="128">
                  <c:v>3.7339392040112815</c:v>
                </c:pt>
                <c:pt idx="129">
                  <c:v>3.5949468982888004</c:v>
                </c:pt>
                <c:pt idx="130">
                  <c:v>3.4574371950117477</c:v>
                </c:pt>
                <c:pt idx="131">
                  <c:v>3.3035851080128693</c:v>
                </c:pt>
                <c:pt idx="132">
                  <c:v>3.1292141872415091</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6F9B-40A0-BF33-77D0C366AAB0}"/>
            </c:ext>
          </c:extLst>
        </c:ser>
        <c:ser>
          <c:idx val="2"/>
          <c:order val="3"/>
          <c:tx>
            <c:strRef>
              <c:f>'4.2 Network size per capita'!$AF$3</c:f>
              <c:strCache>
                <c:ptCount val="1"/>
                <c:pt idx="0">
                  <c:v>Total hospital beds (excl psychiatric beds, 1938-46 measure)</c:v>
                </c:pt>
              </c:strCache>
            </c:strRef>
          </c:tx>
          <c:spPr>
            <a:ln w="28575" cap="rnd">
              <a:solidFill>
                <a:schemeClr val="accent2"/>
              </a:solidFill>
              <a:prstDash val="sysDot"/>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capita'!$AF$8:$AF$161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8.3206392808090897</c:v>
                </c:pt>
                <c:pt idx="68">
                  <c:v>8.4193289254155612</c:v>
                </c:pt>
                <c:pt idx="69">
                  <c:v>8.4033869395711509</c:v>
                </c:pt>
                <c:pt idx="70">
                  <c:v>8.8014201762977482</c:v>
                </c:pt>
                <c:pt idx="71">
                  <c:v>9.293158410985777</c:v>
                </c:pt>
                <c:pt idx="72">
                  <c:v>9.4720117330725984</c:v>
                </c:pt>
                <c:pt idx="73">
                  <c:v>10.041412911084045</c:v>
                </c:pt>
                <c:pt idx="74">
                  <c:v>9.9105172105231762</c:v>
                </c:pt>
                <c:pt idx="75">
                  <c:v>9.9959486051626349</c:v>
                </c:pt>
                <c:pt idx="76">
                  <c:v>9.892207500561419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6F9B-40A0-BF33-77D0C366AAB0}"/>
            </c:ext>
          </c:extLst>
        </c:ser>
        <c:ser>
          <c:idx val="3"/>
          <c:order val="4"/>
          <c:tx>
            <c:strRef>
              <c:f>'4.2 Network size per capita'!$AG$3</c:f>
              <c:strCache>
                <c:ptCount val="1"/>
                <c:pt idx="0">
                  <c:v>Total hospital beds (excl psychiatric beds, post-1946 measure)</c:v>
                </c:pt>
              </c:strCache>
            </c:strRef>
          </c:tx>
          <c:spPr>
            <a:ln w="28575" cap="rnd">
              <a:solidFill>
                <a:schemeClr val="accent2"/>
              </a:solidFill>
              <a:prstDash val="sysDash"/>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capita'!$AG$8:$AG$161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9.4761958230406478</c:v>
                </c:pt>
                <c:pt idx="77">
                  <c:v>9.224759284731773</c:v>
                </c:pt>
                <c:pt idx="78">
                  <c:v>9.165003506122229</c:v>
                </c:pt>
                <c:pt idx="79">
                  <c:v>8.9424449024892976</c:v>
                </c:pt>
                <c:pt idx="80">
                  <c:v>8.7057114696270173</c:v>
                </c:pt>
                <c:pt idx="81">
                  <c:v>8.5171276325805643</c:v>
                </c:pt>
                <c:pt idx="82">
                  <c:v>8.1650696433863477</c:v>
                </c:pt>
                <c:pt idx="83">
                  <c:v>8.0011567937533137</c:v>
                </c:pt>
                <c:pt idx="84">
                  <c:v>7.8903889728096681</c:v>
                </c:pt>
                <c:pt idx="85">
                  <c:v>7.7965631929046557</c:v>
                </c:pt>
                <c:pt idx="86">
                  <c:v>7.8512583740720627</c:v>
                </c:pt>
                <c:pt idx="87">
                  <c:v>7.6944493547816863</c:v>
                </c:pt>
                <c:pt idx="88">
                  <c:v>7.6843696027633852</c:v>
                </c:pt>
                <c:pt idx="89">
                  <c:v>7.5437555621477301</c:v>
                </c:pt>
                <c:pt idx="90">
                  <c:v>7.5673989016475289</c:v>
                </c:pt>
                <c:pt idx="91">
                  <c:v>7.3839028155852597</c:v>
                </c:pt>
                <c:pt idx="92">
                  <c:v>7.2263295969472932</c:v>
                </c:pt>
                <c:pt idx="93">
                  <c:v>7.1483111924889942</c:v>
                </c:pt>
                <c:pt idx="94">
                  <c:v>6.9805120366832254</c:v>
                </c:pt>
                <c:pt idx="95">
                  <c:v>7.0087844432765216</c:v>
                </c:pt>
                <c:pt idx="96">
                  <c:v>7.0744661232619039</c:v>
                </c:pt>
                <c:pt idx="97">
                  <c:v>7.103096539162113</c:v>
                </c:pt>
                <c:pt idx="98">
                  <c:v>7.0634691669671836</c:v>
                </c:pt>
                <c:pt idx="99">
                  <c:v>7.0460057061340944</c:v>
                </c:pt>
                <c:pt idx="100">
                  <c:v>7.1463132428736724</c:v>
                </c:pt>
                <c:pt idx="101">
                  <c:v>7.0974642056235986</c:v>
                </c:pt>
                <c:pt idx="102">
                  <c:v>7.0763928776565193</c:v>
                </c:pt>
                <c:pt idx="103">
                  <c:v>7.0197361896261032</c:v>
                </c:pt>
                <c:pt idx="104">
                  <c:v>7.1486788059122217</c:v>
                </c:pt>
                <c:pt idx="105">
                  <c:v>7.1489009765562868</c:v>
                </c:pt>
                <c:pt idx="106">
                  <c:v>7.0357842827337675</c:v>
                </c:pt>
                <c:pt idx="107">
                  <c:v>7.1276528549772609</c:v>
                </c:pt>
                <c:pt idx="108">
                  <c:v>7.2207127511689624</c:v>
                </c:pt>
                <c:pt idx="109">
                  <c:v>7.2429596384209365</c:v>
                </c:pt>
                <c:pt idx="110">
                  <c:v>7.132602946732149</c:v>
                </c:pt>
                <c:pt idx="111">
                  <c:v>7.0217561433714195</c:v>
                </c:pt>
                <c:pt idx="112">
                  <c:v>6.9871079707450106</c:v>
                </c:pt>
                <c:pt idx="113">
                  <c:v>6.9168096054888499</c:v>
                </c:pt>
                <c:pt idx="114">
                  <c:v>6.8369268144549045</c:v>
                </c:pt>
                <c:pt idx="115">
                  <c:v>6.7391238533498834</c:v>
                </c:pt>
                <c:pt idx="116">
                  <c:v>6.6488607212916859</c:v>
                </c:pt>
                <c:pt idx="117">
                  <c:v>6.669160108913557</c:v>
                </c:pt>
                <c:pt idx="118">
                  <c:v>6.8302343656582565</c:v>
                </c:pt>
                <c:pt idx="119">
                  <c:v>6.9464063149148316</c:v>
                </c:pt>
                <c:pt idx="120">
                  <c:v>6.4208010790523113</c:v>
                </c:pt>
                <c:pt idx="121">
                  <c:v>5.7983503981797497</c:v>
                </c:pt>
                <c:pt idx="122">
                  <c:v>6.320308541185744</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3-6F9B-40A0-BF33-77D0C366AAB0}"/>
            </c:ext>
          </c:extLst>
        </c:ser>
        <c:ser>
          <c:idx val="4"/>
          <c:order val="5"/>
          <c:tx>
            <c:strRef>
              <c:f>'4.2 Network size per capita'!$AH$3</c:f>
              <c:strCache>
                <c:ptCount val="1"/>
                <c:pt idx="0">
                  <c:v>Total hospital beds (excl psychiatric beds, OECD measure)</c:v>
                </c:pt>
              </c:strCache>
            </c:strRef>
          </c:tx>
          <c:spPr>
            <a:ln w="28575" cap="rnd">
              <a:solidFill>
                <a:schemeClr val="accent5"/>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capita'!$AH$8:$AH$161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2.253410586089887</c:v>
                </c:pt>
                <c:pt idx="140">
                  <c:v>2.5098882004618304</c:v>
                </c:pt>
                <c:pt idx="141">
                  <c:v>2.6099013501841162</c:v>
                </c:pt>
                <c:pt idx="142">
                  <c:v>2.6168688854244335</c:v>
                </c:pt>
                <c:pt idx="143">
                  <c:v>2.5898959217402955</c:v>
                </c:pt>
                <c:pt idx="144">
                  <c:v>2.4905792656208923</c:v>
                </c:pt>
                <c:pt idx="145">
                  <c:v>2.4411947595256986</c:v>
                </c:pt>
                <c:pt idx="146">
                  <c:v>2.3884134575048241</c:v>
                </c:pt>
                <c:pt idx="147">
                  <c:v>2.3809033851219263</c:v>
                </c:pt>
                <c:pt idx="148">
                  <c:v>2.2788502440901821</c:v>
                </c:pt>
                <c:pt idx="149">
                  <c:v>2.204451870859939</c:v>
                </c:pt>
                <c:pt idx="150">
                  <c:v>2.1795174558192625</c:v>
                </c:pt>
                <c:pt idx="151">
                  <c:v>2.3180084162504424</c:v>
                </c:pt>
                <c:pt idx="152">
                  <c:v>2.236803562013006</c:v>
                </c:pt>
                <c:pt idx="153">
                  <c:v>#N/A</c:v>
                </c:pt>
              </c:numCache>
            </c:numRef>
          </c:val>
          <c:smooth val="0"/>
          <c:extLst>
            <c:ext xmlns:c16="http://schemas.microsoft.com/office/drawing/2014/chart" uri="{C3380CC4-5D6E-409C-BE32-E72D297353CC}">
              <c16:uniqueId val="{00000004-6F9B-40A0-BF33-77D0C366AAB0}"/>
            </c:ext>
          </c:extLst>
        </c:ser>
        <c:ser>
          <c:idx val="5"/>
          <c:order val="6"/>
          <c:tx>
            <c:strRef>
              <c:f>'4.2 Network size per capita'!$AI$3</c:f>
              <c:strCache>
                <c:ptCount val="1"/>
                <c:pt idx="0">
                  <c:v>Total hospital beds (incl psychiatric beds, OECD measure)</c:v>
                </c:pt>
              </c:strCache>
            </c:strRef>
          </c:tx>
          <c:spPr>
            <a:ln w="28575" cap="rnd">
              <a:solidFill>
                <a:schemeClr val="accent6"/>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capita'!$AI$8:$AI$161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2.3896031947554301</c:v>
                </c:pt>
                <c:pt idx="140">
                  <c:v>2.7316582455017264</c:v>
                </c:pt>
                <c:pt idx="141">
                  <c:v>2.8067463745056145</c:v>
                </c:pt>
                <c:pt idx="142">
                  <c:v>2.8172801012223503</c:v>
                </c:pt>
                <c:pt idx="143">
                  <c:v>2.7609773529280388</c:v>
                </c:pt>
                <c:pt idx="144">
                  <c:v>2.7193059328717903</c:v>
                </c:pt>
                <c:pt idx="145">
                  <c:v>2.6747003452194611</c:v>
                </c:pt>
                <c:pt idx="146">
                  <c:v>2.6891937243057304</c:v>
                </c:pt>
                <c:pt idx="147">
                  <c:v>2.6772301677127275</c:v>
                </c:pt>
                <c:pt idx="148">
                  <c:v>2.572973848927421</c:v>
                </c:pt>
                <c:pt idx="149">
                  <c:v>2.5197429929780588</c:v>
                </c:pt>
                <c:pt idx="150">
                  <c:v>2.4961624749084899</c:v>
                </c:pt>
                <c:pt idx="151">
                  <c:v>2.6812050182876468</c:v>
                </c:pt>
                <c:pt idx="152">
                  <c:v>2.5713281387310332</c:v>
                </c:pt>
                <c:pt idx="153">
                  <c:v>#N/A</c:v>
                </c:pt>
              </c:numCache>
            </c:numRef>
          </c:val>
          <c:smooth val="0"/>
          <c:extLst>
            <c:ext xmlns:c16="http://schemas.microsoft.com/office/drawing/2014/chart" uri="{C3380CC4-5D6E-409C-BE32-E72D297353CC}">
              <c16:uniqueId val="{00000005-6F9B-40A0-BF33-77D0C366AAB0}"/>
            </c:ext>
          </c:extLst>
        </c:ser>
        <c:ser>
          <c:idx val="6"/>
          <c:order val="7"/>
          <c:tx>
            <c:strRef>
              <c:f>'4.2 Network size per capita'!$AJ$3</c:f>
              <c:strCache>
                <c:ptCount val="1"/>
                <c:pt idx="0">
                  <c:v>Public hospital beds (incl psychiatric beds, OECD measure)</c:v>
                </c:pt>
              </c:strCache>
            </c:strRef>
          </c:tx>
          <c:spPr>
            <a:ln w="28575" cap="rnd">
              <a:solidFill>
                <a:schemeClr val="accent1">
                  <a:lumMod val="60000"/>
                  <a:lumOff val="40000"/>
                </a:schemeClr>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capita'!$AJ$8:$AJ$161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1.9454767895477945</c:v>
                </c:pt>
                <c:pt idx="140">
                  <c:v>2.2718855026406639</c:v>
                </c:pt>
                <c:pt idx="141">
                  <c:v>2.3498658908032914</c:v>
                </c:pt>
                <c:pt idx="142">
                  <c:v>2.3624573533066724</c:v>
                </c:pt>
                <c:pt idx="143">
                  <c:v>2.3109393844641981</c:v>
                </c:pt>
                <c:pt idx="144">
                  <c:v>2.3017264043466827</c:v>
                </c:pt>
                <c:pt idx="145">
                  <c:v>2.2574350837318011</c:v>
                </c:pt>
                <c:pt idx="146">
                  <c:v>2.2992700729927007</c:v>
                </c:pt>
                <c:pt idx="147">
                  <c:v>2.2833624858524537</c:v>
                </c:pt>
                <c:pt idx="148">
                  <c:v>2.1708833836368426</c:v>
                </c:pt>
                <c:pt idx="149">
                  <c:v>2.1409958027490998</c:v>
                </c:pt>
                <c:pt idx="150">
                  <c:v>2.1222497736844179</c:v>
                </c:pt>
                <c:pt idx="151">
                  <c:v>2.3032603138396195</c:v>
                </c:pt>
                <c:pt idx="152">
                  <c:v>2.1942312574452711</c:v>
                </c:pt>
                <c:pt idx="153">
                  <c:v>#N/A</c:v>
                </c:pt>
              </c:numCache>
            </c:numRef>
          </c:val>
          <c:smooth val="0"/>
          <c:extLst>
            <c:ext xmlns:c16="http://schemas.microsoft.com/office/drawing/2014/chart" uri="{C3380CC4-5D6E-409C-BE32-E72D297353CC}">
              <c16:uniqueId val="{00000006-6F9B-40A0-BF33-77D0C366AAB0}"/>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Hospital beds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capita'!$AK$3</c:f>
              <c:strCache>
                <c:ptCount val="1"/>
                <c:pt idx="0">
                  <c:v>Student numbers - Primary</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capita'!$AK$8:$AK$161</c:f>
              <c:numCache>
                <c:formatCode>#,##0.0</c:formatCode>
                <c:ptCount val="154"/>
                <c:pt idx="0">
                  <c:v>#N/A</c:v>
                </c:pt>
                <c:pt idx="1">
                  <c:v>#N/A</c:v>
                </c:pt>
                <c:pt idx="2">
                  <c:v>#N/A</c:v>
                </c:pt>
                <c:pt idx="3">
                  <c:v>#N/A</c:v>
                </c:pt>
                <c:pt idx="4">
                  <c:v>#N/A</c:v>
                </c:pt>
                <c:pt idx="5">
                  <c:v>#N/A</c:v>
                </c:pt>
                <c:pt idx="6">
                  <c:v>#N/A</c:v>
                </c:pt>
                <c:pt idx="7">
                  <c:v>#N/A</c:v>
                </c:pt>
                <c:pt idx="8">
                  <c:v>#N/A</c:v>
                </c:pt>
                <c:pt idx="9">
                  <c:v>172.29866164408884</c:v>
                </c:pt>
                <c:pt idx="10">
                  <c:v>180.27044275395957</c:v>
                </c:pt>
                <c:pt idx="11">
                  <c:v>175.38774706742797</c:v>
                </c:pt>
                <c:pt idx="12">
                  <c:v>176.58949445932834</c:v>
                </c:pt>
                <c:pt idx="13">
                  <c:v>180.61986319517956</c:v>
                </c:pt>
                <c:pt idx="14">
                  <c:v>183.54859240496</c:v>
                </c:pt>
                <c:pt idx="15">
                  <c:v>188.20765380268045</c:v>
                </c:pt>
                <c:pt idx="16">
                  <c:v>191.90845739626226</c:v>
                </c:pt>
                <c:pt idx="17">
                  <c:v>196.7565473423214</c:v>
                </c:pt>
                <c:pt idx="18">
                  <c:v>198.81410750038503</c:v>
                </c:pt>
                <c:pt idx="19">
                  <c:v>199.74772036474164</c:v>
                </c:pt>
                <c:pt idx="20">
                  <c:v>200.54232209737827</c:v>
                </c:pt>
                <c:pt idx="21">
                  <c:v>201.05014051175863</c:v>
                </c:pt>
                <c:pt idx="22">
                  <c:v>201.06874638937032</c:v>
                </c:pt>
                <c:pt idx="23">
                  <c:v>198.45303093938122</c:v>
                </c:pt>
                <c:pt idx="24">
                  <c:v>198.27908254360665</c:v>
                </c:pt>
                <c:pt idx="25">
                  <c:v>198.778182800054</c:v>
                </c:pt>
                <c:pt idx="26">
                  <c:v>196.12466843501326</c:v>
                </c:pt>
                <c:pt idx="27">
                  <c:v>194.54415398621407</c:v>
                </c:pt>
                <c:pt idx="28">
                  <c:v>190.79535299374442</c:v>
                </c:pt>
                <c:pt idx="29">
                  <c:v>188.0462079357107</c:v>
                </c:pt>
                <c:pt idx="30">
                  <c:v>184.92142061626035</c:v>
                </c:pt>
                <c:pt idx="31">
                  <c:v>180.57414540202217</c:v>
                </c:pt>
                <c:pt idx="32">
                  <c:v>178.20585125132183</c:v>
                </c:pt>
                <c:pt idx="33">
                  <c:v>174.67793513019643</c:v>
                </c:pt>
                <c:pt idx="34">
                  <c:v>172.83668258021538</c:v>
                </c:pt>
                <c:pt idx="35">
                  <c:v>170.94209161624894</c:v>
                </c:pt>
                <c:pt idx="36">
                  <c:v>168.00104547830634</c:v>
                </c:pt>
                <c:pt idx="37">
                  <c:v>167.24109701187064</c:v>
                </c:pt>
                <c:pt idx="38">
                  <c:v>166.49047996826656</c:v>
                </c:pt>
                <c:pt idx="39">
                  <c:v>169.32764140875133</c:v>
                </c:pt>
                <c:pt idx="40">
                  <c:v>171.03579588728104</c:v>
                </c:pt>
                <c:pt idx="41">
                  <c:v>173.13493908676648</c:v>
                </c:pt>
                <c:pt idx="42">
                  <c:v>173.52199546485261</c:v>
                </c:pt>
                <c:pt idx="43">
                  <c:v>174.58439841339799</c:v>
                </c:pt>
                <c:pt idx="44">
                  <c:v>179.63693489265142</c:v>
                </c:pt>
                <c:pt idx="45">
                  <c:v>182.96199895887557</c:v>
                </c:pt>
                <c:pt idx="46">
                  <c:v>186.62058772387411</c:v>
                </c:pt>
                <c:pt idx="47">
                  <c:v>190.89419557259893</c:v>
                </c:pt>
                <c:pt idx="48">
                  <c:v>193.51955789655469</c:v>
                </c:pt>
                <c:pt idx="49">
                  <c:v>179.33099739243806</c:v>
                </c:pt>
                <c:pt idx="50">
                  <c:v>179.18734096692111</c:v>
                </c:pt>
                <c:pt idx="51">
                  <c:v>181.73358087723372</c:v>
                </c:pt>
                <c:pt idx="52">
                  <c:v>183.11699143225417</c:v>
                </c:pt>
                <c:pt idx="53">
                  <c:v>181.79895755770661</c:v>
                </c:pt>
                <c:pt idx="54">
                  <c:v>179.43812025685932</c:v>
                </c:pt>
                <c:pt idx="55">
                  <c:v>176.30816443048818</c:v>
                </c:pt>
                <c:pt idx="56">
                  <c:v>176.20899489403371</c:v>
                </c:pt>
                <c:pt idx="57">
                  <c:v>175.62327633756206</c:v>
                </c:pt>
                <c:pt idx="58">
                  <c:v>172.32043069374404</c:v>
                </c:pt>
                <c:pt idx="59">
                  <c:v>170.32635758024358</c:v>
                </c:pt>
                <c:pt idx="60">
                  <c:v>167.74356251659145</c:v>
                </c:pt>
                <c:pt idx="61">
                  <c:v>166.17940635671133</c:v>
                </c:pt>
                <c:pt idx="62">
                  <c:v>157.26721834886297</c:v>
                </c:pt>
                <c:pt idx="63">
                  <c:v>151.72645594984164</c:v>
                </c:pt>
                <c:pt idx="64">
                  <c:v>150.34201745379877</c:v>
                </c:pt>
                <c:pt idx="65">
                  <c:v>148.07542842581384</c:v>
                </c:pt>
                <c:pt idx="66">
                  <c:v>156.15044806260255</c:v>
                </c:pt>
                <c:pt idx="67">
                  <c:v>153.33312523411163</c:v>
                </c:pt>
                <c:pt idx="68">
                  <c:v>151.14193907186555</c:v>
                </c:pt>
                <c:pt idx="69">
                  <c:v>148.69517543859646</c:v>
                </c:pt>
                <c:pt idx="70">
                  <c:v>149.03281096963761</c:v>
                </c:pt>
                <c:pt idx="71">
                  <c:v>149.49852869053456</c:v>
                </c:pt>
                <c:pt idx="72">
                  <c:v>148.90980200439989</c:v>
                </c:pt>
                <c:pt idx="73">
                  <c:v>149.19244823386117</c:v>
                </c:pt>
                <c:pt idx="74">
                  <c:v>147.78380958062399</c:v>
                </c:pt>
                <c:pt idx="75">
                  <c:v>146.12802407686073</c:v>
                </c:pt>
                <c:pt idx="76">
                  <c:v>147.52638670559173</c:v>
                </c:pt>
                <c:pt idx="77">
                  <c:v>150.14140302613478</c:v>
                </c:pt>
                <c:pt idx="78">
                  <c:v>150.98872646852581</c:v>
                </c:pt>
                <c:pt idx="79">
                  <c:v>153.42000951323925</c:v>
                </c:pt>
                <c:pt idx="80">
                  <c:v>158.06764538050527</c:v>
                </c:pt>
                <c:pt idx="81">
                  <c:v>162.25120527784824</c:v>
                </c:pt>
                <c:pt idx="82">
                  <c:v>167.71707991702064</c:v>
                </c:pt>
                <c:pt idx="83">
                  <c:v>172.50301248373259</c:v>
                </c:pt>
                <c:pt idx="84">
                  <c:v>176.20373867069486</c:v>
                </c:pt>
                <c:pt idx="85">
                  <c:v>176.22320768662232</c:v>
                </c:pt>
                <c:pt idx="86">
                  <c:v>180.18966141589715</c:v>
                </c:pt>
                <c:pt idx="87">
                  <c:v>182.01697012550821</c:v>
                </c:pt>
                <c:pt idx="88">
                  <c:v>185.396804835924</c:v>
                </c:pt>
                <c:pt idx="89">
                  <c:v>186.72373606814426</c:v>
                </c:pt>
                <c:pt idx="90">
                  <c:v>176.69828590447662</c:v>
                </c:pt>
                <c:pt idx="91">
                  <c:v>174.92950879616461</c:v>
                </c:pt>
                <c:pt idx="92">
                  <c:v>174.73805548930758</c:v>
                </c:pt>
                <c:pt idx="93">
                  <c:v>174.89423039463944</c:v>
                </c:pt>
                <c:pt idx="94">
                  <c:v>176.31295376385174</c:v>
                </c:pt>
                <c:pt idx="95">
                  <c:v>177.50056310533824</c:v>
                </c:pt>
                <c:pt idx="96">
                  <c:v>179.23726625603953</c:v>
                </c:pt>
                <c:pt idx="97">
                  <c:v>182.13296903460838</c:v>
                </c:pt>
                <c:pt idx="98">
                  <c:v>183.52001442481065</c:v>
                </c:pt>
                <c:pt idx="99">
                  <c:v>183.20684736091297</c:v>
                </c:pt>
                <c:pt idx="100">
                  <c:v>181.04694786297816</c:v>
                </c:pt>
                <c:pt idx="101">
                  <c:v>178.7496981197171</c:v>
                </c:pt>
                <c:pt idx="102">
                  <c:v>175.54177788289354</c:v>
                </c:pt>
                <c:pt idx="103">
                  <c:v>172.23180931601044</c:v>
                </c:pt>
                <c:pt idx="104">
                  <c:v>169.36931983569971</c:v>
                </c:pt>
                <c:pt idx="105">
                  <c:v>167.10341317555748</c:v>
                </c:pt>
                <c:pt idx="106">
                  <c:v>165.96446860972372</c:v>
                </c:pt>
                <c:pt idx="107">
                  <c:v>165.14969681657402</c:v>
                </c:pt>
                <c:pt idx="108">
                  <c:v>164.61424238594719</c:v>
                </c:pt>
                <c:pt idx="109">
                  <c:v>163.08227187964224</c:v>
                </c:pt>
                <c:pt idx="110">
                  <c:v>159.48935902279311</c:v>
                </c:pt>
                <c:pt idx="111">
                  <c:v>154.59571137893255</c:v>
                </c:pt>
                <c:pt idx="112">
                  <c:v>150.66536506755921</c:v>
                </c:pt>
                <c:pt idx="113">
                  <c:v>145.82302131830431</c:v>
                </c:pt>
                <c:pt idx="114">
                  <c:v>141.31582143941696</c:v>
                </c:pt>
                <c:pt idx="115">
                  <c:v>136.38763585722501</c:v>
                </c:pt>
                <c:pt idx="116">
                  <c:v>132.52059755545494</c:v>
                </c:pt>
                <c:pt idx="117">
                  <c:v>128.92642350617874</c:v>
                </c:pt>
                <c:pt idx="118">
                  <c:v>126.27705368886762</c:v>
                </c:pt>
                <c:pt idx="119">
                  <c:v>125.0590539497893</c:v>
                </c:pt>
                <c:pt idx="120">
                  <c:v>123.27762139338493</c:v>
                </c:pt>
                <c:pt idx="121">
                  <c:v>118.34015927189989</c:v>
                </c:pt>
                <c:pt idx="122">
                  <c:v>117.50492652440741</c:v>
                </c:pt>
                <c:pt idx="123">
                  <c:v>117.71360275724054</c:v>
                </c:pt>
                <c:pt idx="124">
                  <c:v>118.12022037661377</c:v>
                </c:pt>
                <c:pt idx="125">
                  <c:v>119.98839938489762</c:v>
                </c:pt>
                <c:pt idx="126">
                  <c:v>121.7954442761077</c:v>
                </c:pt>
                <c:pt idx="127">
                  <c:v>123.97270360533305</c:v>
                </c:pt>
                <c:pt idx="128">
                  <c:v>125.1603468087329</c:v>
                </c:pt>
                <c:pt idx="129">
                  <c:v>124.92145101399601</c:v>
                </c:pt>
                <c:pt idx="130">
                  <c:v>125.00606749115694</c:v>
                </c:pt>
                <c:pt idx="131">
                  <c:v>123.57949032225116</c:v>
                </c:pt>
                <c:pt idx="132">
                  <c:v>122.42737185110916</c:v>
                </c:pt>
                <c:pt idx="133">
                  <c:v>121.34626748079575</c:v>
                </c:pt>
                <c:pt idx="134">
                  <c:v>118.62795615293003</c:v>
                </c:pt>
                <c:pt idx="135">
                  <c:v>116.58832011535688</c:v>
                </c:pt>
                <c:pt idx="136">
                  <c:v>114.69387755102041</c:v>
                </c:pt>
                <c:pt idx="137">
                  <c:v>113.19546835621922</c:v>
                </c:pt>
                <c:pt idx="138">
                  <c:v>111.65128612480433</c:v>
                </c:pt>
                <c:pt idx="139">
                  <c:v>110.04986034486738</c:v>
                </c:pt>
                <c:pt idx="140">
                  <c:v>109.04707469306568</c:v>
                </c:pt>
                <c:pt idx="141">
                  <c:v>108.15020230031368</c:v>
                </c:pt>
                <c:pt idx="142">
                  <c:v>107.52796041483089</c:v>
                </c:pt>
                <c:pt idx="143">
                  <c:v>106.89574306517176</c:v>
                </c:pt>
                <c:pt idx="144">
                  <c:v>106.00363684164402</c:v>
                </c:pt>
                <c:pt idx="145">
                  <c:v>105.78553509016446</c:v>
                </c:pt>
                <c:pt idx="146">
                  <c:v>105.75593590066281</c:v>
                </c:pt>
                <c:pt idx="147">
                  <c:v>105.70161539253009</c:v>
                </c:pt>
                <c:pt idx="148">
                  <c:v>105.83122328681102</c:v>
                </c:pt>
                <c:pt idx="149">
                  <c:v>105.28674583756043</c:v>
                </c:pt>
                <c:pt idx="150">
                  <c:v>104.70244420828905</c:v>
                </c:pt>
                <c:pt idx="151">
                  <c:v>104.32139064773665</c:v>
                </c:pt>
                <c:pt idx="152">
                  <c:v>101.57419884000235</c:v>
                </c:pt>
                <c:pt idx="153">
                  <c:v>99.699606695673651</c:v>
                </c:pt>
              </c:numCache>
            </c:numRef>
          </c:val>
          <c:smooth val="0"/>
          <c:extLst>
            <c:ext xmlns:c16="http://schemas.microsoft.com/office/drawing/2014/chart" uri="{C3380CC4-5D6E-409C-BE32-E72D297353CC}">
              <c16:uniqueId val="{00000000-E5C9-45CC-96F3-1C63D97571FF}"/>
            </c:ext>
          </c:extLst>
        </c:ser>
        <c:ser>
          <c:idx val="1"/>
          <c:order val="1"/>
          <c:tx>
            <c:strRef>
              <c:f>'4.2 Network size per capita'!$AL$3</c:f>
              <c:strCache>
                <c:ptCount val="1"/>
                <c:pt idx="0">
                  <c:v>Student numbers - Secondary</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capita'!$AL$8:$AL$161</c:f>
              <c:numCache>
                <c:formatCode>#,##0.0</c:formatCode>
                <c:ptCount val="154"/>
                <c:pt idx="0">
                  <c:v>#N/A</c:v>
                </c:pt>
                <c:pt idx="1">
                  <c:v>#N/A</c:v>
                </c:pt>
                <c:pt idx="2">
                  <c:v>#N/A</c:v>
                </c:pt>
                <c:pt idx="3">
                  <c:v>#N/A</c:v>
                </c:pt>
                <c:pt idx="4">
                  <c:v>#N/A</c:v>
                </c:pt>
                <c:pt idx="5">
                  <c:v>#N/A</c:v>
                </c:pt>
                <c:pt idx="6">
                  <c:v>#N/A</c:v>
                </c:pt>
                <c:pt idx="7">
                  <c:v>#N/A</c:v>
                </c:pt>
                <c:pt idx="8">
                  <c:v>#N/A</c:v>
                </c:pt>
                <c:pt idx="9">
                  <c:v>2.7931905952507079</c:v>
                </c:pt>
                <c:pt idx="10">
                  <c:v>3.086446769243854</c:v>
                </c:pt>
                <c:pt idx="11">
                  <c:v>3.3376957640991325</c:v>
                </c:pt>
                <c:pt idx="12">
                  <c:v>3.3803079479689986</c:v>
                </c:pt>
                <c:pt idx="13">
                  <c:v>4.0755461587569624</c:v>
                </c:pt>
                <c:pt idx="14">
                  <c:v>4.3426919424172263</c:v>
                </c:pt>
                <c:pt idx="15">
                  <c:v>4.2935572420474735</c:v>
                </c:pt>
                <c:pt idx="16">
                  <c:v>3.7345581248020276</c:v>
                </c:pt>
                <c:pt idx="17">
                  <c:v>3.4743530141019683</c:v>
                </c:pt>
                <c:pt idx="18">
                  <c:v>3.2650546742645927</c:v>
                </c:pt>
                <c:pt idx="19">
                  <c:v>3.2629179331306992</c:v>
                </c:pt>
                <c:pt idx="20">
                  <c:v>3.1715355805243446</c:v>
                </c:pt>
                <c:pt idx="21">
                  <c:v>3.2613518710249965</c:v>
                </c:pt>
                <c:pt idx="22">
                  <c:v>3.266897746967071</c:v>
                </c:pt>
                <c:pt idx="23">
                  <c:v>3.151336973260535</c:v>
                </c:pt>
                <c:pt idx="24">
                  <c:v>3.3704161516275235</c:v>
                </c:pt>
                <c:pt idx="25">
                  <c:v>3.4089374915620358</c:v>
                </c:pt>
                <c:pt idx="26">
                  <c:v>3.46684350132626</c:v>
                </c:pt>
                <c:pt idx="27">
                  <c:v>3.5232149824424499</c:v>
                </c:pt>
                <c:pt idx="28">
                  <c:v>3.4546150900038297</c:v>
                </c:pt>
                <c:pt idx="29">
                  <c:v>3.4191361125062785</c:v>
                </c:pt>
                <c:pt idx="30">
                  <c:v>3.4550179433238459</c:v>
                </c:pt>
                <c:pt idx="31">
                  <c:v>4.2862301396244584</c:v>
                </c:pt>
                <c:pt idx="32">
                  <c:v>5.347197744095876</c:v>
                </c:pt>
                <c:pt idx="33">
                  <c:v>6.644586569209685</c:v>
                </c:pt>
                <c:pt idx="34">
                  <c:v>7.0700566226268462</c:v>
                </c:pt>
                <c:pt idx="35">
                  <c:v>7.4891961970613652</c:v>
                </c:pt>
                <c:pt idx="36">
                  <c:v>7.1761630946157871</c:v>
                </c:pt>
                <c:pt idx="37">
                  <c:v>6.8031109291854275</c:v>
                </c:pt>
                <c:pt idx="38">
                  <c:v>7.10829036096787</c:v>
                </c:pt>
                <c:pt idx="39">
                  <c:v>7.3668380712137385</c:v>
                </c:pt>
                <c:pt idx="40">
                  <c:v>7.9445925361766951</c:v>
                </c:pt>
                <c:pt idx="41">
                  <c:v>8.7547661117827591</c:v>
                </c:pt>
                <c:pt idx="42">
                  <c:v>9.1201814058956927</c:v>
                </c:pt>
                <c:pt idx="43">
                  <c:v>8.9907448215072723</c:v>
                </c:pt>
                <c:pt idx="44">
                  <c:v>9.6028975388374924</c:v>
                </c:pt>
                <c:pt idx="45">
                  <c:v>10.009543640465036</c:v>
                </c:pt>
                <c:pt idx="46">
                  <c:v>10.672926447574335</c:v>
                </c:pt>
                <c:pt idx="47">
                  <c:v>11.611469409098833</c:v>
                </c:pt>
                <c:pt idx="48">
                  <c:v>12.762283049822985</c:v>
                </c:pt>
                <c:pt idx="49">
                  <c:v>12.752607561929596</c:v>
                </c:pt>
                <c:pt idx="50">
                  <c:v>12.371183206106871</c:v>
                </c:pt>
                <c:pt idx="51">
                  <c:v>13.296975322967434</c:v>
                </c:pt>
                <c:pt idx="52">
                  <c:v>14.81689286526651</c:v>
                </c:pt>
                <c:pt idx="53">
                  <c:v>16.102010424422936</c:v>
                </c:pt>
                <c:pt idx="54">
                  <c:v>16.602451838879158</c:v>
                </c:pt>
                <c:pt idx="55">
                  <c:v>16.623608335712248</c:v>
                </c:pt>
                <c:pt idx="56">
                  <c:v>17.796740574945794</c:v>
                </c:pt>
                <c:pt idx="57">
                  <c:v>18.206012134583563</c:v>
                </c:pt>
                <c:pt idx="58">
                  <c:v>19.360092680932262</c:v>
                </c:pt>
                <c:pt idx="59">
                  <c:v>19.722764282349775</c:v>
                </c:pt>
                <c:pt idx="60">
                  <c:v>20.684231483939474</c:v>
                </c:pt>
                <c:pt idx="61">
                  <c:v>21.31731021801944</c:v>
                </c:pt>
                <c:pt idx="62">
                  <c:v>20.301036033100932</c:v>
                </c:pt>
                <c:pt idx="63">
                  <c:v>20.012281041949453</c:v>
                </c:pt>
                <c:pt idx="64">
                  <c:v>19.956365503080082</c:v>
                </c:pt>
                <c:pt idx="65">
                  <c:v>20.415365993501943</c:v>
                </c:pt>
                <c:pt idx="66">
                  <c:v>20.376751230594472</c:v>
                </c:pt>
                <c:pt idx="67">
                  <c:v>21.005119240854039</c:v>
                </c:pt>
                <c:pt idx="68">
                  <c:v>22.072545263548168</c:v>
                </c:pt>
                <c:pt idx="69">
                  <c:v>22.657772904483434</c:v>
                </c:pt>
                <c:pt idx="70">
                  <c:v>22.14679236043095</c:v>
                </c:pt>
                <c:pt idx="71">
                  <c:v>21.28187837175086</c:v>
                </c:pt>
                <c:pt idx="72">
                  <c:v>21.349914446345636</c:v>
                </c:pt>
                <c:pt idx="73">
                  <c:v>23.137637028014616</c:v>
                </c:pt>
                <c:pt idx="74">
                  <c:v>26.353278052854499</c:v>
                </c:pt>
                <c:pt idx="75">
                  <c:v>27.279777752054635</c:v>
                </c:pt>
                <c:pt idx="76">
                  <c:v>27.354030990343588</c:v>
                </c:pt>
                <c:pt idx="77">
                  <c:v>27.374965612104539</c:v>
                </c:pt>
                <c:pt idx="78">
                  <c:v>26.915691245482499</c:v>
                </c:pt>
                <c:pt idx="79">
                  <c:v>27.283441678558216</c:v>
                </c:pt>
                <c:pt idx="80">
                  <c:v>27.923950822223375</c:v>
                </c:pt>
                <c:pt idx="81">
                  <c:v>28.74397361075869</c:v>
                </c:pt>
                <c:pt idx="82">
                  <c:v>30.175837202410353</c:v>
                </c:pt>
                <c:pt idx="83">
                  <c:v>32.291897623752831</c:v>
                </c:pt>
                <c:pt idx="84">
                  <c:v>35.317220543806648</c:v>
                </c:pt>
                <c:pt idx="85">
                  <c:v>37.368348115299334</c:v>
                </c:pt>
                <c:pt idx="86">
                  <c:v>38.625746876697448</c:v>
                </c:pt>
                <c:pt idx="87">
                  <c:v>39.419303517765599</c:v>
                </c:pt>
                <c:pt idx="88">
                  <c:v>40.697754749568226</c:v>
                </c:pt>
                <c:pt idx="89">
                  <c:v>45.224816713989064</c:v>
                </c:pt>
                <c:pt idx="90">
                  <c:v>49.366783158595439</c:v>
                </c:pt>
                <c:pt idx="91">
                  <c:v>52.973631820582618</c:v>
                </c:pt>
                <c:pt idx="92">
                  <c:v>55.971460370458701</c:v>
                </c:pt>
                <c:pt idx="93">
                  <c:v>57.883439167867856</c:v>
                </c:pt>
                <c:pt idx="94">
                  <c:v>58.520443255636224</c:v>
                </c:pt>
                <c:pt idx="95">
                  <c:v>59.001051129964715</c:v>
                </c:pt>
                <c:pt idx="96">
                  <c:v>59.635230332312908</c:v>
                </c:pt>
                <c:pt idx="97">
                  <c:v>61.258287795992707</c:v>
                </c:pt>
                <c:pt idx="98">
                  <c:v>64.71763433104941</c:v>
                </c:pt>
                <c:pt idx="99">
                  <c:v>65.543152639087012</c:v>
                </c:pt>
                <c:pt idx="100">
                  <c:v>65.298551944181483</c:v>
                </c:pt>
                <c:pt idx="101">
                  <c:v>65.587717785061244</c:v>
                </c:pt>
                <c:pt idx="102">
                  <c:v>66.444234212926986</c:v>
                </c:pt>
                <c:pt idx="103">
                  <c:v>66.838242586531791</c:v>
                </c:pt>
                <c:pt idx="104">
                  <c:v>67.465312590963492</c:v>
                </c:pt>
                <c:pt idx="105">
                  <c:v>69.902980564303206</c:v>
                </c:pt>
                <c:pt idx="106">
                  <c:v>72.798571157615214</c:v>
                </c:pt>
                <c:pt idx="107">
                  <c:v>73.274065184436594</c:v>
                </c:pt>
                <c:pt idx="108">
                  <c:v>74.258498673069639</c:v>
                </c:pt>
                <c:pt idx="109">
                  <c:v>72.735547899743992</c:v>
                </c:pt>
                <c:pt idx="110">
                  <c:v>71.258657599798525</c:v>
                </c:pt>
                <c:pt idx="111">
                  <c:v>70.41039286273282</c:v>
                </c:pt>
                <c:pt idx="112">
                  <c:v>69.263976695177874</c:v>
                </c:pt>
                <c:pt idx="113">
                  <c:v>70.677530017152662</c:v>
                </c:pt>
                <c:pt idx="114">
                  <c:v>68.900394776799274</c:v>
                </c:pt>
                <c:pt idx="115">
                  <c:v>69.404801550059048</c:v>
                </c:pt>
                <c:pt idx="116">
                  <c:v>69.203862984759326</c:v>
                </c:pt>
                <c:pt idx="117">
                  <c:v>69.025163819155622</c:v>
                </c:pt>
                <c:pt idx="118">
                  <c:v>69.482243214157592</c:v>
                </c:pt>
                <c:pt idx="119">
                  <c:v>68.637307852098047</c:v>
                </c:pt>
                <c:pt idx="120">
                  <c:v>67.486511846117764</c:v>
                </c:pt>
                <c:pt idx="121">
                  <c:v>65.042377701934015</c:v>
                </c:pt>
                <c:pt idx="122">
                  <c:v>64.160801756657847</c:v>
                </c:pt>
                <c:pt idx="123">
                  <c:v>62.201067318917111</c:v>
                </c:pt>
                <c:pt idx="124">
                  <c:v>60.876298550009594</c:v>
                </c:pt>
                <c:pt idx="125">
                  <c:v>59.478781665632503</c:v>
                </c:pt>
                <c:pt idx="126">
                  <c:v>62.608776546261595</c:v>
                </c:pt>
                <c:pt idx="127">
                  <c:v>62.65311489205039</c:v>
                </c:pt>
                <c:pt idx="128">
                  <c:v>63.393398098819596</c:v>
                </c:pt>
                <c:pt idx="129">
                  <c:v>63.300096076445698</c:v>
                </c:pt>
                <c:pt idx="130">
                  <c:v>62.768841496475687</c:v>
                </c:pt>
                <c:pt idx="131">
                  <c:v>63.049895306674834</c:v>
                </c:pt>
                <c:pt idx="132">
                  <c:v>64.306805364080716</c:v>
                </c:pt>
                <c:pt idx="133">
                  <c:v>65.262458144573571</c:v>
                </c:pt>
                <c:pt idx="134">
                  <c:v>66.515081544855747</c:v>
                </c:pt>
                <c:pt idx="135">
                  <c:v>66.274693583273248</c:v>
                </c:pt>
                <c:pt idx="136">
                  <c:v>65.602622888503475</c:v>
                </c:pt>
                <c:pt idx="137">
                  <c:v>65.361188967661391</c:v>
                </c:pt>
                <c:pt idx="138">
                  <c:v>64.981893792491178</c:v>
                </c:pt>
                <c:pt idx="139">
                  <c:v>65.137000530920332</c:v>
                </c:pt>
                <c:pt idx="140">
                  <c:v>65.033722764580801</c:v>
                </c:pt>
                <c:pt idx="141">
                  <c:v>64.787016411328821</c:v>
                </c:pt>
                <c:pt idx="142">
                  <c:v>63.745678844980681</c:v>
                </c:pt>
                <c:pt idx="143">
                  <c:v>63.039263858489306</c:v>
                </c:pt>
                <c:pt idx="144">
                  <c:v>61.651914819034268</c:v>
                </c:pt>
                <c:pt idx="145">
                  <c:v>60.379098140961041</c:v>
                </c:pt>
                <c:pt idx="146">
                  <c:v>59.054870375031463</c:v>
                </c:pt>
                <c:pt idx="147">
                  <c:v>58.509517440065849</c:v>
                </c:pt>
                <c:pt idx="148">
                  <c:v>57.374561954341971</c:v>
                </c:pt>
                <c:pt idx="149">
                  <c:v>56.679795508344775</c:v>
                </c:pt>
                <c:pt idx="150">
                  <c:v>57.350533317589637</c:v>
                </c:pt>
                <c:pt idx="151">
                  <c:v>57.728202304636802</c:v>
                </c:pt>
                <c:pt idx="152">
                  <c:v>56.931083640908476</c:v>
                </c:pt>
                <c:pt idx="153">
                  <c:v>57.505082555908118</c:v>
                </c:pt>
              </c:numCache>
            </c:numRef>
          </c:val>
          <c:smooth val="0"/>
          <c:extLst>
            <c:ext xmlns:c16="http://schemas.microsoft.com/office/drawing/2014/chart" uri="{C3380CC4-5D6E-409C-BE32-E72D297353CC}">
              <c16:uniqueId val="{00000001-E5C9-45CC-96F3-1C63D97571FF}"/>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#REF!</c:f>
              <c:strCache>
                <c:ptCount val="1"/>
                <c:pt idx="0">
                  <c:v>#REF!</c:v>
                </c:pt>
              </c:strCache>
            </c:strRef>
          </c:tx>
          <c:spPr>
            <a:solidFill>
              <a:schemeClr val="bg2">
                <a:lumMod val="90000"/>
              </a:schemeClr>
            </a:solidFill>
            <a:ln>
              <a:noFill/>
            </a:ln>
            <a:effectLst/>
          </c:spPr>
          <c:invertIfNegative val="0"/>
          <c:val>
            <c:numRef>
              <c:f>#REF!</c:f>
              <c:numCache>
                <c:formatCode>General</c:formatCode>
                <c:ptCount val="1"/>
                <c:pt idx="0">
                  <c:v>1</c:v>
                </c:pt>
              </c:numCache>
            </c:numRef>
          </c:val>
          <c:extLst>
            <c:ext xmlns:c16="http://schemas.microsoft.com/office/drawing/2014/chart" uri="{C3380CC4-5D6E-409C-BE32-E72D297353CC}">
              <c16:uniqueId val="{00000000-CF92-4580-916B-7FE9AAC4635B}"/>
            </c:ext>
          </c:extLst>
        </c:ser>
        <c:dLbls>
          <c:showLegendKey val="0"/>
          <c:showVal val="0"/>
          <c:showCatName val="0"/>
          <c:showSerName val="0"/>
          <c:showPercent val="0"/>
          <c:showBubbleSize val="0"/>
        </c:dLbls>
        <c:gapWidth val="0"/>
        <c:axId val="823331007"/>
        <c:axId val="823330527"/>
      </c:barChart>
      <c:lineChart>
        <c:grouping val="standard"/>
        <c:varyColors val="0"/>
        <c:ser>
          <c:idx val="0"/>
          <c:order val="0"/>
          <c:tx>
            <c:strRef>
              <c:f>'4.2 Network size per capita'!$AO$3</c:f>
              <c:strCache>
                <c:ptCount val="1"/>
                <c:pt idx="0">
                  <c:v>School numbers - Primary</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capita'!$AO$8:$AO$161</c:f>
              <c:numCache>
                <c:formatCode>#,##0.00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2.166292134831461</c:v>
                </c:pt>
                <c:pt idx="21">
                  <c:v>2.2067741458364147</c:v>
                </c:pt>
                <c:pt idx="22">
                  <c:v>2.2169266320046215</c:v>
                </c:pt>
                <c:pt idx="23">
                  <c:v>2.2371552568948618</c:v>
                </c:pt>
                <c:pt idx="24">
                  <c:v>2.2757862930916084</c:v>
                </c:pt>
                <c:pt idx="25">
                  <c:v>2.3113271229917647</c:v>
                </c:pt>
                <c:pt idx="26">
                  <c:v>2.3567639257294428</c:v>
                </c:pt>
                <c:pt idx="27">
                  <c:v>2.3748211731044351</c:v>
                </c:pt>
                <c:pt idx="28">
                  <c:v>2.4001021320056171</c:v>
                </c:pt>
                <c:pt idx="29">
                  <c:v>2.4020592667001504</c:v>
                </c:pt>
                <c:pt idx="30">
                  <c:v>2.406880336592006</c:v>
                </c:pt>
                <c:pt idx="31">
                  <c:v>2.3495426095329801</c:v>
                </c:pt>
                <c:pt idx="32">
                  <c:v>2.3311009282105508</c:v>
                </c:pt>
                <c:pt idx="33">
                  <c:v>2.3001370488807673</c:v>
                </c:pt>
                <c:pt idx="34">
                  <c:v>2.2893305207061174</c:v>
                </c:pt>
                <c:pt idx="35">
                  <c:v>2.2439498703543648</c:v>
                </c:pt>
                <c:pt idx="36">
                  <c:v>2.232096184004182</c:v>
                </c:pt>
                <c:pt idx="37">
                  <c:v>2.3004502660663122</c:v>
                </c:pt>
                <c:pt idx="38">
                  <c:v>2.2619992066640222</c:v>
                </c:pt>
                <c:pt idx="39">
                  <c:v>2.2712719511011934</c:v>
                </c:pt>
                <c:pt idx="40">
                  <c:v>2.2905559786747904</c:v>
                </c:pt>
                <c:pt idx="41">
                  <c:v>2.297963359062587</c:v>
                </c:pt>
                <c:pt idx="42">
                  <c:v>2.2784580498866216</c:v>
                </c:pt>
                <c:pt idx="43">
                  <c:v>2.2459233142353461</c:v>
                </c:pt>
                <c:pt idx="44">
                  <c:v>2.2761389422237737</c:v>
                </c:pt>
                <c:pt idx="45">
                  <c:v>2.2852680895366997</c:v>
                </c:pt>
                <c:pt idx="46">
                  <c:v>2.3143801078073376</c:v>
                </c:pt>
                <c:pt idx="47">
                  <c:v>2.3409447446400558</c:v>
                </c:pt>
                <c:pt idx="48">
                  <c:v>2.3253605042742422</c:v>
                </c:pt>
                <c:pt idx="49">
                  <c:v>2.2253911342894397</c:v>
                </c:pt>
                <c:pt idx="50">
                  <c:v>2.2081743002544529</c:v>
                </c:pt>
                <c:pt idx="51">
                  <c:v>2.2093293107449523</c:v>
                </c:pt>
                <c:pt idx="52">
                  <c:v>2.2291303358859653</c:v>
                </c:pt>
                <c:pt idx="53">
                  <c:v>2.2218912881608337</c:v>
                </c:pt>
                <c:pt idx="54">
                  <c:v>2.1847635726795094</c:v>
                </c:pt>
                <c:pt idx="55">
                  <c:v>2.136026263202969</c:v>
                </c:pt>
                <c:pt idx="56">
                  <c:v>2.1207246275442402</c:v>
                </c:pt>
                <c:pt idx="57">
                  <c:v>2.0959735245449531</c:v>
                </c:pt>
                <c:pt idx="58">
                  <c:v>2.0676025623551859</c:v>
                </c:pt>
                <c:pt idx="59">
                  <c:v>2.0429311621021462</c:v>
                </c:pt>
                <c:pt idx="60">
                  <c:v>2.0208388638173616</c:v>
                </c:pt>
                <c:pt idx="61">
                  <c:v>1.9556080903598634</c:v>
                </c:pt>
                <c:pt idx="62">
                  <c:v>1.9365348276536132</c:v>
                </c:pt>
                <c:pt idx="63">
                  <c:v>1.9242453622907376</c:v>
                </c:pt>
                <c:pt idx="64">
                  <c:v>1.9205595482546201</c:v>
                </c:pt>
                <c:pt idx="65">
                  <c:v>1.8793400012741288</c:v>
                </c:pt>
                <c:pt idx="66">
                  <c:v>1.8357945222769152</c:v>
                </c:pt>
                <c:pt idx="67">
                  <c:v>1.7736296666250468</c:v>
                </c:pt>
                <c:pt idx="68">
                  <c:v>1.6931347710560465</c:v>
                </c:pt>
                <c:pt idx="69">
                  <c:v>1.6319444444444446</c:v>
                </c:pt>
                <c:pt idx="70">
                  <c:v>1.6258570029382957</c:v>
                </c:pt>
                <c:pt idx="71">
                  <c:v>1.6074055909759686</c:v>
                </c:pt>
                <c:pt idx="72">
                  <c:v>1.582742605719873</c:v>
                </c:pt>
                <c:pt idx="73">
                  <c:v>1.5517661388550548</c:v>
                </c:pt>
                <c:pt idx="74">
                  <c:v>1.5110660382986338</c:v>
                </c:pt>
                <c:pt idx="75">
                  <c:v>1.4550295173052437</c:v>
                </c:pt>
                <c:pt idx="76">
                  <c:v>1.4018639119694589</c:v>
                </c:pt>
                <c:pt idx="77">
                  <c:v>1.3370013755158185</c:v>
                </c:pt>
                <c:pt idx="78">
                  <c:v>1.2945682075624361</c:v>
                </c:pt>
                <c:pt idx="79">
                  <c:v>1.2531050155911421</c:v>
                </c:pt>
                <c:pt idx="80">
                  <c:v>1.2330756860507339</c:v>
                </c:pt>
                <c:pt idx="81">
                  <c:v>1.1936056838365896</c:v>
                </c:pt>
                <c:pt idx="82">
                  <c:v>1.1641805788797785</c:v>
                </c:pt>
                <c:pt idx="83">
                  <c:v>1.1437798235889527</c:v>
                </c:pt>
                <c:pt idx="84">
                  <c:v>1.1300981873111782</c:v>
                </c:pt>
                <c:pt idx="85">
                  <c:v>1.1192719881744273</c:v>
                </c:pt>
                <c:pt idx="86">
                  <c:v>1.1008509867825456</c:v>
                </c:pt>
                <c:pt idx="87">
                  <c:v>1.0814035707972423</c:v>
                </c:pt>
                <c:pt idx="88">
                  <c:v>1.0703799654576855</c:v>
                </c:pt>
                <c:pt idx="89">
                  <c:v>1.0607280586515235</c:v>
                </c:pt>
                <c:pt idx="90">
                  <c:v>1.0480113163587952</c:v>
                </c:pt>
                <c:pt idx="91">
                  <c:v>1.0348189980904401</c:v>
                </c:pt>
                <c:pt idx="92">
                  <c:v>1.0139915732570157</c:v>
                </c:pt>
                <c:pt idx="93">
                  <c:v>0.99536405781292625</c:v>
                </c:pt>
                <c:pt idx="94">
                  <c:v>0.98739014138326331</c:v>
                </c:pt>
                <c:pt idx="95">
                  <c:v>0.97379683159396346</c:v>
                </c:pt>
                <c:pt idx="96">
                  <c:v>0.96079371519197432</c:v>
                </c:pt>
                <c:pt idx="97">
                  <c:v>0.95264116575591995</c:v>
                </c:pt>
                <c:pt idx="98">
                  <c:v>0.95131626397403535</c:v>
                </c:pt>
                <c:pt idx="99">
                  <c:v>0.92831669044222542</c:v>
                </c:pt>
                <c:pt idx="100">
                  <c:v>0.90985589565583258</c:v>
                </c:pt>
                <c:pt idx="101">
                  <c:v>0.89667069173710545</c:v>
                </c:pt>
                <c:pt idx="102">
                  <c:v>0.87204784268675883</c:v>
                </c:pt>
                <c:pt idx="103">
                  <c:v>0.84597837945056031</c:v>
                </c:pt>
                <c:pt idx="104">
                  <c:v>0.82247161939260649</c:v>
                </c:pt>
                <c:pt idx="105">
                  <c:v>0.80891942615389512</c:v>
                </c:pt>
                <c:pt idx="106">
                  <c:v>0.79692735664158809</c:v>
                </c:pt>
                <c:pt idx="107">
                  <c:v>0.78101313794845884</c:v>
                </c:pt>
                <c:pt idx="108">
                  <c:v>0.78288891697207119</c:v>
                </c:pt>
                <c:pt idx="109">
                  <c:v>0.7882676443629697</c:v>
                </c:pt>
                <c:pt idx="110">
                  <c:v>0.78485077446165463</c:v>
                </c:pt>
                <c:pt idx="111">
                  <c:v>0.7619345750508687</c:v>
                </c:pt>
                <c:pt idx="112">
                  <c:v>0.75306805503904795</c:v>
                </c:pt>
                <c:pt idx="113">
                  <c:v>0.73296986032835088</c:v>
                </c:pt>
                <c:pt idx="114">
                  <c:v>0.72395991497115098</c:v>
                </c:pt>
                <c:pt idx="115">
                  <c:v>0.7214434924767642</c:v>
                </c:pt>
                <c:pt idx="116">
                  <c:v>0.71223781499924554</c:v>
                </c:pt>
                <c:pt idx="117">
                  <c:v>0.70464677897130545</c:v>
                </c:pt>
                <c:pt idx="118">
                  <c:v>0.70190123161544904</c:v>
                </c:pt>
                <c:pt idx="119">
                  <c:v>0.69648050329396394</c:v>
                </c:pt>
                <c:pt idx="120">
                  <c:v>0.68672296504808816</c:v>
                </c:pt>
                <c:pt idx="121">
                  <c:v>0.66581342434584756</c:v>
                </c:pt>
                <c:pt idx="122">
                  <c:v>0.65846517651033165</c:v>
                </c:pt>
                <c:pt idx="123">
                  <c:v>0.64734004113624999</c:v>
                </c:pt>
                <c:pt idx="124">
                  <c:v>0.63755721843050184</c:v>
                </c:pt>
                <c:pt idx="125">
                  <c:v>0.62373539806296707</c:v>
                </c:pt>
                <c:pt idx="126">
                  <c:v>0.60920181803683915</c:v>
                </c:pt>
                <c:pt idx="127">
                  <c:v>0.60220369737291923</c:v>
                </c:pt>
                <c:pt idx="128">
                  <c:v>0.59594693408544863</c:v>
                </c:pt>
                <c:pt idx="129">
                  <c:v>0.58476798836696009</c:v>
                </c:pt>
                <c:pt idx="130">
                  <c:v>0.57447522656270167</c:v>
                </c:pt>
                <c:pt idx="131">
                  <c:v>0.56585465502272614</c:v>
                </c:pt>
                <c:pt idx="132">
                  <c:v>0.55069557588670259</c:v>
                </c:pt>
                <c:pt idx="133">
                  <c:v>0.53525704155997644</c:v>
                </c:pt>
                <c:pt idx="134">
                  <c:v>0.51624820747150191</c:v>
                </c:pt>
                <c:pt idx="135">
                  <c:v>0.4948329728430666</c:v>
                </c:pt>
                <c:pt idx="136">
                  <c:v>0.48727756527523697</c:v>
                </c:pt>
                <c:pt idx="137">
                  <c:v>0.48213486586428622</c:v>
                </c:pt>
                <c:pt idx="138">
                  <c:v>0.47590122187697126</c:v>
                </c:pt>
                <c:pt idx="139">
                  <c:v>0.46836407285150389</c:v>
                </c:pt>
                <c:pt idx="140">
                  <c:v>0.46114451633553577</c:v>
                </c:pt>
                <c:pt idx="141">
                  <c:v>0.45619857253261809</c:v>
                </c:pt>
                <c:pt idx="142">
                  <c:v>0.45188549221627244</c:v>
                </c:pt>
                <c:pt idx="143">
                  <c:v>0.44199758788582655</c:v>
                </c:pt>
                <c:pt idx="144">
                  <c:v>0.42962930505652441</c:v>
                </c:pt>
                <c:pt idx="145">
                  <c:v>0.42091043591997773</c:v>
                </c:pt>
                <c:pt idx="146">
                  <c:v>0.409220572195654</c:v>
                </c:pt>
                <c:pt idx="147">
                  <c:v>0.4002469389854923</c:v>
                </c:pt>
                <c:pt idx="148">
                  <c:v>0.3941904511110661</c:v>
                </c:pt>
                <c:pt idx="149">
                  <c:v>0.38690298581687255</c:v>
                </c:pt>
                <c:pt idx="150">
                  <c:v>0.38237493604124845</c:v>
                </c:pt>
                <c:pt idx="151">
                  <c:v>0.3816808903921029</c:v>
                </c:pt>
                <c:pt idx="152">
                  <c:v>0.37924502509422542</c:v>
                </c:pt>
                <c:pt idx="153">
                  <c:v>0.36765404419448616</c:v>
                </c:pt>
              </c:numCache>
            </c:numRef>
          </c:val>
          <c:smooth val="0"/>
          <c:extLst>
            <c:ext xmlns:c16="http://schemas.microsoft.com/office/drawing/2014/chart" uri="{C3380CC4-5D6E-409C-BE32-E72D297353CC}">
              <c16:uniqueId val="{00000001-CF92-4580-916B-7FE9AAC4635B}"/>
            </c:ext>
          </c:extLst>
        </c:ser>
        <c:ser>
          <c:idx val="1"/>
          <c:order val="1"/>
          <c:tx>
            <c:strRef>
              <c:f>'4.2 Network size per capita'!$AP$3</c:f>
              <c:strCache>
                <c:ptCount val="1"/>
                <c:pt idx="0">
                  <c:v>School numbers - Secondary</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capita'!$AP$8:$AP$161</c:f>
              <c:numCache>
                <c:formatCode>#,##0.00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0.22172284644194756</c:v>
                </c:pt>
                <c:pt idx="21">
                  <c:v>0.21150717349504511</c:v>
                </c:pt>
                <c:pt idx="22">
                  <c:v>0.20219526285384171</c:v>
                </c:pt>
                <c:pt idx="23">
                  <c:v>0.20859582808343832</c:v>
                </c:pt>
                <c:pt idx="24">
                  <c:v>0.20738909490454607</c:v>
                </c:pt>
                <c:pt idx="25">
                  <c:v>0.20251113811259619</c:v>
                </c:pt>
                <c:pt idx="26">
                  <c:v>0.19098143236074269</c:v>
                </c:pt>
                <c:pt idx="27">
                  <c:v>0.1846794121472233</c:v>
                </c:pt>
                <c:pt idx="28">
                  <c:v>0.19149751053236308</c:v>
                </c:pt>
                <c:pt idx="29">
                  <c:v>0.19462581617277749</c:v>
                </c:pt>
                <c:pt idx="30">
                  <c:v>0.19180794456131667</c:v>
                </c:pt>
                <c:pt idx="31">
                  <c:v>0.1889744824265768</c:v>
                </c:pt>
                <c:pt idx="32">
                  <c:v>0.17859240982258254</c:v>
                </c:pt>
                <c:pt idx="33">
                  <c:v>0.17016902695294653</c:v>
                </c:pt>
                <c:pt idx="34">
                  <c:v>0.17097812812257132</c:v>
                </c:pt>
                <c:pt idx="35">
                  <c:v>0.16421780466724287</c:v>
                </c:pt>
                <c:pt idx="36">
                  <c:v>0.16832200731834815</c:v>
                </c:pt>
                <c:pt idx="37">
                  <c:v>0.1627097830536226</c:v>
                </c:pt>
                <c:pt idx="38">
                  <c:v>0.15965886552955175</c:v>
                </c:pt>
                <c:pt idx="39">
                  <c:v>0.15814495003395751</c:v>
                </c:pt>
                <c:pt idx="40">
                  <c:v>0.15946306169078447</c:v>
                </c:pt>
                <c:pt idx="41">
                  <c:v>0.15995536129452248</c:v>
                </c:pt>
                <c:pt idx="42">
                  <c:v>0.15147392290249434</c:v>
                </c:pt>
                <c:pt idx="43">
                  <c:v>0.14455707360070516</c:v>
                </c:pt>
                <c:pt idx="44">
                  <c:v>0.15011345784604643</c:v>
                </c:pt>
                <c:pt idx="45">
                  <c:v>0.15356585111920873</c:v>
                </c:pt>
                <c:pt idx="46">
                  <c:v>0.14084507042253522</c:v>
                </c:pt>
                <c:pt idx="47">
                  <c:v>0.14554645284992154</c:v>
                </c:pt>
                <c:pt idx="48">
                  <c:v>0.1139797944909766</c:v>
                </c:pt>
                <c:pt idx="49">
                  <c:v>0.11652542372881357</c:v>
                </c:pt>
                <c:pt idx="50">
                  <c:v>0.10416666666666667</c:v>
                </c:pt>
                <c:pt idx="51">
                  <c:v>0.10443258296588535</c:v>
                </c:pt>
                <c:pt idx="52">
                  <c:v>0.11145651679429829</c:v>
                </c:pt>
                <c:pt idx="53">
                  <c:v>0.12360387192851825</c:v>
                </c:pt>
                <c:pt idx="54">
                  <c:v>0.12697022767075306</c:v>
                </c:pt>
                <c:pt idx="55">
                  <c:v>0.13060234085069941</c:v>
                </c:pt>
                <c:pt idx="56">
                  <c:v>0.13219556550325243</c:v>
                </c:pt>
                <c:pt idx="57">
                  <c:v>0.13582460011031441</c:v>
                </c:pt>
                <c:pt idx="58">
                  <c:v>0.13765844350551995</c:v>
                </c:pt>
                <c:pt idx="59">
                  <c:v>0.13929076105241908</c:v>
                </c:pt>
                <c:pt idx="60">
                  <c:v>0.14003185558800108</c:v>
                </c:pt>
                <c:pt idx="61">
                  <c:v>0.13921723141581296</c:v>
                </c:pt>
                <c:pt idx="62">
                  <c:v>0.13683456050042353</c:v>
                </c:pt>
                <c:pt idx="63">
                  <c:v>0.13638420270182922</c:v>
                </c:pt>
                <c:pt idx="64">
                  <c:v>0.13603696098562629</c:v>
                </c:pt>
                <c:pt idx="65">
                  <c:v>0.13760591195769892</c:v>
                </c:pt>
                <c:pt idx="66">
                  <c:v>0.13568092894105768</c:v>
                </c:pt>
                <c:pt idx="67">
                  <c:v>0.13609689099762767</c:v>
                </c:pt>
                <c:pt idx="68">
                  <c:v>0.1353271952048446</c:v>
                </c:pt>
                <c:pt idx="69">
                  <c:v>0.1394980506822612</c:v>
                </c:pt>
                <c:pt idx="70">
                  <c:v>0.14324191968658179</c:v>
                </c:pt>
                <c:pt idx="71">
                  <c:v>0.1459048553212359</c:v>
                </c:pt>
                <c:pt idx="72">
                  <c:v>0.14421901735516987</c:v>
                </c:pt>
                <c:pt idx="73">
                  <c:v>0.14190012180267966</c:v>
                </c:pt>
                <c:pt idx="74">
                  <c:v>0.14257591123307284</c:v>
                </c:pt>
                <c:pt idx="75">
                  <c:v>0.14353513138094687</c:v>
                </c:pt>
                <c:pt idx="76">
                  <c:v>0.14316191331686504</c:v>
                </c:pt>
                <c:pt idx="77">
                  <c:v>0.1452544704264099</c:v>
                </c:pt>
                <c:pt idx="78">
                  <c:v>0.14348130967150333</c:v>
                </c:pt>
                <c:pt idx="79">
                  <c:v>0.14217007557740075</c:v>
                </c:pt>
                <c:pt idx="80">
                  <c:v>0.13954453493800903</c:v>
                </c:pt>
                <c:pt idx="81">
                  <c:v>0.13752854605430093</c:v>
                </c:pt>
                <c:pt idx="82">
                  <c:v>0.13731107379235405</c:v>
                </c:pt>
                <c:pt idx="83">
                  <c:v>0.13736925820600568</c:v>
                </c:pt>
                <c:pt idx="84">
                  <c:v>0.13972809667673716</c:v>
                </c:pt>
                <c:pt idx="85">
                  <c:v>0.14504804138950481</c:v>
                </c:pt>
                <c:pt idx="86">
                  <c:v>0.14665942422596415</c:v>
                </c:pt>
                <c:pt idx="87">
                  <c:v>0.14804666784514761</c:v>
                </c:pt>
                <c:pt idx="88">
                  <c:v>0.14896373056994819</c:v>
                </c:pt>
                <c:pt idx="89">
                  <c:v>0.14578124337839554</c:v>
                </c:pt>
                <c:pt idx="90">
                  <c:v>0.14727908137793308</c:v>
                </c:pt>
                <c:pt idx="91">
                  <c:v>0.14829561613781336</c:v>
                </c:pt>
                <c:pt idx="92">
                  <c:v>0.14746800222593209</c:v>
                </c:pt>
                <c:pt idx="93">
                  <c:v>0.14686976508629088</c:v>
                </c:pt>
                <c:pt idx="94">
                  <c:v>0.14444019870080244</c:v>
                </c:pt>
                <c:pt idx="95">
                  <c:v>0.14115173811847737</c:v>
                </c:pt>
                <c:pt idx="96">
                  <c:v>0.1401541695865452</c:v>
                </c:pt>
                <c:pt idx="97">
                  <c:v>0.13843351548269581</c:v>
                </c:pt>
                <c:pt idx="98">
                  <c:v>0.13775694194013702</c:v>
                </c:pt>
                <c:pt idx="99">
                  <c:v>0.13766048502139799</c:v>
                </c:pt>
                <c:pt idx="100">
                  <c:v>0.13533887311104101</c:v>
                </c:pt>
                <c:pt idx="101">
                  <c:v>0.13627738485423496</c:v>
                </c:pt>
                <c:pt idx="102">
                  <c:v>0.13244585599891881</c:v>
                </c:pt>
                <c:pt idx="103">
                  <c:v>0.12992165030248934</c:v>
                </c:pt>
                <c:pt idx="104">
                  <c:v>0.12710631003590026</c:v>
                </c:pt>
                <c:pt idx="105">
                  <c:v>0.12469383210866178</c:v>
                </c:pt>
                <c:pt idx="106">
                  <c:v>0.12549788202566858</c:v>
                </c:pt>
                <c:pt idx="107">
                  <c:v>0.12569479535118747</c:v>
                </c:pt>
                <c:pt idx="108">
                  <c:v>0.12447870592695565</c:v>
                </c:pt>
                <c:pt idx="109">
                  <c:v>0.12484591801257942</c:v>
                </c:pt>
                <c:pt idx="110">
                  <c:v>0.12466943709860218</c:v>
                </c:pt>
                <c:pt idx="111">
                  <c:v>0.12302394740961026</c:v>
                </c:pt>
                <c:pt idx="112">
                  <c:v>0.12117267881492501</c:v>
                </c:pt>
                <c:pt idx="113">
                  <c:v>0.12251899044351874</c:v>
                </c:pt>
                <c:pt idx="114">
                  <c:v>0.12055876100819922</c:v>
                </c:pt>
                <c:pt idx="115">
                  <c:v>0.12170385395537525</c:v>
                </c:pt>
                <c:pt idx="116">
                  <c:v>0.12041647804436396</c:v>
                </c:pt>
                <c:pt idx="117">
                  <c:v>0.11848837557224499</c:v>
                </c:pt>
                <c:pt idx="118">
                  <c:v>0.11837857228267368</c:v>
                </c:pt>
                <c:pt idx="119">
                  <c:v>0.11751439254555165</c:v>
                </c:pt>
                <c:pt idx="120">
                  <c:v>0.11699507389162563</c:v>
                </c:pt>
                <c:pt idx="121">
                  <c:v>9.5278725824800917E-2</c:v>
                </c:pt>
                <c:pt idx="122">
                  <c:v>9.543381566353247E-2</c:v>
                </c:pt>
                <c:pt idx="123">
                  <c:v>9.4224248151648232E-2</c:v>
                </c:pt>
                <c:pt idx="124">
                  <c:v>9.1823589068881398E-2</c:v>
                </c:pt>
                <c:pt idx="125">
                  <c:v>9.0646666846521173E-2</c:v>
                </c:pt>
                <c:pt idx="126">
                  <c:v>9.0104457379794278E-2</c:v>
                </c:pt>
                <c:pt idx="127">
                  <c:v>8.8884213848055324E-2</c:v>
                </c:pt>
                <c:pt idx="128">
                  <c:v>8.9574845920818963E-2</c:v>
                </c:pt>
                <c:pt idx="129">
                  <c:v>8.6988133260626835E-2</c:v>
                </c:pt>
                <c:pt idx="130">
                  <c:v>8.6752213988794513E-2</c:v>
                </c:pt>
                <c:pt idx="131">
                  <c:v>8.5797456718247275E-2</c:v>
                </c:pt>
                <c:pt idx="132">
                  <c:v>8.2967790449931078E-2</c:v>
                </c:pt>
                <c:pt idx="133">
                  <c:v>8.444947803821154E-2</c:v>
                </c:pt>
                <c:pt idx="134">
                  <c:v>8.5555258488685809E-2</c:v>
                </c:pt>
                <c:pt idx="135">
                  <c:v>8.4354722422494588E-2</c:v>
                </c:pt>
                <c:pt idx="136">
                  <c:v>8.3628329096481435E-2</c:v>
                </c:pt>
                <c:pt idx="137">
                  <c:v>8.2907412205290049E-2</c:v>
                </c:pt>
                <c:pt idx="138">
                  <c:v>8.2237226362638138E-2</c:v>
                </c:pt>
                <c:pt idx="139">
                  <c:v>8.1715565199325962E-2</c:v>
                </c:pt>
                <c:pt idx="140">
                  <c:v>8.207777955600265E-2</c:v>
                </c:pt>
                <c:pt idx="141">
                  <c:v>8.2283947811065142E-2</c:v>
                </c:pt>
                <c:pt idx="142">
                  <c:v>8.1791274091145311E-2</c:v>
                </c:pt>
                <c:pt idx="143">
                  <c:v>8.0403805780140267E-2</c:v>
                </c:pt>
                <c:pt idx="144">
                  <c:v>8.0185785645429844E-2</c:v>
                </c:pt>
                <c:pt idx="145">
                  <c:v>7.8692883332975957E-2</c:v>
                </c:pt>
                <c:pt idx="146">
                  <c:v>7.7187683530497514E-2</c:v>
                </c:pt>
                <c:pt idx="147">
                  <c:v>7.6962650478444292E-2</c:v>
                </c:pt>
                <c:pt idx="148">
                  <c:v>7.5759110336864707E-2</c:v>
                </c:pt>
                <c:pt idx="149">
                  <c:v>7.4794613196475096E-2</c:v>
                </c:pt>
                <c:pt idx="150">
                  <c:v>7.4388947927736454E-2</c:v>
                </c:pt>
                <c:pt idx="151">
                  <c:v>7.4133794785070983E-2</c:v>
                </c:pt>
                <c:pt idx="152">
                  <c:v>7.3622746890073629E-2</c:v>
                </c:pt>
                <c:pt idx="153">
                  <c:v>7.1060781668598347E-2</c:v>
                </c:pt>
              </c:numCache>
            </c:numRef>
          </c:val>
          <c:smooth val="0"/>
          <c:extLst>
            <c:ext xmlns:c16="http://schemas.microsoft.com/office/drawing/2014/chart" uri="{C3380CC4-5D6E-409C-BE32-E72D297353CC}">
              <c16:uniqueId val="{00000002-CF92-4580-916B-7FE9AAC4635B}"/>
            </c:ext>
          </c:extLst>
        </c:ser>
        <c:dLbls>
          <c:showLegendKey val="0"/>
          <c:showVal val="0"/>
          <c:showCatName val="0"/>
          <c:showSerName val="0"/>
          <c:showPercent val="0"/>
          <c:showBubbleSize val="0"/>
        </c:dLbls>
        <c:marker val="1"/>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Schools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1"/>
      </c:valAx>
      <c:valAx>
        <c:axId val="823330527"/>
        <c:scaling>
          <c:orientation val="minMax"/>
          <c:max val="1"/>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331007"/>
        <c:crosses val="max"/>
        <c:crossBetween val="between"/>
      </c:valAx>
      <c:catAx>
        <c:axId val="823331007"/>
        <c:scaling>
          <c:orientation val="minMax"/>
        </c:scaling>
        <c:delete val="1"/>
        <c:axPos val="b"/>
        <c:majorTickMark val="out"/>
        <c:minorTickMark val="none"/>
        <c:tickLblPos val="nextTo"/>
        <c:crossAx val="823330527"/>
        <c:crosses val="autoZero"/>
        <c:auto val="1"/>
        <c:lblAlgn val="ctr"/>
        <c:lblOffset val="100"/>
        <c:noMultiLvlLbl val="0"/>
      </c:cat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capita'!$AT$3</c:f>
              <c:strCache>
                <c:ptCount val="1"/>
                <c:pt idx="0">
                  <c:v>Prisoner volumes - total</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capita'!$AT$8:$AT$161</c:f>
              <c:numCache>
                <c:formatCode>#,##0.0</c:formatCode>
                <c:ptCount val="154"/>
                <c:pt idx="0">
                  <c:v>#N/A</c:v>
                </c:pt>
                <c:pt idx="1">
                  <c:v>#N/A</c:v>
                </c:pt>
                <c:pt idx="2">
                  <c:v>#N/A</c:v>
                </c:pt>
                <c:pt idx="3">
                  <c:v>#N/A</c:v>
                </c:pt>
                <c:pt idx="4">
                  <c:v>#N/A</c:v>
                </c:pt>
                <c:pt idx="5">
                  <c:v>1.5451792134759024</c:v>
                </c:pt>
                <c:pt idx="6">
                  <c:v>1.3744900780545244</c:v>
                </c:pt>
                <c:pt idx="7">
                  <c:v>1.4425052541616783</c:v>
                </c:pt>
                <c:pt idx="8">
                  <c:v>1.2518475295164053</c:v>
                </c:pt>
                <c:pt idx="9">
                  <c:v>1.3758976961785419</c:v>
                </c:pt>
                <c:pt idx="10">
                  <c:v>1.3303323597660512</c:v>
                </c:pt>
                <c:pt idx="11">
                  <c:v>1.1761753627199252</c:v>
                </c:pt>
                <c:pt idx="12">
                  <c:v>1.0288667687867725</c:v>
                </c:pt>
                <c:pt idx="13">
                  <c:v>0.96930984564395872</c:v>
                </c:pt>
                <c:pt idx="14">
                  <c:v>0.92047974555399181</c:v>
                </c:pt>
                <c:pt idx="15">
                  <c:v>0.85741966736638142</c:v>
                </c:pt>
                <c:pt idx="16">
                  <c:v>0.88375039594551785</c:v>
                </c:pt>
                <c:pt idx="17">
                  <c:v>0.98093909809390989</c:v>
                </c:pt>
                <c:pt idx="18">
                  <c:v>0.93177267826890497</c:v>
                </c:pt>
                <c:pt idx="19">
                  <c:v>0.9285714285714286</c:v>
                </c:pt>
                <c:pt idx="20">
                  <c:v>0.77453183520599256</c:v>
                </c:pt>
                <c:pt idx="21">
                  <c:v>0.73066114480106503</c:v>
                </c:pt>
                <c:pt idx="22">
                  <c:v>0.62536106296938188</c:v>
                </c:pt>
                <c:pt idx="23">
                  <c:v>0.64818703625927476</c:v>
                </c:pt>
                <c:pt idx="24">
                  <c:v>0.66337041615162751</c:v>
                </c:pt>
                <c:pt idx="25">
                  <c:v>0.71688942891859053</c:v>
                </c:pt>
                <c:pt idx="26">
                  <c:v>0.65384615384615385</c:v>
                </c:pt>
                <c:pt idx="27">
                  <c:v>0.81024840681493049</c:v>
                </c:pt>
                <c:pt idx="28">
                  <c:v>0.68045448742499681</c:v>
                </c:pt>
                <c:pt idx="29">
                  <c:v>0.63787041687594181</c:v>
                </c:pt>
                <c:pt idx="30">
                  <c:v>0.65214701150847665</c:v>
                </c:pt>
                <c:pt idx="31">
                  <c:v>0.79561868078960041</c:v>
                </c:pt>
                <c:pt idx="32">
                  <c:v>0.70731993890259659</c:v>
                </c:pt>
                <c:pt idx="33">
                  <c:v>0.78574691640018279</c:v>
                </c:pt>
                <c:pt idx="34">
                  <c:v>0.77828355723326303</c:v>
                </c:pt>
                <c:pt idx="35">
                  <c:v>0.82108902333621436</c:v>
                </c:pt>
                <c:pt idx="36">
                  <c:v>0.87088342916884465</c:v>
                </c:pt>
                <c:pt idx="37">
                  <c:v>0.80945558739255008</c:v>
                </c:pt>
                <c:pt idx="38">
                  <c:v>0.80821102737009121</c:v>
                </c:pt>
                <c:pt idx="39">
                  <c:v>0.85087804404773459</c:v>
                </c:pt>
                <c:pt idx="40">
                  <c:v>0.80255140898705257</c:v>
                </c:pt>
                <c:pt idx="41">
                  <c:v>0.74583837068725012</c:v>
                </c:pt>
                <c:pt idx="42">
                  <c:v>0.74467120181405899</c:v>
                </c:pt>
                <c:pt idx="43">
                  <c:v>0.73512560599382992</c:v>
                </c:pt>
                <c:pt idx="44">
                  <c:v>0.856170361319602</c:v>
                </c:pt>
                <c:pt idx="45">
                  <c:v>0.81641506159986121</c:v>
                </c:pt>
                <c:pt idx="46">
                  <c:v>0.72509128847157012</c:v>
                </c:pt>
                <c:pt idx="47">
                  <c:v>0.83144500610074956</c:v>
                </c:pt>
                <c:pt idx="48">
                  <c:v>0.86780070805629905</c:v>
                </c:pt>
                <c:pt idx="49">
                  <c:v>0.69426336375488917</c:v>
                </c:pt>
                <c:pt idx="50">
                  <c:v>0.7919847328244275</c:v>
                </c:pt>
                <c:pt idx="51">
                  <c:v>0.80761197493618009</c:v>
                </c:pt>
                <c:pt idx="52">
                  <c:v>0.79763439229661082</c:v>
                </c:pt>
                <c:pt idx="53">
                  <c:v>0.84959046909903202</c:v>
                </c:pt>
                <c:pt idx="54">
                  <c:v>0.87346760070052543</c:v>
                </c:pt>
                <c:pt idx="55">
                  <c:v>0.91635740793605491</c:v>
                </c:pt>
                <c:pt idx="56">
                  <c:v>0.97083304189690145</c:v>
                </c:pt>
                <c:pt idx="57">
                  <c:v>1.0224765581908439</c:v>
                </c:pt>
                <c:pt idx="58">
                  <c:v>0.97792013084366902</c:v>
                </c:pt>
                <c:pt idx="59">
                  <c:v>0.90303478904515178</c:v>
                </c:pt>
                <c:pt idx="60">
                  <c:v>1.0107512609503584</c:v>
                </c:pt>
                <c:pt idx="61">
                  <c:v>1.0598896769109536</c:v>
                </c:pt>
                <c:pt idx="62">
                  <c:v>0.99172476705545065</c:v>
                </c:pt>
                <c:pt idx="63">
                  <c:v>0.91138258677525696</c:v>
                </c:pt>
                <c:pt idx="64">
                  <c:v>0.76937885010266938</c:v>
                </c:pt>
                <c:pt idx="65">
                  <c:v>0.70841562081926479</c:v>
                </c:pt>
                <c:pt idx="66">
                  <c:v>0.57743279060961761</c:v>
                </c:pt>
                <c:pt idx="67">
                  <c:v>0.49319515545011861</c:v>
                </c:pt>
                <c:pt idx="68">
                  <c:v>0.48013347339801021</c:v>
                </c:pt>
                <c:pt idx="69">
                  <c:v>0.54519980506822607</c:v>
                </c:pt>
                <c:pt idx="70">
                  <c:v>0.52828109696376102</c:v>
                </c:pt>
                <c:pt idx="71">
                  <c:v>0.605689063266307</c:v>
                </c:pt>
                <c:pt idx="72">
                  <c:v>0.79687118064043028</c:v>
                </c:pt>
                <c:pt idx="73">
                  <c:v>0.62362971985383675</c:v>
                </c:pt>
                <c:pt idx="74">
                  <c:v>0.56374157370399103</c:v>
                </c:pt>
                <c:pt idx="75">
                  <c:v>0.57761314967010069</c:v>
                </c:pt>
                <c:pt idx="76">
                  <c:v>0.55692791376600037</c:v>
                </c:pt>
                <c:pt idx="77">
                  <c:v>0.59862448418156811</c:v>
                </c:pt>
                <c:pt idx="78">
                  <c:v>0.53185177194023414</c:v>
                </c:pt>
                <c:pt idx="79">
                  <c:v>0.49733100787484807</c:v>
                </c:pt>
                <c:pt idx="80">
                  <c:v>0.54105929345852566</c:v>
                </c:pt>
                <c:pt idx="81">
                  <c:v>0.52778482618624711</c:v>
                </c:pt>
                <c:pt idx="82">
                  <c:v>0.53492047811913457</c:v>
                </c:pt>
                <c:pt idx="83">
                  <c:v>0.52441316816889183</c:v>
                </c:pt>
                <c:pt idx="84">
                  <c:v>0.56457703927492453</c:v>
                </c:pt>
                <c:pt idx="85">
                  <c:v>0.51644493717664441</c:v>
                </c:pt>
                <c:pt idx="86">
                  <c:v>0.61651276480173811</c:v>
                </c:pt>
                <c:pt idx="87">
                  <c:v>0.65140533851864946</c:v>
                </c:pt>
                <c:pt idx="88">
                  <c:v>0.70898100172711576</c:v>
                </c:pt>
                <c:pt idx="89">
                  <c:v>0.72636352078654065</c:v>
                </c:pt>
                <c:pt idx="90">
                  <c:v>0.73930770510900312</c:v>
                </c:pt>
                <c:pt idx="91">
                  <c:v>0.73863405517409497</c:v>
                </c:pt>
                <c:pt idx="92">
                  <c:v>0.67851180538993561</c:v>
                </c:pt>
                <c:pt idx="93">
                  <c:v>0.68759982858701163</c:v>
                </c:pt>
                <c:pt idx="94">
                  <c:v>0.64539549102025218</c:v>
                </c:pt>
                <c:pt idx="95">
                  <c:v>0.6205420827389444</c:v>
                </c:pt>
                <c:pt idx="96">
                  <c:v>0.70003319440858636</c:v>
                </c:pt>
                <c:pt idx="97">
                  <c:v>0.7224043715846995</c:v>
                </c:pt>
                <c:pt idx="98">
                  <c:v>0.72953479985575198</c:v>
                </c:pt>
                <c:pt idx="99">
                  <c:v>0.70149786019971472</c:v>
                </c:pt>
                <c:pt idx="100">
                  <c:v>0.8292135619368185</c:v>
                </c:pt>
                <c:pt idx="101">
                  <c:v>0.90943591512851474</c:v>
                </c:pt>
                <c:pt idx="102">
                  <c:v>0.85515423860526407</c:v>
                </c:pt>
                <c:pt idx="103">
                  <c:v>0.84862309497834643</c:v>
                </c:pt>
                <c:pt idx="104">
                  <c:v>0.78915876968854104</c:v>
                </c:pt>
                <c:pt idx="105">
                  <c:v>0.8754015968444826</c:v>
                </c:pt>
                <c:pt idx="106">
                  <c:v>0.87304798634380731</c:v>
                </c:pt>
                <c:pt idx="107">
                  <c:v>0.87531581606872166</c:v>
                </c:pt>
                <c:pt idx="108">
                  <c:v>0.87874383925186417</c:v>
                </c:pt>
                <c:pt idx="109">
                  <c:v>0.88220234520686514</c:v>
                </c:pt>
                <c:pt idx="110">
                  <c:v>0.881815892205012</c:v>
                </c:pt>
                <c:pt idx="111">
                  <c:v>0.84138362811081557</c:v>
                </c:pt>
                <c:pt idx="112">
                  <c:v>0.7978802528821124</c:v>
                </c:pt>
                <c:pt idx="113">
                  <c:v>0.75392060769419278</c:v>
                </c:pt>
                <c:pt idx="114">
                  <c:v>0.71308836926814478</c:v>
                </c:pt>
                <c:pt idx="115">
                  <c:v>0.67663709848324305</c:v>
                </c:pt>
                <c:pt idx="116">
                  <c:v>0.78346159649917013</c:v>
                </c:pt>
                <c:pt idx="117">
                  <c:v>0.88477304688668801</c:v>
                </c:pt>
                <c:pt idx="118">
                  <c:v>0.99186894655028102</c:v>
                </c:pt>
                <c:pt idx="119">
                  <c:v>1.075039072546343</c:v>
                </c:pt>
                <c:pt idx="120">
                  <c:v>1.1515755727578387</c:v>
                </c:pt>
                <c:pt idx="121">
                  <c:v>1.2036405005688282</c:v>
                </c:pt>
                <c:pt idx="122">
                  <c:v>1.1957378525983897</c:v>
                </c:pt>
                <c:pt idx="123">
                  <c:v>1.1848907665795763</c:v>
                </c:pt>
                <c:pt idx="124">
                  <c:v>1.1994627634788804</c:v>
                </c:pt>
                <c:pt idx="125">
                  <c:v>1.2110502603393853</c:v>
                </c:pt>
                <c:pt idx="126">
                  <c:v>1.3227281184381894</c:v>
                </c:pt>
                <c:pt idx="127">
                  <c:v>1.4368738001945984</c:v>
                </c:pt>
                <c:pt idx="128">
                  <c:v>1.4475608482189493</c:v>
                </c:pt>
                <c:pt idx="129">
                  <c:v>1.4598426423619226</c:v>
                </c:pt>
                <c:pt idx="130">
                  <c:v>1.4719475355658258</c:v>
                </c:pt>
                <c:pt idx="131">
                  <c:v>1.4759205352127061</c:v>
                </c:pt>
                <c:pt idx="132">
                  <c:v>1.4894097004637172</c:v>
                </c:pt>
                <c:pt idx="133">
                  <c:v>1.5028560173330707</c:v>
                </c:pt>
                <c:pt idx="134">
                  <c:v>1.5988138930073161</c:v>
                </c:pt>
                <c:pt idx="135">
                  <c:v>1.6774813746695505</c:v>
                </c:pt>
                <c:pt idx="136">
                  <c:v>1.8113135824760638</c:v>
                </c:pt>
                <c:pt idx="137">
                  <c:v>1.9052217537744069</c:v>
                </c:pt>
                <c:pt idx="138">
                  <c:v>1.8426278531878608</c:v>
                </c:pt>
                <c:pt idx="139">
                  <c:v>1.9217007917638096</c:v>
                </c:pt>
                <c:pt idx="140">
                  <c:v>1.9993598390452456</c:v>
                </c:pt>
                <c:pt idx="141">
                  <c:v>1.9523116788652999</c:v>
                </c:pt>
                <c:pt idx="142">
                  <c:v>1.9467227004677015</c:v>
                </c:pt>
                <c:pt idx="143">
                  <c:v>1.9198642069057936</c:v>
                </c:pt>
                <c:pt idx="144">
                  <c:v>1.8777933572868286</c:v>
                </c:pt>
                <c:pt idx="145">
                  <c:v>1.8909878422711579</c:v>
                </c:pt>
                <c:pt idx="146">
                  <c:v>1.9945045725312527</c:v>
                </c:pt>
                <c:pt idx="147">
                  <c:v>2.1109167609836401</c:v>
                </c:pt>
                <c:pt idx="148">
                  <c:v>2.1137602041849819</c:v>
                </c:pt>
                <c:pt idx="149">
                  <c:v>1.9830518589246284</c:v>
                </c:pt>
                <c:pt idx="150">
                  <c:v>1.863462825205652</c:v>
                </c:pt>
                <c:pt idx="151">
                  <c:v>1.6511975459157588</c:v>
                </c:pt>
                <c:pt idx="152">
                  <c:v>1.5091686683461245</c:v>
                </c:pt>
                <c:pt idx="153">
                  <c:v>1.6359179950979461</c:v>
                </c:pt>
              </c:numCache>
            </c:numRef>
          </c:val>
          <c:smooth val="0"/>
          <c:extLst>
            <c:ext xmlns:c16="http://schemas.microsoft.com/office/drawing/2014/chart" uri="{C3380CC4-5D6E-409C-BE32-E72D297353CC}">
              <c16:uniqueId val="{00000000-76EC-4C1E-9463-FF74AA8C01B1}"/>
            </c:ext>
          </c:extLst>
        </c:ser>
        <c:ser>
          <c:idx val="1"/>
          <c:order val="1"/>
          <c:tx>
            <c:strRef>
              <c:f>'4.2 Network size per capita'!$AU$3</c:f>
              <c:strCache>
                <c:ptCount val="1"/>
                <c:pt idx="0">
                  <c:v>Prisoner volumes - remand</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capita'!$AU$8:$AU$161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0.11689419795221843</c:v>
                </c:pt>
                <c:pt idx="122">
                  <c:v>0.12823039243285853</c:v>
                </c:pt>
                <c:pt idx="123">
                  <c:v>0.1389738173328145</c:v>
                </c:pt>
                <c:pt idx="124">
                  <c:v>0.11745196392840501</c:v>
                </c:pt>
                <c:pt idx="125">
                  <c:v>9.6312083524428743E-2</c:v>
                </c:pt>
                <c:pt idx="126">
                  <c:v>0.11774712277064561</c:v>
                </c:pt>
                <c:pt idx="127">
                  <c:v>0.13911168380361322</c:v>
                </c:pt>
                <c:pt idx="128">
                  <c:v>0.15486263449284446</c:v>
                </c:pt>
                <c:pt idx="129">
                  <c:v>0.17060060761860249</c:v>
                </c:pt>
                <c:pt idx="130">
                  <c:v>0.19609615037050426</c:v>
                </c:pt>
                <c:pt idx="131">
                  <c:v>0.22011133241407485</c:v>
                </c:pt>
                <c:pt idx="132">
                  <c:v>0.24326356686301542</c:v>
                </c:pt>
                <c:pt idx="133">
                  <c:v>0.26565885365373249</c:v>
                </c:pt>
                <c:pt idx="134">
                  <c:v>0.3079503196169458</c:v>
                </c:pt>
                <c:pt idx="135">
                  <c:v>0.28670992549867819</c:v>
                </c:pt>
                <c:pt idx="136">
                  <c:v>0.35542039866004604</c:v>
                </c:pt>
                <c:pt idx="137">
                  <c:v>0.3867442353439951</c:v>
                </c:pt>
                <c:pt idx="138">
                  <c:v>0.41375604513702313</c:v>
                </c:pt>
                <c:pt idx="139">
                  <c:v>0.41781122319429376</c:v>
                </c:pt>
                <c:pt idx="140">
                  <c:v>0.41839090971444248</c:v>
                </c:pt>
                <c:pt idx="141">
                  <c:v>0.41028322043915078</c:v>
                </c:pt>
                <c:pt idx="142">
                  <c:v>0.41889785128448453</c:v>
                </c:pt>
                <c:pt idx="143">
                  <c:v>0.36762406753919685</c:v>
                </c:pt>
                <c:pt idx="144">
                  <c:v>0.39808079922881429</c:v>
                </c:pt>
                <c:pt idx="145">
                  <c:v>0.45607564809057188</c:v>
                </c:pt>
                <c:pt idx="146">
                  <c:v>0.53423105965265549</c:v>
                </c:pt>
                <c:pt idx="147">
                  <c:v>0.6124086840209898</c:v>
                </c:pt>
                <c:pt idx="148">
                  <c:v>0.6473960337877529</c:v>
                </c:pt>
                <c:pt idx="149">
                  <c:v>0.69105448469296415</c:v>
                </c:pt>
                <c:pt idx="150">
                  <c:v>0.6805211162278112</c:v>
                </c:pt>
                <c:pt idx="151">
                  <c:v>0.61529083257954142</c:v>
                </c:pt>
                <c:pt idx="152">
                  <c:v>0.59718397875290485</c:v>
                </c:pt>
                <c:pt idx="153">
                  <c:v>0.72029792327715603</c:v>
                </c:pt>
              </c:numCache>
            </c:numRef>
          </c:val>
          <c:smooth val="0"/>
          <c:extLst>
            <c:ext xmlns:c16="http://schemas.microsoft.com/office/drawing/2014/chart" uri="{C3380CC4-5D6E-409C-BE32-E72D297353CC}">
              <c16:uniqueId val="{00000001-76EC-4C1E-9463-FF74AA8C01B1}"/>
            </c:ext>
          </c:extLst>
        </c:ser>
        <c:ser>
          <c:idx val="2"/>
          <c:order val="2"/>
          <c:tx>
            <c:strRef>
              <c:f>'4.2 Network size per capita'!$AV$3</c:f>
              <c:strCache>
                <c:ptCount val="1"/>
                <c:pt idx="0">
                  <c:v>Prisoner volumes - sentenced</c:v>
                </c:pt>
              </c:strCache>
            </c:strRef>
          </c:tx>
          <c:spPr>
            <a:ln w="28575" cap="rnd">
              <a:solidFill>
                <a:schemeClr val="accent3"/>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capita'!$AV$8:$AV$161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1.0867463026166098</c:v>
                </c:pt>
                <c:pt idx="122">
                  <c:v>1.0675074601655312</c:v>
                </c:pt>
                <c:pt idx="123">
                  <c:v>1.0459169492467619</c:v>
                </c:pt>
                <c:pt idx="124">
                  <c:v>1.0820107995504755</c:v>
                </c:pt>
                <c:pt idx="125">
                  <c:v>1.1147381768149567</c:v>
                </c:pt>
                <c:pt idx="126">
                  <c:v>1.2049809956675439</c:v>
                </c:pt>
                <c:pt idx="127">
                  <c:v>1.2977621163909854</c:v>
                </c:pt>
                <c:pt idx="128">
                  <c:v>1.2926982137261047</c:v>
                </c:pt>
                <c:pt idx="129">
                  <c:v>1.28924203474332</c:v>
                </c:pt>
                <c:pt idx="130">
                  <c:v>1.2758513851953215</c:v>
                </c:pt>
                <c:pt idx="131">
                  <c:v>1.2558092027986312</c:v>
                </c:pt>
                <c:pt idx="132">
                  <c:v>1.2461461336007018</c:v>
                </c:pt>
                <c:pt idx="133">
                  <c:v>1.2371971636793382</c:v>
                </c:pt>
                <c:pt idx="134">
                  <c:v>1.2908635733903702</c:v>
                </c:pt>
                <c:pt idx="135">
                  <c:v>1.3907714491708725</c:v>
                </c:pt>
                <c:pt idx="136">
                  <c:v>1.4558931838160176</c:v>
                </c:pt>
                <c:pt idx="137">
                  <c:v>1.518477518430412</c:v>
                </c:pt>
                <c:pt idx="138">
                  <c:v>1.4288718080508376</c:v>
                </c:pt>
                <c:pt idx="139">
                  <c:v>1.5038895685695159</c:v>
                </c:pt>
                <c:pt idx="140">
                  <c:v>1.5809689293308031</c:v>
                </c:pt>
                <c:pt idx="141">
                  <c:v>1.542028458426149</c:v>
                </c:pt>
                <c:pt idx="142">
                  <c:v>1.5278248491832169</c:v>
                </c:pt>
                <c:pt idx="143">
                  <c:v>1.5522401393665968</c:v>
                </c:pt>
                <c:pt idx="144">
                  <c:v>1.4797125580580144</c:v>
                </c:pt>
                <c:pt idx="145">
                  <c:v>1.4349121941805862</c:v>
                </c:pt>
                <c:pt idx="146">
                  <c:v>1.4602735128785973</c:v>
                </c:pt>
                <c:pt idx="147">
                  <c:v>1.4985080769626504</c:v>
                </c:pt>
                <c:pt idx="148">
                  <c:v>1.4663641703972288</c:v>
                </c:pt>
                <c:pt idx="149">
                  <c:v>1.2919973742316644</c:v>
                </c:pt>
                <c:pt idx="150">
                  <c:v>1.1829417089778407</c:v>
                </c:pt>
                <c:pt idx="151">
                  <c:v>1.0359067133362174</c:v>
                </c:pt>
                <c:pt idx="152">
                  <c:v>0.89284668111781584</c:v>
                </c:pt>
                <c:pt idx="153">
                  <c:v>0.89718986908856002</c:v>
                </c:pt>
              </c:numCache>
            </c:numRef>
          </c:val>
          <c:smooth val="0"/>
          <c:extLst>
            <c:ext xmlns:c16="http://schemas.microsoft.com/office/drawing/2014/chart" uri="{C3380CC4-5D6E-409C-BE32-E72D297353CC}">
              <c16:uniqueId val="{00000002-76EC-4C1E-9463-FF74AA8C01B1}"/>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Prisoners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#REF!</c:f>
              <c:strCache>
                <c:ptCount val="1"/>
                <c:pt idx="0">
                  <c:v>#REF!</c:v>
                </c:pt>
              </c:strCache>
            </c:strRef>
          </c:tx>
          <c:spPr>
            <a:solidFill>
              <a:schemeClr val="bg2">
                <a:lumMod val="90000"/>
              </a:schemeClr>
            </a:solidFill>
            <a:ln>
              <a:noFill/>
            </a:ln>
            <a:effectLst/>
          </c:spPr>
          <c:invertIfNegative val="0"/>
          <c:val>
            <c:numRef>
              <c:f>#REF!</c:f>
              <c:numCache>
                <c:formatCode>General</c:formatCode>
                <c:ptCount val="1"/>
                <c:pt idx="0">
                  <c:v>1</c:v>
                </c:pt>
              </c:numCache>
            </c:numRef>
          </c:val>
          <c:extLst>
            <c:ext xmlns:c16="http://schemas.microsoft.com/office/drawing/2014/chart" uri="{C3380CC4-5D6E-409C-BE32-E72D297353CC}">
              <c16:uniqueId val="{00000000-96CB-423B-8C2A-8D9990D10EA0}"/>
            </c:ext>
          </c:extLst>
        </c:ser>
        <c:dLbls>
          <c:showLegendKey val="0"/>
          <c:showVal val="0"/>
          <c:showCatName val="0"/>
          <c:showSerName val="0"/>
          <c:showPercent val="0"/>
          <c:showBubbleSize val="0"/>
        </c:dLbls>
        <c:gapWidth val="0"/>
        <c:axId val="823331007"/>
        <c:axId val="823330527"/>
      </c:barChart>
      <c:lineChart>
        <c:grouping val="standard"/>
        <c:varyColors val="0"/>
        <c:ser>
          <c:idx val="0"/>
          <c:order val="0"/>
          <c:tx>
            <c:strRef>
              <c:f>'4.2 Network size per capita'!$AR$3</c:f>
              <c:strCache>
                <c:ptCount val="1"/>
                <c:pt idx="0">
                  <c:v>State rental units available</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capita'!$AR$8:$AR$161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0.24717295927825497</c:v>
                </c:pt>
                <c:pt idx="69">
                  <c:v>1.888401559454191</c:v>
                </c:pt>
                <c:pt idx="70">
                  <c:v>3.9789422135161607</c:v>
                </c:pt>
                <c:pt idx="71">
                  <c:v>6.3756743501716526</c:v>
                </c:pt>
                <c:pt idx="72">
                  <c:v>8.3109264238572482</c:v>
                </c:pt>
                <c:pt idx="73">
                  <c:v>8.8915956151035331</c:v>
                </c:pt>
                <c:pt idx="74">
                  <c:v>8.7096581757441989</c:v>
                </c:pt>
                <c:pt idx="75">
                  <c:v>8.9130686422039584</c:v>
                </c:pt>
                <c:pt idx="76">
                  <c:v>9.7125533348304529</c:v>
                </c:pt>
                <c:pt idx="77">
                  <c:v>12.379642365887207</c:v>
                </c:pt>
                <c:pt idx="78">
                  <c:v>13.646906521387345</c:v>
                </c:pt>
                <c:pt idx="79">
                  <c:v>15.274034141958671</c:v>
                </c:pt>
                <c:pt idx="80">
                  <c:v>16.70384395912227</c:v>
                </c:pt>
                <c:pt idx="81">
                  <c:v>17.812737883785843</c:v>
                </c:pt>
                <c:pt idx="82">
                  <c:v>16.595870789291709</c:v>
                </c:pt>
                <c:pt idx="83">
                  <c:v>15.761314888899598</c:v>
                </c:pt>
                <c:pt idx="84">
                  <c:v>15.861027190332326</c:v>
                </c:pt>
                <c:pt idx="85">
                  <c:v>16.167775314116778</c:v>
                </c:pt>
                <c:pt idx="86">
                  <c:v>16.159695817490494</c:v>
                </c:pt>
                <c:pt idx="87">
                  <c:v>16.307229980555064</c:v>
                </c:pt>
                <c:pt idx="88">
                  <c:v>16.148531951640759</c:v>
                </c:pt>
                <c:pt idx="89">
                  <c:v>16.273255074797643</c:v>
                </c:pt>
                <c:pt idx="90">
                  <c:v>16.724912631053421</c:v>
                </c:pt>
                <c:pt idx="91">
                  <c:v>17.145410961686913</c:v>
                </c:pt>
                <c:pt idx="92">
                  <c:v>17.409968995945622</c:v>
                </c:pt>
                <c:pt idx="93">
                  <c:v>17.063383848221591</c:v>
                </c:pt>
                <c:pt idx="94">
                  <c:v>17.157050057317541</c:v>
                </c:pt>
                <c:pt idx="95">
                  <c:v>17.343644417749079</c:v>
                </c:pt>
                <c:pt idx="96">
                  <c:v>17.408623169697194</c:v>
                </c:pt>
                <c:pt idx="97">
                  <c:v>17.559198542805103</c:v>
                </c:pt>
                <c:pt idx="98">
                  <c:v>18.21132347637937</c:v>
                </c:pt>
                <c:pt idx="99">
                  <c:v>18.223965763195437</c:v>
                </c:pt>
                <c:pt idx="100">
                  <c:v>18.162056028890994</c:v>
                </c:pt>
                <c:pt idx="101">
                  <c:v>18.078316370536484</c:v>
                </c:pt>
                <c:pt idx="102">
                  <c:v>17.670709869243503</c:v>
                </c:pt>
                <c:pt idx="103">
                  <c:v>17.355945651095904</c:v>
                </c:pt>
                <c:pt idx="104">
                  <c:v>16.882822859730261</c:v>
                </c:pt>
                <c:pt idx="105">
                  <c:v>16.413779940834051</c:v>
                </c:pt>
                <c:pt idx="106">
                  <c:v>17.133463994436365</c:v>
                </c:pt>
                <c:pt idx="107">
                  <c:v>17.685699848408287</c:v>
                </c:pt>
                <c:pt idx="108">
                  <c:v>18.10312144572223</c:v>
                </c:pt>
                <c:pt idx="109">
                  <c:v>18.458231928948447</c:v>
                </c:pt>
                <c:pt idx="110">
                  <c:v>18.668933383704825</c:v>
                </c:pt>
                <c:pt idx="111">
                  <c:v>18.657066833620284</c:v>
                </c:pt>
                <c:pt idx="112">
                  <c:v>18.191397049708691</c:v>
                </c:pt>
                <c:pt idx="113">
                  <c:v>17.795883361921099</c:v>
                </c:pt>
                <c:pt idx="114">
                  <c:v>17.552383844518676</c:v>
                </c:pt>
                <c:pt idx="115">
                  <c:v>17.165692834004421</c:v>
                </c:pt>
                <c:pt idx="116">
                  <c:v>17.836124943413306</c:v>
                </c:pt>
                <c:pt idx="117">
                  <c:v>18.132312019389005</c:v>
                </c:pt>
                <c:pt idx="118">
                  <c:v>18.534018892741837</c:v>
                </c:pt>
                <c:pt idx="119">
                  <c:v>19.140601816131522</c:v>
                </c:pt>
                <c:pt idx="120">
                  <c:v>19.851043865822191</c:v>
                </c:pt>
                <c:pt idx="121">
                  <c:v>19.880546075085327</c:v>
                </c:pt>
                <c:pt idx="122">
                  <c:v>19.734249197680313</c:v>
                </c:pt>
                <c:pt idx="123">
                  <c:v>19.511923953527155</c:v>
                </c:pt>
                <c:pt idx="124">
                  <c:v>19.049968478469424</c:v>
                </c:pt>
                <c:pt idx="125">
                  <c:v>18.614940513124882</c:v>
                </c:pt>
                <c:pt idx="126">
                  <c:v>17.808255588336923</c:v>
                </c:pt>
                <c:pt idx="127">
                  <c:v>17.303494885213137</c:v>
                </c:pt>
                <c:pt idx="128">
                  <c:v>16.687558759009715</c:v>
                </c:pt>
                <c:pt idx="129">
                  <c:v>15.839630235517124</c:v>
                </c:pt>
                <c:pt idx="130">
                  <c:v>15.362371227182361</c:v>
                </c:pt>
                <c:pt idx="131">
                  <c:v>15.295439456616107</c:v>
                </c:pt>
                <c:pt idx="132">
                  <c:v>15.515728788068682</c:v>
                </c:pt>
                <c:pt idx="133">
                  <c:v>15.855574157967304</c:v>
                </c:pt>
                <c:pt idx="134">
                  <c:v>15.872444887344143</c:v>
                </c:pt>
                <c:pt idx="135">
                  <c:v>15.946647440519104</c:v>
                </c:pt>
                <c:pt idx="136">
                  <c:v>16.01221163669193</c:v>
                </c:pt>
                <c:pt idx="137">
                  <c:v>16.046352780460232</c:v>
                </c:pt>
                <c:pt idx="138">
                  <c:v>16.037193654650373</c:v>
                </c:pt>
                <c:pt idx="139">
                  <c:v>15.96754460885021</c:v>
                </c:pt>
                <c:pt idx="140">
                  <c:v>15.887194494615789</c:v>
                </c:pt>
                <c:pt idx="141">
                  <c:v>15.846933672773559</c:v>
                </c:pt>
                <c:pt idx="142">
                  <c:v>15.682008179127408</c:v>
                </c:pt>
                <c:pt idx="143">
                  <c:v>15.345959708759549</c:v>
                </c:pt>
                <c:pt idx="144">
                  <c:v>14.948076417491894</c:v>
                </c:pt>
                <c:pt idx="145">
                  <c:v>14.418809100070758</c:v>
                </c:pt>
                <c:pt idx="146">
                  <c:v>13.509522610957294</c:v>
                </c:pt>
                <c:pt idx="147">
                  <c:v>13.021092705010803</c:v>
                </c:pt>
                <c:pt idx="148">
                  <c:v>12.963315575181801</c:v>
                </c:pt>
                <c:pt idx="149">
                  <c:v>12.980843826460584</c:v>
                </c:pt>
                <c:pt idx="150">
                  <c:v>13.038335891683394</c:v>
                </c:pt>
                <c:pt idx="151">
                  <c:v>13.404845243245369</c:v>
                </c:pt>
                <c:pt idx="152">
                  <c:v>13.574120725682036</c:v>
                </c:pt>
                <c:pt idx="153">
                  <c:v>13.672360395964354</c:v>
                </c:pt>
              </c:numCache>
            </c:numRef>
          </c:val>
          <c:smooth val="0"/>
          <c:extLst>
            <c:ext xmlns:c16="http://schemas.microsoft.com/office/drawing/2014/chart" uri="{C3380CC4-5D6E-409C-BE32-E72D297353CC}">
              <c16:uniqueId val="{00000001-96CB-423B-8C2A-8D9990D10EA0}"/>
            </c:ext>
          </c:extLst>
        </c:ser>
        <c:ser>
          <c:idx val="1"/>
          <c:order val="1"/>
          <c:tx>
            <c:strRef>
              <c:f>'4.2 Network size per capita'!$AS$3</c:f>
              <c:strCache>
                <c:ptCount val="1"/>
                <c:pt idx="0">
                  <c:v>Community Housing Provider units available</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capita'!$AS$8:$AS$161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0.97129334293651615</c:v>
                </c:pt>
                <c:pt idx="148">
                  <c:v>1.099519922215245</c:v>
                </c:pt>
                <c:pt idx="149">
                  <c:v>1.2697181277476079</c:v>
                </c:pt>
                <c:pt idx="150">
                  <c:v>1.5212343055063566</c:v>
                </c:pt>
                <c:pt idx="151">
                  <c:v>2.0415306563888778</c:v>
                </c:pt>
                <c:pt idx="152">
                  <c:v>2.2264534145722266</c:v>
                </c:pt>
                <c:pt idx="153">
                  <c:v>2.3491858410442514</c:v>
                </c:pt>
              </c:numCache>
            </c:numRef>
          </c:val>
          <c:smooth val="0"/>
          <c:extLst>
            <c:ext xmlns:c16="http://schemas.microsoft.com/office/drawing/2014/chart" uri="{C3380CC4-5D6E-409C-BE32-E72D297353CC}">
              <c16:uniqueId val="{00000002-96CB-423B-8C2A-8D9990D10EA0}"/>
            </c:ext>
          </c:extLst>
        </c:ser>
        <c:dLbls>
          <c:showLegendKey val="0"/>
          <c:showVal val="0"/>
          <c:showCatName val="0"/>
          <c:showSerName val="0"/>
          <c:showPercent val="0"/>
          <c:showBubbleSize val="0"/>
        </c:dLbls>
        <c:marker val="1"/>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valAx>
        <c:axId val="823330527"/>
        <c:scaling>
          <c:orientation val="minMax"/>
          <c:max val="1"/>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3331007"/>
        <c:crosses val="max"/>
        <c:crossBetween val="between"/>
      </c:valAx>
      <c:catAx>
        <c:axId val="823331007"/>
        <c:scaling>
          <c:orientation val="minMax"/>
        </c:scaling>
        <c:delete val="1"/>
        <c:axPos val="b"/>
        <c:majorTickMark val="out"/>
        <c:minorTickMark val="none"/>
        <c:tickLblPos val="nextTo"/>
        <c:crossAx val="823330527"/>
        <c:crosses val="autoZero"/>
        <c:auto val="1"/>
        <c:lblAlgn val="ctr"/>
        <c:lblOffset val="100"/>
        <c:noMultiLvlLbl val="0"/>
      </c:cat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'4.2 Network size per capita'!$B$3</c:f>
              <c:strCache>
                <c:ptCount val="1"/>
                <c:pt idx="0">
                  <c:v>Formed roads/streets - sealed surfaces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capita'!$B$8:$B$161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0.80139664930059951</c:v>
                </c:pt>
                <c:pt idx="56">
                  <c:v>1.0510745086381759</c:v>
                </c:pt>
                <c:pt idx="57">
                  <c:v>1.2704731798124655</c:v>
                </c:pt>
                <c:pt idx="58">
                  <c:v>1.6226104197901048</c:v>
                </c:pt>
                <c:pt idx="59">
                  <c:v>1.8691345400713277</c:v>
                </c:pt>
                <c:pt idx="60">
                  <c:v>2.2271543900982214</c:v>
                </c:pt>
                <c:pt idx="61">
                  <c:v>2.3599003283425266</c:v>
                </c:pt>
                <c:pt idx="62">
                  <c:v>2.5741365511174821</c:v>
                </c:pt>
                <c:pt idx="63">
                  <c:v>2.771173007562536</c:v>
                </c:pt>
                <c:pt idx="64">
                  <c:v>3.0077019699691991</c:v>
                </c:pt>
                <c:pt idx="65">
                  <c:v>3.2790161527680448</c:v>
                </c:pt>
                <c:pt idx="66">
                  <c:v>3.6981000094661116</c:v>
                </c:pt>
                <c:pt idx="67">
                  <c:v>3.9248886939692844</c:v>
                </c:pt>
                <c:pt idx="68">
                  <c:v>4.2406402366681082</c:v>
                </c:pt>
                <c:pt idx="69">
                  <c:v>4.6414596917641324</c:v>
                </c:pt>
                <c:pt idx="70">
                  <c:v>5.2656233472086189</c:v>
                </c:pt>
                <c:pt idx="71">
                  <c:v>5.6063478114271694</c:v>
                </c:pt>
                <c:pt idx="72">
                  <c:v>5.6976969506233193</c:v>
                </c:pt>
                <c:pt idx="73">
                  <c:v>5.7346214007308163</c:v>
                </c:pt>
                <c:pt idx="74">
                  <c:v>5.7238472111197281</c:v>
                </c:pt>
                <c:pt idx="75">
                  <c:v>5.6861235405332407</c:v>
                </c:pt>
                <c:pt idx="76">
                  <c:v>5.6445561568979725</c:v>
                </c:pt>
                <c:pt idx="77">
                  <c:v>5.658147235213205</c:v>
                </c:pt>
                <c:pt idx="78">
                  <c:v>5.8378615351421326</c:v>
                </c:pt>
                <c:pt idx="79">
                  <c:v>6.0049365255536173</c:v>
                </c:pt>
                <c:pt idx="80">
                  <c:v>6.5802862893603784</c:v>
                </c:pt>
                <c:pt idx="81">
                  <c:v>6.4430770159857902</c:v>
                </c:pt>
                <c:pt idx="82">
                  <c:v>6.7319472784747596</c:v>
                </c:pt>
                <c:pt idx="83">
                  <c:v>6.9510270111341397</c:v>
                </c:pt>
                <c:pt idx="84">
                  <c:v>7.1031575717522655</c:v>
                </c:pt>
                <c:pt idx="85">
                  <c:v>7.7195983739837395</c:v>
                </c:pt>
                <c:pt idx="86">
                  <c:v>8.1377589806264705</c:v>
                </c:pt>
                <c:pt idx="87">
                  <c:v>8.6078495757468616</c:v>
                </c:pt>
                <c:pt idx="88">
                  <c:v>9.1515577720207251</c:v>
                </c:pt>
                <c:pt idx="89">
                  <c:v>9.6129369411365868</c:v>
                </c:pt>
                <c:pt idx="90">
                  <c:v>9.8370874022299883</c:v>
                </c:pt>
                <c:pt idx="91">
                  <c:v>10.324413358794132</c:v>
                </c:pt>
                <c:pt idx="92">
                  <c:v>10.839600246442483</c:v>
                </c:pt>
                <c:pt idx="93">
                  <c:v>11.248890989130858</c:v>
                </c:pt>
                <c:pt idx="94">
                  <c:v>11.750580328620558</c:v>
                </c:pt>
                <c:pt idx="95">
                  <c:v>12.161579022449134</c:v>
                </c:pt>
                <c:pt idx="96">
                  <c:v>12.636461940766424</c:v>
                </c:pt>
                <c:pt idx="97">
                  <c:v>13.151444400728598</c:v>
                </c:pt>
                <c:pt idx="98">
                  <c:v>13.572313465560766</c:v>
                </c:pt>
                <c:pt idx="99">
                  <c:v>13.915281134094151</c:v>
                </c:pt>
                <c:pt idx="100">
                  <c:v>14.121858342975353</c:v>
                </c:pt>
                <c:pt idx="101">
                  <c:v>14.379953996894946</c:v>
                </c:pt>
                <c:pt idx="102">
                  <c:v>14.470846849342839</c:v>
                </c:pt>
                <c:pt idx="103">
                  <c:v>14.470561010281331</c:v>
                </c:pt>
                <c:pt idx="104">
                  <c:v>14.175102687667778</c:v>
                </c:pt>
                <c:pt idx="105">
                  <c:v>14.326430639055889</c:v>
                </c:pt>
                <c:pt idx="106">
                  <c:v>14.571663400139091</c:v>
                </c:pt>
                <c:pt idx="107">
                  <c:v>14.647865083375441</c:v>
                </c:pt>
                <c:pt idx="108">
                  <c:v>14.743460128901807</c:v>
                </c:pt>
                <c:pt idx="109">
                  <c:v>14.820948828976896</c:v>
                </c:pt>
                <c:pt idx="110">
                  <c:v>14.909331318473743</c:v>
                </c:pt>
                <c:pt idx="111">
                  <c:v>15.085850680857725</c:v>
                </c:pt>
                <c:pt idx="112">
                  <c:v>15.193225486550144</c:v>
                </c:pt>
                <c:pt idx="113">
                  <c:v>14.992832639059053</c:v>
                </c:pt>
                <c:pt idx="114">
                  <c:v>15.046037048284239</c:v>
                </c:pt>
                <c:pt idx="115">
                  <c:v>15.219521055977717</c:v>
                </c:pt>
                <c:pt idx="116">
                  <c:v>15.364086313565716</c:v>
                </c:pt>
                <c:pt idx="117">
                  <c:v>15.365698213697973</c:v>
                </c:pt>
                <c:pt idx="118">
                  <c:v>15.503363027621667</c:v>
                </c:pt>
                <c:pt idx="119">
                  <c:v>15.54098166063268</c:v>
                </c:pt>
                <c:pt idx="120">
                  <c:v>15.549715575885527</c:v>
                </c:pt>
                <c:pt idx="121">
                  <c:v>15.270620022753128</c:v>
                </c:pt>
                <c:pt idx="122">
                  <c:v>15.289876696131975</c:v>
                </c:pt>
                <c:pt idx="123">
                  <c:v>15.169520262382568</c:v>
                </c:pt>
                <c:pt idx="124">
                  <c:v>15.112079598717212</c:v>
                </c:pt>
                <c:pt idx="125">
                  <c:v>14.961151428494349</c:v>
                </c:pt>
                <c:pt idx="126">
                  <c:v>14.846051617361722</c:v>
                </c:pt>
                <c:pt idx="127">
                  <c:v>14.815368027980121</c:v>
                </c:pt>
                <c:pt idx="128">
                  <c:v>14.755562519586338</c:v>
                </c:pt>
                <c:pt idx="129">
                  <c:v>14.808236607722469</c:v>
                </c:pt>
                <c:pt idx="130">
                  <c:v>14.916216983811417</c:v>
                </c:pt>
                <c:pt idx="131">
                  <c:v>14.857770287523621</c:v>
                </c:pt>
                <c:pt idx="132">
                  <c:v>14.679032460208047</c:v>
                </c:pt>
                <c:pt idx="133">
                  <c:v>14.510783927516249</c:v>
                </c:pt>
                <c:pt idx="134">
                  <c:v>14.462484505262136</c:v>
                </c:pt>
                <c:pt idx="135">
                  <c:v>14.438836818072579</c:v>
                </c:pt>
                <c:pt idx="136">
                  <c:v>14.409018555035518</c:v>
                </c:pt>
                <c:pt idx="137">
                  <c:v>14.401865416774619</c:v>
                </c:pt>
                <c:pt idx="138">
                  <c:v>14.369086278999136</c:v>
                </c:pt>
                <c:pt idx="139">
                  <c:v>14.266352731161946</c:v>
                </c:pt>
                <c:pt idx="140">
                  <c:v>14.198434654046354</c:v>
                </c:pt>
                <c:pt idx="141">
                  <c:v>14.184161476564986</c:v>
                </c:pt>
                <c:pt idx="142">
                  <c:v>14.184952890937435</c:v>
                </c:pt>
                <c:pt idx="143">
                  <c:v>14.061307901907357</c:v>
                </c:pt>
                <c:pt idx="144">
                  <c:v>13.834326527035318</c:v>
                </c:pt>
                <c:pt idx="145">
                  <c:v>13.609087205437742</c:v>
                </c:pt>
                <c:pt idx="146">
                  <c:v>13.354790670358252</c:v>
                </c:pt>
                <c:pt idx="147">
                  <c:v>13.209877559419693</c:v>
                </c:pt>
                <c:pt idx="148">
                  <c:v>13.0114651487836</c:v>
                </c:pt>
                <c:pt idx="149">
                  <c:v>12.845099560382724</c:v>
                </c:pt>
                <c:pt idx="150">
                  <c:v>12.783288070216869</c:v>
                </c:pt>
                <c:pt idx="151">
                  <c:v>12.816907224603767</c:v>
                </c:pt>
                <c:pt idx="152">
                  <c:v>12.775987657937391</c:v>
                </c:pt>
                <c:pt idx="153">
                  <c:v>12.470464175105926</c:v>
                </c:pt>
              </c:numCache>
            </c:numRef>
          </c:val>
          <c:smooth val="0"/>
          <c:extLst>
            <c:ext xmlns:c16="http://schemas.microsoft.com/office/drawing/2014/chart" uri="{C3380CC4-5D6E-409C-BE32-E72D297353CC}">
              <c16:uniqueId val="{00000001-4593-4985-9DCA-B8E35639951F}"/>
            </c:ext>
          </c:extLst>
        </c:ser>
        <c:ser>
          <c:idx val="1"/>
          <c:order val="1"/>
          <c:tx>
            <c:strRef>
              <c:f>'4.2 Network size per capita'!$C$3</c:f>
              <c:strCache>
                <c:ptCount val="1"/>
                <c:pt idx="0">
                  <c:v>Formed roads/streets - metal or gravel surfaces</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capita'!$C$8:$C$161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32.880520639451895</c:v>
                </c:pt>
                <c:pt idx="56">
                  <c:v>32.909185077288939</c:v>
                </c:pt>
                <c:pt idx="57">
                  <c:v>33.44617734418091</c:v>
                </c:pt>
                <c:pt idx="58">
                  <c:v>33.868085416382719</c:v>
                </c:pt>
                <c:pt idx="59">
                  <c:v>34.068658949599623</c:v>
                </c:pt>
                <c:pt idx="60">
                  <c:v>34.642784423944782</c:v>
                </c:pt>
                <c:pt idx="61">
                  <c:v>34.844726254268451</c:v>
                </c:pt>
                <c:pt idx="62">
                  <c:v>35.260348928129275</c:v>
                </c:pt>
                <c:pt idx="63">
                  <c:v>36.333677325318334</c:v>
                </c:pt>
                <c:pt idx="64">
                  <c:v>36.92890041067762</c:v>
                </c:pt>
                <c:pt idx="65">
                  <c:v>37.36381620054788</c:v>
                </c:pt>
                <c:pt idx="66">
                  <c:v>36.874106850309225</c:v>
                </c:pt>
                <c:pt idx="67">
                  <c:v>37.582328864402548</c:v>
                </c:pt>
                <c:pt idx="68">
                  <c:v>37.574305067045664</c:v>
                </c:pt>
                <c:pt idx="69">
                  <c:v>37.331423528874268</c:v>
                </c:pt>
                <c:pt idx="70">
                  <c:v>37.671126505876593</c:v>
                </c:pt>
                <c:pt idx="71">
                  <c:v>38.071368679499756</c:v>
                </c:pt>
                <c:pt idx="72">
                  <c:v>37.844174938890248</c:v>
                </c:pt>
                <c:pt idx="73">
                  <c:v>37.767544190012181</c:v>
                </c:pt>
                <c:pt idx="74">
                  <c:v>37.303892525204319</c:v>
                </c:pt>
                <c:pt idx="75">
                  <c:v>36.217135791179537</c:v>
                </c:pt>
                <c:pt idx="76">
                  <c:v>35.155748596451836</c:v>
                </c:pt>
                <c:pt idx="77">
                  <c:v>34.477508434662994</c:v>
                </c:pt>
                <c:pt idx="78">
                  <c:v>33.750218382868546</c:v>
                </c:pt>
                <c:pt idx="79">
                  <c:v>33.019495872311182</c:v>
                </c:pt>
                <c:pt idx="80">
                  <c:v>32.043205830782796</c:v>
                </c:pt>
                <c:pt idx="81">
                  <c:v>31.822544410048213</c:v>
                </c:pt>
                <c:pt idx="82">
                  <c:v>30.763941855181269</c:v>
                </c:pt>
                <c:pt idx="83">
                  <c:v>30.637731710608762</c:v>
                </c:pt>
                <c:pt idx="84">
                  <c:v>29.887200217145015</c:v>
                </c:pt>
                <c:pt idx="85">
                  <c:v>28.924704693274204</c:v>
                </c:pt>
                <c:pt idx="86">
                  <c:v>27.992987588267248</c:v>
                </c:pt>
                <c:pt idx="87">
                  <c:v>26.670607212303342</c:v>
                </c:pt>
                <c:pt idx="88">
                  <c:v>25.624361761658029</c:v>
                </c:pt>
                <c:pt idx="89">
                  <c:v>24.751522346060941</c:v>
                </c:pt>
                <c:pt idx="90">
                  <c:v>24.229820236312197</c:v>
                </c:pt>
                <c:pt idx="91">
                  <c:v>23.05698469101694</c:v>
                </c:pt>
                <c:pt idx="92">
                  <c:v>22.15257341601081</c:v>
                </c:pt>
                <c:pt idx="93">
                  <c:v>21.103426078148743</c:v>
                </c:pt>
                <c:pt idx="94">
                  <c:v>20.410391517004204</c:v>
                </c:pt>
                <c:pt idx="95">
                  <c:v>19.502025377280575</c:v>
                </c:pt>
                <c:pt idx="96">
                  <c:v>18.683729273780106</c:v>
                </c:pt>
                <c:pt idx="97">
                  <c:v>18.004674462659381</c:v>
                </c:pt>
                <c:pt idx="98">
                  <c:v>17.358005791561485</c:v>
                </c:pt>
                <c:pt idx="99">
                  <c:v>16.955464436519257</c:v>
                </c:pt>
                <c:pt idx="100">
                  <c:v>16.302742288138564</c:v>
                </c:pt>
                <c:pt idx="101">
                  <c:v>15.719728852854924</c:v>
                </c:pt>
                <c:pt idx="102">
                  <c:v>15.136941892759403</c:v>
                </c:pt>
                <c:pt idx="103">
                  <c:v>14.544282455618369</c:v>
                </c:pt>
                <c:pt idx="104">
                  <c:v>14.112358096963034</c:v>
                </c:pt>
                <c:pt idx="105">
                  <c:v>13.688010942519961</c:v>
                </c:pt>
                <c:pt idx="106">
                  <c:v>13.56230637921224</c:v>
                </c:pt>
                <c:pt idx="107">
                  <c:v>13.590197069226884</c:v>
                </c:pt>
                <c:pt idx="108">
                  <c:v>13.636105143434854</c:v>
                </c:pt>
                <c:pt idx="109">
                  <c:v>13.593349979455734</c:v>
                </c:pt>
                <c:pt idx="110">
                  <c:v>13.404483062586577</c:v>
                </c:pt>
                <c:pt idx="111">
                  <c:v>13.567866645797466</c:v>
                </c:pt>
                <c:pt idx="112">
                  <c:v>13.668990950787157</c:v>
                </c:pt>
                <c:pt idx="113">
                  <c:v>13.465051457975985</c:v>
                </c:pt>
                <c:pt idx="114">
                  <c:v>13.088764044943821</c:v>
                </c:pt>
                <c:pt idx="115">
                  <c:v>12.94768550755351</c:v>
                </c:pt>
                <c:pt idx="116">
                  <c:v>12.694220612645239</c:v>
                </c:pt>
                <c:pt idx="117">
                  <c:v>12.500014960653482</c:v>
                </c:pt>
                <c:pt idx="118">
                  <c:v>12.313269759655629</c:v>
                </c:pt>
                <c:pt idx="119">
                  <c:v>12.049498486557066</c:v>
                </c:pt>
                <c:pt idx="120">
                  <c:v>11.71044452263664</c:v>
                </c:pt>
                <c:pt idx="121">
                  <c:v>11.168998862343571</c:v>
                </c:pt>
                <c:pt idx="122">
                  <c:v>10.979871628849725</c:v>
                </c:pt>
                <c:pt idx="123">
                  <c:v>10.486686308299516</c:v>
                </c:pt>
                <c:pt idx="124">
                  <c:v>10.2108105144862</c:v>
                </c:pt>
                <c:pt idx="125">
                  <c:v>9.8252623627485374</c:v>
                </c:pt>
                <c:pt idx="126">
                  <c:v>9.5709539377508435</c:v>
                </c:pt>
                <c:pt idx="127">
                  <c:v>9.3691324585163169</c:v>
                </c:pt>
                <c:pt idx="128">
                  <c:v>9.3076882899822415</c:v>
                </c:pt>
                <c:pt idx="129">
                  <c:v>9.1005167354781751</c:v>
                </c:pt>
                <c:pt idx="130">
                  <c:v>8.8513077379876588</c:v>
                </c:pt>
                <c:pt idx="131">
                  <c:v>8.6823962003983457</c:v>
                </c:pt>
                <c:pt idx="132">
                  <c:v>8.4770021305928065</c:v>
                </c:pt>
                <c:pt idx="133">
                  <c:v>8.2620149694701599</c:v>
                </c:pt>
                <c:pt idx="134">
                  <c:v>8.0832705441995003</c:v>
                </c:pt>
                <c:pt idx="135">
                  <c:v>7.9471280942081233</c:v>
                </c:pt>
                <c:pt idx="136">
                  <c:v>7.7952531420018536</c:v>
                </c:pt>
                <c:pt idx="137">
                  <c:v>7.6385519466754594</c:v>
                </c:pt>
                <c:pt idx="138">
                  <c:v>7.5464336611919727</c:v>
                </c:pt>
                <c:pt idx="139">
                  <c:v>7.4175957772596819</c:v>
                </c:pt>
                <c:pt idx="140">
                  <c:v>7.3084737495903731</c:v>
                </c:pt>
                <c:pt idx="141">
                  <c:v>7.2280992862663096</c:v>
                </c:pt>
                <c:pt idx="142">
                  <c:v>7.1367405499446441</c:v>
                </c:pt>
                <c:pt idx="143">
                  <c:v>7.0513914325278071</c:v>
                </c:pt>
                <c:pt idx="144">
                  <c:v>6.8945315923231973</c:v>
                </c:pt>
                <c:pt idx="145">
                  <c:v>6.7228809743336839</c:v>
                </c:pt>
                <c:pt idx="146">
                  <c:v>6.5719020052017791</c:v>
                </c:pt>
                <c:pt idx="147">
                  <c:v>6.3954110505196011</c:v>
                </c:pt>
                <c:pt idx="148">
                  <c:v>6.3104097879150034</c:v>
                </c:pt>
                <c:pt idx="149">
                  <c:v>6.3870223389230372</c:v>
                </c:pt>
                <c:pt idx="150">
                  <c:v>6.2760262919667813</c:v>
                </c:pt>
                <c:pt idx="151">
                  <c:v>6.2501081527510118</c:v>
                </c:pt>
                <c:pt idx="152">
                  <c:v>6.2040541332239734</c:v>
                </c:pt>
                <c:pt idx="153">
                  <c:v>6.0035910395014342</c:v>
                </c:pt>
              </c:numCache>
            </c:numRef>
          </c:val>
          <c:smooth val="0"/>
          <c:extLst>
            <c:ext xmlns:c16="http://schemas.microsoft.com/office/drawing/2014/chart" uri="{C3380CC4-5D6E-409C-BE32-E72D297353CC}">
              <c16:uniqueId val="{00000002-4593-4985-9DCA-B8E35639951F}"/>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capita'!$I$3</c:f>
              <c:strCache>
                <c:ptCount val="1"/>
                <c:pt idx="0">
                  <c:v>Number of registered motor vehicles (including motorcycles)</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capita'!$I$8:$I$161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75.969882957465032</c:v>
                </c:pt>
                <c:pt idx="56">
                  <c:v>98.479401272994323</c:v>
                </c:pt>
                <c:pt idx="57">
                  <c:v>111.9980694980695</c:v>
                </c:pt>
                <c:pt idx="58">
                  <c:v>121.59056835218755</c:v>
                </c:pt>
                <c:pt idx="59">
                  <c:v>135.32803983581184</c:v>
                </c:pt>
                <c:pt idx="60">
                  <c:v>146.39567294929654</c:v>
                </c:pt>
                <c:pt idx="61">
                  <c:v>145.28303125820858</c:v>
                </c:pt>
                <c:pt idx="62">
                  <c:v>143.56942724962533</c:v>
                </c:pt>
                <c:pt idx="63">
                  <c:v>125.29506819210134</c:v>
                </c:pt>
                <c:pt idx="64">
                  <c:v>126.5945841889117</c:v>
                </c:pt>
                <c:pt idx="65">
                  <c:v>133.40256099891698</c:v>
                </c:pt>
                <c:pt idx="66">
                  <c:v>144.04076738609112</c:v>
                </c:pt>
                <c:pt idx="67">
                  <c:v>159.66287926083155</c:v>
                </c:pt>
                <c:pt idx="68">
                  <c:v>173.22313538898845</c:v>
                </c:pt>
                <c:pt idx="69">
                  <c:v>187.57980019493178</c:v>
                </c:pt>
                <c:pt idx="70">
                  <c:v>194.37193927522037</c:v>
                </c:pt>
                <c:pt idx="71">
                  <c:v>191.93661108386465</c:v>
                </c:pt>
                <c:pt idx="72">
                  <c:v>186.86934734783674</c:v>
                </c:pt>
                <c:pt idx="73">
                  <c:v>181.87271619975638</c:v>
                </c:pt>
                <c:pt idx="74">
                  <c:v>174.27489112927279</c:v>
                </c:pt>
                <c:pt idx="75">
                  <c:v>174.29910869313579</c:v>
                </c:pt>
                <c:pt idx="76">
                  <c:v>177.12777902537616</c:v>
                </c:pt>
                <c:pt idx="77">
                  <c:v>182.07537826685007</c:v>
                </c:pt>
                <c:pt idx="78">
                  <c:v>194.69712497977238</c:v>
                </c:pt>
                <c:pt idx="79">
                  <c:v>204.51086094815284</c:v>
                </c:pt>
                <c:pt idx="80">
                  <c:v>214.43326243710121</c:v>
                </c:pt>
                <c:pt idx="81">
                  <c:v>227.93707180918548</c:v>
                </c:pt>
                <c:pt idx="82">
                  <c:v>251.48621950014817</c:v>
                </c:pt>
                <c:pt idx="83">
                  <c:v>265.46585048440738</c:v>
                </c:pt>
                <c:pt idx="84">
                  <c:v>273.06410498489424</c:v>
                </c:pt>
                <c:pt idx="85">
                  <c:v>288.68763858093126</c:v>
                </c:pt>
                <c:pt idx="86">
                  <c:v>306.59152634437805</c:v>
                </c:pt>
                <c:pt idx="87">
                  <c:v>324.22485416298389</c:v>
                </c:pt>
                <c:pt idx="88">
                  <c:v>335.11528497409324</c:v>
                </c:pt>
                <c:pt idx="89">
                  <c:v>342.50074161969741</c:v>
                </c:pt>
                <c:pt idx="90">
                  <c:v>352.0681477783325</c:v>
                </c:pt>
                <c:pt idx="91">
                  <c:v>364.7214886442124</c:v>
                </c:pt>
                <c:pt idx="92">
                  <c:v>382.2545512361873</c:v>
                </c:pt>
                <c:pt idx="93">
                  <c:v>391.53180879660295</c:v>
                </c:pt>
                <c:pt idx="94">
                  <c:v>409.65647688192587</c:v>
                </c:pt>
                <c:pt idx="95">
                  <c:v>432.33951497860204</c:v>
                </c:pt>
                <c:pt idx="96">
                  <c:v>450.09257551727956</c:v>
                </c:pt>
                <c:pt idx="97">
                  <c:v>464.50783242258655</c:v>
                </c:pt>
                <c:pt idx="98">
                  <c:v>469.41615578795523</c:v>
                </c:pt>
                <c:pt idx="99">
                  <c:v>477.82489300998571</c:v>
                </c:pt>
                <c:pt idx="100">
                  <c:v>485.82342835103958</c:v>
                </c:pt>
                <c:pt idx="101">
                  <c:v>505.20510608935655</c:v>
                </c:pt>
                <c:pt idx="102">
                  <c:v>523.76152988478566</c:v>
                </c:pt>
                <c:pt idx="103">
                  <c:v>546.45046117227014</c:v>
                </c:pt>
                <c:pt idx="104">
                  <c:v>571.04304796403505</c:v>
                </c:pt>
                <c:pt idx="105">
                  <c:v>590.82514234818836</c:v>
                </c:pt>
                <c:pt idx="106">
                  <c:v>614.26977302901946</c:v>
                </c:pt>
                <c:pt idx="107">
                  <c:v>639.09202880242549</c:v>
                </c:pt>
                <c:pt idx="108">
                  <c:v>643.28699608239606</c:v>
                </c:pt>
                <c:pt idx="109">
                  <c:v>659.05022282625873</c:v>
                </c:pt>
                <c:pt idx="110">
                  <c:v>679.23309406875705</c:v>
                </c:pt>
                <c:pt idx="111">
                  <c:v>695.25434340272341</c:v>
                </c:pt>
                <c:pt idx="112">
                  <c:v>711.81573075492747</c:v>
                </c:pt>
                <c:pt idx="113">
                  <c:v>712.25986277873062</c:v>
                </c:pt>
                <c:pt idx="114">
                  <c:v>718.3853628909809</c:v>
                </c:pt>
                <c:pt idx="115">
                  <c:v>730.22403196996765</c:v>
                </c:pt>
                <c:pt idx="116">
                  <c:v>735.57537347215941</c:v>
                </c:pt>
                <c:pt idx="117">
                  <c:v>690.63373328146974</c:v>
                </c:pt>
                <c:pt idx="118">
                  <c:v>651.38257802224086</c:v>
                </c:pt>
                <c:pt idx="119">
                  <c:v>657.97940530595292</c:v>
                </c:pt>
                <c:pt idx="120">
                  <c:v>674.17077175697875</c:v>
                </c:pt>
                <c:pt idx="121">
                  <c:v>668.16524459613197</c:v>
                </c:pt>
                <c:pt idx="122">
                  <c:v>662.08772028601993</c:v>
                </c:pt>
                <c:pt idx="123">
                  <c:v>661.35332703318693</c:v>
                </c:pt>
                <c:pt idx="124">
                  <c:v>668.12350957980425</c:v>
                </c:pt>
                <c:pt idx="125">
                  <c:v>671.14198613321821</c:v>
                </c:pt>
                <c:pt idx="126">
                  <c:v>651.19900061132819</c:v>
                </c:pt>
                <c:pt idx="127">
                  <c:v>646.1503668446104</c:v>
                </c:pt>
                <c:pt idx="128">
                  <c:v>665.35960513945474</c:v>
                </c:pt>
                <c:pt idx="129">
                  <c:v>679.49585832619255</c:v>
                </c:pt>
                <c:pt idx="130">
                  <c:v>693.45433890165498</c:v>
                </c:pt>
                <c:pt idx="131">
                  <c:v>704.23727082375774</c:v>
                </c:pt>
                <c:pt idx="132">
                  <c:v>714.03935330241882</c:v>
                </c:pt>
                <c:pt idx="133">
                  <c:v>731.03481386645649</c:v>
                </c:pt>
                <c:pt idx="134">
                  <c:v>750.93503147558511</c:v>
                </c:pt>
                <c:pt idx="135">
                  <c:v>770.4011055034847</c:v>
                </c:pt>
                <c:pt idx="136">
                  <c:v>780.22380081252527</c:v>
                </c:pt>
                <c:pt idx="137">
                  <c:v>791.36844336622937</c:v>
                </c:pt>
                <c:pt idx="138">
                  <c:v>793.65698665981358</c:v>
                </c:pt>
                <c:pt idx="139">
                  <c:v>783.15574432723156</c:v>
                </c:pt>
                <c:pt idx="140">
                  <c:v>780.93097693134268</c:v>
                </c:pt>
                <c:pt idx="141">
                  <c:v>775.26139928172017</c:v>
                </c:pt>
                <c:pt idx="142">
                  <c:v>782.2329921597867</c:v>
                </c:pt>
                <c:pt idx="143">
                  <c:v>792.34176084334661</c:v>
                </c:pt>
                <c:pt idx="144">
                  <c:v>805.54968889667862</c:v>
                </c:pt>
                <c:pt idx="145">
                  <c:v>817.49597958702316</c:v>
                </c:pt>
                <c:pt idx="146">
                  <c:v>833.26558436110406</c:v>
                </c:pt>
                <c:pt idx="147">
                  <c:v>851.50509311657572</c:v>
                </c:pt>
                <c:pt idx="148">
                  <c:v>864.37093605039809</c:v>
                </c:pt>
                <c:pt idx="149">
                  <c:v>870.36999462911024</c:v>
                </c:pt>
                <c:pt idx="150">
                  <c:v>871.08651159129374</c:v>
                </c:pt>
                <c:pt idx="151">
                  <c:v>890.18130333897034</c:v>
                </c:pt>
                <c:pt idx="152">
                  <c:v>902.51703868611708</c:v>
                </c:pt>
                <c:pt idx="153">
                  <c:v>891.04748152229672</c:v>
                </c:pt>
              </c:numCache>
            </c:numRef>
          </c:val>
          <c:smooth val="0"/>
          <c:extLst>
            <c:ext xmlns:c16="http://schemas.microsoft.com/office/drawing/2014/chart" uri="{C3380CC4-5D6E-409C-BE32-E72D297353CC}">
              <c16:uniqueId val="{00000001-DEF0-48E1-A32A-B57D6CB4A7D7}"/>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Vehicles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capita'!$J$3</c:f>
              <c:strCache>
                <c:ptCount val="1"/>
                <c:pt idx="0">
                  <c:v>Fleet vehicle kilometres travelled</c:v>
                </c:pt>
              </c:strCache>
            </c:strRef>
          </c:tx>
          <c:spPr>
            <a:ln w="28575" cap="rnd">
              <a:solidFill>
                <a:schemeClr val="accent1"/>
              </a:solidFill>
              <a:round/>
            </a:ln>
            <a:effectLst/>
          </c:spPr>
          <c:marker>
            <c:symbol val="none"/>
          </c:marker>
          <c:dPt>
            <c:idx val="106"/>
            <c:marker>
              <c:symbol val="none"/>
            </c:marker>
            <c:bubble3D val="0"/>
            <c:extLst>
              <c:ext xmlns:c16="http://schemas.microsoft.com/office/drawing/2014/chart" uri="{C3380CC4-5D6E-409C-BE32-E72D297353CC}">
                <c16:uniqueId val="{00000001-0F49-4B11-BCC9-12BF323CB16C}"/>
              </c:ext>
            </c:extLst>
          </c:dPt>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capita'!$J$8:$J$161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1526.413591717547</c:v>
                </c:pt>
                <c:pt idx="61">
                  <c:v>1313.3701076963489</c:v>
                </c:pt>
                <c:pt idx="62">
                  <c:v>1172.8676614322017</c:v>
                </c:pt>
                <c:pt idx="63">
                  <c:v>1228.1041949453816</c:v>
                </c:pt>
                <c:pt idx="64">
                  <c:v>1347.535934291581</c:v>
                </c:pt>
                <c:pt idx="65">
                  <c:v>1465.2481365866088</c:v>
                </c:pt>
                <c:pt idx="66">
                  <c:v>1703.9000378644453</c:v>
                </c:pt>
                <c:pt idx="67">
                  <c:v>1872.8929953801974</c:v>
                </c:pt>
                <c:pt idx="68">
                  <c:v>1977.3836742260398</c:v>
                </c:pt>
                <c:pt idx="69">
                  <c:v>2010.2339181286548</c:v>
                </c:pt>
                <c:pt idx="70">
                  <c:v>1652.7913809990207</c:v>
                </c:pt>
                <c:pt idx="71">
                  <c:v>1471.3094654242275</c:v>
                </c:pt>
                <c:pt idx="72">
                  <c:v>977.75604986555857</c:v>
                </c:pt>
                <c:pt idx="73">
                  <c:v>1035.3227771010961</c:v>
                </c:pt>
                <c:pt idx="74">
                  <c:v>1073.7934737218875</c:v>
                </c:pt>
                <c:pt idx="75">
                  <c:v>1331.1725894200717</c:v>
                </c:pt>
                <c:pt idx="76">
                  <c:v>1684.257803727824</c:v>
                </c:pt>
                <c:pt idx="77">
                  <c:v>1980.7427785419532</c:v>
                </c:pt>
                <c:pt idx="78">
                  <c:v>1887.9119693618859</c:v>
                </c:pt>
                <c:pt idx="79">
                  <c:v>2008.3505100153266</c:v>
                </c:pt>
                <c:pt idx="80">
                  <c:v>2126.8869637391708</c:v>
                </c:pt>
                <c:pt idx="81">
                  <c:v>2385.181426034002</c:v>
                </c:pt>
                <c:pt idx="82">
                  <c:v>2469.6236293588859</c:v>
                </c:pt>
                <c:pt idx="83">
                  <c:v>2602.7859449558978</c:v>
                </c:pt>
                <c:pt idx="84">
                  <c:v>2690.7099697885201</c:v>
                </c:pt>
                <c:pt idx="85">
                  <c:v>2864.0059127864006</c:v>
                </c:pt>
                <c:pt idx="86">
                  <c:v>2987.5067897881586</c:v>
                </c:pt>
                <c:pt idx="87">
                  <c:v>3005.1263920806082</c:v>
                </c:pt>
                <c:pt idx="88">
                  <c:v>3065.630397236615</c:v>
                </c:pt>
                <c:pt idx="89">
                  <c:v>3008.8570581006061</c:v>
                </c:pt>
                <c:pt idx="90">
                  <c:v>3203.528041271426</c:v>
                </c:pt>
                <c:pt idx="91">
                  <c:v>3250.3148742534431</c:v>
                </c:pt>
                <c:pt idx="92">
                  <c:v>3299.1493759440336</c:v>
                </c:pt>
                <c:pt idx="93">
                  <c:v>3506.1747633332034</c:v>
                </c:pt>
                <c:pt idx="94">
                  <c:v>3706.5341994650362</c:v>
                </c:pt>
                <c:pt idx="95">
                  <c:v>3866.6566559050984</c:v>
                </c:pt>
                <c:pt idx="96">
                  <c:v>4020.2117065614289</c:v>
                </c:pt>
                <c:pt idx="97">
                  <c:v>4043.7158469945352</c:v>
                </c:pt>
                <c:pt idx="98">
                  <c:v>4002.8849621348718</c:v>
                </c:pt>
                <c:pt idx="99">
                  <c:v>4172.6105563480742</c:v>
                </c:pt>
                <c:pt idx="100">
                  <c:v>4242.4879913046534</c:v>
                </c:pt>
                <c:pt idx="101">
                  <c:v>4347.076073831292</c:v>
                </c:pt>
                <c:pt idx="102">
                  <c:v>4527.4858938405923</c:v>
                </c:pt>
                <c:pt idx="103">
                  <c:v>4793.5468941122026</c:v>
                </c:pt>
                <c:pt idx="104">
                  <c:v>5110.1264594585855</c:v>
                </c:pt>
                <c:pt idx="105">
                  <c:v>5216.7827718929921</c:v>
                </c:pt>
                <c:pt idx="106">
                  <c:v>5215.9069355756465</c:v>
                </c:pt>
                <c:pt idx="107">
                  <c:v>5337.2915613946434</c:v>
                </c:pt>
                <c:pt idx="108">
                  <c:v>5434.0957917351197</c:v>
                </c:pt>
                <c:pt idx="109">
                  <c:v>5467.9351433357569</c:v>
                </c:pt>
                <c:pt idx="110">
                  <c:v>5666.7925953910089</c:v>
                </c:pt>
                <c:pt idx="111">
                  <c:v>5947.7226483017685</c:v>
                </c:pt>
                <c:pt idx="112">
                  <c:v>6322.0528077352174</c:v>
                </c:pt>
                <c:pt idx="113">
                  <c:v>6401.617250673854</c:v>
                </c:pt>
                <c:pt idx="114">
                  <c:v>6741.5730337078649</c:v>
                </c:pt>
                <c:pt idx="115">
                  <c:v>6872.3320517090006</c:v>
                </c:pt>
                <c:pt idx="116">
                  <c:v>7062.0190131281115</c:v>
                </c:pt>
                <c:pt idx="117">
                  <c:v>7420.4841267466563</c:v>
                </c:pt>
                <c:pt idx="118">
                  <c:v>7533.1818725337798</c:v>
                </c:pt>
                <c:pt idx="119">
                  <c:v>7863.9681880230273</c:v>
                </c:pt>
                <c:pt idx="120">
                  <c:v>8122.2144030025811</c:v>
                </c:pt>
                <c:pt idx="121">
                  <c:v>8077.3606370875987</c:v>
                </c:pt>
                <c:pt idx="122">
                  <c:v>8135.8031642362466</c:v>
                </c:pt>
                <c:pt idx="123">
                  <c:v>8366.2238034354341</c:v>
                </c:pt>
                <c:pt idx="124">
                  <c:v>8716.3884548968017</c:v>
                </c:pt>
                <c:pt idx="125">
                  <c:v>8983.7321606820078</c:v>
                </c:pt>
                <c:pt idx="126">
                  <c:v>9116.7636817903931</c:v>
                </c:pt>
                <c:pt idx="127">
                  <c:v>9440.6605832697805</c:v>
                </c:pt>
                <c:pt idx="128">
                  <c:v>9610.3624778021513</c:v>
                </c:pt>
                <c:pt idx="129">
                  <c:v>9555.7113551972161</c:v>
                </c:pt>
                <c:pt idx="130">
                  <c:v>9501.4329606774918</c:v>
                </c:pt>
                <c:pt idx="131">
                  <c:v>9338.1339053163774</c:v>
                </c:pt>
                <c:pt idx="132">
                  <c:v>9467.351798470987</c:v>
                </c:pt>
                <c:pt idx="133">
                  <c:v>9587.354737049438</c:v>
                </c:pt>
                <c:pt idx="134">
                  <c:v>9741.6328415526332</c:v>
                </c:pt>
                <c:pt idx="135">
                  <c:v>9733.2372025955301</c:v>
                </c:pt>
                <c:pt idx="136">
                  <c:v>9624.3852605069969</c:v>
                </c:pt>
                <c:pt idx="137">
                  <c:v>9685.0931530725211</c:v>
                </c:pt>
                <c:pt idx="138">
                  <c:v>9475.9713104221664</c:v>
                </c:pt>
                <c:pt idx="139">
                  <c:v>9353.4313612335827</c:v>
                </c:pt>
                <c:pt idx="140">
                  <c:v>9257.184663572556</c:v>
                </c:pt>
                <c:pt idx="141">
                  <c:v>9096.6950038641644</c:v>
                </c:pt>
                <c:pt idx="142">
                  <c:v>9058.044691475181</c:v>
                </c:pt>
                <c:pt idx="143">
                  <c:v>9092.3303703041947</c:v>
                </c:pt>
                <c:pt idx="144">
                  <c:v>9142.4940846551581</c:v>
                </c:pt>
                <c:pt idx="145">
                  <c:v>9271.608379612755</c:v>
                </c:pt>
                <c:pt idx="146">
                  <c:v>9486.9536034902249</c:v>
                </c:pt>
                <c:pt idx="147">
                  <c:v>9628.5626093219471</c:v>
                </c:pt>
                <c:pt idx="148">
                  <c:v>9717.017440800535</c:v>
                </c:pt>
                <c:pt idx="149">
                  <c:v>9460.722881979671</c:v>
                </c:pt>
                <c:pt idx="150">
                  <c:v>9009.3281379147484</c:v>
                </c:pt>
                <c:pt idx="151">
                  <c:v>9106.4616352695957</c:v>
                </c:pt>
                <c:pt idx="152">
                  <c:v>9237.0183763938512</c:v>
                </c:pt>
                <c:pt idx="153">
                  <c:v>9407.0034770382481</c:v>
                </c:pt>
              </c:numCache>
            </c:numRef>
          </c:val>
          <c:smooth val="0"/>
          <c:extLst>
            <c:ext xmlns:c16="http://schemas.microsoft.com/office/drawing/2014/chart" uri="{C3380CC4-5D6E-409C-BE32-E72D297353CC}">
              <c16:uniqueId val="{00000002-0F49-4B11-BCC9-12BF323CB16C}"/>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max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VKT</a:t>
                </a:r>
                <a:r>
                  <a:rPr lang="en-NZ" baseline="0"/>
                  <a:t> per capita</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4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capita'!$R$3</c:f>
              <c:strCache>
                <c:ptCount val="1"/>
                <c:pt idx="0">
                  <c:v>Share of dwellings with indoor/flush toilets</c:v>
                </c:pt>
              </c:strCache>
            </c:strRef>
          </c:tx>
          <c:spPr>
            <a:ln w="28575" cap="rnd">
              <a:solidFill>
                <a:schemeClr val="accent1"/>
              </a:solidFill>
              <a:prstDash val="dash"/>
              <a:round/>
            </a:ln>
            <a:effectLst/>
          </c:spPr>
          <c:marker>
            <c:symbol val="circle"/>
            <c:size val="5"/>
            <c:spPr>
              <a:solidFill>
                <a:schemeClr val="accent1"/>
              </a:solidFill>
              <a:ln w="9525">
                <a:solidFill>
                  <a:schemeClr val="accent1"/>
                </a:solidFill>
              </a:ln>
              <a:effectLst/>
            </c:spPr>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capita'!$R$8:$R$161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2.2343541923914106E-2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7.8863294104994208E-2</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0.69758039466131239</c:v>
                </c:pt>
                <c:pt idx="76">
                  <c:v>#N/A</c:v>
                </c:pt>
                <c:pt idx="77">
                  <c:v>#N/A</c:v>
                </c:pt>
                <c:pt idx="78">
                  <c:v>#N/A</c:v>
                </c:pt>
                <c:pt idx="79">
                  <c:v>#N/A</c:v>
                </c:pt>
                <c:pt idx="80">
                  <c:v>#N/A</c:v>
                </c:pt>
                <c:pt idx="81">
                  <c:v>#N/A</c:v>
                </c:pt>
                <c:pt idx="82">
                  <c:v>#N/A</c:v>
                </c:pt>
                <c:pt idx="83">
                  <c:v>#N/A</c:v>
                </c:pt>
                <c:pt idx="84">
                  <c:v>#N/A</c:v>
                </c:pt>
                <c:pt idx="85">
                  <c:v>#N/A</c:v>
                </c:pt>
                <c:pt idx="86">
                  <c:v>0.81021986094386711</c:v>
                </c:pt>
                <c:pt idx="87">
                  <c:v>#N/A</c:v>
                </c:pt>
                <c:pt idx="88">
                  <c:v>#N/A</c:v>
                </c:pt>
                <c:pt idx="89">
                  <c:v>#N/A</c:v>
                </c:pt>
                <c:pt idx="90">
                  <c:v>#N/A</c:v>
                </c:pt>
                <c:pt idx="91">
                  <c:v>0.88489678991445353</c:v>
                </c:pt>
                <c:pt idx="92">
                  <c:v>#N/A</c:v>
                </c:pt>
                <c:pt idx="93">
                  <c:v>#N/A</c:v>
                </c:pt>
                <c:pt idx="94">
                  <c:v>#N/A</c:v>
                </c:pt>
                <c:pt idx="95">
                  <c:v>#N/A</c:v>
                </c:pt>
                <c:pt idx="96">
                  <c:v>0.94292284766727918</c:v>
                </c:pt>
                <c:pt idx="97">
                  <c:v>#N/A</c:v>
                </c:pt>
                <c:pt idx="98">
                  <c:v>#N/A</c:v>
                </c:pt>
                <c:pt idx="99">
                  <c:v>#N/A</c:v>
                </c:pt>
                <c:pt idx="100">
                  <c:v>#N/A</c:v>
                </c:pt>
                <c:pt idx="101">
                  <c:v>0.97125433149637141</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0.99028760684514883</c:v>
                </c:pt>
                <c:pt idx="149">
                  <c:v>#N/A</c:v>
                </c:pt>
                <c:pt idx="150">
                  <c:v>#N/A</c:v>
                </c:pt>
                <c:pt idx="151">
                  <c:v>#N/A</c:v>
                </c:pt>
                <c:pt idx="152">
                  <c:v>#N/A</c:v>
                </c:pt>
                <c:pt idx="153">
                  <c:v>0.99033246660157037</c:v>
                </c:pt>
              </c:numCache>
            </c:numRef>
          </c:val>
          <c:smooth val="0"/>
          <c:extLst>
            <c:ext xmlns:c16="http://schemas.microsoft.com/office/drawing/2014/chart" uri="{C3380CC4-5D6E-409C-BE32-E72D297353CC}">
              <c16:uniqueId val="{00000001-F114-4FCA-8DD5-BEF3FE550C8E}"/>
            </c:ext>
          </c:extLst>
        </c:ser>
        <c:ser>
          <c:idx val="1"/>
          <c:order val="1"/>
          <c:tx>
            <c:strRef>
              <c:f>'4.2 Network size per capita'!$S$3</c:f>
              <c:strCache>
                <c:ptCount val="1"/>
                <c:pt idx="0">
                  <c:v>Share of dwellings with piped water</c:v>
                </c:pt>
              </c:strCache>
            </c:strRef>
          </c:tx>
          <c:spPr>
            <a:ln w="28575" cap="rnd">
              <a:solidFill>
                <a:schemeClr val="accent2"/>
              </a:solidFill>
              <a:prstDash val="dash"/>
              <a:round/>
            </a:ln>
            <a:effectLst/>
          </c:spPr>
          <c:marker>
            <c:symbol val="circle"/>
            <c:size val="5"/>
            <c:spPr>
              <a:solidFill>
                <a:schemeClr val="accent2"/>
              </a:solidFill>
              <a:ln w="9525">
                <a:solidFill>
                  <a:schemeClr val="accent2"/>
                </a:solidFill>
              </a:ln>
              <a:effectLst/>
            </c:spPr>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capita'!$S$8:$S$161</c:f>
              <c:numCache>
                <c:formatCode>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0.32292357704784302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0.36313564000998749</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0.78956118095228633</c:v>
                </c:pt>
                <c:pt idx="76">
                  <c:v>#N/A</c:v>
                </c:pt>
                <c:pt idx="77">
                  <c:v>#N/A</c:v>
                </c:pt>
                <c:pt idx="78">
                  <c:v>#N/A</c:v>
                </c:pt>
                <c:pt idx="79">
                  <c:v>#N/A</c:v>
                </c:pt>
                <c:pt idx="80">
                  <c:v>#N/A</c:v>
                </c:pt>
                <c:pt idx="81">
                  <c:v>#N/A</c:v>
                </c:pt>
                <c:pt idx="82">
                  <c:v>#N/A</c:v>
                </c:pt>
                <c:pt idx="83">
                  <c:v>#N/A</c:v>
                </c:pt>
                <c:pt idx="84">
                  <c:v>#N/A</c:v>
                </c:pt>
                <c:pt idx="85">
                  <c:v>#N/A</c:v>
                </c:pt>
                <c:pt idx="86">
                  <c:v>0.86024836393342408</c:v>
                </c:pt>
                <c:pt idx="87">
                  <c:v>#N/A</c:v>
                </c:pt>
                <c:pt idx="88">
                  <c:v>#N/A</c:v>
                </c:pt>
                <c:pt idx="89">
                  <c:v>#N/A</c:v>
                </c:pt>
                <c:pt idx="90">
                  <c:v>#N/A</c:v>
                </c:pt>
                <c:pt idx="91">
                  <c:v>0.878</c:v>
                </c:pt>
                <c:pt idx="92">
                  <c:v>#N/A</c:v>
                </c:pt>
                <c:pt idx="93">
                  <c:v>#N/A</c:v>
                </c:pt>
                <c:pt idx="94">
                  <c:v>#N/A</c:v>
                </c:pt>
                <c:pt idx="95">
                  <c:v>#N/A</c:v>
                </c:pt>
                <c:pt idx="96">
                  <c:v>0.90400000000000003</c:v>
                </c:pt>
                <c:pt idx="97">
                  <c:v>#N/A</c:v>
                </c:pt>
                <c:pt idx="98">
                  <c:v>#N/A</c:v>
                </c:pt>
                <c:pt idx="99">
                  <c:v>#N/A</c:v>
                </c:pt>
                <c:pt idx="100">
                  <c:v>#N/A</c:v>
                </c:pt>
                <c:pt idx="101">
                  <c:v>0.92683021151051315</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0.96812342759433456</c:v>
                </c:pt>
                <c:pt idx="149">
                  <c:v>#N/A</c:v>
                </c:pt>
                <c:pt idx="150">
                  <c:v>#N/A</c:v>
                </c:pt>
                <c:pt idx="151">
                  <c:v>#N/A</c:v>
                </c:pt>
                <c:pt idx="152">
                  <c:v>#N/A</c:v>
                </c:pt>
                <c:pt idx="153">
                  <c:v>0.96501987631701169</c:v>
                </c:pt>
              </c:numCache>
            </c:numRef>
          </c:val>
          <c:smooth val="0"/>
          <c:extLst>
            <c:ext xmlns:c16="http://schemas.microsoft.com/office/drawing/2014/chart" uri="{C3380CC4-5D6E-409C-BE32-E72D297353CC}">
              <c16:uniqueId val="{00000004-F114-4FCA-8DD5-BEF3FE550C8E}"/>
            </c:ext>
          </c:extLst>
        </c:ser>
        <c:dLbls>
          <c:showLegendKey val="0"/>
          <c:showVal val="0"/>
          <c:showCatName val="0"/>
          <c:showSerName val="0"/>
          <c:showPercent val="0"/>
          <c:showBubbleSize val="0"/>
        </c:dLbls>
        <c:marker val="1"/>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Share of dwellings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majorUnit val="0.25"/>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Nominal investment'!$P$2</c:f>
              <c:strCache>
                <c:ptCount val="1"/>
                <c:pt idx="0">
                  <c:v>Total horizontal</c:v>
                </c:pt>
              </c:strCache>
            </c:strRef>
          </c:tx>
          <c:spPr>
            <a:ln w="28575" cap="rnd">
              <a:solidFill>
                <a:schemeClr val="accent1"/>
              </a:solidFill>
              <a:round/>
            </a:ln>
            <a:effectLst/>
          </c:spPr>
          <c:marker>
            <c:symbol val="none"/>
          </c:marker>
          <c:cat>
            <c:numRef>
              <c:f>'2.1 Nominal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'2.1 Nominal investment'!$P$8:$P$161</c:f>
              <c:numCache>
                <c:formatCode>"$"#,##0</c:formatCode>
                <c:ptCount val="154"/>
                <c:pt idx="0">
                  <c:v>2210790.2728904551</c:v>
                </c:pt>
                <c:pt idx="1">
                  <c:v>2424904.1724505811</c:v>
                </c:pt>
                <c:pt idx="2">
                  <c:v>2425335.9619777221</c:v>
                </c:pt>
                <c:pt idx="3">
                  <c:v>2701760.6229678993</c:v>
                </c:pt>
                <c:pt idx="4">
                  <c:v>2915093.584941349</c:v>
                </c:pt>
                <c:pt idx="5">
                  <c:v>2829769.204182039</c:v>
                </c:pt>
                <c:pt idx="6">
                  <c:v>2512249.0699451678</c:v>
                </c:pt>
                <c:pt idx="7">
                  <c:v>2342056.550982452</c:v>
                </c:pt>
                <c:pt idx="8">
                  <c:v>2632551.4198075454</c:v>
                </c:pt>
                <c:pt idx="9">
                  <c:v>3032894.9122397732</c:v>
                </c:pt>
                <c:pt idx="10">
                  <c:v>2133642.0146099413</c:v>
                </c:pt>
                <c:pt idx="11">
                  <c:v>2536288.7564598047</c:v>
                </c:pt>
                <c:pt idx="12">
                  <c:v>1478555.3582938837</c:v>
                </c:pt>
                <c:pt idx="13">
                  <c:v>1526796.7500469396</c:v>
                </c:pt>
                <c:pt idx="14">
                  <c:v>1349905.640408739</c:v>
                </c:pt>
                <c:pt idx="15">
                  <c:v>2141753.815498509</c:v>
                </c:pt>
                <c:pt idx="16">
                  <c:v>2699613.8359104795</c:v>
                </c:pt>
                <c:pt idx="17">
                  <c:v>2328885.8599898871</c:v>
                </c:pt>
                <c:pt idx="18">
                  <c:v>1011914.7987563212</c:v>
                </c:pt>
                <c:pt idx="19">
                  <c:v>822668.10625428043</c:v>
                </c:pt>
                <c:pt idx="20">
                  <c:v>919544.15305685007</c:v>
                </c:pt>
                <c:pt idx="21">
                  <c:v>1038979.1032430551</c:v>
                </c:pt>
                <c:pt idx="22">
                  <c:v>965022.27933803608</c:v>
                </c:pt>
                <c:pt idx="23">
                  <c:v>987762.25747690699</c:v>
                </c:pt>
                <c:pt idx="24">
                  <c:v>1414944.2440405251</c:v>
                </c:pt>
                <c:pt idx="25">
                  <c:v>1060899.2326744795</c:v>
                </c:pt>
                <c:pt idx="26">
                  <c:v>2654297.4464724269</c:v>
                </c:pt>
                <c:pt idx="27">
                  <c:v>1485906.9093263661</c:v>
                </c:pt>
                <c:pt idx="28">
                  <c:v>1764643.6163570357</c:v>
                </c:pt>
                <c:pt idx="29">
                  <c:v>1754319.6763009022</c:v>
                </c:pt>
                <c:pt idx="30">
                  <c:v>2054958.3554201387</c:v>
                </c:pt>
                <c:pt idx="31">
                  <c:v>3036330.5886401753</c:v>
                </c:pt>
                <c:pt idx="32">
                  <c:v>4078377.8417720301</c:v>
                </c:pt>
                <c:pt idx="33">
                  <c:v>3272976.6014879998</c:v>
                </c:pt>
                <c:pt idx="34">
                  <c:v>5454695.2298962139</c:v>
                </c:pt>
                <c:pt idx="35">
                  <c:v>3602106.0854500164</c:v>
                </c:pt>
                <c:pt idx="36">
                  <c:v>4485065.032284175</c:v>
                </c:pt>
                <c:pt idx="37">
                  <c:v>5364676.7240901282</c:v>
                </c:pt>
                <c:pt idx="38">
                  <c:v>5613163.7737725899</c:v>
                </c:pt>
                <c:pt idx="39">
                  <c:v>7474612.768509795</c:v>
                </c:pt>
                <c:pt idx="40">
                  <c:v>5479938.0517058661</c:v>
                </c:pt>
                <c:pt idx="41">
                  <c:v>6508630.3608552404</c:v>
                </c:pt>
                <c:pt idx="42">
                  <c:v>6868768.5778782908</c:v>
                </c:pt>
                <c:pt idx="43">
                  <c:v>7489411.2399716396</c:v>
                </c:pt>
                <c:pt idx="44">
                  <c:v>7550838.8101846082</c:v>
                </c:pt>
                <c:pt idx="45">
                  <c:v>7272018.0515744966</c:v>
                </c:pt>
                <c:pt idx="46">
                  <c:v>6582074.1632593544</c:v>
                </c:pt>
                <c:pt idx="47">
                  <c:v>4708228.7847783333</c:v>
                </c:pt>
                <c:pt idx="48">
                  <c:v>4573511.0571241304</c:v>
                </c:pt>
                <c:pt idx="49">
                  <c:v>4988767.3795164386</c:v>
                </c:pt>
                <c:pt idx="50">
                  <c:v>6125609.6183045087</c:v>
                </c:pt>
                <c:pt idx="51">
                  <c:v>9179892</c:v>
                </c:pt>
                <c:pt idx="52">
                  <c:v>14161904</c:v>
                </c:pt>
                <c:pt idx="53">
                  <c:v>11390586</c:v>
                </c:pt>
                <c:pt idx="54">
                  <c:v>13850040.666666666</c:v>
                </c:pt>
                <c:pt idx="55">
                  <c:v>16449235.666666666</c:v>
                </c:pt>
                <c:pt idx="56">
                  <c:v>15556362.666666668</c:v>
                </c:pt>
                <c:pt idx="57">
                  <c:v>21698822</c:v>
                </c:pt>
                <c:pt idx="58">
                  <c:v>22231368</c:v>
                </c:pt>
                <c:pt idx="59">
                  <c:v>23094442</c:v>
                </c:pt>
                <c:pt idx="60">
                  <c:v>25721020</c:v>
                </c:pt>
                <c:pt idx="61">
                  <c:v>19754674</c:v>
                </c:pt>
                <c:pt idx="62">
                  <c:v>11061166</c:v>
                </c:pt>
                <c:pt idx="63">
                  <c:v>10374534</c:v>
                </c:pt>
                <c:pt idx="64">
                  <c:v>9347630</c:v>
                </c:pt>
                <c:pt idx="65">
                  <c:v>16211500</c:v>
                </c:pt>
                <c:pt idx="66">
                  <c:v>13801860</c:v>
                </c:pt>
                <c:pt idx="67">
                  <c:v>18745878</c:v>
                </c:pt>
                <c:pt idx="68">
                  <c:v>25185358</c:v>
                </c:pt>
                <c:pt idx="69">
                  <c:v>28911110</c:v>
                </c:pt>
                <c:pt idx="70">
                  <c:v>26144487</c:v>
                </c:pt>
                <c:pt idx="71">
                  <c:v>15881825</c:v>
                </c:pt>
                <c:pt idx="72">
                  <c:v>10377944</c:v>
                </c:pt>
                <c:pt idx="73">
                  <c:v>7091957</c:v>
                </c:pt>
                <c:pt idx="74">
                  <c:v>11832864</c:v>
                </c:pt>
                <c:pt idx="75">
                  <c:v>18269916</c:v>
                </c:pt>
                <c:pt idx="76">
                  <c:v>21005707</c:v>
                </c:pt>
                <c:pt idx="77">
                  <c:v>27194945</c:v>
                </c:pt>
                <c:pt idx="78">
                  <c:v>33035130</c:v>
                </c:pt>
                <c:pt idx="79">
                  <c:v>37709092</c:v>
                </c:pt>
                <c:pt idx="80">
                  <c:v>46356896</c:v>
                </c:pt>
                <c:pt idx="81">
                  <c:v>57300272</c:v>
                </c:pt>
                <c:pt idx="82">
                  <c:v>65957910</c:v>
                </c:pt>
                <c:pt idx="83">
                  <c:v>87207416</c:v>
                </c:pt>
                <c:pt idx="84">
                  <c:v>95264709</c:v>
                </c:pt>
                <c:pt idx="85">
                  <c:v>108952119</c:v>
                </c:pt>
                <c:pt idx="86">
                  <c:v>118081274</c:v>
                </c:pt>
                <c:pt idx="87">
                  <c:v>118979038</c:v>
                </c:pt>
                <c:pt idx="88">
                  <c:v>130535686</c:v>
                </c:pt>
                <c:pt idx="89">
                  <c:v>134725881</c:v>
                </c:pt>
                <c:pt idx="90">
                  <c:v>137544532</c:v>
                </c:pt>
                <c:pt idx="91">
                  <c:v>137730828</c:v>
                </c:pt>
                <c:pt idx="92">
                  <c:v>140526675</c:v>
                </c:pt>
                <c:pt idx="93">
                  <c:v>150721297</c:v>
                </c:pt>
                <c:pt idx="94">
                  <c:v>164093029</c:v>
                </c:pt>
                <c:pt idx="95">
                  <c:v>186460794</c:v>
                </c:pt>
                <c:pt idx="96">
                  <c:v>202041183</c:v>
                </c:pt>
                <c:pt idx="97">
                  <c:v>230089633</c:v>
                </c:pt>
                <c:pt idx="98">
                  <c:v>222472264</c:v>
                </c:pt>
                <c:pt idx="99">
                  <c:v>199350487.59370664</c:v>
                </c:pt>
                <c:pt idx="100">
                  <c:v>227589067.50592953</c:v>
                </c:pt>
                <c:pt idx="101">
                  <c:v>249228617.63524053</c:v>
                </c:pt>
                <c:pt idx="102">
                  <c:v>275464000</c:v>
                </c:pt>
                <c:pt idx="103">
                  <c:v>333645000</c:v>
                </c:pt>
                <c:pt idx="104">
                  <c:v>310059881</c:v>
                </c:pt>
                <c:pt idx="105">
                  <c:v>420380000</c:v>
                </c:pt>
                <c:pt idx="106">
                  <c:v>595409000</c:v>
                </c:pt>
                <c:pt idx="107">
                  <c:v>579062000</c:v>
                </c:pt>
                <c:pt idx="108">
                  <c:v>627992000</c:v>
                </c:pt>
                <c:pt idx="109">
                  <c:v>679224000</c:v>
                </c:pt>
                <c:pt idx="110">
                  <c:v>644226000</c:v>
                </c:pt>
                <c:pt idx="111">
                  <c:v>730697000</c:v>
                </c:pt>
                <c:pt idx="112">
                  <c:v>922089000</c:v>
                </c:pt>
                <c:pt idx="113">
                  <c:v>1057324000</c:v>
                </c:pt>
                <c:pt idx="114">
                  <c:v>1216258000</c:v>
                </c:pt>
                <c:pt idx="115">
                  <c:v>1145729833.3333333</c:v>
                </c:pt>
                <c:pt idx="116">
                  <c:v>1401530666.6666665</c:v>
                </c:pt>
                <c:pt idx="117">
                  <c:v>1625593500</c:v>
                </c:pt>
                <c:pt idx="118">
                  <c:v>1429518333.3333333</c:v>
                </c:pt>
                <c:pt idx="119">
                  <c:v>1756678166.6666665</c:v>
                </c:pt>
                <c:pt idx="120">
                  <c:v>1923040236.3057547</c:v>
                </c:pt>
                <c:pt idx="121">
                  <c:v>2253325227.9849539</c:v>
                </c:pt>
                <c:pt idx="122">
                  <c:v>1879648233.5847201</c:v>
                </c:pt>
                <c:pt idx="123">
                  <c:v>1576918409.2331448</c:v>
                </c:pt>
                <c:pt idx="124">
                  <c:v>1358438674.2163951</c:v>
                </c:pt>
                <c:pt idx="125">
                  <c:v>1458087824.3482025</c:v>
                </c:pt>
                <c:pt idx="126">
                  <c:v>2564874126.4990649</c:v>
                </c:pt>
                <c:pt idx="127">
                  <c:v>3010215812.5460625</c:v>
                </c:pt>
                <c:pt idx="128">
                  <c:v>3344039978.5052481</c:v>
                </c:pt>
                <c:pt idx="129">
                  <c:v>2861163391.1504407</c:v>
                </c:pt>
                <c:pt idx="130">
                  <c:v>3467623736.0110483</c:v>
                </c:pt>
                <c:pt idx="131">
                  <c:v>4118928592.4203272</c:v>
                </c:pt>
                <c:pt idx="132">
                  <c:v>3472203522.8566561</c:v>
                </c:pt>
                <c:pt idx="133">
                  <c:v>3588802519.8608427</c:v>
                </c:pt>
                <c:pt idx="134">
                  <c:v>4067664630.9885559</c:v>
                </c:pt>
                <c:pt idx="135">
                  <c:v>4595412212.8947983</c:v>
                </c:pt>
                <c:pt idx="136">
                  <c:v>5808665261.0398922</c:v>
                </c:pt>
                <c:pt idx="137">
                  <c:v>5695819058.2493896</c:v>
                </c:pt>
                <c:pt idx="138">
                  <c:v>5778582324.6081648</c:v>
                </c:pt>
                <c:pt idx="139">
                  <c:v>7570669934.6332846</c:v>
                </c:pt>
                <c:pt idx="140">
                  <c:v>7383680946.6688194</c:v>
                </c:pt>
                <c:pt idx="141">
                  <c:v>6944548377.570076</c:v>
                </c:pt>
                <c:pt idx="142">
                  <c:v>7908078318.3371706</c:v>
                </c:pt>
                <c:pt idx="143">
                  <c:v>7587305803.7088261</c:v>
                </c:pt>
                <c:pt idx="144">
                  <c:v>8081860327.5663357</c:v>
                </c:pt>
                <c:pt idx="145">
                  <c:v>8318823615.0397263</c:v>
                </c:pt>
                <c:pt idx="146">
                  <c:v>8333537386.0728016</c:v>
                </c:pt>
                <c:pt idx="147">
                  <c:v>8200936115.1424561</c:v>
                </c:pt>
                <c:pt idx="148">
                  <c:v>9356436067.7650146</c:v>
                </c:pt>
                <c:pt idx="149">
                  <c:v>10065701201.126017</c:v>
                </c:pt>
                <c:pt idx="150">
                  <c:v>11429645901.575325</c:v>
                </c:pt>
                <c:pt idx="151">
                  <c:v>11950701074.264322</c:v>
                </c:pt>
                <c:pt idx="152">
                  <c:v>14062189397.313309</c:v>
                </c:pt>
              </c:numCache>
            </c:numRef>
          </c:val>
          <c:smooth val="0"/>
          <c:extLst>
            <c:ext xmlns:c16="http://schemas.microsoft.com/office/drawing/2014/chart" uri="{C3380CC4-5D6E-409C-BE32-E72D297353CC}">
              <c16:uniqueId val="{00000000-ABDF-4608-93E7-87018C60304E}"/>
            </c:ext>
          </c:extLst>
        </c:ser>
        <c:ser>
          <c:idx val="1"/>
          <c:order val="1"/>
          <c:tx>
            <c:strRef>
              <c:f>'2.1 Nominal investment'!$Q$2</c:f>
              <c:strCache>
                <c:ptCount val="1"/>
                <c:pt idx="0">
                  <c:v>Total vertical</c:v>
                </c:pt>
              </c:strCache>
            </c:strRef>
          </c:tx>
          <c:spPr>
            <a:ln w="28575" cap="rnd">
              <a:solidFill>
                <a:schemeClr val="accent2"/>
              </a:solidFill>
              <a:round/>
            </a:ln>
            <a:effectLst/>
          </c:spPr>
          <c:marker>
            <c:symbol val="none"/>
          </c:marker>
          <c:cat>
            <c:numRef>
              <c:f>'2.1 Nominal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'2.1 Nominal investment'!$Q$8:$Q$161</c:f>
              <c:numCache>
                <c:formatCode>"$"#,##0</c:formatCode>
                <c:ptCount val="154"/>
                <c:pt idx="9">
                  <c:v>10496</c:v>
                </c:pt>
                <c:pt idx="10">
                  <c:v>4438</c:v>
                </c:pt>
                <c:pt idx="11">
                  <c:v>280</c:v>
                </c:pt>
                <c:pt idx="12">
                  <c:v>128</c:v>
                </c:pt>
                <c:pt idx="13">
                  <c:v>512</c:v>
                </c:pt>
                <c:pt idx="14">
                  <c:v>7584</c:v>
                </c:pt>
                <c:pt idx="15">
                  <c:v>14612</c:v>
                </c:pt>
                <c:pt idx="16">
                  <c:v>36230</c:v>
                </c:pt>
                <c:pt idx="17">
                  <c:v>66026</c:v>
                </c:pt>
                <c:pt idx="18">
                  <c:v>41248</c:v>
                </c:pt>
                <c:pt idx="19">
                  <c:v>39064</c:v>
                </c:pt>
                <c:pt idx="20">
                  <c:v>23206</c:v>
                </c:pt>
                <c:pt idx="21">
                  <c:v>38564</c:v>
                </c:pt>
                <c:pt idx="22">
                  <c:v>46520</c:v>
                </c:pt>
                <c:pt idx="23">
                  <c:v>47132</c:v>
                </c:pt>
                <c:pt idx="24">
                  <c:v>50870</c:v>
                </c:pt>
                <c:pt idx="25">
                  <c:v>59268</c:v>
                </c:pt>
                <c:pt idx="26">
                  <c:v>56924</c:v>
                </c:pt>
                <c:pt idx="27">
                  <c:v>50940</c:v>
                </c:pt>
                <c:pt idx="28">
                  <c:v>52584</c:v>
                </c:pt>
                <c:pt idx="29">
                  <c:v>64766</c:v>
                </c:pt>
                <c:pt idx="30">
                  <c:v>66200</c:v>
                </c:pt>
                <c:pt idx="31">
                  <c:v>73182</c:v>
                </c:pt>
                <c:pt idx="32">
                  <c:v>57606</c:v>
                </c:pt>
                <c:pt idx="33">
                  <c:v>798284.72370551876</c:v>
                </c:pt>
                <c:pt idx="34">
                  <c:v>783673.11371282826</c:v>
                </c:pt>
                <c:pt idx="35">
                  <c:v>792169.38458693167</c:v>
                </c:pt>
                <c:pt idx="36">
                  <c:v>1143427.6401227773</c:v>
                </c:pt>
                <c:pt idx="37">
                  <c:v>1005624.9149024823</c:v>
                </c:pt>
                <c:pt idx="38">
                  <c:v>1204203.7042215941</c:v>
                </c:pt>
                <c:pt idx="39">
                  <c:v>1288556.1271251519</c:v>
                </c:pt>
                <c:pt idx="40">
                  <c:v>1269138.4728297296</c:v>
                </c:pt>
                <c:pt idx="41">
                  <c:v>1688210.4384303682</c:v>
                </c:pt>
                <c:pt idx="42">
                  <c:v>1391644.2022527219</c:v>
                </c:pt>
                <c:pt idx="43">
                  <c:v>1162324.4416284449</c:v>
                </c:pt>
                <c:pt idx="44">
                  <c:v>1139399.3392127245</c:v>
                </c:pt>
                <c:pt idx="45">
                  <c:v>1070796.4190290922</c:v>
                </c:pt>
                <c:pt idx="46">
                  <c:v>927344.68319717259</c:v>
                </c:pt>
                <c:pt idx="47">
                  <c:v>895785.23195006046</c:v>
                </c:pt>
                <c:pt idx="48">
                  <c:v>915733.32646512636</c:v>
                </c:pt>
                <c:pt idx="49">
                  <c:v>1368447.4578730555</c:v>
                </c:pt>
                <c:pt idx="50">
                  <c:v>2137547.9875518926</c:v>
                </c:pt>
                <c:pt idx="51">
                  <c:v>2813967.8279355061</c:v>
                </c:pt>
                <c:pt idx="52">
                  <c:v>2351856.9347092239</c:v>
                </c:pt>
                <c:pt idx="53">
                  <c:v>2252159.8408497889</c:v>
                </c:pt>
                <c:pt idx="54">
                  <c:v>3251167.5035845889</c:v>
                </c:pt>
                <c:pt idx="55">
                  <c:v>4035429.7944481904</c:v>
                </c:pt>
                <c:pt idx="56">
                  <c:v>3486006.9765835721</c:v>
                </c:pt>
                <c:pt idx="57">
                  <c:v>2770219.5865249243</c:v>
                </c:pt>
                <c:pt idx="58">
                  <c:v>1983713.6863138853</c:v>
                </c:pt>
                <c:pt idx="59">
                  <c:v>2598582.1381497742</c:v>
                </c:pt>
                <c:pt idx="60">
                  <c:v>3219881.8758234177</c:v>
                </c:pt>
                <c:pt idx="61">
                  <c:v>1929131.958965427</c:v>
                </c:pt>
                <c:pt idx="62">
                  <c:v>1264548.5830683163</c:v>
                </c:pt>
                <c:pt idx="63">
                  <c:v>1398709.2781855299</c:v>
                </c:pt>
                <c:pt idx="64">
                  <c:v>2006127.3457554642</c:v>
                </c:pt>
                <c:pt idx="65">
                  <c:v>2589746.393590753</c:v>
                </c:pt>
                <c:pt idx="66">
                  <c:v>3368123.7773122918</c:v>
                </c:pt>
                <c:pt idx="67">
                  <c:v>5208591.8698213436</c:v>
                </c:pt>
                <c:pt idx="68">
                  <c:v>8309921.4437750727</c:v>
                </c:pt>
                <c:pt idx="69">
                  <c:v>14250173.805542691</c:v>
                </c:pt>
                <c:pt idx="70">
                  <c:v>15491614.250736786</c:v>
                </c:pt>
                <c:pt idx="71">
                  <c:v>17304193.703356817</c:v>
                </c:pt>
                <c:pt idx="72">
                  <c:v>14387768.866057344</c:v>
                </c:pt>
                <c:pt idx="73">
                  <c:v>9118043.840416532</c:v>
                </c:pt>
                <c:pt idx="74">
                  <c:v>10208998.4627521</c:v>
                </c:pt>
                <c:pt idx="75">
                  <c:v>17660304.728480019</c:v>
                </c:pt>
                <c:pt idx="76">
                  <c:v>19337454.743669227</c:v>
                </c:pt>
                <c:pt idx="77">
                  <c:v>23969664.875947513</c:v>
                </c:pt>
                <c:pt idx="78">
                  <c:v>25675749.19009383</c:v>
                </c:pt>
                <c:pt idx="79">
                  <c:v>32207382.480380595</c:v>
                </c:pt>
                <c:pt idx="80">
                  <c:v>34284058.443625957</c:v>
                </c:pt>
                <c:pt idx="81">
                  <c:v>37229591.366426624</c:v>
                </c:pt>
                <c:pt idx="82">
                  <c:v>40602380.827883959</c:v>
                </c:pt>
                <c:pt idx="83">
                  <c:v>52227873.706322469</c:v>
                </c:pt>
                <c:pt idx="84">
                  <c:v>50140476.369529486</c:v>
                </c:pt>
                <c:pt idx="85">
                  <c:v>53128582.954481602</c:v>
                </c:pt>
                <c:pt idx="86">
                  <c:v>61972261.350515619</c:v>
                </c:pt>
                <c:pt idx="87">
                  <c:v>61433239.627356537</c:v>
                </c:pt>
                <c:pt idx="88">
                  <c:v>61665655.259119496</c:v>
                </c:pt>
                <c:pt idx="89">
                  <c:v>67176288.910265431</c:v>
                </c:pt>
                <c:pt idx="90">
                  <c:v>75613906.435591698</c:v>
                </c:pt>
                <c:pt idx="91">
                  <c:v>74065007.719328731</c:v>
                </c:pt>
                <c:pt idx="92">
                  <c:v>69824832.761852086</c:v>
                </c:pt>
                <c:pt idx="93">
                  <c:v>77677044.091963589</c:v>
                </c:pt>
                <c:pt idx="94">
                  <c:v>91273979.335953295</c:v>
                </c:pt>
                <c:pt idx="95">
                  <c:v>96731475.510847718</c:v>
                </c:pt>
                <c:pt idx="96">
                  <c:v>101020001.95137762</c:v>
                </c:pt>
                <c:pt idx="97">
                  <c:v>99649681.742857173</c:v>
                </c:pt>
                <c:pt idx="98">
                  <c:v>98589277.673278347</c:v>
                </c:pt>
                <c:pt idx="99">
                  <c:v>105425209.1372458</c:v>
                </c:pt>
                <c:pt idx="100">
                  <c:v>128183904.57288894</c:v>
                </c:pt>
                <c:pt idx="101">
                  <c:v>136916802.02106446</c:v>
                </c:pt>
                <c:pt idx="102">
                  <c:v>123749000</c:v>
                </c:pt>
                <c:pt idx="103">
                  <c:v>155058000</c:v>
                </c:pt>
                <c:pt idx="104">
                  <c:v>180903228.07017544</c:v>
                </c:pt>
                <c:pt idx="105">
                  <c:v>244574596.49122807</c:v>
                </c:pt>
                <c:pt idx="106">
                  <c:v>346398087.71929824</c:v>
                </c:pt>
                <c:pt idx="107">
                  <c:v>351955157.89473683</c:v>
                </c:pt>
                <c:pt idx="108">
                  <c:v>394513000</c:v>
                </c:pt>
                <c:pt idx="109">
                  <c:v>431439000</c:v>
                </c:pt>
                <c:pt idx="110">
                  <c:v>490025429.5700683</c:v>
                </c:pt>
                <c:pt idx="111">
                  <c:v>554555213.12423825</c:v>
                </c:pt>
                <c:pt idx="112">
                  <c:v>631920592.69183886</c:v>
                </c:pt>
                <c:pt idx="113">
                  <c:v>661909280.70175433</c:v>
                </c:pt>
                <c:pt idx="114">
                  <c:v>647534779.33279634</c:v>
                </c:pt>
                <c:pt idx="115">
                  <c:v>706408837.5849936</c:v>
                </c:pt>
                <c:pt idx="116">
                  <c:v>998364236.67154908</c:v>
                </c:pt>
                <c:pt idx="117">
                  <c:v>1271189883.5481124</c:v>
                </c:pt>
                <c:pt idx="118">
                  <c:v>1197486804.7035627</c:v>
                </c:pt>
                <c:pt idx="119">
                  <c:v>1329116682.5065517</c:v>
                </c:pt>
                <c:pt idx="120">
                  <c:v>1549758000</c:v>
                </c:pt>
                <c:pt idx="121">
                  <c:v>1890964000</c:v>
                </c:pt>
                <c:pt idx="122">
                  <c:v>1587272000</c:v>
                </c:pt>
                <c:pt idx="123">
                  <c:v>1492741000</c:v>
                </c:pt>
                <c:pt idx="124">
                  <c:v>1429861000</c:v>
                </c:pt>
                <c:pt idx="125">
                  <c:v>1650645000</c:v>
                </c:pt>
                <c:pt idx="126">
                  <c:v>1733980000</c:v>
                </c:pt>
                <c:pt idx="127">
                  <c:v>1884010000</c:v>
                </c:pt>
                <c:pt idx="128">
                  <c:v>2800672000</c:v>
                </c:pt>
                <c:pt idx="129">
                  <c:v>2251057000</c:v>
                </c:pt>
                <c:pt idx="130">
                  <c:v>3029294000</c:v>
                </c:pt>
                <c:pt idx="131">
                  <c:v>2474840000</c:v>
                </c:pt>
                <c:pt idx="132">
                  <c:v>3087570000</c:v>
                </c:pt>
                <c:pt idx="133">
                  <c:v>3217506000</c:v>
                </c:pt>
                <c:pt idx="134">
                  <c:v>3666280000</c:v>
                </c:pt>
                <c:pt idx="135">
                  <c:v>4114009000</c:v>
                </c:pt>
                <c:pt idx="136">
                  <c:v>3976918000</c:v>
                </c:pt>
                <c:pt idx="137">
                  <c:v>3979740000</c:v>
                </c:pt>
                <c:pt idx="138">
                  <c:v>4282355000</c:v>
                </c:pt>
                <c:pt idx="139">
                  <c:v>4655242000</c:v>
                </c:pt>
                <c:pt idx="140">
                  <c:v>5161717000</c:v>
                </c:pt>
                <c:pt idx="141">
                  <c:v>5732111000</c:v>
                </c:pt>
                <c:pt idx="142">
                  <c:v>4635678000</c:v>
                </c:pt>
                <c:pt idx="143">
                  <c:v>4678529000</c:v>
                </c:pt>
                <c:pt idx="144">
                  <c:v>5532913000</c:v>
                </c:pt>
                <c:pt idx="145">
                  <c:v>5866700000</c:v>
                </c:pt>
                <c:pt idx="146">
                  <c:v>5601119000</c:v>
                </c:pt>
                <c:pt idx="147">
                  <c:v>6094736000</c:v>
                </c:pt>
                <c:pt idx="148">
                  <c:v>6776317000</c:v>
                </c:pt>
                <c:pt idx="149">
                  <c:v>7588506000</c:v>
                </c:pt>
                <c:pt idx="150">
                  <c:v>7798074000</c:v>
                </c:pt>
                <c:pt idx="151">
                  <c:v>8201303000</c:v>
                </c:pt>
                <c:pt idx="152">
                  <c:v>8801385000</c:v>
                </c:pt>
              </c:numCache>
            </c:numRef>
          </c:val>
          <c:smooth val="0"/>
          <c:extLst>
            <c:ext xmlns:c16="http://schemas.microsoft.com/office/drawing/2014/chart" uri="{C3380CC4-5D6E-409C-BE32-E72D297353CC}">
              <c16:uniqueId val="{00000001-ABDF-4608-93E7-87018C60304E}"/>
            </c:ext>
          </c:extLst>
        </c:ser>
        <c:ser>
          <c:idx val="2"/>
          <c:order val="2"/>
          <c:tx>
            <c:strRef>
              <c:f>'2.1 Nominal investment'!$R$2</c:f>
              <c:strCache>
                <c:ptCount val="1"/>
                <c:pt idx="0">
                  <c:v>Total all infrastructure</c:v>
                </c:pt>
              </c:strCache>
            </c:strRef>
          </c:tx>
          <c:spPr>
            <a:ln w="28575" cap="rnd">
              <a:solidFill>
                <a:schemeClr val="accent3"/>
              </a:solidFill>
              <a:round/>
            </a:ln>
            <a:effectLst/>
          </c:spPr>
          <c:marker>
            <c:symbol val="none"/>
          </c:marker>
          <c:cat>
            <c:numRef>
              <c:f>'2.1 Nominal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'2.1 Nominal investment'!$R$8:$R$161</c:f>
              <c:numCache>
                <c:formatCode>"$"#,##0</c:formatCode>
                <c:ptCount val="154"/>
                <c:pt idx="0">
                  <c:v>2210790.2728904551</c:v>
                </c:pt>
                <c:pt idx="1">
                  <c:v>2424904.1724505811</c:v>
                </c:pt>
                <c:pt idx="2">
                  <c:v>2425335.9619777221</c:v>
                </c:pt>
                <c:pt idx="3">
                  <c:v>2701760.6229678993</c:v>
                </c:pt>
                <c:pt idx="4">
                  <c:v>2915093.584941349</c:v>
                </c:pt>
                <c:pt idx="5">
                  <c:v>2829769.204182039</c:v>
                </c:pt>
                <c:pt idx="6">
                  <c:v>2512249.0699451678</c:v>
                </c:pt>
                <c:pt idx="7">
                  <c:v>2342056.550982452</c:v>
                </c:pt>
                <c:pt idx="8">
                  <c:v>2632551.4198075454</c:v>
                </c:pt>
                <c:pt idx="9">
                  <c:v>3043390.9122397732</c:v>
                </c:pt>
                <c:pt idx="10">
                  <c:v>2138080.0146099413</c:v>
                </c:pt>
                <c:pt idx="11">
                  <c:v>2536568.7564598047</c:v>
                </c:pt>
                <c:pt idx="12">
                  <c:v>1478683.3582938837</c:v>
                </c:pt>
                <c:pt idx="13">
                  <c:v>1527308.7500469396</c:v>
                </c:pt>
                <c:pt idx="14">
                  <c:v>1357489.640408739</c:v>
                </c:pt>
                <c:pt idx="15">
                  <c:v>2156365.815498509</c:v>
                </c:pt>
                <c:pt idx="16">
                  <c:v>2735843.8359104795</c:v>
                </c:pt>
                <c:pt idx="17">
                  <c:v>2394911.8599898871</c:v>
                </c:pt>
                <c:pt idx="18">
                  <c:v>1053162.7987563212</c:v>
                </c:pt>
                <c:pt idx="19">
                  <c:v>861732.10625428043</c:v>
                </c:pt>
                <c:pt idx="20">
                  <c:v>942750.15305685007</c:v>
                </c:pt>
                <c:pt idx="21">
                  <c:v>1077543.1032430551</c:v>
                </c:pt>
                <c:pt idx="22">
                  <c:v>1011542.2793380361</c:v>
                </c:pt>
                <c:pt idx="23">
                  <c:v>1034894.257476907</c:v>
                </c:pt>
                <c:pt idx="24">
                  <c:v>1465814.2440405251</c:v>
                </c:pt>
                <c:pt idx="25">
                  <c:v>1120167.2326744795</c:v>
                </c:pt>
                <c:pt idx="26">
                  <c:v>2711221.4464724269</c:v>
                </c:pt>
                <c:pt idx="27">
                  <c:v>1536846.9093263661</c:v>
                </c:pt>
                <c:pt idx="28">
                  <c:v>1817227.6163570357</c:v>
                </c:pt>
                <c:pt idx="29">
                  <c:v>1819085.6763009022</c:v>
                </c:pt>
                <c:pt idx="30">
                  <c:v>2121158.3554201387</c:v>
                </c:pt>
                <c:pt idx="31">
                  <c:v>3109512.5886401753</c:v>
                </c:pt>
                <c:pt idx="32">
                  <c:v>4135983.8417720301</c:v>
                </c:pt>
                <c:pt idx="33">
                  <c:v>4071261.3251935188</c:v>
                </c:pt>
                <c:pt idx="34">
                  <c:v>6238368.3436090425</c:v>
                </c:pt>
                <c:pt idx="35">
                  <c:v>4394275.4700369481</c:v>
                </c:pt>
                <c:pt idx="36">
                  <c:v>5628492.6724069528</c:v>
                </c:pt>
                <c:pt idx="37">
                  <c:v>6370301.6389926104</c:v>
                </c:pt>
                <c:pt idx="38">
                  <c:v>6817367.477994184</c:v>
                </c:pt>
                <c:pt idx="39">
                  <c:v>8763168.8956349473</c:v>
                </c:pt>
                <c:pt idx="40">
                  <c:v>6749076.5245355954</c:v>
                </c:pt>
                <c:pt idx="41">
                  <c:v>8196840.7992856083</c:v>
                </c:pt>
                <c:pt idx="42">
                  <c:v>8260412.7801310122</c:v>
                </c:pt>
                <c:pt idx="43">
                  <c:v>8651735.6816000845</c:v>
                </c:pt>
                <c:pt idx="44">
                  <c:v>8690238.1493973322</c:v>
                </c:pt>
                <c:pt idx="45">
                  <c:v>8342814.470603589</c:v>
                </c:pt>
                <c:pt idx="46">
                  <c:v>7509418.8464565268</c:v>
                </c:pt>
                <c:pt idx="47">
                  <c:v>5604014.0167283937</c:v>
                </c:pt>
                <c:pt idx="48">
                  <c:v>5489244.3835892566</c:v>
                </c:pt>
                <c:pt idx="49">
                  <c:v>6357214.8373894943</c:v>
                </c:pt>
                <c:pt idx="50">
                  <c:v>8263157.6058564018</c:v>
                </c:pt>
                <c:pt idx="51">
                  <c:v>11993859.827935506</c:v>
                </c:pt>
                <c:pt idx="52">
                  <c:v>16513760.934709225</c:v>
                </c:pt>
                <c:pt idx="53">
                  <c:v>13642745.840849789</c:v>
                </c:pt>
                <c:pt idx="54">
                  <c:v>17101208.170251254</c:v>
                </c:pt>
                <c:pt idx="55">
                  <c:v>20484665.461114857</c:v>
                </c:pt>
                <c:pt idx="56">
                  <c:v>19042369.643250242</c:v>
                </c:pt>
                <c:pt idx="57">
                  <c:v>24469041.586524926</c:v>
                </c:pt>
                <c:pt idx="58">
                  <c:v>24215081.686313886</c:v>
                </c:pt>
                <c:pt idx="59">
                  <c:v>25693024.138149776</c:v>
                </c:pt>
                <c:pt idx="60">
                  <c:v>28940901.875823416</c:v>
                </c:pt>
                <c:pt idx="61">
                  <c:v>21683805.958965428</c:v>
                </c:pt>
                <c:pt idx="62">
                  <c:v>12325714.583068317</c:v>
                </c:pt>
                <c:pt idx="63">
                  <c:v>11773243.27818553</c:v>
                </c:pt>
                <c:pt idx="64">
                  <c:v>11353757.345755463</c:v>
                </c:pt>
                <c:pt idx="65">
                  <c:v>18801246.393590752</c:v>
                </c:pt>
                <c:pt idx="66">
                  <c:v>17169983.777312294</c:v>
                </c:pt>
                <c:pt idx="67">
                  <c:v>23954469.869821344</c:v>
                </c:pt>
                <c:pt idx="68">
                  <c:v>33495279.443775073</c:v>
                </c:pt>
                <c:pt idx="69">
                  <c:v>43161283.805542693</c:v>
                </c:pt>
                <c:pt idx="70">
                  <c:v>41636101.250736788</c:v>
                </c:pt>
                <c:pt idx="71">
                  <c:v>33186018.703356817</c:v>
                </c:pt>
                <c:pt idx="72">
                  <c:v>24765712.866057344</c:v>
                </c:pt>
                <c:pt idx="73">
                  <c:v>16210000.840416532</c:v>
                </c:pt>
                <c:pt idx="74">
                  <c:v>22041862.4627521</c:v>
                </c:pt>
                <c:pt idx="75">
                  <c:v>35930220.728480019</c:v>
                </c:pt>
                <c:pt idx="76">
                  <c:v>40343161.743669227</c:v>
                </c:pt>
                <c:pt idx="77">
                  <c:v>51164609.875947513</c:v>
                </c:pt>
                <c:pt idx="78">
                  <c:v>58710879.19009383</c:v>
                </c:pt>
                <c:pt idx="79">
                  <c:v>69916474.480380595</c:v>
                </c:pt>
                <c:pt idx="80">
                  <c:v>80640954.443625957</c:v>
                </c:pt>
                <c:pt idx="81">
                  <c:v>94529863.366426617</c:v>
                </c:pt>
                <c:pt idx="82">
                  <c:v>106560290.82788396</c:v>
                </c:pt>
                <c:pt idx="83">
                  <c:v>139435289.70632246</c:v>
                </c:pt>
                <c:pt idx="84">
                  <c:v>145405185.36952949</c:v>
                </c:pt>
                <c:pt idx="85">
                  <c:v>162080701.9544816</c:v>
                </c:pt>
                <c:pt idx="86">
                  <c:v>180053535.3505156</c:v>
                </c:pt>
                <c:pt idx="87">
                  <c:v>180412277.62735653</c:v>
                </c:pt>
                <c:pt idx="88">
                  <c:v>192201341.25911951</c:v>
                </c:pt>
                <c:pt idx="89">
                  <c:v>201902169.91026545</c:v>
                </c:pt>
                <c:pt idx="90">
                  <c:v>213158438.4355917</c:v>
                </c:pt>
                <c:pt idx="91">
                  <c:v>211795835.71932873</c:v>
                </c:pt>
                <c:pt idx="92">
                  <c:v>210351507.76185209</c:v>
                </c:pt>
                <c:pt idx="93">
                  <c:v>228398341.09196359</c:v>
                </c:pt>
                <c:pt idx="94">
                  <c:v>255367008.3359533</c:v>
                </c:pt>
                <c:pt idx="95">
                  <c:v>283192269.51084769</c:v>
                </c:pt>
                <c:pt idx="96">
                  <c:v>303061184.95137763</c:v>
                </c:pt>
                <c:pt idx="97">
                  <c:v>329739314.74285716</c:v>
                </c:pt>
                <c:pt idx="98">
                  <c:v>321061541.67327833</c:v>
                </c:pt>
                <c:pt idx="99">
                  <c:v>304775696.73095244</c:v>
                </c:pt>
                <c:pt idx="100">
                  <c:v>355772972.07881844</c:v>
                </c:pt>
                <c:pt idx="101">
                  <c:v>386145419.65630496</c:v>
                </c:pt>
                <c:pt idx="102">
                  <c:v>399213000</c:v>
                </c:pt>
                <c:pt idx="103">
                  <c:v>488703000</c:v>
                </c:pt>
                <c:pt idx="104">
                  <c:v>490963109.07017541</c:v>
                </c:pt>
                <c:pt idx="105">
                  <c:v>664954596.4912281</c:v>
                </c:pt>
                <c:pt idx="106">
                  <c:v>941807087.71929824</c:v>
                </c:pt>
                <c:pt idx="107">
                  <c:v>931017157.89473677</c:v>
                </c:pt>
                <c:pt idx="108">
                  <c:v>1022505000</c:v>
                </c:pt>
                <c:pt idx="109">
                  <c:v>1110663000</c:v>
                </c:pt>
                <c:pt idx="110">
                  <c:v>1134251429.5700684</c:v>
                </c:pt>
                <c:pt idx="111">
                  <c:v>1285252213.1242383</c:v>
                </c:pt>
                <c:pt idx="112">
                  <c:v>1554009592.6918387</c:v>
                </c:pt>
                <c:pt idx="113">
                  <c:v>1719233280.7017543</c:v>
                </c:pt>
                <c:pt idx="114">
                  <c:v>1863792779.3327963</c:v>
                </c:pt>
                <c:pt idx="115">
                  <c:v>1852138670.9183269</c:v>
                </c:pt>
                <c:pt idx="116">
                  <c:v>2399894903.3382158</c:v>
                </c:pt>
                <c:pt idx="117">
                  <c:v>2896783383.5481124</c:v>
                </c:pt>
                <c:pt idx="118">
                  <c:v>2627005138.0368958</c:v>
                </c:pt>
                <c:pt idx="119">
                  <c:v>3085794849.1732183</c:v>
                </c:pt>
                <c:pt idx="120">
                  <c:v>3472798236.3057547</c:v>
                </c:pt>
                <c:pt idx="121">
                  <c:v>4144289227.9849539</c:v>
                </c:pt>
                <c:pt idx="122">
                  <c:v>3466920233.5847201</c:v>
                </c:pt>
                <c:pt idx="123">
                  <c:v>3069659409.2331448</c:v>
                </c:pt>
                <c:pt idx="124">
                  <c:v>2788299674.2163954</c:v>
                </c:pt>
                <c:pt idx="125">
                  <c:v>3108732824.3482027</c:v>
                </c:pt>
                <c:pt idx="126">
                  <c:v>4298854126.4990654</c:v>
                </c:pt>
                <c:pt idx="127">
                  <c:v>4894225812.5460625</c:v>
                </c:pt>
                <c:pt idx="128">
                  <c:v>6144711978.5052481</c:v>
                </c:pt>
                <c:pt idx="129">
                  <c:v>5112220391.1504402</c:v>
                </c:pt>
                <c:pt idx="130">
                  <c:v>6496917736.0110483</c:v>
                </c:pt>
                <c:pt idx="131">
                  <c:v>6593768592.4203272</c:v>
                </c:pt>
                <c:pt idx="132">
                  <c:v>6559773522.8566561</c:v>
                </c:pt>
                <c:pt idx="133">
                  <c:v>6806308519.8608427</c:v>
                </c:pt>
                <c:pt idx="134">
                  <c:v>7733944630.9885559</c:v>
                </c:pt>
                <c:pt idx="135">
                  <c:v>8709421212.8947983</c:v>
                </c:pt>
                <c:pt idx="136">
                  <c:v>9785583261.0398922</c:v>
                </c:pt>
                <c:pt idx="137">
                  <c:v>9675559058.2493896</c:v>
                </c:pt>
                <c:pt idx="138">
                  <c:v>10060937324.608166</c:v>
                </c:pt>
                <c:pt idx="139">
                  <c:v>12225911934.633286</c:v>
                </c:pt>
                <c:pt idx="140">
                  <c:v>12545397946.668819</c:v>
                </c:pt>
                <c:pt idx="141">
                  <c:v>12676659377.570076</c:v>
                </c:pt>
                <c:pt idx="142">
                  <c:v>12543756318.33717</c:v>
                </c:pt>
                <c:pt idx="143">
                  <c:v>12265834803.708826</c:v>
                </c:pt>
                <c:pt idx="144">
                  <c:v>13614773327.566336</c:v>
                </c:pt>
                <c:pt idx="145">
                  <c:v>14185523615.039726</c:v>
                </c:pt>
                <c:pt idx="146">
                  <c:v>13934656386.072802</c:v>
                </c:pt>
                <c:pt idx="147">
                  <c:v>14295672115.142456</c:v>
                </c:pt>
                <c:pt idx="148">
                  <c:v>16132753067.765015</c:v>
                </c:pt>
                <c:pt idx="149">
                  <c:v>17654207201.126015</c:v>
                </c:pt>
                <c:pt idx="150">
                  <c:v>19227719901.575325</c:v>
                </c:pt>
                <c:pt idx="151">
                  <c:v>20152004074.26432</c:v>
                </c:pt>
                <c:pt idx="152">
                  <c:v>22863574397.313309</c:v>
                </c:pt>
              </c:numCache>
            </c:numRef>
          </c:val>
          <c:smooth val="0"/>
          <c:extLst>
            <c:ext xmlns:c16="http://schemas.microsoft.com/office/drawing/2014/chart" uri="{C3380CC4-5D6E-409C-BE32-E72D297353CC}">
              <c16:uniqueId val="{00000002-ABDF-4608-93E7-87018C60304E}"/>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'4.2 Network size per capita'!$AM$3</c:f>
              <c:strCache>
                <c:ptCount val="1"/>
                <c:pt idx="0">
                  <c:v>Student numbers - Tertiary</c:v>
                </c:pt>
              </c:strCache>
            </c:strRef>
          </c:tx>
          <c:spPr>
            <a:ln w="28575" cap="rnd">
              <a:solidFill>
                <a:schemeClr val="accent1"/>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capita'!$AM$8:$AM$161</c:f>
              <c:numCache>
                <c:formatCode>#,##0.0</c:formatCode>
                <c:ptCount val="154"/>
                <c:pt idx="0">
                  <c:v>#N/A</c:v>
                </c:pt>
                <c:pt idx="1">
                  <c:v>#N/A</c:v>
                </c:pt>
                <c:pt idx="2">
                  <c:v>#N/A</c:v>
                </c:pt>
                <c:pt idx="3">
                  <c:v>#N/A</c:v>
                </c:pt>
                <c:pt idx="4">
                  <c:v>#N/A</c:v>
                </c:pt>
                <c:pt idx="5">
                  <c:v>#N/A</c:v>
                </c:pt>
                <c:pt idx="6">
                  <c:v>#N/A</c:v>
                </c:pt>
                <c:pt idx="7">
                  <c:v>#N/A</c:v>
                </c:pt>
                <c:pt idx="8">
                  <c:v>#N/A</c:v>
                </c:pt>
                <c:pt idx="9">
                  <c:v>0.47308803306998576</c:v>
                </c:pt>
                <c:pt idx="10">
                  <c:v>0.39928894439635387</c:v>
                </c:pt>
                <c:pt idx="11">
                  <c:v>0.43854276394705483</c:v>
                </c:pt>
                <c:pt idx="12">
                  <c:v>0.49663292126558745</c:v>
                </c:pt>
                <c:pt idx="13">
                  <c:v>0.6171443638050601</c:v>
                </c:pt>
                <c:pt idx="14">
                  <c:v>0.68871609533414735</c:v>
                </c:pt>
                <c:pt idx="15">
                  <c:v>0.71370902632003874</c:v>
                </c:pt>
                <c:pt idx="16">
                  <c:v>0.77605321507760527</c:v>
                </c:pt>
                <c:pt idx="17">
                  <c:v>0.91120409112040912</c:v>
                </c:pt>
                <c:pt idx="18">
                  <c:v>1.0195595256430001</c:v>
                </c:pt>
                <c:pt idx="19">
                  <c:v>0.8936170212765957</c:v>
                </c:pt>
                <c:pt idx="20">
                  <c:v>0.89288389513108612</c:v>
                </c:pt>
                <c:pt idx="21">
                  <c:v>1.0427451560420056</c:v>
                </c:pt>
                <c:pt idx="22">
                  <c:v>1.0037550548815712</c:v>
                </c:pt>
                <c:pt idx="23">
                  <c:v>0.95198096038079238</c:v>
                </c:pt>
                <c:pt idx="24">
                  <c:v>0.93393764592775719</c:v>
                </c:pt>
                <c:pt idx="25">
                  <c:v>1.0017550965303093</c:v>
                </c:pt>
                <c:pt idx="26">
                  <c:v>0.89787798408488062</c:v>
                </c:pt>
                <c:pt idx="27">
                  <c:v>0.84926518402913254</c:v>
                </c:pt>
                <c:pt idx="28">
                  <c:v>0.85152559683390783</c:v>
                </c:pt>
                <c:pt idx="29">
                  <c:v>0.9618282270215972</c:v>
                </c:pt>
                <c:pt idx="30">
                  <c:v>0.99616384110877376</c:v>
                </c:pt>
                <c:pt idx="31">
                  <c:v>0.94246509388541166</c:v>
                </c:pt>
                <c:pt idx="32">
                  <c:v>1.015156855833627</c:v>
                </c:pt>
                <c:pt idx="33">
                  <c:v>0.98446779351301961</c:v>
                </c:pt>
                <c:pt idx="34">
                  <c:v>1.0780504052403688</c:v>
                </c:pt>
                <c:pt idx="35">
                  <c:v>1.2456784788245463</c:v>
                </c:pt>
                <c:pt idx="36">
                  <c:v>1.3925771040250916</c:v>
                </c:pt>
                <c:pt idx="37">
                  <c:v>1.3559148587801881</c:v>
                </c:pt>
                <c:pt idx="38">
                  <c:v>1.6203887346291155</c:v>
                </c:pt>
                <c:pt idx="39">
                  <c:v>1.7910158144950032</c:v>
                </c:pt>
                <c:pt idx="40">
                  <c:v>1.7726580350342727</c:v>
                </c:pt>
                <c:pt idx="41">
                  <c:v>1.766948758486004</c:v>
                </c:pt>
                <c:pt idx="42">
                  <c:v>2.0208616780045352</c:v>
                </c:pt>
                <c:pt idx="43">
                  <c:v>2.0431908329660646</c:v>
                </c:pt>
                <c:pt idx="44">
                  <c:v>1.9698027578984116</c:v>
                </c:pt>
                <c:pt idx="45">
                  <c:v>1.7690439007461392</c:v>
                </c:pt>
                <c:pt idx="46">
                  <c:v>1.7257868196835333</c:v>
                </c:pt>
                <c:pt idx="47">
                  <c:v>1.7230259717622451</c:v>
                </c:pt>
                <c:pt idx="48">
                  <c:v>1.9221138070978325</c:v>
                </c:pt>
                <c:pt idx="49">
                  <c:v>2.4934810951760102</c:v>
                </c:pt>
                <c:pt idx="50">
                  <c:v>3.0391221374045805</c:v>
                </c:pt>
                <c:pt idx="51">
                  <c:v>3.1894484412470026</c:v>
                </c:pt>
                <c:pt idx="52">
                  <c:v>3.0009856698764121</c:v>
                </c:pt>
                <c:pt idx="53">
                  <c:v>3.1288160833953835</c:v>
                </c:pt>
                <c:pt idx="54">
                  <c:v>3.0910683012259192</c:v>
                </c:pt>
                <c:pt idx="55">
                  <c:v>3.1701398801027691</c:v>
                </c:pt>
                <c:pt idx="56">
                  <c:v>3.2545289221515001</c:v>
                </c:pt>
                <c:pt idx="57">
                  <c:v>3.3632101489244346</c:v>
                </c:pt>
                <c:pt idx="58">
                  <c:v>3.2724546817500344</c:v>
                </c:pt>
                <c:pt idx="59">
                  <c:v>3.1108269968373596</c:v>
                </c:pt>
                <c:pt idx="60">
                  <c:v>3.9527475444650912</c:v>
                </c:pt>
                <c:pt idx="61">
                  <c:v>3.9624376149198843</c:v>
                </c:pt>
                <c:pt idx="62">
                  <c:v>3.8457027432071413</c:v>
                </c:pt>
                <c:pt idx="63">
                  <c:v>3.3927994311938465</c:v>
                </c:pt>
                <c:pt idx="64">
                  <c:v>3.0293891170431211</c:v>
                </c:pt>
                <c:pt idx="65">
                  <c:v>3.3426769446391034</c:v>
                </c:pt>
                <c:pt idx="66">
                  <c:v>3.8823677899785434</c:v>
                </c:pt>
                <c:pt idx="67">
                  <c:v>3.9680359595455115</c:v>
                </c:pt>
                <c:pt idx="68">
                  <c:v>4.1654822962367923</c:v>
                </c:pt>
                <c:pt idx="69">
                  <c:v>4.407285575048733</c:v>
                </c:pt>
                <c:pt idx="70">
                  <c:v>4.0732125367286978</c:v>
                </c:pt>
                <c:pt idx="71">
                  <c:v>3.9645659637077002</c:v>
                </c:pt>
                <c:pt idx="72">
                  <c:v>3.5168662918601812</c:v>
                </c:pt>
                <c:pt idx="73">
                  <c:v>4.5481120584652865</c:v>
                </c:pt>
                <c:pt idx="74">
                  <c:v>5.1685259201813514</c:v>
                </c:pt>
                <c:pt idx="75">
                  <c:v>5.5446232202801253</c:v>
                </c:pt>
                <c:pt idx="76">
                  <c:v>7.0559173590837636</c:v>
                </c:pt>
                <c:pt idx="77">
                  <c:v>7.1114167812929852</c:v>
                </c:pt>
                <c:pt idx="78">
                  <c:v>7.1497923296833701</c:v>
                </c:pt>
                <c:pt idx="79">
                  <c:v>7.0403255641879392</c:v>
                </c:pt>
                <c:pt idx="80">
                  <c:v>7.0654147429579295</c:v>
                </c:pt>
                <c:pt idx="81">
                  <c:v>6.6642984014209592</c:v>
                </c:pt>
                <c:pt idx="82">
                  <c:v>6.3889163291514377</c:v>
                </c:pt>
                <c:pt idx="83">
                  <c:v>6.3117559165180515</c:v>
                </c:pt>
                <c:pt idx="84">
                  <c:v>6.2018504531722058</c:v>
                </c:pt>
                <c:pt idx="85">
                  <c:v>6.0873983739837394</c:v>
                </c:pt>
                <c:pt idx="86">
                  <c:v>6.0908926308165849</c:v>
                </c:pt>
                <c:pt idx="87">
                  <c:v>6.3006010252784161</c:v>
                </c:pt>
                <c:pt idx="88">
                  <c:v>6.7733160621761659</c:v>
                </c:pt>
                <c:pt idx="89">
                  <c:v>7.3136415646056703</c:v>
                </c:pt>
                <c:pt idx="90">
                  <c:v>8.2035280412714258</c:v>
                </c:pt>
                <c:pt idx="91">
                  <c:v>8.4731645878194435</c:v>
                </c:pt>
                <c:pt idx="92">
                  <c:v>8.6962397646871779</c:v>
                </c:pt>
                <c:pt idx="93">
                  <c:v>9.1047567104289229</c:v>
                </c:pt>
                <c:pt idx="94">
                  <c:v>9.534199465036302</c:v>
                </c:pt>
                <c:pt idx="95">
                  <c:v>10.4332157068849</c:v>
                </c:pt>
                <c:pt idx="96">
                  <c:v>11.244421495223692</c:v>
                </c:pt>
                <c:pt idx="97">
                  <c:v>11.957741347905282</c:v>
                </c:pt>
                <c:pt idx="98">
                  <c:v>13.127298954201226</c:v>
                </c:pt>
                <c:pt idx="99">
                  <c:v>14.28922967189729</c:v>
                </c:pt>
                <c:pt idx="100">
                  <c:v>15.397426457697836</c:v>
                </c:pt>
                <c:pt idx="101">
                  <c:v>16.313265482145937</c:v>
                </c:pt>
                <c:pt idx="102">
                  <c:v>16.788187992026216</c:v>
                </c:pt>
                <c:pt idx="103">
                  <c:v>16.590300505801842</c:v>
                </c:pt>
                <c:pt idx="104">
                  <c:v>16.535463630777191</c:v>
                </c:pt>
                <c:pt idx="105">
                  <c:v>17.014028056112224</c:v>
                </c:pt>
                <c:pt idx="106">
                  <c:v>18.41088702029462</c:v>
                </c:pt>
                <c:pt idx="107">
                  <c:v>18.786634663971704</c:v>
                </c:pt>
                <c:pt idx="108">
                  <c:v>19.178882851004673</c:v>
                </c:pt>
                <c:pt idx="109">
                  <c:v>19.360915326021683</c:v>
                </c:pt>
                <c:pt idx="110">
                  <c:v>20.167485203374888</c:v>
                </c:pt>
                <c:pt idx="111">
                  <c:v>20.529034277664735</c:v>
                </c:pt>
                <c:pt idx="112">
                  <c:v>20.436035701004091</c:v>
                </c:pt>
                <c:pt idx="113">
                  <c:v>20.79698603283509</c:v>
                </c:pt>
                <c:pt idx="114">
                  <c:v>20.966292134831459</c:v>
                </c:pt>
                <c:pt idx="115">
                  <c:v>21.472858829584329</c:v>
                </c:pt>
                <c:pt idx="116">
                  <c:v>22.599668024747245</c:v>
                </c:pt>
                <c:pt idx="117">
                  <c:v>24.412495137787616</c:v>
                </c:pt>
                <c:pt idx="118">
                  <c:v>26.743094583283511</c:v>
                </c:pt>
                <c:pt idx="119">
                  <c:v>28.042020297940532</c:v>
                </c:pt>
                <c:pt idx="120">
                  <c:v>29.184553131597468</c:v>
                </c:pt>
                <c:pt idx="121">
                  <c:v>33.377986348122867</c:v>
                </c:pt>
                <c:pt idx="122">
                  <c:v>37.260289398119475</c:v>
                </c:pt>
                <c:pt idx="123">
                  <c:v>38.280337984323751</c:v>
                </c:pt>
                <c:pt idx="124">
                  <c:v>40.049886248389662</c:v>
                </c:pt>
                <c:pt idx="125">
                  <c:v>40.942077859012059</c:v>
                </c:pt>
                <c:pt idx="126">
                  <c:v>55.257422321452303</c:v>
                </c:pt>
                <c:pt idx="127">
                  <c:v>66.277644831304073</c:v>
                </c:pt>
                <c:pt idx="128">
                  <c:v>66.886817089731537</c:v>
                </c:pt>
                <c:pt idx="129">
                  <c:v>65.706681207966554</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3D8A-4E5F-8F66-9B632CA26BFE}"/>
            </c:ext>
          </c:extLst>
        </c:ser>
        <c:ser>
          <c:idx val="1"/>
          <c:order val="1"/>
          <c:tx>
            <c:strRef>
              <c:f>'4.2 Network size per capita'!$AN$3</c:f>
              <c:strCache>
                <c:ptCount val="1"/>
                <c:pt idx="0">
                  <c:v>Student numbers - Tertiary (public providers)</c:v>
                </c:pt>
              </c:strCache>
            </c:strRef>
          </c:tx>
          <c:spPr>
            <a:ln w="28575" cap="rnd">
              <a:solidFill>
                <a:schemeClr val="accent2"/>
              </a:solidFill>
              <a:round/>
            </a:ln>
            <a:effectLst/>
          </c:spPr>
          <c:marker>
            <c:symbol val="none"/>
          </c:marker>
          <c:cat>
            <c:numRef>
              <c:f>'4.2 Network size per capita'!$A$8:$A$161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'4.2 Network size per capita'!$AN$8:$AN$161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9.7774382313151314E-4</c:v>
                </c:pt>
                <c:pt idx="93">
                  <c:v>#N/A</c:v>
                </c:pt>
                <c:pt idx="94">
                  <c:v>#N/A</c:v>
                </c:pt>
                <c:pt idx="95">
                  <c:v>19.375703881672798</c:v>
                </c:pt>
                <c:pt idx="96">
                  <c:v>21.189097480913215</c:v>
                </c:pt>
                <c:pt idx="97">
                  <c:v>22.097632058287797</c:v>
                </c:pt>
                <c:pt idx="98">
                  <c:v>24.049765596826539</c:v>
                </c:pt>
                <c:pt idx="99">
                  <c:v>26.367332382310984</c:v>
                </c:pt>
                <c:pt idx="100">
                  <c:v>27.99305774692332</c:v>
                </c:pt>
                <c:pt idx="101">
                  <c:v>29.914783508711402</c:v>
                </c:pt>
                <c:pt idx="102">
                  <c:v>32.128931986349968</c:v>
                </c:pt>
                <c:pt idx="103">
                  <c:v>31.725015702998448</c:v>
                </c:pt>
                <c:pt idx="104">
                  <c:v>30.511982923121703</c:v>
                </c:pt>
                <c:pt idx="105">
                  <c:v>30.754524922861595</c:v>
                </c:pt>
                <c:pt idx="106">
                  <c:v>33.04008345451097</c:v>
                </c:pt>
                <c:pt idx="107">
                  <c:v>32.311141990904495</c:v>
                </c:pt>
                <c:pt idx="108">
                  <c:v>34.058195374699864</c:v>
                </c:pt>
                <c:pt idx="109">
                  <c:v>36.258731312620505</c:v>
                </c:pt>
                <c:pt idx="110">
                  <c:v>36.519959702808215</c:v>
                </c:pt>
                <c:pt idx="111">
                  <c:v>36.461105024260448</c:v>
                </c:pt>
                <c:pt idx="112">
                  <c:v>36.293231684641128</c:v>
                </c:pt>
                <c:pt idx="113">
                  <c:v>36.91098995344278</c:v>
                </c:pt>
                <c:pt idx="114">
                  <c:v>36.520194351655022</c:v>
                </c:pt>
                <c:pt idx="115">
                  <c:v>36.78150828010051</c:v>
                </c:pt>
                <c:pt idx="116">
                  <c:v>38.41738343141693</c:v>
                </c:pt>
                <c:pt idx="117">
                  <c:v>39.508692139672661</c:v>
                </c:pt>
                <c:pt idx="118">
                  <c:v>40.821176611263901</c:v>
                </c:pt>
                <c:pt idx="119">
                  <c:v>41.935723188319784</c:v>
                </c:pt>
                <c:pt idx="120">
                  <c:v>41.477832512315274</c:v>
                </c:pt>
                <c:pt idx="121">
                  <c:v>46.96103526734926</c:v>
                </c:pt>
                <c:pt idx="122">
                  <c:v>50.98952761668825</c:v>
                </c:pt>
                <c:pt idx="123">
                  <c:v>54.792929012174106</c:v>
                </c:pt>
                <c:pt idx="124">
                  <c:v>69.147274072855851</c:v>
                </c:pt>
                <c:pt idx="125">
                  <c:v>71.989910162678385</c:v>
                </c:pt>
                <c:pt idx="126">
                  <c:v>71.788533609759995</c:v>
                </c:pt>
                <c:pt idx="127">
                  <c:v>70.606411234123115</c:v>
                </c:pt>
                <c:pt idx="128">
                  <c:v>70.124307949441132</c:v>
                </c:pt>
                <c:pt idx="129">
                  <c:v>69.538573394614531</c:v>
                </c:pt>
                <c:pt idx="130">
                  <c:v>72.283184012806288</c:v>
                </c:pt>
                <c:pt idx="131">
                  <c:v>76.576783616771365</c:v>
                </c:pt>
                <c:pt idx="132">
                  <c:v>86.004511843589427</c:v>
                </c:pt>
                <c:pt idx="133">
                  <c:v>96.828835926728374</c:v>
                </c:pt>
                <c:pt idx="134">
                  <c:v>101.82169506355881</c:v>
                </c:pt>
                <c:pt idx="135">
                  <c:v>103.49315068493151</c:v>
                </c:pt>
                <c:pt idx="136">
                  <c:v>99.577106744909841</c:v>
                </c:pt>
                <c:pt idx="137">
                  <c:v>97.627010858044613</c:v>
                </c:pt>
                <c:pt idx="138">
                  <c:v>91.997056281101791</c:v>
                </c:pt>
                <c:pt idx="139">
                  <c:v>92.156229080584481</c:v>
                </c:pt>
                <c:pt idx="140">
                  <c:v>90.746244770113634</c:v>
                </c:pt>
                <c:pt idx="141">
                  <c:v>82.313497295085696</c:v>
                </c:pt>
                <c:pt idx="142">
                  <c:v>80.882984251790589</c:v>
                </c:pt>
                <c:pt idx="143">
                  <c:v>77.878902934738917</c:v>
                </c:pt>
                <c:pt idx="144">
                  <c:v>76.196214179300668</c:v>
                </c:pt>
                <c:pt idx="145">
                  <c:v>75.173145785535098</c:v>
                </c:pt>
                <c:pt idx="146">
                  <c:v>74.093883715076771</c:v>
                </c:pt>
                <c:pt idx="147">
                  <c:v>71.233666015022123</c:v>
                </c:pt>
                <c:pt idx="148">
                  <c:v>69.022829015334125</c:v>
                </c:pt>
                <c:pt idx="149">
                  <c:v>66.305623520518793</c:v>
                </c:pt>
                <c:pt idx="150">
                  <c:v>64.528476404140591</c:v>
                </c:pt>
                <c:pt idx="151">
                  <c:v>67.764580957250175</c:v>
                </c:pt>
                <c:pt idx="152">
                  <c:v>64.31444919639894</c:v>
                </c:pt>
                <c:pt idx="153">
                  <c:v>62.106933176264938</c:v>
                </c:pt>
              </c:numCache>
            </c:numRef>
          </c:val>
          <c:smooth val="0"/>
          <c:extLst>
            <c:ext xmlns:c16="http://schemas.microsoft.com/office/drawing/2014/chart" uri="{C3380CC4-5D6E-409C-BE32-E72D297353CC}">
              <c16:uniqueId val="{00000002-3D8A-4E5F-8F66-9B632CA26BFE}"/>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1000 people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GDP'!$B$3</c:f>
              <c:strCache>
                <c:ptCount val="1"/>
                <c:pt idx="0">
                  <c:v>Formed roads/streets - sealed surfaces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GDP'!$B$8:$B$161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7.214250098791633E-2</c:v>
                </c:pt>
                <c:pt idx="56">
                  <c:v>9.5595328586359343E-2</c:v>
                </c:pt>
                <c:pt idx="57">
                  <c:v>0.11621324683160869</c:v>
                </c:pt>
                <c:pt idx="58">
                  <c:v>0.15291169949204872</c:v>
                </c:pt>
                <c:pt idx="59">
                  <c:v>0.16633938654368399</c:v>
                </c:pt>
                <c:pt idx="60">
                  <c:v>0.19884071056757494</c:v>
                </c:pt>
                <c:pt idx="61">
                  <c:v>0.22537552479698303</c:v>
                </c:pt>
                <c:pt idx="62">
                  <c:v>0.26148303570476233</c:v>
                </c:pt>
                <c:pt idx="63">
                  <c:v>0.28444320004030477</c:v>
                </c:pt>
                <c:pt idx="64">
                  <c:v>0.27860578145338988</c:v>
                </c:pt>
                <c:pt idx="65">
                  <c:v>0.30094919539101184</c:v>
                </c:pt>
                <c:pt idx="66">
                  <c:v>0.31327528281819872</c:v>
                </c:pt>
                <c:pt idx="67">
                  <c:v>0.29158556816773079</c:v>
                </c:pt>
                <c:pt idx="68">
                  <c:v>0.30720796824709157</c:v>
                </c:pt>
                <c:pt idx="69">
                  <c:v>0.31943921117827329</c:v>
                </c:pt>
                <c:pt idx="70">
                  <c:v>0.34271788354724542</c:v>
                </c:pt>
                <c:pt idx="71">
                  <c:v>0.35203526207802127</c:v>
                </c:pt>
                <c:pt idx="72">
                  <c:v>0.34143435370819236</c:v>
                </c:pt>
                <c:pt idx="73">
                  <c:v>0.30621352901865834</c:v>
                </c:pt>
                <c:pt idx="74">
                  <c:v>0.28805521306735238</c:v>
                </c:pt>
                <c:pt idx="75">
                  <c:v>0.30106498921382147</c:v>
                </c:pt>
                <c:pt idx="76">
                  <c:v>0.29928091374727678</c:v>
                </c:pt>
                <c:pt idx="77">
                  <c:v>0.30482265283887056</c:v>
                </c:pt>
                <c:pt idx="78">
                  <c:v>0.31095420260155665</c:v>
                </c:pt>
                <c:pt idx="79">
                  <c:v>0.3436161299142822</c:v>
                </c:pt>
                <c:pt idx="80">
                  <c:v>0.36544950078350524</c:v>
                </c:pt>
                <c:pt idx="81">
                  <c:v>0.31641972290724552</c:v>
                </c:pt>
                <c:pt idx="82">
                  <c:v>0.35946718688144852</c:v>
                </c:pt>
                <c:pt idx="83">
                  <c:v>0.38076746695813063</c:v>
                </c:pt>
                <c:pt idx="84">
                  <c:v>0.38568974561731661</c:v>
                </c:pt>
                <c:pt idx="85">
                  <c:v>0.40117812031922012</c:v>
                </c:pt>
                <c:pt idx="86">
                  <c:v>0.41601188564476571</c:v>
                </c:pt>
                <c:pt idx="87">
                  <c:v>0.4422067516620829</c:v>
                </c:pt>
                <c:pt idx="88">
                  <c:v>0.45750373219985796</c:v>
                </c:pt>
                <c:pt idx="89">
                  <c:v>0.47635637151277044</c:v>
                </c:pt>
                <c:pt idx="90">
                  <c:v>0.47773831001120015</c:v>
                </c:pt>
                <c:pt idx="91">
                  <c:v>0.48365075468159185</c:v>
                </c:pt>
                <c:pt idx="92">
                  <c:v>0.50234139326854221</c:v>
                </c:pt>
                <c:pt idx="93">
                  <c:v>0.5160797498040004</c:v>
                </c:pt>
                <c:pt idx="94">
                  <c:v>0.51805149102936088</c:v>
                </c:pt>
                <c:pt idx="95">
                  <c:v>0.5142105742152151</c:v>
                </c:pt>
                <c:pt idx="96">
                  <c:v>0.5127102880327622</c:v>
                </c:pt>
                <c:pt idx="97">
                  <c:v>0.52048049723857781</c:v>
                </c:pt>
                <c:pt idx="98">
                  <c:v>0.54734454576859326</c:v>
                </c:pt>
                <c:pt idx="99">
                  <c:v>0.55560292133828648</c:v>
                </c:pt>
                <c:pt idx="100">
                  <c:v>0.54593491855316001</c:v>
                </c:pt>
                <c:pt idx="101">
                  <c:v>0.54480718295136688</c:v>
                </c:pt>
                <c:pt idx="102">
                  <c:v>0.54591932129516652</c:v>
                </c:pt>
                <c:pt idx="103">
                  <c:v>0.53424318092816836</c:v>
                </c:pt>
                <c:pt idx="104">
                  <c:v>0.49909714274081246</c:v>
                </c:pt>
                <c:pt idx="105">
                  <c:v>0.49304840619679385</c:v>
                </c:pt>
                <c:pt idx="106">
                  <c:v>0.49622391626643475</c:v>
                </c:pt>
                <c:pt idx="107">
                  <c:v>0.49857376317812152</c:v>
                </c:pt>
                <c:pt idx="108">
                  <c:v>0.51979326783844593</c:v>
                </c:pt>
                <c:pt idx="109">
                  <c:v>0.52065198081364361</c:v>
                </c:pt>
                <c:pt idx="110">
                  <c:v>0.51454833872965511</c:v>
                </c:pt>
                <c:pt idx="111">
                  <c:v>0.51696792533791036</c:v>
                </c:pt>
                <c:pt idx="112">
                  <c:v>0.50251640016400168</c:v>
                </c:pt>
                <c:pt idx="113">
                  <c:v>0.49710664486579259</c:v>
                </c:pt>
                <c:pt idx="114">
                  <c:v>0.48620381728080075</c:v>
                </c:pt>
                <c:pt idx="115">
                  <c:v>0.47075635130959181</c:v>
                </c:pt>
                <c:pt idx="116">
                  <c:v>0.46914591665591537</c:v>
                </c:pt>
                <c:pt idx="117">
                  <c:v>0.46077792732166889</c:v>
                </c:pt>
                <c:pt idx="118">
                  <c:v>0.46086313226460029</c:v>
                </c:pt>
                <c:pt idx="119">
                  <c:v>0.46703051705994614</c:v>
                </c:pt>
                <c:pt idx="120">
                  <c:v>0.47216088679161289</c:v>
                </c:pt>
                <c:pt idx="121">
                  <c:v>0.47731293393903296</c:v>
                </c:pt>
                <c:pt idx="122">
                  <c:v>0.48816016537839291</c:v>
                </c:pt>
                <c:pt idx="123">
                  <c:v>0.48522720200574343</c:v>
                </c:pt>
                <c:pt idx="124">
                  <c:v>0.46072735781257834</c:v>
                </c:pt>
                <c:pt idx="125">
                  <c:v>0.44085871915543118</c:v>
                </c:pt>
                <c:pt idx="126">
                  <c:v>0.42400707497039447</c:v>
                </c:pt>
                <c:pt idx="127">
                  <c:v>0.4127657703861089</c:v>
                </c:pt>
                <c:pt idx="128">
                  <c:v>0.40553226917776758</c:v>
                </c:pt>
                <c:pt idx="129">
                  <c:v>0.40582391619936808</c:v>
                </c:pt>
                <c:pt idx="130">
                  <c:v>0.39013782997143454</c:v>
                </c:pt>
                <c:pt idx="131">
                  <c:v>0.38197083981592717</c:v>
                </c:pt>
                <c:pt idx="132">
                  <c:v>0.3717584921949888</c:v>
                </c:pt>
                <c:pt idx="133">
                  <c:v>0.35729788059556722</c:v>
                </c:pt>
                <c:pt idx="134">
                  <c:v>0.34444373693929414</c:v>
                </c:pt>
                <c:pt idx="135">
                  <c:v>0.33412489642016985</c:v>
                </c:pt>
                <c:pt idx="136">
                  <c:v>0.32634711206293521</c:v>
                </c:pt>
                <c:pt idx="137">
                  <c:v>0.32012271737309433</c:v>
                </c:pt>
                <c:pt idx="138">
                  <c:v>0.31244729382359815</c:v>
                </c:pt>
                <c:pt idx="139">
                  <c:v>0.31719358392697067</c:v>
                </c:pt>
                <c:pt idx="140">
                  <c:v>0.31884897306751692</c:v>
                </c:pt>
                <c:pt idx="141">
                  <c:v>0.31577940610894079</c:v>
                </c:pt>
                <c:pt idx="142">
                  <c:v>0.31118460562381967</c:v>
                </c:pt>
                <c:pt idx="143">
                  <c:v>0.30484788619185271</c:v>
                </c:pt>
                <c:pt idx="144">
                  <c:v>0.29803701308815272</c:v>
                </c:pt>
                <c:pt idx="145">
                  <c:v>0.28852294320341126</c:v>
                </c:pt>
                <c:pt idx="146">
                  <c:v>0.27913816989337825</c:v>
                </c:pt>
                <c:pt idx="147">
                  <c:v>0.27118318998293311</c:v>
                </c:pt>
                <c:pt idx="148">
                  <c:v>0.26248477814918636</c:v>
                </c:pt>
                <c:pt idx="149">
                  <c:v>0.2550229653998507</c:v>
                </c:pt>
                <c:pt idx="150">
                  <c:v>0.25072662356460484</c:v>
                </c:pt>
                <c:pt idx="151">
                  <c:v>0.25235927040138761</c:v>
                </c:pt>
                <c:pt idx="152">
                  <c:v>0.24230998581444704</c:v>
                </c:pt>
                <c:pt idx="153">
                  <c:v>0.23488111597812708</c:v>
                </c:pt>
              </c:numCache>
            </c:numRef>
          </c:val>
          <c:smooth val="0"/>
          <c:extLst>
            <c:ext xmlns:c16="http://schemas.microsoft.com/office/drawing/2014/chart" uri="{C3380CC4-5D6E-409C-BE32-E72D297353CC}">
              <c16:uniqueId val="{00000001-A978-49B7-8455-202BDB9B167E}"/>
            </c:ext>
          </c:extLst>
        </c:ser>
        <c:ser>
          <c:idx val="1"/>
          <c:order val="1"/>
          <c:tx>
            <c:strRef>
              <c:f>'4.3 Network size per unit GDP'!$C$3</c:f>
              <c:strCache>
                <c:ptCount val="1"/>
                <c:pt idx="0">
                  <c:v>Formed roads/streets - metal or gravel surfaces</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GDP'!$C$8:$C$161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2.9599362497772392</c:v>
                </c:pt>
                <c:pt idx="56">
                  <c:v>2.9930935772087337</c:v>
                </c:pt>
                <c:pt idx="57">
                  <c:v>3.0594025320918612</c:v>
                </c:pt>
                <c:pt idx="58">
                  <c:v>3.191663529580234</c:v>
                </c:pt>
                <c:pt idx="59">
                  <c:v>3.031862987148124</c:v>
                </c:pt>
                <c:pt idx="60">
                  <c:v>3.0929134960386411</c:v>
                </c:pt>
                <c:pt idx="61">
                  <c:v>3.3277458253834875</c:v>
                </c:pt>
                <c:pt idx="62">
                  <c:v>3.5817769938171442</c:v>
                </c:pt>
                <c:pt idx="63">
                  <c:v>3.7294197870149342</c:v>
                </c:pt>
                <c:pt idx="64">
                  <c:v>3.4207528737418782</c:v>
                </c:pt>
                <c:pt idx="65">
                  <c:v>3.4292635041764528</c:v>
                </c:pt>
                <c:pt idx="66">
                  <c:v>3.1236976346312515</c:v>
                </c:pt>
                <c:pt idx="67">
                  <c:v>2.7920447099127559</c:v>
                </c:pt>
                <c:pt idx="68">
                  <c:v>2.7220243344700674</c:v>
                </c:pt>
                <c:pt idx="69">
                  <c:v>2.5692608093496361</c:v>
                </c:pt>
                <c:pt idx="70">
                  <c:v>2.4518595227246243</c:v>
                </c:pt>
                <c:pt idx="71">
                  <c:v>2.3905873665988073</c:v>
                </c:pt>
                <c:pt idx="72">
                  <c:v>2.2678112795146452</c:v>
                </c:pt>
                <c:pt idx="73">
                  <c:v>2.0166864001375799</c:v>
                </c:pt>
                <c:pt idx="74">
                  <c:v>1.8773353503765589</c:v>
                </c:pt>
                <c:pt idx="75">
                  <c:v>1.9176001925741541</c:v>
                </c:pt>
                <c:pt idx="76">
                  <c:v>1.8639985626784554</c:v>
                </c:pt>
                <c:pt idx="77">
                  <c:v>1.8574146531435214</c:v>
                </c:pt>
                <c:pt idx="78">
                  <c:v>1.7977083186536686</c:v>
                </c:pt>
                <c:pt idx="79">
                  <c:v>1.8894506769691712</c:v>
                </c:pt>
                <c:pt idx="80">
                  <c:v>1.7795842094738008</c:v>
                </c:pt>
                <c:pt idx="81">
                  <c:v>1.562806196394716</c:v>
                </c:pt>
                <c:pt idx="82">
                  <c:v>1.6427085921225435</c:v>
                </c:pt>
                <c:pt idx="83">
                  <c:v>1.6782917802081561</c:v>
                </c:pt>
                <c:pt idx="84">
                  <c:v>1.6228256986450109</c:v>
                </c:pt>
                <c:pt idx="85">
                  <c:v>1.5031816549865387</c:v>
                </c:pt>
                <c:pt idx="86">
                  <c:v>1.431034708591121</c:v>
                </c:pt>
                <c:pt idx="87">
                  <c:v>1.370135766944403</c:v>
                </c:pt>
                <c:pt idx="88">
                  <c:v>1.2810104501596025</c:v>
                </c:pt>
                <c:pt idx="89">
                  <c:v>1.2265289418191887</c:v>
                </c:pt>
                <c:pt idx="90">
                  <c:v>1.1767216146668467</c:v>
                </c:pt>
                <c:pt idx="91">
                  <c:v>1.0801125118642796</c:v>
                </c:pt>
                <c:pt idx="92">
                  <c:v>1.0266203864791748</c:v>
                </c:pt>
                <c:pt idx="93">
                  <c:v>0.96818885176695213</c:v>
                </c:pt>
                <c:pt idx="94">
                  <c:v>0.89983928130963398</c:v>
                </c:pt>
                <c:pt idx="95">
                  <c:v>0.8245761219904193</c:v>
                </c:pt>
                <c:pt idx="96">
                  <c:v>0.75807138599310697</c:v>
                </c:pt>
                <c:pt idx="97">
                  <c:v>0.71255153665284976</c:v>
                </c:pt>
                <c:pt idx="98">
                  <c:v>0.70001402631458365</c:v>
                </c:pt>
                <c:pt idx="99">
                  <c:v>0.67698995678183793</c:v>
                </c:pt>
                <c:pt idx="100">
                  <c:v>0.63024540163974507</c:v>
                </c:pt>
                <c:pt idx="101">
                  <c:v>0.59556666140465264</c:v>
                </c:pt>
                <c:pt idx="102">
                  <c:v>0.57104806170724254</c:v>
                </c:pt>
                <c:pt idx="103">
                  <c:v>0.53696492609281665</c:v>
                </c:pt>
                <c:pt idx="104">
                  <c:v>0.49688794209985881</c:v>
                </c:pt>
                <c:pt idx="105">
                  <c:v>0.47107700091154664</c:v>
                </c:pt>
                <c:pt idx="106">
                  <c:v>0.46185123827618124</c:v>
                </c:pt>
                <c:pt idx="107">
                  <c:v>0.46257360076498838</c:v>
                </c:pt>
                <c:pt idx="108">
                  <c:v>0.48075252288979481</c:v>
                </c:pt>
                <c:pt idx="109">
                  <c:v>0.47752709184579856</c:v>
                </c:pt>
                <c:pt idx="110">
                  <c:v>0.46261326843260392</c:v>
                </c:pt>
                <c:pt idx="111">
                  <c:v>0.46494904526925557</c:v>
                </c:pt>
                <c:pt idx="112">
                  <c:v>0.4521022960229602</c:v>
                </c:pt>
                <c:pt idx="113">
                  <c:v>0.44645109529080806</c:v>
                </c:pt>
                <c:pt idx="114">
                  <c:v>0.42295569402875227</c:v>
                </c:pt>
                <c:pt idx="115">
                  <c:v>0.40048600511288618</c:v>
                </c:pt>
                <c:pt idx="116">
                  <c:v>0.38762095213520836</c:v>
                </c:pt>
                <c:pt idx="117">
                  <c:v>0.37484342754598476</c:v>
                </c:pt>
                <c:pt idx="118">
                  <c:v>0.36603232858209228</c:v>
                </c:pt>
                <c:pt idx="119">
                  <c:v>0.36210605168815885</c:v>
                </c:pt>
                <c:pt idx="120">
                  <c:v>0.35558295864310202</c:v>
                </c:pt>
                <c:pt idx="121">
                  <c:v>0.3491087859041489</c:v>
                </c:pt>
                <c:pt idx="122">
                  <c:v>0.35055455689376236</c:v>
                </c:pt>
                <c:pt idx="123">
                  <c:v>0.33543746721551959</c:v>
                </c:pt>
                <c:pt idx="124">
                  <c:v>0.31130062005916465</c:v>
                </c:pt>
                <c:pt idx="125">
                  <c:v>0.289520001271941</c:v>
                </c:pt>
                <c:pt idx="126">
                  <c:v>0.27334892053563298</c:v>
                </c:pt>
                <c:pt idx="127">
                  <c:v>0.26103011209612426</c:v>
                </c:pt>
                <c:pt idx="128">
                  <c:v>0.25580644235186034</c:v>
                </c:pt>
                <c:pt idx="129">
                  <c:v>0.24940223734024081</c:v>
                </c:pt>
                <c:pt idx="130">
                  <c:v>0.2315084311964398</c:v>
                </c:pt>
                <c:pt idx="131">
                  <c:v>0.22321129645311855</c:v>
                </c:pt>
                <c:pt idx="132">
                  <c:v>0.21468700603706031</c:v>
                </c:pt>
                <c:pt idx="133">
                  <c:v>0.20343493864881906</c:v>
                </c:pt>
                <c:pt idx="134">
                  <c:v>0.19251408096045755</c:v>
                </c:pt>
                <c:pt idx="135">
                  <c:v>0.18390216502700027</c:v>
                </c:pt>
                <c:pt idx="136">
                  <c:v>0.17655320110631612</c:v>
                </c:pt>
                <c:pt idx="137">
                  <c:v>0.16978869994974033</c:v>
                </c:pt>
                <c:pt idx="138">
                  <c:v>0.16409274255001371</c:v>
                </c:pt>
                <c:pt idx="139">
                  <c:v>0.16492048339526322</c:v>
                </c:pt>
                <c:pt idx="140">
                  <c:v>0.16412368028779095</c:v>
                </c:pt>
                <c:pt idx="141">
                  <c:v>0.16091785923931745</c:v>
                </c:pt>
                <c:pt idx="142">
                  <c:v>0.15656335347387099</c:v>
                </c:pt>
                <c:pt idx="143">
                  <c:v>0.15287352982476529</c:v>
                </c:pt>
                <c:pt idx="144">
                  <c:v>0.14853094571696929</c:v>
                </c:pt>
                <c:pt idx="145">
                  <c:v>0.1425301621071198</c:v>
                </c:pt>
                <c:pt idx="146">
                  <c:v>0.137364092312009</c:v>
                </c:pt>
                <c:pt idx="147">
                  <c:v>0.13129023809121479</c:v>
                </c:pt>
                <c:pt idx="148">
                  <c:v>0.12730207507539412</c:v>
                </c:pt>
                <c:pt idx="149">
                  <c:v>0.12680613095214588</c:v>
                </c:pt>
                <c:pt idx="150">
                  <c:v>0.12309562867895397</c:v>
                </c:pt>
                <c:pt idx="151">
                  <c:v>0.12306188269274698</c:v>
                </c:pt>
                <c:pt idx="152">
                  <c:v>0.11766638394328742</c:v>
                </c:pt>
                <c:pt idx="153">
                  <c:v>0.11307760027484326</c:v>
                </c:pt>
              </c:numCache>
            </c:numRef>
          </c:val>
          <c:smooth val="0"/>
          <c:extLst>
            <c:ext xmlns:c16="http://schemas.microsoft.com/office/drawing/2014/chart" uri="{C3380CC4-5D6E-409C-BE32-E72D297353CC}">
              <c16:uniqueId val="{00000002-A978-49B7-8455-202BDB9B167E}"/>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'4.3 Network size per unit GDP'!$X$3</c:f>
              <c:strCache>
                <c:ptCount val="1"/>
                <c:pt idx="0">
                  <c:v>Fixed line telephone subscriptions</c:v>
                </c:pt>
              </c:strCache>
            </c:strRef>
          </c:tx>
          <c:spPr>
            <a:ln w="28575" cap="rnd">
              <a:solidFill>
                <a:schemeClr val="accent4"/>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GDP'!$X$8:$X$161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10.850854354899068</c:v>
                </c:pt>
                <c:pt idx="91">
                  <c:v>10.221262096902487</c:v>
                </c:pt>
                <c:pt idx="92">
                  <c:v>9.8926393738212806</c:v>
                </c:pt>
                <c:pt idx="93">
                  <c:v>9.5984421334227257</c:v>
                </c:pt>
                <c:pt idx="94">
                  <c:v>9.0471643631408778</c:v>
                </c:pt>
                <c:pt idx="95">
                  <c:v>11.34894429586584</c:v>
                </c:pt>
                <c:pt idx="96">
                  <c:v>10.699783891688245</c:v>
                </c:pt>
                <c:pt idx="97">
                  <c:v>10.308481612139841</c:v>
                </c:pt>
                <c:pt idx="98">
                  <c:v>10.398317774763617</c:v>
                </c:pt>
                <c:pt idx="99">
                  <c:v>10.181237493159738</c:v>
                </c:pt>
                <c:pt idx="100">
                  <c:v>11.399354758804085</c:v>
                </c:pt>
                <c:pt idx="101">
                  <c:v>10.992792220258146</c:v>
                </c:pt>
                <c:pt idx="102">
                  <c:v>10.719704686421549</c:v>
                </c:pt>
                <c:pt idx="103">
                  <c:v>10.264518759951331</c:v>
                </c:pt>
                <c:pt idx="104">
                  <c:v>9.5769986548558741</c:v>
                </c:pt>
                <c:pt idx="105">
                  <c:v>10.805070760607387</c:v>
                </c:pt>
                <c:pt idx="106">
                  <c:v>11.357042840277325</c:v>
                </c:pt>
                <c:pt idx="107">
                  <c:v>11.509538935821588</c:v>
                </c:pt>
                <c:pt idx="108">
                  <c:v>12.164984740136783</c:v>
                </c:pt>
                <c:pt idx="109">
                  <c:v>12.243959850772784</c:v>
                </c:pt>
                <c:pt idx="110">
                  <c:v>12.347649883743671</c:v>
                </c:pt>
                <c:pt idx="111">
                  <c:v>12.586097403990561</c:v>
                </c:pt>
                <c:pt idx="112">
                  <c:v>12.276814268142681</c:v>
                </c:pt>
                <c:pt idx="113">
                  <c:v>12.446494764743518</c:v>
                </c:pt>
                <c:pt idx="114">
                  <c:v>12.362111770766891</c:v>
                </c:pt>
                <c:pt idx="115">
                  <c:v>12.126923184972235</c:v>
                </c:pt>
                <c:pt idx="116">
                  <c:v>12.235895829109609</c:v>
                </c:pt>
                <c:pt idx="117">
                  <c:v>12.292507851054284</c:v>
                </c:pt>
                <c:pt idx="118">
                  <c:v>12.494223865211673</c:v>
                </c:pt>
                <c:pt idx="119">
                  <c:v>12.877450193518468</c:v>
                </c:pt>
                <c:pt idx="120">
                  <c:v>13.079285936873971</c:v>
                </c:pt>
                <c:pt idx="121">
                  <c:v>13.272644838959168</c:v>
                </c:pt>
                <c:pt idx="122">
                  <c:v>13.787524716879382</c:v>
                </c:pt>
                <c:pt idx="123">
                  <c:v>14.162895525307396</c:v>
                </c:pt>
                <c:pt idx="124">
                  <c:v>13.855230391255661</c:v>
                </c:pt>
                <c:pt idx="125">
                  <c:v>13.665415924701094</c:v>
                </c:pt>
                <c:pt idx="126">
                  <c:v>13.106914037591473</c:v>
                </c:pt>
                <c:pt idx="127">
                  <c:v>13.0148728844604</c:v>
                </c:pt>
                <c:pt idx="128">
                  <c:v>12.983750574184658</c:v>
                </c:pt>
                <c:pt idx="129">
                  <c:v>13.046881671458257</c:v>
                </c:pt>
                <c:pt idx="130">
                  <c:v>12.364854370243313</c:v>
                </c:pt>
                <c:pt idx="131">
                  <c:v>11.967360550380421</c:v>
                </c:pt>
                <c:pt idx="132">
                  <c:v>11.204428447186832</c:v>
                </c:pt>
                <c:pt idx="133">
                  <c:v>10.900140646976091</c:v>
                </c:pt>
                <c:pt idx="134">
                  <c:v>10.422515643903653</c:v>
                </c:pt>
                <c:pt idx="135">
                  <c:v>9.6155450384566183</c:v>
                </c:pt>
                <c:pt idx="136">
                  <c:v>9.4792619537026077</c:v>
                </c:pt>
                <c:pt idx="137">
                  <c:v>9.1455541129167361</c:v>
                </c:pt>
                <c:pt idx="138">
                  <c:v>8.8901984292289402</c:v>
                </c:pt>
                <c:pt idx="139">
                  <c:v>9.5974215269651619</c:v>
                </c:pt>
                <c:pt idx="140">
                  <c:v>9.6523609777636299</c:v>
                </c:pt>
                <c:pt idx="141">
                  <c:v>9.5135922919660754</c:v>
                </c:pt>
                <c:pt idx="142">
                  <c:v>9.3185096332571664</c:v>
                </c:pt>
                <c:pt idx="143">
                  <c:v>8.9578400468712935</c:v>
                </c:pt>
                <c:pt idx="144">
                  <c:v>8.7317282686162798</c:v>
                </c:pt>
                <c:pt idx="145">
                  <c:v>8.4099319022811372</c:v>
                </c:pt>
                <c:pt idx="146">
                  <c:v>7.716049382716049</c:v>
                </c:pt>
                <c:pt idx="147">
                  <c:v>7.5618040183173081</c:v>
                </c:pt>
                <c:pt idx="148">
                  <c:v>4.3847103148982081</c:v>
                </c:pt>
                <c:pt idx="149">
                  <c:v>3.8190097430165832</c:v>
                </c:pt>
                <c:pt idx="150">
                  <c:v>3.2577438965550516</c:v>
                </c:pt>
                <c:pt idx="151">
                  <c:v>3.5155781151390553</c:v>
                </c:pt>
                <c:pt idx="152">
                  <c:v>2.8037763942028127</c:v>
                </c:pt>
                <c:pt idx="153">
                  <c:v>#N/A</c:v>
                </c:pt>
              </c:numCache>
            </c:numRef>
          </c:val>
          <c:smooth val="0"/>
          <c:extLst>
            <c:ext xmlns:c16="http://schemas.microsoft.com/office/drawing/2014/chart" uri="{C3380CC4-5D6E-409C-BE32-E72D297353CC}">
              <c16:uniqueId val="{00000001-44C1-47B2-A938-C3FC31D308E6}"/>
            </c:ext>
          </c:extLst>
        </c:ser>
        <c:ser>
          <c:idx val="0"/>
          <c:order val="1"/>
          <c:tx>
            <c:strRef>
              <c:f>'4.3 Network size per unit GDP'!$Y$3</c:f>
              <c:strCache>
                <c:ptCount val="1"/>
                <c:pt idx="0">
                  <c:v>Mobile telephone subscriptions</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GDP'!$Y$8:$Y$161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2.1534320323014805E-2</c:v>
                </c:pt>
                <c:pt idx="118">
                  <c:v>8.8863612128105784E-2</c:v>
                </c:pt>
                <c:pt idx="119">
                  <c:v>0.2577273619062907</c:v>
                </c:pt>
                <c:pt idx="120">
                  <c:v>0.48168098651115165</c:v>
                </c:pt>
                <c:pt idx="121">
                  <c:v>0.64274093895294571</c:v>
                </c:pt>
                <c:pt idx="122">
                  <c:v>0.90059320510515906</c:v>
                </c:pt>
                <c:pt idx="123">
                  <c:v>1.2784836010917788</c:v>
                </c:pt>
                <c:pt idx="124">
                  <c:v>1.9988969297879098</c:v>
                </c:pt>
                <c:pt idx="125">
                  <c:v>2.901615365047062</c:v>
                </c:pt>
                <c:pt idx="126">
                  <c:v>3.7409285519084201</c:v>
                </c:pt>
                <c:pt idx="127">
                  <c:v>4.1482892519598504</c:v>
                </c:pt>
                <c:pt idx="128">
                  <c:v>5.6700734956361964</c:v>
                </c:pt>
                <c:pt idx="129">
                  <c:v>9.9271298852864991</c:v>
                </c:pt>
                <c:pt idx="130">
                  <c:v>10.413219791870665</c:v>
                </c:pt>
                <c:pt idx="131">
                  <c:v>15.019923718744051</c:v>
                </c:pt>
                <c:pt idx="132">
                  <c:v>15.546541227853004</c:v>
                </c:pt>
                <c:pt idx="133">
                  <c:v>15.756098743877006</c:v>
                </c:pt>
                <c:pt idx="134">
                  <c:v>17.52232982732372</c:v>
                </c:pt>
                <c:pt idx="135">
                  <c:v>19.631506064633815</c:v>
                </c:pt>
                <c:pt idx="136">
                  <c:v>20.459799184253292</c:v>
                </c:pt>
                <c:pt idx="137">
                  <c:v>22.256696054615514</c:v>
                </c:pt>
                <c:pt idx="138">
                  <c:v>23.470123853164402</c:v>
                </c:pt>
                <c:pt idx="139">
                  <c:v>24.121861591837572</c:v>
                </c:pt>
                <c:pt idx="140">
                  <c:v>24.182244790035476</c:v>
                </c:pt>
                <c:pt idx="141">
                  <c:v>24.39123130174281</c:v>
                </c:pt>
                <c:pt idx="142">
                  <c:v>24.396651284516899</c:v>
                </c:pt>
                <c:pt idx="143">
                  <c:v>23.077332791020854</c:v>
                </c:pt>
                <c:pt idx="144">
                  <c:v>24.07125090267191</c:v>
                </c:pt>
                <c:pt idx="145">
                  <c:v>25.457091163661822</c:v>
                </c:pt>
                <c:pt idx="146">
                  <c:v>26.743125701459036</c:v>
                </c:pt>
                <c:pt idx="147">
                  <c:v>27.036617719123338</c:v>
                </c:pt>
                <c:pt idx="148">
                  <c:v>25.821979943934551</c:v>
                </c:pt>
                <c:pt idx="149">
                  <c:v>23.73947007784145</c:v>
                </c:pt>
                <c:pt idx="150">
                  <c:v>24.070249927627135</c:v>
                </c:pt>
                <c:pt idx="151">
                  <c:v>22.634437952756514</c:v>
                </c:pt>
                <c:pt idx="152">
                  <c:v>22.026496983255122</c:v>
                </c:pt>
                <c:pt idx="153">
                  <c:v>#N/A</c:v>
                </c:pt>
              </c:numCache>
            </c:numRef>
          </c:val>
          <c:smooth val="0"/>
          <c:extLst>
            <c:ext xmlns:c16="http://schemas.microsoft.com/office/drawing/2014/chart" uri="{C3380CC4-5D6E-409C-BE32-E72D297353CC}">
              <c16:uniqueId val="{00000002-44C1-47B2-A938-C3FC31D308E6}"/>
            </c:ext>
          </c:extLst>
        </c:ser>
        <c:ser>
          <c:idx val="1"/>
          <c:order val="2"/>
          <c:tx>
            <c:strRef>
              <c:f>'4.3 Network size per unit GDP'!$Z$3</c:f>
              <c:strCache>
                <c:ptCount val="1"/>
                <c:pt idx="0">
                  <c:v>Broadband internet connections</c:v>
                </c:pt>
              </c:strCache>
            </c:strRef>
          </c:tx>
          <c:spPr>
            <a:ln w="28575" cap="rnd">
              <a:solidFill>
                <a:schemeClr val="accent3"/>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GDP'!$Z$8:$Z$161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3.1469263443655839E-2</c:v>
                </c:pt>
                <c:pt idx="131">
                  <c:v>0.11356847916707696</c:v>
                </c:pt>
                <c:pt idx="132">
                  <c:v>0.27614313736692758</c:v>
                </c:pt>
                <c:pt idx="133">
                  <c:v>0.50317668170134344</c:v>
                </c:pt>
                <c:pt idx="134">
                  <c:v>1.1114262724962518</c:v>
                </c:pt>
                <c:pt idx="135">
                  <c:v>1.7851879452542363</c:v>
                </c:pt>
                <c:pt idx="136">
                  <c:v>2.529030036267367</c:v>
                </c:pt>
                <c:pt idx="137">
                  <c:v>4.4657815379460546</c:v>
                </c:pt>
                <c:pt idx="138">
                  <c:v>4.6483037501397035</c:v>
                </c:pt>
                <c:pt idx="139">
                  <c:v>5.2349571965264516</c:v>
                </c:pt>
                <c:pt idx="140">
                  <c:v>5.5963156732778492</c:v>
                </c:pt>
                <c:pt idx="141">
                  <c:v>5.9712972896382812</c:v>
                </c:pt>
                <c:pt idx="142">
                  <c:v>6.2949506565088305</c:v>
                </c:pt>
                <c:pt idx="143">
                  <c:v>6.3915399253351923</c:v>
                </c:pt>
                <c:pt idx="144">
                  <c:v>6.6549928966210574</c:v>
                </c:pt>
                <c:pt idx="145">
                  <c:v>6.5915682477338642</c:v>
                </c:pt>
                <c:pt idx="146">
                  <c:v>6.7077020202020199</c:v>
                </c:pt>
                <c:pt idx="147">
                  <c:v>6.6746649994085736</c:v>
                </c:pt>
                <c:pt idx="148">
                  <c:v>6.7425647899180268</c:v>
                </c:pt>
                <c:pt idx="149">
                  <c:v>6.7138744189536625</c:v>
                </c:pt>
                <c:pt idx="150">
                  <c:v>6.7933995947119561</c:v>
                </c:pt>
                <c:pt idx="151">
                  <c:v>6.9692077172360118</c:v>
                </c:pt>
                <c:pt idx="152">
                  <c:v>6.8890674943424459</c:v>
                </c:pt>
                <c:pt idx="153">
                  <c:v>6.9068682183858687</c:v>
                </c:pt>
              </c:numCache>
            </c:numRef>
          </c:val>
          <c:smooth val="0"/>
          <c:extLst>
            <c:ext xmlns:c16="http://schemas.microsoft.com/office/drawing/2014/chart" uri="{C3380CC4-5D6E-409C-BE32-E72D297353CC}">
              <c16:uniqueId val="{00000003-44C1-47B2-A938-C3FC31D308E6}"/>
            </c:ext>
          </c:extLst>
        </c:ser>
        <c:dLbls>
          <c:showLegendKey val="0"/>
          <c:showVal val="0"/>
          <c:showCatName val="0"/>
          <c:showSerName val="0"/>
          <c:showPercent val="0"/>
          <c:showBubbleSize val="0"/>
        </c:dLbls>
        <c:marker val="1"/>
        <c:smooth val="0"/>
        <c:axId val="1533589024"/>
        <c:axId val="1533589504"/>
      </c:lineChart>
      <c:lineChart>
        <c:grouping val="standard"/>
        <c:varyColors val="0"/>
        <c:ser>
          <c:idx val="4"/>
          <c:order val="3"/>
          <c:tx>
            <c:strRef>
              <c:f>'4.3 Network size per unit GDP'!$T$3</c:f>
              <c:strCache>
                <c:ptCount val="1"/>
                <c:pt idx="0">
                  <c:v>Telegraph line length</c:v>
                </c:pt>
              </c:strCache>
            </c:strRef>
          </c:tx>
          <c:spPr>
            <a:ln w="28575" cap="rnd">
              <a:solidFill>
                <a:schemeClr val="accent5">
                  <a:lumMod val="50000"/>
                </a:schemeClr>
              </a:solidFill>
              <a:round/>
            </a:ln>
            <a:effectLst/>
          </c:spPr>
          <c:marker>
            <c:symbol val="none"/>
          </c:marker>
          <c:val>
            <c:numRef>
              <c:f>'4.3 Network size per unit GDP'!$T$8:$T$161</c:f>
              <c:numCache>
                <c:formatCode>#,##0.0</c:formatCode>
                <c:ptCount val="154"/>
                <c:pt idx="0">
                  <c:v>1.4499640278152952</c:v>
                </c:pt>
                <c:pt idx="1">
                  <c:v>1.5427513871710332</c:v>
                </c:pt>
                <c:pt idx="2">
                  <c:v>1.4126998966823354</c:v>
                </c:pt>
                <c:pt idx="3">
                  <c:v>1.4570429767726425</c:v>
                </c:pt>
                <c:pt idx="4">
                  <c:v>1.3527671737927822</c:v>
                </c:pt>
                <c:pt idx="5">
                  <c:v>1.4083272541449856</c:v>
                </c:pt>
                <c:pt idx="6">
                  <c:v>1.590725652893209</c:v>
                </c:pt>
                <c:pt idx="7">
                  <c:v>1.4083272541449858</c:v>
                </c:pt>
                <c:pt idx="8">
                  <c:v>1.3312678383521468</c:v>
                </c:pt>
                <c:pt idx="9">
                  <c:v>1.5480456609773849</c:v>
                </c:pt>
                <c:pt idx="10">
                  <c:v>1.4418819456429999</c:v>
                </c:pt>
                <c:pt idx="11">
                  <c:v>1.4802120812185227</c:v>
                </c:pt>
                <c:pt idx="12">
                  <c:v>1.4932834823381591</c:v>
                </c:pt>
                <c:pt idx="13">
                  <c:v>1.5909405432211918</c:v>
                </c:pt>
                <c:pt idx="14">
                  <c:v>1.4569432953758594</c:v>
                </c:pt>
                <c:pt idx="15">
                  <c:v>1.5530555174854024</c:v>
                </c:pt>
                <c:pt idx="16">
                  <c:v>1.5701914245963848</c:v>
                </c:pt>
                <c:pt idx="17">
                  <c:v>1.5810466343703138</c:v>
                </c:pt>
                <c:pt idx="18">
                  <c:v>1.6189366408584913</c:v>
                </c:pt>
                <c:pt idx="19">
                  <c:v>1.5742282514378902</c:v>
                </c:pt>
                <c:pt idx="20">
                  <c:v>1.5579946723810025</c:v>
                </c:pt>
                <c:pt idx="21">
                  <c:v>1.6155604002597506</c:v>
                </c:pt>
                <c:pt idx="22">
                  <c:v>1.6313595938054344</c:v>
                </c:pt>
                <c:pt idx="23">
                  <c:v>1.6305984959463433</c:v>
                </c:pt>
                <c:pt idx="24">
                  <c:v>1.6949557793453651</c:v>
                </c:pt>
                <c:pt idx="25">
                  <c:v>1.728366937159888</c:v>
                </c:pt>
                <c:pt idx="26">
                  <c:v>1.6635283035170227</c:v>
                </c:pt>
                <c:pt idx="27">
                  <c:v>1.6542424254204486</c:v>
                </c:pt>
                <c:pt idx="28">
                  <c:v>1.6597150098095703</c:v>
                </c:pt>
                <c:pt idx="29">
                  <c:v>1.6668731126832033</c:v>
                </c:pt>
                <c:pt idx="30">
                  <c:v>1.5835292537986037</c:v>
                </c:pt>
                <c:pt idx="31">
                  <c:v>1.6544218047708992</c:v>
                </c:pt>
                <c:pt idx="32">
                  <c:v>1.5847243093865182</c:v>
                </c:pt>
                <c:pt idx="33">
                  <c:v>1.5014130355068085</c:v>
                </c:pt>
                <c:pt idx="34">
                  <c:v>1.5151169410245358</c:v>
                </c:pt>
                <c:pt idx="35">
                  <c:v>1.4162564702241429</c:v>
                </c:pt>
                <c:pt idx="36">
                  <c:v>1.361234311395171</c:v>
                </c:pt>
                <c:pt idx="37">
                  <c:v>1.3743937714233274</c:v>
                </c:pt>
                <c:pt idx="38">
                  <c:v>1.5941440621106597</c:v>
                </c:pt>
                <c:pt idx="39">
                  <c:v>1.6925956972034382</c:v>
                </c:pt>
                <c:pt idx="40">
                  <c:v>1.5597275440064067</c:v>
                </c:pt>
                <c:pt idx="41">
                  <c:v>1.5345113614067165</c:v>
                </c:pt>
                <c:pt idx="42">
                  <c:v>1.6489072091945716</c:v>
                </c:pt>
                <c:pt idx="43">
                  <c:v>1.7191305102321548</c:v>
                </c:pt>
                <c:pt idx="44">
                  <c:v>1.7476030476994322</c:v>
                </c:pt>
                <c:pt idx="45">
                  <c:v>1.791252834588303</c:v>
                </c:pt>
                <c:pt idx="46">
                  <c:v>1.8377610655955305</c:v>
                </c:pt>
                <c:pt idx="47">
                  <c:v>1.9146164733080517</c:v>
                </c:pt>
                <c:pt idx="48">
                  <c:v>1.916579994210037</c:v>
                </c:pt>
                <c:pt idx="49">
                  <c:v>1.8826832768582944</c:v>
                </c:pt>
                <c:pt idx="50">
                  <c:v>1.6970744749248263</c:v>
                </c:pt>
                <c:pt idx="51">
                  <c:v>1.6447963935420218</c:v>
                </c:pt>
                <c:pt idx="52">
                  <c:v>1.6419650660202267</c:v>
                </c:pt>
                <c:pt idx="53">
                  <c:v>1.4487943343750198</c:v>
                </c:pt>
                <c:pt idx="54">
                  <c:v>1.3902553748262563</c:v>
                </c:pt>
                <c:pt idx="55">
                  <c:v>1.3376992873975802</c:v>
                </c:pt>
                <c:pt idx="56">
                  <c:v>1.3362358540392634</c:v>
                </c:pt>
                <c:pt idx="57">
                  <c:v>1.3354881238517968</c:v>
                </c:pt>
                <c:pt idx="58">
                  <c:v>1.3153816826193334</c:v>
                </c:pt>
                <c:pt idx="59">
                  <c:v>1.2267288825692662</c:v>
                </c:pt>
                <c:pt idx="60">
                  <c:v>1.2058696203513017</c:v>
                </c:pt>
                <c:pt idx="61">
                  <c:v>1.270500271448465</c:v>
                </c:pt>
                <c:pt idx="62">
                  <c:v>1.337693843519872</c:v>
                </c:pt>
                <c:pt idx="63">
                  <c:v>1.325586459647291</c:v>
                </c:pt>
                <c:pt idx="64">
                  <c:v>1.1760272883048839</c:v>
                </c:pt>
                <c:pt idx="65">
                  <c:v>1.1447972832414757</c:v>
                </c:pt>
                <c:pt idx="66">
                  <c:v>1.0417989425734482</c:v>
                </c:pt>
                <c:pt idx="67">
                  <c:v>0.90270980709600324</c:v>
                </c:pt>
                <c:pt idx="68">
                  <c:v>0.86905076413546722</c:v>
                </c:pt>
                <c:pt idx="69">
                  <c:v>0.80924150361647684</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4-44C1-47B2-A938-C3FC31D308E6}"/>
            </c:ext>
          </c:extLst>
        </c:ser>
        <c:dLbls>
          <c:showLegendKey val="0"/>
          <c:showVal val="0"/>
          <c:showCatName val="0"/>
          <c:showSerName val="0"/>
          <c:showPercent val="0"/>
          <c:showBubbleSize val="0"/>
        </c:dLbls>
        <c:marker val="1"/>
        <c:smooth val="0"/>
        <c:axId val="270248624"/>
        <c:axId val="27024574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Subscriptions</a:t>
                </a:r>
                <a:r>
                  <a:rPr lang="en-NZ" baseline="0"/>
                  <a:t>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valAx>
        <c:axId val="270245744"/>
        <c:scaling>
          <c:orientation val="minMax"/>
          <c:max val="3"/>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b="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0248624"/>
        <c:crosses val="max"/>
        <c:crossBetween val="between"/>
      </c:valAx>
      <c:catAx>
        <c:axId val="270248624"/>
        <c:scaling>
          <c:orientation val="minMax"/>
        </c:scaling>
        <c:delete val="1"/>
        <c:axPos val="b"/>
        <c:majorTickMark val="out"/>
        <c:minorTickMark val="none"/>
        <c:tickLblPos val="nextTo"/>
        <c:crossAx val="270245744"/>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GDP'!$G$3</c:f>
              <c:strCache>
                <c:ptCount val="1"/>
                <c:pt idx="0">
                  <c:v>State highways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GDP'!$G$8:$G$161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0.28247932074734033</c:v>
                </c:pt>
                <c:pt idx="69">
                  <c:v>0.26826281627306253</c:v>
                </c:pt>
                <c:pt idx="70">
                  <c:v>0.25564381696966654</c:v>
                </c:pt>
                <c:pt idx="71">
                  <c:v>0.24718358041202021</c:v>
                </c:pt>
                <c:pt idx="72">
                  <c:v>0.235146814757174</c:v>
                </c:pt>
                <c:pt idx="73">
                  <c:v>0.20881763472644793</c:v>
                </c:pt>
                <c:pt idx="74">
                  <c:v>0.19277764175423281</c:v>
                </c:pt>
                <c:pt idx="75">
                  <c:v>0.19677557720265604</c:v>
                </c:pt>
                <c:pt idx="76">
                  <c:v>0.19095086792177651</c:v>
                </c:pt>
                <c:pt idx="77">
                  <c:v>0.18995364688644484</c:v>
                </c:pt>
                <c:pt idx="78">
                  <c:v>0.18393692460208066</c:v>
                </c:pt>
                <c:pt idx="79">
                  <c:v>0.25474317619990838</c:v>
                </c:pt>
                <c:pt idx="80">
                  <c:v>0.24239659859124149</c:v>
                </c:pt>
                <c:pt idx="81">
                  <c:v>0.20952929806914067</c:v>
                </c:pt>
                <c:pt idx="82">
                  <c:v>0.22423723559979841</c:v>
                </c:pt>
                <c:pt idx="83">
                  <c:v>0.22537558807565283</c:v>
                </c:pt>
                <c:pt idx="84">
                  <c:v>0.22222415985562591</c:v>
                </c:pt>
                <c:pt idx="85">
                  <c:v>0.21773921733355903</c:v>
                </c:pt>
                <c:pt idx="86">
                  <c:v>0.21692436799745363</c:v>
                </c:pt>
                <c:pt idx="87">
                  <c:v>0.22396725900191963</c:v>
                </c:pt>
                <c:pt idx="88">
                  <c:v>0.22197822752541443</c:v>
                </c:pt>
                <c:pt idx="89">
                  <c:v>0.22431296257344907</c:v>
                </c:pt>
                <c:pt idx="90">
                  <c:v>0.22072031444857831</c:v>
                </c:pt>
                <c:pt idx="91">
                  <c:v>0.21624916580443562</c:v>
                </c:pt>
                <c:pt idx="92">
                  <c:v>0.20926691620434579</c:v>
                </c:pt>
                <c:pt idx="93">
                  <c:v>0.20298599901721276</c:v>
                </c:pt>
                <c:pt idx="94">
                  <c:v>0.19363218279943975</c:v>
                </c:pt>
                <c:pt idx="95">
                  <c:v>0.18223438829862612</c:v>
                </c:pt>
                <c:pt idx="96">
                  <c:v>0.17315923580043965</c:v>
                </c:pt>
                <c:pt idx="97">
                  <c:v>0.16678021639403073</c:v>
                </c:pt>
                <c:pt idx="98">
                  <c:v>0.16804643113907891</c:v>
                </c:pt>
                <c:pt idx="99">
                  <c:v>0.16460696159921268</c:v>
                </c:pt>
                <c:pt idx="100">
                  <c:v>0.15793218565249045</c:v>
                </c:pt>
                <c:pt idx="101">
                  <c:v>0.1523625787141106</c:v>
                </c:pt>
                <c:pt idx="102">
                  <c:v>0.14851598414973904</c:v>
                </c:pt>
                <c:pt idx="103">
                  <c:v>0.14207212222676119</c:v>
                </c:pt>
                <c:pt idx="104">
                  <c:v>0.13210406107854808</c:v>
                </c:pt>
                <c:pt idx="105">
                  <c:v>0.12721958187337229</c:v>
                </c:pt>
                <c:pt idx="106">
                  <c:v>0.1249279449035052</c:v>
                </c:pt>
                <c:pt idx="107">
                  <c:v>0.12440708056280313</c:v>
                </c:pt>
                <c:pt idx="108">
                  <c:v>0.12890128984829247</c:v>
                </c:pt>
                <c:pt idx="109">
                  <c:v>0.12805949102860187</c:v>
                </c:pt>
                <c:pt idx="110">
                  <c:v>0.12488971946369978</c:v>
                </c:pt>
                <c:pt idx="111">
                  <c:v>0.12344185797039262</c:v>
                </c:pt>
                <c:pt idx="112">
                  <c:v>0.11845325953259532</c:v>
                </c:pt>
                <c:pt idx="113">
                  <c:v>0.11741497151329887</c:v>
                </c:pt>
                <c:pt idx="114">
                  <c:v>0.11354791227123301</c:v>
                </c:pt>
                <c:pt idx="115">
                  <c:v>0.10796523986552922</c:v>
                </c:pt>
                <c:pt idx="116">
                  <c:v>0.10648672060747921</c:v>
                </c:pt>
                <c:pt idx="117">
                  <c:v>0.10357649170031405</c:v>
                </c:pt>
                <c:pt idx="118">
                  <c:v>0.10249040272989017</c:v>
                </c:pt>
                <c:pt idx="119">
                  <c:v>0.10276365776660067</c:v>
                </c:pt>
                <c:pt idx="120">
                  <c:v>0.1006779147932155</c:v>
                </c:pt>
                <c:pt idx="121">
                  <c:v>9.8606772338136847E-2</c:v>
                </c:pt>
                <c:pt idx="122">
                  <c:v>9.7755887111270895E-2</c:v>
                </c:pt>
                <c:pt idx="123">
                  <c:v>9.47807996301466E-2</c:v>
                </c:pt>
                <c:pt idx="124">
                  <c:v>8.7284608827904328E-2</c:v>
                </c:pt>
                <c:pt idx="125">
                  <c:v>8.30982892393793E-2</c:v>
                </c:pt>
                <c:pt idx="126">
                  <c:v>7.9431725017459695E-2</c:v>
                </c:pt>
                <c:pt idx="127">
                  <c:v>7.6829071726866441E-2</c:v>
                </c:pt>
                <c:pt idx="128">
                  <c:v>7.5871325218190164E-2</c:v>
                </c:pt>
                <c:pt idx="129">
                  <c:v>7.5467535794597362E-2</c:v>
                </c:pt>
                <c:pt idx="130">
                  <c:v>7.2669687535875632E-2</c:v>
                </c:pt>
                <c:pt idx="131">
                  <c:v>7.0734125030361514E-2</c:v>
                </c:pt>
                <c:pt idx="132">
                  <c:v>6.8451757476496095E-2</c:v>
                </c:pt>
                <c:pt idx="133">
                  <c:v>6.5419030990833696E-2</c:v>
                </c:pt>
                <c:pt idx="134">
                  <c:v>6.2731908932509794E-2</c:v>
                </c:pt>
                <c:pt idx="135">
                  <c:v>6.0585163475388323E-2</c:v>
                </c:pt>
                <c:pt idx="136">
                  <c:v>5.862506860666588E-2</c:v>
                </c:pt>
                <c:pt idx="137">
                  <c:v>5.7029024962305247E-2</c:v>
                </c:pt>
                <c:pt idx="138">
                  <c:v>5.5403716610954758E-2</c:v>
                </c:pt>
                <c:pt idx="139">
                  <c:v>5.5978629057091826E-2</c:v>
                </c:pt>
                <c:pt idx="140">
                  <c:v>5.6005257456192149E-2</c:v>
                </c:pt>
                <c:pt idx="141">
                  <c:v>5.5205655526992282E-2</c:v>
                </c:pt>
                <c:pt idx="142">
                  <c:v>5.4116169101209921E-2</c:v>
                </c:pt>
                <c:pt idx="143">
                  <c:v>5.2655152210649661E-2</c:v>
                </c:pt>
                <c:pt idx="144">
                  <c:v>5.1380321044409101E-2</c:v>
                </c:pt>
                <c:pt idx="145">
                  <c:v>4.9371300766440279E-2</c:v>
                </c:pt>
                <c:pt idx="146">
                  <c:v>4.7584788860830528E-2</c:v>
                </c:pt>
                <c:pt idx="147">
                  <c:v>4.6330201591780869E-2</c:v>
                </c:pt>
                <c:pt idx="148">
                  <c:v>4.4919375270724191E-2</c:v>
                </c:pt>
                <c:pt idx="149">
                  <c:v>4.3625176239203499E-2</c:v>
                </c:pt>
                <c:pt idx="150">
                  <c:v>4.2661391488951074E-2</c:v>
                </c:pt>
                <c:pt idx="151">
                  <c:v>4.2864499243066609E-2</c:v>
                </c:pt>
                <c:pt idx="152">
                  <c:v>4.0888097098813671E-2</c:v>
                </c:pt>
                <c:pt idx="153">
                  <c:v>3.962430931317816E-2</c:v>
                </c:pt>
              </c:numCache>
            </c:numRef>
          </c:val>
          <c:smooth val="0"/>
          <c:extLst>
            <c:ext xmlns:c16="http://schemas.microsoft.com/office/drawing/2014/chart" uri="{C3380CC4-5D6E-409C-BE32-E72D297353CC}">
              <c16:uniqueId val="{00000001-F2D4-418B-AC67-0234D22C15D5}"/>
            </c:ext>
          </c:extLst>
        </c:ser>
        <c:ser>
          <c:idx val="1"/>
          <c:order val="1"/>
          <c:tx>
            <c:strRef>
              <c:f>'4.3 Network size per unit GDP'!$F$3</c:f>
              <c:strCache>
                <c:ptCount val="1"/>
                <c:pt idx="0">
                  <c:v>Main highways</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GDP'!$F$8:$F$161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0.61560222269015241</c:v>
                </c:pt>
                <c:pt idx="56">
                  <c:v>0.6420115722249633</c:v>
                </c:pt>
                <c:pt idx="57">
                  <c:v>0.64856126397727476</c:v>
                </c:pt>
                <c:pt idx="58">
                  <c:v>0.68296080449033991</c:v>
                </c:pt>
                <c:pt idx="59">
                  <c:v>1.0025658390579053</c:v>
                </c:pt>
                <c:pt idx="60">
                  <c:v>0.99246330923741499</c:v>
                </c:pt>
                <c:pt idx="61">
                  <c:v>1.0515842332556051</c:v>
                </c:pt>
                <c:pt idx="62">
                  <c:v>1.1553294654257471</c:v>
                </c:pt>
                <c:pt idx="63">
                  <c:v>1.1614764001645776</c:v>
                </c:pt>
                <c:pt idx="64">
                  <c:v>1.0498535455625591</c:v>
                </c:pt>
                <c:pt idx="65">
                  <c:v>1.0874915504209877</c:v>
                </c:pt>
                <c:pt idx="66">
                  <c:v>1.0365508018932119</c:v>
                </c:pt>
                <c:pt idx="67">
                  <c:v>0.9042026296643777</c:v>
                </c:pt>
                <c:pt idx="68">
                  <c:v>0.87430987926287229</c:v>
                </c:pt>
                <c:pt idx="69">
                  <c:v>0.82354525538958778</c:v>
                </c:pt>
                <c:pt idx="70">
                  <c:v>0.79219447169807622</c:v>
                </c:pt>
                <c:pt idx="71">
                  <c:v>0.7670125085416597</c:v>
                </c:pt>
                <c:pt idx="72">
                  <c:v>0.7298391363290333</c:v>
                </c:pt>
                <c:pt idx="73">
                  <c:v>0.64885238980914828</c:v>
                </c:pt>
                <c:pt idx="74">
                  <c:v>0.59901183019272641</c:v>
                </c:pt>
                <c:pt idx="75">
                  <c:v>0.61306195493890159</c:v>
                </c:pt>
                <c:pt idx="76">
                  <c:v>0.59610268435523639</c:v>
                </c:pt>
                <c:pt idx="77">
                  <c:v>0.59417360817058307</c:v>
                </c:pt>
                <c:pt idx="78">
                  <c:v>0.57650215584181541</c:v>
                </c:pt>
                <c:pt idx="79">
                  <c:v>0.61850903384570788</c:v>
                </c:pt>
                <c:pt idx="80">
                  <c:v>0.5899491814221417</c:v>
                </c:pt>
                <c:pt idx="81">
                  <c:v>0.51110869932906955</c:v>
                </c:pt>
                <c:pt idx="82">
                  <c:v>0.54002845893171214</c:v>
                </c:pt>
                <c:pt idx="83">
                  <c:v>0.54542252046362738</c:v>
                </c:pt>
                <c:pt idx="84">
                  <c:v>0.52754932157217771</c:v>
                </c:pt>
                <c:pt idx="85">
                  <c:v>0.49362989631343179</c:v>
                </c:pt>
                <c:pt idx="86">
                  <c:v>0.47544747507176838</c:v>
                </c:pt>
                <c:pt idx="87">
                  <c:v>0.47819565114048923</c:v>
                </c:pt>
                <c:pt idx="88">
                  <c:v>0.4547246662487579</c:v>
                </c:pt>
                <c:pt idx="89">
                  <c:v>0.44546671393471637</c:v>
                </c:pt>
                <c:pt idx="90">
                  <c:v>0.42932064436958051</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F2D4-418B-AC67-0234D22C15D5}"/>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GDP'!$H$3</c:f>
              <c:strCache>
                <c:ptCount val="1"/>
                <c:pt idx="0">
                  <c:v>Motorways and expressways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GDP'!$H$8:$H$161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2.1450124889947015E-4</c:v>
                </c:pt>
                <c:pt idx="85">
                  <c:v>4.2884024802998299E-4</c:v>
                </c:pt>
                <c:pt idx="86">
                  <c:v>9.459047440137006E-4</c:v>
                </c:pt>
                <c:pt idx="87">
                  <c:v>9.2803862614367549E-4</c:v>
                </c:pt>
                <c:pt idx="88">
                  <c:v>1.0421497316625468E-3</c:v>
                </c:pt>
                <c:pt idx="89">
                  <c:v>1.0324715962905383E-3</c:v>
                </c:pt>
                <c:pt idx="90">
                  <c:v>1.0177790024061099E-3</c:v>
                </c:pt>
                <c:pt idx="91">
                  <c:v>9.9333717380139467E-4</c:v>
                </c:pt>
                <c:pt idx="92">
                  <c:v>1.0402572729296634E-3</c:v>
                </c:pt>
                <c:pt idx="93">
                  <c:v>1.0093210578877704E-3</c:v>
                </c:pt>
                <c:pt idx="94">
                  <c:v>1.0722700685687262E-3</c:v>
                </c:pt>
                <c:pt idx="95">
                  <c:v>1.0102845608649653E-3</c:v>
                </c:pt>
                <c:pt idx="96">
                  <c:v>1.1160221122381605E-3</c:v>
                </c:pt>
                <c:pt idx="97">
                  <c:v>1.201894158209626E-3</c:v>
                </c:pt>
                <c:pt idx="98">
                  <c:v>1.3059875846184682E-3</c:v>
                </c:pt>
                <c:pt idx="99">
                  <c:v>1.3451800982700523E-3</c:v>
                </c:pt>
                <c:pt idx="100">
                  <c:v>1.3618378936857706E-3</c:v>
                </c:pt>
                <c:pt idx="101">
                  <c:v>1.3795302929823794E-3</c:v>
                </c:pt>
                <c:pt idx="102">
                  <c:v>1.3577725125512746E-3</c:v>
                </c:pt>
                <c:pt idx="103">
                  <c:v>1.3959720346544886E-3</c:v>
                </c:pt>
                <c:pt idx="104">
                  <c:v>1.29819006736453E-3</c:v>
                </c:pt>
                <c:pt idx="105">
                  <c:v>1.2698968675080619E-3</c:v>
                </c:pt>
                <c:pt idx="106">
                  <c:v>1.1626211158620044E-3</c:v>
                </c:pt>
                <c:pt idx="107">
                  <c:v>1.2576945363799879E-3</c:v>
                </c:pt>
                <c:pt idx="108">
                  <c:v>1.32103633406848E-3</c:v>
                </c:pt>
                <c:pt idx="109">
                  <c:v>1.3327559661277905E-3</c:v>
                </c:pt>
                <c:pt idx="110">
                  <c:v>1.3197447431133518E-3</c:v>
                </c:pt>
                <c:pt idx="111">
                  <c:v>1.3012229135378674E-3</c:v>
                </c:pt>
                <c:pt idx="112">
                  <c:v>1.2484624846248462E-3</c:v>
                </c:pt>
                <c:pt idx="113">
                  <c:v>1.2369626372287163E-3</c:v>
                </c:pt>
                <c:pt idx="114">
                  <c:v>1.1952308522643639E-3</c:v>
                </c:pt>
                <c:pt idx="115">
                  <c:v>1.1405669123224303E-3</c:v>
                </c:pt>
                <c:pt idx="116">
                  <c:v>1.1224358147335827E-3</c:v>
                </c:pt>
                <c:pt idx="117">
                  <c:v>1.0928667563930012E-3</c:v>
                </c:pt>
                <c:pt idx="118">
                  <c:v>1.0995390940650956E-3</c:v>
                </c:pt>
                <c:pt idx="119">
                  <c:v>1.1206829923722213E-3</c:v>
                </c:pt>
                <c:pt idx="120">
                  <c:v>1.1360904598673375E-3</c:v>
                </c:pt>
                <c:pt idx="121">
                  <c:v>1.1515404743066605E-3</c:v>
                </c:pt>
                <c:pt idx="122">
                  <c:v>1.1816166337108274E-3</c:v>
                </c:pt>
                <c:pt idx="123">
                  <c:v>1.1860202530295082E-3</c:v>
                </c:pt>
                <c:pt idx="124">
                  <c:v>1.1309255204764372E-3</c:v>
                </c:pt>
                <c:pt idx="125">
                  <c:v>1.0912193674213519E-3</c:v>
                </c:pt>
                <c:pt idx="126">
                  <c:v>1.0566908571949111E-3</c:v>
                </c:pt>
                <c:pt idx="127">
                  <c:v>1.0340195862944784E-3</c:v>
                </c:pt>
                <c:pt idx="128">
                  <c:v>1.0268335630071966E-3</c:v>
                </c:pt>
                <c:pt idx="129">
                  <c:v>1.0318522102985967E-3</c:v>
                </c:pt>
                <c:pt idx="130">
                  <c:v>1.073736671146197E-3</c:v>
                </c:pt>
                <c:pt idx="131">
                  <c:v>1.1356847916707696E-3</c:v>
                </c:pt>
                <c:pt idx="132">
                  <c:v>1.0982244313673211E-3</c:v>
                </c:pt>
                <c:pt idx="133">
                  <c:v>1.0487899510160531E-3</c:v>
                </c:pt>
                <c:pt idx="134">
                  <c:v>1.0014413809471437E-3</c:v>
                </c:pt>
                <c:pt idx="135">
                  <c:v>9.6211063716194047E-4</c:v>
                </c:pt>
                <c:pt idx="136">
                  <c:v>9.3089828994522234E-4</c:v>
                </c:pt>
                <c:pt idx="137">
                  <c:v>9.4269241714934812E-4</c:v>
                </c:pt>
                <c:pt idx="138">
                  <c:v>9.1473432640166779E-4</c:v>
                </c:pt>
                <c:pt idx="139">
                  <c:v>9.8825591271244095E-4</c:v>
                </c:pt>
                <c:pt idx="140">
                  <c:v>9.8862631016189686E-4</c:v>
                </c:pt>
                <c:pt idx="141">
                  <c:v>9.9915323371393711E-4</c:v>
                </c:pt>
                <c:pt idx="142">
                  <c:v>1.103059720130336E-3</c:v>
                </c:pt>
                <c:pt idx="143">
                  <c:v>1.077561315091177E-3</c:v>
                </c:pt>
                <c:pt idx="144">
                  <c:v>1.050361755391607E-3</c:v>
                </c:pt>
                <c:pt idx="145">
                  <c:v>1.2551354268926674E-3</c:v>
                </c:pt>
                <c:pt idx="146">
                  <c:v>1.2104648084008277E-3</c:v>
                </c:pt>
                <c:pt idx="147">
                  <c:v>1.2939764413985543E-3</c:v>
                </c:pt>
                <c:pt idx="148">
                  <c:v>1.2516853441245706E-3</c:v>
                </c:pt>
                <c:pt idx="149">
                  <c:v>1.2097016563606068E-3</c:v>
                </c:pt>
                <c:pt idx="150">
                  <c:v>1.3693320198911968E-3</c:v>
                </c:pt>
                <c:pt idx="151">
                  <c:v>1.3735522169952331E-3</c:v>
                </c:pt>
                <c:pt idx="152">
                  <c:v>1.5626369945916207E-3</c:v>
                </c:pt>
                <c:pt idx="153">
                  <c:v>1.5817801826562455E-3</c:v>
                </c:pt>
              </c:numCache>
            </c:numRef>
          </c:val>
          <c:smooth val="0"/>
          <c:extLst>
            <c:ext xmlns:c16="http://schemas.microsoft.com/office/drawing/2014/chart" uri="{C3380CC4-5D6E-409C-BE32-E72D297353CC}">
              <c16:uniqueId val="{00000001-5F72-429F-A635-3C365D93D290}"/>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GDP'!$L$3</c:f>
              <c:strCache>
                <c:ptCount val="1"/>
                <c:pt idx="0">
                  <c:v>Rail network - open lines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GDP'!$L$8:$L$161</c:f>
              <c:numCache>
                <c:formatCode>#,##0.0</c:formatCode>
                <c:ptCount val="154"/>
                <c:pt idx="0">
                  <c:v>4.0423239563335496E-2</c:v>
                </c:pt>
                <c:pt idx="1">
                  <c:v>4.513368419915257E-2</c:v>
                </c:pt>
                <c:pt idx="2">
                  <c:v>4.5912746642175907E-2</c:v>
                </c:pt>
                <c:pt idx="3">
                  <c:v>4.3401280159185096E-2</c:v>
                </c:pt>
                <c:pt idx="4">
                  <c:v>4.3964933148265418E-2</c:v>
                </c:pt>
                <c:pt idx="5">
                  <c:v>0.2072632562703941</c:v>
                </c:pt>
                <c:pt idx="6">
                  <c:v>0.36258445040549969</c:v>
                </c:pt>
                <c:pt idx="7">
                  <c:v>0.38529707896419418</c:v>
                </c:pt>
                <c:pt idx="8">
                  <c:v>0.38662568958131205</c:v>
                </c:pt>
                <c:pt idx="9">
                  <c:v>0.49501460089393118</c:v>
                </c:pt>
                <c:pt idx="10">
                  <c:v>0.47736882494169369</c:v>
                </c:pt>
                <c:pt idx="11">
                  <c:v>0.5000610655333475</c:v>
                </c:pt>
                <c:pt idx="12">
                  <c:v>0.51832655610632405</c:v>
                </c:pt>
                <c:pt idx="13">
                  <c:v>0.53743712877969618</c:v>
                </c:pt>
                <c:pt idx="14">
                  <c:v>0.50095882767110833</c:v>
                </c:pt>
                <c:pt idx="15">
                  <c:v>0.53345651147114859</c:v>
                </c:pt>
                <c:pt idx="16">
                  <c:v>0.56787416320044148</c:v>
                </c:pt>
                <c:pt idx="17">
                  <c:v>0.59487310186438602</c:v>
                </c:pt>
                <c:pt idx="18">
                  <c:v>0.60555119460196327</c:v>
                </c:pt>
                <c:pt idx="19">
                  <c:v>0.58158079060397738</c:v>
                </c:pt>
                <c:pt idx="20">
                  <c:v>0.57518619639535384</c:v>
                </c:pt>
                <c:pt idx="21">
                  <c:v>0.58236052001535432</c:v>
                </c:pt>
                <c:pt idx="22">
                  <c:v>0.56990861323782371</c:v>
                </c:pt>
                <c:pt idx="23">
                  <c:v>0.56129015575010099</c:v>
                </c:pt>
                <c:pt idx="24">
                  <c:v>0.59890692148825886</c:v>
                </c:pt>
                <c:pt idx="25">
                  <c:v>0.59155681019399897</c:v>
                </c:pt>
                <c:pt idx="26">
                  <c:v>0.5364415984762283</c:v>
                </c:pt>
                <c:pt idx="27">
                  <c:v>0.53116849747380013</c:v>
                </c:pt>
                <c:pt idx="28">
                  <c:v>0.52602010258461862</c:v>
                </c:pt>
                <c:pt idx="29">
                  <c:v>0.51718598656589887</c:v>
                </c:pt>
                <c:pt idx="30">
                  <c:v>0.48216288711899596</c:v>
                </c:pt>
                <c:pt idx="31">
                  <c:v>0.50483943056328173</c:v>
                </c:pt>
                <c:pt idx="32">
                  <c:v>0.47420790353178049</c:v>
                </c:pt>
                <c:pt idx="33">
                  <c:v>0.4438943430566652</c:v>
                </c:pt>
                <c:pt idx="34">
                  <c:v>0.4534248924932664</c:v>
                </c:pt>
                <c:pt idx="35">
                  <c:v>0.42323676489326723</c:v>
                </c:pt>
                <c:pt idx="36">
                  <c:v>0.3921593043121695</c:v>
                </c:pt>
                <c:pt idx="37">
                  <c:v>0.37733272536116819</c:v>
                </c:pt>
                <c:pt idx="38">
                  <c:v>0.40844163314641391</c:v>
                </c:pt>
                <c:pt idx="39">
                  <c:v>0.43632657246247808</c:v>
                </c:pt>
                <c:pt idx="40">
                  <c:v>0.3887514665687008</c:v>
                </c:pt>
                <c:pt idx="41">
                  <c:v>0.37332182555255311</c:v>
                </c:pt>
                <c:pt idx="42">
                  <c:v>0.39082103950244912</c:v>
                </c:pt>
                <c:pt idx="43">
                  <c:v>0.39184850373136176</c:v>
                </c:pt>
                <c:pt idx="44">
                  <c:v>0.38237190264751447</c:v>
                </c:pt>
                <c:pt idx="45">
                  <c:v>0.39267824905929377</c:v>
                </c:pt>
                <c:pt idx="46">
                  <c:v>0.39752797092683206</c:v>
                </c:pt>
                <c:pt idx="47">
                  <c:v>0.40783425165456477</c:v>
                </c:pt>
                <c:pt idx="48">
                  <c:v>0.41910746859579456</c:v>
                </c:pt>
                <c:pt idx="49">
                  <c:v>0.40657671866128231</c:v>
                </c:pt>
                <c:pt idx="50">
                  <c:v>0.37053163728864447</c:v>
                </c:pt>
                <c:pt idx="51">
                  <c:v>0.36062316731040106</c:v>
                </c:pt>
                <c:pt idx="52">
                  <c:v>0.36030917879328139</c:v>
                </c:pt>
                <c:pt idx="53">
                  <c:v>0.32835217577841846</c:v>
                </c:pt>
                <c:pt idx="54">
                  <c:v>0.32765552411182336</c:v>
                </c:pt>
                <c:pt idx="55">
                  <c:v>0.31896756079931476</c:v>
                </c:pt>
                <c:pt idx="56">
                  <c:v>0.32126173076733133</c:v>
                </c:pt>
                <c:pt idx="57">
                  <c:v>0.32113424713992134</c:v>
                </c:pt>
                <c:pt idx="58">
                  <c:v>0.32866455179771203</c:v>
                </c:pt>
                <c:pt idx="59">
                  <c:v>0.31677726742125678</c:v>
                </c:pt>
                <c:pt idx="60">
                  <c:v>0.3134345597101636</c:v>
                </c:pt>
                <c:pt idx="61">
                  <c:v>0.33528772654526534</c:v>
                </c:pt>
                <c:pt idx="62">
                  <c:v>0.35311794005959352</c:v>
                </c:pt>
                <c:pt idx="63">
                  <c:v>0.35395240545555939</c:v>
                </c:pt>
                <c:pt idx="64">
                  <c:v>0.31758667619751219</c:v>
                </c:pt>
                <c:pt idx="65">
                  <c:v>0.31240563705093699</c:v>
                </c:pt>
                <c:pt idx="66">
                  <c:v>0.28563650915383992</c:v>
                </c:pt>
                <c:pt idx="67">
                  <c:v>0.24780854635015134</c:v>
                </c:pt>
                <c:pt idx="68">
                  <c:v>0.23939780230640448</c:v>
                </c:pt>
                <c:pt idx="69">
                  <c:v>0.2239346798818648</c:v>
                </c:pt>
                <c:pt idx="70">
                  <c:v>0.21736456973342599</c:v>
                </c:pt>
                <c:pt idx="71">
                  <c:v>0.21001311719216753</c:v>
                </c:pt>
                <c:pt idx="72">
                  <c:v>0.19978639148541849</c:v>
                </c:pt>
                <c:pt idx="73">
                  <c:v>0.1810799539231854</c:v>
                </c:pt>
                <c:pt idx="74">
                  <c:v>0.16929645531499546</c:v>
                </c:pt>
                <c:pt idx="75">
                  <c:v>0.17280742419000172</c:v>
                </c:pt>
                <c:pt idx="76">
                  <c:v>0.16821177811406537</c:v>
                </c:pt>
                <c:pt idx="77">
                  <c:v>0.16785122187621898</c:v>
                </c:pt>
                <c:pt idx="78">
                  <c:v>0.16303710310380504</c:v>
                </c:pt>
                <c:pt idx="79">
                  <c:v>0.17161338159741629</c:v>
                </c:pt>
                <c:pt idx="80">
                  <c:v>0.16348324533908137</c:v>
                </c:pt>
                <c:pt idx="81">
                  <c:v>0.14162479928831079</c:v>
                </c:pt>
                <c:pt idx="82">
                  <c:v>0.15021305636715626</c:v>
                </c:pt>
                <c:pt idx="83">
                  <c:v>0.15020790042372412</c:v>
                </c:pt>
                <c:pt idx="84">
                  <c:v>0.14454084156610456</c:v>
                </c:pt>
                <c:pt idx="85">
                  <c:v>0.13479492120510006</c:v>
                </c:pt>
                <c:pt idx="86">
                  <c:v>0.12743645803208203</c:v>
                </c:pt>
                <c:pt idx="87">
                  <c:v>0.12488330803775917</c:v>
                </c:pt>
                <c:pt idx="88">
                  <c:v>0.12040303233141288</c:v>
                </c:pt>
                <c:pt idx="89">
                  <c:v>0.11558274498571655</c:v>
                </c:pt>
                <c:pt idx="90">
                  <c:v>0.10847638185389082</c:v>
                </c:pt>
                <c:pt idx="91">
                  <c:v>0.10209043479124419</c:v>
                </c:pt>
                <c:pt idx="92">
                  <c:v>9.8778490550060938E-2</c:v>
                </c:pt>
                <c:pt idx="93">
                  <c:v>9.385621578477614E-2</c:v>
                </c:pt>
                <c:pt idx="94">
                  <c:v>8.8519893144801298E-2</c:v>
                </c:pt>
                <c:pt idx="95">
                  <c:v>8.3121768926791351E-2</c:v>
                </c:pt>
                <c:pt idx="96">
                  <c:v>7.8367197954746962E-2</c:v>
                </c:pt>
                <c:pt idx="97">
                  <c:v>7.4526718844967546E-2</c:v>
                </c:pt>
                <c:pt idx="98">
                  <c:v>7.2976152129756E-2</c:v>
                </c:pt>
                <c:pt idx="99">
                  <c:v>7.0192276678043772E-2</c:v>
                </c:pt>
                <c:pt idx="100">
                  <c:v>6.6815785173146167E-2</c:v>
                </c:pt>
                <c:pt idx="101">
                  <c:v>6.3359945752713129E-2</c:v>
                </c:pt>
                <c:pt idx="102">
                  <c:v>6.1273100090506981E-2</c:v>
                </c:pt>
                <c:pt idx="103">
                  <c:v>5.8573077351057906E-2</c:v>
                </c:pt>
                <c:pt idx="104">
                  <c:v>5.4626471518839037E-2</c:v>
                </c:pt>
                <c:pt idx="105">
                  <c:v>5.2514614426173903E-2</c:v>
                </c:pt>
                <c:pt idx="106">
                  <c:v>5.1639754562870697E-2</c:v>
                </c:pt>
                <c:pt idx="107">
                  <c:v>5.0393777662815241E-2</c:v>
                </c:pt>
                <c:pt idx="108">
                  <c:v>5.1181804005435629E-2</c:v>
                </c:pt>
                <c:pt idx="109">
                  <c:v>5.0364185468111562E-2</c:v>
                </c:pt>
                <c:pt idx="110">
                  <c:v>4.8653816901714511E-2</c:v>
                </c:pt>
                <c:pt idx="111">
                  <c:v>4.7554172924265177E-2</c:v>
                </c:pt>
                <c:pt idx="112">
                  <c:v>4.5284952849528493E-2</c:v>
                </c:pt>
                <c:pt idx="113">
                  <c:v>4.3994434683701136E-2</c:v>
                </c:pt>
                <c:pt idx="114">
                  <c:v>4.19312104410971E-2</c:v>
                </c:pt>
                <c:pt idx="115">
                  <c:v>3.9991634594074926E-2</c:v>
                </c:pt>
                <c:pt idx="116">
                  <c:v>3.9334402319823561E-2</c:v>
                </c:pt>
                <c:pt idx="117">
                  <c:v>3.8277254374158819E-2</c:v>
                </c:pt>
                <c:pt idx="118">
                  <c:v>3.790921693384993E-2</c:v>
                </c:pt>
                <c:pt idx="119">
                  <c:v>3.8043769062015086E-2</c:v>
                </c:pt>
                <c:pt idx="120">
                  <c:v>3.6228464586208431E-2</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2.0513510738251587E-2</c:v>
                </c:pt>
                <c:pt idx="141">
                  <c:v>2.0282619476550006E-2</c:v>
                </c:pt>
                <c:pt idx="142">
                  <c:v>1.9318212234013549E-2</c:v>
                </c:pt>
                <c:pt idx="143">
                  <c:v>1.8871651099393288E-2</c:v>
                </c:pt>
                <c:pt idx="144">
                  <c:v>1.8163826101731714E-2</c:v>
                </c:pt>
                <c:pt idx="145">
                  <c:v>1.7494422169489675E-2</c:v>
                </c:pt>
                <c:pt idx="146">
                  <c:v>1.6821487443883277E-2</c:v>
                </c:pt>
                <c:pt idx="147">
                  <c:v>1.6208933912367565E-2</c:v>
                </c:pt>
                <c:pt idx="148">
                  <c:v>1.5679176508086992E-2</c:v>
                </c:pt>
                <c:pt idx="149">
                  <c:v>1.5153269854308926E-2</c:v>
                </c:pt>
                <c:pt idx="150">
                  <c:v>1.5258747466949725E-2</c:v>
                </c:pt>
                <c:pt idx="151">
                  <c:v>1.5319774352541244E-2</c:v>
                </c:pt>
                <c:pt idx="152">
                  <c:v>1.4677984244035956E-2</c:v>
                </c:pt>
                <c:pt idx="153">
                  <c:v>#N/A</c:v>
                </c:pt>
              </c:numCache>
            </c:numRef>
          </c:val>
          <c:smooth val="0"/>
          <c:extLst>
            <c:ext xmlns:c16="http://schemas.microsoft.com/office/drawing/2014/chart" uri="{C3380CC4-5D6E-409C-BE32-E72D297353CC}">
              <c16:uniqueId val="{00000001-8D88-46AB-9FDD-E9216F6FAAC0}"/>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$1m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'4.3 Network size per unit GDP'!$M$4:$M$5</c:f>
              <c:strCache>
                <c:ptCount val="2"/>
                <c:pt idx="0">
                  <c:v>OYB</c:v>
                </c:pt>
                <c:pt idx="1">
                  <c:v>MW</c:v>
                </c:pt>
              </c:strCache>
            </c:strRef>
          </c:tx>
          <c:spPr>
            <a:ln w="28575" cap="rnd">
              <a:solidFill>
                <a:schemeClr val="accent3"/>
              </a:solidFill>
              <a:round/>
            </a:ln>
            <a:effectLst/>
          </c:spPr>
          <c:marker>
            <c:symbol val="none"/>
          </c:marker>
          <c:val>
            <c:numRef>
              <c:f>'4.3 Network size per unit GDP'!$M$8:$M$161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1.621599902013175E-4</c:v>
                </c:pt>
                <c:pt idx="38">
                  <c:v>1.7439395395910923E-4</c:v>
                </c:pt>
                <c:pt idx="39">
                  <c:v>1.7185176804133793E-4</c:v>
                </c:pt>
                <c:pt idx="40">
                  <c:v>3.2895487001698636E-4</c:v>
                </c:pt>
                <c:pt idx="41">
                  <c:v>3.117676775373626E-4</c:v>
                </c:pt>
                <c:pt idx="42">
                  <c:v>3.2113241378379143E-4</c:v>
                </c:pt>
                <c:pt idx="43">
                  <c:v>4.8679714821445923E-4</c:v>
                </c:pt>
                <c:pt idx="44">
                  <c:v>7.4092492380452291E-4</c:v>
                </c:pt>
                <c:pt idx="45">
                  <c:v>1.1350743456364483E-3</c:v>
                </c:pt>
                <c:pt idx="46">
                  <c:v>2.0779137754805056E-3</c:v>
                </c:pt>
                <c:pt idx="47">
                  <c:v>2.2944519862646267E-3</c:v>
                </c:pt>
                <c:pt idx="48">
                  <c:v>2.3753823466857843E-3</c:v>
                </c:pt>
                <c:pt idx="49">
                  <c:v>2.4984085839133276E-3</c:v>
                </c:pt>
                <c:pt idx="50">
                  <c:v>2.2286079662363085E-3</c:v>
                </c:pt>
                <c:pt idx="51">
                  <c:v>2.2490057866413251E-3</c:v>
                </c:pt>
                <c:pt idx="52">
                  <c:v>2.4975068936550909E-3</c:v>
                </c:pt>
                <c:pt idx="53">
                  <c:v>2.2235667013195811E-3</c:v>
                </c:pt>
                <c:pt idx="54">
                  <c:v>2.3807352394823842E-3</c:v>
                </c:pt>
                <c:pt idx="55">
                  <c:v>2.8717793365284792E-3</c:v>
                </c:pt>
                <c:pt idx="56">
                  <c:v>4.8792560992633625E-3</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33E3-4C1A-956B-CE31D5D7933E}"/>
            </c:ext>
          </c:extLst>
        </c:ser>
        <c:ser>
          <c:idx val="0"/>
          <c:order val="1"/>
          <c:tx>
            <c:strRef>
              <c:f>'4.3 Network size per unit GDP'!$N$4:$N$5</c:f>
              <c:strCache>
                <c:ptCount val="2"/>
                <c:pt idx="0">
                  <c:v>Martin</c:v>
                </c:pt>
                <c:pt idx="1">
                  <c:v>MW</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GDP'!$N$8:$N$161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3.6937313581923751E-3</c:v>
                </c:pt>
                <c:pt idx="52">
                  <c:v>3.8314868368536556E-3</c:v>
                </c:pt>
                <c:pt idx="53">
                  <c:v>3.8811346059396323E-3</c:v>
                </c:pt>
                <c:pt idx="54">
                  <c:v>4.4013592662699537E-3</c:v>
                </c:pt>
                <c:pt idx="55">
                  <c:v>5.2617165024984886E-3</c:v>
                </c:pt>
                <c:pt idx="56">
                  <c:v>8.0790811552339907E-3</c:v>
                </c:pt>
                <c:pt idx="57">
                  <c:v>8.760009723213693E-3</c:v>
                </c:pt>
                <c:pt idx="58">
                  <c:v>9.4019733671018239E-3</c:v>
                </c:pt>
                <c:pt idx="59">
                  <c:v>1.0479596158822315E-2</c:v>
                </c:pt>
                <c:pt idx="60">
                  <c:v>1.5049881743974395E-2</c:v>
                </c:pt>
                <c:pt idx="61">
                  <c:v>1.4048121039948612E-2</c:v>
                </c:pt>
                <c:pt idx="62">
                  <c:v>1.26487943270278E-2</c:v>
                </c:pt>
                <c:pt idx="63">
                  <c:v>1.3494738654218515E-2</c:v>
                </c:pt>
                <c:pt idx="64">
                  <c:v>1.210786063864114E-2</c:v>
                </c:pt>
                <c:pt idx="65">
                  <c:v>1.3670282171818447E-2</c:v>
                </c:pt>
                <c:pt idx="66">
                  <c:v>1.2584451340378463E-2</c:v>
                </c:pt>
                <c:pt idx="67">
                  <c:v>1.0922481105676009E-2</c:v>
                </c:pt>
                <c:pt idx="68">
                  <c:v>1.2529822266634271E-2</c:v>
                </c:pt>
                <c:pt idx="69">
                  <c:v>1.1734624487144041E-2</c:v>
                </c:pt>
                <c:pt idx="70">
                  <c:v>1.1928698116006614E-2</c:v>
                </c:pt>
                <c:pt idx="71">
                  <c:v>1.3014997467525182E-2</c:v>
                </c:pt>
                <c:pt idx="72">
                  <c:v>1.2480097691200814E-2</c:v>
                </c:pt>
                <c:pt idx="73">
                  <c:v>1.1843673110749261E-2</c:v>
                </c:pt>
                <c:pt idx="74">
                  <c:v>1.243800981239101E-2</c:v>
                </c:pt>
                <c:pt idx="75">
                  <c:v>1.2116778211004384E-2</c:v>
                </c:pt>
                <c:pt idx="76">
                  <c:v>1.291594499111855E-2</c:v>
                </c:pt>
                <c:pt idx="77">
                  <c:v>1.3513509978345798E-2</c:v>
                </c:pt>
                <c:pt idx="78">
                  <c:v>1.4630013648922247E-2</c:v>
                </c:pt>
                <c:pt idx="79">
                  <c:v>1.7743411452916035E-2</c:v>
                </c:pt>
                <c:pt idx="80">
                  <c:v>1.699789523996446E-2</c:v>
                </c:pt>
                <c:pt idx="81">
                  <c:v>1.4701856526969887E-2</c:v>
                </c:pt>
                <c:pt idx="82">
                  <c:v>1.6249145336443276E-2</c:v>
                </c:pt>
                <c:pt idx="83">
                  <c:v>1.8535003138671347E-2</c:v>
                </c:pt>
                <c:pt idx="84">
                  <c:v>1.9605744409701246E-2</c:v>
                </c:pt>
                <c:pt idx="85">
                  <c:v>2.0755824274822934E-2</c:v>
                </c:pt>
                <c:pt idx="86">
                  <c:v>2.1756354571568423E-2</c:v>
                </c:pt>
                <c:pt idx="87">
                  <c:v>2.7361736303021023E-2</c:v>
                </c:pt>
                <c:pt idx="88">
                  <c:v>2.5924122678172803E-2</c:v>
                </c:pt>
                <c:pt idx="89">
                  <c:v>2.8559986702727819E-2</c:v>
                </c:pt>
                <c:pt idx="90">
                  <c:v>3.0497601763916044E-2</c:v>
                </c:pt>
                <c:pt idx="91">
                  <c:v>2.9801506775777954E-2</c:v>
                </c:pt>
                <c:pt idx="92">
                  <c:v>3.3426468307905619E-2</c:v>
                </c:pt>
                <c:pt idx="93">
                  <c:v>3.4755892209360345E-2</c:v>
                </c:pt>
                <c:pt idx="94">
                  <c:v>3.3799148773859325E-2</c:v>
                </c:pt>
                <c:pt idx="95">
                  <c:v>3.7075334386410391E-2</c:v>
                </c:pt>
                <c:pt idx="96">
                  <c:v>3.7742552382135558E-2</c:v>
                </c:pt>
                <c:pt idx="97">
                  <c:v>3.8203377029158256E-2</c:v>
                </c:pt>
                <c:pt idx="98">
                  <c:v>4.3272999354977824E-2</c:v>
                </c:pt>
                <c:pt idx="99">
                  <c:v>4.4676409279424727E-2</c:v>
                </c:pt>
                <c:pt idx="100">
                  <c:v>4.9917245862363617E-2</c:v>
                </c:pt>
                <c:pt idx="101">
                  <c:v>5.1089688076219962E-2</c:v>
                </c:pt>
                <c:pt idx="102">
                  <c:v>5.3644410396282677E-2</c:v>
                </c:pt>
                <c:pt idx="103">
                  <c:v>5.137385536788007E-2</c:v>
                </c:pt>
                <c:pt idx="104">
                  <c:v>5.1741984290212407E-2</c:v>
                </c:pt>
                <c:pt idx="105">
                  <c:v>5.237777209131312E-2</c:v>
                </c:pt>
                <c:pt idx="106">
                  <c:v>5.4230892549796475E-2</c:v>
                </c:pt>
                <c:pt idx="107">
                  <c:v>5.7678731400462403E-2</c:v>
                </c:pt>
                <c:pt idx="108">
                  <c:v>6.275145358551093E-2</c:v>
                </c:pt>
                <c:pt idx="109">
                  <c:v>6.2436711671700125E-2</c:v>
                </c:pt>
                <c:pt idx="110">
                  <c:v>6.3673699993480951E-2</c:v>
                </c:pt>
                <c:pt idx="111">
                  <c:v>6.4559107487663595E-2</c:v>
                </c:pt>
                <c:pt idx="112">
                  <c:v>5.9723247232472326E-2</c:v>
                </c:pt>
                <c:pt idx="113">
                  <c:v>5.9104065321376707E-2</c:v>
                </c:pt>
                <c:pt idx="114">
                  <c:v>6.2629900397428981E-2</c:v>
                </c:pt>
                <c:pt idx="115">
                  <c:v>6.5436514996862968E-2</c:v>
                </c:pt>
                <c:pt idx="116">
                  <c:v>6.8517426322870792E-2</c:v>
                </c:pt>
                <c:pt idx="117">
                  <c:v>6.6296096904441451E-2</c:v>
                </c:pt>
                <c:pt idx="118">
                  <c:v>6.5745743432979065E-2</c:v>
                </c:pt>
                <c:pt idx="119">
                  <c:v>6.5751689942390348E-2</c:v>
                </c:pt>
                <c:pt idx="120">
                  <c:v>6.3944263900636594E-2</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33E3-4C1A-956B-CE31D5D7933E}"/>
            </c:ext>
          </c:extLst>
        </c:ser>
        <c:ser>
          <c:idx val="1"/>
          <c:order val="2"/>
          <c:tx>
            <c:strRef>
              <c:f>'4.3 Network size per unit GDP'!$O$4:$O$5</c:f>
              <c:strCache>
                <c:ptCount val="2"/>
                <c:pt idx="0">
                  <c:v>MBIE(2)</c:v>
                </c:pt>
                <c:pt idx="1">
                  <c:v>MW</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GDP'!$O$8:$O$161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5.7979421149364128E-2</c:v>
                </c:pt>
                <c:pt idx="107">
                  <c:v>6.0118488098567471E-2</c:v>
                </c:pt>
                <c:pt idx="108">
                  <c:v>6.2815100804205937E-2</c:v>
                </c:pt>
                <c:pt idx="109">
                  <c:v>7.0771094110854499E-2</c:v>
                </c:pt>
                <c:pt idx="110">
                  <c:v>7.1558476390186657E-2</c:v>
                </c:pt>
                <c:pt idx="111">
                  <c:v>7.111960952585282E-2</c:v>
                </c:pt>
                <c:pt idx="112">
                  <c:v>6.7810386428864292E-2</c:v>
                </c:pt>
                <c:pt idx="113">
                  <c:v>7.1210044989691981E-2</c:v>
                </c:pt>
                <c:pt idx="114">
                  <c:v>7.4392250625582648E-2</c:v>
                </c:pt>
                <c:pt idx="115">
                  <c:v>7.5363027090805224E-2</c:v>
                </c:pt>
                <c:pt idx="116">
                  <c:v>7.4165013730947152E-2</c:v>
                </c:pt>
                <c:pt idx="117">
                  <c:v>7.2211864513234636E-2</c:v>
                </c:pt>
                <c:pt idx="118">
                  <c:v>7.0076383606440834E-2</c:v>
                </c:pt>
                <c:pt idx="119">
                  <c:v>7.1092047015178267E-2</c:v>
                </c:pt>
                <c:pt idx="120">
                  <c:v>7.1009038151627124E-2</c:v>
                </c:pt>
                <c:pt idx="121">
                  <c:v>6.906429720767733E-2</c:v>
                </c:pt>
                <c:pt idx="122">
                  <c:v>7.1552441488405533E-2</c:v>
                </c:pt>
                <c:pt idx="123">
                  <c:v>7.0780245205686487E-2</c:v>
                </c:pt>
                <c:pt idx="124">
                  <c:v>6.6569558939047008E-2</c:v>
                </c:pt>
                <c:pt idx="125">
                  <c:v>6.3386537299669296E-2</c:v>
                </c:pt>
                <c:pt idx="126">
                  <c:v>5.8511181793337988E-2</c:v>
                </c:pt>
                <c:pt idx="127">
                  <c:v>5.4689867389552345E-2</c:v>
                </c:pt>
                <c:pt idx="128">
                  <c:v>5.3769665824529168E-2</c:v>
                </c:pt>
                <c:pt idx="129">
                  <c:v>5.6149127551165641E-2</c:v>
                </c:pt>
                <c:pt idx="130">
                  <c:v>5.3421573328110969E-2</c:v>
                </c:pt>
                <c:pt idx="131">
                  <c:v>5.1931123671478556E-2</c:v>
                </c:pt>
                <c:pt idx="132">
                  <c:v>5.473023672132396E-2</c:v>
                </c:pt>
                <c:pt idx="133">
                  <c:v>5.2428852029681366E-2</c:v>
                </c:pt>
                <c:pt idx="134">
                  <c:v>5.177689761564333E-2</c:v>
                </c:pt>
                <c:pt idx="135">
                  <c:v>4.9805137337122454E-2</c:v>
                </c:pt>
                <c:pt idx="136">
                  <c:v>4.8259899054035146E-2</c:v>
                </c:pt>
                <c:pt idx="137">
                  <c:v>4.9834437091640135E-2</c:v>
                </c:pt>
                <c:pt idx="138">
                  <c:v>4.8023790983814763E-2</c:v>
                </c:pt>
                <c:pt idx="139">
                  <c:v>4.8677466896594204E-2</c:v>
                </c:pt>
                <c:pt idx="140">
                  <c:v>4.9534028987888341E-2</c:v>
                </c:pt>
                <c:pt idx="141">
                  <c:v>5.0687040058296058E-2</c:v>
                </c:pt>
                <c:pt idx="142">
                  <c:v>4.9142163579497293E-2</c:v>
                </c:pt>
                <c:pt idx="143">
                  <c:v>4.7202889557095333E-2</c:v>
                </c:pt>
                <c:pt idx="144">
                  <c:v>4.6913604787819002E-2</c:v>
                </c:pt>
                <c:pt idx="145">
                  <c:v>4.3599984362072575E-2</c:v>
                </c:pt>
                <c:pt idx="146">
                  <c:v>4.1269835332491588E-2</c:v>
                </c:pt>
                <c:pt idx="147">
                  <c:v>3.9781908954189829E-2</c:v>
                </c:pt>
                <c:pt idx="148">
                  <c:v>3.8592047696494679E-2</c:v>
                </c:pt>
                <c:pt idx="149">
                  <c:v>3.7329198481874513E-2</c:v>
                </c:pt>
                <c:pt idx="150">
                  <c:v>3.6813391334555634E-2</c:v>
                </c:pt>
                <c:pt idx="151">
                  <c:v>3.7790255344027197E-2</c:v>
                </c:pt>
                <c:pt idx="152">
                  <c:v>3.6490277007181667E-2</c:v>
                </c:pt>
                <c:pt idx="153">
                  <c:v>#N/A</c:v>
                </c:pt>
              </c:numCache>
            </c:numRef>
          </c:val>
          <c:smooth val="0"/>
          <c:extLst>
            <c:ext xmlns:c16="http://schemas.microsoft.com/office/drawing/2014/chart" uri="{C3380CC4-5D6E-409C-BE32-E72D297353CC}">
              <c16:uniqueId val="{00000003-33E3-4C1A-956B-CE31D5D7933E}"/>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Megawatts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GDP'!$P$5</c:f>
              <c:strCache>
                <c:ptCount val="1"/>
                <c:pt idx="0">
                  <c:v>Route-km</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GDP'!$P$8:$P$161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0.31396716544635189</c:v>
                </c:pt>
                <c:pt idx="52">
                  <c:v>0.33557006571128339</c:v>
                </c:pt>
                <c:pt idx="53">
                  <c:v>0.4074517528145305</c:v>
                </c:pt>
                <c:pt idx="54">
                  <c:v>0.52342831637807374</c:v>
                </c:pt>
                <c:pt idx="55">
                  <c:v>0.62138366315220239</c:v>
                </c:pt>
                <c:pt idx="56">
                  <c:v>1.2747136077840842</c:v>
                </c:pt>
                <c:pt idx="57">
                  <c:v>1.5195999588252982</c:v>
                </c:pt>
                <c:pt idx="58">
                  <c:v>1.7631268908498186</c:v>
                </c:pt>
                <c:pt idx="59">
                  <c:v>1.7111084608125078</c:v>
                </c:pt>
                <c:pt idx="60">
                  <c:v>1.8235835056468503</c:v>
                </c:pt>
                <c:pt idx="61">
                  <c:v>1.9814122148934663</c:v>
                </c:pt>
                <c:pt idx="62">
                  <c:v>2.1567154073881416</c:v>
                </c:pt>
                <c:pt idx="63">
                  <c:v>2.1974397195986799</c:v>
                </c:pt>
                <c:pt idx="64">
                  <c:v>2.0080503483319276</c:v>
                </c:pt>
                <c:pt idx="65">
                  <c:v>2.0421811181142124</c:v>
                </c:pt>
                <c:pt idx="66">
                  <c:v>1.9288317942262316</c:v>
                </c:pt>
                <c:pt idx="67">
                  <c:v>1.7404080827621753</c:v>
                </c:pt>
                <c:pt idx="68">
                  <c:v>1.7579801723222384</c:v>
                </c:pt>
                <c:pt idx="69">
                  <c:v>1.7526472907647614</c:v>
                </c:pt>
                <c:pt idx="70">
                  <c:v>1.7538054855327159</c:v>
                </c:pt>
                <c:pt idx="71">
                  <c:v>1.7454185601080354</c:v>
                </c:pt>
                <c:pt idx="72">
                  <c:v>1.7109232518503323</c:v>
                </c:pt>
                <c:pt idx="73">
                  <c:v>1.5408807331318843</c:v>
                </c:pt>
                <c:pt idx="74">
                  <c:v>1.4295755521275286</c:v>
                </c:pt>
                <c:pt idx="75">
                  <c:v>1.4874463772987905</c:v>
                </c:pt>
                <c:pt idx="76">
                  <c:v>1.4740668263659615</c:v>
                </c:pt>
                <c:pt idx="77">
                  <c:v>1.4984612194238105</c:v>
                </c:pt>
                <c:pt idx="78">
                  <c:v>1.5738182593224941</c:v>
                </c:pt>
                <c:pt idx="79">
                  <c:v>1.8643737614418181</c:v>
                </c:pt>
                <c:pt idx="80">
                  <c:v>1.8782674240160731</c:v>
                </c:pt>
                <c:pt idx="81">
                  <c:v>1.6908256524143381</c:v>
                </c:pt>
                <c:pt idx="82">
                  <c:v>1.8509414376101103</c:v>
                </c:pt>
                <c:pt idx="83">
                  <c:v>1.9443799161510473</c:v>
                </c:pt>
                <c:pt idx="84">
                  <c:v>1.9921271555319529</c:v>
                </c:pt>
                <c:pt idx="85">
                  <c:v>1.957735629697068</c:v>
                </c:pt>
                <c:pt idx="86">
                  <c:v>1.9824384731980838</c:v>
                </c:pt>
                <c:pt idx="87">
                  <c:v>2.0455690363744581</c:v>
                </c:pt>
                <c:pt idx="88">
                  <c:v>2.0299170864096991</c:v>
                </c:pt>
                <c:pt idx="89">
                  <c:v>2.0458820474557737</c:v>
                </c:pt>
                <c:pt idx="90">
                  <c:v>2.0264518824103588</c:v>
                </c:pt>
                <c:pt idx="91">
                  <c:v>1.9835949905298114</c:v>
                </c:pt>
                <c:pt idx="92">
                  <c:v>1.9638833016876633</c:v>
                </c:pt>
                <c:pt idx="93">
                  <c:v>1.9686426531380254</c:v>
                </c:pt>
                <c:pt idx="94">
                  <c:v>1.8975064158618578</c:v>
                </c:pt>
                <c:pt idx="95">
                  <c:v>1.8337036905233526</c:v>
                </c:pt>
                <c:pt idx="96">
                  <c:v>1.7763736322782679</c:v>
                </c:pt>
                <c:pt idx="97">
                  <c:v>1.7401726183268065</c:v>
                </c:pt>
                <c:pt idx="98">
                  <c:v>1.8078675257323638</c:v>
                </c:pt>
                <c:pt idx="99">
                  <c:v>1.8079314679112157</c:v>
                </c:pt>
                <c:pt idx="100">
                  <c:v>1.760610688437362</c:v>
                </c:pt>
                <c:pt idx="101">
                  <c:v>1.7284041713162364</c:v>
                </c:pt>
                <c:pt idx="102">
                  <c:v>1.7322074048457974</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1EC9-4623-89AE-2E49610C932C}"/>
            </c:ext>
          </c:extLst>
        </c:ser>
        <c:ser>
          <c:idx val="1"/>
          <c:order val="1"/>
          <c:tx>
            <c:strRef>
              <c:f>'4.3 Network size per unit GDP'!$Q$5</c:f>
              <c:strCache>
                <c:ptCount val="1"/>
                <c:pt idx="0">
                  <c:v>Circuit-km</c:v>
                </c:pt>
              </c:strCache>
            </c:strRef>
          </c:tx>
          <c:spPr>
            <a:ln w="28575" cap="rnd">
              <a:solidFill>
                <a:schemeClr val="accent2"/>
              </a:solidFill>
              <a:round/>
            </a:ln>
            <a:effectLst/>
          </c:spPr>
          <c:marker>
            <c:symbol val="none"/>
          </c:marker>
          <c:dPt>
            <c:idx val="145"/>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03-1EC9-4623-89AE-2E49610C932C}"/>
              </c:ext>
            </c:extLst>
          </c:dPt>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GDP'!$Q$8:$Q$161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1.5696414210743648</c:v>
                </c:pt>
                <c:pt idx="104">
                  <c:v>1.4881927101187158</c:v>
                </c:pt>
                <c:pt idx="105">
                  <c:v>1.468274463509041</c:v>
                </c:pt>
                <c:pt idx="106">
                  <c:v>1.4871431173321523</c:v>
                </c:pt>
                <c:pt idx="107">
                  <c:v>1.5044821531852166</c:v>
                </c:pt>
                <c:pt idx="108">
                  <c:v>1.5805542560538217</c:v>
                </c:pt>
                <c:pt idx="109">
                  <c:v>1.5987075857168236</c:v>
                </c:pt>
                <c:pt idx="110">
                  <c:v>1.5714378843521155</c:v>
                </c:pt>
                <c:pt idx="111">
                  <c:v>1.5816992061789314</c:v>
                </c:pt>
                <c:pt idx="112">
                  <c:v>1.5257585075850759</c:v>
                </c:pt>
                <c:pt idx="113">
                  <c:v>1.5287152040785237</c:v>
                </c:pt>
                <c:pt idx="114">
                  <c:v>1.4944310877778324</c:v>
                </c:pt>
                <c:pt idx="115">
                  <c:v>1.4467407691803462</c:v>
                </c:pt>
                <c:pt idx="116">
                  <c:v>1.4385424922129864</c:v>
                </c:pt>
                <c:pt idx="117">
                  <c:v>1.4130731269627637</c:v>
                </c:pt>
                <c:pt idx="118">
                  <c:v>1.4171346816905415</c:v>
                </c:pt>
                <c:pt idx="119">
                  <c:v>1.4385378208215172</c:v>
                </c:pt>
                <c:pt idx="120">
                  <c:v>1.4340738102657704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0.73876933147860235</c:v>
                </c:pt>
                <c:pt idx="146">
                  <c:v>0.71550575196408528</c:v>
                </c:pt>
                <c:pt idx="147">
                  <c:v>0.69350191791006943</c:v>
                </c:pt>
                <c:pt idx="148">
                  <c:v>0.67545379504237602</c:v>
                </c:pt>
                <c:pt idx="149">
                  <c:v>0.65488315883842074</c:v>
                </c:pt>
                <c:pt idx="150">
                  <c:v>0.64125832287947504</c:v>
                </c:pt>
                <c:pt idx="151">
                  <c:v>0.64661857913341769</c:v>
                </c:pt>
                <c:pt idx="152">
                  <c:v>0.62250873170785914</c:v>
                </c:pt>
                <c:pt idx="153">
                  <c:v>#N/A</c:v>
                </c:pt>
              </c:numCache>
            </c:numRef>
          </c:val>
          <c:smooth val="0"/>
          <c:extLst>
            <c:ext xmlns:c16="http://schemas.microsoft.com/office/drawing/2014/chart" uri="{C3380CC4-5D6E-409C-BE32-E72D297353CC}">
              <c16:uniqueId val="{00000004-1EC9-4623-89AE-2E49610C932C}"/>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8"/>
          <c:order val="0"/>
          <c:tx>
            <c:strRef>
              <c:f>'4.3 Network size per unit GDP'!$AC$3</c:f>
              <c:strCache>
                <c:ptCount val="1"/>
                <c:pt idx="0">
                  <c:v>Public hospital beds (pre-1925 measure)</c:v>
                </c:pt>
              </c:strCache>
            </c:strRef>
          </c:tx>
          <c:spPr>
            <a:ln w="28575" cap="rnd">
              <a:solidFill>
                <a:schemeClr val="accent1"/>
              </a:solidFill>
              <a:prstDash val="sysDot"/>
              <a:round/>
            </a:ln>
            <a:effectLst/>
          </c:spPr>
          <c:marker>
            <c:symbol val="none"/>
          </c:marker>
          <c:val>
            <c:numRef>
              <c:f>'4.3 Network size per unit GDP'!$AC$8:$AC$161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0.26564162432120475</c:v>
                </c:pt>
                <c:pt idx="23">
                  <c:v>0.27443015577806268</c:v>
                </c:pt>
                <c:pt idx="24">
                  <c:v>0.28713197253794487</c:v>
                </c:pt>
                <c:pt idx="25">
                  <c:v>0.27812670810004303</c:v>
                </c:pt>
                <c:pt idx="26">
                  <c:v>0.25670065319560709</c:v>
                </c:pt>
                <c:pt idx="27">
                  <c:v>0.26365036675456266</c:v>
                </c:pt>
                <c:pt idx="28">
                  <c:v>0.26148364054065326</c:v>
                </c:pt>
                <c:pt idx="29">
                  <c:v>0.26431909199746839</c:v>
                </c:pt>
                <c:pt idx="30">
                  <c:v>0.24848242054504691</c:v>
                </c:pt>
                <c:pt idx="31">
                  <c:v>0.25342233743540404</c:v>
                </c:pt>
                <c:pt idx="32">
                  <c:v>0.23941937842033745</c:v>
                </c:pt>
                <c:pt idx="33">
                  <c:v>0.23801996380367577</c:v>
                </c:pt>
                <c:pt idx="34">
                  <c:v>0.24059741504794094</c:v>
                </c:pt>
                <c:pt idx="35">
                  <c:v>0.22687404695619315</c:v>
                </c:pt>
                <c:pt idx="36">
                  <c:v>0.22130375607360939</c:v>
                </c:pt>
                <c:pt idx="37">
                  <c:v>0.22234996303486532</c:v>
                </c:pt>
                <c:pt idx="38">
                  <c:v>0.25738495910788528</c:v>
                </c:pt>
                <c:pt idx="39">
                  <c:v>0.25292536684672207</c:v>
                </c:pt>
                <c:pt idx="40">
                  <c:v>0.2390701744528855</c:v>
                </c:pt>
                <c:pt idx="41">
                  <c:v>0.24124077318634299</c:v>
                </c:pt>
                <c:pt idx="42">
                  <c:v>0.2653248078208244</c:v>
                </c:pt>
                <c:pt idx="43">
                  <c:v>0.27123995486475833</c:v>
                </c:pt>
                <c:pt idx="44">
                  <c:v>0.27405897181623473</c:v>
                </c:pt>
                <c:pt idx="45">
                  <c:v>0.29255091346294154</c:v>
                </c:pt>
                <c:pt idx="46">
                  <c:v>0.31978175050768265</c:v>
                </c:pt>
                <c:pt idx="47">
                  <c:v>0.34887656134434153</c:v>
                </c:pt>
                <c:pt idx="48">
                  <c:v>0.36466034487033411</c:v>
                </c:pt>
                <c:pt idx="49">
                  <c:v>0.39093742452013286</c:v>
                </c:pt>
                <c:pt idx="50">
                  <c:v>0.38647136076559979</c:v>
                </c:pt>
                <c:pt idx="51">
                  <c:v>0.38121392787473324</c:v>
                </c:pt>
                <c:pt idx="52">
                  <c:v>0.39330175325304351</c:v>
                </c:pt>
                <c:pt idx="53">
                  <c:v>0.38562037065612004</c:v>
                </c:pt>
                <c:pt idx="54">
                  <c:v>0.38545237210667171</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55D2-4C7B-8563-431FEC99A9A7}"/>
            </c:ext>
          </c:extLst>
        </c:ser>
        <c:ser>
          <c:idx val="0"/>
          <c:order val="1"/>
          <c:tx>
            <c:strRef>
              <c:f>'4.3 Network size per unit GDP'!$AD$3</c:f>
              <c:strCache>
                <c:ptCount val="1"/>
                <c:pt idx="0">
                  <c:v>Public hospital beds (post-1924 measure)</c:v>
                </c:pt>
              </c:strCache>
            </c:strRef>
          </c:tx>
          <c:spPr>
            <a:ln w="28575" cap="rnd">
              <a:solidFill>
                <a:schemeClr val="accent1"/>
              </a:solidFill>
              <a:prstDash val="sysDash"/>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GDP'!$AD$8:$AD$161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0.44927208146758607</c:v>
                </c:pt>
                <c:pt idx="55">
                  <c:v>0.46385339619095339</c:v>
                </c:pt>
                <c:pt idx="56">
                  <c:v>0.47717470665677292</c:v>
                </c:pt>
                <c:pt idx="57">
                  <c:v>0.4948869423906252</c:v>
                </c:pt>
                <c:pt idx="58">
                  <c:v>0.51421858436054846</c:v>
                </c:pt>
                <c:pt idx="59">
                  <c:v>0.50643396980091615</c:v>
                </c:pt>
                <c:pt idx="60">
                  <c:v>0.50820014062231655</c:v>
                </c:pt>
                <c:pt idx="61">
                  <c:v>0.5520786139047662</c:v>
                </c:pt>
                <c:pt idx="62">
                  <c:v>0.57227355181309458</c:v>
                </c:pt>
                <c:pt idx="63">
                  <c:v>0.55836637420797952</c:v>
                </c:pt>
                <c:pt idx="64">
                  <c:v>0.51700624366666981</c:v>
                </c:pt>
                <c:pt idx="65">
                  <c:v>0.5113784767952273</c:v>
                </c:pt>
                <c:pt idx="66">
                  <c:v>0.47269209325244849</c:v>
                </c:pt>
                <c:pt idx="67">
                  <c:v>0.41166854477273995</c:v>
                </c:pt>
                <c:pt idx="68">
                  <c:v>0.40208239942446955</c:v>
                </c:pt>
                <c:pt idx="69">
                  <c:v>0.3867520932258085</c:v>
                </c:pt>
                <c:pt idx="70">
                  <c:v>0.38802134586435677</c:v>
                </c:pt>
                <c:pt idx="71">
                  <c:v>0.42909842286454658</c:v>
                </c:pt>
                <c:pt idx="72">
                  <c:v>0.42519487761893382</c:v>
                </c:pt>
                <c:pt idx="73">
                  <c:v>0.43631675487897542</c:v>
                </c:pt>
                <c:pt idx="74">
                  <c:v>0.40790547748239597</c:v>
                </c:pt>
                <c:pt idx="75">
                  <c:v>0.41066500962486024</c:v>
                </c:pt>
                <c:pt idx="76">
                  <c:v>0.4128696866255227</c:v>
                </c:pt>
                <c:pt idx="77">
                  <c:v>0.40970330098858443</c:v>
                </c:pt>
                <c:pt idx="78">
                  <c:v>0.40577313975594836</c:v>
                </c:pt>
                <c:pt idx="79">
                  <c:v>0.43008190603701874</c:v>
                </c:pt>
                <c:pt idx="80">
                  <c:v>0.40705637600925065</c:v>
                </c:pt>
                <c:pt idx="81">
                  <c:v>0.35873626521309471</c:v>
                </c:pt>
                <c:pt idx="82">
                  <c:v>0.37683458621506494</c:v>
                </c:pt>
                <c:pt idx="83">
                  <c:v>0.37988835492764006</c:v>
                </c:pt>
                <c:pt idx="84">
                  <c:v>0.36996903491911076</c:v>
                </c:pt>
                <c:pt idx="85">
                  <c:v>0.34929128290385575</c:v>
                </c:pt>
                <c:pt idx="86">
                  <c:v>0.34677805744471857</c:v>
                </c:pt>
                <c:pt idx="87">
                  <c:v>0.34022816149773732</c:v>
                </c:pt>
                <c:pt idx="88">
                  <c:v>0.3296313717055594</c:v>
                </c:pt>
                <c:pt idx="89">
                  <c:v>0.31964085117810304</c:v>
                </c:pt>
                <c:pt idx="90">
                  <c:v>0.31372483277350233</c:v>
                </c:pt>
                <c:pt idx="91">
                  <c:v>0.2910871405216171</c:v>
                </c:pt>
                <c:pt idx="92">
                  <c:v>0.28178369100960665</c:v>
                </c:pt>
                <c:pt idx="93">
                  <c:v>0.27442248739201824</c:v>
                </c:pt>
                <c:pt idx="94">
                  <c:v>0.25591530131271345</c:v>
                </c:pt>
                <c:pt idx="95">
                  <c:v>0.24543877712863424</c:v>
                </c:pt>
                <c:pt idx="96">
                  <c:v>0.23819365063496756</c:v>
                </c:pt>
                <c:pt idx="97">
                  <c:v>0.23321678119996372</c:v>
                </c:pt>
                <c:pt idx="98">
                  <c:v>0.23577276610415071</c:v>
                </c:pt>
                <c:pt idx="99">
                  <c:v>0.23156263512414496</c:v>
                </c:pt>
                <c:pt idx="100">
                  <c:v>0.22707894206212229</c:v>
                </c:pt>
                <c:pt idx="101">
                  <c:v>0.22001269756407266</c:v>
                </c:pt>
                <c:pt idx="102">
                  <c:v>0.21699435503167711</c:v>
                </c:pt>
                <c:pt idx="103">
                  <c:v>0.21044094228190349</c:v>
                </c:pt>
                <c:pt idx="104">
                  <c:v>0.20314397027820921</c:v>
                </c:pt>
                <c:pt idx="105">
                  <c:v>0.19639611899219508</c:v>
                </c:pt>
                <c:pt idx="106">
                  <c:v>0.18895822635857187</c:v>
                </c:pt>
                <c:pt idx="107">
                  <c:v>0.19044935129097645</c:v>
                </c:pt>
                <c:pt idx="108">
                  <c:v>0.1975539664505781</c:v>
                </c:pt>
                <c:pt idx="109">
                  <c:v>0.19794812577722509</c:v>
                </c:pt>
                <c:pt idx="110">
                  <c:v>0.1903235620069971</c:v>
                </c:pt>
                <c:pt idx="111">
                  <c:v>0.18316884788671958</c:v>
                </c:pt>
                <c:pt idx="112">
                  <c:v>0.17466174661746617</c:v>
                </c:pt>
                <c:pt idx="113">
                  <c:v>0.17144830247697199</c:v>
                </c:pt>
                <c:pt idx="114">
                  <c:v>0.16364260831166283</c:v>
                </c:pt>
                <c:pt idx="115">
                  <c:v>0.15303074286677468</c:v>
                </c:pt>
                <c:pt idx="116">
                  <c:v>0.14734504303592164</c:v>
                </c:pt>
                <c:pt idx="117">
                  <c:v>0.14474652310453118</c:v>
                </c:pt>
                <c:pt idx="118">
                  <c:v>0.14078217751395158</c:v>
                </c:pt>
                <c:pt idx="119">
                  <c:v>0.1387001266342055</c:v>
                </c:pt>
                <c:pt idx="120">
                  <c:v>0.12899879802341629</c:v>
                </c:pt>
                <c:pt idx="121">
                  <c:v>0.11933823464044734</c:v>
                </c:pt>
                <c:pt idx="122">
                  <c:v>0.13753370483552041</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2-55D2-4C7B-8563-431FEC99A9A7}"/>
            </c:ext>
          </c:extLst>
        </c:ser>
        <c:ser>
          <c:idx val="1"/>
          <c:order val="2"/>
          <c:tx>
            <c:strRef>
              <c:f>'4.3 Network size per unit GDP'!$AE$3</c:f>
              <c:strCache>
                <c:ptCount val="1"/>
                <c:pt idx="0">
                  <c:v>Public hospital beds (incl psychiatric beds)</c:v>
                </c:pt>
              </c:strCache>
            </c:strRef>
          </c:tx>
          <c:spPr>
            <a:ln w="28575" cap="rnd">
              <a:solidFill>
                <a:schemeClr val="accent1">
                  <a:lumMod val="60000"/>
                  <a:lumOff val="40000"/>
                </a:schemeClr>
              </a:solidFill>
              <a:prstDash val="sysDash"/>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GDP'!$AE$8:$AE$161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0.2929051661249007</c:v>
                </c:pt>
                <c:pt idx="107">
                  <c:v>0.29321481939176863</c:v>
                </c:pt>
                <c:pt idx="108">
                  <c:v>0.29993985163403059</c:v>
                </c:pt>
                <c:pt idx="109">
                  <c:v>0.29824347130929119</c:v>
                </c:pt>
                <c:pt idx="110">
                  <c:v>0.28624046589452184</c:v>
                </c:pt>
                <c:pt idx="111">
                  <c:v>0.27649645998712724</c:v>
                </c:pt>
                <c:pt idx="112">
                  <c:v>0.26162361623616237</c:v>
                </c:pt>
                <c:pt idx="113">
                  <c:v>0.25697949566859962</c:v>
                </c:pt>
                <c:pt idx="114">
                  <c:v>0.24409008390167314</c:v>
                </c:pt>
                <c:pt idx="115">
                  <c:v>0.22928391500997294</c:v>
                </c:pt>
                <c:pt idx="116">
                  <c:v>0.21894870707927089</c:v>
                </c:pt>
                <c:pt idx="117">
                  <c:v>0.21247196052041273</c:v>
                </c:pt>
                <c:pt idx="118">
                  <c:v>0.20535047808623325</c:v>
                </c:pt>
                <c:pt idx="119">
                  <c:v>0.2009827527779264</c:v>
                </c:pt>
                <c:pt idx="120">
                  <c:v>0.18623514223389573</c:v>
                </c:pt>
                <c:pt idx="121">
                  <c:v>0.17154871229564306</c:v>
                </c:pt>
                <c:pt idx="122">
                  <c:v>0.16918029840014381</c:v>
                </c:pt>
                <c:pt idx="123">
                  <c:v>0.15688096233007637</c:v>
                </c:pt>
                <c:pt idx="124">
                  <c:v>0.13761636555078302</c:v>
                </c:pt>
                <c:pt idx="125">
                  <c:v>0.12365651233782753</c:v>
                </c:pt>
                <c:pt idx="126">
                  <c:v>0.11591716515349346</c:v>
                </c:pt>
                <c:pt idx="127">
                  <c:v>0.10938530295259725</c:v>
                </c:pt>
                <c:pt idx="128">
                  <c:v>0.10262115296279284</c:v>
                </c:pt>
                <c:pt idx="129">
                  <c:v>9.8520537417096016E-2</c:v>
                </c:pt>
                <c:pt idx="130">
                  <c:v>9.0430237505149211E-2</c:v>
                </c:pt>
                <c:pt idx="131">
                  <c:v>8.4930184926246141E-2</c:v>
                </c:pt>
                <c:pt idx="132">
                  <c:v>7.9249906365258013E-2</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3-55D2-4C7B-8563-431FEC99A9A7}"/>
            </c:ext>
          </c:extLst>
        </c:ser>
        <c:ser>
          <c:idx val="2"/>
          <c:order val="3"/>
          <c:tx>
            <c:strRef>
              <c:f>'4.3 Network size per unit GDP'!$AF$3</c:f>
              <c:strCache>
                <c:ptCount val="1"/>
                <c:pt idx="0">
                  <c:v>Total hospital beds (excl psychiatric beds, 1938-46 measure)</c:v>
                </c:pt>
              </c:strCache>
            </c:strRef>
          </c:tx>
          <c:spPr>
            <a:ln w="28575" cap="rnd">
              <a:solidFill>
                <a:schemeClr val="accent2"/>
              </a:solidFill>
              <a:prstDash val="sysDot"/>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GDP'!$AF$8:$AF$161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0.61815213663036028</c:v>
                </c:pt>
                <c:pt idx="68">
                  <c:v>0.60992793277203272</c:v>
                </c:pt>
                <c:pt idx="69">
                  <c:v>0.57834635512737431</c:v>
                </c:pt>
                <c:pt idx="70">
                  <c:v>0.57284843524363094</c:v>
                </c:pt>
                <c:pt idx="71">
                  <c:v>0.5835384401366881</c:v>
                </c:pt>
                <c:pt idx="72">
                  <c:v>0.56761007691787735</c:v>
                </c:pt>
                <c:pt idx="73">
                  <c:v>0.5361847398408397</c:v>
                </c:pt>
                <c:pt idx="74">
                  <c:v>0.49875128412563802</c:v>
                </c:pt>
                <c:pt idx="75">
                  <c:v>0.52925866586306702</c:v>
                </c:pt>
                <c:pt idx="76">
                  <c:v>0.52449631422795318</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4-55D2-4C7B-8563-431FEC99A9A7}"/>
            </c:ext>
          </c:extLst>
        </c:ser>
        <c:ser>
          <c:idx val="3"/>
          <c:order val="4"/>
          <c:tx>
            <c:strRef>
              <c:f>'4.3 Network size per unit GDP'!$AG$3</c:f>
              <c:strCache>
                <c:ptCount val="1"/>
                <c:pt idx="0">
                  <c:v>Total hospital beds (excl psychiatric beds, post-1946 measure)</c:v>
                </c:pt>
              </c:strCache>
            </c:strRef>
          </c:tx>
          <c:spPr>
            <a:ln w="28575" cap="rnd">
              <a:solidFill>
                <a:schemeClr val="accent2"/>
              </a:solidFill>
              <a:prstDash val="sysDash"/>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GDP'!$AG$8:$AG$161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0.50243889261371288</c:v>
                </c:pt>
                <c:pt idx="77">
                  <c:v>0.49696755493956063</c:v>
                </c:pt>
                <c:pt idx="78">
                  <c:v>0.48817470916896682</c:v>
                </c:pt>
                <c:pt idx="79">
                  <c:v>0.51170704241237308</c:v>
                </c:pt>
                <c:pt idx="80">
                  <c:v>0.48348928460522639</c:v>
                </c:pt>
                <c:pt idx="81">
                  <c:v>0.41827641649794139</c:v>
                </c:pt>
                <c:pt idx="82">
                  <c:v>0.43599191942337895</c:v>
                </c:pt>
                <c:pt idx="83">
                  <c:v>0.43829209701131672</c:v>
                </c:pt>
                <c:pt idx="84">
                  <c:v>0.42843511283586921</c:v>
                </c:pt>
                <c:pt idx="85">
                  <c:v>0.40517788816847267</c:v>
                </c:pt>
                <c:pt idx="86">
                  <c:v>0.40136563501792627</c:v>
                </c:pt>
                <c:pt idx="87">
                  <c:v>0.39528309888142965</c:v>
                </c:pt>
                <c:pt idx="88">
                  <c:v>0.38415621257572136</c:v>
                </c:pt>
                <c:pt idx="89">
                  <c:v>0.37382082595239552</c:v>
                </c:pt>
                <c:pt idx="90">
                  <c:v>0.36751085098971042</c:v>
                </c:pt>
                <c:pt idx="91">
                  <c:v>0.3459015098626827</c:v>
                </c:pt>
                <c:pt idx="92">
                  <c:v>0.33489099186472177</c:v>
                </c:pt>
                <c:pt idx="93">
                  <c:v>0.32795220927159979</c:v>
                </c:pt>
                <c:pt idx="94">
                  <c:v>0.30775200608127506</c:v>
                </c:pt>
                <c:pt idx="95">
                  <c:v>0.29634236364169964</c:v>
                </c:pt>
                <c:pt idx="96">
                  <c:v>0.28703853821884229</c:v>
                </c:pt>
                <c:pt idx="97">
                  <c:v>0.28111157269021347</c:v>
                </c:pt>
                <c:pt idx="98">
                  <c:v>0.28485573462139158</c:v>
                </c:pt>
                <c:pt idx="99">
                  <c:v>0.28132966315014957</c:v>
                </c:pt>
                <c:pt idx="100">
                  <c:v>0.27626830998090945</c:v>
                </c:pt>
                <c:pt idx="101">
                  <c:v>0.26889859875761069</c:v>
                </c:pt>
                <c:pt idx="102">
                  <c:v>0.26696016046660276</c:v>
                </c:pt>
                <c:pt idx="103">
                  <c:v>0.25916384226968675</c:v>
                </c:pt>
                <c:pt idx="104">
                  <c:v>0.25170083385051056</c:v>
                </c:pt>
                <c:pt idx="105">
                  <c:v>0.2460315706928981</c:v>
                </c:pt>
                <c:pt idx="106">
                  <c:v>0.23959683496056142</c:v>
                </c:pt>
                <c:pt idx="107">
                  <c:v>0.24260605120991408</c:v>
                </c:pt>
                <c:pt idx="108">
                  <c:v>0.25457238967230278</c:v>
                </c:pt>
                <c:pt idx="109">
                  <c:v>0.25444128619648249</c:v>
                </c:pt>
                <c:pt idx="110">
                  <c:v>0.24615919511506118</c:v>
                </c:pt>
                <c:pt idx="111">
                  <c:v>0.24062432954301652</c:v>
                </c:pt>
                <c:pt idx="112">
                  <c:v>0.23109881098810989</c:v>
                </c:pt>
                <c:pt idx="113">
                  <c:v>0.22933571653447349</c:v>
                </c:pt>
                <c:pt idx="114">
                  <c:v>0.22093125950640302</c:v>
                </c:pt>
                <c:pt idx="115">
                  <c:v>0.20844843570030622</c:v>
                </c:pt>
                <c:pt idx="116">
                  <c:v>0.20302449453526733</c:v>
                </c:pt>
                <c:pt idx="117">
                  <c:v>0.19999102736653207</c:v>
                </c:pt>
                <c:pt idx="118">
                  <c:v>0.2030400241709025</c:v>
                </c:pt>
                <c:pt idx="119">
                  <c:v>0.2087502452422994</c:v>
                </c:pt>
                <c:pt idx="120">
                  <c:v>0.19496505364376976</c:v>
                </c:pt>
                <c:pt idx="121">
                  <c:v>0.18123872091886173</c:v>
                </c:pt>
                <c:pt idx="122">
                  <c:v>0.20178860327161605</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5-55D2-4C7B-8563-431FEC99A9A7}"/>
            </c:ext>
          </c:extLst>
        </c:ser>
        <c:ser>
          <c:idx val="4"/>
          <c:order val="5"/>
          <c:tx>
            <c:strRef>
              <c:f>'4.3 Network size per unit GDP'!$AH$3</c:f>
              <c:strCache>
                <c:ptCount val="1"/>
                <c:pt idx="0">
                  <c:v>Total hospital beds (excl psychiatric beds, OECD measure)</c:v>
                </c:pt>
              </c:strCache>
            </c:strRef>
          </c:tx>
          <c:spPr>
            <a:ln w="28575" cap="rnd">
              <a:solidFill>
                <a:schemeClr val="accent5"/>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GDP'!$AH$8:$AH$161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5.010161975734434E-2</c:v>
                </c:pt>
                <c:pt idx="140">
                  <c:v>5.6363627028664431E-2</c:v>
                </c:pt>
                <c:pt idx="141">
                  <c:v>5.8103758881039615E-2</c:v>
                </c:pt>
                <c:pt idx="142">
                  <c:v>5.7407967325736435E-2</c:v>
                </c:pt>
                <c:pt idx="143">
                  <c:v>5.6148709828929465E-2</c:v>
                </c:pt>
                <c:pt idx="144">
                  <c:v>5.3655290247367503E-2</c:v>
                </c:pt>
                <c:pt idx="145">
                  <c:v>5.1755175517551752E-2</c:v>
                </c:pt>
                <c:pt idx="146">
                  <c:v>4.9921962682379348E-2</c:v>
                </c:pt>
                <c:pt idx="147">
                  <c:v>4.8877135470352662E-2</c:v>
                </c:pt>
                <c:pt idx="148">
                  <c:v>4.5972032658532003E-2</c:v>
                </c:pt>
                <c:pt idx="149">
                  <c:v>4.3766562535790872E-2</c:v>
                </c:pt>
                <c:pt idx="150">
                  <c:v>4.2748238926951655E-2</c:v>
                </c:pt>
                <c:pt idx="151">
                  <c:v>4.5640566983765618E-2</c:v>
                </c:pt>
                <c:pt idx="152">
                  <c:v>4.242332208612816E-2</c:v>
                </c:pt>
                <c:pt idx="153">
                  <c:v>#N/A</c:v>
                </c:pt>
              </c:numCache>
            </c:numRef>
          </c:val>
          <c:smooth val="0"/>
          <c:extLst>
            <c:ext xmlns:c16="http://schemas.microsoft.com/office/drawing/2014/chart" uri="{C3380CC4-5D6E-409C-BE32-E72D297353CC}">
              <c16:uniqueId val="{00000006-55D2-4C7B-8563-431FEC99A9A7}"/>
            </c:ext>
          </c:extLst>
        </c:ser>
        <c:ser>
          <c:idx val="5"/>
          <c:order val="6"/>
          <c:tx>
            <c:strRef>
              <c:f>'4.3 Network size per unit GDP'!$AI$3</c:f>
              <c:strCache>
                <c:ptCount val="1"/>
                <c:pt idx="0">
                  <c:v>Total hospital beds (incl psychiatric beds, OECD measure)</c:v>
                </c:pt>
              </c:strCache>
            </c:strRef>
          </c:tx>
          <c:spPr>
            <a:ln w="28575" cap="rnd">
              <a:solidFill>
                <a:schemeClr val="accent6"/>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GDP'!$AI$8:$AI$161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5.3129683233766503E-2</c:v>
                </c:pt>
                <c:pt idx="140">
                  <c:v>6.1343834554425457E-2</c:v>
                </c:pt>
                <c:pt idx="141">
                  <c:v>6.2486083841062287E-2</c:v>
                </c:pt>
                <c:pt idx="142">
                  <c:v>6.180451947717213E-2</c:v>
                </c:pt>
                <c:pt idx="143">
                  <c:v>5.9857739815904282E-2</c:v>
                </c:pt>
                <c:pt idx="144">
                  <c:v>5.8582816902737984E-2</c:v>
                </c:pt>
                <c:pt idx="145">
                  <c:v>5.6705670567056707E-2</c:v>
                </c:pt>
                <c:pt idx="146">
                  <c:v>5.6208789281705945E-2</c:v>
                </c:pt>
                <c:pt idx="147">
                  <c:v>5.496037445715541E-2</c:v>
                </c:pt>
                <c:pt idx="148">
                  <c:v>5.1905489673659863E-2</c:v>
                </c:pt>
                <c:pt idx="149">
                  <c:v>5.0026263096991791E-2</c:v>
                </c:pt>
                <c:pt idx="150">
                  <c:v>4.8958795715526394E-2</c:v>
                </c:pt>
                <c:pt idx="151">
                  <c:v>5.2791748458062795E-2</c:v>
                </c:pt>
                <c:pt idx="152">
                  <c:v>4.8767931020433863E-2</c:v>
                </c:pt>
                <c:pt idx="153">
                  <c:v>#N/A</c:v>
                </c:pt>
              </c:numCache>
            </c:numRef>
          </c:val>
          <c:smooth val="0"/>
          <c:extLst>
            <c:ext xmlns:c16="http://schemas.microsoft.com/office/drawing/2014/chart" uri="{C3380CC4-5D6E-409C-BE32-E72D297353CC}">
              <c16:uniqueId val="{00000007-55D2-4C7B-8563-431FEC99A9A7}"/>
            </c:ext>
          </c:extLst>
        </c:ser>
        <c:ser>
          <c:idx val="6"/>
          <c:order val="7"/>
          <c:tx>
            <c:strRef>
              <c:f>'4.3 Network size per unit GDP'!$AJ$3</c:f>
              <c:strCache>
                <c:ptCount val="1"/>
                <c:pt idx="0">
                  <c:v>Public hospital beds (incl psychiatric beds, OECD measure)</c:v>
                </c:pt>
              </c:strCache>
            </c:strRef>
          </c:tx>
          <c:spPr>
            <a:ln w="28575" cap="rnd">
              <a:solidFill>
                <a:schemeClr val="accent1">
                  <a:lumMod val="60000"/>
                  <a:lumOff val="40000"/>
                </a:schemeClr>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GDP'!$AJ$8:$AJ$161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4.3255116914044059E-2</c:v>
                </c:pt>
                <c:pt idx="140">
                  <c:v>5.1018888848955952E-2</c:v>
                </c:pt>
                <c:pt idx="141">
                  <c:v>5.2314636762949618E-2</c:v>
                </c:pt>
                <c:pt idx="142">
                  <c:v>5.1826774853902621E-2</c:v>
                </c:pt>
                <c:pt idx="143">
                  <c:v>5.0100957278366089E-2</c:v>
                </c:pt>
                <c:pt idx="144">
                  <c:v>4.9586776859504134E-2</c:v>
                </c:pt>
                <c:pt idx="145">
                  <c:v>4.7859331387684223E-2</c:v>
                </c:pt>
                <c:pt idx="146">
                  <c:v>4.805871212121212E-2</c:v>
                </c:pt>
                <c:pt idx="147">
                  <c:v>4.6874735970530088E-2</c:v>
                </c:pt>
                <c:pt idx="148">
                  <c:v>4.3793979911243328E-2</c:v>
                </c:pt>
                <c:pt idx="149">
                  <c:v>4.2506723747763688E-2</c:v>
                </c:pt>
                <c:pt idx="150">
                  <c:v>4.1625012062144168E-2</c:v>
                </c:pt>
                <c:pt idx="151">
                  <c:v>4.5350183328880786E-2</c:v>
                </c:pt>
                <c:pt idx="152">
                  <c:v>4.1615893745393401E-2</c:v>
                </c:pt>
                <c:pt idx="153">
                  <c:v>#N/A</c:v>
                </c:pt>
              </c:numCache>
            </c:numRef>
          </c:val>
          <c:smooth val="0"/>
          <c:extLst>
            <c:ext xmlns:c16="http://schemas.microsoft.com/office/drawing/2014/chart" uri="{C3380CC4-5D6E-409C-BE32-E72D297353CC}">
              <c16:uniqueId val="{00000008-55D2-4C7B-8563-431FEC99A9A7}"/>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Hospital beds per $1m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GDP'!$AK$3</c:f>
              <c:strCache>
                <c:ptCount val="1"/>
                <c:pt idx="0">
                  <c:v>Student numbers - Primary</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GDP'!$AK$8:$AK$161</c:f>
              <c:numCache>
                <c:formatCode>#,##0.0</c:formatCode>
                <c:ptCount val="154"/>
                <c:pt idx="0">
                  <c:v>#N/A</c:v>
                </c:pt>
                <c:pt idx="1">
                  <c:v>#N/A</c:v>
                </c:pt>
                <c:pt idx="2">
                  <c:v>#N/A</c:v>
                </c:pt>
                <c:pt idx="3">
                  <c:v>#N/A</c:v>
                </c:pt>
                <c:pt idx="4">
                  <c:v>#N/A</c:v>
                </c:pt>
                <c:pt idx="5">
                  <c:v>#N/A</c:v>
                </c:pt>
                <c:pt idx="6">
                  <c:v>#N/A</c:v>
                </c:pt>
                <c:pt idx="7">
                  <c:v>#N/A</c:v>
                </c:pt>
                <c:pt idx="8">
                  <c:v>#N/A</c:v>
                </c:pt>
                <c:pt idx="9">
                  <c:v>24.441547599375429</c:v>
                </c:pt>
                <c:pt idx="10">
                  <c:v>24.110062226765987</c:v>
                </c:pt>
                <c:pt idx="11">
                  <c:v>23.257848639780768</c:v>
                </c:pt>
                <c:pt idx="12">
                  <c:v>24.223919819592123</c:v>
                </c:pt>
                <c:pt idx="13">
                  <c:v>25.981608503626841</c:v>
                </c:pt>
                <c:pt idx="14">
                  <c:v>24.899673856561844</c:v>
                </c:pt>
                <c:pt idx="15">
                  <c:v>26.158273744392982</c:v>
                </c:pt>
                <c:pt idx="16">
                  <c:v>26.507491374171735</c:v>
                </c:pt>
                <c:pt idx="17">
                  <c:v>27.175343781722077</c:v>
                </c:pt>
                <c:pt idx="18">
                  <c:v>27.629739450270566</c:v>
                </c:pt>
                <c:pt idx="19">
                  <c:v>26.728989792291198</c:v>
                </c:pt>
                <c:pt idx="20">
                  <c:v>26.447181267395681</c:v>
                </c:pt>
                <c:pt idx="21">
                  <c:v>26.703599782175161</c:v>
                </c:pt>
                <c:pt idx="22">
                  <c:v>26.378478557773274</c:v>
                </c:pt>
                <c:pt idx="23">
                  <c:v>26.21418243417741</c:v>
                </c:pt>
                <c:pt idx="24">
                  <c:v>27.579761463330328</c:v>
                </c:pt>
                <c:pt idx="25">
                  <c:v>27.155163041850027</c:v>
                </c:pt>
                <c:pt idx="26">
                  <c:v>24.474777042720817</c:v>
                </c:pt>
                <c:pt idx="27">
                  <c:v>24.465347463387875</c:v>
                </c:pt>
                <c:pt idx="28">
                  <c:v>23.770517079562424</c:v>
                </c:pt>
                <c:pt idx="29">
                  <c:v>23.027590004386777</c:v>
                </c:pt>
                <c:pt idx="30">
                  <c:v>21.279066197220107</c:v>
                </c:pt>
                <c:pt idx="31">
                  <c:v>21.275138491548265</c:v>
                </c:pt>
                <c:pt idx="32">
                  <c:v>19.996132458365089</c:v>
                </c:pt>
                <c:pt idx="33">
                  <c:v>18.414100871949721</c:v>
                </c:pt>
                <c:pt idx="34">
                  <c:v>18.840423536304403</c:v>
                </c:pt>
                <c:pt idx="35">
                  <c:v>17.527792580857767</c:v>
                </c:pt>
                <c:pt idx="36">
                  <c:v>16.26805328213015</c:v>
                </c:pt>
                <c:pt idx="37">
                  <c:v>15.58910757565936</c:v>
                </c:pt>
                <c:pt idx="38">
                  <c:v>17.222839138965227</c:v>
                </c:pt>
                <c:pt idx="39">
                  <c:v>17.642706864225026</c:v>
                </c:pt>
                <c:pt idx="40">
                  <c:v>15.972625980478838</c:v>
                </c:pt>
                <c:pt idx="41">
                  <c:v>15.68713839526645</c:v>
                </c:pt>
                <c:pt idx="42">
                  <c:v>16.604108058418802</c:v>
                </c:pt>
                <c:pt idx="43">
                  <c:v>16.915432273376329</c:v>
                </c:pt>
                <c:pt idx="44">
                  <c:v>17.135179237846891</c:v>
                </c:pt>
                <c:pt idx="45">
                  <c:v>17.472025412883614</c:v>
                </c:pt>
                <c:pt idx="46">
                  <c:v>17.912701599223535</c:v>
                </c:pt>
                <c:pt idx="47">
                  <c:v>18.75217938266842</c:v>
                </c:pt>
                <c:pt idx="48">
                  <c:v>19.500322880127637</c:v>
                </c:pt>
                <c:pt idx="49">
                  <c:v>18.638551495075443</c:v>
                </c:pt>
                <c:pt idx="50">
                  <c:v>17.317513474465073</c:v>
                </c:pt>
                <c:pt idx="51">
                  <c:v>17.495105378751212</c:v>
                </c:pt>
                <c:pt idx="52">
                  <c:v>17.898527667873054</c:v>
                </c:pt>
                <c:pt idx="53">
                  <c:v>16.451428834163139</c:v>
                </c:pt>
                <c:pt idx="54">
                  <c:v>16.398531004459304</c:v>
                </c:pt>
                <c:pt idx="55">
                  <c:v>15.871431378836801</c:v>
                </c:pt>
                <c:pt idx="56">
                  <c:v>16.026225189869908</c:v>
                </c:pt>
                <c:pt idx="57">
                  <c:v>16.06468478571551</c:v>
                </c:pt>
                <c:pt idx="58">
                  <c:v>16.239147483097462</c:v>
                </c:pt>
                <c:pt idx="59">
                  <c:v>15.157807650933842</c:v>
                </c:pt>
                <c:pt idx="60">
                  <c:v>14.976172874330679</c:v>
                </c:pt>
                <c:pt idx="61">
                  <c:v>15.870488455925518</c:v>
                </c:pt>
                <c:pt idx="62">
                  <c:v>15.9753411888162</c:v>
                </c:pt>
                <c:pt idx="63">
                  <c:v>15.573751095067047</c:v>
                </c:pt>
                <c:pt idx="64">
                  <c:v>13.926298441871127</c:v>
                </c:pt>
                <c:pt idx="65">
                  <c:v>13.590412174184982</c:v>
                </c:pt>
                <c:pt idx="66">
                  <c:v>13.227894230492291</c:v>
                </c:pt>
                <c:pt idx="67">
                  <c:v>11.391336143881015</c:v>
                </c:pt>
                <c:pt idx="68">
                  <c:v>10.94929195306494</c:v>
                </c:pt>
                <c:pt idx="69">
                  <c:v>10.233649046312564</c:v>
                </c:pt>
                <c:pt idx="70">
                  <c:v>9.6999360164427859</c:v>
                </c:pt>
                <c:pt idx="71">
                  <c:v>9.3873508205431104</c:v>
                </c:pt>
                <c:pt idx="72">
                  <c:v>8.9234163292284325</c:v>
                </c:pt>
                <c:pt idx="73">
                  <c:v>7.96647989190744</c:v>
                </c:pt>
                <c:pt idx="74">
                  <c:v>7.4372874024224593</c:v>
                </c:pt>
                <c:pt idx="75">
                  <c:v>7.7370869062073515</c:v>
                </c:pt>
                <c:pt idx="76">
                  <c:v>7.8220201177602817</c:v>
                </c:pt>
                <c:pt idx="77">
                  <c:v>8.0886019519871866</c:v>
                </c:pt>
                <c:pt idx="78">
                  <c:v>8.0424276523547089</c:v>
                </c:pt>
                <c:pt idx="79">
                  <c:v>8.7790419925365324</c:v>
                </c:pt>
                <c:pt idx="80">
                  <c:v>8.7786062116675438</c:v>
                </c:pt>
                <c:pt idx="81">
                  <c:v>7.9681619958920233</c:v>
                </c:pt>
                <c:pt idx="82">
                  <c:v>8.9556237468636226</c:v>
                </c:pt>
                <c:pt idx="83">
                  <c:v>9.4494719990104912</c:v>
                </c:pt>
                <c:pt idx="84">
                  <c:v>9.5675725138046612</c:v>
                </c:pt>
                <c:pt idx="85">
                  <c:v>9.1581053561804904</c:v>
                </c:pt>
                <c:pt idx="86">
                  <c:v>9.211509089637417</c:v>
                </c:pt>
                <c:pt idx="87">
                  <c:v>9.3506667836480766</c:v>
                </c:pt>
                <c:pt idx="88">
                  <c:v>9.2683379445721563</c:v>
                </c:pt>
                <c:pt idx="89">
                  <c:v>9.2528476919575802</c:v>
                </c:pt>
                <c:pt idx="90">
                  <c:v>8.5813551347265875</c:v>
                </c:pt>
                <c:pt idx="91">
                  <c:v>8.1946340198865126</c:v>
                </c:pt>
                <c:pt idx="92">
                  <c:v>8.0979147068032393</c:v>
                </c:pt>
                <c:pt idx="93">
                  <c:v>8.0238461508286516</c:v>
                </c:pt>
                <c:pt idx="94">
                  <c:v>7.7731640506879351</c:v>
                </c:pt>
                <c:pt idx="95">
                  <c:v>7.5050013085833029</c:v>
                </c:pt>
                <c:pt idx="96">
                  <c:v>7.2723512988925458</c:v>
                </c:pt>
                <c:pt idx="97">
                  <c:v>7.2080796145417825</c:v>
                </c:pt>
                <c:pt idx="98">
                  <c:v>7.4009990404125592</c:v>
                </c:pt>
                <c:pt idx="99">
                  <c:v>7.314998426693812</c:v>
                </c:pt>
                <c:pt idx="100">
                  <c:v>6.9990682766648185</c:v>
                </c:pt>
                <c:pt idx="101">
                  <c:v>6.7722135625078081</c:v>
                </c:pt>
                <c:pt idx="102">
                  <c:v>6.6223939233472082</c:v>
                </c:pt>
                <c:pt idx="103">
                  <c:v>6.3586801921932032</c:v>
                </c:pt>
                <c:pt idx="104">
                  <c:v>5.9633955012893463</c:v>
                </c:pt>
                <c:pt idx="105">
                  <c:v>5.7509140700856687</c:v>
                </c:pt>
                <c:pt idx="106">
                  <c:v>5.651759604453173</c:v>
                </c:pt>
                <c:pt idx="107">
                  <c:v>5.6212496060614283</c:v>
                </c:pt>
                <c:pt idx="108">
                  <c:v>5.803615585109938</c:v>
                </c:pt>
                <c:pt idx="109">
                  <c:v>5.7289927162906373</c:v>
                </c:pt>
                <c:pt idx="110">
                  <c:v>5.5042699754449247</c:v>
                </c:pt>
                <c:pt idx="111">
                  <c:v>5.2977472645355075</c:v>
                </c:pt>
                <c:pt idx="112">
                  <c:v>4.9832615826158264</c:v>
                </c:pt>
                <c:pt idx="113">
                  <c:v>4.8349497801293833</c:v>
                </c:pt>
                <c:pt idx="114">
                  <c:v>4.5665374613610714</c:v>
                </c:pt>
                <c:pt idx="115">
                  <c:v>4.2186180224554963</c:v>
                </c:pt>
                <c:pt idx="116">
                  <c:v>4.0465469893285659</c:v>
                </c:pt>
                <c:pt idx="117">
                  <c:v>3.8661731718259311</c:v>
                </c:pt>
                <c:pt idx="118">
                  <c:v>3.7537944762378701</c:v>
                </c:pt>
                <c:pt idx="119">
                  <c:v>3.7582178465050742</c:v>
                </c:pt>
                <c:pt idx="120">
                  <c:v>3.7432756087788808</c:v>
                </c:pt>
                <c:pt idx="121">
                  <c:v>3.6989518788837823</c:v>
                </c:pt>
                <c:pt idx="122">
                  <c:v>3.7515818802804244</c:v>
                </c:pt>
                <c:pt idx="123">
                  <c:v>3.765303128639633</c:v>
                </c:pt>
                <c:pt idx="124">
                  <c:v>3.6011732655892232</c:v>
                </c:pt>
                <c:pt idx="125">
                  <c:v>3.5356858941745104</c:v>
                </c:pt>
                <c:pt idx="126">
                  <c:v>3.4785093978683994</c:v>
                </c:pt>
                <c:pt idx="127">
                  <c:v>3.4539599970693824</c:v>
                </c:pt>
                <c:pt idx="128">
                  <c:v>3.4398254478640329</c:v>
                </c:pt>
                <c:pt idx="129">
                  <c:v>3.4235077282172441</c:v>
                </c:pt>
                <c:pt idx="130">
                  <c:v>3.2695686820051186</c:v>
                </c:pt>
                <c:pt idx="131">
                  <c:v>3.1770420991131156</c:v>
                </c:pt>
                <c:pt idx="132">
                  <c:v>3.100573235064465</c:v>
                </c:pt>
                <c:pt idx="133">
                  <c:v>2.9878995101605317</c:v>
                </c:pt>
                <c:pt idx="134">
                  <c:v>2.8252861054349903</c:v>
                </c:pt>
                <c:pt idx="135">
                  <c:v>2.6979361892632903</c:v>
                </c:pt>
                <c:pt idx="136">
                  <c:v>2.5976797494645991</c:v>
                </c:pt>
                <c:pt idx="137">
                  <c:v>2.5160935667616018</c:v>
                </c:pt>
                <c:pt idx="138">
                  <c:v>2.4277912683011085</c:v>
                </c:pt>
                <c:pt idx="139">
                  <c:v>2.4468138613454866</c:v>
                </c:pt>
                <c:pt idx="140">
                  <c:v>2.448829651231446</c:v>
                </c:pt>
                <c:pt idx="141">
                  <c:v>2.4077282756107929</c:v>
                </c:pt>
                <c:pt idx="142">
                  <c:v>2.3589113205022083</c:v>
                </c:pt>
                <c:pt idx="143">
                  <c:v>2.3174900616396235</c:v>
                </c:pt>
                <c:pt idx="144">
                  <c:v>2.2836678922551932</c:v>
                </c:pt>
                <c:pt idx="145">
                  <c:v>2.2427333642455154</c:v>
                </c:pt>
                <c:pt idx="146">
                  <c:v>2.2104815516273848</c:v>
                </c:pt>
                <c:pt idx="147">
                  <c:v>2.1699293668362087</c:v>
                </c:pt>
                <c:pt idx="148">
                  <c:v>2.1349698014825469</c:v>
                </c:pt>
                <c:pt idx="149">
                  <c:v>2.0903332056380748</c:v>
                </c:pt>
                <c:pt idx="150">
                  <c:v>2.0535945189616904</c:v>
                </c:pt>
                <c:pt idx="151">
                  <c:v>2.0540423340651</c:v>
                </c:pt>
                <c:pt idx="152">
                  <c:v>1.9264610563977584</c:v>
                </c:pt>
                <c:pt idx="153">
                  <c:v>1.8778414784276676</c:v>
                </c:pt>
              </c:numCache>
            </c:numRef>
          </c:val>
          <c:smooth val="0"/>
          <c:extLst>
            <c:ext xmlns:c16="http://schemas.microsoft.com/office/drawing/2014/chart" uri="{C3380CC4-5D6E-409C-BE32-E72D297353CC}">
              <c16:uniqueId val="{00000001-5BD8-498B-96EE-2E47824FD0C9}"/>
            </c:ext>
          </c:extLst>
        </c:ser>
        <c:ser>
          <c:idx val="1"/>
          <c:order val="1"/>
          <c:tx>
            <c:strRef>
              <c:f>'4.3 Network size per unit GDP'!$AL$3</c:f>
              <c:strCache>
                <c:ptCount val="1"/>
                <c:pt idx="0">
                  <c:v>Student numbers - Secondary</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GDP'!$AL$8:$AL$161</c:f>
              <c:numCache>
                <c:formatCode>#,##0.0</c:formatCode>
                <c:ptCount val="154"/>
                <c:pt idx="0">
                  <c:v>#N/A</c:v>
                </c:pt>
                <c:pt idx="1">
                  <c:v>#N/A</c:v>
                </c:pt>
                <c:pt idx="2">
                  <c:v>#N/A</c:v>
                </c:pt>
                <c:pt idx="3">
                  <c:v>#N/A</c:v>
                </c:pt>
                <c:pt idx="4">
                  <c:v>#N/A</c:v>
                </c:pt>
                <c:pt idx="5">
                  <c:v>#N/A</c:v>
                </c:pt>
                <c:pt idx="6">
                  <c:v>#N/A</c:v>
                </c:pt>
                <c:pt idx="7">
                  <c:v>#N/A</c:v>
                </c:pt>
                <c:pt idx="8">
                  <c:v>#N/A</c:v>
                </c:pt>
                <c:pt idx="9">
                  <c:v>0.39623001267978886</c:v>
                </c:pt>
                <c:pt idx="10">
                  <c:v>0.41279325955633228</c:v>
                </c:pt>
                <c:pt idx="11">
                  <c:v>0.44260573606211523</c:v>
                </c:pt>
                <c:pt idx="12">
                  <c:v>0.46369864157457225</c:v>
                </c:pt>
                <c:pt idx="13">
                  <c:v>0.58625470566799542</c:v>
                </c:pt>
                <c:pt idx="14">
                  <c:v>0.58911709214930452</c:v>
                </c:pt>
                <c:pt idx="15">
                  <c:v>0.59674536824335689</c:v>
                </c:pt>
                <c:pt idx="16">
                  <c:v>0.51583848165235047</c:v>
                </c:pt>
                <c:pt idx="17">
                  <c:v>0.47986579787362776</c:v>
                </c:pt>
                <c:pt idx="18">
                  <c:v>0.45375356444785497</c:v>
                </c:pt>
                <c:pt idx="19">
                  <c:v>0.43662325641804406</c:v>
                </c:pt>
                <c:pt idx="20">
                  <c:v>0.41825673262820412</c:v>
                </c:pt>
                <c:pt idx="21">
                  <c:v>0.43317470403660874</c:v>
                </c:pt>
                <c:pt idx="22">
                  <c:v>0.42858869772793523</c:v>
                </c:pt>
                <c:pt idx="23">
                  <c:v>0.41626838319165704</c:v>
                </c:pt>
                <c:pt idx="24">
                  <c:v>0.46881028649907963</c:v>
                </c:pt>
                <c:pt idx="25">
                  <c:v>0.46569624532666359</c:v>
                </c:pt>
                <c:pt idx="26">
                  <c:v>0.43263411183321532</c:v>
                </c:pt>
                <c:pt idx="27">
                  <c:v>0.44307000219485743</c:v>
                </c:pt>
                <c:pt idx="28">
                  <c:v>0.43039825505049129</c:v>
                </c:pt>
                <c:pt idx="29">
                  <c:v>0.41869743310593743</c:v>
                </c:pt>
                <c:pt idx="30">
                  <c:v>0.39757187287207507</c:v>
                </c:pt>
                <c:pt idx="31">
                  <c:v>0.50500108763708662</c:v>
                </c:pt>
                <c:pt idx="32">
                  <c:v>0.59999867356330161</c:v>
                </c:pt>
                <c:pt idx="33">
                  <c:v>0.70045531077884959</c:v>
                </c:pt>
                <c:pt idx="34">
                  <c:v>0.77068628723606025</c:v>
                </c:pt>
                <c:pt idx="35">
                  <c:v>0.76791547534195848</c:v>
                </c:pt>
                <c:pt idx="36">
                  <c:v>0.69488974459709729</c:v>
                </c:pt>
                <c:pt idx="37">
                  <c:v>0.63414094991668146</c:v>
                </c:pt>
                <c:pt idx="38">
                  <c:v>0.73532697763464394</c:v>
                </c:pt>
                <c:pt idx="39">
                  <c:v>0.76757086749286996</c:v>
                </c:pt>
                <c:pt idx="40">
                  <c:v>0.74192659197074351</c:v>
                </c:pt>
                <c:pt idx="41">
                  <c:v>0.79323808549641384</c:v>
                </c:pt>
                <c:pt idx="42">
                  <c:v>0.87269903259351966</c:v>
                </c:pt>
                <c:pt idx="43">
                  <c:v>0.87111068627850596</c:v>
                </c:pt>
                <c:pt idx="44">
                  <c:v>0.91599965580013087</c:v>
                </c:pt>
                <c:pt idx="45">
                  <c:v>0.95586516245311715</c:v>
                </c:pt>
                <c:pt idx="46">
                  <c:v>1.0244365264176181</c:v>
                </c:pt>
                <c:pt idx="47">
                  <c:v>1.1406337243658067</c:v>
                </c:pt>
                <c:pt idx="48">
                  <c:v>1.2860128602203622</c:v>
                </c:pt>
                <c:pt idx="49">
                  <c:v>1.3254269267201213</c:v>
                </c:pt>
                <c:pt idx="50">
                  <c:v>1.1956097496104994</c:v>
                </c:pt>
                <c:pt idx="51">
                  <c:v>1.2800715386284018</c:v>
                </c:pt>
                <c:pt idx="52">
                  <c:v>1.448257558332575</c:v>
                </c:pt>
                <c:pt idx="53">
                  <c:v>1.4571099974556345</c:v>
                </c:pt>
                <c:pt idx="54">
                  <c:v>1.5172685761541513</c:v>
                </c:pt>
                <c:pt idx="55">
                  <c:v>1.4964732905091245</c:v>
                </c:pt>
                <c:pt idx="56">
                  <c:v>1.6186152827856193</c:v>
                </c:pt>
                <c:pt idx="57">
                  <c:v>1.665347852780279</c:v>
                </c:pt>
                <c:pt idx="58">
                  <c:v>1.8244580695764732</c:v>
                </c:pt>
                <c:pt idx="59">
                  <c:v>1.7551826480861834</c:v>
                </c:pt>
                <c:pt idx="60">
                  <c:v>1.8466915917891731</c:v>
                </c:pt>
                <c:pt idx="61">
                  <c:v>2.035848683923267</c:v>
                </c:pt>
                <c:pt idx="62">
                  <c:v>2.0621969442850769</c:v>
                </c:pt>
                <c:pt idx="63">
                  <c:v>2.0541327604388369</c:v>
                </c:pt>
                <c:pt idx="64">
                  <c:v>1.8485737155706405</c:v>
                </c:pt>
                <c:pt idx="65">
                  <c:v>1.8737290952869716</c:v>
                </c:pt>
                <c:pt idx="66">
                  <c:v>1.7261654601932039</c:v>
                </c:pt>
                <c:pt idx="67">
                  <c:v>1.5605002092635882</c:v>
                </c:pt>
                <c:pt idx="68">
                  <c:v>1.5990184043021658</c:v>
                </c:pt>
                <c:pt idx="69">
                  <c:v>1.55937605501723</c:v>
                </c:pt>
                <c:pt idx="70">
                  <c:v>1.4414441187007458</c:v>
                </c:pt>
                <c:pt idx="71">
                  <c:v>1.3363372880364883</c:v>
                </c:pt>
                <c:pt idx="72">
                  <c:v>1.2793931133728957</c:v>
                </c:pt>
                <c:pt idx="73">
                  <c:v>1.2354882724425753</c:v>
                </c:pt>
                <c:pt idx="74">
                  <c:v>1.3262406987018711</c:v>
                </c:pt>
                <c:pt idx="75">
                  <c:v>1.4443910576567542</c:v>
                </c:pt>
                <c:pt idx="76">
                  <c:v>1.4503424471128583</c:v>
                </c:pt>
                <c:pt idx="77">
                  <c:v>1.4747777483277407</c:v>
                </c:pt>
                <c:pt idx="78">
                  <c:v>1.4336666360321508</c:v>
                </c:pt>
                <c:pt idx="79">
                  <c:v>1.5612206058187905</c:v>
                </c:pt>
                <c:pt idx="80">
                  <c:v>1.5508130557153339</c:v>
                </c:pt>
                <c:pt idx="81">
                  <c:v>1.4116174837897515</c:v>
                </c:pt>
                <c:pt idx="82">
                  <c:v>1.6113054458442873</c:v>
                </c:pt>
                <c:pt idx="83">
                  <c:v>1.7689046585162755</c:v>
                </c:pt>
                <c:pt idx="84">
                  <c:v>1.9176668502499785</c:v>
                </c:pt>
                <c:pt idx="85">
                  <c:v>1.9419875141242209</c:v>
                </c:pt>
                <c:pt idx="86">
                  <c:v>1.9745939675612387</c:v>
                </c:pt>
                <c:pt idx="87">
                  <c:v>2.0250681669074586</c:v>
                </c:pt>
                <c:pt idx="88">
                  <c:v>2.0345579576634933</c:v>
                </c:pt>
                <c:pt idx="89">
                  <c:v>2.241055956584562</c:v>
                </c:pt>
                <c:pt idx="90">
                  <c:v>2.3974986286622166</c:v>
                </c:pt>
                <c:pt idx="91">
                  <c:v>2.4815683097796866</c:v>
                </c:pt>
                <c:pt idx="92">
                  <c:v>2.5938946775273415</c:v>
                </c:pt>
                <c:pt idx="93">
                  <c:v>2.6555925230684814</c:v>
                </c:pt>
                <c:pt idx="94">
                  <c:v>2.5800089898913461</c:v>
                </c:pt>
                <c:pt idx="95">
                  <c:v>2.4946566827249601</c:v>
                </c:pt>
                <c:pt idx="96">
                  <c:v>2.4196326680603928</c:v>
                </c:pt>
                <c:pt idx="97">
                  <c:v>2.4243530307800878</c:v>
                </c:pt>
                <c:pt idx="98">
                  <c:v>2.6099341321603196</c:v>
                </c:pt>
                <c:pt idx="99">
                  <c:v>2.6169767415459804</c:v>
                </c:pt>
                <c:pt idx="100">
                  <c:v>2.5243674572772354</c:v>
                </c:pt>
                <c:pt idx="101">
                  <c:v>2.4848938856413736</c:v>
                </c:pt>
                <c:pt idx="102">
                  <c:v>2.5066391499503324</c:v>
                </c:pt>
                <c:pt idx="103">
                  <c:v>2.4676220432439955</c:v>
                </c:pt>
                <c:pt idx="104">
                  <c:v>2.375414520105013</c:v>
                </c:pt>
                <c:pt idx="105">
                  <c:v>2.4057320363997121</c:v>
                </c:pt>
                <c:pt idx="106">
                  <c:v>2.4790849943794151</c:v>
                </c:pt>
                <c:pt idx="107">
                  <c:v>2.494051263745324</c:v>
                </c:pt>
                <c:pt idx="108">
                  <c:v>2.6180467375080756</c:v>
                </c:pt>
                <c:pt idx="109">
                  <c:v>2.5551607745603127</c:v>
                </c:pt>
                <c:pt idx="110">
                  <c:v>2.4592668245724592</c:v>
                </c:pt>
                <c:pt idx="111">
                  <c:v>2.4128513194593433</c:v>
                </c:pt>
                <c:pt idx="112">
                  <c:v>2.290908159081591</c:v>
                </c:pt>
                <c:pt idx="113">
                  <c:v>2.3434043892877816</c:v>
                </c:pt>
                <c:pt idx="114">
                  <c:v>2.2264756390756095</c:v>
                </c:pt>
                <c:pt idx="115">
                  <c:v>2.1467660526833288</c:v>
                </c:pt>
                <c:pt idx="116">
                  <c:v>2.1131559061503586</c:v>
                </c:pt>
                <c:pt idx="117">
                  <c:v>2.0698878420816511</c:v>
                </c:pt>
                <c:pt idx="118">
                  <c:v>2.0654747094159882</c:v>
                </c:pt>
                <c:pt idx="119">
                  <c:v>2.0626571780191556</c:v>
                </c:pt>
                <c:pt idx="120">
                  <c:v>2.0492009081600853</c:v>
                </c:pt>
                <c:pt idx="121">
                  <c:v>2.0330260385644565</c:v>
                </c:pt>
                <c:pt idx="122">
                  <c:v>2.0484630595002695</c:v>
                </c:pt>
                <c:pt idx="123">
                  <c:v>1.989624545462628</c:v>
                </c:pt>
                <c:pt idx="124">
                  <c:v>1.8559574148045392</c:v>
                </c:pt>
                <c:pt idx="125">
                  <c:v>1.7526551767997964</c:v>
                </c:pt>
                <c:pt idx="126">
                  <c:v>1.7881228554944888</c:v>
                </c:pt>
                <c:pt idx="127">
                  <c:v>1.7455564510220529</c:v>
                </c:pt>
                <c:pt idx="128">
                  <c:v>1.7422628617363345</c:v>
                </c:pt>
                <c:pt idx="129">
                  <c:v>1.7347570521761406</c:v>
                </c:pt>
                <c:pt idx="130">
                  <c:v>1.6417366171217105</c:v>
                </c:pt>
                <c:pt idx="131">
                  <c:v>1.620917607053062</c:v>
                </c:pt>
                <c:pt idx="132">
                  <c:v>1.6286223948910346</c:v>
                </c:pt>
                <c:pt idx="133">
                  <c:v>1.6069523255250011</c:v>
                </c:pt>
                <c:pt idx="134">
                  <c:v>1.5841471250528216</c:v>
                </c:pt>
                <c:pt idx="135">
                  <c:v>1.5336432849682726</c:v>
                </c:pt>
                <c:pt idx="136">
                  <c:v>1.4858212890519904</c:v>
                </c:pt>
                <c:pt idx="137">
                  <c:v>1.4528396716367902</c:v>
                </c:pt>
                <c:pt idx="138">
                  <c:v>1.4129928980014834</c:v>
                </c:pt>
                <c:pt idx="139">
                  <c:v>1.4482355114861121</c:v>
                </c:pt>
                <c:pt idx="140">
                  <c:v>1.4604381555775756</c:v>
                </c:pt>
                <c:pt idx="141">
                  <c:v>1.4423415582049672</c:v>
                </c:pt>
                <c:pt idx="142">
                  <c:v>1.398430723324527</c:v>
                </c:pt>
                <c:pt idx="143">
                  <c:v>1.3666855507619007</c:v>
                </c:pt>
                <c:pt idx="144">
                  <c:v>1.3281855468657815</c:v>
                </c:pt>
                <c:pt idx="145">
                  <c:v>1.2800825537099165</c:v>
                </c:pt>
                <c:pt idx="146">
                  <c:v>1.2343486952861953</c:v>
                </c:pt>
                <c:pt idx="147">
                  <c:v>1.2011313134726846</c:v>
                </c:pt>
                <c:pt idx="148">
                  <c:v>1.1574368446431345</c:v>
                </c:pt>
                <c:pt idx="149">
                  <c:v>1.1253045926850365</c:v>
                </c:pt>
                <c:pt idx="150">
                  <c:v>1.1248518768696323</c:v>
                </c:pt>
                <c:pt idx="151">
                  <c:v>1.1366429326426075</c:v>
                </c:pt>
                <c:pt idx="152">
                  <c:v>1.0797576233457904</c:v>
                </c:pt>
                <c:pt idx="153">
                  <c:v>1.0831078759769819</c:v>
                </c:pt>
              </c:numCache>
            </c:numRef>
          </c:val>
          <c:smooth val="0"/>
          <c:extLst>
            <c:ext xmlns:c16="http://schemas.microsoft.com/office/drawing/2014/chart" uri="{C3380CC4-5D6E-409C-BE32-E72D297353CC}">
              <c16:uniqueId val="{00000002-5BD8-498B-96EE-2E47824FD0C9}"/>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Real investment'!$P$2</c:f>
              <c:strCache>
                <c:ptCount val="1"/>
                <c:pt idx="0">
                  <c:v>Total horizontal</c:v>
                </c:pt>
              </c:strCache>
            </c:strRef>
          </c:tx>
          <c:spPr>
            <a:ln w="28575" cap="rnd">
              <a:solidFill>
                <a:schemeClr val="accent1"/>
              </a:solidFill>
              <a:round/>
            </a:ln>
            <a:effectLst/>
          </c:spPr>
          <c:marker>
            <c:symbol val="none"/>
          </c:marker>
          <c:cat>
            <c:numRef>
              <c:f>'2.2 Real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'2.2 Real investment'!$P$8:$P$161</c:f>
              <c:numCache>
                <c:formatCode>"$"#,##0</c:formatCode>
                <c:ptCount val="154"/>
                <c:pt idx="0">
                  <c:v>265095365.6751202</c:v>
                </c:pt>
                <c:pt idx="1">
                  <c:v>264089201.10761184</c:v>
                </c:pt>
                <c:pt idx="2">
                  <c:v>276732781.885894</c:v>
                </c:pt>
                <c:pt idx="3">
                  <c:v>322069428.37201482</c:v>
                </c:pt>
                <c:pt idx="4">
                  <c:v>352204414.09725481</c:v>
                </c:pt>
                <c:pt idx="5">
                  <c:v>350376160.79689592</c:v>
                </c:pt>
                <c:pt idx="6">
                  <c:v>314739049.63592803</c:v>
                </c:pt>
                <c:pt idx="7">
                  <c:v>302098004.07402718</c:v>
                </c:pt>
                <c:pt idx="8">
                  <c:v>350348408.15783501</c:v>
                </c:pt>
                <c:pt idx="9">
                  <c:v>414613715.60419804</c:v>
                </c:pt>
                <c:pt idx="10">
                  <c:v>286642011.23797923</c:v>
                </c:pt>
                <c:pt idx="11">
                  <c:v>318637495.0028469</c:v>
                </c:pt>
                <c:pt idx="12">
                  <c:v>190819781.56356451</c:v>
                </c:pt>
                <c:pt idx="13">
                  <c:v>203603591.65194604</c:v>
                </c:pt>
                <c:pt idx="14">
                  <c:v>191401751.25507671</c:v>
                </c:pt>
                <c:pt idx="15">
                  <c:v>309292525.86693174</c:v>
                </c:pt>
                <c:pt idx="16">
                  <c:v>426324829.31366026</c:v>
                </c:pt>
                <c:pt idx="17">
                  <c:v>367387099.58673191</c:v>
                </c:pt>
                <c:pt idx="18">
                  <c:v>158527167.42182827</c:v>
                </c:pt>
                <c:pt idx="19">
                  <c:v>138762837.63576633</c:v>
                </c:pt>
                <c:pt idx="20">
                  <c:v>157974204.13073227</c:v>
                </c:pt>
                <c:pt idx="21">
                  <c:v>172850008.56324339</c:v>
                </c:pt>
                <c:pt idx="22">
                  <c:v>164242873.25214052</c:v>
                </c:pt>
                <c:pt idx="23">
                  <c:v>166968515.73162711</c:v>
                </c:pt>
                <c:pt idx="24">
                  <c:v>229305356.17758277</c:v>
                </c:pt>
                <c:pt idx="25">
                  <c:v>170201452.02551287</c:v>
                </c:pt>
                <c:pt idx="26">
                  <c:v>421162631.91229701</c:v>
                </c:pt>
                <c:pt idx="27">
                  <c:v>233522479.60031575</c:v>
                </c:pt>
                <c:pt idx="28">
                  <c:v>279978613.96435112</c:v>
                </c:pt>
                <c:pt idx="29">
                  <c:v>277092624.12516952</c:v>
                </c:pt>
                <c:pt idx="30">
                  <c:v>325977240.58337736</c:v>
                </c:pt>
                <c:pt idx="31">
                  <c:v>453998375.3896445</c:v>
                </c:pt>
                <c:pt idx="32">
                  <c:v>601340736.27965641</c:v>
                </c:pt>
                <c:pt idx="33">
                  <c:v>502264491.92037773</c:v>
                </c:pt>
                <c:pt idx="34">
                  <c:v>818659438.77911854</c:v>
                </c:pt>
                <c:pt idx="35">
                  <c:v>574469247.89990711</c:v>
                </c:pt>
                <c:pt idx="36">
                  <c:v>699773245.34377146</c:v>
                </c:pt>
                <c:pt idx="37">
                  <c:v>836519621.35952342</c:v>
                </c:pt>
                <c:pt idx="38">
                  <c:v>867102689.33475173</c:v>
                </c:pt>
                <c:pt idx="39">
                  <c:v>1119554977.3053117</c:v>
                </c:pt>
                <c:pt idx="40">
                  <c:v>839475319.03932858</c:v>
                </c:pt>
                <c:pt idx="41">
                  <c:v>1004721637.2011442</c:v>
                </c:pt>
                <c:pt idx="42">
                  <c:v>1018458348.3107491</c:v>
                </c:pt>
                <c:pt idx="43">
                  <c:v>1105070416.0165117</c:v>
                </c:pt>
                <c:pt idx="44">
                  <c:v>1063432497.4529387</c:v>
                </c:pt>
                <c:pt idx="45">
                  <c:v>895301652.13415933</c:v>
                </c:pt>
                <c:pt idx="46">
                  <c:v>736695937.09586406</c:v>
                </c:pt>
                <c:pt idx="47">
                  <c:v>473068429.26672918</c:v>
                </c:pt>
                <c:pt idx="48">
                  <c:v>394695914.32262272</c:v>
                </c:pt>
                <c:pt idx="49">
                  <c:v>401173033.8418107</c:v>
                </c:pt>
                <c:pt idx="50">
                  <c:v>466865748.28545791</c:v>
                </c:pt>
                <c:pt idx="51">
                  <c:v>644635616.56150794</c:v>
                </c:pt>
                <c:pt idx="52">
                  <c:v>1010144418.6745924</c:v>
                </c:pt>
                <c:pt idx="53">
                  <c:v>847706240.77369988</c:v>
                </c:pt>
                <c:pt idx="54">
                  <c:v>987360693.56775248</c:v>
                </c:pt>
                <c:pt idx="55">
                  <c:v>1125839112.8229289</c:v>
                </c:pt>
                <c:pt idx="56">
                  <c:v>1065685161.0194373</c:v>
                </c:pt>
                <c:pt idx="57">
                  <c:v>1508362526.2880468</c:v>
                </c:pt>
                <c:pt idx="58">
                  <c:v>1464976085.7316172</c:v>
                </c:pt>
                <c:pt idx="59">
                  <c:v>1542901765.6776259</c:v>
                </c:pt>
                <c:pt idx="60">
                  <c:v>1790518652.4623177</c:v>
                </c:pt>
                <c:pt idx="61">
                  <c:v>1517205637.4248843</c:v>
                </c:pt>
                <c:pt idx="62">
                  <c:v>955852515.08750618</c:v>
                </c:pt>
                <c:pt idx="63">
                  <c:v>974328918.43889976</c:v>
                </c:pt>
                <c:pt idx="64">
                  <c:v>875563738.55645049</c:v>
                </c:pt>
                <c:pt idx="65">
                  <c:v>1444781908.7008662</c:v>
                </c:pt>
                <c:pt idx="66">
                  <c:v>1174011375.8171406</c:v>
                </c:pt>
                <c:pt idx="67">
                  <c:v>1486999114.4271176</c:v>
                </c:pt>
                <c:pt idx="68">
                  <c:v>1880833676.2699707</c:v>
                </c:pt>
                <c:pt idx="69">
                  <c:v>2103660328.5365851</c:v>
                </c:pt>
                <c:pt idx="70">
                  <c:v>1865735306.6270373</c:v>
                </c:pt>
                <c:pt idx="71">
                  <c:v>1090460932.0037141</c:v>
                </c:pt>
                <c:pt idx="72">
                  <c:v>695083499.98915243</c:v>
                </c:pt>
                <c:pt idx="73">
                  <c:v>464816217.50312805</c:v>
                </c:pt>
                <c:pt idx="74">
                  <c:v>754415951.12070656</c:v>
                </c:pt>
                <c:pt idx="75">
                  <c:v>1129340621.034595</c:v>
                </c:pt>
                <c:pt idx="76">
                  <c:v>1274084695.5762849</c:v>
                </c:pt>
                <c:pt idx="77">
                  <c:v>1560288276.1002731</c:v>
                </c:pt>
                <c:pt idx="78">
                  <c:v>1724996636.2737367</c:v>
                </c:pt>
                <c:pt idx="79">
                  <c:v>1844200908.0956068</c:v>
                </c:pt>
                <c:pt idx="80">
                  <c:v>2128344753.7015328</c:v>
                </c:pt>
                <c:pt idx="81">
                  <c:v>2390994796.7383304</c:v>
                </c:pt>
                <c:pt idx="82">
                  <c:v>2509866753.8215513</c:v>
                </c:pt>
                <c:pt idx="83">
                  <c:v>3165139812.0137334</c:v>
                </c:pt>
                <c:pt idx="84">
                  <c:v>3220216353.319685</c:v>
                </c:pt>
                <c:pt idx="85">
                  <c:v>3540503605.2787519</c:v>
                </c:pt>
                <c:pt idx="86">
                  <c:v>3775615332.8864341</c:v>
                </c:pt>
                <c:pt idx="87">
                  <c:v>3692825330.6063967</c:v>
                </c:pt>
                <c:pt idx="88">
                  <c:v>3979757100.9569039</c:v>
                </c:pt>
                <c:pt idx="89">
                  <c:v>4047391223.0910764</c:v>
                </c:pt>
                <c:pt idx="90">
                  <c:v>4016045232.9948368</c:v>
                </c:pt>
                <c:pt idx="91">
                  <c:v>3943482739.3384442</c:v>
                </c:pt>
                <c:pt idx="92">
                  <c:v>4013787385.1978364</c:v>
                </c:pt>
                <c:pt idx="93">
                  <c:v>4092111604.9731255</c:v>
                </c:pt>
                <c:pt idx="94">
                  <c:v>4332856549.5063353</c:v>
                </c:pt>
                <c:pt idx="95">
                  <c:v>4770545608.1395559</c:v>
                </c:pt>
                <c:pt idx="96">
                  <c:v>5085101542.8212242</c:v>
                </c:pt>
                <c:pt idx="97">
                  <c:v>5755512284.4510145</c:v>
                </c:pt>
                <c:pt idx="98">
                  <c:v>5283605566.2691984</c:v>
                </c:pt>
                <c:pt idx="99">
                  <c:v>4557296189.6378145</c:v>
                </c:pt>
                <c:pt idx="100">
                  <c:v>4942941538.6573267</c:v>
                </c:pt>
                <c:pt idx="101">
                  <c:v>4940353046.0084095</c:v>
                </c:pt>
                <c:pt idx="102">
                  <c:v>4752779773.1778746</c:v>
                </c:pt>
                <c:pt idx="103">
                  <c:v>5200888053.5915165</c:v>
                </c:pt>
                <c:pt idx="104">
                  <c:v>4471330199.7856932</c:v>
                </c:pt>
                <c:pt idx="105">
                  <c:v>5785628440.0124178</c:v>
                </c:pt>
                <c:pt idx="106">
                  <c:v>7389642308.2594328</c:v>
                </c:pt>
                <c:pt idx="107">
                  <c:v>5926851136.3536167</c:v>
                </c:pt>
                <c:pt idx="108">
                  <c:v>5532036500.8587341</c:v>
                </c:pt>
                <c:pt idx="109">
                  <c:v>5280161153.9922686</c:v>
                </c:pt>
                <c:pt idx="110">
                  <c:v>4436341605.3150702</c:v>
                </c:pt>
                <c:pt idx="111">
                  <c:v>4365150537.6665249</c:v>
                </c:pt>
                <c:pt idx="112">
                  <c:v>4764028612.5781193</c:v>
                </c:pt>
                <c:pt idx="113">
                  <c:v>4788078154.5418644</c:v>
                </c:pt>
                <c:pt idx="114">
                  <c:v>5114542520.9100342</c:v>
                </c:pt>
                <c:pt idx="115">
                  <c:v>4452362848.2601843</c:v>
                </c:pt>
                <c:pt idx="116">
                  <c:v>4792943698.9124956</c:v>
                </c:pt>
                <c:pt idx="117">
                  <c:v>4805769613.1778088</c:v>
                </c:pt>
                <c:pt idx="118">
                  <c:v>3794764956.3564019</c:v>
                </c:pt>
                <c:pt idx="119">
                  <c:v>4287453791.6272535</c:v>
                </c:pt>
                <c:pt idx="120">
                  <c:v>4448672530.7440948</c:v>
                </c:pt>
                <c:pt idx="121">
                  <c:v>5115713401.2422819</c:v>
                </c:pt>
                <c:pt idx="122">
                  <c:v>4230862350.8822031</c:v>
                </c:pt>
                <c:pt idx="123">
                  <c:v>3481834403.6887159</c:v>
                </c:pt>
                <c:pt idx="124">
                  <c:v>2958738461.939692</c:v>
                </c:pt>
                <c:pt idx="125">
                  <c:v>3121173309.1037951</c:v>
                </c:pt>
                <c:pt idx="126">
                  <c:v>5397176507.9308443</c:v>
                </c:pt>
                <c:pt idx="127">
                  <c:v>6247263986.5257225</c:v>
                </c:pt>
                <c:pt idx="128">
                  <c:v>6833343743.9764681</c:v>
                </c:pt>
                <c:pt idx="129">
                  <c:v>5785794960.1182423</c:v>
                </c:pt>
                <c:pt idx="130">
                  <c:v>6971407617.1174231</c:v>
                </c:pt>
                <c:pt idx="131">
                  <c:v>8048616272.5631666</c:v>
                </c:pt>
                <c:pt idx="132">
                  <c:v>6532628777.3559875</c:v>
                </c:pt>
                <c:pt idx="133">
                  <c:v>6731910520.4753447</c:v>
                </c:pt>
                <c:pt idx="134">
                  <c:v>7475473288.2470074</c:v>
                </c:pt>
                <c:pt idx="135">
                  <c:v>8218604934.3831663</c:v>
                </c:pt>
                <c:pt idx="136">
                  <c:v>10184679046.56382</c:v>
                </c:pt>
                <c:pt idx="137">
                  <c:v>9723352662.4232121</c:v>
                </c:pt>
                <c:pt idx="138">
                  <c:v>9367274234.5693398</c:v>
                </c:pt>
                <c:pt idx="139">
                  <c:v>11944780648.978424</c:v>
                </c:pt>
                <c:pt idx="140">
                  <c:v>11350682997.605896</c:v>
                </c:pt>
                <c:pt idx="141">
                  <c:v>10348577720.733303</c:v>
                </c:pt>
                <c:pt idx="142">
                  <c:v>11500095918.6618</c:v>
                </c:pt>
                <c:pt idx="143">
                  <c:v>11053347119.987795</c:v>
                </c:pt>
                <c:pt idx="144">
                  <c:v>11301060221.896027</c:v>
                </c:pt>
                <c:pt idx="145">
                  <c:v>11580574344.65374</c:v>
                </c:pt>
                <c:pt idx="146">
                  <c:v>11433671926.710518</c:v>
                </c:pt>
                <c:pt idx="147">
                  <c:v>10985832471.29858</c:v>
                </c:pt>
                <c:pt idx="148">
                  <c:v>12096519677.009956</c:v>
                </c:pt>
                <c:pt idx="149">
                  <c:v>12788354836.540476</c:v>
                </c:pt>
                <c:pt idx="150">
                  <c:v>14079154833.662281</c:v>
                </c:pt>
                <c:pt idx="151">
                  <c:v>14444039265.474165</c:v>
                </c:pt>
                <c:pt idx="152">
                  <c:v>16254302226.197405</c:v>
                </c:pt>
                <c:pt idx="153">
                  <c:v>#N/A</c:v>
                </c:pt>
              </c:numCache>
            </c:numRef>
          </c:val>
          <c:smooth val="0"/>
          <c:extLst>
            <c:ext xmlns:c16="http://schemas.microsoft.com/office/drawing/2014/chart" uri="{C3380CC4-5D6E-409C-BE32-E72D297353CC}">
              <c16:uniqueId val="{00000000-EE0C-49FF-8223-C6BD7D428306}"/>
            </c:ext>
          </c:extLst>
        </c:ser>
        <c:ser>
          <c:idx val="1"/>
          <c:order val="1"/>
          <c:tx>
            <c:strRef>
              <c:f>'2.2 Real investment'!$Q$2</c:f>
              <c:strCache>
                <c:ptCount val="1"/>
                <c:pt idx="0">
                  <c:v>Total vertical</c:v>
                </c:pt>
              </c:strCache>
            </c:strRef>
          </c:tx>
          <c:spPr>
            <a:ln w="28575" cap="rnd">
              <a:solidFill>
                <a:schemeClr val="accent2"/>
              </a:solidFill>
              <a:round/>
            </a:ln>
            <a:effectLst/>
          </c:spPr>
          <c:marker>
            <c:symbol val="none"/>
          </c:marker>
          <c:cat>
            <c:numRef>
              <c:f>'2.2 Real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'2.2 Real investment'!$Q$8:$Q$161</c:f>
              <c:numCache>
                <c:formatCode>"$"#,##0</c:formatCode>
                <c:ptCount val="154"/>
                <c:pt idx="0">
                  <c:v>#N/A</c:v>
                </c:pt>
                <c:pt idx="1">
                  <c:v>#N/A</c:v>
                </c:pt>
                <c:pt idx="2">
                  <c:v>#N/A</c:v>
                </c:pt>
                <c:pt idx="3">
                  <c:v>#N/A</c:v>
                </c:pt>
                <c:pt idx="4">
                  <c:v>#N/A</c:v>
                </c:pt>
                <c:pt idx="5">
                  <c:v>#N/A</c:v>
                </c:pt>
                <c:pt idx="6">
                  <c:v>#N/A</c:v>
                </c:pt>
                <c:pt idx="7">
                  <c:v>#N/A</c:v>
                </c:pt>
                <c:pt idx="8">
                  <c:v>#N/A</c:v>
                </c:pt>
                <c:pt idx="9">
                  <c:v>1434861.9668354737</c:v>
                </c:pt>
                <c:pt idx="10">
                  <c:v>596218.68952871743</c:v>
                </c:pt>
                <c:pt idx="11">
                  <c:v>35176.790644819892</c:v>
                </c:pt>
                <c:pt idx="12">
                  <c:v>16519.457254762765</c:v>
                </c:pt>
                <c:pt idx="13">
                  <c:v>68276.958883093946</c:v>
                </c:pt>
                <c:pt idx="14">
                  <c:v>1075327.6659240962</c:v>
                </c:pt>
                <c:pt idx="15">
                  <c:v>2110131.5918121464</c:v>
                </c:pt>
                <c:pt idx="16">
                  <c:v>5721465.9224861441</c:v>
                </c:pt>
                <c:pt idx="17">
                  <c:v>10415753.323960193</c:v>
                </c:pt>
                <c:pt idx="18">
                  <c:v>6461935.9355670512</c:v>
                </c:pt>
                <c:pt idx="19">
                  <c:v>6589086.7145493794</c:v>
                </c:pt>
                <c:pt idx="20">
                  <c:v>3986702.9428342506</c:v>
                </c:pt>
                <c:pt idx="21">
                  <c:v>6415709.1412391458</c:v>
                </c:pt>
                <c:pt idx="22">
                  <c:v>7917515.0950200716</c:v>
                </c:pt>
                <c:pt idx="23">
                  <c:v>7967058.8989345254</c:v>
                </c:pt>
                <c:pt idx="24">
                  <c:v>8243973.9359931611</c:v>
                </c:pt>
                <c:pt idx="25">
                  <c:v>9508442.7888763417</c:v>
                </c:pt>
                <c:pt idx="26">
                  <c:v>9032243.8017779421</c:v>
                </c:pt>
                <c:pt idx="27">
                  <c:v>8005639.5432153642</c:v>
                </c:pt>
                <c:pt idx="28">
                  <c:v>8342985.1218880313</c:v>
                </c:pt>
                <c:pt idx="29">
                  <c:v>10229709.634182194</c:v>
                </c:pt>
                <c:pt idx="30">
                  <c:v>10501280.120690128</c:v>
                </c:pt>
                <c:pt idx="31">
                  <c:v>10942322.694395607</c:v>
                </c:pt>
                <c:pt idx="32">
                  <c:v>8493777.6238688715</c:v>
                </c:pt>
                <c:pt idx="33">
                  <c:v>122503188.98627836</c:v>
                </c:pt>
                <c:pt idx="34">
                  <c:v>117616358.82828879</c:v>
                </c:pt>
                <c:pt idx="35">
                  <c:v>126336354.28206261</c:v>
                </c:pt>
                <c:pt idx="36">
                  <c:v>178400996.37016562</c:v>
                </c:pt>
                <c:pt idx="37">
                  <c:v>156808138.92594856</c:v>
                </c:pt>
                <c:pt idx="38">
                  <c:v>186021344.20454153</c:v>
                </c:pt>
                <c:pt idx="39">
                  <c:v>193001225.66052756</c:v>
                </c:pt>
                <c:pt idx="40">
                  <c:v>194420158.46368349</c:v>
                </c:pt>
                <c:pt idx="41">
                  <c:v>260604990.85047764</c:v>
                </c:pt>
                <c:pt idx="42">
                  <c:v>206344359.92314941</c:v>
                </c:pt>
                <c:pt idx="43">
                  <c:v>171502179.9579227</c:v>
                </c:pt>
                <c:pt idx="44">
                  <c:v>160468832.05358633</c:v>
                </c:pt>
                <c:pt idx="45">
                  <c:v>131832153.91613591</c:v>
                </c:pt>
                <c:pt idx="46">
                  <c:v>103792671.34548832</c:v>
                </c:pt>
                <c:pt idx="47">
                  <c:v>90005760.554581687</c:v>
                </c:pt>
                <c:pt idx="48">
                  <c:v>79028168.523139969</c:v>
                </c:pt>
                <c:pt idx="49">
                  <c:v>110044060.29877067</c:v>
                </c:pt>
                <c:pt idx="50">
                  <c:v>162914061.27521205</c:v>
                </c:pt>
                <c:pt idx="51">
                  <c:v>197604055.22695175</c:v>
                </c:pt>
                <c:pt idx="52">
                  <c:v>167753937.33198994</c:v>
                </c:pt>
                <c:pt idx="53">
                  <c:v>167609458.57467464</c:v>
                </c:pt>
                <c:pt idx="54">
                  <c:v>231773687.78201553</c:v>
                </c:pt>
                <c:pt idx="55">
                  <c:v>276197921.393233</c:v>
                </c:pt>
                <c:pt idx="56">
                  <c:v>238808131.80806184</c:v>
                </c:pt>
                <c:pt idx="57">
                  <c:v>192567846.02884725</c:v>
                </c:pt>
                <c:pt idx="58">
                  <c:v>130720390.72846767</c:v>
                </c:pt>
                <c:pt idx="59">
                  <c:v>173607007.6605283</c:v>
                </c:pt>
                <c:pt idx="60">
                  <c:v>224145798.15991691</c:v>
                </c:pt>
                <c:pt idx="61">
                  <c:v>148161892.39462298</c:v>
                </c:pt>
                <c:pt idx="62">
                  <c:v>109276177.89807986</c:v>
                </c:pt>
                <c:pt idx="63">
                  <c:v>131360396.35370238</c:v>
                </c:pt>
                <c:pt idx="64">
                  <c:v>187907775.43291542</c:v>
                </c:pt>
                <c:pt idx="65">
                  <c:v>230800279.89903668</c:v>
                </c:pt>
                <c:pt idx="66">
                  <c:v>286498749.42397827</c:v>
                </c:pt>
                <c:pt idx="67">
                  <c:v>413166643.77292025</c:v>
                </c:pt>
                <c:pt idx="68">
                  <c:v>620582010.33354902</c:v>
                </c:pt>
                <c:pt idx="69">
                  <c:v>1036886003.6668041</c:v>
                </c:pt>
                <c:pt idx="70">
                  <c:v>1105519938.64887</c:v>
                </c:pt>
                <c:pt idx="71">
                  <c:v>1188122095.120383</c:v>
                </c:pt>
                <c:pt idx="72">
                  <c:v>963649518.67673385</c:v>
                </c:pt>
                <c:pt idx="73">
                  <c:v>597608621.84163094</c:v>
                </c:pt>
                <c:pt idx="74">
                  <c:v>650884797.22803855</c:v>
                </c:pt>
                <c:pt idx="75">
                  <c:v>1091657975.3142717</c:v>
                </c:pt>
                <c:pt idx="76">
                  <c:v>1172898162.404531</c:v>
                </c:pt>
                <c:pt idx="77">
                  <c:v>1375240401.7729549</c:v>
                </c:pt>
                <c:pt idx="78">
                  <c:v>1340711569.3723614</c:v>
                </c:pt>
                <c:pt idx="79">
                  <c:v>1575134294.3420761</c:v>
                </c:pt>
                <c:pt idx="80">
                  <c:v>1574054827.2276046</c:v>
                </c:pt>
                <c:pt idx="81">
                  <c:v>1553496277.3269265</c:v>
                </c:pt>
                <c:pt idx="82">
                  <c:v>1545024179.2971838</c:v>
                </c:pt>
                <c:pt idx="83">
                  <c:v>1895578724.2303627</c:v>
                </c:pt>
                <c:pt idx="84">
                  <c:v>1694889783.0402031</c:v>
                </c:pt>
                <c:pt idx="85">
                  <c:v>1726464259.8983629</c:v>
                </c:pt>
                <c:pt idx="86">
                  <c:v>1981545525.7423131</c:v>
                </c:pt>
                <c:pt idx="87">
                  <c:v>1906741113.8180063</c:v>
                </c:pt>
                <c:pt idx="88">
                  <c:v>1880055461.6355352</c:v>
                </c:pt>
                <c:pt idx="89">
                  <c:v>2018088285.02104</c:v>
                </c:pt>
                <c:pt idx="90">
                  <c:v>2207785828.1474662</c:v>
                </c:pt>
                <c:pt idx="91">
                  <c:v>2120615143.1119072</c:v>
                </c:pt>
                <c:pt idx="92">
                  <c:v>1994368919.0189016</c:v>
                </c:pt>
                <c:pt idx="93">
                  <c:v>2108946379.1486173</c:v>
                </c:pt>
                <c:pt idx="94">
                  <c:v>2410078365.7622113</c:v>
                </c:pt>
                <c:pt idx="95">
                  <c:v>2474846887.4756241</c:v>
                </c:pt>
                <c:pt idx="96">
                  <c:v>2542535933.2743235</c:v>
                </c:pt>
                <c:pt idx="97">
                  <c:v>2492658882.2567616</c:v>
                </c:pt>
                <c:pt idx="98">
                  <c:v>2341446286.0367756</c:v>
                </c:pt>
                <c:pt idx="99">
                  <c:v>2410096457.2113123</c:v>
                </c:pt>
                <c:pt idx="100">
                  <c:v>2783989378.0667291</c:v>
                </c:pt>
                <c:pt idx="101">
                  <c:v>2714043621.2043242</c:v>
                </c:pt>
                <c:pt idx="102">
                  <c:v>2135131066.6765487</c:v>
                </c:pt>
                <c:pt idx="103">
                  <c:v>2417057950.2578888</c:v>
                </c:pt>
                <c:pt idx="104">
                  <c:v>2608780163.0450034</c:v>
                </c:pt>
                <c:pt idx="105">
                  <c:v>3366044391.1799097</c:v>
                </c:pt>
                <c:pt idx="106">
                  <c:v>4299159005.8441992</c:v>
                </c:pt>
                <c:pt idx="107">
                  <c:v>3602353163.4158998</c:v>
                </c:pt>
                <c:pt idx="108">
                  <c:v>3475299551.6874127</c:v>
                </c:pt>
                <c:pt idx="109">
                  <c:v>3353926610.5397782</c:v>
                </c:pt>
                <c:pt idx="110">
                  <c:v>3374468278.0019493</c:v>
                </c:pt>
                <c:pt idx="111">
                  <c:v>3312887539.8900542</c:v>
                </c:pt>
                <c:pt idx="112">
                  <c:v>3264855978.6107893</c:v>
                </c:pt>
                <c:pt idx="113">
                  <c:v>2997447676.6029987</c:v>
                </c:pt>
                <c:pt idx="114">
                  <c:v>2722978317.6478043</c:v>
                </c:pt>
                <c:pt idx="115">
                  <c:v>2745139711.5108914</c:v>
                </c:pt>
                <c:pt idx="116">
                  <c:v>3414198269.9209476</c:v>
                </c:pt>
                <c:pt idx="117">
                  <c:v>3758040195.7405438</c:v>
                </c:pt>
                <c:pt idx="118">
                  <c:v>3178819645.9098339</c:v>
                </c:pt>
                <c:pt idx="119">
                  <c:v>3243921663.0902996</c:v>
                </c:pt>
                <c:pt idx="120">
                  <c:v>3585138632.9520016</c:v>
                </c:pt>
                <c:pt idx="121">
                  <c:v>4293046452.3833504</c:v>
                </c:pt>
                <c:pt idx="122">
                  <c:v>3572758575.4714098</c:v>
                </c:pt>
                <c:pt idx="123">
                  <c:v>3295970761.1785884</c:v>
                </c:pt>
                <c:pt idx="124">
                  <c:v>3114299391.0769877</c:v>
                </c:pt>
                <c:pt idx="125">
                  <c:v>3533359946.3452549</c:v>
                </c:pt>
                <c:pt idx="126">
                  <c:v>3648754542.9747767</c:v>
                </c:pt>
                <c:pt idx="127">
                  <c:v>3909988039.4619455</c:v>
                </c:pt>
                <c:pt idx="128">
                  <c:v>5723004094.7909164</c:v>
                </c:pt>
                <c:pt idx="129">
                  <c:v>4552048403.045598</c:v>
                </c:pt>
                <c:pt idx="130">
                  <c:v>6090177272.3419905</c:v>
                </c:pt>
                <c:pt idx="131">
                  <c:v>4835975436.0989256</c:v>
                </c:pt>
                <c:pt idx="132">
                  <c:v>5808976490.3834839</c:v>
                </c:pt>
                <c:pt idx="133">
                  <c:v>6035428912.9100418</c:v>
                </c:pt>
                <c:pt idx="134">
                  <c:v>6737816583.608942</c:v>
                </c:pt>
                <c:pt idx="135">
                  <c:v>7357645647.6790924</c:v>
                </c:pt>
                <c:pt idx="136">
                  <c:v>6972967386.5302677</c:v>
                </c:pt>
                <c:pt idx="137">
                  <c:v>6793828091.9769068</c:v>
                </c:pt>
                <c:pt idx="138">
                  <c:v>6941839953.3659391</c:v>
                </c:pt>
                <c:pt idx="139">
                  <c:v>7344904088.8090315</c:v>
                </c:pt>
                <c:pt idx="140">
                  <c:v>7934932970.9033546</c:v>
                </c:pt>
                <c:pt idx="141">
                  <c:v>8541836410.6963434</c:v>
                </c:pt>
                <c:pt idx="142">
                  <c:v>6741301679.3743553</c:v>
                </c:pt>
                <c:pt idx="143">
                  <c:v>6815779722.8432312</c:v>
                </c:pt>
                <c:pt idx="144">
                  <c:v>7736805695.8663378</c:v>
                </c:pt>
                <c:pt idx="145">
                  <c:v>8166990749.1427984</c:v>
                </c:pt>
                <c:pt idx="146">
                  <c:v>7684774676.2967987</c:v>
                </c:pt>
                <c:pt idx="147">
                  <c:v>8164403150.167614</c:v>
                </c:pt>
                <c:pt idx="148">
                  <c:v>8760798591.9511909</c:v>
                </c:pt>
                <c:pt idx="149">
                  <c:v>9641107506.386179</c:v>
                </c:pt>
                <c:pt idx="150">
                  <c:v>9605747386.7343502</c:v>
                </c:pt>
                <c:pt idx="151">
                  <c:v>9912384371.7548084</c:v>
                </c:pt>
                <c:pt idx="152">
                  <c:v>10173406697.711897</c:v>
                </c:pt>
                <c:pt idx="153">
                  <c:v>#N/A</c:v>
                </c:pt>
              </c:numCache>
            </c:numRef>
          </c:val>
          <c:smooth val="0"/>
          <c:extLst>
            <c:ext xmlns:c16="http://schemas.microsoft.com/office/drawing/2014/chart" uri="{C3380CC4-5D6E-409C-BE32-E72D297353CC}">
              <c16:uniqueId val="{00000001-EE0C-49FF-8223-C6BD7D428306}"/>
            </c:ext>
          </c:extLst>
        </c:ser>
        <c:ser>
          <c:idx val="2"/>
          <c:order val="2"/>
          <c:tx>
            <c:strRef>
              <c:f>'2.2 Real investment'!$R$2</c:f>
              <c:strCache>
                <c:ptCount val="1"/>
                <c:pt idx="0">
                  <c:v>Total all infrastructure</c:v>
                </c:pt>
              </c:strCache>
            </c:strRef>
          </c:tx>
          <c:spPr>
            <a:ln w="28575" cap="rnd">
              <a:solidFill>
                <a:schemeClr val="accent3"/>
              </a:solidFill>
              <a:round/>
            </a:ln>
            <a:effectLst/>
          </c:spPr>
          <c:marker>
            <c:symbol val="none"/>
          </c:marker>
          <c:cat>
            <c:numRef>
              <c:f>'2.2 Real investment'!$A$8:$A$161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'2.2 Real investment'!$R$8:$R$161</c:f>
              <c:numCache>
                <c:formatCode>"$"#,##0</c:formatCode>
                <c:ptCount val="154"/>
                <c:pt idx="0">
                  <c:v>265095365.6751202</c:v>
                </c:pt>
                <c:pt idx="1">
                  <c:v>264089201.10761184</c:v>
                </c:pt>
                <c:pt idx="2">
                  <c:v>276732781.885894</c:v>
                </c:pt>
                <c:pt idx="3">
                  <c:v>322069428.37201482</c:v>
                </c:pt>
                <c:pt idx="4">
                  <c:v>352204414.09725481</c:v>
                </c:pt>
                <c:pt idx="5">
                  <c:v>350376160.79689592</c:v>
                </c:pt>
                <c:pt idx="6">
                  <c:v>314739049.63592803</c:v>
                </c:pt>
                <c:pt idx="7">
                  <c:v>302098004.07402718</c:v>
                </c:pt>
                <c:pt idx="8">
                  <c:v>350348408.15783501</c:v>
                </c:pt>
                <c:pt idx="9">
                  <c:v>416048577.57103348</c:v>
                </c:pt>
                <c:pt idx="10">
                  <c:v>287238229.92750794</c:v>
                </c:pt>
                <c:pt idx="11">
                  <c:v>318672671.79349172</c:v>
                </c:pt>
                <c:pt idx="12">
                  <c:v>190836301.02081928</c:v>
                </c:pt>
                <c:pt idx="13">
                  <c:v>203671868.61082911</c:v>
                </c:pt>
                <c:pt idx="14">
                  <c:v>192477078.92100081</c:v>
                </c:pt>
                <c:pt idx="15">
                  <c:v>311402657.45874387</c:v>
                </c:pt>
                <c:pt idx="16">
                  <c:v>432046295.23614639</c:v>
                </c:pt>
                <c:pt idx="17">
                  <c:v>377802852.9106921</c:v>
                </c:pt>
                <c:pt idx="18">
                  <c:v>164989103.35739532</c:v>
                </c:pt>
                <c:pt idx="19">
                  <c:v>145351924.35031572</c:v>
                </c:pt>
                <c:pt idx="20">
                  <c:v>161960907.0735665</c:v>
                </c:pt>
                <c:pt idx="21">
                  <c:v>179265717.70448256</c:v>
                </c:pt>
                <c:pt idx="22">
                  <c:v>172160388.34716058</c:v>
                </c:pt>
                <c:pt idx="23">
                  <c:v>174935574.63056162</c:v>
                </c:pt>
                <c:pt idx="24">
                  <c:v>237549330.11357591</c:v>
                </c:pt>
                <c:pt idx="25">
                  <c:v>179709894.81438923</c:v>
                </c:pt>
                <c:pt idx="26">
                  <c:v>430194875.71407497</c:v>
                </c:pt>
                <c:pt idx="27">
                  <c:v>241528119.14353111</c:v>
                </c:pt>
                <c:pt idx="28">
                  <c:v>288321599.08623916</c:v>
                </c:pt>
                <c:pt idx="29">
                  <c:v>287322333.75935167</c:v>
                </c:pt>
                <c:pt idx="30">
                  <c:v>336478520.70406747</c:v>
                </c:pt>
                <c:pt idx="31">
                  <c:v>464940698.08404011</c:v>
                </c:pt>
                <c:pt idx="32">
                  <c:v>609834513.90352535</c:v>
                </c:pt>
                <c:pt idx="33">
                  <c:v>624767680.90665615</c:v>
                </c:pt>
                <c:pt idx="34">
                  <c:v>936275797.60740733</c:v>
                </c:pt>
                <c:pt idx="35">
                  <c:v>700805602.18196976</c:v>
                </c:pt>
                <c:pt idx="36">
                  <c:v>878174241.71393716</c:v>
                </c:pt>
                <c:pt idx="37">
                  <c:v>993327760.28547204</c:v>
                </c:pt>
                <c:pt idx="38">
                  <c:v>1053124033.5392933</c:v>
                </c:pt>
                <c:pt idx="39">
                  <c:v>1312556202.9658391</c:v>
                </c:pt>
                <c:pt idx="40">
                  <c:v>1033895477.5030121</c:v>
                </c:pt>
                <c:pt idx="41">
                  <c:v>1265326628.0516219</c:v>
                </c:pt>
                <c:pt idx="42">
                  <c:v>1224802708.2338984</c:v>
                </c:pt>
                <c:pt idx="43">
                  <c:v>1276572595.9744344</c:v>
                </c:pt>
                <c:pt idx="44">
                  <c:v>1223901329.5065248</c:v>
                </c:pt>
                <c:pt idx="45">
                  <c:v>1027133806.0502954</c:v>
                </c:pt>
                <c:pt idx="46">
                  <c:v>840488608.44135237</c:v>
                </c:pt>
                <c:pt idx="47">
                  <c:v>563074189.82131088</c:v>
                </c:pt>
                <c:pt idx="48">
                  <c:v>473724082.84576267</c:v>
                </c:pt>
                <c:pt idx="49">
                  <c:v>511217094.14058137</c:v>
                </c:pt>
                <c:pt idx="50">
                  <c:v>629779809.56067002</c:v>
                </c:pt>
                <c:pt idx="51">
                  <c:v>842239671.78845966</c:v>
                </c:pt>
                <c:pt idx="52">
                  <c:v>1177898356.0065823</c:v>
                </c:pt>
                <c:pt idx="53">
                  <c:v>1015315699.3483745</c:v>
                </c:pt>
                <c:pt idx="54">
                  <c:v>1219134381.3497679</c:v>
                </c:pt>
                <c:pt idx="55">
                  <c:v>1402037034.216162</c:v>
                </c:pt>
                <c:pt idx="56">
                  <c:v>1304493292.8274994</c:v>
                </c:pt>
                <c:pt idx="57">
                  <c:v>1700930372.3168943</c:v>
                </c:pt>
                <c:pt idx="58">
                  <c:v>1595696476.4600849</c:v>
                </c:pt>
                <c:pt idx="59">
                  <c:v>1716508773.3381541</c:v>
                </c:pt>
                <c:pt idx="60">
                  <c:v>2014664450.6222346</c:v>
                </c:pt>
                <c:pt idx="61">
                  <c:v>1665367529.8195074</c:v>
                </c:pt>
                <c:pt idx="62">
                  <c:v>1065128692.985586</c:v>
                </c:pt>
                <c:pt idx="63">
                  <c:v>1105689314.7926021</c:v>
                </c:pt>
                <c:pt idx="64">
                  <c:v>1063471513.9893658</c:v>
                </c:pt>
                <c:pt idx="65">
                  <c:v>1675582188.5999029</c:v>
                </c:pt>
                <c:pt idx="66">
                  <c:v>1460510125.2411191</c:v>
                </c:pt>
                <c:pt idx="67">
                  <c:v>1900165758.2000377</c:v>
                </c:pt>
                <c:pt idx="68">
                  <c:v>2501415686.6035199</c:v>
                </c:pt>
                <c:pt idx="69">
                  <c:v>3140546332.2033892</c:v>
                </c:pt>
                <c:pt idx="70">
                  <c:v>2971255245.2759075</c:v>
                </c:pt>
                <c:pt idx="71">
                  <c:v>2278583027.1240969</c:v>
                </c:pt>
                <c:pt idx="72">
                  <c:v>0.66637513678116655</c:v>
                </c:pt>
                <c:pt idx="73">
                  <c:v>1062424839.344759</c:v>
                </c:pt>
                <c:pt idx="74">
                  <c:v>1405300748.3487451</c:v>
                </c:pt>
                <c:pt idx="75">
                  <c:v>2220998596.3488665</c:v>
                </c:pt>
                <c:pt idx="76">
                  <c:v>2446982857.9808159</c:v>
                </c:pt>
                <c:pt idx="77">
                  <c:v>2935528677.8732281</c:v>
                </c:pt>
                <c:pt idx="78">
                  <c:v>3065708205.6460981</c:v>
                </c:pt>
                <c:pt idx="79">
                  <c:v>3419335202.4376831</c:v>
                </c:pt>
                <c:pt idx="80">
                  <c:v>3702399580.9291372</c:v>
                </c:pt>
                <c:pt idx="81">
                  <c:v>3944491074.0652566</c:v>
                </c:pt>
                <c:pt idx="82">
                  <c:v>4054890933.1187353</c:v>
                </c:pt>
                <c:pt idx="83">
                  <c:v>5060718536.2440958</c:v>
                </c:pt>
                <c:pt idx="84">
                  <c:v>4915106136.3598881</c:v>
                </c:pt>
                <c:pt idx="85">
                  <c:v>5266967865.1771145</c:v>
                </c:pt>
                <c:pt idx="86">
                  <c:v>5757160858.628747</c:v>
                </c:pt>
                <c:pt idx="87">
                  <c:v>5599566444.4244032</c:v>
                </c:pt>
                <c:pt idx="88">
                  <c:v>5859812562.5924397</c:v>
                </c:pt>
                <c:pt idx="89">
                  <c:v>6065479508.1121168</c:v>
                </c:pt>
                <c:pt idx="90">
                  <c:v>6223831061.1423035</c:v>
                </c:pt>
                <c:pt idx="91">
                  <c:v>6064097882.4503517</c:v>
                </c:pt>
                <c:pt idx="92">
                  <c:v>6008156304.2167377</c:v>
                </c:pt>
                <c:pt idx="93">
                  <c:v>6201057984.1217422</c:v>
                </c:pt>
                <c:pt idx="94">
                  <c:v>6742934915.2685471</c:v>
                </c:pt>
                <c:pt idx="95">
                  <c:v>7245392495.6151791</c:v>
                </c:pt>
                <c:pt idx="96">
                  <c:v>7627637476.0955477</c:v>
                </c:pt>
                <c:pt idx="97">
                  <c:v>8248171166.7077761</c:v>
                </c:pt>
                <c:pt idx="98">
                  <c:v>7625051852.305974</c:v>
                </c:pt>
                <c:pt idx="99">
                  <c:v>6967392646.8491268</c:v>
                </c:pt>
                <c:pt idx="100">
                  <c:v>7726930916.7240553</c:v>
                </c:pt>
                <c:pt idx="101">
                  <c:v>7654396667.2127333</c:v>
                </c:pt>
                <c:pt idx="102">
                  <c:v>6887910839.8544235</c:v>
                </c:pt>
                <c:pt idx="103">
                  <c:v>7617946003.8494053</c:v>
                </c:pt>
                <c:pt idx="104">
                  <c:v>7080110362.8306961</c:v>
                </c:pt>
                <c:pt idx="105">
                  <c:v>9151672831.1923275</c:v>
                </c:pt>
                <c:pt idx="106">
                  <c:v>11688801314.103632</c:v>
                </c:pt>
                <c:pt idx="107">
                  <c:v>9529204299.769516</c:v>
                </c:pt>
                <c:pt idx="108">
                  <c:v>9007336052.5461464</c:v>
                </c:pt>
                <c:pt idx="109">
                  <c:v>8634087764.5320473</c:v>
                </c:pt>
                <c:pt idx="110">
                  <c:v>7810809883.3170195</c:v>
                </c:pt>
                <c:pt idx="111">
                  <c:v>7678038077.5565796</c:v>
                </c:pt>
                <c:pt idx="112">
                  <c:v>8028884591.1889086</c:v>
                </c:pt>
                <c:pt idx="113">
                  <c:v>7785525831.1448641</c:v>
                </c:pt>
                <c:pt idx="114">
                  <c:v>7837520838.5578384</c:v>
                </c:pt>
                <c:pt idx="115">
                  <c:v>7197502559.7710762</c:v>
                </c:pt>
                <c:pt idx="116">
                  <c:v>8207141968.8334446</c:v>
                </c:pt>
                <c:pt idx="117">
                  <c:v>8563809808.9183531</c:v>
                </c:pt>
                <c:pt idx="118">
                  <c:v>6973584602.2662354</c:v>
                </c:pt>
                <c:pt idx="119">
                  <c:v>7531375454.7175531</c:v>
                </c:pt>
                <c:pt idx="120">
                  <c:v>8033811163.6960964</c:v>
                </c:pt>
                <c:pt idx="121">
                  <c:v>9408759853.6256332</c:v>
                </c:pt>
                <c:pt idx="122">
                  <c:v>7803620926.3536129</c:v>
                </c:pt>
                <c:pt idx="123">
                  <c:v>6777805164.8673038</c:v>
                </c:pt>
                <c:pt idx="124">
                  <c:v>6073037853.0166807</c:v>
                </c:pt>
                <c:pt idx="125">
                  <c:v>6654533255.4490509</c:v>
                </c:pt>
                <c:pt idx="126">
                  <c:v>9045931050.9056225</c:v>
                </c:pt>
                <c:pt idx="127">
                  <c:v>10157252025.987667</c:v>
                </c:pt>
                <c:pt idx="128">
                  <c:v>12556347838.767385</c:v>
                </c:pt>
                <c:pt idx="129">
                  <c:v>10337843363.163839</c:v>
                </c:pt>
                <c:pt idx="130">
                  <c:v>13061584889.459414</c:v>
                </c:pt>
                <c:pt idx="131">
                  <c:v>12884591708.662092</c:v>
                </c:pt>
                <c:pt idx="132">
                  <c:v>12341605267.739471</c:v>
                </c:pt>
                <c:pt idx="133">
                  <c:v>12767339433.385387</c:v>
                </c:pt>
                <c:pt idx="134">
                  <c:v>14213289871.855949</c:v>
                </c:pt>
                <c:pt idx="135">
                  <c:v>15576250582.06226</c:v>
                </c:pt>
                <c:pt idx="136">
                  <c:v>17157646433.094088</c:v>
                </c:pt>
                <c:pt idx="137">
                  <c:v>16517180754.40012</c:v>
                </c:pt>
                <c:pt idx="138">
                  <c:v>16309114187.935282</c:v>
                </c:pt>
                <c:pt idx="139">
                  <c:v>19289684737.787457</c:v>
                </c:pt>
                <c:pt idx="140">
                  <c:v>19285615968.509251</c:v>
                </c:pt>
                <c:pt idx="141">
                  <c:v>18890414131.429646</c:v>
                </c:pt>
                <c:pt idx="142">
                  <c:v>18241397598.036152</c:v>
                </c:pt>
                <c:pt idx="143">
                  <c:v>17869126842.831028</c:v>
                </c:pt>
                <c:pt idx="144">
                  <c:v>19037865917.762367</c:v>
                </c:pt>
                <c:pt idx="145">
                  <c:v>19747565093.796539</c:v>
                </c:pt>
                <c:pt idx="146">
                  <c:v>19118446603.007317</c:v>
                </c:pt>
                <c:pt idx="147">
                  <c:v>19150235621.466194</c:v>
                </c:pt>
                <c:pt idx="148">
                  <c:v>20857318268.961147</c:v>
                </c:pt>
                <c:pt idx="149">
                  <c:v>22429462342.926651</c:v>
                </c:pt>
                <c:pt idx="150">
                  <c:v>23684902220.396629</c:v>
                </c:pt>
                <c:pt idx="151">
                  <c:v>24356423637.228973</c:v>
                </c:pt>
                <c:pt idx="152">
                  <c:v>26427708923.909302</c:v>
                </c:pt>
                <c:pt idx="153">
                  <c:v>#N/A</c:v>
                </c:pt>
              </c:numCache>
            </c:numRef>
          </c:val>
          <c:smooth val="0"/>
          <c:extLst>
            <c:ext xmlns:c16="http://schemas.microsoft.com/office/drawing/2014/chart" uri="{C3380CC4-5D6E-409C-BE32-E72D297353CC}">
              <c16:uniqueId val="{00000002-EE0C-49FF-8223-C6BD7D428306}"/>
            </c:ext>
          </c:extLst>
        </c:ser>
        <c:dLbls>
          <c:showLegendKey val="0"/>
          <c:showVal val="0"/>
          <c:showCatName val="0"/>
          <c:showSerName val="0"/>
          <c:showPercent val="0"/>
          <c:showBubbleSize val="0"/>
        </c:dLbls>
        <c:smooth val="0"/>
        <c:axId val="1810141055"/>
        <c:axId val="1810137695"/>
      </c:lineChart>
      <c:catAx>
        <c:axId val="18101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37695"/>
        <c:crosses val="autoZero"/>
        <c:auto val="1"/>
        <c:lblAlgn val="ctr"/>
        <c:lblOffset val="100"/>
        <c:tickLblSkip val="10"/>
        <c:noMultiLvlLbl val="0"/>
      </c:catAx>
      <c:valAx>
        <c:axId val="181013769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n&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014105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GDP'!$AO$3</c:f>
              <c:strCache>
                <c:ptCount val="1"/>
                <c:pt idx="0">
                  <c:v>School numbers - Primary</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GDP'!$AO$8:$AO$161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0.28568693215889618</c:v>
                </c:pt>
                <c:pt idx="21">
                  <c:v>0.29310506050912483</c:v>
                </c:pt>
                <c:pt idx="22">
                  <c:v>0.29084157869689681</c:v>
                </c:pt>
                <c:pt idx="23">
                  <c:v>0.29551171761007017</c:v>
                </c:pt>
                <c:pt idx="24">
                  <c:v>0.31655201496698243</c:v>
                </c:pt>
                <c:pt idx="25">
                  <c:v>0.31575127603930619</c:v>
                </c:pt>
                <c:pt idx="26">
                  <c:v>0.29410513264254917</c:v>
                </c:pt>
                <c:pt idx="27">
                  <c:v>0.29865109782495741</c:v>
                </c:pt>
                <c:pt idx="28">
                  <c:v>0.29902022154283947</c:v>
                </c:pt>
                <c:pt idx="29">
                  <c:v>0.29414916986105705</c:v>
                </c:pt>
                <c:pt idx="30">
                  <c:v>0.27696178106596919</c:v>
                </c:pt>
                <c:pt idx="31">
                  <c:v>0.2768217138634072</c:v>
                </c:pt>
                <c:pt idx="32">
                  <c:v>0.26156830770151401</c:v>
                </c:pt>
                <c:pt idx="33">
                  <c:v>0.24247456100182244</c:v>
                </c:pt>
                <c:pt idx="34">
                  <c:v>0.24955325444107354</c:v>
                </c:pt>
                <c:pt idx="35">
                  <c:v>0.23008661891016269</c:v>
                </c:pt>
                <c:pt idx="36">
                  <c:v>0.21614067667756451</c:v>
                </c:pt>
                <c:pt idx="37">
                  <c:v>0.21443273998385981</c:v>
                </c:pt>
                <c:pt idx="38">
                  <c:v>0.23399565234160474</c:v>
                </c:pt>
                <c:pt idx="39">
                  <c:v>0.23664999352045415</c:v>
                </c:pt>
                <c:pt idx="40">
                  <c:v>0.21390957223266735</c:v>
                </c:pt>
                <c:pt idx="41">
                  <c:v>0.20821025167427645</c:v>
                </c:pt>
                <c:pt idx="42">
                  <c:v>0.2180228711959146</c:v>
                </c:pt>
                <c:pt idx="43">
                  <c:v>0.21760686555270914</c:v>
                </c:pt>
                <c:pt idx="44">
                  <c:v>0.21711597767215682</c:v>
                </c:pt>
                <c:pt idx="45">
                  <c:v>0.21823254207346021</c:v>
                </c:pt>
                <c:pt idx="46">
                  <c:v>0.22214483816582756</c:v>
                </c:pt>
                <c:pt idx="47">
                  <c:v>0.22995888190696964</c:v>
                </c:pt>
                <c:pt idx="48">
                  <c:v>0.23431885200090904</c:v>
                </c:pt>
                <c:pt idx="49">
                  <c:v>0.23129335059889145</c:v>
                </c:pt>
                <c:pt idx="50">
                  <c:v>0.2134084249047665</c:v>
                </c:pt>
                <c:pt idx="51">
                  <c:v>0.21268743465720613</c:v>
                </c:pt>
                <c:pt idx="52">
                  <c:v>0.21788339072243224</c:v>
                </c:pt>
                <c:pt idx="53">
                  <c:v>0.20106433444659483</c:v>
                </c:pt>
                <c:pt idx="54">
                  <c:v>0.19966166126079155</c:v>
                </c:pt>
                <c:pt idx="55">
                  <c:v>0.19228714886419995</c:v>
                </c:pt>
                <c:pt idx="56">
                  <c:v>0.19288011072968078</c:v>
                </c:pt>
                <c:pt idx="57">
                  <c:v>0.19172375492130758</c:v>
                </c:pt>
                <c:pt idx="58">
                  <c:v>0.19484690707504734</c:v>
                </c:pt>
                <c:pt idx="59">
                  <c:v>0.18180602250391173</c:v>
                </c:pt>
                <c:pt idx="60">
                  <c:v>0.18042082641890564</c:v>
                </c:pt>
                <c:pt idx="61">
                  <c:v>0.1867647520400311</c:v>
                </c:pt>
                <c:pt idx="62">
                  <c:v>0.1967148965982555</c:v>
                </c:pt>
                <c:pt idx="63">
                  <c:v>0.19751148954576461</c:v>
                </c:pt>
                <c:pt idx="64">
                  <c:v>0.17790293024768253</c:v>
                </c:pt>
                <c:pt idx="65">
                  <c:v>0.17248645169745261</c:v>
                </c:pt>
                <c:pt idx="66">
                  <c:v>0.15551473640255289</c:v>
                </c:pt>
                <c:pt idx="67">
                  <c:v>0.13176547270159467</c:v>
                </c:pt>
                <c:pt idx="68">
                  <c:v>0.12265706684736657</c:v>
                </c:pt>
                <c:pt idx="69">
                  <c:v>0.11231532333354373</c:v>
                </c:pt>
                <c:pt idx="70">
                  <c:v>0.10582038141654498</c:v>
                </c:pt>
                <c:pt idx="71">
                  <c:v>0.10093263342162385</c:v>
                </c:pt>
                <c:pt idx="72">
                  <c:v>9.4845812852729194E-2</c:v>
                </c:pt>
                <c:pt idx="73">
                  <c:v>8.2860184201507744E-2</c:v>
                </c:pt>
                <c:pt idx="74">
                  <c:v>7.6045085336197027E-2</c:v>
                </c:pt>
                <c:pt idx="75">
                  <c:v>7.7039910021408753E-2</c:v>
                </c:pt>
                <c:pt idx="76">
                  <c:v>7.4328450432871687E-2</c:v>
                </c:pt>
                <c:pt idx="77">
                  <c:v>7.2028579178285354E-2</c:v>
                </c:pt>
                <c:pt idx="78">
                  <c:v>6.8955288211730942E-2</c:v>
                </c:pt>
                <c:pt idx="79">
                  <c:v>7.1705519950339039E-2</c:v>
                </c:pt>
                <c:pt idx="80">
                  <c:v>6.8481350822704276E-2</c:v>
                </c:pt>
                <c:pt idx="81">
                  <c:v>5.8618014157371043E-2</c:v>
                </c:pt>
                <c:pt idx="82">
                  <c:v>6.2163992140881016E-2</c:v>
                </c:pt>
                <c:pt idx="83">
                  <c:v>6.2654647361918947E-2</c:v>
                </c:pt>
                <c:pt idx="84">
                  <c:v>6.1362468449241453E-2</c:v>
                </c:pt>
                <c:pt idx="85">
                  <c:v>5.8167201269831104E-2</c:v>
                </c:pt>
                <c:pt idx="86">
                  <c:v>5.6276807400610938E-2</c:v>
                </c:pt>
                <c:pt idx="87">
                  <c:v>5.5554404856863956E-2</c:v>
                </c:pt>
                <c:pt idx="88">
                  <c:v>5.3510324828634784E-2</c:v>
                </c:pt>
                <c:pt idx="89">
                  <c:v>5.2562975527152743E-2</c:v>
                </c:pt>
                <c:pt idx="90">
                  <c:v>5.0896686659139073E-2</c:v>
                </c:pt>
                <c:pt idx="91">
                  <c:v>4.8476457886004888E-2</c:v>
                </c:pt>
                <c:pt idx="92">
                  <c:v>4.6991579771556949E-2</c:v>
                </c:pt>
                <c:pt idx="93">
                  <c:v>4.5665589115970212E-2</c:v>
                </c:pt>
                <c:pt idx="94">
                  <c:v>4.3531376380228526E-2</c:v>
                </c:pt>
                <c:pt idx="95">
                  <c:v>4.1173652452413972E-2</c:v>
                </c:pt>
                <c:pt idx="96">
                  <c:v>3.8983128724262767E-2</c:v>
                </c:pt>
                <c:pt idx="97">
                  <c:v>3.7701649532511448E-2</c:v>
                </c:pt>
                <c:pt idx="98">
                  <c:v>3.8364702503253738E-2</c:v>
                </c:pt>
                <c:pt idx="99">
                  <c:v>3.7065400272300417E-2</c:v>
                </c:pt>
                <c:pt idx="100">
                  <c:v>3.5173990010816412E-2</c:v>
                </c:pt>
                <c:pt idx="101">
                  <c:v>3.3971780000536168E-2</c:v>
                </c:pt>
                <c:pt idx="102">
                  <c:v>3.2898404037638544E-2</c:v>
                </c:pt>
                <c:pt idx="103">
                  <c:v>3.1232941149483297E-2</c:v>
                </c:pt>
                <c:pt idx="104">
                  <c:v>2.895874860796491E-2</c:v>
                </c:pt>
                <c:pt idx="105">
                  <c:v>2.7839204604077596E-2</c:v>
                </c:pt>
                <c:pt idx="106">
                  <c:v>2.7138591047112158E-2</c:v>
                </c:pt>
                <c:pt idx="107">
                  <c:v>2.6583577679211198E-2</c:v>
                </c:pt>
                <c:pt idx="108">
                  <c:v>2.7601416828176167E-2</c:v>
                </c:pt>
                <c:pt idx="109">
                  <c:v>2.7691419435068396E-2</c:v>
                </c:pt>
                <c:pt idx="110">
                  <c:v>2.7086638127729851E-2</c:v>
                </c:pt>
                <c:pt idx="111">
                  <c:v>2.6110276764642781E-2</c:v>
                </c:pt>
                <c:pt idx="112">
                  <c:v>2.4907749077490774E-2</c:v>
                </c:pt>
                <c:pt idx="113">
                  <c:v>2.4302558217473874E-2</c:v>
                </c:pt>
                <c:pt idx="114">
                  <c:v>2.3394337863696581E-2</c:v>
                </c:pt>
                <c:pt idx="115">
                  <c:v>2.231503244716216E-2</c:v>
                </c:pt>
                <c:pt idx="116">
                  <c:v>2.1748345835560387E-2</c:v>
                </c:pt>
                <c:pt idx="117">
                  <c:v>2.1130551816958276E-2</c:v>
                </c:pt>
                <c:pt idx="118">
                  <c:v>2.0865176127679238E-2</c:v>
                </c:pt>
                <c:pt idx="119">
                  <c:v>2.0930315515365543E-2</c:v>
                </c:pt>
                <c:pt idx="120">
                  <c:v>2.0852067844900502E-2</c:v>
                </c:pt>
                <c:pt idx="121">
                  <c:v>2.0811293749499943E-2</c:v>
                </c:pt>
                <c:pt idx="122">
                  <c:v>2.1022829408592486E-2</c:v>
                </c:pt>
                <c:pt idx="123">
                  <c:v>2.0706455542021926E-2</c:v>
                </c:pt>
                <c:pt idx="124">
                  <c:v>1.9437434191833938E-2</c:v>
                </c:pt>
                <c:pt idx="125">
                  <c:v>1.8379547189010428E-2</c:v>
                </c:pt>
                <c:pt idx="126">
                  <c:v>1.7398961527950688E-2</c:v>
                </c:pt>
                <c:pt idx="127">
                  <c:v>1.6777785918382301E-2</c:v>
                </c:pt>
                <c:pt idx="128">
                  <c:v>1.6378617363344051E-2</c:v>
                </c:pt>
                <c:pt idx="129">
                  <c:v>1.6025732259258206E-2</c:v>
                </c:pt>
                <c:pt idx="130">
                  <c:v>1.5025560335221939E-2</c:v>
                </c:pt>
                <c:pt idx="131">
                  <c:v>1.4547268776545811E-2</c:v>
                </c:pt>
                <c:pt idx="132">
                  <c:v>1.394681546655494E-2</c:v>
                </c:pt>
                <c:pt idx="133">
                  <c:v>1.3179591638779766E-2</c:v>
                </c:pt>
                <c:pt idx="134">
                  <c:v>1.2295153139489786E-2</c:v>
                </c:pt>
                <c:pt idx="135">
                  <c:v>1.1450784982175928E-2</c:v>
                </c:pt>
                <c:pt idx="136">
                  <c:v>1.1036256605073127E-2</c:v>
                </c:pt>
                <c:pt idx="137">
                  <c:v>1.0716828614508293E-2</c:v>
                </c:pt>
                <c:pt idx="138">
                  <c:v>1.0348190971622486E-2</c:v>
                </c:pt>
                <c:pt idx="139">
                  <c:v>1.041345897230605E-2</c:v>
                </c:pt>
                <c:pt idx="140">
                  <c:v>1.0355751112845342E-2</c:v>
                </c:pt>
                <c:pt idx="141">
                  <c:v>1.0156265813816975E-2</c:v>
                </c:pt>
                <c:pt idx="142">
                  <c:v>9.9133081204863475E-3</c:v>
                </c:pt>
                <c:pt idx="143">
                  <c:v>9.582467812301777E-3</c:v>
                </c:pt>
                <c:pt idx="144">
                  <c:v>9.2556319647332571E-3</c:v>
                </c:pt>
                <c:pt idx="145">
                  <c:v>8.9236196346907416E-3</c:v>
                </c:pt>
                <c:pt idx="146">
                  <c:v>8.5534161054994385E-3</c:v>
                </c:pt>
                <c:pt idx="147">
                  <c:v>8.2165971037023271E-3</c:v>
                </c:pt>
                <c:pt idx="148">
                  <c:v>7.9521400492002913E-3</c:v>
                </c:pt>
                <c:pt idx="149">
                  <c:v>7.6814622028616901E-3</c:v>
                </c:pt>
                <c:pt idx="150">
                  <c:v>7.499758757116665E-3</c:v>
                </c:pt>
                <c:pt idx="151">
                  <c:v>7.5151289884195002E-3</c:v>
                </c:pt>
                <c:pt idx="152">
                  <c:v>7.192779072050016E-3</c:v>
                </c:pt>
                <c:pt idx="153">
                  <c:v>6.924761659366143E-3</c:v>
                </c:pt>
              </c:numCache>
            </c:numRef>
          </c:val>
          <c:smooth val="0"/>
          <c:extLst>
            <c:ext xmlns:c16="http://schemas.microsoft.com/office/drawing/2014/chart" uri="{C3380CC4-5D6E-409C-BE32-E72D297353CC}">
              <c16:uniqueId val="{00000001-4959-4AEF-BAC9-80E91A9F8449}"/>
            </c:ext>
          </c:extLst>
        </c:ser>
        <c:ser>
          <c:idx val="1"/>
          <c:order val="1"/>
          <c:tx>
            <c:strRef>
              <c:f>'4.3 Network size per unit GDP'!$AP$3</c:f>
              <c:strCache>
                <c:ptCount val="1"/>
                <c:pt idx="0">
                  <c:v>School numbers - Secondary</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GDP'!$AP$8:$AP$161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2.9240432890398776E-2</c:v>
                </c:pt>
                <c:pt idx="21">
                  <c:v>2.8092509150673493E-2</c:v>
                </c:pt>
                <c:pt idx="22">
                  <c:v>2.6526267763886353E-2</c:v>
                </c:pt>
                <c:pt idx="23">
                  <c:v>2.7553971166395779E-2</c:v>
                </c:pt>
                <c:pt idx="24">
                  <c:v>2.884692471938102E-2</c:v>
                </c:pt>
                <c:pt idx="25">
                  <c:v>2.7665123484752294E-2</c:v>
                </c:pt>
                <c:pt idx="26">
                  <c:v>2.3832942656458685E-2</c:v>
                </c:pt>
                <c:pt idx="27">
                  <c:v>2.3224784168205889E-2</c:v>
                </c:pt>
                <c:pt idx="28">
                  <c:v>2.3857996399694638E-2</c:v>
                </c:pt>
                <c:pt idx="29">
                  <c:v>2.3833309633279582E-2</c:v>
                </c:pt>
                <c:pt idx="30">
                  <c:v>2.2071504403714769E-2</c:v>
                </c:pt>
                <c:pt idx="31">
                  <c:v>2.2264861207251501E-2</c:v>
                </c:pt>
                <c:pt idx="32">
                  <c:v>2.0039507444874059E-2</c:v>
                </c:pt>
                <c:pt idx="33">
                  <c:v>1.7938783311455583E-2</c:v>
                </c:pt>
                <c:pt idx="34">
                  <c:v>1.8637827926248945E-2</c:v>
                </c:pt>
                <c:pt idx="35">
                  <c:v>1.6838308172529962E-2</c:v>
                </c:pt>
                <c:pt idx="36">
                  <c:v>1.6299132995357325E-2</c:v>
                </c:pt>
                <c:pt idx="37">
                  <c:v>1.5166728495299693E-2</c:v>
                </c:pt>
                <c:pt idx="38">
                  <c:v>1.6516133286715636E-2</c:v>
                </c:pt>
                <c:pt idx="39">
                  <c:v>1.6477551876904754E-2</c:v>
                </c:pt>
                <c:pt idx="40">
                  <c:v>1.4891875872390598E-2</c:v>
                </c:pt>
                <c:pt idx="41">
                  <c:v>1.4492983928763881E-2</c:v>
                </c:pt>
                <c:pt idx="42">
                  <c:v>1.4494354892403558E-2</c:v>
                </c:pt>
                <c:pt idx="43">
                  <c:v>1.4006093387223037E-2</c:v>
                </c:pt>
                <c:pt idx="44">
                  <c:v>1.4318998527458195E-2</c:v>
                </c:pt>
                <c:pt idx="45">
                  <c:v>1.4664829137054844E-2</c:v>
                </c:pt>
                <c:pt idx="46">
                  <c:v>1.3518957093487629E-2</c:v>
                </c:pt>
                <c:pt idx="47">
                  <c:v>1.4297517974111666E-2</c:v>
                </c:pt>
                <c:pt idx="48">
                  <c:v>1.1485365192766429E-2</c:v>
                </c:pt>
                <c:pt idx="49">
                  <c:v>1.2110929745749351E-2</c:v>
                </c:pt>
                <c:pt idx="50">
                  <c:v>1.0067160123343324E-2</c:v>
                </c:pt>
                <c:pt idx="51">
                  <c:v>1.005350268862844E-2</c:v>
                </c:pt>
                <c:pt idx="52">
                  <c:v>1.0894169536121611E-2</c:v>
                </c:pt>
                <c:pt idx="53">
                  <c:v>1.1185214315728801E-2</c:v>
                </c:pt>
                <c:pt idx="54">
                  <c:v>1.1603583520166242E-2</c:v>
                </c:pt>
                <c:pt idx="55">
                  <c:v>1.1756948961626658E-2</c:v>
                </c:pt>
                <c:pt idx="56">
                  <c:v>1.202319951448208E-2</c:v>
                </c:pt>
                <c:pt idx="57">
                  <c:v>1.2424203855097894E-2</c:v>
                </c:pt>
                <c:pt idx="58">
                  <c:v>1.29726681704547E-2</c:v>
                </c:pt>
                <c:pt idx="59">
                  <c:v>1.2395865170721254E-2</c:v>
                </c:pt>
                <c:pt idx="60">
                  <c:v>1.2502067118025975E-2</c:v>
                </c:pt>
                <c:pt idx="61">
                  <c:v>1.3295543127094222E-2</c:v>
                </c:pt>
                <c:pt idx="62">
                  <c:v>1.3899773985744837E-2</c:v>
                </c:pt>
                <c:pt idx="63">
                  <c:v>1.3998966843855E-2</c:v>
                </c:pt>
                <c:pt idx="64">
                  <c:v>1.2601209893922051E-2</c:v>
                </c:pt>
                <c:pt idx="65">
                  <c:v>1.2629516463271106E-2</c:v>
                </c:pt>
                <c:pt idx="66">
                  <c:v>1.1493870170694007E-2</c:v>
                </c:pt>
                <c:pt idx="67">
                  <c:v>1.0110831766613036E-2</c:v>
                </c:pt>
                <c:pt idx="68">
                  <c:v>9.8036122772165255E-3</c:v>
                </c:pt>
                <c:pt idx="69">
                  <c:v>9.6006752681528605E-3</c:v>
                </c:pt>
                <c:pt idx="70">
                  <c:v>9.3230305916684967E-3</c:v>
                </c:pt>
                <c:pt idx="71">
                  <c:v>9.1616959398727986E-3</c:v>
                </c:pt>
                <c:pt idx="72">
                  <c:v>8.6423211711367139E-3</c:v>
                </c:pt>
                <c:pt idx="73">
                  <c:v>7.5770890576731956E-3</c:v>
                </c:pt>
                <c:pt idx="74">
                  <c:v>7.1751975504741761E-3</c:v>
                </c:pt>
                <c:pt idx="75">
                  <c:v>7.5998001930427089E-3</c:v>
                </c:pt>
                <c:pt idx="76">
                  <c:v>7.5906106769652697E-3</c:v>
                </c:pt>
                <c:pt idx="77">
                  <c:v>7.8253271206038411E-3</c:v>
                </c:pt>
                <c:pt idx="78">
                  <c:v>7.642544443466846E-3</c:v>
                </c:pt>
                <c:pt idx="79">
                  <c:v>8.1352951778326452E-3</c:v>
                </c:pt>
                <c:pt idx="80">
                  <c:v>7.7498878297465081E-3</c:v>
                </c:pt>
                <c:pt idx="81">
                  <c:v>6.754031393132463E-3</c:v>
                </c:pt>
                <c:pt idx="82">
                  <c:v>7.3320279232774385E-3</c:v>
                </c:pt>
                <c:pt idx="83">
                  <c:v>7.5248944366400764E-3</c:v>
                </c:pt>
                <c:pt idx="84">
                  <c:v>7.5870052886280164E-3</c:v>
                </c:pt>
                <c:pt idx="85">
                  <c:v>7.5379699540763373E-3</c:v>
                </c:pt>
                <c:pt idx="86">
                  <c:v>7.4974036175156026E-3</c:v>
                </c:pt>
                <c:pt idx="87">
                  <c:v>7.605527432386361E-3</c:v>
                </c:pt>
                <c:pt idx="88">
                  <c:v>7.4469794537632113E-3</c:v>
                </c:pt>
                <c:pt idx="89">
                  <c:v>7.2239966365723303E-3</c:v>
                </c:pt>
                <c:pt idx="90">
                  <c:v>7.152610987429627E-3</c:v>
                </c:pt>
                <c:pt idx="91">
                  <c:v>6.9469600032947719E-3</c:v>
                </c:pt>
                <c:pt idx="92">
                  <c:v>6.8341341024098891E-3</c:v>
                </c:pt>
                <c:pt idx="93">
                  <c:v>6.7381319360942347E-3</c:v>
                </c:pt>
                <c:pt idx="94">
                  <c:v>6.3679799813182603E-3</c:v>
                </c:pt>
                <c:pt idx="95">
                  <c:v>5.9681161611825958E-3</c:v>
                </c:pt>
                <c:pt idx="96">
                  <c:v>5.6865984319462003E-3</c:v>
                </c:pt>
                <c:pt idx="97">
                  <c:v>5.4786335840743211E-3</c:v>
                </c:pt>
                <c:pt idx="98">
                  <c:v>5.5554648810625202E-3</c:v>
                </c:pt>
                <c:pt idx="99">
                  <c:v>5.4964442970065162E-3</c:v>
                </c:pt>
                <c:pt idx="100">
                  <c:v>5.2320462983333847E-3</c:v>
                </c:pt>
                <c:pt idx="101">
                  <c:v>5.1630831474458591E-3</c:v>
                </c:pt>
                <c:pt idx="102">
                  <c:v>4.9965805434925648E-3</c:v>
                </c:pt>
                <c:pt idx="103">
                  <c:v>4.7966181601199441E-3</c:v>
                </c:pt>
                <c:pt idx="104">
                  <c:v>4.4753394427566691E-3</c:v>
                </c:pt>
                <c:pt idx="105">
                  <c:v>4.2913756212341397E-3</c:v>
                </c:pt>
                <c:pt idx="106">
                  <c:v>4.2737091018260715E-3</c:v>
                </c:pt>
                <c:pt idx="107">
                  <c:v>4.2783113288823518E-3</c:v>
                </c:pt>
                <c:pt idx="108">
                  <c:v>4.3886029985074296E-3</c:v>
                </c:pt>
                <c:pt idx="109">
                  <c:v>4.3857701190264699E-3</c:v>
                </c:pt>
                <c:pt idx="110">
                  <c:v>4.3025706773289294E-3</c:v>
                </c:pt>
                <c:pt idx="111">
                  <c:v>4.2158335121218618E-3</c:v>
                </c:pt>
                <c:pt idx="112">
                  <c:v>4.0077900779007794E-3</c:v>
                </c:pt>
                <c:pt idx="113">
                  <c:v>4.0622746707018598E-3</c:v>
                </c:pt>
                <c:pt idx="114">
                  <c:v>3.8957852902212846E-3</c:v>
                </c:pt>
                <c:pt idx="115">
                  <c:v>3.7644326662858536E-3</c:v>
                </c:pt>
                <c:pt idx="116">
                  <c:v>3.6769449103341506E-3</c:v>
                </c:pt>
                <c:pt idx="117">
                  <c:v>3.5531628532974426E-3</c:v>
                </c:pt>
                <c:pt idx="118">
                  <c:v>3.518999040272989E-3</c:v>
                </c:pt>
                <c:pt idx="119">
                  <c:v>3.5314891112419068E-3</c:v>
                </c:pt>
                <c:pt idx="120">
                  <c:v>3.5525085696478656E-3</c:v>
                </c:pt>
                <c:pt idx="121">
                  <c:v>2.9781219163103291E-3</c:v>
                </c:pt>
                <c:pt idx="122">
                  <c:v>3.0469171310444007E-3</c:v>
                </c:pt>
                <c:pt idx="123">
                  <c:v>3.0139495185682406E-3</c:v>
                </c:pt>
                <c:pt idx="124">
                  <c:v>2.7994584928049738E-3</c:v>
                </c:pt>
                <c:pt idx="125">
                  <c:v>2.6710760620707198E-3</c:v>
                </c:pt>
                <c:pt idx="126">
                  <c:v>2.5734066134272615E-3</c:v>
                </c:pt>
                <c:pt idx="127">
                  <c:v>2.4763718953769507E-3</c:v>
                </c:pt>
                <c:pt idx="128">
                  <c:v>2.4618167202572348E-3</c:v>
                </c:pt>
                <c:pt idx="129">
                  <c:v>2.3839344168967579E-3</c:v>
                </c:pt>
                <c:pt idx="130">
                  <c:v>2.2690284371391332E-3</c:v>
                </c:pt>
                <c:pt idx="131">
                  <c:v>2.2057230635917839E-3</c:v>
                </c:pt>
                <c:pt idx="132">
                  <c:v>2.1012270912288051E-3</c:v>
                </c:pt>
                <c:pt idx="133">
                  <c:v>2.0793927930549492E-3</c:v>
                </c:pt>
                <c:pt idx="134">
                  <c:v>2.037614832909795E-3</c:v>
                </c:pt>
                <c:pt idx="135">
                  <c:v>1.9520279401378099E-3</c:v>
                </c:pt>
                <c:pt idx="136">
                  <c:v>1.8940820697151343E-3</c:v>
                </c:pt>
                <c:pt idx="137">
                  <c:v>1.8428547495392862E-3</c:v>
                </c:pt>
                <c:pt idx="138">
                  <c:v>1.7881999126220496E-3</c:v>
                </c:pt>
                <c:pt idx="139">
                  <c:v>1.8168380858532981E-3</c:v>
                </c:pt>
                <c:pt idx="140">
                  <c:v>1.8431902079878422E-3</c:v>
                </c:pt>
                <c:pt idx="141">
                  <c:v>1.8318725583466591E-3</c:v>
                </c:pt>
                <c:pt idx="142">
                  <c:v>1.7943087698080288E-3</c:v>
                </c:pt>
                <c:pt idx="143">
                  <c:v>1.7431472523641435E-3</c:v>
                </c:pt>
                <c:pt idx="144">
                  <c:v>1.7274662412505722E-3</c:v>
                </c:pt>
                <c:pt idx="145">
                  <c:v>1.6683486530471229E-3</c:v>
                </c:pt>
                <c:pt idx="146">
                  <c:v>1.6133557800224467E-3</c:v>
                </c:pt>
                <c:pt idx="147">
                  <c:v>1.57995234796127E-3</c:v>
                </c:pt>
                <c:pt idx="148">
                  <c:v>1.5283146857147528E-3</c:v>
                </c:pt>
                <c:pt idx="149">
                  <c:v>1.4849510479568099E-3</c:v>
                </c:pt>
                <c:pt idx="150">
                  <c:v>1.4590369584097269E-3</c:v>
                </c:pt>
                <c:pt idx="151">
                  <c:v>1.4596618385544315E-3</c:v>
                </c:pt>
                <c:pt idx="152">
                  <c:v>1.3963324975091948E-3</c:v>
                </c:pt>
                <c:pt idx="153">
                  <c:v>1.3384293853245155E-3</c:v>
                </c:pt>
              </c:numCache>
            </c:numRef>
          </c:val>
          <c:smooth val="0"/>
          <c:extLst>
            <c:ext xmlns:c16="http://schemas.microsoft.com/office/drawing/2014/chart" uri="{C3380CC4-5D6E-409C-BE32-E72D297353CC}">
              <c16:uniqueId val="{00000002-4959-4AEF-BAC9-80E91A9F8449}"/>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Schools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GDP'!$AT$3</c:f>
              <c:strCache>
                <c:ptCount val="1"/>
                <c:pt idx="0">
                  <c:v>Prisoner volumes - total</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GDP'!$AT$8:$AT$161</c:f>
              <c:numCache>
                <c:formatCode>#,##0.0</c:formatCode>
                <c:ptCount val="154"/>
                <c:pt idx="0">
                  <c:v>#N/A</c:v>
                </c:pt>
                <c:pt idx="1">
                  <c:v>#N/A</c:v>
                </c:pt>
                <c:pt idx="2">
                  <c:v>#N/A</c:v>
                </c:pt>
                <c:pt idx="3">
                  <c:v>#N/A</c:v>
                </c:pt>
                <c:pt idx="4">
                  <c:v>#N/A</c:v>
                </c:pt>
                <c:pt idx="5">
                  <c:v>0.2149764528921819</c:v>
                </c:pt>
                <c:pt idx="6">
                  <c:v>0.19172473028335005</c:v>
                </c:pt>
                <c:pt idx="7">
                  <c:v>0.18024779396361898</c:v>
                </c:pt>
                <c:pt idx="8">
                  <c:v>0.14761055981997742</c:v>
                </c:pt>
                <c:pt idx="9">
                  <c:v>0.19517893355715782</c:v>
                </c:pt>
                <c:pt idx="10">
                  <c:v>0.17792376546174224</c:v>
                </c:pt>
                <c:pt idx="11">
                  <c:v>0.15597046553920607</c:v>
                </c:pt>
                <c:pt idx="12">
                  <c:v>0.14113629006324527</c:v>
                </c:pt>
                <c:pt idx="13">
                  <c:v>0.13943222236315159</c:v>
                </c:pt>
                <c:pt idx="14">
                  <c:v>0.12486963346086698</c:v>
                </c:pt>
                <c:pt idx="15">
                  <c:v>0.1191695338613097</c:v>
                </c:pt>
                <c:pt idx="16">
                  <c:v>0.12206864832994552</c:v>
                </c:pt>
                <c:pt idx="17">
                  <c:v>0.13548396523372275</c:v>
                </c:pt>
                <c:pt idx="18">
                  <c:v>0.12949099362780767</c:v>
                </c:pt>
                <c:pt idx="19">
                  <c:v>0.12425561698715647</c:v>
                </c:pt>
                <c:pt idx="20">
                  <c:v>0.10214394462389302</c:v>
                </c:pt>
                <c:pt idx="21">
                  <c:v>9.7046849793235704E-2</c:v>
                </c:pt>
                <c:pt idx="22">
                  <c:v>8.2041956726877086E-2</c:v>
                </c:pt>
                <c:pt idx="23">
                  <c:v>8.5620729194907694E-2</c:v>
                </c:pt>
                <c:pt idx="24">
                  <c:v>9.2271951254708828E-2</c:v>
                </c:pt>
                <c:pt idx="25">
                  <c:v>9.7934537136023125E-2</c:v>
                </c:pt>
                <c:pt idx="26">
                  <c:v>8.159472728912591E-2</c:v>
                </c:pt>
                <c:pt idx="27">
                  <c:v>0.1018946516675512</c:v>
                </c:pt>
                <c:pt idx="28">
                  <c:v>8.4775413873581618E-2</c:v>
                </c:pt>
                <c:pt idx="29">
                  <c:v>7.8111750281974368E-2</c:v>
                </c:pt>
                <c:pt idx="30">
                  <c:v>7.5043114972630207E-2</c:v>
                </c:pt>
                <c:pt idx="31">
                  <c:v>9.3739320114606645E-2</c:v>
                </c:pt>
                <c:pt idx="32">
                  <c:v>7.9366996590882782E-2</c:v>
                </c:pt>
                <c:pt idx="33">
                  <c:v>8.2831428981754635E-2</c:v>
                </c:pt>
                <c:pt idx="34">
                  <c:v>8.4838424521431893E-2</c:v>
                </c:pt>
                <c:pt idx="35">
                  <c:v>8.4191540862649808E-2</c:v>
                </c:pt>
                <c:pt idx="36">
                  <c:v>8.4330296802066149E-2</c:v>
                </c:pt>
                <c:pt idx="37">
                  <c:v>7.5452089558377719E-2</c:v>
                </c:pt>
                <c:pt idx="38">
                  <c:v>8.3606513221572934E-2</c:v>
                </c:pt>
                <c:pt idx="39">
                  <c:v>8.8655294454266675E-2</c:v>
                </c:pt>
                <c:pt idx="40">
                  <c:v>7.4948366330897159E-2</c:v>
                </c:pt>
                <c:pt idx="41">
                  <c:v>6.7577750644585072E-2</c:v>
                </c:pt>
                <c:pt idx="42">
                  <c:v>7.1256678842295335E-2</c:v>
                </c:pt>
                <c:pt idx="43">
                  <c:v>7.1226109054536663E-2</c:v>
                </c:pt>
                <c:pt idx="44">
                  <c:v>8.1668241601374938E-2</c:v>
                </c:pt>
                <c:pt idx="45">
                  <c:v>7.7963865638240717E-2</c:v>
                </c:pt>
                <c:pt idx="46">
                  <c:v>6.9597593925732601E-2</c:v>
                </c:pt>
                <c:pt idx="47">
                  <c:v>8.1675641600613941E-2</c:v>
                </c:pt>
                <c:pt idx="48">
                  <c:v>8.7445394081289859E-2</c:v>
                </c:pt>
                <c:pt idx="49">
                  <c:v>7.215742757607306E-2</c:v>
                </c:pt>
                <c:pt idx="50">
                  <c:v>7.6541156357633214E-2</c:v>
                </c:pt>
                <c:pt idx="51">
                  <c:v>7.7747087458726605E-2</c:v>
                </c:pt>
                <c:pt idx="52">
                  <c:v>7.7963716680271675E-2</c:v>
                </c:pt>
                <c:pt idx="53">
                  <c:v>7.6881503218352784E-2</c:v>
                </c:pt>
                <c:pt idx="54">
                  <c:v>7.982465214735053E-2</c:v>
                </c:pt>
                <c:pt idx="55">
                  <c:v>8.2491379599610004E-2</c:v>
                </c:pt>
                <c:pt idx="56">
                  <c:v>8.8297359397360456E-2</c:v>
                </c:pt>
                <c:pt idx="57">
                  <c:v>9.3528397548782616E-2</c:v>
                </c:pt>
                <c:pt idx="58">
                  <c:v>9.2157320913873741E-2</c:v>
                </c:pt>
                <c:pt idx="59">
                  <c:v>8.0363531686511711E-2</c:v>
                </c:pt>
                <c:pt idx="60">
                  <c:v>9.024003896091734E-2</c:v>
                </c:pt>
                <c:pt idx="61">
                  <c:v>0.10122172927891544</c:v>
                </c:pt>
                <c:pt idx="62">
                  <c:v>0.10074026669668401</c:v>
                </c:pt>
                <c:pt idx="63">
                  <c:v>9.3547598340452842E-2</c:v>
                </c:pt>
                <c:pt idx="64">
                  <c:v>7.1268163503832735E-2</c:v>
                </c:pt>
                <c:pt idx="65">
                  <c:v>6.5018621792395689E-2</c:v>
                </c:pt>
                <c:pt idx="66">
                  <c:v>4.891577305202334E-2</c:v>
                </c:pt>
                <c:pt idx="67">
                  <c:v>3.6640170163414212E-2</c:v>
                </c:pt>
                <c:pt idx="68">
                  <c:v>3.4782679175329866E-2</c:v>
                </c:pt>
                <c:pt idx="69">
                  <c:v>3.7522289803479519E-2</c:v>
                </c:pt>
                <c:pt idx="70">
                  <c:v>3.4383655558162016E-2</c:v>
                </c:pt>
                <c:pt idx="71">
                  <c:v>3.8032586506698843E-2</c:v>
                </c:pt>
                <c:pt idx="72">
                  <c:v>4.7752486471026589E-2</c:v>
                </c:pt>
                <c:pt idx="73">
                  <c:v>3.3300168219130268E-2</c:v>
                </c:pt>
                <c:pt idx="74">
                  <c:v>2.8370550984092455E-2</c:v>
                </c:pt>
                <c:pt idx="75">
                  <c:v>3.0583066905873483E-2</c:v>
                </c:pt>
                <c:pt idx="76">
                  <c:v>2.9528963888429599E-2</c:v>
                </c:pt>
                <c:pt idx="77">
                  <c:v>3.2249832981882498E-2</c:v>
                </c:pt>
                <c:pt idx="78">
                  <c:v>2.8329130906986126E-2</c:v>
                </c:pt>
                <c:pt idx="79">
                  <c:v>2.845841175591271E-2</c:v>
                </c:pt>
                <c:pt idx="80">
                  <c:v>3.0048821585225309E-2</c:v>
                </c:pt>
                <c:pt idx="81">
                  <c:v>2.5919530069585833E-2</c:v>
                </c:pt>
                <c:pt idx="82">
                  <c:v>2.8563259859386569E-2</c:v>
                </c:pt>
                <c:pt idx="83">
                  <c:v>2.8726614551103168E-2</c:v>
                </c:pt>
                <c:pt idx="84">
                  <c:v>3.0655602449996985E-2</c:v>
                </c:pt>
                <c:pt idx="85">
                  <c:v>2.6839014040310017E-2</c:v>
                </c:pt>
                <c:pt idx="86">
                  <c:v>3.1516863355111883E-2</c:v>
                </c:pt>
                <c:pt idx="87">
                  <c:v>3.3464320702499988E-2</c:v>
                </c:pt>
                <c:pt idx="88">
                  <c:v>3.5443305110374475E-2</c:v>
                </c:pt>
                <c:pt idx="89">
                  <c:v>3.5993983241526091E-2</c:v>
                </c:pt>
                <c:pt idx="90">
                  <c:v>3.5904490747634035E-2</c:v>
                </c:pt>
                <c:pt idx="91">
                  <c:v>3.4601570646547661E-2</c:v>
                </c:pt>
                <c:pt idx="92">
                  <c:v>3.1444385209740376E-2</c:v>
                </c:pt>
                <c:pt idx="93">
                  <c:v>3.1545896199486272E-2</c:v>
                </c:pt>
                <c:pt idx="94">
                  <c:v>2.8453751821287145E-2</c:v>
                </c:pt>
                <c:pt idx="95">
                  <c:v>2.6237489400092635E-2</c:v>
                </c:pt>
                <c:pt idx="96">
                  <c:v>2.8403062694299708E-2</c:v>
                </c:pt>
                <c:pt idx="97">
                  <c:v>2.858981683478784E-2</c:v>
                </c:pt>
                <c:pt idx="98">
                  <c:v>2.942069490677874E-2</c:v>
                </c:pt>
                <c:pt idx="99">
                  <c:v>2.800908272593735E-2</c:v>
                </c:pt>
                <c:pt idx="100">
                  <c:v>3.205644947035869E-2</c:v>
                </c:pt>
                <c:pt idx="101">
                  <c:v>3.445541057384123E-2</c:v>
                </c:pt>
                <c:pt idx="102">
                  <c:v>3.2261085090764495E-2</c:v>
                </c:pt>
                <c:pt idx="103">
                  <c:v>3.1330582231623147E-2</c:v>
                </c:pt>
                <c:pt idx="104">
                  <c:v>2.7785822494468888E-2</c:v>
                </c:pt>
                <c:pt idx="105">
                  <c:v>3.0127208442949881E-2</c:v>
                </c:pt>
                <c:pt idx="106">
                  <c:v>2.9730805535071146E-2</c:v>
                </c:pt>
                <c:pt idx="107">
                  <c:v>2.9793386128468161E-2</c:v>
                </c:pt>
                <c:pt idx="108">
                  <c:v>3.0980863908752706E-2</c:v>
                </c:pt>
                <c:pt idx="109">
                  <c:v>3.0991295079054904E-2</c:v>
                </c:pt>
                <c:pt idx="110">
                  <c:v>3.0433081987874575E-2</c:v>
                </c:pt>
                <c:pt idx="111">
                  <c:v>2.8832868483158122E-2</c:v>
                </c:pt>
                <c:pt idx="112">
                  <c:v>2.6389913899138997E-2</c:v>
                </c:pt>
                <c:pt idx="113">
                  <c:v>2.4997207186163897E-2</c:v>
                </c:pt>
                <c:pt idx="114">
                  <c:v>2.3043030273293762E-2</c:v>
                </c:pt>
                <c:pt idx="115">
                  <c:v>2.0929121913305676E-2</c:v>
                </c:pt>
                <c:pt idx="116">
                  <c:v>2.3923180419116428E-2</c:v>
                </c:pt>
                <c:pt idx="117">
                  <c:v>2.6532077164647824E-2</c:v>
                </c:pt>
                <c:pt idx="118">
                  <c:v>2.9484946504105498E-2</c:v>
                </c:pt>
                <c:pt idx="119">
                  <c:v>3.2306585573212997E-2</c:v>
                </c:pt>
                <c:pt idx="120">
                  <c:v>3.4967131134161361E-2</c:v>
                </c:pt>
                <c:pt idx="121">
                  <c:v>3.7622125223359143E-2</c:v>
                </c:pt>
                <c:pt idx="122">
                  <c:v>3.8176343699442748E-2</c:v>
                </c:pt>
                <c:pt idx="123">
                  <c:v>3.7901081998986459E-2</c:v>
                </c:pt>
                <c:pt idx="124">
                  <c:v>3.6568448849297212E-2</c:v>
                </c:pt>
                <c:pt idx="125">
                  <c:v>3.5685894174510305E-2</c:v>
                </c:pt>
                <c:pt idx="126">
                  <c:v>3.7777457261713172E-2</c:v>
                </c:pt>
                <c:pt idx="127">
                  <c:v>4.0032236793904316E-2</c:v>
                </c:pt>
                <c:pt idx="128">
                  <c:v>3.9783819476343595E-2</c:v>
                </c:pt>
                <c:pt idx="129">
                  <c:v>4.000740087102559E-2</c:v>
                </c:pt>
                <c:pt idx="130">
                  <c:v>3.8499199762292262E-2</c:v>
                </c:pt>
                <c:pt idx="131">
                  <c:v>3.794368841535866E-2</c:v>
                </c:pt>
                <c:pt idx="132">
                  <c:v>3.772051775251227E-2</c:v>
                </c:pt>
                <c:pt idx="133">
                  <c:v>3.7004704398855427E-2</c:v>
                </c:pt>
                <c:pt idx="134">
                  <c:v>3.8077927190001797E-2</c:v>
                </c:pt>
                <c:pt idx="135">
                  <c:v>3.8818105476244764E-2</c:v>
                </c:pt>
                <c:pt idx="136">
                  <c:v>4.1024095737239162E-2</c:v>
                </c:pt>
                <c:pt idx="137">
                  <c:v>4.2349011559725244E-2</c:v>
                </c:pt>
                <c:pt idx="138">
                  <c:v>4.0066854292187801E-2</c:v>
                </c:pt>
                <c:pt idx="139">
                  <c:v>4.2726488883414425E-2</c:v>
                </c:pt>
                <c:pt idx="140">
                  <c:v>4.4898881250288798E-2</c:v>
                </c:pt>
                <c:pt idx="141">
                  <c:v>4.3463959678562029E-2</c:v>
                </c:pt>
                <c:pt idx="142">
                  <c:v>4.2706531383055184E-2</c:v>
                </c:pt>
                <c:pt idx="143">
                  <c:v>4.1622482725894937E-2</c:v>
                </c:pt>
                <c:pt idx="144">
                  <c:v>4.0453861075843318E-2</c:v>
                </c:pt>
                <c:pt idx="145">
                  <c:v>4.0090372673630997E-2</c:v>
                </c:pt>
                <c:pt idx="146">
                  <c:v>4.1688587261503929E-2</c:v>
                </c:pt>
                <c:pt idx="147">
                  <c:v>4.3334628837932376E-2</c:v>
                </c:pt>
                <c:pt idx="148">
                  <c:v>4.2641614292602791E-2</c:v>
                </c:pt>
                <c:pt idx="149">
                  <c:v>3.9370949460322976E-2</c:v>
                </c:pt>
                <c:pt idx="150">
                  <c:v>3.6549261796776998E-2</c:v>
                </c:pt>
                <c:pt idx="151">
                  <c:v>3.2511354000905997E-2</c:v>
                </c:pt>
                <c:pt idx="152">
                  <c:v>2.8622964299074419E-2</c:v>
                </c:pt>
                <c:pt idx="153">
                  <c:v>3.0812505368032293E-2</c:v>
                </c:pt>
              </c:numCache>
            </c:numRef>
          </c:val>
          <c:smooth val="0"/>
          <c:extLst>
            <c:ext xmlns:c16="http://schemas.microsoft.com/office/drawing/2014/chart" uri="{C3380CC4-5D6E-409C-BE32-E72D297353CC}">
              <c16:uniqueId val="{00000001-25EB-4BD9-AD30-1DDD2430146C}"/>
            </c:ext>
          </c:extLst>
        </c:ser>
        <c:ser>
          <c:idx val="1"/>
          <c:order val="1"/>
          <c:tx>
            <c:strRef>
              <c:f>'4.3 Network size per unit GDP'!$AU$3</c:f>
              <c:strCache>
                <c:ptCount val="1"/>
                <c:pt idx="0">
                  <c:v>Prisoner volumes - remand</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GDP'!$AU$8:$AU$161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3.6537555450852099E-3</c:v>
                </c:pt>
                <c:pt idx="122">
                  <c:v>4.0940140212115768E-3</c:v>
                </c:pt>
                <c:pt idx="123">
                  <c:v>4.4453532722245441E-3</c:v>
                </c:pt>
                <c:pt idx="124">
                  <c:v>3.5807998930356159E-3</c:v>
                </c:pt>
                <c:pt idx="125">
                  <c:v>2.8380183159501401E-3</c:v>
                </c:pt>
                <c:pt idx="126">
                  <c:v>3.3628882883429993E-3</c:v>
                </c:pt>
                <c:pt idx="127">
                  <c:v>3.8757418125870027E-3</c:v>
                </c:pt>
                <c:pt idx="128">
                  <c:v>4.2561437758383098E-3</c:v>
                </c:pt>
                <c:pt idx="129">
                  <c:v>4.6753579459736412E-3</c:v>
                </c:pt>
                <c:pt idx="130">
                  <c:v>5.1289496964499158E-3</c:v>
                </c:pt>
                <c:pt idx="131">
                  <c:v>5.6587300024289215E-3</c:v>
                </c:pt>
                <c:pt idx="132">
                  <c:v>6.1608486164276598E-3</c:v>
                </c:pt>
                <c:pt idx="133">
                  <c:v>6.5412968621174645E-3</c:v>
                </c:pt>
                <c:pt idx="134">
                  <c:v>7.3342556627747453E-3</c:v>
                </c:pt>
                <c:pt idx="135">
                  <c:v>6.6346704632034388E-3</c:v>
                </c:pt>
                <c:pt idx="136">
                  <c:v>8.049848796289321E-3</c:v>
                </c:pt>
                <c:pt idx="137">
                  <c:v>8.5964985759758757E-3</c:v>
                </c:pt>
                <c:pt idx="138">
                  <c:v>8.9968808103796875E-3</c:v>
                </c:pt>
                <c:pt idx="139">
                  <c:v>9.2894828683459593E-3</c:v>
                </c:pt>
                <c:pt idx="140">
                  <c:v>9.3956492496316182E-3</c:v>
                </c:pt>
                <c:pt idx="141">
                  <c:v>9.134060684573812E-3</c:v>
                </c:pt>
                <c:pt idx="142">
                  <c:v>9.189636627690843E-3</c:v>
                </c:pt>
                <c:pt idx="143">
                  <c:v>7.9700566038649456E-3</c:v>
                </c:pt>
                <c:pt idx="144">
                  <c:v>8.5759731157166383E-3</c:v>
                </c:pt>
                <c:pt idx="145">
                  <c:v>9.6691487330551242E-3</c:v>
                </c:pt>
                <c:pt idx="146">
                  <c:v>1.116635101010101E-2</c:v>
                </c:pt>
                <c:pt idx="147">
                  <c:v>1.2572027239392353E-2</c:v>
                </c:pt>
                <c:pt idx="148">
                  <c:v>1.3060143677926069E-2</c:v>
                </c:pt>
                <c:pt idx="149">
                  <c:v>1.3719999842026485E-2</c:v>
                </c:pt>
                <c:pt idx="150">
                  <c:v>1.334748624915565E-2</c:v>
                </c:pt>
                <c:pt idx="151">
                  <c:v>1.2114806081795267E-2</c:v>
                </c:pt>
                <c:pt idx="152">
                  <c:v>1.1326219568655484E-2</c:v>
                </c:pt>
                <c:pt idx="153">
                  <c:v>1.3566806951243952E-2</c:v>
                </c:pt>
              </c:numCache>
            </c:numRef>
          </c:val>
          <c:smooth val="0"/>
          <c:extLst>
            <c:ext xmlns:c16="http://schemas.microsoft.com/office/drawing/2014/chart" uri="{C3380CC4-5D6E-409C-BE32-E72D297353CC}">
              <c16:uniqueId val="{00000002-25EB-4BD9-AD30-1DDD2430146C}"/>
            </c:ext>
          </c:extLst>
        </c:ser>
        <c:ser>
          <c:idx val="2"/>
          <c:order val="2"/>
          <c:tx>
            <c:strRef>
              <c:f>'4.3 Network size per unit GDP'!$AV$3</c:f>
              <c:strCache>
                <c:ptCount val="1"/>
                <c:pt idx="0">
                  <c:v>Prisoner volumes - sentenced</c:v>
                </c:pt>
              </c:strCache>
            </c:strRef>
          </c:tx>
          <c:spPr>
            <a:ln w="28575" cap="rnd">
              <a:solidFill>
                <a:schemeClr val="accent3"/>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GDP'!$AV$8:$AV$161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3.3968369678273935E-2</c:v>
                </c:pt>
                <c:pt idx="122">
                  <c:v>3.4082329678231167E-2</c:v>
                </c:pt>
                <c:pt idx="123">
                  <c:v>3.3455728726761919E-2</c:v>
                </c:pt>
                <c:pt idx="124">
                  <c:v>3.2987648956261592E-2</c:v>
                </c:pt>
                <c:pt idx="125">
                  <c:v>3.2847875858560166E-2</c:v>
                </c:pt>
                <c:pt idx="126">
                  <c:v>3.4414568973370176E-2</c:v>
                </c:pt>
                <c:pt idx="127">
                  <c:v>3.6156494981317309E-2</c:v>
                </c:pt>
                <c:pt idx="128">
                  <c:v>3.552767570050528E-2</c:v>
                </c:pt>
                <c:pt idx="129">
                  <c:v>3.5332042925051946E-2</c:v>
                </c:pt>
                <c:pt idx="130">
                  <c:v>3.3370250065842343E-2</c:v>
                </c:pt>
                <c:pt idx="131">
                  <c:v>3.2284958412929742E-2</c:v>
                </c:pt>
                <c:pt idx="132">
                  <c:v>3.1559669136084607E-2</c:v>
                </c:pt>
                <c:pt idx="133">
                  <c:v>3.0463407536737961E-2</c:v>
                </c:pt>
                <c:pt idx="134">
                  <c:v>3.074367152722705E-2</c:v>
                </c:pt>
                <c:pt idx="135">
                  <c:v>3.2183435013041328E-2</c:v>
                </c:pt>
                <c:pt idx="136">
                  <c:v>3.2974246940949838E-2</c:v>
                </c:pt>
                <c:pt idx="137">
                  <c:v>3.3752512983749372E-2</c:v>
                </c:pt>
                <c:pt idx="138">
                  <c:v>3.1069973481808115E-2</c:v>
                </c:pt>
                <c:pt idx="139">
                  <c:v>3.3437006015068466E-2</c:v>
                </c:pt>
                <c:pt idx="140">
                  <c:v>3.5503232000657185E-2</c:v>
                </c:pt>
                <c:pt idx="141">
                  <c:v>3.4329898993988223E-2</c:v>
                </c:pt>
                <c:pt idx="142">
                  <c:v>3.3516894755364339E-2</c:v>
                </c:pt>
                <c:pt idx="143">
                  <c:v>3.3652426122029989E-2</c:v>
                </c:pt>
                <c:pt idx="144">
                  <c:v>3.187788796012668E-2</c:v>
                </c:pt>
                <c:pt idx="145">
                  <c:v>3.0421223940575875E-2</c:v>
                </c:pt>
                <c:pt idx="146">
                  <c:v>3.0522236251402917E-2</c:v>
                </c:pt>
                <c:pt idx="147">
                  <c:v>3.0762601598540024E-2</c:v>
                </c:pt>
                <c:pt idx="148">
                  <c:v>2.9581470614676725E-2</c:v>
                </c:pt>
                <c:pt idx="149">
                  <c:v>2.5650949618296493E-2</c:v>
                </c:pt>
                <c:pt idx="150">
                  <c:v>2.3201775547621345E-2</c:v>
                </c:pt>
                <c:pt idx="151">
                  <c:v>2.0396547919110729E-2</c:v>
                </c:pt>
                <c:pt idx="152">
                  <c:v>1.693377235706111E-2</c:v>
                </c:pt>
                <c:pt idx="153">
                  <c:v>1.6898565661771021E-2</c:v>
                </c:pt>
              </c:numCache>
            </c:numRef>
          </c:val>
          <c:smooth val="0"/>
          <c:extLst>
            <c:ext xmlns:c16="http://schemas.microsoft.com/office/drawing/2014/chart" uri="{C3380CC4-5D6E-409C-BE32-E72D297353CC}">
              <c16:uniqueId val="{00000003-25EB-4BD9-AD30-1DDD2430146C}"/>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Prisoners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GDP'!$AR$3</c:f>
              <c:strCache>
                <c:ptCount val="1"/>
                <c:pt idx="0">
                  <c:v>State rental units available</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GDP'!$AR$8:$AR$161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1.7906141145600959E-2</c:v>
                </c:pt>
                <c:pt idx="69">
                  <c:v>0.1299654730623313</c:v>
                </c:pt>
                <c:pt idx="70">
                  <c:v>0.25897307199079156</c:v>
                </c:pt>
                <c:pt idx="71">
                  <c:v>0.40034301585998783</c:v>
                </c:pt>
                <c:pt idx="72">
                  <c:v>0.49803206748923434</c:v>
                </c:pt>
                <c:pt idx="73">
                  <c:v>0.47478755468681827</c:v>
                </c:pt>
                <c:pt idx="74">
                  <c:v>0.43831750726746016</c:v>
                </c:pt>
                <c:pt idx="75">
                  <c:v>0.47192307650345855</c:v>
                </c:pt>
                <c:pt idx="76">
                  <c:v>0.51497084200587906</c:v>
                </c:pt>
                <c:pt idx="77">
                  <c:v>0.66693128868782736</c:v>
                </c:pt>
                <c:pt idx="78">
                  <c:v>0.72690366323199695</c:v>
                </c:pt>
                <c:pt idx="79">
                  <c:v>0.87401498378945519</c:v>
                </c:pt>
                <c:pt idx="80">
                  <c:v>0.9276817402150096</c:v>
                </c:pt>
                <c:pt idx="81">
                  <c:v>0.87478413984852188</c:v>
                </c:pt>
                <c:pt idx="82">
                  <c:v>0.88617315907238114</c:v>
                </c:pt>
                <c:pt idx="83">
                  <c:v>0.86338262483554562</c:v>
                </c:pt>
                <c:pt idx="84">
                  <c:v>0.86122762735777481</c:v>
                </c:pt>
                <c:pt idx="85">
                  <c:v>0.84021958086838155</c:v>
                </c:pt>
                <c:pt idx="86">
                  <c:v>0.82610280600403396</c:v>
                </c:pt>
                <c:pt idx="87">
                  <c:v>0.83774317091061712</c:v>
                </c:pt>
                <c:pt idx="88">
                  <c:v>0.80729574368331625</c:v>
                </c:pt>
                <c:pt idx="89">
                  <c:v>0.80639962454760894</c:v>
                </c:pt>
                <c:pt idx="90">
                  <c:v>0.81224565450472042</c:v>
                </c:pt>
                <c:pt idx="91">
                  <c:v>0.80318277298366958</c:v>
                </c:pt>
                <c:pt idx="92">
                  <c:v>0.80683308271038578</c:v>
                </c:pt>
                <c:pt idx="93">
                  <c:v>0.78283867055948941</c:v>
                </c:pt>
                <c:pt idx="94">
                  <c:v>0.75640820413013199</c:v>
                </c:pt>
                <c:pt idx="95">
                  <c:v>0.73331640065594661</c:v>
                </c:pt>
                <c:pt idx="96">
                  <c:v>0.70633538417858066</c:v>
                </c:pt>
                <c:pt idx="97">
                  <c:v>0.69492141776942706</c:v>
                </c:pt>
                <c:pt idx="98">
                  <c:v>0.73442664003575198</c:v>
                </c:pt>
                <c:pt idx="99">
                  <c:v>0.72763809216847919</c:v>
                </c:pt>
                <c:pt idx="100">
                  <c:v>0.70212434780743349</c:v>
                </c:pt>
                <c:pt idx="101">
                  <c:v>0.68492546057256465</c:v>
                </c:pt>
                <c:pt idx="102">
                  <c:v>0.66663561843025798</c:v>
                </c:pt>
                <c:pt idx="103">
                  <c:v>0.64076960154274065</c:v>
                </c:pt>
                <c:pt idx="104">
                  <c:v>0.59443439926691632</c:v>
                </c:pt>
                <c:pt idx="105">
                  <c:v>0.56488515830531028</c:v>
                </c:pt>
                <c:pt idx="106">
                  <c:v>0.58346355999741328</c:v>
                </c:pt>
                <c:pt idx="107">
                  <c:v>0.60197345331007968</c:v>
                </c:pt>
                <c:pt idx="108">
                  <c:v>0.63824099445298399</c:v>
                </c:pt>
                <c:pt idx="109">
                  <c:v>0.64842778468644524</c:v>
                </c:pt>
                <c:pt idx="110">
                  <c:v>0.64429909385253914</c:v>
                </c:pt>
                <c:pt idx="111">
                  <c:v>0.6393477794464707</c:v>
                </c:pt>
                <c:pt idx="112">
                  <c:v>0.60168101681016806</c:v>
                </c:pt>
                <c:pt idx="113">
                  <c:v>0.59004539591944505</c:v>
                </c:pt>
                <c:pt idx="114">
                  <c:v>0.56719493646042884</c:v>
                </c:pt>
                <c:pt idx="115">
                  <c:v>0.53095356263285542</c:v>
                </c:pt>
                <c:pt idx="116">
                  <c:v>0.54463018596678769</c:v>
                </c:pt>
                <c:pt idx="117">
                  <c:v>0.54374158815612383</c:v>
                </c:pt>
                <c:pt idx="118">
                  <c:v>0.55095439519425582</c:v>
                </c:pt>
                <c:pt idx="119">
                  <c:v>0.57520466584621965</c:v>
                </c:pt>
                <c:pt idx="120">
                  <c:v>0.60276899790767036</c:v>
                </c:pt>
                <c:pt idx="121">
                  <c:v>0.62140514014952841</c:v>
                </c:pt>
                <c:pt idx="122">
                  <c:v>0.63005572532806042</c:v>
                </c:pt>
                <c:pt idx="123">
                  <c:v>0.62412759942032592</c:v>
                </c:pt>
                <c:pt idx="124">
                  <c:v>0.58078317985058414</c:v>
                </c:pt>
                <c:pt idx="125">
                  <c:v>0.54852454846095144</c:v>
                </c:pt>
                <c:pt idx="126">
                  <c:v>0.50860838672456199</c:v>
                </c:pt>
                <c:pt idx="127">
                  <c:v>0.48208659975089752</c:v>
                </c:pt>
                <c:pt idx="128">
                  <c:v>0.45862999540652272</c:v>
                </c:pt>
                <c:pt idx="129">
                  <c:v>0.43408955053940962</c:v>
                </c:pt>
                <c:pt idx="130">
                  <c:v>0.40180711907672151</c:v>
                </c:pt>
                <c:pt idx="131">
                  <c:v>0.39322265330103523</c:v>
                </c:pt>
                <c:pt idx="132">
                  <c:v>0.39294851041408774</c:v>
                </c:pt>
                <c:pt idx="133">
                  <c:v>0.39041054367331102</c:v>
                </c:pt>
                <c:pt idx="134">
                  <c:v>0.37802386093278767</c:v>
                </c:pt>
                <c:pt idx="135">
                  <c:v>0.36901670068348785</c:v>
                </c:pt>
                <c:pt idx="136">
                  <c:v>0.36265752628576964</c:v>
                </c:pt>
                <c:pt idx="137">
                  <c:v>0.35667616016083098</c:v>
                </c:pt>
                <c:pt idx="138">
                  <c:v>0.34871930341485224</c:v>
                </c:pt>
                <c:pt idx="139">
                  <c:v>0.35501734721110223</c:v>
                </c:pt>
                <c:pt idx="140">
                  <c:v>0.35677282552330686</c:v>
                </c:pt>
                <c:pt idx="141">
                  <c:v>0.35279740096755258</c:v>
                </c:pt>
                <c:pt idx="142">
                  <c:v>0.34402648835929794</c:v>
                </c:pt>
                <c:pt idx="143">
                  <c:v>0.33269902141650082</c:v>
                </c:pt>
                <c:pt idx="144">
                  <c:v>0.32203085839968659</c:v>
                </c:pt>
                <c:pt idx="145">
                  <c:v>0.3056896598750784</c:v>
                </c:pt>
                <c:pt idx="146">
                  <c:v>0.28237233445566778</c:v>
                </c:pt>
                <c:pt idx="147">
                  <c:v>0.26730765981175753</c:v>
                </c:pt>
                <c:pt idx="148">
                  <c:v>0.2615134401791479</c:v>
                </c:pt>
                <c:pt idx="149">
                  <c:v>0.2577179935783766</c:v>
                </c:pt>
                <c:pt idx="150">
                  <c:v>0.25572903599343821</c:v>
                </c:pt>
                <c:pt idx="151">
                  <c:v>0.26393551159792317</c:v>
                </c:pt>
                <c:pt idx="152">
                  <c:v>0.25744741530335974</c:v>
                </c:pt>
                <c:pt idx="153">
                  <c:v>0.25751882389991126</c:v>
                </c:pt>
              </c:numCache>
            </c:numRef>
          </c:val>
          <c:smooth val="0"/>
          <c:extLst>
            <c:ext xmlns:c16="http://schemas.microsoft.com/office/drawing/2014/chart" uri="{C3380CC4-5D6E-409C-BE32-E72D297353CC}">
              <c16:uniqueId val="{00000001-FDD8-4CBA-B97E-0D9E55717746}"/>
            </c:ext>
          </c:extLst>
        </c:ser>
        <c:ser>
          <c:idx val="1"/>
          <c:order val="1"/>
          <c:tx>
            <c:strRef>
              <c:f>'4.3 Network size per unit GDP'!$AS$3</c:f>
              <c:strCache>
                <c:ptCount val="1"/>
                <c:pt idx="0">
                  <c:v>Community Housing Provider units available</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GDP'!$AS$8:$AS$161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1.9939505567853462E-2</c:v>
                </c:pt>
                <c:pt idx="148">
                  <c:v>2.2180994957378818E-2</c:v>
                </c:pt>
                <c:pt idx="149">
                  <c:v>2.520862377422425E-2</c:v>
                </c:pt>
                <c:pt idx="150">
                  <c:v>2.9836919810865579E-2</c:v>
                </c:pt>
                <c:pt idx="151">
                  <c:v>4.0196841400191266E-2</c:v>
                </c:pt>
                <c:pt idx="152">
                  <c:v>4.2227020700536681E-2</c:v>
                </c:pt>
                <c:pt idx="153">
                  <c:v>4.4246900856022217E-2</c:v>
                </c:pt>
              </c:numCache>
            </c:numRef>
          </c:val>
          <c:smooth val="0"/>
          <c:extLst>
            <c:ext xmlns:c16="http://schemas.microsoft.com/office/drawing/2014/chart" uri="{C3380CC4-5D6E-409C-BE32-E72D297353CC}">
              <c16:uniqueId val="{00000002-FDD8-4CBA-B97E-0D9E55717746}"/>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'4.3 Network size per unit GDP'!$B$3</c:f>
              <c:strCache>
                <c:ptCount val="1"/>
                <c:pt idx="0">
                  <c:v>Formed roads/streets - sealed surfaces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GDP'!$B$8:$B$161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7.214250098791633E-2</c:v>
                </c:pt>
                <c:pt idx="56">
                  <c:v>9.5595328586359343E-2</c:v>
                </c:pt>
                <c:pt idx="57">
                  <c:v>0.11621324683160869</c:v>
                </c:pt>
                <c:pt idx="58">
                  <c:v>0.15291169949204872</c:v>
                </c:pt>
                <c:pt idx="59">
                  <c:v>0.16633938654368399</c:v>
                </c:pt>
                <c:pt idx="60">
                  <c:v>0.19884071056757494</c:v>
                </c:pt>
                <c:pt idx="61">
                  <c:v>0.22537552479698303</c:v>
                </c:pt>
                <c:pt idx="62">
                  <c:v>0.26148303570476233</c:v>
                </c:pt>
                <c:pt idx="63">
                  <c:v>0.28444320004030477</c:v>
                </c:pt>
                <c:pt idx="64">
                  <c:v>0.27860578145338988</c:v>
                </c:pt>
                <c:pt idx="65">
                  <c:v>0.30094919539101184</c:v>
                </c:pt>
                <c:pt idx="66">
                  <c:v>0.31327528281819872</c:v>
                </c:pt>
                <c:pt idx="67">
                  <c:v>0.29158556816773079</c:v>
                </c:pt>
                <c:pt idx="68">
                  <c:v>0.30720796824709157</c:v>
                </c:pt>
                <c:pt idx="69">
                  <c:v>0.31943921117827329</c:v>
                </c:pt>
                <c:pt idx="70">
                  <c:v>0.34271788354724542</c:v>
                </c:pt>
                <c:pt idx="71">
                  <c:v>0.35203526207802127</c:v>
                </c:pt>
                <c:pt idx="72">
                  <c:v>0.34143435370819236</c:v>
                </c:pt>
                <c:pt idx="73">
                  <c:v>0.30621352901865834</c:v>
                </c:pt>
                <c:pt idx="74">
                  <c:v>0.28805521306735238</c:v>
                </c:pt>
                <c:pt idx="75">
                  <c:v>0.30106498921382147</c:v>
                </c:pt>
                <c:pt idx="76">
                  <c:v>0.29928091374727678</c:v>
                </c:pt>
                <c:pt idx="77">
                  <c:v>0.30482265283887056</c:v>
                </c:pt>
                <c:pt idx="78">
                  <c:v>0.31095420260155665</c:v>
                </c:pt>
                <c:pt idx="79">
                  <c:v>0.3436161299142822</c:v>
                </c:pt>
                <c:pt idx="80">
                  <c:v>0.36544950078350524</c:v>
                </c:pt>
                <c:pt idx="81">
                  <c:v>0.31641972290724552</c:v>
                </c:pt>
                <c:pt idx="82">
                  <c:v>0.35946718688144852</c:v>
                </c:pt>
                <c:pt idx="83">
                  <c:v>0.38076746695813063</c:v>
                </c:pt>
                <c:pt idx="84">
                  <c:v>0.38568974561731661</c:v>
                </c:pt>
                <c:pt idx="85">
                  <c:v>0.40117812031922012</c:v>
                </c:pt>
                <c:pt idx="86">
                  <c:v>0.41601188564476571</c:v>
                </c:pt>
                <c:pt idx="87">
                  <c:v>0.4422067516620829</c:v>
                </c:pt>
                <c:pt idx="88">
                  <c:v>0.45750373219985796</c:v>
                </c:pt>
                <c:pt idx="89">
                  <c:v>0.47635637151277044</c:v>
                </c:pt>
                <c:pt idx="90">
                  <c:v>0.47773831001120015</c:v>
                </c:pt>
                <c:pt idx="91">
                  <c:v>0.48365075468159185</c:v>
                </c:pt>
                <c:pt idx="92">
                  <c:v>0.50234139326854221</c:v>
                </c:pt>
                <c:pt idx="93">
                  <c:v>0.5160797498040004</c:v>
                </c:pt>
                <c:pt idx="94">
                  <c:v>0.51805149102936088</c:v>
                </c:pt>
                <c:pt idx="95">
                  <c:v>0.5142105742152151</c:v>
                </c:pt>
                <c:pt idx="96">
                  <c:v>0.5127102880327622</c:v>
                </c:pt>
                <c:pt idx="97">
                  <c:v>0.52048049723857781</c:v>
                </c:pt>
                <c:pt idx="98">
                  <c:v>0.54734454576859326</c:v>
                </c:pt>
                <c:pt idx="99">
                  <c:v>0.55560292133828648</c:v>
                </c:pt>
                <c:pt idx="100">
                  <c:v>0.54593491855316001</c:v>
                </c:pt>
                <c:pt idx="101">
                  <c:v>0.54480718295136688</c:v>
                </c:pt>
                <c:pt idx="102">
                  <c:v>0.54591932129516652</c:v>
                </c:pt>
                <c:pt idx="103">
                  <c:v>0.53424318092816836</c:v>
                </c:pt>
                <c:pt idx="104">
                  <c:v>0.49909714274081246</c:v>
                </c:pt>
                <c:pt idx="105">
                  <c:v>0.49304840619679385</c:v>
                </c:pt>
                <c:pt idx="106">
                  <c:v>0.49622391626643475</c:v>
                </c:pt>
                <c:pt idx="107">
                  <c:v>0.49857376317812152</c:v>
                </c:pt>
                <c:pt idx="108">
                  <c:v>0.51979326783844593</c:v>
                </c:pt>
                <c:pt idx="109">
                  <c:v>0.52065198081364361</c:v>
                </c:pt>
                <c:pt idx="110">
                  <c:v>0.51454833872965511</c:v>
                </c:pt>
                <c:pt idx="111">
                  <c:v>0.51696792533791036</c:v>
                </c:pt>
                <c:pt idx="112">
                  <c:v>0.50251640016400168</c:v>
                </c:pt>
                <c:pt idx="113">
                  <c:v>0.49710664486579259</c:v>
                </c:pt>
                <c:pt idx="114">
                  <c:v>0.48620381728080075</c:v>
                </c:pt>
                <c:pt idx="115">
                  <c:v>0.47075635130959181</c:v>
                </c:pt>
                <c:pt idx="116">
                  <c:v>0.46914591665591537</c:v>
                </c:pt>
                <c:pt idx="117">
                  <c:v>0.46077792732166889</c:v>
                </c:pt>
                <c:pt idx="118">
                  <c:v>0.46086313226460029</c:v>
                </c:pt>
                <c:pt idx="119">
                  <c:v>0.46703051705994614</c:v>
                </c:pt>
                <c:pt idx="120">
                  <c:v>0.47216088679161289</c:v>
                </c:pt>
                <c:pt idx="121">
                  <c:v>0.47731293393903296</c:v>
                </c:pt>
                <c:pt idx="122">
                  <c:v>0.48816016537839291</c:v>
                </c:pt>
                <c:pt idx="123">
                  <c:v>0.48522720200574343</c:v>
                </c:pt>
                <c:pt idx="124">
                  <c:v>0.46072735781257834</c:v>
                </c:pt>
                <c:pt idx="125">
                  <c:v>0.44085871915543118</c:v>
                </c:pt>
                <c:pt idx="126">
                  <c:v>0.42400707497039447</c:v>
                </c:pt>
                <c:pt idx="127">
                  <c:v>0.4127657703861089</c:v>
                </c:pt>
                <c:pt idx="128">
                  <c:v>0.40553226917776758</c:v>
                </c:pt>
                <c:pt idx="129">
                  <c:v>0.40582391619936808</c:v>
                </c:pt>
                <c:pt idx="130">
                  <c:v>0.39013782997143454</c:v>
                </c:pt>
                <c:pt idx="131">
                  <c:v>0.38197083981592717</c:v>
                </c:pt>
                <c:pt idx="132">
                  <c:v>0.3717584921949888</c:v>
                </c:pt>
                <c:pt idx="133">
                  <c:v>0.35729788059556722</c:v>
                </c:pt>
                <c:pt idx="134">
                  <c:v>0.34444373693929414</c:v>
                </c:pt>
                <c:pt idx="135">
                  <c:v>0.33412489642016985</c:v>
                </c:pt>
                <c:pt idx="136">
                  <c:v>0.32634711206293521</c:v>
                </c:pt>
                <c:pt idx="137">
                  <c:v>0.32012271737309433</c:v>
                </c:pt>
                <c:pt idx="138">
                  <c:v>0.31244729382359815</c:v>
                </c:pt>
                <c:pt idx="139">
                  <c:v>0.31719358392697067</c:v>
                </c:pt>
                <c:pt idx="140">
                  <c:v>0.31884897306751692</c:v>
                </c:pt>
                <c:pt idx="141">
                  <c:v>0.31577940610894079</c:v>
                </c:pt>
                <c:pt idx="142">
                  <c:v>0.31118460562381967</c:v>
                </c:pt>
                <c:pt idx="143">
                  <c:v>0.30484788619185271</c:v>
                </c:pt>
                <c:pt idx="144">
                  <c:v>0.29803701308815272</c:v>
                </c:pt>
                <c:pt idx="145">
                  <c:v>0.28852294320341126</c:v>
                </c:pt>
                <c:pt idx="146">
                  <c:v>0.27913816989337825</c:v>
                </c:pt>
                <c:pt idx="147">
                  <c:v>0.27118318998293311</c:v>
                </c:pt>
                <c:pt idx="148">
                  <c:v>0.26248477814918636</c:v>
                </c:pt>
                <c:pt idx="149">
                  <c:v>0.2550229653998507</c:v>
                </c:pt>
                <c:pt idx="150">
                  <c:v>0.25072662356460484</c:v>
                </c:pt>
                <c:pt idx="151">
                  <c:v>0.25235927040138761</c:v>
                </c:pt>
                <c:pt idx="152">
                  <c:v>0.24230998581444704</c:v>
                </c:pt>
                <c:pt idx="153">
                  <c:v>0.23488111597812708</c:v>
                </c:pt>
              </c:numCache>
            </c:numRef>
          </c:val>
          <c:smooth val="0"/>
          <c:extLst>
            <c:ext xmlns:c16="http://schemas.microsoft.com/office/drawing/2014/chart" uri="{C3380CC4-5D6E-409C-BE32-E72D297353CC}">
              <c16:uniqueId val="{00000001-9B5E-4FA8-9C51-0572D5CAE5D0}"/>
            </c:ext>
          </c:extLst>
        </c:ser>
        <c:ser>
          <c:idx val="1"/>
          <c:order val="1"/>
          <c:tx>
            <c:strRef>
              <c:f>'4.3 Network size per unit GDP'!$C$3</c:f>
              <c:strCache>
                <c:ptCount val="1"/>
                <c:pt idx="0">
                  <c:v>Formed roads/streets - metal or gravel surfaces</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GDP'!$C$8:$C$161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2.9599362497772392</c:v>
                </c:pt>
                <c:pt idx="56">
                  <c:v>2.9930935772087337</c:v>
                </c:pt>
                <c:pt idx="57">
                  <c:v>3.0594025320918612</c:v>
                </c:pt>
                <c:pt idx="58">
                  <c:v>3.191663529580234</c:v>
                </c:pt>
                <c:pt idx="59">
                  <c:v>3.031862987148124</c:v>
                </c:pt>
                <c:pt idx="60">
                  <c:v>3.0929134960386411</c:v>
                </c:pt>
                <c:pt idx="61">
                  <c:v>3.3277458253834875</c:v>
                </c:pt>
                <c:pt idx="62">
                  <c:v>3.5817769938171442</c:v>
                </c:pt>
                <c:pt idx="63">
                  <c:v>3.7294197870149342</c:v>
                </c:pt>
                <c:pt idx="64">
                  <c:v>3.4207528737418782</c:v>
                </c:pt>
                <c:pt idx="65">
                  <c:v>3.4292635041764528</c:v>
                </c:pt>
                <c:pt idx="66">
                  <c:v>3.1236976346312515</c:v>
                </c:pt>
                <c:pt idx="67">
                  <c:v>2.7920447099127559</c:v>
                </c:pt>
                <c:pt idx="68">
                  <c:v>2.7220243344700674</c:v>
                </c:pt>
                <c:pt idx="69">
                  <c:v>2.5692608093496361</c:v>
                </c:pt>
                <c:pt idx="70">
                  <c:v>2.4518595227246243</c:v>
                </c:pt>
                <c:pt idx="71">
                  <c:v>2.3905873665988073</c:v>
                </c:pt>
                <c:pt idx="72">
                  <c:v>2.2678112795146452</c:v>
                </c:pt>
                <c:pt idx="73">
                  <c:v>2.0166864001375799</c:v>
                </c:pt>
                <c:pt idx="74">
                  <c:v>1.8773353503765589</c:v>
                </c:pt>
                <c:pt idx="75">
                  <c:v>1.9176001925741541</c:v>
                </c:pt>
                <c:pt idx="76">
                  <c:v>1.8639985626784554</c:v>
                </c:pt>
                <c:pt idx="77">
                  <c:v>1.8574146531435214</c:v>
                </c:pt>
                <c:pt idx="78">
                  <c:v>1.7977083186536686</c:v>
                </c:pt>
                <c:pt idx="79">
                  <c:v>1.8894506769691712</c:v>
                </c:pt>
                <c:pt idx="80">
                  <c:v>1.7795842094738008</c:v>
                </c:pt>
                <c:pt idx="81">
                  <c:v>1.562806196394716</c:v>
                </c:pt>
                <c:pt idx="82">
                  <c:v>1.6427085921225435</c:v>
                </c:pt>
                <c:pt idx="83">
                  <c:v>1.6782917802081561</c:v>
                </c:pt>
                <c:pt idx="84">
                  <c:v>1.6228256986450109</c:v>
                </c:pt>
                <c:pt idx="85">
                  <c:v>1.5031816549865387</c:v>
                </c:pt>
                <c:pt idx="86">
                  <c:v>1.431034708591121</c:v>
                </c:pt>
                <c:pt idx="87">
                  <c:v>1.370135766944403</c:v>
                </c:pt>
                <c:pt idx="88">
                  <c:v>1.2810104501596025</c:v>
                </c:pt>
                <c:pt idx="89">
                  <c:v>1.2265289418191887</c:v>
                </c:pt>
                <c:pt idx="90">
                  <c:v>1.1767216146668467</c:v>
                </c:pt>
                <c:pt idx="91">
                  <c:v>1.0801125118642796</c:v>
                </c:pt>
                <c:pt idx="92">
                  <c:v>1.0266203864791748</c:v>
                </c:pt>
                <c:pt idx="93">
                  <c:v>0.96818885176695213</c:v>
                </c:pt>
                <c:pt idx="94">
                  <c:v>0.89983928130963398</c:v>
                </c:pt>
                <c:pt idx="95">
                  <c:v>0.8245761219904193</c:v>
                </c:pt>
                <c:pt idx="96">
                  <c:v>0.75807138599310697</c:v>
                </c:pt>
                <c:pt idx="97">
                  <c:v>0.71255153665284976</c:v>
                </c:pt>
                <c:pt idx="98">
                  <c:v>0.70001402631458365</c:v>
                </c:pt>
                <c:pt idx="99">
                  <c:v>0.67698995678183793</c:v>
                </c:pt>
                <c:pt idx="100">
                  <c:v>0.63024540163974507</c:v>
                </c:pt>
                <c:pt idx="101">
                  <c:v>0.59556666140465264</c:v>
                </c:pt>
                <c:pt idx="102">
                  <c:v>0.57104806170724254</c:v>
                </c:pt>
                <c:pt idx="103">
                  <c:v>0.53696492609281665</c:v>
                </c:pt>
                <c:pt idx="104">
                  <c:v>0.49688794209985881</c:v>
                </c:pt>
                <c:pt idx="105">
                  <c:v>0.47107700091154664</c:v>
                </c:pt>
                <c:pt idx="106">
                  <c:v>0.46185123827618124</c:v>
                </c:pt>
                <c:pt idx="107">
                  <c:v>0.46257360076498838</c:v>
                </c:pt>
                <c:pt idx="108">
                  <c:v>0.48075252288979481</c:v>
                </c:pt>
                <c:pt idx="109">
                  <c:v>0.47752709184579856</c:v>
                </c:pt>
                <c:pt idx="110">
                  <c:v>0.46261326843260392</c:v>
                </c:pt>
                <c:pt idx="111">
                  <c:v>0.46494904526925557</c:v>
                </c:pt>
                <c:pt idx="112">
                  <c:v>0.4521022960229602</c:v>
                </c:pt>
                <c:pt idx="113">
                  <c:v>0.44645109529080806</c:v>
                </c:pt>
                <c:pt idx="114">
                  <c:v>0.42295569402875227</c:v>
                </c:pt>
                <c:pt idx="115">
                  <c:v>0.40048600511288618</c:v>
                </c:pt>
                <c:pt idx="116">
                  <c:v>0.38762095213520836</c:v>
                </c:pt>
                <c:pt idx="117">
                  <c:v>0.37484342754598476</c:v>
                </c:pt>
                <c:pt idx="118">
                  <c:v>0.36603232858209228</c:v>
                </c:pt>
                <c:pt idx="119">
                  <c:v>0.36210605168815885</c:v>
                </c:pt>
                <c:pt idx="120">
                  <c:v>0.35558295864310202</c:v>
                </c:pt>
                <c:pt idx="121">
                  <c:v>0.3491087859041489</c:v>
                </c:pt>
                <c:pt idx="122">
                  <c:v>0.35055455689376236</c:v>
                </c:pt>
                <c:pt idx="123">
                  <c:v>0.33543746721551959</c:v>
                </c:pt>
                <c:pt idx="124">
                  <c:v>0.31130062005916465</c:v>
                </c:pt>
                <c:pt idx="125">
                  <c:v>0.289520001271941</c:v>
                </c:pt>
                <c:pt idx="126">
                  <c:v>0.27334892053563298</c:v>
                </c:pt>
                <c:pt idx="127">
                  <c:v>0.26103011209612426</c:v>
                </c:pt>
                <c:pt idx="128">
                  <c:v>0.25580644235186034</c:v>
                </c:pt>
                <c:pt idx="129">
                  <c:v>0.24940223734024081</c:v>
                </c:pt>
                <c:pt idx="130">
                  <c:v>0.2315084311964398</c:v>
                </c:pt>
                <c:pt idx="131">
                  <c:v>0.22321129645311855</c:v>
                </c:pt>
                <c:pt idx="132">
                  <c:v>0.21468700603706031</c:v>
                </c:pt>
                <c:pt idx="133">
                  <c:v>0.20343493864881906</c:v>
                </c:pt>
                <c:pt idx="134">
                  <c:v>0.19251408096045755</c:v>
                </c:pt>
                <c:pt idx="135">
                  <c:v>0.18390216502700027</c:v>
                </c:pt>
                <c:pt idx="136">
                  <c:v>0.17655320110631612</c:v>
                </c:pt>
                <c:pt idx="137">
                  <c:v>0.16978869994974033</c:v>
                </c:pt>
                <c:pt idx="138">
                  <c:v>0.16409274255001371</c:v>
                </c:pt>
                <c:pt idx="139">
                  <c:v>0.16492048339526322</c:v>
                </c:pt>
                <c:pt idx="140">
                  <c:v>0.16412368028779095</c:v>
                </c:pt>
                <c:pt idx="141">
                  <c:v>0.16091785923931745</c:v>
                </c:pt>
                <c:pt idx="142">
                  <c:v>0.15656335347387099</c:v>
                </c:pt>
                <c:pt idx="143">
                  <c:v>0.15287352982476529</c:v>
                </c:pt>
                <c:pt idx="144">
                  <c:v>0.14853094571696929</c:v>
                </c:pt>
                <c:pt idx="145">
                  <c:v>0.1425301621071198</c:v>
                </c:pt>
                <c:pt idx="146">
                  <c:v>0.137364092312009</c:v>
                </c:pt>
                <c:pt idx="147">
                  <c:v>0.13129023809121479</c:v>
                </c:pt>
                <c:pt idx="148">
                  <c:v>0.12730207507539412</c:v>
                </c:pt>
                <c:pt idx="149">
                  <c:v>0.12680613095214588</c:v>
                </c:pt>
                <c:pt idx="150">
                  <c:v>0.12309562867895397</c:v>
                </c:pt>
                <c:pt idx="151">
                  <c:v>0.12306188269274698</c:v>
                </c:pt>
                <c:pt idx="152">
                  <c:v>0.11766638394328742</c:v>
                </c:pt>
                <c:pt idx="153">
                  <c:v>0.11307760027484326</c:v>
                </c:pt>
              </c:numCache>
            </c:numRef>
          </c:val>
          <c:smooth val="0"/>
          <c:extLst>
            <c:ext xmlns:c16="http://schemas.microsoft.com/office/drawing/2014/chart" uri="{C3380CC4-5D6E-409C-BE32-E72D297353CC}">
              <c16:uniqueId val="{00000002-9B5E-4FA8-9C51-0572D5CAE5D0}"/>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Kilometres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GDP'!$I$3</c:f>
              <c:strCache>
                <c:ptCount val="1"/>
                <c:pt idx="0">
                  <c:v>Number of registered motor vehicles (including motorcycles)</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GDP'!$I$8:$I$161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6.8388822951704711</c:v>
                </c:pt>
                <c:pt idx="56">
                  <c:v>8.9567111049789361</c:v>
                </c:pt>
                <c:pt idx="57">
                  <c:v>10.244733617410214</c:v>
                </c:pt>
                <c:pt idx="58">
                  <c:v>11.458462377766676</c:v>
                </c:pt>
                <c:pt idx="59">
                  <c:v>12.043211789125227</c:v>
                </c:pt>
                <c:pt idx="60">
                  <c:v>13.070229779612472</c:v>
                </c:pt>
                <c:pt idx="61">
                  <c:v>13.874839975513888</c:v>
                </c:pt>
                <c:pt idx="62">
                  <c:v>14.583907623443212</c:v>
                </c:pt>
                <c:pt idx="63">
                  <c:v>12.860738051565063</c:v>
                </c:pt>
                <c:pt idx="64">
                  <c:v>11.726555160011376</c:v>
                </c:pt>
                <c:pt idx="65">
                  <c:v>12.243731511305075</c:v>
                </c:pt>
                <c:pt idx="66">
                  <c:v>12.202052952792537</c:v>
                </c:pt>
                <c:pt idx="67">
                  <c:v>11.861582580952986</c:v>
                </c:pt>
                <c:pt idx="68">
                  <c:v>12.548937072307201</c:v>
                </c:pt>
                <c:pt idx="69">
                  <c:v>12.909805834050562</c:v>
                </c:pt>
                <c:pt idx="70">
                  <c:v>12.650874408761243</c:v>
                </c:pt>
                <c:pt idx="71">
                  <c:v>12.052134019861155</c:v>
                </c:pt>
                <c:pt idx="72">
                  <c:v>11.198141177480547</c:v>
                </c:pt>
                <c:pt idx="73">
                  <c:v>9.7115192735546554</c:v>
                </c:pt>
                <c:pt idx="74">
                  <c:v>8.7704631246982192</c:v>
                </c:pt>
                <c:pt idx="75">
                  <c:v>9.2286702715144511</c:v>
                </c:pt>
                <c:pt idx="76">
                  <c:v>9.3915202689511474</c:v>
                </c:pt>
                <c:pt idx="77">
                  <c:v>9.8089882628956975</c:v>
                </c:pt>
                <c:pt idx="78">
                  <c:v>10.370559301973362</c:v>
                </c:pt>
                <c:pt idx="79">
                  <c:v>11.702576749212755</c:v>
                </c:pt>
                <c:pt idx="80">
                  <c:v>11.90898469504649</c:v>
                </c:pt>
                <c:pt idx="81">
                  <c:v>11.193997048802382</c:v>
                </c:pt>
                <c:pt idx="82">
                  <c:v>13.428661889884955</c:v>
                </c:pt>
                <c:pt idx="83">
                  <c:v>14.54184529723776</c:v>
                </c:pt>
                <c:pt idx="84">
                  <c:v>14.826930717075925</c:v>
                </c:pt>
                <c:pt idx="85">
                  <c:v>15.002744779522169</c:v>
                </c:pt>
                <c:pt idx="86">
                  <c:v>15.673322262416367</c:v>
                </c:pt>
                <c:pt idx="87">
                  <c:v>16.656241295327906</c:v>
                </c:pt>
                <c:pt idx="88">
                  <c:v>16.753048760901102</c:v>
                </c:pt>
                <c:pt idx="89">
                  <c:v>16.972171097910234</c:v>
                </c:pt>
                <c:pt idx="90">
                  <c:v>17.098195334755822</c:v>
                </c:pt>
                <c:pt idx="91">
                  <c:v>17.085505694240222</c:v>
                </c:pt>
                <c:pt idx="92">
                  <c:v>17.714886110698469</c:v>
                </c:pt>
                <c:pt idx="93">
                  <c:v>17.962805232915745</c:v>
                </c:pt>
                <c:pt idx="94">
                  <c:v>18.060652557015473</c:v>
                </c:pt>
                <c:pt idx="95">
                  <c:v>18.279990603416262</c:v>
                </c:pt>
                <c:pt idx="96">
                  <c:v>18.262002063282893</c:v>
                </c:pt>
                <c:pt idx="97">
                  <c:v>18.383324312052583</c:v>
                </c:pt>
                <c:pt idx="98">
                  <c:v>18.930624702866893</c:v>
                </c:pt>
                <c:pt idx="99">
                  <c:v>19.078371747304576</c:v>
                </c:pt>
                <c:pt idx="100">
                  <c:v>18.781379004553912</c:v>
                </c:pt>
                <c:pt idx="101">
                  <c:v>19.140490346535259</c:v>
                </c:pt>
                <c:pt idx="102">
                  <c:v>19.759143462167536</c:v>
                </c:pt>
                <c:pt idx="103">
                  <c:v>20.174575981464486</c:v>
                </c:pt>
                <c:pt idx="104">
                  <c:v>20.106094460169764</c:v>
                </c:pt>
                <c:pt idx="105">
                  <c:v>20.333424431737253</c:v>
                </c:pt>
                <c:pt idx="106">
                  <c:v>20.918363542054127</c:v>
                </c:pt>
                <c:pt idx="107">
                  <c:v>21.752966456442799</c:v>
                </c:pt>
                <c:pt idx="108">
                  <c:v>22.679631981108958</c:v>
                </c:pt>
                <c:pt idx="109">
                  <c:v>23.152080742583053</c:v>
                </c:pt>
                <c:pt idx="110">
                  <c:v>23.441578478454552</c:v>
                </c:pt>
                <c:pt idx="111">
                  <c:v>23.825252091825789</c:v>
                </c:pt>
                <c:pt idx="112">
                  <c:v>23.543327183271831</c:v>
                </c:pt>
                <c:pt idx="113">
                  <c:v>23.615891618511785</c:v>
                </c:pt>
                <c:pt idx="114">
                  <c:v>23.21419949953388</c:v>
                </c:pt>
                <c:pt idx="115">
                  <c:v>22.586624090496212</c:v>
                </c:pt>
                <c:pt idx="116">
                  <c:v>22.460963562305324</c:v>
                </c:pt>
                <c:pt idx="117">
                  <c:v>20.710336473755046</c:v>
                </c:pt>
                <c:pt idx="118">
                  <c:v>19.363425514520316</c:v>
                </c:pt>
                <c:pt idx="119">
                  <c:v>19.773298018442222</c:v>
                </c:pt>
                <c:pt idx="120">
                  <c:v>20.470925521969463</c:v>
                </c:pt>
                <c:pt idx="121">
                  <c:v>20.884804466293883</c:v>
                </c:pt>
                <c:pt idx="122">
                  <c:v>21.13848642818623</c:v>
                </c:pt>
                <c:pt idx="123">
                  <c:v>21.154698293873412</c:v>
                </c:pt>
                <c:pt idx="124">
                  <c:v>20.369319606237362</c:v>
                </c:pt>
                <c:pt idx="125">
                  <c:v>19.776472271686593</c:v>
                </c:pt>
                <c:pt idx="126">
                  <c:v>18.598411927246229</c:v>
                </c:pt>
                <c:pt idx="127">
                  <c:v>18.002168657044471</c:v>
                </c:pt>
                <c:pt idx="128">
                  <c:v>18.286310002296737</c:v>
                </c:pt>
                <c:pt idx="129">
                  <c:v>18.621776351370585</c:v>
                </c:pt>
                <c:pt idx="130">
                  <c:v>18.137492318393313</c:v>
                </c:pt>
                <c:pt idx="131">
                  <c:v>18.104876879952208</c:v>
                </c:pt>
                <c:pt idx="132">
                  <c:v>18.083630107854528</c:v>
                </c:pt>
                <c:pt idx="133">
                  <c:v>18.000212182938068</c:v>
                </c:pt>
                <c:pt idx="134">
                  <c:v>17.884539018587446</c:v>
                </c:pt>
                <c:pt idx="135">
                  <c:v>17.827626478619454</c:v>
                </c:pt>
                <c:pt idx="136">
                  <c:v>17.67114000064571</c:v>
                </c:pt>
                <c:pt idx="137">
                  <c:v>17.590430767297704</c:v>
                </c:pt>
                <c:pt idx="138">
                  <c:v>17.257602389685339</c:v>
                </c:pt>
                <c:pt idx="139">
                  <c:v>17.412437642421629</c:v>
                </c:pt>
                <c:pt idx="140">
                  <c:v>17.537076874894108</c:v>
                </c:pt>
                <c:pt idx="141">
                  <c:v>17.259503471449101</c:v>
                </c:pt>
                <c:pt idx="142">
                  <c:v>17.160357672156987</c:v>
                </c:pt>
                <c:pt idx="143">
                  <c:v>17.177897861255161</c:v>
                </c:pt>
                <c:pt idx="144">
                  <c:v>17.354196657400021</c:v>
                </c:pt>
                <c:pt idx="145">
                  <c:v>17.331533153315331</c:v>
                </c:pt>
                <c:pt idx="146">
                  <c:v>17.416688587261504</c:v>
                </c:pt>
                <c:pt idx="147">
                  <c:v>17.480394227682115</c:v>
                </c:pt>
                <c:pt idx="148">
                  <c:v>17.437253283424731</c:v>
                </c:pt>
                <c:pt idx="149">
                  <c:v>17.280079144731385</c:v>
                </c:pt>
                <c:pt idx="150">
                  <c:v>17.085164527646434</c:v>
                </c:pt>
                <c:pt idx="151">
                  <c:v>17.52727864053988</c:v>
                </c:pt>
                <c:pt idx="152">
                  <c:v>17.117180815798928</c:v>
                </c:pt>
                <c:pt idx="153">
                  <c:v>16.78287382976896</c:v>
                </c:pt>
              </c:numCache>
            </c:numRef>
          </c:val>
          <c:smooth val="0"/>
          <c:extLst>
            <c:ext xmlns:c16="http://schemas.microsoft.com/office/drawing/2014/chart" uri="{C3380CC4-5D6E-409C-BE32-E72D297353CC}">
              <c16:uniqueId val="{00000001-0EAC-4761-B59E-8D046400EE7B}"/>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Vehicles per </a:t>
                </a:r>
                <a:r>
                  <a:rPr lang="en-NZ" sz="800" b="0" i="0" u="none" strike="noStrike" kern="1200" baseline="0">
                    <a:solidFill>
                      <a:sysClr val="windowText" lastClr="000000">
                        <a:lumMod val="65000"/>
                        <a:lumOff val="35000"/>
                      </a:sysClr>
                    </a:solidFill>
                  </a:rPr>
                  <a:t>$1m GDP</a:t>
                </a:r>
                <a:endParaRPr lang="en-NZ"/>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Z"/>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GDP'!$R$3</c:f>
              <c:strCache>
                <c:ptCount val="1"/>
                <c:pt idx="0">
                  <c:v>Dwellings with indoor/flush toilets</c:v>
                </c:pt>
              </c:strCache>
            </c:strRef>
          </c:tx>
          <c:spPr>
            <a:ln w="28575" cap="rnd">
              <a:solidFill>
                <a:schemeClr val="accent1"/>
              </a:solidFill>
              <a:prstDash val="dash"/>
              <a:round/>
            </a:ln>
            <a:effectLst/>
          </c:spPr>
          <c:marker>
            <c:symbol val="circle"/>
            <c:size val="5"/>
            <c:spPr>
              <a:solidFill>
                <a:schemeClr val="accent1"/>
              </a:solidFill>
              <a:ln w="9525">
                <a:solidFill>
                  <a:schemeClr val="accent1"/>
                </a:solidFill>
              </a:ln>
              <a:effectLst/>
            </c:spPr>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GDP'!$R$8:$R$161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0.57895661614405725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1.5298854335819474</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8.6220312644289727</c:v>
                </c:pt>
                <c:pt idx="76">
                  <c:v>#N/A</c:v>
                </c:pt>
                <c:pt idx="77">
                  <c:v>#N/A</c:v>
                </c:pt>
                <c:pt idx="78">
                  <c:v>#N/A</c:v>
                </c:pt>
                <c:pt idx="79">
                  <c:v>#N/A</c:v>
                </c:pt>
                <c:pt idx="80">
                  <c:v>#N/A</c:v>
                </c:pt>
                <c:pt idx="81">
                  <c:v>#N/A</c:v>
                </c:pt>
                <c:pt idx="82">
                  <c:v>#N/A</c:v>
                </c:pt>
                <c:pt idx="83">
                  <c:v>#N/A</c:v>
                </c:pt>
                <c:pt idx="84">
                  <c:v>#N/A</c:v>
                </c:pt>
                <c:pt idx="85">
                  <c:v>#N/A</c:v>
                </c:pt>
                <c:pt idx="86">
                  <c:v>10.556434844144771</c:v>
                </c:pt>
                <c:pt idx="87">
                  <c:v>#N/A</c:v>
                </c:pt>
                <c:pt idx="88">
                  <c:v>#N/A</c:v>
                </c:pt>
                <c:pt idx="89">
                  <c:v>#N/A</c:v>
                </c:pt>
                <c:pt idx="90">
                  <c:v>#N/A</c:v>
                </c:pt>
                <c:pt idx="91">
                  <c:v>10.672915181336348</c:v>
                </c:pt>
                <c:pt idx="92">
                  <c:v>#N/A</c:v>
                </c:pt>
                <c:pt idx="93">
                  <c:v>#N/A</c:v>
                </c:pt>
                <c:pt idx="94">
                  <c:v>#N/A</c:v>
                </c:pt>
                <c:pt idx="95">
                  <c:v>#N/A</c:v>
                </c:pt>
                <c:pt idx="96">
                  <c:v>10.104648786154211</c:v>
                </c:pt>
                <c:pt idx="97">
                  <c:v>#N/A</c:v>
                </c:pt>
                <c:pt idx="98">
                  <c:v>#N/A</c:v>
                </c:pt>
                <c:pt idx="99">
                  <c:v>#N/A</c:v>
                </c:pt>
                <c:pt idx="100">
                  <c:v>#N/A</c:v>
                </c:pt>
                <c:pt idx="101">
                  <c:v>10.177691708887066</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6.1910720269375679</c:v>
                </c:pt>
                <c:pt idx="149">
                  <c:v>#N/A</c:v>
                </c:pt>
                <c:pt idx="150">
                  <c:v>#N/A</c:v>
                </c:pt>
                <c:pt idx="151">
                  <c:v>#N/A</c:v>
                </c:pt>
                <c:pt idx="152">
                  <c:v>#N/A</c:v>
                </c:pt>
                <c:pt idx="153">
                  <c:v>5.8145989006269865</c:v>
                </c:pt>
              </c:numCache>
            </c:numRef>
          </c:val>
          <c:smooth val="0"/>
          <c:extLst>
            <c:ext xmlns:c16="http://schemas.microsoft.com/office/drawing/2014/chart" uri="{C3380CC4-5D6E-409C-BE32-E72D297353CC}">
              <c16:uniqueId val="{00000001-AD39-45D0-8CE9-5D6E301C544A}"/>
            </c:ext>
          </c:extLst>
        </c:ser>
        <c:ser>
          <c:idx val="1"/>
          <c:order val="1"/>
          <c:tx>
            <c:strRef>
              <c:f>'4.3 Network size per unit GDP'!$S$3</c:f>
              <c:strCache>
                <c:ptCount val="1"/>
                <c:pt idx="0">
                  <c:v>Dwellings with piped water</c:v>
                </c:pt>
              </c:strCache>
            </c:strRef>
          </c:tx>
          <c:spPr>
            <a:ln w="28575" cap="rnd">
              <a:solidFill>
                <a:schemeClr val="accent2"/>
              </a:solidFill>
              <a:prstDash val="dash"/>
              <a:round/>
            </a:ln>
            <a:effectLst/>
          </c:spPr>
          <c:marker>
            <c:symbol val="circle"/>
            <c:size val="5"/>
            <c:spPr>
              <a:solidFill>
                <a:schemeClr val="accent2"/>
              </a:solidFill>
              <a:ln w="9525">
                <a:solidFill>
                  <a:schemeClr val="accent2"/>
                </a:solidFill>
              </a:ln>
              <a:effectLst/>
            </c:spPr>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GDP'!$S$8:$S$161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8.3674621542725749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7.0445437560102597</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9.7589055533237783</c:v>
                </c:pt>
                <c:pt idx="76">
                  <c:v>#N/A</c:v>
                </c:pt>
                <c:pt idx="77">
                  <c:v>#N/A</c:v>
                </c:pt>
                <c:pt idx="78">
                  <c:v>#N/A</c:v>
                </c:pt>
                <c:pt idx="79">
                  <c:v>#N/A</c:v>
                </c:pt>
                <c:pt idx="80">
                  <c:v>#N/A</c:v>
                </c:pt>
                <c:pt idx="81">
                  <c:v>#N/A</c:v>
                </c:pt>
                <c:pt idx="82">
                  <c:v>#N/A</c:v>
                </c:pt>
                <c:pt idx="83">
                  <c:v>#N/A</c:v>
                </c:pt>
                <c:pt idx="84">
                  <c:v>#N/A</c:v>
                </c:pt>
                <c:pt idx="85">
                  <c:v>#N/A</c:v>
                </c:pt>
                <c:pt idx="86">
                  <c:v>11.208261166378001</c:v>
                </c:pt>
                <c:pt idx="87">
                  <c:v>#N/A</c:v>
                </c:pt>
                <c:pt idx="88">
                  <c:v>#N/A</c:v>
                </c:pt>
                <c:pt idx="89">
                  <c:v>#N/A</c:v>
                </c:pt>
                <c:pt idx="90">
                  <c:v>#N/A</c:v>
                </c:pt>
                <c:pt idx="91">
                  <c:v>10.589731634261245</c:v>
                </c:pt>
                <c:pt idx="92">
                  <c:v>#N/A</c:v>
                </c:pt>
                <c:pt idx="93">
                  <c:v>#N/A</c:v>
                </c:pt>
                <c:pt idx="94">
                  <c:v>#N/A</c:v>
                </c:pt>
                <c:pt idx="95">
                  <c:v>#N/A</c:v>
                </c:pt>
                <c:pt idx="96">
                  <c:v>9.6875396807721152</c:v>
                </c:pt>
                <c:pt idx="97">
                  <c:v>#N/A</c:v>
                </c:pt>
                <c:pt idx="98">
                  <c:v>#N/A</c:v>
                </c:pt>
                <c:pt idx="99">
                  <c:v>#N/A</c:v>
                </c:pt>
                <c:pt idx="100">
                  <c:v>#N/A</c:v>
                </c:pt>
                <c:pt idx="101">
                  <c:v>9.7121751258535696</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6.0525061909003979</c:v>
                </c:pt>
                <c:pt idx="149">
                  <c:v>#N/A</c:v>
                </c:pt>
                <c:pt idx="150">
                  <c:v>#N/A</c:v>
                </c:pt>
                <c:pt idx="151">
                  <c:v>#N/A</c:v>
                </c:pt>
                <c:pt idx="152">
                  <c:v>#N/A</c:v>
                </c:pt>
                <c:pt idx="153">
                  <c:v>5.6659795585330244</c:v>
                </c:pt>
              </c:numCache>
            </c:numRef>
          </c:val>
          <c:smooth val="0"/>
          <c:extLst>
            <c:ext xmlns:c16="http://schemas.microsoft.com/office/drawing/2014/chart" uri="{C3380CC4-5D6E-409C-BE32-E72D297353CC}">
              <c16:uniqueId val="{00000002-AD39-45D0-8CE9-5D6E301C544A}"/>
            </c:ext>
          </c:extLst>
        </c:ser>
        <c:dLbls>
          <c:showLegendKey val="0"/>
          <c:showVal val="0"/>
          <c:showCatName val="0"/>
          <c:showSerName val="0"/>
          <c:showPercent val="0"/>
          <c:showBubbleSize val="0"/>
        </c:dLbls>
        <c:marker val="1"/>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Share of dwellings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'4.3 Network size per unit GDP'!$AM$3</c:f>
              <c:strCache>
                <c:ptCount val="1"/>
                <c:pt idx="0">
                  <c:v>Student numbers - Tertiary</c:v>
                </c:pt>
              </c:strCache>
            </c:strRef>
          </c:tx>
          <c:spPr>
            <a:ln w="28575" cap="rnd">
              <a:solidFill>
                <a:schemeClr val="accent1"/>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GDP'!$AM$8:$AM$161</c:f>
              <c:numCache>
                <c:formatCode>#,##0.0</c:formatCode>
                <c:ptCount val="154"/>
                <c:pt idx="0">
                  <c:v>#N/A</c:v>
                </c:pt>
                <c:pt idx="1">
                  <c:v>#N/A</c:v>
                </c:pt>
                <c:pt idx="2">
                  <c:v>#N/A</c:v>
                </c:pt>
                <c:pt idx="3">
                  <c:v>#N/A</c:v>
                </c:pt>
                <c:pt idx="4">
                  <c:v>#N/A</c:v>
                </c:pt>
                <c:pt idx="5">
                  <c:v>#N/A</c:v>
                </c:pt>
                <c:pt idx="6">
                  <c:v>#N/A</c:v>
                </c:pt>
                <c:pt idx="7">
                  <c:v>#N/A</c:v>
                </c:pt>
                <c:pt idx="8">
                  <c:v>#N/A</c:v>
                </c:pt>
                <c:pt idx="9">
                  <c:v>6.7110235033979768E-2</c:v>
                </c:pt>
                <c:pt idx="10">
                  <c:v>5.3402438851248381E-2</c:v>
                </c:pt>
                <c:pt idx="11">
                  <c:v>5.8154354545819423E-2</c:v>
                </c:pt>
                <c:pt idx="12">
                  <c:v>6.8126340705268906E-2</c:v>
                </c:pt>
                <c:pt idx="13">
                  <c:v>8.8774307359960711E-2</c:v>
                </c:pt>
                <c:pt idx="14">
                  <c:v>9.3429243607327253E-2</c:v>
                </c:pt>
                <c:pt idx="15">
                  <c:v>9.9195732517323706E-2</c:v>
                </c:pt>
                <c:pt idx="16">
                  <c:v>0.10719289907109912</c:v>
                </c:pt>
                <c:pt idx="17">
                  <c:v>0.12585240372421638</c:v>
                </c:pt>
                <c:pt idx="18">
                  <c:v>0.14169097153984905</c:v>
                </c:pt>
                <c:pt idx="19">
                  <c:v>0.11957823696963667</c:v>
                </c:pt>
                <c:pt idx="20">
                  <c:v>0.11775201353160589</c:v>
                </c:pt>
                <c:pt idx="21">
                  <c:v>0.13849803462394975</c:v>
                </c:pt>
                <c:pt idx="22">
                  <c:v>0.13168397211357868</c:v>
                </c:pt>
                <c:pt idx="23">
                  <c:v>0.12574966706811497</c:v>
                </c:pt>
                <c:pt idx="24">
                  <c:v>0.12990668085549067</c:v>
                </c:pt>
                <c:pt idx="25">
                  <c:v>0.13685014417124133</c:v>
                </c:pt>
                <c:pt idx="26">
                  <c:v>0.1120479317946009</c:v>
                </c:pt>
                <c:pt idx="27">
                  <c:v>0.1068012962101299</c:v>
                </c:pt>
                <c:pt idx="28">
                  <c:v>0.1060885573239755</c:v>
                </c:pt>
                <c:pt idx="29">
                  <c:v>0.11778267857478814</c:v>
                </c:pt>
                <c:pt idx="30">
                  <c:v>0.11462942609671219</c:v>
                </c:pt>
                <c:pt idx="31">
                  <c:v>0.1110406772310696</c:v>
                </c:pt>
                <c:pt idx="32">
                  <c:v>0.11390877916033676</c:v>
                </c:pt>
                <c:pt idx="33">
                  <c:v>0.10378007526493095</c:v>
                </c:pt>
                <c:pt idx="34">
                  <c:v>0.11751513582069952</c:v>
                </c:pt>
                <c:pt idx="35">
                  <c:v>0.12772742975609899</c:v>
                </c:pt>
                <c:pt idx="36">
                  <c:v>0.13484748540258357</c:v>
                </c:pt>
                <c:pt idx="37">
                  <c:v>0.12638940412749744</c:v>
                </c:pt>
                <c:pt idx="38">
                  <c:v>0.16762336515834378</c:v>
                </c:pt>
                <c:pt idx="39">
                  <c:v>0.1866108022378293</c:v>
                </c:pt>
                <c:pt idx="40">
                  <c:v>0.16554431566800773</c:v>
                </c:pt>
                <c:pt idx="41">
                  <c:v>0.16009691549215915</c:v>
                </c:pt>
                <c:pt idx="42">
                  <c:v>0.19337378862440197</c:v>
                </c:pt>
                <c:pt idx="43">
                  <c:v>0.19796417360721341</c:v>
                </c:pt>
                <c:pt idx="44">
                  <c:v>0.18789523067716946</c:v>
                </c:pt>
                <c:pt idx="45">
                  <c:v>0.16893551757319111</c:v>
                </c:pt>
                <c:pt idx="46">
                  <c:v>0.16564894957143791</c:v>
                </c:pt>
                <c:pt idx="47">
                  <c:v>0.16925864092705845</c:v>
                </c:pt>
                <c:pt idx="48">
                  <c:v>0.19368502211437932</c:v>
                </c:pt>
                <c:pt idx="49">
                  <c:v>0.25915695819575535</c:v>
                </c:pt>
                <c:pt idx="50">
                  <c:v>0.29371516023983346</c:v>
                </c:pt>
                <c:pt idx="51">
                  <c:v>0.3070414191497412</c:v>
                </c:pt>
                <c:pt idx="52">
                  <c:v>0.2933273675099955</c:v>
                </c:pt>
                <c:pt idx="53">
                  <c:v>0.28313415996802666</c:v>
                </c:pt>
                <c:pt idx="54">
                  <c:v>0.28248724018059884</c:v>
                </c:pt>
                <c:pt idx="55">
                  <c:v>0.28537905621609627</c:v>
                </c:pt>
                <c:pt idx="56">
                  <c:v>0.29599972138034453</c:v>
                </c:pt>
                <c:pt idx="57">
                  <c:v>0.30764094621912447</c:v>
                </c:pt>
                <c:pt idx="58">
                  <c:v>0.30838986413130431</c:v>
                </c:pt>
                <c:pt idx="59">
                  <c:v>0.27684098881277469</c:v>
                </c:pt>
                <c:pt idx="60">
                  <c:v>0.35290195144532088</c:v>
                </c:pt>
                <c:pt idx="61">
                  <c:v>0.37842126051361574</c:v>
                </c:pt>
                <c:pt idx="62">
                  <c:v>0.39064983839936201</c:v>
                </c:pt>
                <c:pt idx="63">
                  <c:v>0.34824917992130278</c:v>
                </c:pt>
                <c:pt idx="64">
                  <c:v>0.28061467881700947</c:v>
                </c:pt>
                <c:pt idx="65">
                  <c:v>0.30679200408696061</c:v>
                </c:pt>
                <c:pt idx="66">
                  <c:v>0.32888506646562576</c:v>
                </c:pt>
                <c:pt idx="67">
                  <c:v>0.29479103994767181</c:v>
                </c:pt>
                <c:pt idx="68">
                  <c:v>0.30176324365624019</c:v>
                </c:pt>
                <c:pt idx="69">
                  <c:v>0.30332264438902162</c:v>
                </c:pt>
                <c:pt idx="70">
                  <c:v>0.26510874169641957</c:v>
                </c:pt>
                <c:pt idx="71">
                  <c:v>0.24894406572755207</c:v>
                </c:pt>
                <c:pt idx="72">
                  <c:v>0.21074812855886352</c:v>
                </c:pt>
                <c:pt idx="73">
                  <c:v>0.24285708619186019</c:v>
                </c:pt>
                <c:pt idx="74">
                  <c:v>0.26010841664145717</c:v>
                </c:pt>
                <c:pt idx="75">
                  <c:v>0.29357292681189173</c:v>
                </c:pt>
                <c:pt idx="76">
                  <c:v>0.37411292152195885</c:v>
                </c:pt>
                <c:pt idx="77">
                  <c:v>0.38311497361289637</c:v>
                </c:pt>
                <c:pt idx="78">
                  <c:v>0.38083431051937233</c:v>
                </c:pt>
                <c:pt idx="79">
                  <c:v>0.40286344633423293</c:v>
                </c:pt>
                <c:pt idx="80">
                  <c:v>0.39239209011578974</c:v>
                </c:pt>
                <c:pt idx="81">
                  <c:v>0.32728391237865495</c:v>
                </c:pt>
                <c:pt idx="82">
                  <c:v>0.34115029204170383</c:v>
                </c:pt>
                <c:pt idx="83">
                  <c:v>0.34574909700983086</c:v>
                </c:pt>
                <c:pt idx="84">
                  <c:v>0.33675025500673944</c:v>
                </c:pt>
                <c:pt idx="85">
                  <c:v>0.31635467533381523</c:v>
                </c:pt>
                <c:pt idx="86">
                  <c:v>0.31137365147311713</c:v>
                </c:pt>
                <c:pt idx="87">
                  <c:v>0.32367762568218611</c:v>
                </c:pt>
                <c:pt idx="88">
                  <c:v>0.33861091794545939</c:v>
                </c:pt>
                <c:pt idx="89">
                  <c:v>0.36241783126152699</c:v>
                </c:pt>
                <c:pt idx="90">
                  <c:v>0.39840447302298698</c:v>
                </c:pt>
                <c:pt idx="91">
                  <c:v>0.39692835854441771</c:v>
                </c:pt>
                <c:pt idx="92">
                  <c:v>0.40301128272917397</c:v>
                </c:pt>
                <c:pt idx="93">
                  <c:v>0.41771056095081793</c:v>
                </c:pt>
                <c:pt idx="94">
                  <c:v>0.42033721829066639</c:v>
                </c:pt>
                <c:pt idx="95">
                  <c:v>0.441132671147837</c:v>
                </c:pt>
                <c:pt idx="96">
                  <c:v>0.45622980630195742</c:v>
                </c:pt>
                <c:pt idx="97">
                  <c:v>0.47323860200961976</c:v>
                </c:pt>
                <c:pt idx="98">
                  <c:v>0.52939799110062269</c:v>
                </c:pt>
                <c:pt idx="99">
                  <c:v>0.57053376592787586</c:v>
                </c:pt>
                <c:pt idx="100">
                  <c:v>0.59524692536608959</c:v>
                </c:pt>
                <c:pt idx="101">
                  <c:v>0.61805373049070889</c:v>
                </c:pt>
                <c:pt idx="102">
                  <c:v>0.63334207664555753</c:v>
                </c:pt>
                <c:pt idx="103">
                  <c:v>0.61250250826325514</c:v>
                </c:pt>
                <c:pt idx="104">
                  <c:v>0.58220408231648213</c:v>
                </c:pt>
                <c:pt idx="105">
                  <c:v>0.58554287717589393</c:v>
                </c:pt>
                <c:pt idx="106">
                  <c:v>0.62696496674924995</c:v>
                </c:pt>
                <c:pt idx="107">
                  <c:v>0.63944630077863218</c:v>
                </c:pt>
                <c:pt idx="108">
                  <c:v>0.67616788077257239</c:v>
                </c:pt>
                <c:pt idx="109">
                  <c:v>0.68013856812933027</c:v>
                </c:pt>
                <c:pt idx="110">
                  <c:v>0.69601686260023032</c:v>
                </c:pt>
                <c:pt idx="111">
                  <c:v>0.7034971036258314</c:v>
                </c:pt>
                <c:pt idx="112">
                  <c:v>0.67592250922509223</c:v>
                </c:pt>
                <c:pt idx="113">
                  <c:v>0.6895508139782871</c:v>
                </c:pt>
                <c:pt idx="114">
                  <c:v>0.67751337029586378</c:v>
                </c:pt>
                <c:pt idx="115">
                  <c:v>0.66417889482999182</c:v>
                </c:pt>
                <c:pt idx="116">
                  <c:v>0.69008607184326443</c:v>
                </c:pt>
                <c:pt idx="117">
                  <c:v>0.73206819201435624</c:v>
                </c:pt>
                <c:pt idx="118">
                  <c:v>0.7949827604592471</c:v>
                </c:pt>
                <c:pt idx="119">
                  <c:v>0.84270604812099814</c:v>
                </c:pt>
                <c:pt idx="120">
                  <c:v>0.88617726928727236</c:v>
                </c:pt>
                <c:pt idx="121">
                  <c:v>1.043293891738601</c:v>
                </c:pt>
                <c:pt idx="122">
                  <c:v>1.1896099227035772</c:v>
                </c:pt>
                <c:pt idx="123">
                  <c:v>1.2244725588342507</c:v>
                </c:pt>
                <c:pt idx="124">
                  <c:v>1.2210151588588238</c:v>
                </c:pt>
                <c:pt idx="125">
                  <c:v>1.2064360213686085</c:v>
                </c:pt>
                <c:pt idx="126">
                  <c:v>1.5781662769866092</c:v>
                </c:pt>
                <c:pt idx="127">
                  <c:v>1.8465382079273207</c:v>
                </c:pt>
                <c:pt idx="128">
                  <c:v>1.8382737138263665</c:v>
                </c:pt>
                <c:pt idx="129">
                  <c:v>1.8007101989695711</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numCache>
            </c:numRef>
          </c:val>
          <c:smooth val="0"/>
          <c:extLst>
            <c:ext xmlns:c16="http://schemas.microsoft.com/office/drawing/2014/chart" uri="{C3380CC4-5D6E-409C-BE32-E72D297353CC}">
              <c16:uniqueId val="{00000001-D543-446A-98ED-A9AE51D7FD2B}"/>
            </c:ext>
          </c:extLst>
        </c:ser>
        <c:ser>
          <c:idx val="1"/>
          <c:order val="1"/>
          <c:tx>
            <c:strRef>
              <c:f>'4.3 Network size per unit GDP'!$AN$3</c:f>
              <c:strCache>
                <c:ptCount val="1"/>
                <c:pt idx="0">
                  <c:v>Student numbers - Tertiary (public providers)</c:v>
                </c:pt>
              </c:strCache>
            </c:strRef>
          </c:tx>
          <c:spPr>
            <a:ln w="28575" cap="rnd">
              <a:solidFill>
                <a:schemeClr val="accent2"/>
              </a:solidFill>
              <a:round/>
            </a:ln>
            <a:effectLst/>
          </c:spPr>
          <c:marker>
            <c:symbol val="none"/>
          </c:marker>
          <c:cat>
            <c:numRef>
              <c:f>'4.3 Network size per unit GDP'!$A$8:$A$161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'4.3 Network size per unit GDP'!$AN$8:$AN$161</c:f>
              <c:numCache>
                <c:formatCode>#,##0.0</c:formatCode>
                <c:ptCount val="1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4.531174427145435E-5</c:v>
                </c:pt>
                <c:pt idx="93">
                  <c:v>#N/A</c:v>
                </c:pt>
                <c:pt idx="94">
                  <c:v>#N/A</c:v>
                </c:pt>
                <c:pt idx="95">
                  <c:v>0.81923505166786525</c:v>
                </c:pt>
                <c:pt idx="96">
                  <c:v>0.85972389451397169</c:v>
                </c:pt>
                <c:pt idx="97">
                  <c:v>0.87453409458626363</c:v>
                </c:pt>
                <c:pt idx="98">
                  <c:v>0.9698794579006792</c:v>
                </c:pt>
                <c:pt idx="99">
                  <c:v>1.0527826752717091</c:v>
                </c:pt>
                <c:pt idx="100">
                  <c:v>1.0821796487374071</c:v>
                </c:pt>
                <c:pt idx="101">
                  <c:v>1.1333686418955331</c:v>
                </c:pt>
                <c:pt idx="102">
                  <c:v>1.2120786659229463</c:v>
                </c:pt>
                <c:pt idx="103">
                  <c:v>1.1712658059437924</c:v>
                </c:pt>
                <c:pt idx="104">
                  <c:v>1.0743092189049979</c:v>
                </c:pt>
                <c:pt idx="105">
                  <c:v>1.058426196907603</c:v>
                </c:pt>
                <c:pt idx="106">
                  <c:v>1.1251481148961189</c:v>
                </c:pt>
                <c:pt idx="107">
                  <c:v>1.0997840001456116</c:v>
                </c:pt>
                <c:pt idx="108">
                  <c:v>1.2007507407159883</c:v>
                </c:pt>
                <c:pt idx="109">
                  <c:v>1.2737497779356901</c:v>
                </c:pt>
                <c:pt idx="110">
                  <c:v>1.2603707164432083</c:v>
                </c:pt>
                <c:pt idx="111">
                  <c:v>1.249463634413216</c:v>
                </c:pt>
                <c:pt idx="112">
                  <c:v>1.20039975399754</c:v>
                </c:pt>
                <c:pt idx="113">
                  <c:v>1.2238313343556724</c:v>
                </c:pt>
                <c:pt idx="114">
                  <c:v>1.180128551101516</c:v>
                </c:pt>
                <c:pt idx="115">
                  <c:v>1.1376920843907143</c:v>
                </c:pt>
                <c:pt idx="116">
                  <c:v>1.1730836574082606</c:v>
                </c:pt>
                <c:pt idx="117">
                  <c:v>1.1847644683714671</c:v>
                </c:pt>
                <c:pt idx="118">
                  <c:v>1.2134770554153484</c:v>
                </c:pt>
                <c:pt idx="119">
                  <c:v>1.2602332923109851</c:v>
                </c:pt>
                <c:pt idx="120">
                  <c:v>1.2594577750077907</c:v>
                </c:pt>
                <c:pt idx="121">
                  <c:v>1.4678585080942688</c:v>
                </c:pt>
                <c:pt idx="122">
                  <c:v>1.6279435556354485</c:v>
                </c:pt>
                <c:pt idx="123">
                  <c:v>1.7526605439334264</c:v>
                </c:pt>
                <c:pt idx="124">
                  <c:v>2.1081175939698826</c:v>
                </c:pt>
                <c:pt idx="125">
                  <c:v>2.1213193207835155</c:v>
                </c:pt>
                <c:pt idx="126">
                  <c:v>2.0502990920960737</c:v>
                </c:pt>
                <c:pt idx="127">
                  <c:v>1.9671404498498057</c:v>
                </c:pt>
                <c:pt idx="128">
                  <c:v>1.927250803858521</c:v>
                </c:pt>
                <c:pt idx="129">
                  <c:v>1.9057242890894082</c:v>
                </c:pt>
                <c:pt idx="130">
                  <c:v>1.890586908516285</c:v>
                </c:pt>
                <c:pt idx="131">
                  <c:v>1.9686734807754167</c:v>
                </c:pt>
                <c:pt idx="132">
                  <c:v>2.1781345420150195</c:v>
                </c:pt>
                <c:pt idx="133">
                  <c:v>2.3842087395121005</c:v>
                </c:pt>
                <c:pt idx="134">
                  <c:v>2.4250221416952722</c:v>
                </c:pt>
                <c:pt idx="135">
                  <c:v>2.3949047065562556</c:v>
                </c:pt>
                <c:pt idx="136">
                  <c:v>2.2553028917037055</c:v>
                </c:pt>
                <c:pt idx="137">
                  <c:v>2.1700399983246776</c:v>
                </c:pt>
                <c:pt idx="138">
                  <c:v>2.0004216494112148</c:v>
                </c:pt>
                <c:pt idx="139">
                  <c:v>2.0489725113424071</c:v>
                </c:pt>
                <c:pt idx="140">
                  <c:v>2.0378547114303465</c:v>
                </c:pt>
                <c:pt idx="141">
                  <c:v>1.8325304131328057</c:v>
                </c:pt>
                <c:pt idx="142">
                  <c:v>1.7743830204858513</c:v>
                </c:pt>
                <c:pt idx="143">
                  <c:v>1.6884075865642083</c:v>
                </c:pt>
                <c:pt idx="144">
                  <c:v>1.6415177159686791</c:v>
                </c:pt>
                <c:pt idx="145">
                  <c:v>1.5937275545736391</c:v>
                </c:pt>
                <c:pt idx="146">
                  <c:v>1.5486900252525253</c:v>
                </c:pt>
                <c:pt idx="147">
                  <c:v>1.4623430608830836</c:v>
                </c:pt>
                <c:pt idx="148">
                  <c:v>1.3924213571761321</c:v>
                </c:pt>
                <c:pt idx="149">
                  <c:v>1.3164130533516056</c:v>
                </c:pt>
                <c:pt idx="150">
                  <c:v>1.2656373636977709</c:v>
                </c:pt>
                <c:pt idx="151">
                  <c:v>1.3342548174648345</c:v>
                </c:pt>
                <c:pt idx="152">
                  <c:v>1.2197908834673492</c:v>
                </c:pt>
                <c:pt idx="153">
                  <c:v>1.1697837040854304</c:v>
                </c:pt>
              </c:numCache>
            </c:numRef>
          </c:val>
          <c:smooth val="0"/>
          <c:extLst>
            <c:ext xmlns:c16="http://schemas.microsoft.com/office/drawing/2014/chart" uri="{C3380CC4-5D6E-409C-BE32-E72D297353CC}">
              <c16:uniqueId val="{00000002-D543-446A-98ED-A9AE51D7FD2B}"/>
            </c:ext>
          </c:extLst>
        </c:ser>
        <c:dLbls>
          <c:showLegendKey val="0"/>
          <c:showVal val="0"/>
          <c:showCatName val="0"/>
          <c:showSerName val="0"/>
          <c:showPercent val="0"/>
          <c:showBubbleSize val="0"/>
        </c:dLbls>
        <c:smooth val="0"/>
        <c:axId val="1533589024"/>
        <c:axId val="1533589504"/>
      </c:lineChart>
      <c:catAx>
        <c:axId val="153358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504"/>
        <c:crosses val="autoZero"/>
        <c:auto val="1"/>
        <c:lblAlgn val="ctr"/>
        <c:lblOffset val="100"/>
        <c:tickLblSkip val="10"/>
        <c:noMultiLvlLbl val="0"/>
      </c:catAx>
      <c:valAx>
        <c:axId val="1533589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Students per $1m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3589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'5.2 Land transport - Rail'!$A$8:$A$161</c:f>
              <c:numCache>
                <c:formatCode>General</c:formatCode>
                <c:ptCount val="154"/>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pt idx="149">
                  <c:v>2019</c:v>
                </c:pt>
                <c:pt idx="150">
                  <c:v>2020</c:v>
                </c:pt>
                <c:pt idx="151">
                  <c:v>2021</c:v>
                </c:pt>
                <c:pt idx="152">
                  <c:v>2022</c:v>
                </c:pt>
                <c:pt idx="153">
                  <c:v>2023</c:v>
                </c:pt>
              </c:numCache>
            </c:numRef>
          </c:cat>
          <c:val>
            <c:numRef>
              <c:f>'5.2 Land transport - Rail'!$U$8:$U$160</c:f>
              <c:numCache>
                <c:formatCode>#,##0</c:formatCode>
                <c:ptCount val="153"/>
                <c:pt idx="0">
                  <c:v>74.029640000000001</c:v>
                </c:pt>
                <c:pt idx="1">
                  <c:v>88.5137</c:v>
                </c:pt>
                <c:pt idx="2">
                  <c:v>104.6071</c:v>
                </c:pt>
                <c:pt idx="3">
                  <c:v>112.6538</c:v>
                </c:pt>
                <c:pt idx="4">
                  <c:v>125.52852</c:v>
                </c:pt>
                <c:pt idx="5">
                  <c:v>627.64260000000002</c:v>
                </c:pt>
                <c:pt idx="6">
                  <c:v>1155.50612</c:v>
                </c:pt>
                <c:pt idx="7">
                  <c:v>1400.1258</c:v>
                </c:pt>
                <c:pt idx="8">
                  <c:v>1561.0598</c:v>
                </c:pt>
                <c:pt idx="9">
                  <c:v>1770.2739999999999</c:v>
                </c:pt>
                <c:pt idx="10">
                  <c:v>1886.1464799999999</c:v>
                </c:pt>
                <c:pt idx="11">
                  <c:v>2055.12718</c:v>
                </c:pt>
                <c:pt idx="12">
                  <c:v>2122.7194599999998</c:v>
                </c:pt>
                <c:pt idx="13">
                  <c:v>2185.4837200000002</c:v>
                </c:pt>
                <c:pt idx="14">
                  <c:v>2246.6386400000001</c:v>
                </c:pt>
                <c:pt idx="15">
                  <c:v>2376.9951799999999</c:v>
                </c:pt>
                <c:pt idx="16">
                  <c:v>2595.8654200000001</c:v>
                </c:pt>
                <c:pt idx="17">
                  <c:v>2779.3301799999999</c:v>
                </c:pt>
                <c:pt idx="18">
                  <c:v>2829.2197200000001</c:v>
                </c:pt>
                <c:pt idx="19">
                  <c:v>2859.79718</c:v>
                </c:pt>
                <c:pt idx="20">
                  <c:v>2911.2960600000001</c:v>
                </c:pt>
                <c:pt idx="21">
                  <c:v>2964.4042800000002</c:v>
                </c:pt>
                <c:pt idx="22">
                  <c:v>3007.85646</c:v>
                </c:pt>
                <c:pt idx="23">
                  <c:v>3035.21524</c:v>
                </c:pt>
                <c:pt idx="24">
                  <c:v>3134.9943199999998</c:v>
                </c:pt>
                <c:pt idx="25">
                  <c:v>3207.41462</c:v>
                </c:pt>
                <c:pt idx="26">
                  <c:v>3241.2107599999999</c:v>
                </c:pt>
                <c:pt idx="27">
                  <c:v>3247.6481199999998</c:v>
                </c:pt>
                <c:pt idx="28">
                  <c:v>3307.1936999999998</c:v>
                </c:pt>
                <c:pt idx="29">
                  <c:v>3363.5205999999998</c:v>
                </c:pt>
                <c:pt idx="30">
                  <c:v>3386.0513599999999</c:v>
                </c:pt>
                <c:pt idx="31">
                  <c:v>3559.8600799999999</c:v>
                </c:pt>
                <c:pt idx="32">
                  <c:v>3596.8748999999998</c:v>
                </c:pt>
                <c:pt idx="33">
                  <c:v>3686.9979400000002</c:v>
                </c:pt>
                <c:pt idx="34">
                  <c:v>3746.5435200000002</c:v>
                </c:pt>
                <c:pt idx="35">
                  <c:v>3820.5731599999999</c:v>
                </c:pt>
                <c:pt idx="36">
                  <c:v>3873.68138</c:v>
                </c:pt>
                <c:pt idx="37">
                  <c:v>3955.7577200000001</c:v>
                </c:pt>
                <c:pt idx="38">
                  <c:v>3981.5071600000001</c:v>
                </c:pt>
                <c:pt idx="39">
                  <c:v>4316.2498800000003</c:v>
                </c:pt>
                <c:pt idx="40">
                  <c:v>4372.5767800000003</c:v>
                </c:pt>
                <c:pt idx="41">
                  <c:v>4430.5130200000003</c:v>
                </c:pt>
                <c:pt idx="42">
                  <c:v>4502.9333200000001</c:v>
                </c:pt>
                <c:pt idx="43">
                  <c:v>4588.2283399999997</c:v>
                </c:pt>
                <c:pt idx="44">
                  <c:v>4593.0563599999996</c:v>
                </c:pt>
                <c:pt idx="45">
                  <c:v>4739.5063</c:v>
                </c:pt>
                <c:pt idx="46">
                  <c:v>4763.6463999999996</c:v>
                </c:pt>
                <c:pt idx="47">
                  <c:v>4763.6463999999996</c:v>
                </c:pt>
                <c:pt idx="48">
                  <c:v>4816.7546199999997</c:v>
                </c:pt>
                <c:pt idx="49">
                  <c:v>4800.66122</c:v>
                </c:pt>
                <c:pt idx="50">
                  <c:v>4821.5826399999996</c:v>
                </c:pt>
                <c:pt idx="51">
                  <c:v>4842.5040600000002</c:v>
                </c:pt>
                <c:pt idx="52">
                  <c:v>4861.8161399999999</c:v>
                </c:pt>
                <c:pt idx="53">
                  <c:v>4873.0815199999997</c:v>
                </c:pt>
                <c:pt idx="54">
                  <c:v>4913.31502</c:v>
                </c:pt>
                <c:pt idx="55">
                  <c:v>4964.8139000000001</c:v>
                </c:pt>
                <c:pt idx="56">
                  <c:v>5050.1089199999997</c:v>
                </c:pt>
                <c:pt idx="57">
                  <c:v>5091.9517599999999</c:v>
                </c:pt>
                <c:pt idx="58">
                  <c:v>5117.7012000000004</c:v>
                </c:pt>
                <c:pt idx="59">
                  <c:v>5289.9005799999995</c:v>
                </c:pt>
                <c:pt idx="60">
                  <c:v>5289.9005799999995</c:v>
                </c:pt>
                <c:pt idx="61">
                  <c:v>5346.2274799999996</c:v>
                </c:pt>
                <c:pt idx="62">
                  <c:v>5334.9620999999997</c:v>
                </c:pt>
                <c:pt idx="63">
                  <c:v>5334.9620999999997</c:v>
                </c:pt>
                <c:pt idx="64">
                  <c:v>5343.0087999999996</c:v>
                </c:pt>
                <c:pt idx="65">
                  <c:v>5343.0087999999996</c:v>
                </c:pt>
                <c:pt idx="66">
                  <c:v>5343.0087999999996</c:v>
                </c:pt>
                <c:pt idx="67">
                  <c:v>5343.0087999999996</c:v>
                </c:pt>
                <c:pt idx="68">
                  <c:v>5347.8368199999995</c:v>
                </c:pt>
                <c:pt idx="69">
                  <c:v>5341.3994599999996</c:v>
                </c:pt>
                <c:pt idx="70">
                  <c:v>5455.6625999999997</c:v>
                </c:pt>
                <c:pt idx="71">
                  <c:v>5455.6625999999997</c:v>
                </c:pt>
                <c:pt idx="72">
                  <c:v>5455.6625999999997</c:v>
                </c:pt>
                <c:pt idx="73">
                  <c:v>5568.3163999999997</c:v>
                </c:pt>
                <c:pt idx="74">
                  <c:v>5639.1273600000004</c:v>
                </c:pt>
                <c:pt idx="75">
                  <c:v>5639.1273600000004</c:v>
                </c:pt>
                <c:pt idx="76">
                  <c:v>5650.9291866666672</c:v>
                </c:pt>
                <c:pt idx="77">
                  <c:v>5662.731013333334</c:v>
                </c:pt>
                <c:pt idx="78">
                  <c:v>5674.5328399999999</c:v>
                </c:pt>
                <c:pt idx="79">
                  <c:v>5674.5328399999999</c:v>
                </c:pt>
                <c:pt idx="80">
                  <c:v>5674.5328399999999</c:v>
                </c:pt>
                <c:pt idx="81">
                  <c:v>5682.5795399999997</c:v>
                </c:pt>
                <c:pt idx="82">
                  <c:v>5695.4542599999995</c:v>
                </c:pt>
                <c:pt idx="83">
                  <c:v>5689.0168999999996</c:v>
                </c:pt>
                <c:pt idx="84">
                  <c:v>5639.1273600000004</c:v>
                </c:pt>
                <c:pt idx="85">
                  <c:v>5614.9872599999999</c:v>
                </c:pt>
                <c:pt idx="86">
                  <c:v>5507.1614799999998</c:v>
                </c:pt>
                <c:pt idx="87">
                  <c:v>5500.7241199999999</c:v>
                </c:pt>
                <c:pt idx="88">
                  <c:v>5577.9724399999996</c:v>
                </c:pt>
                <c:pt idx="89">
                  <c:v>5503.9427999999998</c:v>
                </c:pt>
                <c:pt idx="90">
                  <c:v>5368.7582400000001</c:v>
                </c:pt>
                <c:pt idx="91">
                  <c:v>5363.9302200000002</c:v>
                </c:pt>
                <c:pt idx="92">
                  <c:v>5362.3208800000002</c:v>
                </c:pt>
                <c:pt idx="93">
                  <c:v>5251.2764200000001</c:v>
                </c:pt>
                <c:pt idx="94">
                  <c:v>5254.4951000000001</c:v>
                </c:pt>
                <c:pt idx="95">
                  <c:v>5236.7923600000004</c:v>
                </c:pt>
                <c:pt idx="96">
                  <c:v>5236.7923600000004</c:v>
                </c:pt>
                <c:pt idx="97">
                  <c:v>5169.2000799999996</c:v>
                </c:pt>
                <c:pt idx="98">
                  <c:v>5017.9221200000002</c:v>
                </c:pt>
                <c:pt idx="99">
                  <c:v>4929.4084199999998</c:v>
                </c:pt>
                <c:pt idx="100">
                  <c:v>4929.4084199999998</c:v>
                </c:pt>
                <c:pt idx="101">
                  <c:v>4847.3320800000001</c:v>
                </c:pt>
                <c:pt idx="102">
                  <c:v>4807.0985799999999</c:v>
                </c:pt>
                <c:pt idx="103">
                  <c:v>4799.05188</c:v>
                </c:pt>
                <c:pt idx="104">
                  <c:v>4797</c:v>
                </c:pt>
                <c:pt idx="105">
                  <c:v>4797</c:v>
                </c:pt>
                <c:pt idx="106">
                  <c:v>4797</c:v>
                </c:pt>
                <c:pt idx="107">
                  <c:v>4688</c:v>
                </c:pt>
                <c:pt idx="108">
                  <c:v>4595</c:v>
                </c:pt>
                <c:pt idx="109">
                  <c:v>4536</c:v>
                </c:pt>
                <c:pt idx="110">
                  <c:v>4478</c:v>
                </c:pt>
                <c:pt idx="111">
                  <c:v>4433</c:v>
                </c:pt>
                <c:pt idx="112">
                  <c:v>4418</c:v>
                </c:pt>
                <c:pt idx="113">
                  <c:v>4332</c:v>
                </c:pt>
                <c:pt idx="114">
                  <c:v>4273</c:v>
                </c:pt>
                <c:pt idx="115">
                  <c:v>4270.666666666667</c:v>
                </c:pt>
                <c:pt idx="116">
                  <c:v>4268.3333333333339</c:v>
                </c:pt>
                <c:pt idx="117">
                  <c:v>4266</c:v>
                </c:pt>
                <c:pt idx="118">
                  <c:v>4266</c:v>
                </c:pt>
                <c:pt idx="119">
                  <c:v>4266</c:v>
                </c:pt>
                <c:pt idx="120">
                  <c:v>4069</c:v>
                </c:pt>
                <c:pt idx="140">
                  <c:v>3995.4369999999999</c:v>
                </c:pt>
                <c:pt idx="141">
                  <c:v>4008.0889999999999</c:v>
                </c:pt>
                <c:pt idx="142">
                  <c:v>3897.43</c:v>
                </c:pt>
                <c:pt idx="143">
                  <c:v>3897.43</c:v>
                </c:pt>
                <c:pt idx="144">
                  <c:v>3848.3879999999999</c:v>
                </c:pt>
                <c:pt idx="145">
                  <c:v>3848.3879999999999</c:v>
                </c:pt>
                <c:pt idx="146">
                  <c:v>3836.9140000000002</c:v>
                </c:pt>
                <c:pt idx="147">
                  <c:v>3836.9140000000002</c:v>
                </c:pt>
                <c:pt idx="148">
                  <c:v>3836.9140000000002</c:v>
                </c:pt>
                <c:pt idx="149">
                  <c:v>3836.9140000000002</c:v>
                </c:pt>
                <c:pt idx="150">
                  <c:v>3953.16</c:v>
                </c:pt>
                <c:pt idx="151">
                  <c:v>3956.7759999999998</c:v>
                </c:pt>
                <c:pt idx="152">
                  <c:v>3962.953</c:v>
                </c:pt>
              </c:numCache>
            </c:numRef>
          </c:val>
          <c:smooth val="0"/>
          <c:extLst>
            <c:ext xmlns:c16="http://schemas.microsoft.com/office/drawing/2014/chart" uri="{C3380CC4-5D6E-409C-BE32-E72D297353CC}">
              <c16:uniqueId val="{00000000-5C25-46BC-BBBE-1E37709CC9BC}"/>
            </c:ext>
          </c:extLst>
        </c:ser>
        <c:dLbls>
          <c:showLegendKey val="0"/>
          <c:showVal val="0"/>
          <c:showCatName val="0"/>
          <c:showSerName val="0"/>
          <c:showPercent val="0"/>
          <c:showBubbleSize val="0"/>
        </c:dLbls>
        <c:smooth val="0"/>
        <c:axId val="1150802799"/>
        <c:axId val="1150799439"/>
      </c:lineChart>
      <c:catAx>
        <c:axId val="115080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0799439"/>
        <c:crosses val="autoZero"/>
        <c:auto val="1"/>
        <c:lblAlgn val="ctr"/>
        <c:lblOffset val="100"/>
        <c:noMultiLvlLbl val="0"/>
      </c:catAx>
      <c:valAx>
        <c:axId val="1150799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08027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'5.2 Land transport - Rail'!$F$3</c:f>
              <c:strCache>
                <c:ptCount val="1"/>
                <c:pt idx="0">
                  <c:v>Annual railway construction cost</c:v>
                </c:pt>
              </c:strCache>
            </c:strRef>
          </c:tx>
          <c:spPr>
            <a:ln w="28575" cap="rnd">
              <a:solidFill>
                <a:schemeClr val="accent1"/>
              </a:solidFill>
              <a:round/>
            </a:ln>
            <a:effectLst/>
          </c:spPr>
          <c:marker>
            <c:symbol val="none"/>
          </c:marker>
          <c:cat>
            <c:numRef>
              <c:f>'5.2 Land transport - Rail'!$A$94:$A$117</c:f>
              <c:numCache>
                <c:formatCode>General</c:formatCode>
                <c:ptCount val="24"/>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numCache>
            </c:numRef>
          </c:cat>
          <c:val>
            <c:numRef>
              <c:f>'5.2 Land transport - Rail'!$F$94:$F$117</c:f>
              <c:numCache>
                <c:formatCode>"$"#,##0</c:formatCode>
                <c:ptCount val="24"/>
                <c:pt idx="0">
                  <c:v>12002242</c:v>
                </c:pt>
                <c:pt idx="1">
                  <c:v>9932134</c:v>
                </c:pt>
                <c:pt idx="2">
                  <c:v>5105782</c:v>
                </c:pt>
                <c:pt idx="3">
                  <c:v>16940598</c:v>
                </c:pt>
                <c:pt idx="4">
                  <c:v>9057118</c:v>
                </c:pt>
                <c:pt idx="5">
                  <c:v>8454000</c:v>
                </c:pt>
                <c:pt idx="6">
                  <c:v>10032000</c:v>
                </c:pt>
                <c:pt idx="7">
                  <c:v>9872000</c:v>
                </c:pt>
                <c:pt idx="8">
                  <c:v>3632000</c:v>
                </c:pt>
                <c:pt idx="9">
                  <c:v>9954000</c:v>
                </c:pt>
              </c:numCache>
            </c:numRef>
          </c:val>
          <c:smooth val="0"/>
          <c:extLst>
            <c:ext xmlns:c16="http://schemas.microsoft.com/office/drawing/2014/chart" uri="{C3380CC4-5D6E-409C-BE32-E72D297353CC}">
              <c16:uniqueId val="{00000000-BD53-426D-B6A9-3668C4593D0A}"/>
            </c:ext>
          </c:extLst>
        </c:ser>
        <c:ser>
          <c:idx val="1"/>
          <c:order val="1"/>
          <c:tx>
            <c:strRef>
              <c:f>'5.2 Land transport - Rail'!$H$3</c:f>
              <c:strCache>
                <c:ptCount val="1"/>
                <c:pt idx="0">
                  <c:v>Railway capital expenditure</c:v>
                </c:pt>
              </c:strCache>
            </c:strRef>
          </c:tx>
          <c:spPr>
            <a:ln w="28575" cap="rnd">
              <a:solidFill>
                <a:schemeClr val="accent2"/>
              </a:solidFill>
              <a:round/>
            </a:ln>
            <a:effectLst/>
          </c:spPr>
          <c:marker>
            <c:symbol val="none"/>
          </c:marker>
          <c:cat>
            <c:numRef>
              <c:f>'5.2 Land transport - Rail'!$A$94:$A$117</c:f>
              <c:numCache>
                <c:formatCode>General</c:formatCode>
                <c:ptCount val="24"/>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numCache>
            </c:numRef>
          </c:cat>
          <c:val>
            <c:numRef>
              <c:f>'5.2 Land transport - Rail'!$H$94:$H$117</c:f>
              <c:numCache>
                <c:formatCode>"$"#,##0</c:formatCode>
                <c:ptCount val="24"/>
                <c:pt idx="14">
                  <c:v>14980000</c:v>
                </c:pt>
                <c:pt idx="15">
                  <c:v>14292000</c:v>
                </c:pt>
                <c:pt idx="16">
                  <c:v>23342000</c:v>
                </c:pt>
                <c:pt idx="17">
                  <c:v>23421000</c:v>
                </c:pt>
                <c:pt idx="18">
                  <c:v>16260000</c:v>
                </c:pt>
                <c:pt idx="19">
                  <c:v>36597000</c:v>
                </c:pt>
                <c:pt idx="20">
                  <c:v>72257000</c:v>
                </c:pt>
                <c:pt idx="21">
                  <c:v>55555000</c:v>
                </c:pt>
                <c:pt idx="22">
                  <c:v>49860000</c:v>
                </c:pt>
                <c:pt idx="23">
                  <c:v>59729000</c:v>
                </c:pt>
              </c:numCache>
            </c:numRef>
          </c:val>
          <c:smooth val="0"/>
          <c:extLst>
            <c:ext xmlns:c16="http://schemas.microsoft.com/office/drawing/2014/chart" uri="{C3380CC4-5D6E-409C-BE32-E72D297353CC}">
              <c16:uniqueId val="{00000001-BD53-426D-B6A9-3668C4593D0A}"/>
            </c:ext>
          </c:extLst>
        </c:ser>
        <c:dLbls>
          <c:showLegendKey val="0"/>
          <c:showVal val="0"/>
          <c:showCatName val="0"/>
          <c:showSerName val="0"/>
          <c:showPercent val="0"/>
          <c:showBubbleSize val="0"/>
        </c:dLbls>
        <c:smooth val="0"/>
        <c:axId val="1980921727"/>
        <c:axId val="1980920287"/>
      </c:lineChart>
      <c:catAx>
        <c:axId val="1980921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920287"/>
        <c:crosses val="autoZero"/>
        <c:auto val="1"/>
        <c:lblAlgn val="ctr"/>
        <c:lblOffset val="100"/>
        <c:noMultiLvlLbl val="0"/>
      </c:catAx>
      <c:valAx>
        <c:axId val="198092028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9217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'5.2 Land transport - Rail'!$H$3</c:f>
              <c:strCache>
                <c:ptCount val="1"/>
                <c:pt idx="0">
                  <c:v>Railway capital expenditure</c:v>
                </c:pt>
              </c:strCache>
            </c:strRef>
          </c:tx>
          <c:spPr>
            <a:ln w="28575" cap="rnd">
              <a:solidFill>
                <a:schemeClr val="accent1"/>
              </a:solidFill>
              <a:round/>
            </a:ln>
            <a:effectLst/>
          </c:spPr>
          <c:marker>
            <c:symbol val="none"/>
          </c:marker>
          <c:cat>
            <c:numRef>
              <c:f>'5.2 Land transport - Rail'!$A$113:$A$137</c:f>
              <c:numCache>
                <c:formatCode>General</c:formatCode>
                <c:ptCount val="2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numCache>
            </c:numRef>
          </c:cat>
          <c:val>
            <c:numRef>
              <c:f>'5.2 Land transport - Rail'!$H$113:$H$137</c:f>
              <c:numCache>
                <c:formatCode>"$"#,##0</c:formatCode>
                <c:ptCount val="25"/>
                <c:pt idx="0">
                  <c:v>36597000</c:v>
                </c:pt>
                <c:pt idx="1">
                  <c:v>72257000</c:v>
                </c:pt>
                <c:pt idx="2">
                  <c:v>55555000</c:v>
                </c:pt>
                <c:pt idx="3">
                  <c:v>49860000</c:v>
                </c:pt>
                <c:pt idx="4">
                  <c:v>59729000</c:v>
                </c:pt>
                <c:pt idx="5">
                  <c:v>62891000</c:v>
                </c:pt>
                <c:pt idx="6">
                  <c:v>66625000</c:v>
                </c:pt>
                <c:pt idx="7">
                  <c:v>98590000</c:v>
                </c:pt>
                <c:pt idx="8">
                  <c:v>106467000</c:v>
                </c:pt>
                <c:pt idx="9">
                  <c:v>85731000</c:v>
                </c:pt>
              </c:numCache>
            </c:numRef>
          </c:val>
          <c:smooth val="0"/>
          <c:extLst>
            <c:ext xmlns:c16="http://schemas.microsoft.com/office/drawing/2014/chart" uri="{C3380CC4-5D6E-409C-BE32-E72D297353CC}">
              <c16:uniqueId val="{00000000-018C-44DB-BBC0-FD6436C950A7}"/>
            </c:ext>
          </c:extLst>
        </c:ser>
        <c:ser>
          <c:idx val="1"/>
          <c:order val="1"/>
          <c:tx>
            <c:strRef>
              <c:f>'5.2 Land transport - Rail'!$I$3</c:f>
              <c:strCache>
                <c:ptCount val="1"/>
                <c:pt idx="0">
                  <c:v>GFCF</c:v>
                </c:pt>
              </c:strCache>
            </c:strRef>
          </c:tx>
          <c:spPr>
            <a:ln w="28575" cap="rnd">
              <a:solidFill>
                <a:schemeClr val="accent2"/>
              </a:solidFill>
              <a:round/>
            </a:ln>
            <a:effectLst/>
          </c:spPr>
          <c:marker>
            <c:symbol val="none"/>
          </c:marker>
          <c:cat>
            <c:numRef>
              <c:f>'5.2 Land transport - Rail'!$A$113:$A$137</c:f>
              <c:numCache>
                <c:formatCode>General</c:formatCode>
                <c:ptCount val="25"/>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numCache>
            </c:numRef>
          </c:cat>
          <c:val>
            <c:numRef>
              <c:f>'5.2 Land transport - Rail'!$I$113:$I$137</c:f>
              <c:numCache>
                <c:formatCode>"$"#,##0</c:formatCode>
                <c:ptCount val="25"/>
                <c:pt idx="15">
                  <c:v>110168000</c:v>
                </c:pt>
                <c:pt idx="16">
                  <c:v>118688000</c:v>
                </c:pt>
                <c:pt idx="17">
                  <c:v>99756000</c:v>
                </c:pt>
                <c:pt idx="18">
                  <c:v>116456000</c:v>
                </c:pt>
                <c:pt idx="19">
                  <c:v>87803000</c:v>
                </c:pt>
                <c:pt idx="20">
                  <c:v>51780000</c:v>
                </c:pt>
                <c:pt idx="21">
                  <c:v>42547000</c:v>
                </c:pt>
                <c:pt idx="22">
                  <c:v>56414000</c:v>
                </c:pt>
                <c:pt idx="23">
                  <c:v>56195000</c:v>
                </c:pt>
                <c:pt idx="24">
                  <c:v>61469000</c:v>
                </c:pt>
              </c:numCache>
            </c:numRef>
          </c:val>
          <c:smooth val="0"/>
          <c:extLst>
            <c:ext xmlns:c16="http://schemas.microsoft.com/office/drawing/2014/chart" uri="{C3380CC4-5D6E-409C-BE32-E72D297353CC}">
              <c16:uniqueId val="{00000001-018C-44DB-BBC0-FD6436C950A7}"/>
            </c:ext>
          </c:extLst>
        </c:ser>
        <c:dLbls>
          <c:showLegendKey val="0"/>
          <c:showVal val="0"/>
          <c:showCatName val="0"/>
          <c:showSerName val="0"/>
          <c:showPercent val="0"/>
          <c:showBubbleSize val="0"/>
        </c:dLbls>
        <c:smooth val="0"/>
        <c:axId val="1980921727"/>
        <c:axId val="1980920287"/>
      </c:lineChart>
      <c:catAx>
        <c:axId val="1980921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920287"/>
        <c:crosses val="autoZero"/>
        <c:auto val="1"/>
        <c:lblAlgn val="ctr"/>
        <c:lblOffset val="100"/>
        <c:noMultiLvlLbl val="0"/>
      </c:catAx>
      <c:valAx>
        <c:axId val="198092028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092172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2.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2.xml"/><Relationship Id="rId3" Type="http://schemas.openxmlformats.org/officeDocument/2006/relationships/chart" Target="../charts/chart52.xml"/><Relationship Id="rId7" Type="http://schemas.openxmlformats.org/officeDocument/2006/relationships/chart" Target="../charts/chart56.xml"/><Relationship Id="rId12" Type="http://schemas.openxmlformats.org/officeDocument/2006/relationships/chart" Target="../charts/chart61.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chart" Target="../charts/chart60.xml"/><Relationship Id="rId5" Type="http://schemas.openxmlformats.org/officeDocument/2006/relationships/chart" Target="../charts/chart54.xml"/><Relationship Id="rId10" Type="http://schemas.openxmlformats.org/officeDocument/2006/relationships/chart" Target="../charts/chart59.xml"/><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chart" Target="../charts/chart6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1.xml"/><Relationship Id="rId13" Type="http://schemas.openxmlformats.org/officeDocument/2006/relationships/chart" Target="../charts/chart76.xml"/><Relationship Id="rId3" Type="http://schemas.openxmlformats.org/officeDocument/2006/relationships/chart" Target="../charts/chart66.xml"/><Relationship Id="rId7" Type="http://schemas.openxmlformats.org/officeDocument/2006/relationships/chart" Target="../charts/chart70.xml"/><Relationship Id="rId12" Type="http://schemas.openxmlformats.org/officeDocument/2006/relationships/chart" Target="../charts/chart75.xml"/><Relationship Id="rId17" Type="http://schemas.openxmlformats.org/officeDocument/2006/relationships/chart" Target="../charts/chart80.xml"/><Relationship Id="rId2" Type="http://schemas.openxmlformats.org/officeDocument/2006/relationships/chart" Target="../charts/chart65.xml"/><Relationship Id="rId16" Type="http://schemas.openxmlformats.org/officeDocument/2006/relationships/chart" Target="../charts/chart79.xml"/><Relationship Id="rId1" Type="http://schemas.openxmlformats.org/officeDocument/2006/relationships/chart" Target="../charts/chart64.xml"/><Relationship Id="rId6" Type="http://schemas.openxmlformats.org/officeDocument/2006/relationships/chart" Target="../charts/chart69.xml"/><Relationship Id="rId11" Type="http://schemas.openxmlformats.org/officeDocument/2006/relationships/chart" Target="../charts/chart74.xml"/><Relationship Id="rId5" Type="http://schemas.openxmlformats.org/officeDocument/2006/relationships/chart" Target="../charts/chart68.xml"/><Relationship Id="rId15" Type="http://schemas.openxmlformats.org/officeDocument/2006/relationships/chart" Target="../charts/chart78.xml"/><Relationship Id="rId10" Type="http://schemas.openxmlformats.org/officeDocument/2006/relationships/chart" Target="../charts/chart73.xml"/><Relationship Id="rId4" Type="http://schemas.openxmlformats.org/officeDocument/2006/relationships/chart" Target="../charts/chart67.xml"/><Relationship Id="rId9" Type="http://schemas.openxmlformats.org/officeDocument/2006/relationships/chart" Target="../charts/chart72.xml"/><Relationship Id="rId14" Type="http://schemas.openxmlformats.org/officeDocument/2006/relationships/chart" Target="../charts/chart7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3" Type="http://schemas.openxmlformats.org/officeDocument/2006/relationships/chart" Target="../charts/chart83.xml"/><Relationship Id="rId7" Type="http://schemas.openxmlformats.org/officeDocument/2006/relationships/chart" Target="../charts/chart87.xml"/><Relationship Id="rId12" Type="http://schemas.openxmlformats.org/officeDocument/2006/relationships/chart" Target="../charts/chart92.xml"/><Relationship Id="rId2" Type="http://schemas.openxmlformats.org/officeDocument/2006/relationships/chart" Target="../charts/chart82.xml"/><Relationship Id="rId16" Type="http://schemas.openxmlformats.org/officeDocument/2006/relationships/chart" Target="../charts/chart96.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5" Type="http://schemas.openxmlformats.org/officeDocument/2006/relationships/chart" Target="../charts/chart85.xml"/><Relationship Id="rId15" Type="http://schemas.openxmlformats.org/officeDocument/2006/relationships/chart" Target="../charts/chart9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514350</xdr:rowOff>
    </xdr:from>
    <xdr:to>
      <xdr:col>1</xdr:col>
      <xdr:colOff>2562445</xdr:colOff>
      <xdr:row>0</xdr:row>
      <xdr:rowOff>1743075</xdr:rowOff>
    </xdr:to>
    <xdr:pic>
      <xdr:nvPicPr>
        <xdr:cNvPr id="2" name="Picture 1">
          <a:extLst>
            <a:ext uri="{FF2B5EF4-FFF2-40B4-BE49-F238E27FC236}">
              <a16:creationId xmlns:a16="http://schemas.microsoft.com/office/drawing/2014/main" id="{852F00A3-478B-4281-90DF-4F8C2F442BD0}"/>
            </a:ext>
          </a:extLst>
        </xdr:cNvPr>
        <xdr:cNvPicPr>
          <a:picLocks noChangeAspect="1"/>
        </xdr:cNvPicPr>
      </xdr:nvPicPr>
      <xdr:blipFill>
        <a:blip xmlns:r="http://schemas.openxmlformats.org/officeDocument/2006/relationships" r:embed="rId1"/>
        <a:stretch>
          <a:fillRect/>
        </a:stretch>
      </xdr:blipFill>
      <xdr:spPr>
        <a:xfrm>
          <a:off x="641350" y="514350"/>
          <a:ext cx="2562445"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xdr:colOff>
      <xdr:row>7</xdr:row>
      <xdr:rowOff>3174</xdr:rowOff>
    </xdr:from>
    <xdr:to>
      <xdr:col>26</xdr:col>
      <xdr:colOff>725357</xdr:colOff>
      <xdr:row>19</xdr:row>
      <xdr:rowOff>37285</xdr:rowOff>
    </xdr:to>
    <xdr:graphicFrame macro="">
      <xdr:nvGraphicFramePr>
        <xdr:cNvPr id="2" name="Chart 1">
          <a:extLst>
            <a:ext uri="{FF2B5EF4-FFF2-40B4-BE49-F238E27FC236}">
              <a16:creationId xmlns:a16="http://schemas.microsoft.com/office/drawing/2014/main" id="{A544681A-06AC-4919-A473-E9EC3AA73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641908</xdr:colOff>
      <xdr:row>162</xdr:row>
      <xdr:rowOff>137646</xdr:rowOff>
    </xdr:from>
    <xdr:to>
      <xdr:col>30</xdr:col>
      <xdr:colOff>462088</xdr:colOff>
      <xdr:row>182</xdr:row>
      <xdr:rowOff>151764</xdr:rowOff>
    </xdr:to>
    <xdr:graphicFrame macro="">
      <xdr:nvGraphicFramePr>
        <xdr:cNvPr id="2" name="Chart 1">
          <a:extLst>
            <a:ext uri="{FF2B5EF4-FFF2-40B4-BE49-F238E27FC236}">
              <a16:creationId xmlns:a16="http://schemas.microsoft.com/office/drawing/2014/main" id="{3433634C-4A41-4DDD-BA62-D7B5850B8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703200</xdr:colOff>
      <xdr:row>6</xdr:row>
      <xdr:rowOff>121968</xdr:rowOff>
    </xdr:from>
    <xdr:to>
      <xdr:col>27</xdr:col>
      <xdr:colOff>98259</xdr:colOff>
      <xdr:row>18</xdr:row>
      <xdr:rowOff>132343</xdr:rowOff>
    </xdr:to>
    <xdr:graphicFrame macro="">
      <xdr:nvGraphicFramePr>
        <xdr:cNvPr id="3" name="Chart 1">
          <a:extLst>
            <a:ext uri="{FF2B5EF4-FFF2-40B4-BE49-F238E27FC236}">
              <a16:creationId xmlns:a16="http://schemas.microsoft.com/office/drawing/2014/main" id="{E84DD1BF-5A68-4F21-ACB0-196B28569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97677</xdr:colOff>
      <xdr:row>162</xdr:row>
      <xdr:rowOff>19236</xdr:rowOff>
    </xdr:from>
    <xdr:to>
      <xdr:col>6</xdr:col>
      <xdr:colOff>818205</xdr:colOff>
      <xdr:row>175</xdr:row>
      <xdr:rowOff>28413</xdr:rowOff>
    </xdr:to>
    <xdr:graphicFrame macro="">
      <xdr:nvGraphicFramePr>
        <xdr:cNvPr id="4" name="Chart 3">
          <a:extLst>
            <a:ext uri="{FF2B5EF4-FFF2-40B4-BE49-F238E27FC236}">
              <a16:creationId xmlns:a16="http://schemas.microsoft.com/office/drawing/2014/main" id="{54FE8391-6A16-4868-9991-0F7EBBC9D4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179</xdr:row>
      <xdr:rowOff>0</xdr:rowOff>
    </xdr:from>
    <xdr:to>
      <xdr:col>6</xdr:col>
      <xdr:colOff>714178</xdr:colOff>
      <xdr:row>192</xdr:row>
      <xdr:rowOff>9177</xdr:rowOff>
    </xdr:to>
    <xdr:graphicFrame macro="">
      <xdr:nvGraphicFramePr>
        <xdr:cNvPr id="6" name="Chart 5">
          <a:extLst>
            <a:ext uri="{FF2B5EF4-FFF2-40B4-BE49-F238E27FC236}">
              <a16:creationId xmlns:a16="http://schemas.microsoft.com/office/drawing/2014/main" id="{61DC10FC-4D76-440E-B61E-742D4D57C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196</xdr:row>
      <xdr:rowOff>0</xdr:rowOff>
    </xdr:from>
    <xdr:to>
      <xdr:col>6</xdr:col>
      <xdr:colOff>717353</xdr:colOff>
      <xdr:row>209</xdr:row>
      <xdr:rowOff>9177</xdr:rowOff>
    </xdr:to>
    <xdr:graphicFrame macro="">
      <xdr:nvGraphicFramePr>
        <xdr:cNvPr id="7" name="Chart 6">
          <a:extLst>
            <a:ext uri="{FF2B5EF4-FFF2-40B4-BE49-F238E27FC236}">
              <a16:creationId xmlns:a16="http://schemas.microsoft.com/office/drawing/2014/main" id="{78108EC0-0D5D-4456-B13D-8822BF0806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213</xdr:row>
      <xdr:rowOff>0</xdr:rowOff>
    </xdr:from>
    <xdr:to>
      <xdr:col>6</xdr:col>
      <xdr:colOff>714178</xdr:colOff>
      <xdr:row>226</xdr:row>
      <xdr:rowOff>9177</xdr:rowOff>
    </xdr:to>
    <xdr:graphicFrame macro="">
      <xdr:nvGraphicFramePr>
        <xdr:cNvPr id="8" name="Chart 9">
          <a:extLst>
            <a:ext uri="{FF2B5EF4-FFF2-40B4-BE49-F238E27FC236}">
              <a16:creationId xmlns:a16="http://schemas.microsoft.com/office/drawing/2014/main" id="{481E8574-09CF-4947-8CE0-56BC46219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230</xdr:row>
      <xdr:rowOff>0</xdr:rowOff>
    </xdr:from>
    <xdr:to>
      <xdr:col>6</xdr:col>
      <xdr:colOff>717353</xdr:colOff>
      <xdr:row>243</xdr:row>
      <xdr:rowOff>9177</xdr:rowOff>
    </xdr:to>
    <xdr:graphicFrame macro="">
      <xdr:nvGraphicFramePr>
        <xdr:cNvPr id="9" name="Chart 8">
          <a:extLst>
            <a:ext uri="{FF2B5EF4-FFF2-40B4-BE49-F238E27FC236}">
              <a16:creationId xmlns:a16="http://schemas.microsoft.com/office/drawing/2014/main" id="{0FE916FB-88D1-40CD-9B81-CA3C4E4D1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902821</xdr:colOff>
      <xdr:row>161</xdr:row>
      <xdr:rowOff>142501</xdr:rowOff>
    </xdr:from>
    <xdr:to>
      <xdr:col>13</xdr:col>
      <xdr:colOff>602119</xdr:colOff>
      <xdr:row>174</xdr:row>
      <xdr:rowOff>151677</xdr:rowOff>
    </xdr:to>
    <xdr:graphicFrame macro="">
      <xdr:nvGraphicFramePr>
        <xdr:cNvPr id="10" name="Chart 11">
          <a:extLst>
            <a:ext uri="{FF2B5EF4-FFF2-40B4-BE49-F238E27FC236}">
              <a16:creationId xmlns:a16="http://schemas.microsoft.com/office/drawing/2014/main" id="{A78D9167-8FDD-4E9C-BCE8-425DE8D23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179</xdr:row>
      <xdr:rowOff>0</xdr:rowOff>
    </xdr:from>
    <xdr:to>
      <xdr:col>13</xdr:col>
      <xdr:colOff>717353</xdr:colOff>
      <xdr:row>192</xdr:row>
      <xdr:rowOff>9177</xdr:rowOff>
    </xdr:to>
    <xdr:graphicFrame macro="">
      <xdr:nvGraphicFramePr>
        <xdr:cNvPr id="11" name="Chart 10">
          <a:extLst>
            <a:ext uri="{FF2B5EF4-FFF2-40B4-BE49-F238E27FC236}">
              <a16:creationId xmlns:a16="http://schemas.microsoft.com/office/drawing/2014/main" id="{106EA25F-9024-42E5-B7B6-42D715FC5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196</xdr:row>
      <xdr:rowOff>0</xdr:rowOff>
    </xdr:from>
    <xdr:to>
      <xdr:col>13</xdr:col>
      <xdr:colOff>714178</xdr:colOff>
      <xdr:row>209</xdr:row>
      <xdr:rowOff>9177</xdr:rowOff>
    </xdr:to>
    <xdr:graphicFrame macro="">
      <xdr:nvGraphicFramePr>
        <xdr:cNvPr id="12" name="Chart 11">
          <a:extLst>
            <a:ext uri="{FF2B5EF4-FFF2-40B4-BE49-F238E27FC236}">
              <a16:creationId xmlns:a16="http://schemas.microsoft.com/office/drawing/2014/main" id="{20ADD913-F045-4E03-A718-C281AD087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213</xdr:row>
      <xdr:rowOff>0</xdr:rowOff>
    </xdr:from>
    <xdr:to>
      <xdr:col>13</xdr:col>
      <xdr:colOff>717353</xdr:colOff>
      <xdr:row>226</xdr:row>
      <xdr:rowOff>9177</xdr:rowOff>
    </xdr:to>
    <xdr:graphicFrame macro="">
      <xdr:nvGraphicFramePr>
        <xdr:cNvPr id="13" name="Chart 12">
          <a:extLst>
            <a:ext uri="{FF2B5EF4-FFF2-40B4-BE49-F238E27FC236}">
              <a16:creationId xmlns:a16="http://schemas.microsoft.com/office/drawing/2014/main" id="{2E3B29D9-5771-4087-A03E-E2E33BB9D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230</xdr:row>
      <xdr:rowOff>0</xdr:rowOff>
    </xdr:from>
    <xdr:to>
      <xdr:col>13</xdr:col>
      <xdr:colOff>714178</xdr:colOff>
      <xdr:row>243</xdr:row>
      <xdr:rowOff>9177</xdr:rowOff>
    </xdr:to>
    <xdr:graphicFrame macro="">
      <xdr:nvGraphicFramePr>
        <xdr:cNvPr id="14" name="Chart 13">
          <a:extLst>
            <a:ext uri="{FF2B5EF4-FFF2-40B4-BE49-F238E27FC236}">
              <a16:creationId xmlns:a16="http://schemas.microsoft.com/office/drawing/2014/main" id="{44A97B70-A352-4E29-855F-CD29A47EA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-1</xdr:colOff>
      <xdr:row>7</xdr:row>
      <xdr:rowOff>3173</xdr:rowOff>
    </xdr:from>
    <xdr:to>
      <xdr:col>25</xdr:col>
      <xdr:colOff>725357</xdr:colOff>
      <xdr:row>19</xdr:row>
      <xdr:rowOff>40459</xdr:rowOff>
    </xdr:to>
    <xdr:graphicFrame macro="">
      <xdr:nvGraphicFramePr>
        <xdr:cNvPr id="2" name="Chart 1">
          <a:extLst>
            <a:ext uri="{FF2B5EF4-FFF2-40B4-BE49-F238E27FC236}">
              <a16:creationId xmlns:a16="http://schemas.microsoft.com/office/drawing/2014/main" id="{AEFCFCCD-9526-4AF9-A2B4-A9476AE17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1173388</xdr:colOff>
      <xdr:row>163</xdr:row>
      <xdr:rowOff>7267</xdr:rowOff>
    </xdr:from>
    <xdr:to>
      <xdr:col>7</xdr:col>
      <xdr:colOff>469996</xdr:colOff>
      <xdr:row>175</xdr:row>
      <xdr:rowOff>44553</xdr:rowOff>
    </xdr:to>
    <xdr:graphicFrame macro="">
      <xdr:nvGraphicFramePr>
        <xdr:cNvPr id="3" name="Chart 2">
          <a:extLst>
            <a:ext uri="{FF2B5EF4-FFF2-40B4-BE49-F238E27FC236}">
              <a16:creationId xmlns:a16="http://schemas.microsoft.com/office/drawing/2014/main" id="{2F8E8E74-449B-F552-DEEC-C0F1963B94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162</xdr:row>
      <xdr:rowOff>0</xdr:rowOff>
    </xdr:from>
    <xdr:to>
      <xdr:col>12</xdr:col>
      <xdr:colOff>589286</xdr:colOff>
      <xdr:row>174</xdr:row>
      <xdr:rowOff>37286</xdr:rowOff>
    </xdr:to>
    <xdr:graphicFrame macro="">
      <xdr:nvGraphicFramePr>
        <xdr:cNvPr id="4" name="Chart 3">
          <a:extLst>
            <a:ext uri="{FF2B5EF4-FFF2-40B4-BE49-F238E27FC236}">
              <a16:creationId xmlns:a16="http://schemas.microsoft.com/office/drawing/2014/main" id="{53FF4499-215A-4E1D-95E1-1D0F1CBA4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247304</xdr:colOff>
      <xdr:row>171</xdr:row>
      <xdr:rowOff>22412</xdr:rowOff>
    </xdr:from>
    <xdr:to>
      <xdr:col>6</xdr:col>
      <xdr:colOff>977900</xdr:colOff>
      <xdr:row>187</xdr:row>
      <xdr:rowOff>128328</xdr:rowOff>
    </xdr:to>
    <xdr:graphicFrame macro="">
      <xdr:nvGraphicFramePr>
        <xdr:cNvPr id="4" name="Chart 3">
          <a:extLst>
            <a:ext uri="{FF2B5EF4-FFF2-40B4-BE49-F238E27FC236}">
              <a16:creationId xmlns:a16="http://schemas.microsoft.com/office/drawing/2014/main" id="{017C0400-BCD0-455F-BC1E-DC55B3D33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226520</xdr:colOff>
      <xdr:row>190</xdr:row>
      <xdr:rowOff>151280</xdr:rowOff>
    </xdr:from>
    <xdr:to>
      <xdr:col>6</xdr:col>
      <xdr:colOff>943873</xdr:colOff>
      <xdr:row>206</xdr:row>
      <xdr:rowOff>162574</xdr:rowOff>
    </xdr:to>
    <xdr:graphicFrame macro="">
      <xdr:nvGraphicFramePr>
        <xdr:cNvPr id="5" name="Chart 4">
          <a:extLst>
            <a:ext uri="{FF2B5EF4-FFF2-40B4-BE49-F238E27FC236}">
              <a16:creationId xmlns:a16="http://schemas.microsoft.com/office/drawing/2014/main" id="{487A8202-A33E-4E6B-8FF1-F0D361F10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517071</xdr:colOff>
      <xdr:row>212</xdr:row>
      <xdr:rowOff>78467</xdr:rowOff>
    </xdr:from>
    <xdr:to>
      <xdr:col>58</xdr:col>
      <xdr:colOff>526150</xdr:colOff>
      <xdr:row>232</xdr:row>
      <xdr:rowOff>146960</xdr:rowOff>
    </xdr:to>
    <xdr:graphicFrame macro="">
      <xdr:nvGraphicFramePr>
        <xdr:cNvPr id="7" name="Chart 6">
          <a:extLst>
            <a:ext uri="{FF2B5EF4-FFF2-40B4-BE49-F238E27FC236}">
              <a16:creationId xmlns:a16="http://schemas.microsoft.com/office/drawing/2014/main" id="{F640D802-CC05-4864-90B5-2CC48DDA9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326572</xdr:colOff>
      <xdr:row>189</xdr:row>
      <xdr:rowOff>149678</xdr:rowOff>
    </xdr:from>
    <xdr:to>
      <xdr:col>58</xdr:col>
      <xdr:colOff>335651</xdr:colOff>
      <xdr:row>210</xdr:row>
      <xdr:rowOff>41278</xdr:rowOff>
    </xdr:to>
    <xdr:graphicFrame macro="">
      <xdr:nvGraphicFramePr>
        <xdr:cNvPr id="8" name="Chart 7">
          <a:extLst>
            <a:ext uri="{FF2B5EF4-FFF2-40B4-BE49-F238E27FC236}">
              <a16:creationId xmlns:a16="http://schemas.microsoft.com/office/drawing/2014/main" id="{E8566802-A63E-44C4-9B00-D8EB5E80F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789214</xdr:colOff>
      <xdr:row>163</xdr:row>
      <xdr:rowOff>40821</xdr:rowOff>
    </xdr:from>
    <xdr:to>
      <xdr:col>15</xdr:col>
      <xdr:colOff>522487</xdr:colOff>
      <xdr:row>179</xdr:row>
      <xdr:rowOff>149912</xdr:rowOff>
    </xdr:to>
    <xdr:graphicFrame macro="">
      <xdr:nvGraphicFramePr>
        <xdr:cNvPr id="9" name="Chart 8">
          <a:extLst>
            <a:ext uri="{FF2B5EF4-FFF2-40B4-BE49-F238E27FC236}">
              <a16:creationId xmlns:a16="http://schemas.microsoft.com/office/drawing/2014/main" id="{0A4AC7F9-6984-4D76-84E0-171491577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830036</xdr:colOff>
      <xdr:row>186</xdr:row>
      <xdr:rowOff>27215</xdr:rowOff>
    </xdr:from>
    <xdr:to>
      <xdr:col>15</xdr:col>
      <xdr:colOff>563309</xdr:colOff>
      <xdr:row>202</xdr:row>
      <xdr:rowOff>136306</xdr:rowOff>
    </xdr:to>
    <xdr:graphicFrame macro="">
      <xdr:nvGraphicFramePr>
        <xdr:cNvPr id="10" name="Chart 9">
          <a:extLst>
            <a:ext uri="{FF2B5EF4-FFF2-40B4-BE49-F238E27FC236}">
              <a16:creationId xmlns:a16="http://schemas.microsoft.com/office/drawing/2014/main" id="{EB6A1DCB-024D-48FE-BA65-54F0E7909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163</xdr:row>
      <xdr:rowOff>0</xdr:rowOff>
    </xdr:from>
    <xdr:to>
      <xdr:col>30</xdr:col>
      <xdr:colOff>460636</xdr:colOff>
      <xdr:row>179</xdr:row>
      <xdr:rowOff>109091</xdr:rowOff>
    </xdr:to>
    <xdr:graphicFrame macro="">
      <xdr:nvGraphicFramePr>
        <xdr:cNvPr id="11" name="Chart 10">
          <a:extLst>
            <a:ext uri="{FF2B5EF4-FFF2-40B4-BE49-F238E27FC236}">
              <a16:creationId xmlns:a16="http://schemas.microsoft.com/office/drawing/2014/main" id="{E6B1F9E1-71C7-40B2-B95E-B1920DE32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0</xdr:colOff>
      <xdr:row>184</xdr:row>
      <xdr:rowOff>0</xdr:rowOff>
    </xdr:from>
    <xdr:to>
      <xdr:col>30</xdr:col>
      <xdr:colOff>460636</xdr:colOff>
      <xdr:row>200</xdr:row>
      <xdr:rowOff>109091</xdr:rowOff>
    </xdr:to>
    <xdr:graphicFrame macro="">
      <xdr:nvGraphicFramePr>
        <xdr:cNvPr id="12" name="Chart 11">
          <a:extLst>
            <a:ext uri="{FF2B5EF4-FFF2-40B4-BE49-F238E27FC236}">
              <a16:creationId xmlns:a16="http://schemas.microsoft.com/office/drawing/2014/main" id="{6BD38B9B-4642-459A-92A3-155ECB1E56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473363</xdr:colOff>
      <xdr:row>203</xdr:row>
      <xdr:rowOff>34636</xdr:rowOff>
    </xdr:from>
    <xdr:to>
      <xdr:col>30</xdr:col>
      <xdr:colOff>183545</xdr:colOff>
      <xdr:row>219</xdr:row>
      <xdr:rowOff>143727</xdr:rowOff>
    </xdr:to>
    <xdr:graphicFrame macro="">
      <xdr:nvGraphicFramePr>
        <xdr:cNvPr id="13" name="Chart 12">
          <a:extLst>
            <a:ext uri="{FF2B5EF4-FFF2-40B4-BE49-F238E27FC236}">
              <a16:creationId xmlns:a16="http://schemas.microsoft.com/office/drawing/2014/main" id="{D7F0BF86-CA74-482B-BC6B-C8D71451C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52</xdr:col>
      <xdr:colOff>627529</xdr:colOff>
      <xdr:row>145</xdr:row>
      <xdr:rowOff>148851</xdr:rowOff>
    </xdr:from>
    <xdr:to>
      <xdr:col>63</xdr:col>
      <xdr:colOff>131293</xdr:colOff>
      <xdr:row>168</xdr:row>
      <xdr:rowOff>30443</xdr:rowOff>
    </xdr:to>
    <xdr:graphicFrame macro="">
      <xdr:nvGraphicFramePr>
        <xdr:cNvPr id="17" name="Chart 14">
          <a:extLst>
            <a:ext uri="{FF2B5EF4-FFF2-40B4-BE49-F238E27FC236}">
              <a16:creationId xmlns:a16="http://schemas.microsoft.com/office/drawing/2014/main" id="{FDAE6E4F-9E93-4E48-A3B9-EF7E67C05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268941</xdr:colOff>
      <xdr:row>210</xdr:row>
      <xdr:rowOff>67235</xdr:rowOff>
    </xdr:from>
    <xdr:to>
      <xdr:col>7</xdr:col>
      <xdr:colOff>2214</xdr:colOff>
      <xdr:row>226</xdr:row>
      <xdr:rowOff>179263</xdr:rowOff>
    </xdr:to>
    <xdr:graphicFrame macro="">
      <xdr:nvGraphicFramePr>
        <xdr:cNvPr id="19" name="Chart 1">
          <a:extLst>
            <a:ext uri="{FF2B5EF4-FFF2-40B4-BE49-F238E27FC236}">
              <a16:creationId xmlns:a16="http://schemas.microsoft.com/office/drawing/2014/main" id="{E643DBBF-06D8-4C9C-B0BD-EB8AA0B96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228</xdr:row>
      <xdr:rowOff>0</xdr:rowOff>
    </xdr:from>
    <xdr:to>
      <xdr:col>6</xdr:col>
      <xdr:colOff>741802</xdr:colOff>
      <xdr:row>244</xdr:row>
      <xdr:rowOff>112028</xdr:rowOff>
    </xdr:to>
    <xdr:graphicFrame macro="">
      <xdr:nvGraphicFramePr>
        <xdr:cNvPr id="2" name="Chart 1">
          <a:extLst>
            <a:ext uri="{FF2B5EF4-FFF2-40B4-BE49-F238E27FC236}">
              <a16:creationId xmlns:a16="http://schemas.microsoft.com/office/drawing/2014/main" id="{4584707B-E092-47E7-B432-D3077AAA4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0</xdr:colOff>
      <xdr:row>164</xdr:row>
      <xdr:rowOff>0</xdr:rowOff>
    </xdr:from>
    <xdr:to>
      <xdr:col>46</xdr:col>
      <xdr:colOff>7398</xdr:colOff>
      <xdr:row>184</xdr:row>
      <xdr:rowOff>75964</xdr:rowOff>
    </xdr:to>
    <xdr:graphicFrame macro="">
      <xdr:nvGraphicFramePr>
        <xdr:cNvPr id="3" name="Chart 5">
          <a:extLst>
            <a:ext uri="{FF2B5EF4-FFF2-40B4-BE49-F238E27FC236}">
              <a16:creationId xmlns:a16="http://schemas.microsoft.com/office/drawing/2014/main" id="{5A97FFB9-330D-460E-B328-88787F496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37</xdr:col>
      <xdr:colOff>244554</xdr:colOff>
      <xdr:row>187</xdr:row>
      <xdr:rowOff>149785</xdr:rowOff>
    </xdr:from>
    <xdr:to>
      <xdr:col>46</xdr:col>
      <xdr:colOff>287857</xdr:colOff>
      <xdr:row>208</xdr:row>
      <xdr:rowOff>146957</xdr:rowOff>
    </xdr:to>
    <xdr:graphicFrame macro="">
      <xdr:nvGraphicFramePr>
        <xdr:cNvPr id="6" name="Chart 13">
          <a:extLst>
            <a:ext uri="{FF2B5EF4-FFF2-40B4-BE49-F238E27FC236}">
              <a16:creationId xmlns:a16="http://schemas.microsoft.com/office/drawing/2014/main" id="{2920FF99-4384-486E-BE5A-883A017C6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778061</xdr:colOff>
      <xdr:row>181</xdr:row>
      <xdr:rowOff>142875</xdr:rowOff>
    </xdr:from>
    <xdr:to>
      <xdr:col>6</xdr:col>
      <xdr:colOff>717352</xdr:colOff>
      <xdr:row>193</xdr:row>
      <xdr:rowOff>151346</xdr:rowOff>
    </xdr:to>
    <xdr:graphicFrame macro="">
      <xdr:nvGraphicFramePr>
        <xdr:cNvPr id="4" name="Chart 3">
          <a:extLst>
            <a:ext uri="{FF2B5EF4-FFF2-40B4-BE49-F238E27FC236}">
              <a16:creationId xmlns:a16="http://schemas.microsoft.com/office/drawing/2014/main" id="{E711F40A-BF36-42CB-9277-4F5C31A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335615</xdr:colOff>
      <xdr:row>163</xdr:row>
      <xdr:rowOff>28201</xdr:rowOff>
    </xdr:from>
    <xdr:to>
      <xdr:col>24</xdr:col>
      <xdr:colOff>178910</xdr:colOff>
      <xdr:row>175</xdr:row>
      <xdr:rowOff>36672</xdr:rowOff>
    </xdr:to>
    <xdr:graphicFrame macro="">
      <xdr:nvGraphicFramePr>
        <xdr:cNvPr id="10" name="Chart 9">
          <a:extLst>
            <a:ext uri="{FF2B5EF4-FFF2-40B4-BE49-F238E27FC236}">
              <a16:creationId xmlns:a16="http://schemas.microsoft.com/office/drawing/2014/main" id="{F0F3115A-7C28-4070-B6A6-194B240245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733238</xdr:colOff>
      <xdr:row>195</xdr:row>
      <xdr:rowOff>49680</xdr:rowOff>
    </xdr:from>
    <xdr:to>
      <xdr:col>6</xdr:col>
      <xdr:colOff>666179</xdr:colOff>
      <xdr:row>207</xdr:row>
      <xdr:rowOff>61325</xdr:rowOff>
    </xdr:to>
    <xdr:graphicFrame macro="">
      <xdr:nvGraphicFramePr>
        <xdr:cNvPr id="17" name="Chart 16">
          <a:extLst>
            <a:ext uri="{FF2B5EF4-FFF2-40B4-BE49-F238E27FC236}">
              <a16:creationId xmlns:a16="http://schemas.microsoft.com/office/drawing/2014/main" id="{5E8B72E9-C18A-47E1-9819-18C7BEFC3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44823</xdr:colOff>
      <xdr:row>209</xdr:row>
      <xdr:rowOff>33618</xdr:rowOff>
    </xdr:from>
    <xdr:to>
      <xdr:col>6</xdr:col>
      <xdr:colOff>759001</xdr:colOff>
      <xdr:row>221</xdr:row>
      <xdr:rowOff>45264</xdr:rowOff>
    </xdr:to>
    <xdr:graphicFrame macro="">
      <xdr:nvGraphicFramePr>
        <xdr:cNvPr id="18" name="Chart 17">
          <a:extLst>
            <a:ext uri="{FF2B5EF4-FFF2-40B4-BE49-F238E27FC236}">
              <a16:creationId xmlns:a16="http://schemas.microsoft.com/office/drawing/2014/main" id="{288CC205-CAB3-44C9-B01D-AD3427CBC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164</xdr:row>
      <xdr:rowOff>3174</xdr:rowOff>
    </xdr:from>
    <xdr:to>
      <xdr:col>6</xdr:col>
      <xdr:colOff>714178</xdr:colOff>
      <xdr:row>176</xdr:row>
      <xdr:rowOff>8470</xdr:rowOff>
    </xdr:to>
    <xdr:graphicFrame macro="">
      <xdr:nvGraphicFramePr>
        <xdr:cNvPr id="19" name="Chart 18">
          <a:extLst>
            <a:ext uri="{FF2B5EF4-FFF2-40B4-BE49-F238E27FC236}">
              <a16:creationId xmlns:a16="http://schemas.microsoft.com/office/drawing/2014/main" id="{02CF4968-5448-48A5-BF8A-48CE1A06B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164</xdr:row>
      <xdr:rowOff>0</xdr:rowOff>
    </xdr:from>
    <xdr:to>
      <xdr:col>12</xdr:col>
      <xdr:colOff>717353</xdr:colOff>
      <xdr:row>176</xdr:row>
      <xdr:rowOff>8471</xdr:rowOff>
    </xdr:to>
    <xdr:graphicFrame macro="">
      <xdr:nvGraphicFramePr>
        <xdr:cNvPr id="11" name="Chart 19">
          <a:extLst>
            <a:ext uri="{FF2B5EF4-FFF2-40B4-BE49-F238E27FC236}">
              <a16:creationId xmlns:a16="http://schemas.microsoft.com/office/drawing/2014/main" id="{6F784DC5-CCBB-4D6B-8A0E-A6E6A0C8E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33618</xdr:colOff>
      <xdr:row>178</xdr:row>
      <xdr:rowOff>11206</xdr:rowOff>
    </xdr:from>
    <xdr:to>
      <xdr:col>12</xdr:col>
      <xdr:colOff>750971</xdr:colOff>
      <xdr:row>190</xdr:row>
      <xdr:rowOff>22851</xdr:rowOff>
    </xdr:to>
    <xdr:graphicFrame macro="">
      <xdr:nvGraphicFramePr>
        <xdr:cNvPr id="21" name="Chart 20">
          <a:extLst>
            <a:ext uri="{FF2B5EF4-FFF2-40B4-BE49-F238E27FC236}">
              <a16:creationId xmlns:a16="http://schemas.microsoft.com/office/drawing/2014/main" id="{A05DC84A-7BF4-4C30-8CA2-F5658705A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648536</xdr:colOff>
      <xdr:row>162</xdr:row>
      <xdr:rowOff>27945</xdr:rowOff>
    </xdr:from>
    <xdr:to>
      <xdr:col>34</xdr:col>
      <xdr:colOff>458212</xdr:colOff>
      <xdr:row>180</xdr:row>
      <xdr:rowOff>10395</xdr:rowOff>
    </xdr:to>
    <xdr:graphicFrame macro="">
      <xdr:nvGraphicFramePr>
        <xdr:cNvPr id="22" name="Chart 21">
          <a:extLst>
            <a:ext uri="{FF2B5EF4-FFF2-40B4-BE49-F238E27FC236}">
              <a16:creationId xmlns:a16="http://schemas.microsoft.com/office/drawing/2014/main" id="{67F03607-8874-4BC4-ADFB-B47205216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162</xdr:row>
      <xdr:rowOff>0</xdr:rowOff>
    </xdr:from>
    <xdr:to>
      <xdr:col>44</xdr:col>
      <xdr:colOff>467649</xdr:colOff>
      <xdr:row>174</xdr:row>
      <xdr:rowOff>8471</xdr:rowOff>
    </xdr:to>
    <xdr:graphicFrame macro="">
      <xdr:nvGraphicFramePr>
        <xdr:cNvPr id="23" name="Chart 22">
          <a:extLst>
            <a:ext uri="{FF2B5EF4-FFF2-40B4-BE49-F238E27FC236}">
              <a16:creationId xmlns:a16="http://schemas.microsoft.com/office/drawing/2014/main" id="{FA331884-772B-410B-B9E2-02C45741F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179</xdr:row>
      <xdr:rowOff>0</xdr:rowOff>
    </xdr:from>
    <xdr:to>
      <xdr:col>44</xdr:col>
      <xdr:colOff>464474</xdr:colOff>
      <xdr:row>191</xdr:row>
      <xdr:rowOff>8471</xdr:rowOff>
    </xdr:to>
    <xdr:graphicFrame macro="">
      <xdr:nvGraphicFramePr>
        <xdr:cNvPr id="25" name="Chart 24">
          <a:extLst>
            <a:ext uri="{FF2B5EF4-FFF2-40B4-BE49-F238E27FC236}">
              <a16:creationId xmlns:a16="http://schemas.microsoft.com/office/drawing/2014/main" id="{3146A2E6-4E8E-409D-9D1B-5C4A8EEBC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313205</xdr:colOff>
      <xdr:row>161</xdr:row>
      <xdr:rowOff>168462</xdr:rowOff>
    </xdr:from>
    <xdr:to>
      <xdr:col>54</xdr:col>
      <xdr:colOff>122881</xdr:colOff>
      <xdr:row>177</xdr:row>
      <xdr:rowOff>179757</xdr:rowOff>
    </xdr:to>
    <xdr:graphicFrame macro="">
      <xdr:nvGraphicFramePr>
        <xdr:cNvPr id="26" name="Chart 25">
          <a:extLst>
            <a:ext uri="{FF2B5EF4-FFF2-40B4-BE49-F238E27FC236}">
              <a16:creationId xmlns:a16="http://schemas.microsoft.com/office/drawing/2014/main" id="{CA2CCE4E-9499-438F-B68A-F2FFC064B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219075</xdr:colOff>
      <xdr:row>179</xdr:row>
      <xdr:rowOff>38100</xdr:rowOff>
    </xdr:from>
    <xdr:to>
      <xdr:col>54</xdr:col>
      <xdr:colOff>26324</xdr:colOff>
      <xdr:row>195</xdr:row>
      <xdr:rowOff>46220</xdr:rowOff>
    </xdr:to>
    <xdr:graphicFrame macro="">
      <xdr:nvGraphicFramePr>
        <xdr:cNvPr id="27" name="Chart 26">
          <a:extLst>
            <a:ext uri="{FF2B5EF4-FFF2-40B4-BE49-F238E27FC236}">
              <a16:creationId xmlns:a16="http://schemas.microsoft.com/office/drawing/2014/main" id="{78267A81-5289-445D-9F2B-E46A51DFD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195</xdr:row>
      <xdr:rowOff>0</xdr:rowOff>
    </xdr:from>
    <xdr:to>
      <xdr:col>16</xdr:col>
      <xdr:colOff>0</xdr:colOff>
      <xdr:row>207</xdr:row>
      <xdr:rowOff>8472</xdr:rowOff>
    </xdr:to>
    <xdr:graphicFrame macro="">
      <xdr:nvGraphicFramePr>
        <xdr:cNvPr id="2" name="Chart 1">
          <a:extLst>
            <a:ext uri="{FF2B5EF4-FFF2-40B4-BE49-F238E27FC236}">
              <a16:creationId xmlns:a16="http://schemas.microsoft.com/office/drawing/2014/main" id="{5E379A33-9BD2-4A81-B405-1CCB8D76A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222</xdr:row>
      <xdr:rowOff>0</xdr:rowOff>
    </xdr:from>
    <xdr:to>
      <xdr:col>6</xdr:col>
      <xdr:colOff>714178</xdr:colOff>
      <xdr:row>234</xdr:row>
      <xdr:rowOff>11645</xdr:rowOff>
    </xdr:to>
    <xdr:graphicFrame macro="">
      <xdr:nvGraphicFramePr>
        <xdr:cNvPr id="3" name="Chart 2">
          <a:extLst>
            <a:ext uri="{FF2B5EF4-FFF2-40B4-BE49-F238E27FC236}">
              <a16:creationId xmlns:a16="http://schemas.microsoft.com/office/drawing/2014/main" id="{F4D12C54-9FE9-41A8-BB66-27B07F28E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149411</xdr:colOff>
      <xdr:row>234</xdr:row>
      <xdr:rowOff>104588</xdr:rowOff>
    </xdr:from>
    <xdr:to>
      <xdr:col>6</xdr:col>
      <xdr:colOff>863589</xdr:colOff>
      <xdr:row>246</xdr:row>
      <xdr:rowOff>116234</xdr:rowOff>
    </xdr:to>
    <xdr:graphicFrame macro="">
      <xdr:nvGraphicFramePr>
        <xdr:cNvPr id="6" name="Chart 5">
          <a:extLst>
            <a:ext uri="{FF2B5EF4-FFF2-40B4-BE49-F238E27FC236}">
              <a16:creationId xmlns:a16="http://schemas.microsoft.com/office/drawing/2014/main" id="{EC2F5473-43C0-48F8-93A3-2AE19C66B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178</xdr:row>
      <xdr:rowOff>0</xdr:rowOff>
    </xdr:from>
    <xdr:to>
      <xdr:col>20</xdr:col>
      <xdr:colOff>149679</xdr:colOff>
      <xdr:row>190</xdr:row>
      <xdr:rowOff>15455</xdr:rowOff>
    </xdr:to>
    <xdr:graphicFrame macro="">
      <xdr:nvGraphicFramePr>
        <xdr:cNvPr id="7" name="Chart 6">
          <a:extLst>
            <a:ext uri="{FF2B5EF4-FFF2-40B4-BE49-F238E27FC236}">
              <a16:creationId xmlns:a16="http://schemas.microsoft.com/office/drawing/2014/main" id="{DEFA8DA1-D78B-4D81-9441-4320B59C6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35</xdr:col>
      <xdr:colOff>473075</xdr:colOff>
      <xdr:row>144</xdr:row>
      <xdr:rowOff>152400</xdr:rowOff>
    </xdr:from>
    <xdr:to>
      <xdr:col>44</xdr:col>
      <xdr:colOff>283499</xdr:colOff>
      <xdr:row>156</xdr:row>
      <xdr:rowOff>164046</xdr:rowOff>
    </xdr:to>
    <xdr:graphicFrame macro="">
      <xdr:nvGraphicFramePr>
        <xdr:cNvPr id="8" name="Chart 7">
          <a:extLst>
            <a:ext uri="{FF2B5EF4-FFF2-40B4-BE49-F238E27FC236}">
              <a16:creationId xmlns:a16="http://schemas.microsoft.com/office/drawing/2014/main" id="{CBB4342E-E0A1-4EB8-AE4F-561EFBE3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778061</xdr:colOff>
      <xdr:row>181</xdr:row>
      <xdr:rowOff>142875</xdr:rowOff>
    </xdr:from>
    <xdr:to>
      <xdr:col>6</xdr:col>
      <xdr:colOff>717352</xdr:colOff>
      <xdr:row>193</xdr:row>
      <xdr:rowOff>151346</xdr:rowOff>
    </xdr:to>
    <xdr:graphicFrame macro="">
      <xdr:nvGraphicFramePr>
        <xdr:cNvPr id="2" name="Chart 1">
          <a:extLst>
            <a:ext uri="{FF2B5EF4-FFF2-40B4-BE49-F238E27FC236}">
              <a16:creationId xmlns:a16="http://schemas.microsoft.com/office/drawing/2014/main" id="{8525B046-6F50-4FA9-BE93-1A8C6AFC5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335615</xdr:colOff>
      <xdr:row>163</xdr:row>
      <xdr:rowOff>28201</xdr:rowOff>
    </xdr:from>
    <xdr:to>
      <xdr:col>24</xdr:col>
      <xdr:colOff>178910</xdr:colOff>
      <xdr:row>175</xdr:row>
      <xdr:rowOff>36672</xdr:rowOff>
    </xdr:to>
    <xdr:graphicFrame macro="">
      <xdr:nvGraphicFramePr>
        <xdr:cNvPr id="3" name="Chart 2">
          <a:extLst>
            <a:ext uri="{FF2B5EF4-FFF2-40B4-BE49-F238E27FC236}">
              <a16:creationId xmlns:a16="http://schemas.microsoft.com/office/drawing/2014/main" id="{C78351F4-82E3-4382-B934-49AB44FDD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733238</xdr:colOff>
      <xdr:row>195</xdr:row>
      <xdr:rowOff>49680</xdr:rowOff>
    </xdr:from>
    <xdr:to>
      <xdr:col>6</xdr:col>
      <xdr:colOff>666179</xdr:colOff>
      <xdr:row>207</xdr:row>
      <xdr:rowOff>61325</xdr:rowOff>
    </xdr:to>
    <xdr:graphicFrame macro="">
      <xdr:nvGraphicFramePr>
        <xdr:cNvPr id="4" name="Chart 3">
          <a:extLst>
            <a:ext uri="{FF2B5EF4-FFF2-40B4-BE49-F238E27FC236}">
              <a16:creationId xmlns:a16="http://schemas.microsoft.com/office/drawing/2014/main" id="{FC5B45ED-403C-4C06-B2EE-F14FCB180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44823</xdr:colOff>
      <xdr:row>209</xdr:row>
      <xdr:rowOff>33618</xdr:rowOff>
    </xdr:from>
    <xdr:to>
      <xdr:col>6</xdr:col>
      <xdr:colOff>759001</xdr:colOff>
      <xdr:row>221</xdr:row>
      <xdr:rowOff>45264</xdr:rowOff>
    </xdr:to>
    <xdr:graphicFrame macro="">
      <xdr:nvGraphicFramePr>
        <xdr:cNvPr id="5" name="Chart 4">
          <a:extLst>
            <a:ext uri="{FF2B5EF4-FFF2-40B4-BE49-F238E27FC236}">
              <a16:creationId xmlns:a16="http://schemas.microsoft.com/office/drawing/2014/main" id="{DB4AE35B-1EE2-4F2E-85BA-1300C5354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164</xdr:row>
      <xdr:rowOff>3174</xdr:rowOff>
    </xdr:from>
    <xdr:to>
      <xdr:col>6</xdr:col>
      <xdr:colOff>714178</xdr:colOff>
      <xdr:row>176</xdr:row>
      <xdr:rowOff>8470</xdr:rowOff>
    </xdr:to>
    <xdr:graphicFrame macro="">
      <xdr:nvGraphicFramePr>
        <xdr:cNvPr id="6" name="Chart 5">
          <a:extLst>
            <a:ext uri="{FF2B5EF4-FFF2-40B4-BE49-F238E27FC236}">
              <a16:creationId xmlns:a16="http://schemas.microsoft.com/office/drawing/2014/main" id="{BB1EA7B6-1CFB-4AA9-8E9A-18D995977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164</xdr:row>
      <xdr:rowOff>0</xdr:rowOff>
    </xdr:from>
    <xdr:to>
      <xdr:col>12</xdr:col>
      <xdr:colOff>717353</xdr:colOff>
      <xdr:row>176</xdr:row>
      <xdr:rowOff>8471</xdr:rowOff>
    </xdr:to>
    <xdr:graphicFrame macro="">
      <xdr:nvGraphicFramePr>
        <xdr:cNvPr id="7" name="Chart 19">
          <a:extLst>
            <a:ext uri="{FF2B5EF4-FFF2-40B4-BE49-F238E27FC236}">
              <a16:creationId xmlns:a16="http://schemas.microsoft.com/office/drawing/2014/main" id="{BAEF5F1D-C1E3-457B-B3CB-637A4F4A1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33618</xdr:colOff>
      <xdr:row>178</xdr:row>
      <xdr:rowOff>11206</xdr:rowOff>
    </xdr:from>
    <xdr:to>
      <xdr:col>12</xdr:col>
      <xdr:colOff>750971</xdr:colOff>
      <xdr:row>190</xdr:row>
      <xdr:rowOff>22851</xdr:rowOff>
    </xdr:to>
    <xdr:graphicFrame macro="">
      <xdr:nvGraphicFramePr>
        <xdr:cNvPr id="8" name="Chart 7">
          <a:extLst>
            <a:ext uri="{FF2B5EF4-FFF2-40B4-BE49-F238E27FC236}">
              <a16:creationId xmlns:a16="http://schemas.microsoft.com/office/drawing/2014/main" id="{E20EB87B-F719-43C8-8DC6-020FFB915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648536</xdr:colOff>
      <xdr:row>162</xdr:row>
      <xdr:rowOff>24770</xdr:rowOff>
    </xdr:from>
    <xdr:to>
      <xdr:col>34</xdr:col>
      <xdr:colOff>458212</xdr:colOff>
      <xdr:row>182</xdr:row>
      <xdr:rowOff>45238</xdr:rowOff>
    </xdr:to>
    <xdr:graphicFrame macro="">
      <xdr:nvGraphicFramePr>
        <xdr:cNvPr id="9" name="Chart 8">
          <a:extLst>
            <a:ext uri="{FF2B5EF4-FFF2-40B4-BE49-F238E27FC236}">
              <a16:creationId xmlns:a16="http://schemas.microsoft.com/office/drawing/2014/main" id="{33394170-0211-43E0-8560-18D86A576D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0</xdr:colOff>
      <xdr:row>162</xdr:row>
      <xdr:rowOff>0</xdr:rowOff>
    </xdr:from>
    <xdr:to>
      <xdr:col>44</xdr:col>
      <xdr:colOff>467649</xdr:colOff>
      <xdr:row>174</xdr:row>
      <xdr:rowOff>8471</xdr:rowOff>
    </xdr:to>
    <xdr:graphicFrame macro="">
      <xdr:nvGraphicFramePr>
        <xdr:cNvPr id="10" name="Chart 9">
          <a:extLst>
            <a:ext uri="{FF2B5EF4-FFF2-40B4-BE49-F238E27FC236}">
              <a16:creationId xmlns:a16="http://schemas.microsoft.com/office/drawing/2014/main" id="{4C51FCF7-ADC4-44EE-94F8-A56B91B64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36</xdr:col>
      <xdr:colOff>0</xdr:colOff>
      <xdr:row>179</xdr:row>
      <xdr:rowOff>0</xdr:rowOff>
    </xdr:from>
    <xdr:to>
      <xdr:col>44</xdr:col>
      <xdr:colOff>464474</xdr:colOff>
      <xdr:row>191</xdr:row>
      <xdr:rowOff>8471</xdr:rowOff>
    </xdr:to>
    <xdr:graphicFrame macro="">
      <xdr:nvGraphicFramePr>
        <xdr:cNvPr id="11" name="Chart 10">
          <a:extLst>
            <a:ext uri="{FF2B5EF4-FFF2-40B4-BE49-F238E27FC236}">
              <a16:creationId xmlns:a16="http://schemas.microsoft.com/office/drawing/2014/main" id="{059F5F43-0570-4C37-AABF-B90C60B1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313205</xdr:colOff>
      <xdr:row>161</xdr:row>
      <xdr:rowOff>168462</xdr:rowOff>
    </xdr:from>
    <xdr:to>
      <xdr:col>54</xdr:col>
      <xdr:colOff>122881</xdr:colOff>
      <xdr:row>177</xdr:row>
      <xdr:rowOff>179757</xdr:rowOff>
    </xdr:to>
    <xdr:graphicFrame macro="">
      <xdr:nvGraphicFramePr>
        <xdr:cNvPr id="12" name="Chart 11">
          <a:extLst>
            <a:ext uri="{FF2B5EF4-FFF2-40B4-BE49-F238E27FC236}">
              <a16:creationId xmlns:a16="http://schemas.microsoft.com/office/drawing/2014/main" id="{241A67B4-D86A-40D0-99A3-725DF09C2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219075</xdr:colOff>
      <xdr:row>179</xdr:row>
      <xdr:rowOff>38100</xdr:rowOff>
    </xdr:from>
    <xdr:to>
      <xdr:col>54</xdr:col>
      <xdr:colOff>26324</xdr:colOff>
      <xdr:row>195</xdr:row>
      <xdr:rowOff>46220</xdr:rowOff>
    </xdr:to>
    <xdr:graphicFrame macro="">
      <xdr:nvGraphicFramePr>
        <xdr:cNvPr id="13" name="Chart 12">
          <a:extLst>
            <a:ext uri="{FF2B5EF4-FFF2-40B4-BE49-F238E27FC236}">
              <a16:creationId xmlns:a16="http://schemas.microsoft.com/office/drawing/2014/main" id="{D231338A-1D64-4BED-B399-ED4265DCF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195</xdr:row>
      <xdr:rowOff>0</xdr:rowOff>
    </xdr:from>
    <xdr:to>
      <xdr:col>16</xdr:col>
      <xdr:colOff>0</xdr:colOff>
      <xdr:row>207</xdr:row>
      <xdr:rowOff>8472</xdr:rowOff>
    </xdr:to>
    <xdr:graphicFrame macro="">
      <xdr:nvGraphicFramePr>
        <xdr:cNvPr id="14" name="Chart 13">
          <a:extLst>
            <a:ext uri="{FF2B5EF4-FFF2-40B4-BE49-F238E27FC236}">
              <a16:creationId xmlns:a16="http://schemas.microsoft.com/office/drawing/2014/main" id="{F6A7C8FF-1160-438F-934B-FB6B4466C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222</xdr:row>
      <xdr:rowOff>0</xdr:rowOff>
    </xdr:from>
    <xdr:to>
      <xdr:col>6</xdr:col>
      <xdr:colOff>714178</xdr:colOff>
      <xdr:row>234</xdr:row>
      <xdr:rowOff>11645</xdr:rowOff>
    </xdr:to>
    <xdr:graphicFrame macro="">
      <xdr:nvGraphicFramePr>
        <xdr:cNvPr id="15" name="Chart 14">
          <a:extLst>
            <a:ext uri="{FF2B5EF4-FFF2-40B4-BE49-F238E27FC236}">
              <a16:creationId xmlns:a16="http://schemas.microsoft.com/office/drawing/2014/main" id="{20011833-92E1-442A-8957-C5C5F8F14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178</xdr:row>
      <xdr:rowOff>0</xdr:rowOff>
    </xdr:from>
    <xdr:to>
      <xdr:col>20</xdr:col>
      <xdr:colOff>149679</xdr:colOff>
      <xdr:row>190</xdr:row>
      <xdr:rowOff>15455</xdr:rowOff>
    </xdr:to>
    <xdr:graphicFrame macro="">
      <xdr:nvGraphicFramePr>
        <xdr:cNvPr id="17" name="Chart 16">
          <a:extLst>
            <a:ext uri="{FF2B5EF4-FFF2-40B4-BE49-F238E27FC236}">
              <a16:creationId xmlns:a16="http://schemas.microsoft.com/office/drawing/2014/main" id="{FAED78ED-A888-4232-AAB6-E4534FAB4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39</xdr:col>
      <xdr:colOff>428625</xdr:colOff>
      <xdr:row>144</xdr:row>
      <xdr:rowOff>133350</xdr:rowOff>
    </xdr:from>
    <xdr:to>
      <xdr:col>48</xdr:col>
      <xdr:colOff>239049</xdr:colOff>
      <xdr:row>156</xdr:row>
      <xdr:rowOff>141821</xdr:rowOff>
    </xdr:to>
    <xdr:graphicFrame macro="">
      <xdr:nvGraphicFramePr>
        <xdr:cNvPr id="18" name="Chart 17">
          <a:extLst>
            <a:ext uri="{FF2B5EF4-FFF2-40B4-BE49-F238E27FC236}">
              <a16:creationId xmlns:a16="http://schemas.microsoft.com/office/drawing/2014/main" id="{2CC782BA-F706-4C8B-849B-94A49A847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24</xdr:col>
      <xdr:colOff>54293</xdr:colOff>
      <xdr:row>9</xdr:row>
      <xdr:rowOff>82496</xdr:rowOff>
    </xdr:from>
    <xdr:to>
      <xdr:col>31</xdr:col>
      <xdr:colOff>57468</xdr:colOff>
      <xdr:row>24</xdr:row>
      <xdr:rowOff>174707</xdr:rowOff>
    </xdr:to>
    <xdr:graphicFrame macro="">
      <xdr:nvGraphicFramePr>
        <xdr:cNvPr id="2" name="Chart 1">
          <a:extLst>
            <a:ext uri="{FF2B5EF4-FFF2-40B4-BE49-F238E27FC236}">
              <a16:creationId xmlns:a16="http://schemas.microsoft.com/office/drawing/2014/main" id="{B7895246-D09E-AB8E-F080-9C91471E69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255966</xdr:colOff>
      <xdr:row>92</xdr:row>
      <xdr:rowOff>118570</xdr:rowOff>
    </xdr:from>
    <xdr:to>
      <xdr:col>33</xdr:col>
      <xdr:colOff>80522</xdr:colOff>
      <xdr:row>104</xdr:row>
      <xdr:rowOff>119570</xdr:rowOff>
    </xdr:to>
    <xdr:graphicFrame macro="">
      <xdr:nvGraphicFramePr>
        <xdr:cNvPr id="3" name="Chart 2">
          <a:extLst>
            <a:ext uri="{FF2B5EF4-FFF2-40B4-BE49-F238E27FC236}">
              <a16:creationId xmlns:a16="http://schemas.microsoft.com/office/drawing/2014/main" id="{20011CA8-E908-E180-0007-5777F69657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489184</xdr:colOff>
      <xdr:row>106</xdr:row>
      <xdr:rowOff>143909</xdr:rowOff>
    </xdr:from>
    <xdr:to>
      <xdr:col>33</xdr:col>
      <xdr:colOff>316915</xdr:colOff>
      <xdr:row>118</xdr:row>
      <xdr:rowOff>144909</xdr:rowOff>
    </xdr:to>
    <xdr:graphicFrame macro="">
      <xdr:nvGraphicFramePr>
        <xdr:cNvPr id="4" name="Chart 3">
          <a:extLst>
            <a:ext uri="{FF2B5EF4-FFF2-40B4-BE49-F238E27FC236}">
              <a16:creationId xmlns:a16="http://schemas.microsoft.com/office/drawing/2014/main" id="{5CD540E1-1F56-4D9D-9E33-8BA7BF5EA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605118</xdr:colOff>
      <xdr:row>187</xdr:row>
      <xdr:rowOff>142500</xdr:rowOff>
    </xdr:from>
    <xdr:to>
      <xdr:col>6</xdr:col>
      <xdr:colOff>42626</xdr:colOff>
      <xdr:row>200</xdr:row>
      <xdr:rowOff>492</xdr:rowOff>
    </xdr:to>
    <xdr:graphicFrame macro="">
      <xdr:nvGraphicFramePr>
        <xdr:cNvPr id="2" name="Chart 1">
          <a:extLst>
            <a:ext uri="{FF2B5EF4-FFF2-40B4-BE49-F238E27FC236}">
              <a16:creationId xmlns:a16="http://schemas.microsoft.com/office/drawing/2014/main" id="{E207A34D-A101-4117-81FE-044AC6185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440541</xdr:colOff>
      <xdr:row>21</xdr:row>
      <xdr:rowOff>76089</xdr:rowOff>
    </xdr:from>
    <xdr:to>
      <xdr:col>30</xdr:col>
      <xdr:colOff>105176</xdr:colOff>
      <xdr:row>37</xdr:row>
      <xdr:rowOff>64934</xdr:rowOff>
    </xdr:to>
    <xdr:graphicFrame macro="">
      <xdr:nvGraphicFramePr>
        <xdr:cNvPr id="10" name="Chart 2">
          <a:extLst>
            <a:ext uri="{FF2B5EF4-FFF2-40B4-BE49-F238E27FC236}">
              <a16:creationId xmlns:a16="http://schemas.microsoft.com/office/drawing/2014/main" id="{6E49ABD3-9B9B-810C-6D61-A53C77775D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426025</xdr:colOff>
      <xdr:row>4</xdr:row>
      <xdr:rowOff>27709</xdr:rowOff>
    </xdr:from>
    <xdr:to>
      <xdr:col>30</xdr:col>
      <xdr:colOff>107343</xdr:colOff>
      <xdr:row>20</xdr:row>
      <xdr:rowOff>143150</xdr:rowOff>
    </xdr:to>
    <xdr:graphicFrame macro="">
      <xdr:nvGraphicFramePr>
        <xdr:cNvPr id="2" name="Chart 1">
          <a:extLst>
            <a:ext uri="{FF2B5EF4-FFF2-40B4-BE49-F238E27FC236}">
              <a16:creationId xmlns:a16="http://schemas.microsoft.com/office/drawing/2014/main" id="{B4C8FB49-10D0-14DD-81DF-633B35B912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161925</xdr:colOff>
      <xdr:row>4</xdr:row>
      <xdr:rowOff>31749</xdr:rowOff>
    </xdr:from>
    <xdr:to>
      <xdr:col>39</xdr:col>
      <xdr:colOff>10075</xdr:colOff>
      <xdr:row>20</xdr:row>
      <xdr:rowOff>16149</xdr:rowOff>
    </xdr:to>
    <xdr:graphicFrame macro="">
      <xdr:nvGraphicFramePr>
        <xdr:cNvPr id="3" name="Chart 2">
          <a:extLst>
            <a:ext uri="{FF2B5EF4-FFF2-40B4-BE49-F238E27FC236}">
              <a16:creationId xmlns:a16="http://schemas.microsoft.com/office/drawing/2014/main" id="{574C4923-C5B4-B6E3-6B1E-0412BA2075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952459</xdr:colOff>
      <xdr:row>165</xdr:row>
      <xdr:rowOff>126506</xdr:rowOff>
    </xdr:from>
    <xdr:to>
      <xdr:col>6</xdr:col>
      <xdr:colOff>140209</xdr:colOff>
      <xdr:row>181</xdr:row>
      <xdr:rowOff>104556</xdr:rowOff>
    </xdr:to>
    <xdr:graphicFrame macro="">
      <xdr:nvGraphicFramePr>
        <xdr:cNvPr id="57" name="Chart 2">
          <a:extLst>
            <a:ext uri="{FF2B5EF4-FFF2-40B4-BE49-F238E27FC236}">
              <a16:creationId xmlns:a16="http://schemas.microsoft.com/office/drawing/2014/main" id="{15D4A433-3025-4ED0-BF2C-0B41F301C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768350</xdr:colOff>
      <xdr:row>164</xdr:row>
      <xdr:rowOff>28575</xdr:rowOff>
    </xdr:from>
    <xdr:to>
      <xdr:col>14</xdr:col>
      <xdr:colOff>613325</xdr:colOff>
      <xdr:row>180</xdr:row>
      <xdr:rowOff>6625</xdr:rowOff>
    </xdr:to>
    <xdr:graphicFrame macro="">
      <xdr:nvGraphicFramePr>
        <xdr:cNvPr id="118" name="Chart 3">
          <a:extLst>
            <a:ext uri="{FF2B5EF4-FFF2-40B4-BE49-F238E27FC236}">
              <a16:creationId xmlns:a16="http://schemas.microsoft.com/office/drawing/2014/main" id="{EF1CC533-4F35-4EE6-83FB-B16F2263B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685800</xdr:colOff>
      <xdr:row>182</xdr:row>
      <xdr:rowOff>171450</xdr:rowOff>
    </xdr:from>
    <xdr:to>
      <xdr:col>5</xdr:col>
      <xdr:colOff>1188000</xdr:colOff>
      <xdr:row>198</xdr:row>
      <xdr:rowOff>159025</xdr:rowOff>
    </xdr:to>
    <xdr:graphicFrame macro="">
      <xdr:nvGraphicFramePr>
        <xdr:cNvPr id="137" name="Chart 4">
          <a:extLst>
            <a:ext uri="{FF2B5EF4-FFF2-40B4-BE49-F238E27FC236}">
              <a16:creationId xmlns:a16="http://schemas.microsoft.com/office/drawing/2014/main" id="{77235293-3382-4B6C-A245-1D1C1DE31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1028700</xdr:colOff>
      <xdr:row>184</xdr:row>
      <xdr:rowOff>6350</xdr:rowOff>
    </xdr:from>
    <xdr:to>
      <xdr:col>15</xdr:col>
      <xdr:colOff>216450</xdr:colOff>
      <xdr:row>199</xdr:row>
      <xdr:rowOff>178075</xdr:rowOff>
    </xdr:to>
    <xdr:graphicFrame macro="">
      <xdr:nvGraphicFramePr>
        <xdr:cNvPr id="73" name="Chart 1">
          <a:extLst>
            <a:ext uri="{FF2B5EF4-FFF2-40B4-BE49-F238E27FC236}">
              <a16:creationId xmlns:a16="http://schemas.microsoft.com/office/drawing/2014/main" id="{4FB8155F-B299-41A4-BD1A-440318E0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325663</xdr:colOff>
      <xdr:row>6</xdr:row>
      <xdr:rowOff>122011</xdr:rowOff>
    </xdr:from>
    <xdr:to>
      <xdr:col>24</xdr:col>
      <xdr:colOff>37742</xdr:colOff>
      <xdr:row>18</xdr:row>
      <xdr:rowOff>159296</xdr:rowOff>
    </xdr:to>
    <xdr:graphicFrame macro="">
      <xdr:nvGraphicFramePr>
        <xdr:cNvPr id="10" name="Chart 1">
          <a:extLst>
            <a:ext uri="{FF2B5EF4-FFF2-40B4-BE49-F238E27FC236}">
              <a16:creationId xmlns:a16="http://schemas.microsoft.com/office/drawing/2014/main" id="{0A7C4174-48AB-4E1C-A35F-3787C8728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xdr:colOff>
      <xdr:row>7</xdr:row>
      <xdr:rowOff>3174</xdr:rowOff>
    </xdr:from>
    <xdr:to>
      <xdr:col>25</xdr:col>
      <xdr:colOff>725357</xdr:colOff>
      <xdr:row>19</xdr:row>
      <xdr:rowOff>37285</xdr:rowOff>
    </xdr:to>
    <xdr:graphicFrame macro="">
      <xdr:nvGraphicFramePr>
        <xdr:cNvPr id="4" name="Chart 1">
          <a:extLst>
            <a:ext uri="{FF2B5EF4-FFF2-40B4-BE49-F238E27FC236}">
              <a16:creationId xmlns:a16="http://schemas.microsoft.com/office/drawing/2014/main" id="{632A95B5-D526-497C-BDB7-49869AE6B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21</xdr:col>
      <xdr:colOff>714405</xdr:colOff>
      <xdr:row>6</xdr:row>
      <xdr:rowOff>77144</xdr:rowOff>
    </xdr:from>
    <xdr:to>
      <xdr:col>28</xdr:col>
      <xdr:colOff>487289</xdr:colOff>
      <xdr:row>18</xdr:row>
      <xdr:rowOff>87519</xdr:rowOff>
    </xdr:to>
    <xdr:graphicFrame macro="">
      <xdr:nvGraphicFramePr>
        <xdr:cNvPr id="3" name="Chart 1">
          <a:extLst>
            <a:ext uri="{FF2B5EF4-FFF2-40B4-BE49-F238E27FC236}">
              <a16:creationId xmlns:a16="http://schemas.microsoft.com/office/drawing/2014/main" id="{65345141-507E-4548-9E20-EFDE8D03F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97677</xdr:colOff>
      <xdr:row>162</xdr:row>
      <xdr:rowOff>19236</xdr:rowOff>
    </xdr:from>
    <xdr:to>
      <xdr:col>6</xdr:col>
      <xdr:colOff>818205</xdr:colOff>
      <xdr:row>175</xdr:row>
      <xdr:rowOff>28413</xdr:rowOff>
    </xdr:to>
    <xdr:graphicFrame macro="">
      <xdr:nvGraphicFramePr>
        <xdr:cNvPr id="4" name="Chart 3">
          <a:extLst>
            <a:ext uri="{FF2B5EF4-FFF2-40B4-BE49-F238E27FC236}">
              <a16:creationId xmlns:a16="http://schemas.microsoft.com/office/drawing/2014/main" id="{89CAECED-21A1-4DA2-AAA4-BDBEA0C96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179</xdr:row>
      <xdr:rowOff>0</xdr:rowOff>
    </xdr:from>
    <xdr:to>
      <xdr:col>6</xdr:col>
      <xdr:colOff>717353</xdr:colOff>
      <xdr:row>195</xdr:row>
      <xdr:rowOff>11295</xdr:rowOff>
    </xdr:to>
    <xdr:graphicFrame macro="">
      <xdr:nvGraphicFramePr>
        <xdr:cNvPr id="8" name="Chart 7">
          <a:extLst>
            <a:ext uri="{FF2B5EF4-FFF2-40B4-BE49-F238E27FC236}">
              <a16:creationId xmlns:a16="http://schemas.microsoft.com/office/drawing/2014/main" id="{5719AD02-93A4-4516-B28A-D00578CFF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196</xdr:row>
      <xdr:rowOff>0</xdr:rowOff>
    </xdr:from>
    <xdr:to>
      <xdr:col>6</xdr:col>
      <xdr:colOff>717353</xdr:colOff>
      <xdr:row>209</xdr:row>
      <xdr:rowOff>9177</xdr:rowOff>
    </xdr:to>
    <xdr:graphicFrame macro="">
      <xdr:nvGraphicFramePr>
        <xdr:cNvPr id="9" name="Chart 8">
          <a:extLst>
            <a:ext uri="{FF2B5EF4-FFF2-40B4-BE49-F238E27FC236}">
              <a16:creationId xmlns:a16="http://schemas.microsoft.com/office/drawing/2014/main" id="{660A6EEA-C517-4A67-AAB7-6A7CB3B2B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213</xdr:row>
      <xdr:rowOff>0</xdr:rowOff>
    </xdr:from>
    <xdr:to>
      <xdr:col>6</xdr:col>
      <xdr:colOff>714178</xdr:colOff>
      <xdr:row>226</xdr:row>
      <xdr:rowOff>9177</xdr:rowOff>
    </xdr:to>
    <xdr:graphicFrame macro="">
      <xdr:nvGraphicFramePr>
        <xdr:cNvPr id="26" name="Chart 9">
          <a:extLst>
            <a:ext uri="{FF2B5EF4-FFF2-40B4-BE49-F238E27FC236}">
              <a16:creationId xmlns:a16="http://schemas.microsoft.com/office/drawing/2014/main" id="{C21B3E1D-41C5-43C8-B229-4D5177063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230</xdr:row>
      <xdr:rowOff>0</xdr:rowOff>
    </xdr:from>
    <xdr:to>
      <xdr:col>6</xdr:col>
      <xdr:colOff>717353</xdr:colOff>
      <xdr:row>243</xdr:row>
      <xdr:rowOff>9177</xdr:rowOff>
    </xdr:to>
    <xdr:graphicFrame macro="">
      <xdr:nvGraphicFramePr>
        <xdr:cNvPr id="11" name="Chart 10">
          <a:extLst>
            <a:ext uri="{FF2B5EF4-FFF2-40B4-BE49-F238E27FC236}">
              <a16:creationId xmlns:a16="http://schemas.microsoft.com/office/drawing/2014/main" id="{2DA56CFA-B8C5-498D-9426-793A609DD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35523</xdr:colOff>
      <xdr:row>161</xdr:row>
      <xdr:rowOff>104028</xdr:rowOff>
    </xdr:from>
    <xdr:to>
      <xdr:col>13</xdr:col>
      <xdr:colOff>751606</xdr:colOff>
      <xdr:row>174</xdr:row>
      <xdr:rowOff>113205</xdr:rowOff>
    </xdr:to>
    <xdr:graphicFrame macro="">
      <xdr:nvGraphicFramePr>
        <xdr:cNvPr id="14" name="Chart 11">
          <a:extLst>
            <a:ext uri="{FF2B5EF4-FFF2-40B4-BE49-F238E27FC236}">
              <a16:creationId xmlns:a16="http://schemas.microsoft.com/office/drawing/2014/main" id="{D5EAEFC5-B9C3-4D69-BBA5-03C1FC04B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179</xdr:row>
      <xdr:rowOff>0</xdr:rowOff>
    </xdr:from>
    <xdr:to>
      <xdr:col>13</xdr:col>
      <xdr:colOff>717353</xdr:colOff>
      <xdr:row>192</xdr:row>
      <xdr:rowOff>9177</xdr:rowOff>
    </xdr:to>
    <xdr:graphicFrame macro="">
      <xdr:nvGraphicFramePr>
        <xdr:cNvPr id="13" name="Chart 12">
          <a:extLst>
            <a:ext uri="{FF2B5EF4-FFF2-40B4-BE49-F238E27FC236}">
              <a16:creationId xmlns:a16="http://schemas.microsoft.com/office/drawing/2014/main" id="{5DA472C3-2D8A-4863-90D6-FF4D0BD1F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196</xdr:row>
      <xdr:rowOff>0</xdr:rowOff>
    </xdr:from>
    <xdr:to>
      <xdr:col>13</xdr:col>
      <xdr:colOff>714178</xdr:colOff>
      <xdr:row>209</xdr:row>
      <xdr:rowOff>9177</xdr:rowOff>
    </xdr:to>
    <xdr:graphicFrame macro="">
      <xdr:nvGraphicFramePr>
        <xdr:cNvPr id="23" name="Chart 22">
          <a:extLst>
            <a:ext uri="{FF2B5EF4-FFF2-40B4-BE49-F238E27FC236}">
              <a16:creationId xmlns:a16="http://schemas.microsoft.com/office/drawing/2014/main" id="{6521B2F9-224C-4108-8FAF-0AAFC31D7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213</xdr:row>
      <xdr:rowOff>0</xdr:rowOff>
    </xdr:from>
    <xdr:to>
      <xdr:col>13</xdr:col>
      <xdr:colOff>717353</xdr:colOff>
      <xdr:row>226</xdr:row>
      <xdr:rowOff>9177</xdr:rowOff>
    </xdr:to>
    <xdr:graphicFrame macro="">
      <xdr:nvGraphicFramePr>
        <xdr:cNvPr id="24" name="Chart 23">
          <a:extLst>
            <a:ext uri="{FF2B5EF4-FFF2-40B4-BE49-F238E27FC236}">
              <a16:creationId xmlns:a16="http://schemas.microsoft.com/office/drawing/2014/main" id="{F27BD0C0-4CF0-412C-B1E0-3D602C514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230</xdr:row>
      <xdr:rowOff>0</xdr:rowOff>
    </xdr:from>
    <xdr:to>
      <xdr:col>13</xdr:col>
      <xdr:colOff>714178</xdr:colOff>
      <xdr:row>243</xdr:row>
      <xdr:rowOff>9177</xdr:rowOff>
    </xdr:to>
    <xdr:graphicFrame macro="">
      <xdr:nvGraphicFramePr>
        <xdr:cNvPr id="25" name="Chart 24">
          <a:extLst>
            <a:ext uri="{FF2B5EF4-FFF2-40B4-BE49-F238E27FC236}">
              <a16:creationId xmlns:a16="http://schemas.microsoft.com/office/drawing/2014/main" id="{BDB9552F-4520-4ECC-B8B7-0768CF35C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478266</xdr:colOff>
      <xdr:row>7</xdr:row>
      <xdr:rowOff>22412</xdr:rowOff>
    </xdr:from>
    <xdr:to>
      <xdr:col>50</xdr:col>
      <xdr:colOff>67235</xdr:colOff>
      <xdr:row>27</xdr:row>
      <xdr:rowOff>33616</xdr:rowOff>
    </xdr:to>
    <xdr:graphicFrame macro="">
      <xdr:nvGraphicFramePr>
        <xdr:cNvPr id="6" name="Chart 1">
          <a:extLst>
            <a:ext uri="{FF2B5EF4-FFF2-40B4-BE49-F238E27FC236}">
              <a16:creationId xmlns:a16="http://schemas.microsoft.com/office/drawing/2014/main" id="{636EEF03-87DE-47DF-9FEC-B470317F5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0.06521</cdr:x>
      <cdr:y>0.71833</cdr:y>
    </cdr:from>
    <cdr:to>
      <cdr:x>0.17748</cdr:x>
      <cdr:y>0.88103</cdr:y>
    </cdr:to>
    <cdr:sp macro="" textlink="">
      <cdr:nvSpPr>
        <cdr:cNvPr id="2" name="TextBox 1">
          <a:extLst xmlns:a="http://schemas.openxmlformats.org/drawingml/2006/main">
            <a:ext uri="{FF2B5EF4-FFF2-40B4-BE49-F238E27FC236}">
              <a16:creationId xmlns:a16="http://schemas.microsoft.com/office/drawing/2014/main" id="{E928056E-82C5-417D-51FE-1E3C73C993A8}"/>
            </a:ext>
          </a:extLst>
        </cdr:cNvPr>
        <cdr:cNvSpPr txBox="1"/>
      </cdr:nvSpPr>
      <cdr:spPr>
        <a:xfrm xmlns:a="http://schemas.openxmlformats.org/drawingml/2006/main">
          <a:off x="455632" y="2424279"/>
          <a:ext cx="784412" cy="549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100" kern="1200"/>
            <a:t>Vogel Boom</a:t>
          </a:r>
        </a:p>
      </cdr:txBody>
    </cdr:sp>
  </cdr:relSizeAnchor>
  <cdr:relSizeAnchor xmlns:cdr="http://schemas.openxmlformats.org/drawingml/2006/chartDrawing">
    <cdr:from>
      <cdr:x>0.23502</cdr:x>
      <cdr:y>0.71565</cdr:y>
    </cdr:from>
    <cdr:to>
      <cdr:x>0.34729</cdr:x>
      <cdr:y>0.87835</cdr:y>
    </cdr:to>
    <cdr:sp macro="" textlink="">
      <cdr:nvSpPr>
        <cdr:cNvPr id="3" name="TextBox 1">
          <a:extLst xmlns:a="http://schemas.openxmlformats.org/drawingml/2006/main">
            <a:ext uri="{FF2B5EF4-FFF2-40B4-BE49-F238E27FC236}">
              <a16:creationId xmlns:a16="http://schemas.microsoft.com/office/drawing/2014/main" id="{BD26D6B2-FFD9-BF4A-5DAB-6A7EDFC413A3}"/>
            </a:ext>
          </a:extLst>
        </cdr:cNvPr>
        <cdr:cNvSpPr txBox="1"/>
      </cdr:nvSpPr>
      <cdr:spPr>
        <a:xfrm xmlns:a="http://schemas.openxmlformats.org/drawingml/2006/main">
          <a:off x="1642034" y="2415241"/>
          <a:ext cx="784412" cy="5490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kern="1200"/>
            <a:t>Pre-war Boom</a:t>
          </a:r>
        </a:p>
      </cdr:txBody>
    </cdr:sp>
  </cdr:relSizeAnchor>
  <cdr:relSizeAnchor xmlns:cdr="http://schemas.openxmlformats.org/drawingml/2006/chartDrawing">
    <cdr:from>
      <cdr:x>0.38258</cdr:x>
      <cdr:y>0.72229</cdr:y>
    </cdr:from>
    <cdr:to>
      <cdr:x>0.49485</cdr:x>
      <cdr:y>0.88499</cdr:y>
    </cdr:to>
    <cdr:sp macro="" textlink="">
      <cdr:nvSpPr>
        <cdr:cNvPr id="4" name="TextBox 1">
          <a:extLst xmlns:a="http://schemas.openxmlformats.org/drawingml/2006/main">
            <a:ext uri="{FF2B5EF4-FFF2-40B4-BE49-F238E27FC236}">
              <a16:creationId xmlns:a16="http://schemas.microsoft.com/office/drawing/2014/main" id="{BD26D6B2-FFD9-BF4A-5DAB-6A7EDFC413A3}"/>
            </a:ext>
          </a:extLst>
        </cdr:cNvPr>
        <cdr:cNvSpPr txBox="1"/>
      </cdr:nvSpPr>
      <cdr:spPr>
        <a:xfrm xmlns:a="http://schemas.openxmlformats.org/drawingml/2006/main">
          <a:off x="2672976" y="2437653"/>
          <a:ext cx="784412" cy="5490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kern="1200"/>
            <a:t>Inter-war</a:t>
          </a:r>
          <a:r>
            <a:rPr lang="en-NZ" sz="1100" kern="1200" baseline="0"/>
            <a:t> </a:t>
          </a:r>
          <a:r>
            <a:rPr lang="en-NZ" sz="1100" kern="1200"/>
            <a:t>Boom</a:t>
          </a:r>
        </a:p>
      </cdr:txBody>
    </cdr:sp>
  </cdr:relSizeAnchor>
  <cdr:relSizeAnchor xmlns:cdr="http://schemas.openxmlformats.org/drawingml/2006/chartDrawing">
    <cdr:from>
      <cdr:x>0.56221</cdr:x>
      <cdr:y>0.71565</cdr:y>
    </cdr:from>
    <cdr:to>
      <cdr:x>0.67448</cdr:x>
      <cdr:y>0.87835</cdr:y>
    </cdr:to>
    <cdr:sp macro="" textlink="">
      <cdr:nvSpPr>
        <cdr:cNvPr id="5" name="TextBox 1">
          <a:extLst xmlns:a="http://schemas.openxmlformats.org/drawingml/2006/main">
            <a:ext uri="{FF2B5EF4-FFF2-40B4-BE49-F238E27FC236}">
              <a16:creationId xmlns:a16="http://schemas.microsoft.com/office/drawing/2014/main" id="{F26860E7-FEA6-8A52-75E4-65EF54AFE7C2}"/>
            </a:ext>
          </a:extLst>
        </cdr:cNvPr>
        <cdr:cNvSpPr txBox="1"/>
      </cdr:nvSpPr>
      <cdr:spPr>
        <a:xfrm xmlns:a="http://schemas.openxmlformats.org/drawingml/2006/main">
          <a:off x="3928035" y="2415241"/>
          <a:ext cx="784412" cy="5490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kern="1200"/>
            <a:t>Post-war Boom</a:t>
          </a:r>
        </a:p>
      </cdr:txBody>
    </cdr:sp>
  </cdr:relSizeAnchor>
</c:userShapes>
</file>

<file path=xl/drawings/drawing8.xml><?xml version="1.0" encoding="utf-8"?>
<xdr:wsDr xmlns:xdr="http://schemas.openxmlformats.org/drawingml/2006/spreadsheetDrawing" xmlns:a="http://schemas.openxmlformats.org/drawingml/2006/main">
  <xdr:twoCellAnchor>
    <xdr:from>
      <xdr:col>18</xdr:col>
      <xdr:colOff>232552</xdr:colOff>
      <xdr:row>7</xdr:row>
      <xdr:rowOff>65937</xdr:rowOff>
    </xdr:from>
    <xdr:to>
      <xdr:col>23</xdr:col>
      <xdr:colOff>943555</xdr:colOff>
      <xdr:row>19</xdr:row>
      <xdr:rowOff>76313</xdr:rowOff>
    </xdr:to>
    <xdr:graphicFrame macro="">
      <xdr:nvGraphicFramePr>
        <xdr:cNvPr id="3" name="Chart 1">
          <a:extLst>
            <a:ext uri="{FF2B5EF4-FFF2-40B4-BE49-F238E27FC236}">
              <a16:creationId xmlns:a16="http://schemas.microsoft.com/office/drawing/2014/main" id="{8E4FF753-E2EA-47B8-AED7-9FE742C0C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97677</xdr:colOff>
      <xdr:row>162</xdr:row>
      <xdr:rowOff>19236</xdr:rowOff>
    </xdr:from>
    <xdr:to>
      <xdr:col>6</xdr:col>
      <xdr:colOff>818205</xdr:colOff>
      <xdr:row>178</xdr:row>
      <xdr:rowOff>33706</xdr:rowOff>
    </xdr:to>
    <xdr:graphicFrame macro="">
      <xdr:nvGraphicFramePr>
        <xdr:cNvPr id="4" name="Chart 3">
          <a:extLst>
            <a:ext uri="{FF2B5EF4-FFF2-40B4-BE49-F238E27FC236}">
              <a16:creationId xmlns:a16="http://schemas.microsoft.com/office/drawing/2014/main" id="{99B00B22-7EF0-4B95-BA23-6829F921B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179</xdr:row>
      <xdr:rowOff>0</xdr:rowOff>
    </xdr:from>
    <xdr:to>
      <xdr:col>6</xdr:col>
      <xdr:colOff>717353</xdr:colOff>
      <xdr:row>195</xdr:row>
      <xdr:rowOff>11295</xdr:rowOff>
    </xdr:to>
    <xdr:graphicFrame macro="">
      <xdr:nvGraphicFramePr>
        <xdr:cNvPr id="6" name="Chart 5">
          <a:extLst>
            <a:ext uri="{FF2B5EF4-FFF2-40B4-BE49-F238E27FC236}">
              <a16:creationId xmlns:a16="http://schemas.microsoft.com/office/drawing/2014/main" id="{EC94BC80-B817-44B6-BC16-6621603BE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196</xdr:row>
      <xdr:rowOff>0</xdr:rowOff>
    </xdr:from>
    <xdr:to>
      <xdr:col>6</xdr:col>
      <xdr:colOff>714178</xdr:colOff>
      <xdr:row>212</xdr:row>
      <xdr:rowOff>8120</xdr:rowOff>
    </xdr:to>
    <xdr:graphicFrame macro="">
      <xdr:nvGraphicFramePr>
        <xdr:cNvPr id="7" name="Chart 6">
          <a:extLst>
            <a:ext uri="{FF2B5EF4-FFF2-40B4-BE49-F238E27FC236}">
              <a16:creationId xmlns:a16="http://schemas.microsoft.com/office/drawing/2014/main" id="{8EA2454D-4024-4AA0-9599-F1114F75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213</xdr:row>
      <xdr:rowOff>0</xdr:rowOff>
    </xdr:from>
    <xdr:to>
      <xdr:col>6</xdr:col>
      <xdr:colOff>717353</xdr:colOff>
      <xdr:row>229</xdr:row>
      <xdr:rowOff>11295</xdr:rowOff>
    </xdr:to>
    <xdr:graphicFrame macro="">
      <xdr:nvGraphicFramePr>
        <xdr:cNvPr id="8" name="Chart 9">
          <a:extLst>
            <a:ext uri="{FF2B5EF4-FFF2-40B4-BE49-F238E27FC236}">
              <a16:creationId xmlns:a16="http://schemas.microsoft.com/office/drawing/2014/main" id="{369126D8-4DF5-4396-A996-36A6E270A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230</xdr:row>
      <xdr:rowOff>0</xdr:rowOff>
    </xdr:from>
    <xdr:to>
      <xdr:col>6</xdr:col>
      <xdr:colOff>714178</xdr:colOff>
      <xdr:row>246</xdr:row>
      <xdr:rowOff>8120</xdr:rowOff>
    </xdr:to>
    <xdr:graphicFrame macro="">
      <xdr:nvGraphicFramePr>
        <xdr:cNvPr id="9" name="Chart 8">
          <a:extLst>
            <a:ext uri="{FF2B5EF4-FFF2-40B4-BE49-F238E27FC236}">
              <a16:creationId xmlns:a16="http://schemas.microsoft.com/office/drawing/2014/main" id="{ED47FE28-42BE-4279-91D6-17DFC69DA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35523</xdr:colOff>
      <xdr:row>161</xdr:row>
      <xdr:rowOff>100853</xdr:rowOff>
    </xdr:from>
    <xdr:to>
      <xdr:col>13</xdr:col>
      <xdr:colOff>754781</xdr:colOff>
      <xdr:row>177</xdr:row>
      <xdr:rowOff>114052</xdr:rowOff>
    </xdr:to>
    <xdr:graphicFrame macro="">
      <xdr:nvGraphicFramePr>
        <xdr:cNvPr id="10" name="Chart 11">
          <a:extLst>
            <a:ext uri="{FF2B5EF4-FFF2-40B4-BE49-F238E27FC236}">
              <a16:creationId xmlns:a16="http://schemas.microsoft.com/office/drawing/2014/main" id="{790C2C03-7180-4CD2-9DC6-11D53B429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179</xdr:row>
      <xdr:rowOff>0</xdr:rowOff>
    </xdr:from>
    <xdr:to>
      <xdr:col>13</xdr:col>
      <xdr:colOff>714178</xdr:colOff>
      <xdr:row>195</xdr:row>
      <xdr:rowOff>8120</xdr:rowOff>
    </xdr:to>
    <xdr:graphicFrame macro="">
      <xdr:nvGraphicFramePr>
        <xdr:cNvPr id="11" name="Chart 10">
          <a:extLst>
            <a:ext uri="{FF2B5EF4-FFF2-40B4-BE49-F238E27FC236}">
              <a16:creationId xmlns:a16="http://schemas.microsoft.com/office/drawing/2014/main" id="{B48A8D4D-14BD-4A4A-9B81-664B0C254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196</xdr:row>
      <xdr:rowOff>0</xdr:rowOff>
    </xdr:from>
    <xdr:to>
      <xdr:col>13</xdr:col>
      <xdr:colOff>717353</xdr:colOff>
      <xdr:row>212</xdr:row>
      <xdr:rowOff>11295</xdr:rowOff>
    </xdr:to>
    <xdr:graphicFrame macro="">
      <xdr:nvGraphicFramePr>
        <xdr:cNvPr id="12" name="Chart 11">
          <a:extLst>
            <a:ext uri="{FF2B5EF4-FFF2-40B4-BE49-F238E27FC236}">
              <a16:creationId xmlns:a16="http://schemas.microsoft.com/office/drawing/2014/main" id="{BE61BBFC-2C9C-4035-AC71-A74279180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213</xdr:row>
      <xdr:rowOff>0</xdr:rowOff>
    </xdr:from>
    <xdr:to>
      <xdr:col>13</xdr:col>
      <xdr:colOff>714178</xdr:colOff>
      <xdr:row>229</xdr:row>
      <xdr:rowOff>8120</xdr:rowOff>
    </xdr:to>
    <xdr:graphicFrame macro="">
      <xdr:nvGraphicFramePr>
        <xdr:cNvPr id="13" name="Chart 12">
          <a:extLst>
            <a:ext uri="{FF2B5EF4-FFF2-40B4-BE49-F238E27FC236}">
              <a16:creationId xmlns:a16="http://schemas.microsoft.com/office/drawing/2014/main" id="{719E54AB-8EF1-4649-A255-8E620451E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0</xdr:colOff>
      <xdr:row>230</xdr:row>
      <xdr:rowOff>0</xdr:rowOff>
    </xdr:from>
    <xdr:to>
      <xdr:col>13</xdr:col>
      <xdr:colOff>717353</xdr:colOff>
      <xdr:row>246</xdr:row>
      <xdr:rowOff>11295</xdr:rowOff>
    </xdr:to>
    <xdr:graphicFrame macro="">
      <xdr:nvGraphicFramePr>
        <xdr:cNvPr id="14" name="Chart 13">
          <a:extLst>
            <a:ext uri="{FF2B5EF4-FFF2-40B4-BE49-F238E27FC236}">
              <a16:creationId xmlns:a16="http://schemas.microsoft.com/office/drawing/2014/main" id="{D501DA7A-2795-4B20-9123-0E99DF079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693963</xdr:colOff>
      <xdr:row>10</xdr:row>
      <xdr:rowOff>68036</xdr:rowOff>
    </xdr:from>
    <xdr:to>
      <xdr:col>26</xdr:col>
      <xdr:colOff>412392</xdr:colOff>
      <xdr:row>22</xdr:row>
      <xdr:rowOff>105321</xdr:rowOff>
    </xdr:to>
    <xdr:graphicFrame macro="">
      <xdr:nvGraphicFramePr>
        <xdr:cNvPr id="2" name="Chart 1">
          <a:extLst>
            <a:ext uri="{FF2B5EF4-FFF2-40B4-BE49-F238E27FC236}">
              <a16:creationId xmlns:a16="http://schemas.microsoft.com/office/drawing/2014/main" id="{BCC39703-DEE5-4ADD-8215-276E5125A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bienewzealand-my.sharepoint.com/Energy%20Information/Projects/Electricity/Electricity_Prices/Electricity%20Price%20Monitoring/Data%20Returns/Lines%20Companies/Alpine%20MBIE-ED%20Return%202013%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bienewzealand-my.sharepoint.com/Energy%20Information/Projects/Electricity/Electricity_Prices/Electricity%20Price%20Monitoring/Retail%20Sales%20Survey%20System%20Build/Database%20output/Retail%20Sales%20Syste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infracomgovt-my.sharepoint.com/personal/peter_nunns_tewaihanga_govt_nz/Documents/Documents/2.%20Peter_Copy%20of%20HistoricalGenerationBuildandCosts%20with%20added%20capacity%20calcs.xlsx" TargetMode="External"/><Relationship Id="rId1" Type="http://schemas.openxmlformats.org/officeDocument/2006/relationships/externalLinkPath" Target="/personal/peter_nunns_tewaihanga_govt_nz/Documents/Documents/2.%20Peter_Copy%20of%20HistoricalGenerationBuildandCosts%20with%20added%20capacity%20calc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bienewzealand-my.sharepoint.com/Energy%20Information/Projects/Website/2021/Q2/Prices_2021q2xls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bienewzealand-my.sharepoint.com/R&amp;N/Networks/Energy%20Information%20&amp;%20Modelling/Energy%20Information/Data/Electricity/Cap_Gen%20(MYE%20&amp;%20DY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D1_Deliveries"/>
      <sheetName val="D1_DirectDeliveries"/>
      <sheetName val="D2_DistributedGeneration"/>
      <sheetName val="D3_SummaryStatistics"/>
      <sheetName val="Notes"/>
      <sheetName val="Module1"/>
      <sheetName val="Customer Data"/>
      <sheetName val="ANSIC"/>
      <sheetName val="DB_upload"/>
      <sheetName val="The Button"/>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_Historic_Res"/>
      <sheetName val="Raw_Transpower"/>
      <sheetName val="Raw_TLC"/>
      <sheetName val="Raw_Contact_Pre2012"/>
      <sheetName val="Raw_DirectLinesCharges"/>
      <sheetName val="ContactNovaHistoric"/>
      <sheetName val="LinesChargeReconciliation"/>
      <sheetName val="MYE13ElectricitySalesbyComp"/>
      <sheetName val="QuarterlyElectricitySalesbyComp"/>
      <sheetName val="Measures per ICP"/>
      <sheetName val="Quality Assurance"/>
      <sheetName val="HistoricResComp"/>
      <sheetName val="QSDEP2.0_by retailer"/>
      <sheetName val="Retail Sales Data Output V4"/>
      <sheetName val="Retail Sales Data Output V3"/>
      <sheetName val="Retail Sales Data Output V2"/>
      <sheetName val="Retail Sales Data Output"/>
      <sheetName val="Residential"/>
      <sheetName val="ElectricityDemand"/>
      <sheetName val="Raw_RSS_Elec"/>
      <sheetName val="Raw_All_Elec"/>
      <sheetName val="Raw_QRSS_Elec"/>
      <sheetName val="Demand Reconciliation"/>
      <sheetName val="Raw_RSS_EnergyOnlySales"/>
      <sheetName val="Raw_QRSS_EnergyOnlySales"/>
      <sheetName val="Analysis 2013-14"/>
      <sheetName val="GDP by industry"/>
      <sheetName val="Analysis"/>
      <sheetName val="QSDEP vs Sales"/>
      <sheetName val="Analysis Contact Historic "/>
      <sheetName val="Analsyis ICP comparison"/>
      <sheetName val="Net revenue volume comps"/>
      <sheetName val="Analysis Discounts"/>
      <sheetName val="Analysis Demand"/>
      <sheetName val="Mock Sales Price Output"/>
      <sheetName val="Output Snapshot 17 June"/>
      <sheetName val="MockQuarterTable"/>
      <sheetName val="MockWebsitepage"/>
      <sheetName val="Old QuarterlyElectricitySales"/>
      <sheetName val="Old MYE13ElectricitySales"/>
      <sheetName val="Old Outputs"/>
      <sheetName val="Sheet1"/>
      <sheetName val="QSDEP 2.0"/>
      <sheetName val="QSDEP by retai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tion build summary"/>
      <sheetName val="Long term real GDP"/>
      <sheetName val="SNZ population projection"/>
      <sheetName val="Demography"/>
      <sheetName val="BuildSchedule"/>
      <sheetName val="2013EquivCostSorted"/>
      <sheetName val="Transmission"/>
      <sheetName val="Indices"/>
      <sheetName val="CPI Source"/>
    </sheetNames>
    <sheetDataSet>
      <sheetData sheetId="0"/>
      <sheetData sheetId="1"/>
      <sheetData sheetId="2"/>
      <sheetData sheetId="3"/>
      <sheetData sheetId="4"/>
      <sheetData sheetId="5">
        <row r="5">
          <cell r="N5" t="str">
            <v>Cost per GWh (Winsorized)</v>
          </cell>
        </row>
      </sheetData>
      <sheetData sheetId="6"/>
      <sheetData sheetId="7">
        <row r="2">
          <cell r="A2">
            <v>1905</v>
          </cell>
          <cell r="B2">
            <v>27</v>
          </cell>
        </row>
        <row r="3">
          <cell r="A3">
            <v>1906</v>
          </cell>
          <cell r="B3">
            <v>27</v>
          </cell>
        </row>
        <row r="4">
          <cell r="A4">
            <v>1907</v>
          </cell>
          <cell r="B4">
            <v>27</v>
          </cell>
        </row>
        <row r="5">
          <cell r="A5">
            <v>1908</v>
          </cell>
          <cell r="B5">
            <v>27</v>
          </cell>
        </row>
        <row r="6">
          <cell r="A6">
            <v>1909</v>
          </cell>
          <cell r="B6">
            <v>27</v>
          </cell>
        </row>
        <row r="7">
          <cell r="A7">
            <v>1910</v>
          </cell>
          <cell r="B7">
            <v>27</v>
          </cell>
        </row>
        <row r="8">
          <cell r="A8">
            <v>1911</v>
          </cell>
          <cell r="B8">
            <v>27</v>
          </cell>
        </row>
        <row r="9">
          <cell r="A9">
            <v>1912</v>
          </cell>
          <cell r="B9">
            <v>27</v>
          </cell>
        </row>
        <row r="10">
          <cell r="A10">
            <v>1913</v>
          </cell>
          <cell r="B10">
            <v>27</v>
          </cell>
        </row>
        <row r="11">
          <cell r="A11">
            <v>1914</v>
          </cell>
          <cell r="B11">
            <v>27</v>
          </cell>
        </row>
        <row r="12">
          <cell r="A12">
            <v>1915</v>
          </cell>
          <cell r="B12">
            <v>27</v>
          </cell>
        </row>
        <row r="13">
          <cell r="A13">
            <v>1916</v>
          </cell>
          <cell r="B13">
            <v>27</v>
          </cell>
        </row>
        <row r="14">
          <cell r="A14">
            <v>1917</v>
          </cell>
          <cell r="B14">
            <v>27</v>
          </cell>
        </row>
        <row r="15">
          <cell r="A15">
            <v>1918</v>
          </cell>
          <cell r="B15">
            <v>27</v>
          </cell>
        </row>
        <row r="16">
          <cell r="A16">
            <v>1919</v>
          </cell>
          <cell r="B16">
            <v>27</v>
          </cell>
        </row>
        <row r="17">
          <cell r="A17">
            <v>1920</v>
          </cell>
          <cell r="B17">
            <v>27</v>
          </cell>
        </row>
        <row r="18">
          <cell r="A18">
            <v>1921</v>
          </cell>
          <cell r="B18">
            <v>29</v>
          </cell>
        </row>
        <row r="19">
          <cell r="A19">
            <v>1922</v>
          </cell>
          <cell r="B19">
            <v>26</v>
          </cell>
        </row>
        <row r="20">
          <cell r="A20">
            <v>1923</v>
          </cell>
          <cell r="B20">
            <v>25</v>
          </cell>
        </row>
        <row r="21">
          <cell r="A21">
            <v>1924</v>
          </cell>
          <cell r="B21">
            <v>26</v>
          </cell>
        </row>
        <row r="22">
          <cell r="A22">
            <v>1925</v>
          </cell>
          <cell r="B22">
            <v>25</v>
          </cell>
        </row>
        <row r="23">
          <cell r="A23">
            <v>1926</v>
          </cell>
          <cell r="B23">
            <v>26</v>
          </cell>
        </row>
        <row r="24">
          <cell r="A24">
            <v>1927</v>
          </cell>
          <cell r="B24">
            <v>26</v>
          </cell>
        </row>
        <row r="25">
          <cell r="A25">
            <v>1928</v>
          </cell>
          <cell r="B25">
            <v>25</v>
          </cell>
        </row>
        <row r="26">
          <cell r="A26">
            <v>1929</v>
          </cell>
          <cell r="B26">
            <v>25</v>
          </cell>
        </row>
        <row r="27">
          <cell r="A27">
            <v>1930</v>
          </cell>
          <cell r="B27">
            <v>25</v>
          </cell>
        </row>
        <row r="28">
          <cell r="A28">
            <v>1931</v>
          </cell>
          <cell r="B28">
            <v>24</v>
          </cell>
        </row>
        <row r="29">
          <cell r="A29">
            <v>1932</v>
          </cell>
          <cell r="B29">
            <v>22</v>
          </cell>
        </row>
        <row r="30">
          <cell r="A30">
            <v>1933</v>
          </cell>
          <cell r="B30">
            <v>20</v>
          </cell>
        </row>
        <row r="31">
          <cell r="A31">
            <v>1934</v>
          </cell>
          <cell r="B31">
            <v>20</v>
          </cell>
        </row>
        <row r="32">
          <cell r="A32">
            <v>1935</v>
          </cell>
          <cell r="B32">
            <v>21</v>
          </cell>
        </row>
        <row r="33">
          <cell r="A33">
            <v>1936</v>
          </cell>
          <cell r="B33">
            <v>21</v>
          </cell>
        </row>
        <row r="34">
          <cell r="A34">
            <v>1937</v>
          </cell>
          <cell r="B34">
            <v>23</v>
          </cell>
        </row>
        <row r="35">
          <cell r="A35">
            <v>1938</v>
          </cell>
          <cell r="B35">
            <v>24</v>
          </cell>
        </row>
        <row r="36">
          <cell r="A36">
            <v>1939</v>
          </cell>
          <cell r="B36">
            <v>25</v>
          </cell>
        </row>
        <row r="37">
          <cell r="A37">
            <v>1940</v>
          </cell>
          <cell r="B37">
            <v>26</v>
          </cell>
        </row>
        <row r="38">
          <cell r="A38">
            <v>1941</v>
          </cell>
          <cell r="B38">
            <v>27</v>
          </cell>
        </row>
        <row r="39">
          <cell r="A39">
            <v>1942</v>
          </cell>
          <cell r="B39">
            <v>27</v>
          </cell>
        </row>
        <row r="40">
          <cell r="A40">
            <v>1943</v>
          </cell>
          <cell r="B40">
            <v>29</v>
          </cell>
        </row>
        <row r="41">
          <cell r="A41">
            <v>1944</v>
          </cell>
          <cell r="B41">
            <v>29</v>
          </cell>
        </row>
        <row r="42">
          <cell r="A42">
            <v>1945</v>
          </cell>
          <cell r="B42">
            <v>30</v>
          </cell>
        </row>
        <row r="43">
          <cell r="A43">
            <v>1946</v>
          </cell>
          <cell r="B43">
            <v>30</v>
          </cell>
        </row>
        <row r="44">
          <cell r="A44">
            <v>1947</v>
          </cell>
          <cell r="B44">
            <v>30</v>
          </cell>
        </row>
        <row r="45">
          <cell r="A45">
            <v>1948</v>
          </cell>
          <cell r="B45">
            <v>33</v>
          </cell>
        </row>
        <row r="46">
          <cell r="A46">
            <v>1949</v>
          </cell>
          <cell r="B46">
            <v>34</v>
          </cell>
        </row>
        <row r="47">
          <cell r="A47">
            <v>1950</v>
          </cell>
          <cell r="B47">
            <v>34</v>
          </cell>
        </row>
        <row r="48">
          <cell r="A48">
            <v>1951</v>
          </cell>
          <cell r="B48">
            <v>38</v>
          </cell>
        </row>
        <row r="49">
          <cell r="A49">
            <v>1952</v>
          </cell>
          <cell r="B49">
            <v>42</v>
          </cell>
        </row>
        <row r="50">
          <cell r="A50">
            <v>1953</v>
          </cell>
          <cell r="B50">
            <v>44</v>
          </cell>
        </row>
        <row r="51">
          <cell r="A51">
            <v>1954</v>
          </cell>
          <cell r="B51">
            <v>46</v>
          </cell>
        </row>
        <row r="52">
          <cell r="A52">
            <v>1955</v>
          </cell>
          <cell r="B52">
            <v>48</v>
          </cell>
        </row>
        <row r="53">
          <cell r="A53">
            <v>1956</v>
          </cell>
          <cell r="B53">
            <v>49</v>
          </cell>
        </row>
        <row r="54">
          <cell r="A54">
            <v>1957</v>
          </cell>
          <cell r="B54">
            <v>50</v>
          </cell>
        </row>
        <row r="55">
          <cell r="A55">
            <v>1958</v>
          </cell>
          <cell r="B55">
            <v>51</v>
          </cell>
        </row>
        <row r="56">
          <cell r="A56">
            <v>1959</v>
          </cell>
          <cell r="B56">
            <v>55</v>
          </cell>
        </row>
        <row r="57">
          <cell r="A57">
            <v>1960</v>
          </cell>
          <cell r="B57">
            <v>55</v>
          </cell>
        </row>
        <row r="58">
          <cell r="A58">
            <v>1961</v>
          </cell>
          <cell r="B58">
            <v>56</v>
          </cell>
        </row>
        <row r="59">
          <cell r="A59">
            <v>1962</v>
          </cell>
          <cell r="B59">
            <v>58</v>
          </cell>
        </row>
        <row r="60">
          <cell r="A60">
            <v>1963</v>
          </cell>
          <cell r="B60">
            <v>59</v>
          </cell>
        </row>
        <row r="61">
          <cell r="A61">
            <v>1964</v>
          </cell>
          <cell r="B61">
            <v>60</v>
          </cell>
        </row>
        <row r="62">
          <cell r="A62">
            <v>1965</v>
          </cell>
          <cell r="B62">
            <v>63</v>
          </cell>
        </row>
        <row r="63">
          <cell r="A63">
            <v>1966</v>
          </cell>
          <cell r="B63">
            <v>64</v>
          </cell>
        </row>
        <row r="64">
          <cell r="A64">
            <v>1967</v>
          </cell>
          <cell r="B64">
            <v>67</v>
          </cell>
        </row>
        <row r="65">
          <cell r="A65">
            <v>1968</v>
          </cell>
          <cell r="B65">
            <v>71</v>
          </cell>
        </row>
        <row r="66">
          <cell r="A66">
            <v>1969</v>
          </cell>
          <cell r="B66">
            <v>74</v>
          </cell>
        </row>
        <row r="67">
          <cell r="A67">
            <v>1970</v>
          </cell>
          <cell r="B67">
            <v>78</v>
          </cell>
        </row>
        <row r="68">
          <cell r="A68">
            <v>1971</v>
          </cell>
          <cell r="B68">
            <v>86</v>
          </cell>
        </row>
        <row r="69">
          <cell r="A69">
            <v>1972</v>
          </cell>
          <cell r="B69">
            <v>93</v>
          </cell>
        </row>
        <row r="70">
          <cell r="A70">
            <v>1973</v>
          </cell>
          <cell r="B70">
            <v>99</v>
          </cell>
        </row>
        <row r="71">
          <cell r="A71">
            <v>1974</v>
          </cell>
          <cell r="B71">
            <v>109</v>
          </cell>
        </row>
        <row r="72">
          <cell r="A72">
            <v>1975</v>
          </cell>
          <cell r="B72">
            <v>123</v>
          </cell>
        </row>
        <row r="73">
          <cell r="A73">
            <v>1976</v>
          </cell>
          <cell r="B73">
            <v>145</v>
          </cell>
        </row>
        <row r="74">
          <cell r="A74">
            <v>1977</v>
          </cell>
          <cell r="B74">
            <v>164</v>
          </cell>
        </row>
        <row r="75">
          <cell r="A75">
            <v>1978</v>
          </cell>
          <cell r="B75">
            <v>188</v>
          </cell>
        </row>
        <row r="76">
          <cell r="A76">
            <v>1979</v>
          </cell>
          <cell r="B76">
            <v>208</v>
          </cell>
        </row>
        <row r="77">
          <cell r="A77">
            <v>1980</v>
          </cell>
          <cell r="B77">
            <v>246</v>
          </cell>
        </row>
        <row r="78">
          <cell r="A78">
            <v>1981</v>
          </cell>
          <cell r="B78">
            <v>284</v>
          </cell>
        </row>
        <row r="79">
          <cell r="A79">
            <v>1982</v>
          </cell>
          <cell r="B79">
            <v>328</v>
          </cell>
        </row>
        <row r="80">
          <cell r="A80">
            <v>1983</v>
          </cell>
          <cell r="B80">
            <v>370</v>
          </cell>
        </row>
        <row r="81">
          <cell r="A81">
            <v>1984</v>
          </cell>
          <cell r="B81">
            <v>383</v>
          </cell>
        </row>
        <row r="82">
          <cell r="A82">
            <v>1985</v>
          </cell>
          <cell r="B82">
            <v>434</v>
          </cell>
        </row>
        <row r="83">
          <cell r="A83">
            <v>1986</v>
          </cell>
          <cell r="B83">
            <v>490</v>
          </cell>
        </row>
        <row r="84">
          <cell r="A84">
            <v>1987</v>
          </cell>
          <cell r="B84">
            <v>552.38095238095241</v>
          </cell>
        </row>
        <row r="85">
          <cell r="A85">
            <v>1988</v>
          </cell>
          <cell r="B85">
            <v>574.5454545454545</v>
          </cell>
        </row>
        <row r="86">
          <cell r="A86">
            <v>1989</v>
          </cell>
          <cell r="B86">
            <v>598.18181818181813</v>
          </cell>
        </row>
        <row r="87">
          <cell r="A87">
            <v>1990</v>
          </cell>
          <cell r="B87">
            <v>625.77777777777783</v>
          </cell>
        </row>
        <row r="88">
          <cell r="A88">
            <v>1991</v>
          </cell>
          <cell r="B88">
            <v>654.22222222222217</v>
          </cell>
        </row>
        <row r="89">
          <cell r="A89">
            <v>1992</v>
          </cell>
          <cell r="B89">
            <v>658.66666666666663</v>
          </cell>
        </row>
        <row r="90">
          <cell r="A90">
            <v>1993</v>
          </cell>
          <cell r="B90">
            <v>665.77777777777783</v>
          </cell>
        </row>
        <row r="91">
          <cell r="A91">
            <v>1994</v>
          </cell>
          <cell r="B91">
            <v>673.77777777777783</v>
          </cell>
        </row>
        <row r="92">
          <cell r="A92">
            <v>1995</v>
          </cell>
          <cell r="B92">
            <v>701.33333333333337</v>
          </cell>
        </row>
        <row r="93">
          <cell r="A93">
            <v>1996</v>
          </cell>
          <cell r="B93">
            <v>716.44444444444446</v>
          </cell>
        </row>
        <row r="94">
          <cell r="A94">
            <v>1997</v>
          </cell>
          <cell r="B94">
            <v>729.77777777777783</v>
          </cell>
        </row>
        <row r="95">
          <cell r="A95">
            <v>1998</v>
          </cell>
          <cell r="B95">
            <v>738.66666666666663</v>
          </cell>
        </row>
        <row r="96">
          <cell r="A96">
            <v>1999</v>
          </cell>
          <cell r="B96">
            <v>737.77777777777783</v>
          </cell>
        </row>
        <row r="97">
          <cell r="A97">
            <v>2000</v>
          </cell>
          <cell r="B97">
            <v>749.33333333333337</v>
          </cell>
        </row>
        <row r="98">
          <cell r="A98">
            <v>2001</v>
          </cell>
          <cell r="B98">
            <v>772.44444444444446</v>
          </cell>
        </row>
        <row r="99">
          <cell r="A99">
            <v>2002</v>
          </cell>
          <cell r="B99">
            <v>792</v>
          </cell>
        </row>
        <row r="100">
          <cell r="A100">
            <v>2003</v>
          </cell>
          <cell r="B100">
            <v>811.55555555555554</v>
          </cell>
        </row>
        <row r="101">
          <cell r="A101">
            <v>2004</v>
          </cell>
          <cell r="B101">
            <v>824.88888888888891</v>
          </cell>
        </row>
        <row r="102">
          <cell r="A102">
            <v>2005</v>
          </cell>
          <cell r="B102">
            <v>847.11111111111109</v>
          </cell>
        </row>
        <row r="103">
          <cell r="A103">
            <v>2006</v>
          </cell>
          <cell r="B103">
            <v>875.55555555555554</v>
          </cell>
        </row>
        <row r="104">
          <cell r="A104">
            <v>2007</v>
          </cell>
          <cell r="B104">
            <v>897.77777777777783</v>
          </cell>
        </row>
        <row r="105">
          <cell r="A105">
            <v>2008</v>
          </cell>
          <cell r="B105">
            <v>928</v>
          </cell>
        </row>
        <row r="106">
          <cell r="A106">
            <v>2009</v>
          </cell>
          <cell r="B106">
            <v>955.55555555555554</v>
          </cell>
        </row>
        <row r="107">
          <cell r="A107">
            <v>2010</v>
          </cell>
          <cell r="B107">
            <v>975.11111111111109</v>
          </cell>
        </row>
        <row r="108">
          <cell r="A108">
            <v>2011</v>
          </cell>
          <cell r="B108">
            <v>1007.4725274725275</v>
          </cell>
        </row>
        <row r="109">
          <cell r="A109">
            <v>2012</v>
          </cell>
          <cell r="B109">
            <v>1012.1739130434784</v>
          </cell>
        </row>
        <row r="110">
          <cell r="A110">
            <v>2013</v>
          </cell>
          <cell r="B110">
            <v>1020.8695652173914</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s"/>
      <sheetName val="Contents"/>
      <sheetName val="Charts"/>
      <sheetName val="Annual cents per unit (nominal)"/>
      <sheetName val="Annual cents per unit (real)"/>
      <sheetName val="Annual NZD per GJ (nominal)"/>
      <sheetName val="Annual NZD per GJ (real)"/>
      <sheetName val="Quarterly c per unit (nominal)"/>
      <sheetName val="Quarterly c per unit (real)"/>
      <sheetName val="Quarterly NZD per GJ (nominal)"/>
      <sheetName val="Quarterly NZD per GJ (real)"/>
      <sheetName val="Taxes"/>
      <sheetName val="Retail price composi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E'08 quarterly utilisation"/>
      <sheetName val="MYE'03 quarterly"/>
      <sheetName val="MYE'04 quarterly"/>
      <sheetName val="MYE'05 quarterly"/>
      <sheetName val="Sheet1"/>
      <sheetName val="Summary for Elec4tly"/>
      <sheetName val="Chart1"/>
      <sheetName val="MYE'06 quarterly"/>
      <sheetName val="MYE'07 quarterly"/>
      <sheetName val="MYE'08 quarterly"/>
      <sheetName val="Sheet2"/>
      <sheetName val="Temp(monthly)"/>
      <sheetName val="08Estimates"/>
      <sheetName val="MYE'07 quarterly utilisation"/>
      <sheetName val="MYE'06 quarterly utilisation"/>
      <sheetName val="StationID"/>
      <sheetName val="Capacity Series"/>
      <sheetName val="MYE'98"/>
      <sheetName val="MYE'99"/>
      <sheetName val="MYE'00"/>
      <sheetName val="MYE'01"/>
      <sheetName val="MYE'02"/>
      <sheetName val="MYE'03"/>
      <sheetName val="MYE'04"/>
      <sheetName val="Planned stations"/>
      <sheetName val="Comm stations"/>
      <sheetName val="MYE'05 q by fuel"/>
      <sheetName val="MYE'06 q by fuel"/>
      <sheetName val="MYE'05 q capacity by type"/>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W Brand Theme">
  <a:themeElements>
    <a:clrScheme name="TW Brand Colours">
      <a:dk1>
        <a:sysClr val="windowText" lastClr="000000"/>
      </a:dk1>
      <a:lt1>
        <a:sysClr val="window" lastClr="FFFFFF"/>
      </a:lt1>
      <a:dk2>
        <a:srgbClr val="44546A"/>
      </a:dk2>
      <a:lt2>
        <a:srgbClr val="E7E6E6"/>
      </a:lt2>
      <a:accent1>
        <a:srgbClr val="1FB4BD"/>
      </a:accent1>
      <a:accent2>
        <a:srgbClr val="F15A29"/>
      </a:accent2>
      <a:accent3>
        <a:srgbClr val="323B42"/>
      </a:accent3>
      <a:accent4>
        <a:srgbClr val="1FB4BD"/>
      </a:accent4>
      <a:accent5>
        <a:srgbClr val="F15A29"/>
      </a:accent5>
      <a:accent6>
        <a:srgbClr val="323B42"/>
      </a:accent6>
      <a:hlink>
        <a:srgbClr val="0563C1"/>
      </a:hlink>
      <a:folHlink>
        <a:srgbClr val="954F72"/>
      </a:folHlink>
    </a:clrScheme>
    <a:fontScheme name="TW Fonts">
      <a:majorFont>
        <a:latin typeface="Proxima nova"/>
        <a:ea typeface=""/>
        <a:cs typeface=""/>
      </a:majorFont>
      <a:minorFont>
        <a:latin typeface="Proxima nov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tewaihanga.govt.nz/"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transport.govt.nz/statistics-and-insights/fleet-statistics/sheet/annual-fleet-statistics" TargetMode="External"/><Relationship Id="rId13" Type="http://schemas.openxmlformats.org/officeDocument/2006/relationships/hyperlink" Target="https://statsnz.contentdm.oclc.org/digital/collection/p20045coll35/id/217/rec/209" TargetMode="External"/><Relationship Id="rId18" Type="http://schemas.openxmlformats.org/officeDocument/2006/relationships/hyperlink" Target="https://data.worldbank.org/indicator/IT.MLT.MAIN?locations=NZ" TargetMode="External"/><Relationship Id="rId26" Type="http://schemas.openxmlformats.org/officeDocument/2006/relationships/hyperlink" Target="https://teara.govt.nz/en/graph/32421/total-state-housing-stock" TargetMode="External"/><Relationship Id="rId3" Type="http://schemas.openxmlformats.org/officeDocument/2006/relationships/hyperlink" Target="https://www.stats.govt.nz/indicators-and-snapshots/digitised-collections/yearbook-collection-18932012" TargetMode="External"/><Relationship Id="rId21" Type="http://schemas.openxmlformats.org/officeDocument/2006/relationships/hyperlink" Target="https://statsnz.contentdm.oclc.org/digital/collection/p20045coll35/id/266/rec/59" TargetMode="External"/><Relationship Id="rId7" Type="http://schemas.openxmlformats.org/officeDocument/2006/relationships/hyperlink" Target="https://tewaihanga.govt.nz/our-work/research-insights/the-lay-of-the-land-benchmarking-new-zealand-infrastructure-delivery-costs" TargetMode="External"/><Relationship Id="rId12" Type="http://schemas.openxmlformats.org/officeDocument/2006/relationships/hyperlink" Target="https://www.itf-oecd.org/transport-data-and-statistics" TargetMode="External"/><Relationship Id="rId17" Type="http://schemas.openxmlformats.org/officeDocument/2006/relationships/hyperlink" Target="https://www.motu.nz/assets/Documents/our-work/urban-and-regional/infrastructure/Motu-note-1-Grimes.pdf" TargetMode="External"/><Relationship Id="rId25" Type="http://schemas.openxmlformats.org/officeDocument/2006/relationships/hyperlink" Target="https://teara.govt.nz/en/telecommunications/page-2" TargetMode="External"/><Relationship Id="rId2" Type="http://schemas.openxmlformats.org/officeDocument/2006/relationships/hyperlink" Target="https://www.wgtn.ac.nz/som/research/workingpapers/publications/pre2000publications/7-93_Tim_Mulcare.pdf" TargetMode="External"/><Relationship Id="rId16" Type="http://schemas.openxmlformats.org/officeDocument/2006/relationships/hyperlink" Target="https://comcom.govt.nz/regulated-industries/electricity-lines/electricity-transmission/information-disclosed-by-transpower" TargetMode="External"/><Relationship Id="rId20" Type="http://schemas.openxmlformats.org/officeDocument/2006/relationships/hyperlink" Target="https://statsnz.contentdm.oclc.org/digital/collection/p20045coll35/id/65/rec/58" TargetMode="External"/><Relationship Id="rId29" Type="http://schemas.openxmlformats.org/officeDocument/2006/relationships/hyperlink" Target="https://statsnz.contentdm.oclc.org/digital/collection/p20045coll35/id/86/rec/49" TargetMode="External"/><Relationship Id="rId1" Type="http://schemas.openxmlformats.org/officeDocument/2006/relationships/hyperlink" Target="https://tewaihanga.govt.nz/our-work/research-insights/build-or-maintain" TargetMode="External"/><Relationship Id="rId6" Type="http://schemas.openxmlformats.org/officeDocument/2006/relationships/hyperlink" Target="https://www.nzta.govt.nz/planning-and-investment/learning-and-resources/transport-data/data-and-tools" TargetMode="External"/><Relationship Id="rId11" Type="http://schemas.openxmlformats.org/officeDocument/2006/relationships/hyperlink" Target="https://environment.govt.nz/publications/environment-new-zealand-2007/chapter-4-transport/" TargetMode="External"/><Relationship Id="rId24" Type="http://schemas.openxmlformats.org/officeDocument/2006/relationships/hyperlink" Target="https://www.educationcounts.govt.nz/statistics/tertiary-participation" TargetMode="External"/><Relationship Id="rId5" Type="http://schemas.openxmlformats.org/officeDocument/2006/relationships/hyperlink" Target="https://www.ea.govt.nz/data-and-insights/datasets/Datasets/Retail/_AdditionalInformation/SupportingInformationAndAnalysis/2014/20140127_ERI_HistoricalAnalysisOfElectricityCosts/" TargetMode="External"/><Relationship Id="rId15" Type="http://schemas.openxmlformats.org/officeDocument/2006/relationships/hyperlink" Target="https://comcom.govt.nz/regulated-industries/electricity-lines/electricity-distributor-performance-and-data/information-disclosed-by-electricity-distributors." TargetMode="External"/><Relationship Id="rId23" Type="http://schemas.openxmlformats.org/officeDocument/2006/relationships/hyperlink" Target="https://www.educationcounts.govt.nz/statistics/school-rolls" TargetMode="External"/><Relationship Id="rId28" Type="http://schemas.openxmlformats.org/officeDocument/2006/relationships/hyperlink" Target="https://www.hud.govt.nz/stats-and-insights/the-government-housing-dashboard/public-homes" TargetMode="External"/><Relationship Id="rId10" Type="http://schemas.openxmlformats.org/officeDocument/2006/relationships/hyperlink" Target="https://www.sciencedirect.com/science/article/pii/S0301421509002274" TargetMode="External"/><Relationship Id="rId19" Type="http://schemas.openxmlformats.org/officeDocument/2006/relationships/hyperlink" Target="https://data.oecd.org/healtheqt/hospital-beds.htm" TargetMode="External"/><Relationship Id="rId4" Type="http://schemas.openxmlformats.org/officeDocument/2006/relationships/hyperlink" Target="https://www.nzier.org.nz/data-1850" TargetMode="External"/><Relationship Id="rId9" Type="http://schemas.openxmlformats.org/officeDocument/2006/relationships/hyperlink" Target="https://www.mbie.govt.nz/building-and-energy/energy-and-natural-resources/energy-statistics-and-modelling/energy-statistics/oil-statistic" TargetMode="External"/><Relationship Id="rId14" Type="http://schemas.openxmlformats.org/officeDocument/2006/relationships/hyperlink" Target="https://www.mbie.govt.nz/building-and-energy/energy-and-natural-resources/energy-statistics-and-modelling/energy-statistics/electricity-statistics" TargetMode="External"/><Relationship Id="rId22" Type="http://schemas.openxmlformats.org/officeDocument/2006/relationships/hyperlink" Target="https://www.educationcounts.govt.nz/statistics/number-of-schools" TargetMode="External"/><Relationship Id="rId27" Type="http://schemas.openxmlformats.org/officeDocument/2006/relationships/hyperlink" Target="https://kaingaora.govt.nz/en_NZ/publications/oia-and-proactive-releases/housing-statistics/housing-statistics-archive/" TargetMode="External"/><Relationship Id="rId30" Type="http://schemas.openxmlformats.org/officeDocument/2006/relationships/hyperlink" Target="https://www.corrections.govt.nz/resources/statistics/quarterly_prison_statistics/prison_facts_and_statistics_-_september_2024"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491C-57F1-445B-AD25-0C3CD2D84A56}">
  <dimension ref="B1:B52"/>
  <sheetViews>
    <sheetView showGridLines="0" tabSelected="1" topLeftCell="A14" workbookViewId="0">
      <selection activeCell="F6" sqref="F6"/>
    </sheetView>
  </sheetViews>
  <sheetFormatPr defaultColWidth="8.375" defaultRowHeight="14.25"/>
  <cols>
    <col min="1" max="1" width="8.375" style="19"/>
    <col min="2" max="2" width="106" style="19" customWidth="1"/>
    <col min="3" max="16384" width="8.375" style="19"/>
  </cols>
  <sheetData>
    <row r="1" spans="2:2" ht="165.75" customHeight="1"/>
    <row r="2" spans="2:2" ht="30">
      <c r="B2" s="102" t="s">
        <v>723</v>
      </c>
    </row>
    <row r="4" spans="2:2" ht="15">
      <c r="B4" s="118" t="s">
        <v>691</v>
      </c>
    </row>
    <row r="5" spans="2:2">
      <c r="B5" s="119" t="s">
        <v>692</v>
      </c>
    </row>
    <row r="6" spans="2:2">
      <c r="B6" s="120" t="s">
        <v>693</v>
      </c>
    </row>
    <row r="7" spans="2:2">
      <c r="B7" s="121" t="s">
        <v>414</v>
      </c>
    </row>
    <row r="8" spans="2:2">
      <c r="B8" s="123" t="s">
        <v>739</v>
      </c>
    </row>
    <row r="9" spans="2:2">
      <c r="B9" s="122"/>
    </row>
    <row r="10" spans="2:2" ht="15">
      <c r="B10" s="125" t="s">
        <v>740</v>
      </c>
    </row>
    <row r="11" spans="2:2">
      <c r="B11" s="123" t="s">
        <v>742</v>
      </c>
    </row>
    <row r="12" spans="2:2">
      <c r="B12" s="123" t="s">
        <v>744</v>
      </c>
    </row>
    <row r="13" spans="2:2">
      <c r="B13" s="123" t="s">
        <v>743</v>
      </c>
    </row>
    <row r="14" spans="2:2">
      <c r="B14" s="122"/>
    </row>
    <row r="15" spans="2:2" ht="15">
      <c r="B15" s="125" t="s">
        <v>738</v>
      </c>
    </row>
    <row r="16" spans="2:2">
      <c r="B16" s="123" t="s">
        <v>745</v>
      </c>
    </row>
    <row r="17" spans="2:2">
      <c r="B17" s="123" t="s">
        <v>746</v>
      </c>
    </row>
    <row r="18" spans="2:2">
      <c r="B18" s="123" t="s">
        <v>747</v>
      </c>
    </row>
    <row r="19" spans="2:2">
      <c r="B19" s="123" t="s">
        <v>748</v>
      </c>
    </row>
    <row r="20" spans="2:2">
      <c r="B20" s="119"/>
    </row>
    <row r="21" spans="2:2" ht="15">
      <c r="B21" s="118" t="s">
        <v>243</v>
      </c>
    </row>
    <row r="22" spans="2:2">
      <c r="B22" s="123" t="s">
        <v>749</v>
      </c>
    </row>
    <row r="23" spans="2:2">
      <c r="B23" s="123" t="s">
        <v>750</v>
      </c>
    </row>
    <row r="24" spans="2:2">
      <c r="B24" s="123" t="s">
        <v>751</v>
      </c>
    </row>
    <row r="25" spans="2:2">
      <c r="B25" s="123" t="s">
        <v>752</v>
      </c>
    </row>
    <row r="26" spans="2:2">
      <c r="B26" s="119"/>
    </row>
    <row r="27" spans="2:2" ht="15">
      <c r="B27" s="126" t="s">
        <v>753</v>
      </c>
    </row>
    <row r="28" spans="2:2">
      <c r="B28" s="123" t="s">
        <v>754</v>
      </c>
    </row>
    <row r="29" spans="2:2">
      <c r="B29" s="123" t="s">
        <v>755</v>
      </c>
    </row>
    <row r="30" spans="2:2">
      <c r="B30" s="123" t="s">
        <v>756</v>
      </c>
    </row>
    <row r="31" spans="2:2">
      <c r="B31" s="124"/>
    </row>
    <row r="32" spans="2:2" ht="15">
      <c r="B32" s="126" t="s">
        <v>741</v>
      </c>
    </row>
    <row r="33" spans="2:2">
      <c r="B33" s="123" t="s">
        <v>757</v>
      </c>
    </row>
    <row r="34" spans="2:2">
      <c r="B34" s="123" t="s">
        <v>758</v>
      </c>
    </row>
    <row r="35" spans="2:2">
      <c r="B35" s="123" t="s">
        <v>759</v>
      </c>
    </row>
    <row r="36" spans="2:2">
      <c r="B36" s="123" t="s">
        <v>760</v>
      </c>
    </row>
    <row r="37" spans="2:2">
      <c r="B37" s="123" t="s">
        <v>761</v>
      </c>
    </row>
    <row r="38" spans="2:2">
      <c r="B38" s="123" t="s">
        <v>762</v>
      </c>
    </row>
    <row r="39" spans="2:2">
      <c r="B39" s="123" t="s">
        <v>763</v>
      </c>
    </row>
    <row r="40" spans="2:2">
      <c r="B40" s="123" t="s">
        <v>764</v>
      </c>
    </row>
    <row r="42" spans="2:2" ht="15">
      <c r="B42" s="103" t="s">
        <v>694</v>
      </c>
    </row>
    <row r="43" spans="2:2">
      <c r="B43" s="104" t="s">
        <v>719</v>
      </c>
    </row>
    <row r="44" spans="2:2">
      <c r="B44" s="105" t="s">
        <v>720</v>
      </c>
    </row>
    <row r="45" spans="2:2">
      <c r="B45" s="104" t="s">
        <v>695</v>
      </c>
    </row>
    <row r="46" spans="2:2">
      <c r="B46" s="113" t="s">
        <v>721</v>
      </c>
    </row>
    <row r="47" spans="2:2">
      <c r="B47" s="127" t="s">
        <v>722</v>
      </c>
    </row>
    <row r="48" spans="2:2">
      <c r="B48" s="104"/>
    </row>
    <row r="49" spans="2:2">
      <c r="B49" s="104"/>
    </row>
    <row r="50" spans="2:2">
      <c r="B50" s="104" t="s">
        <v>696</v>
      </c>
    </row>
    <row r="51" spans="2:2">
      <c r="B51" s="106">
        <v>45912</v>
      </c>
    </row>
    <row r="52" spans="2:2">
      <c r="B52" s="107" t="s">
        <v>697</v>
      </c>
    </row>
  </sheetData>
  <hyperlinks>
    <hyperlink ref="B5" location="'Notes &amp; Data Definitions'!A1" display="Notes &amp; Data Definitions" xr:uid="{8E840068-D18F-4D9A-8BF8-D4A1F8D04C6E}"/>
    <hyperlink ref="B22" location="'3.1 Nominal capital stock'!A1" display="3.1 Nominal capital stock" xr:uid="{740EFCD7-275C-433A-8C21-FBAEFCBC596C}"/>
    <hyperlink ref="B23" location="'3.2 Real capital stock'!A1" display="3.2 Real capital stock" xr:uid="{F32C47DC-DD00-49FF-BEC1-31724D09AAD3}"/>
    <hyperlink ref="B24" location="'3.3 Capital stock % of GDP'!A1" display="3.3 Capital stock % of GDP" xr:uid="{9223432B-1D86-447D-ABA7-4714D634F55B}"/>
    <hyperlink ref="B25" location="'3.4 Real capital stock per cap'!A1" display="3.4 Real capital stock per capita" xr:uid="{D10BD806-F739-41CD-A0B3-3BF583DB11D6}"/>
    <hyperlink ref="B52" r:id="rId1" xr:uid="{3EAAA524-E99E-4F07-921B-83FD06156AE8}"/>
    <hyperlink ref="B6" location="'Sector Concordance'!A1" display="Sector Concordance'" xr:uid="{5B268B13-375D-45EC-B981-D2A04A4F10E4}"/>
    <hyperlink ref="B7" location="Sources!A1" display="Sources" xr:uid="{4FD7DCAD-8032-4146-A855-B896A079472A}"/>
    <hyperlink ref="B8" location="'Historical population and GDP'!A1" display="4 GDP, Inflator, &amp; Population" xr:uid="{C536C969-E44F-4B4A-ADCC-FF8998D5CC3C}"/>
    <hyperlink ref="B11" location="'1.1 Price indices'!A1" display="1.1 Price indices" xr:uid="{5F293BF3-24EE-4734-B5D2-C7B88EDEAFC2}"/>
    <hyperlink ref="B12" location="'1.2 Nominal unit costs'!A1" display="1.2 Nominal unit costs" xr:uid="{15A2AC05-B1A3-475F-B2BE-51A26B019E6B}"/>
    <hyperlink ref="B13" location="'1.3 Real unit costs'!A1" display="1.3 Real unit costs" xr:uid="{02967DED-9C76-497A-8DAA-BC2A5E1A283B}"/>
    <hyperlink ref="B16" location="'2.1 Nominal investment'!A1" display="2.1 Nominal investment" xr:uid="{227CD469-9CF6-4A73-B39E-FA30E05DD9FC}"/>
    <hyperlink ref="B17" location="'2.2 Real investment'!A1" display="2.2. Real investment" xr:uid="{6EB4600F-4069-47B9-8EC9-DD1518635815}"/>
    <hyperlink ref="B18" location="'2.3 Investment % of GDP'!A1" display="2.3 Investment % of GDP" xr:uid="{467E2131-90A0-43A1-AED3-F3356D87C0EF}"/>
    <hyperlink ref="B19" location="'2.4 Real investment per capita'!A1" display="2.4 Real investment per capita" xr:uid="{4CAB5D77-3627-4DB6-A421-1558ACE0F977}"/>
    <hyperlink ref="B30" location="'4.3 Network size per unit GDP'!A1" display="4.3 Network size per unit GDP" xr:uid="{59C4382F-CDF0-40E4-882B-2670E611615B}"/>
    <hyperlink ref="B29" location="'4.2 Network size per capita'!A1" display="4.2 Network size per capita" xr:uid="{73D6F785-0B39-4806-A8F7-1B0B3B7B0BA6}"/>
    <hyperlink ref="B28" location="'4.1 Network size and usage'!A1" display="4.1 Network size and usage" xr:uid="{2AF27C1A-D77B-4D57-ABB5-DA707C6863D0}"/>
    <hyperlink ref="B33" location="'5.1 Land transport - Road'!A1" display="5.1 Land transport - Road" xr:uid="{3403E9DE-1914-4285-B566-56EF9DCBF66A}"/>
    <hyperlink ref="B34" location="'5.2 Land transport - Rail'!A1" display="5.2 Land transport - Rail" xr:uid="{37D7BF0A-068F-43B6-8902-436A9C1F45C6}"/>
    <hyperlink ref="B35" location="'5.3 Electricity and gas'!A1" display="5.3 Electricity and gas" xr:uid="{F9CB92EC-8921-4677-BC77-1B0BB4539092}"/>
    <hyperlink ref="B36" location="'5.4 Water and waste'!A1" display="5.4 Water and waste" xr:uid="{42D47655-001C-4781-91BB-CE637F487143}"/>
    <hyperlink ref="B37" location="'5.5 Telecommunications'!A1" display="5.5 Telecommunications" xr:uid="{A5D4903B-B4D7-4CDD-95CA-4916F93C2C61}"/>
    <hyperlink ref="B38" location="'5.6 Health - Hospitals'!A1" display="5.6 Health - Hospitals" xr:uid="{11CEC481-325B-4922-9540-70BCD2782A9A}"/>
    <hyperlink ref="B39" location="'5.7 Education'!A1" display="5.7 Education" xr:uid="{28AD2523-662D-4A79-8BBD-C573259916A0}"/>
    <hyperlink ref="B40" location="'5.8 Other vertical infra'!A1" display="5.8 Other vertical infrastructure" xr:uid="{B8119A85-339D-4269-B446-29F10B9A7B83}"/>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2A819-A9A9-4F24-BD3F-2D021877F575}">
  <sheetPr>
    <tabColor theme="5"/>
  </sheetPr>
  <dimension ref="A1"/>
  <sheetViews>
    <sheetView workbookViewId="0">
      <selection activeCell="O39" sqref="O39"/>
    </sheetView>
  </sheetViews>
  <sheetFormatPr defaultRowHeight="14.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9119-794B-4FD4-AAD0-ECB736BDEE92}">
  <sheetPr>
    <tabColor theme="5"/>
  </sheetPr>
  <dimension ref="A1:Z161"/>
  <sheetViews>
    <sheetView showGridLines="0" zoomScaleNormal="100" workbookViewId="0">
      <pane xSplit="1" ySplit="6" topLeftCell="B39" activePane="bottomRight" state="frozen"/>
      <selection pane="topRight" activeCell="O39" sqref="O39"/>
      <selection pane="bottomLeft" activeCell="O39" sqref="O39"/>
      <selection pane="bottomRight" activeCell="F44" sqref="F44"/>
    </sheetView>
  </sheetViews>
  <sheetFormatPr defaultRowHeight="14.25"/>
  <cols>
    <col min="1" max="1" width="8.75" customWidth="1"/>
    <col min="2" max="5" width="15.25" customWidth="1"/>
    <col min="6" max="8" width="16.25" customWidth="1"/>
    <col min="9" max="14" width="13.25" customWidth="1"/>
    <col min="15" max="15" width="3.875" customWidth="1"/>
    <col min="16" max="18" width="16.625" customWidth="1"/>
    <col min="19" max="26" width="13.25" customWidth="1"/>
  </cols>
  <sheetData>
    <row r="1" spans="1:26" s="11" customFormat="1" ht="15">
      <c r="A1" s="23" t="s">
        <v>131</v>
      </c>
      <c r="B1" s="16" t="s">
        <v>4</v>
      </c>
      <c r="C1" s="16" t="s">
        <v>4</v>
      </c>
      <c r="D1" s="16" t="s">
        <v>4</v>
      </c>
      <c r="E1" s="16" t="s">
        <v>4</v>
      </c>
      <c r="F1" s="16" t="s">
        <v>4</v>
      </c>
      <c r="G1" s="16" t="s">
        <v>4</v>
      </c>
      <c r="H1" s="16" t="s">
        <v>4</v>
      </c>
      <c r="I1" s="16" t="s">
        <v>20</v>
      </c>
      <c r="J1" s="16" t="s">
        <v>20</v>
      </c>
      <c r="K1" s="16" t="s">
        <v>20</v>
      </c>
      <c r="L1" s="16" t="s">
        <v>20</v>
      </c>
      <c r="M1" s="16" t="s">
        <v>20</v>
      </c>
      <c r="N1" s="16" t="s">
        <v>20</v>
      </c>
      <c r="O1" s="16"/>
      <c r="P1" s="16" t="s">
        <v>4</v>
      </c>
      <c r="Q1" s="16" t="s">
        <v>20</v>
      </c>
      <c r="R1" s="16" t="s">
        <v>69</v>
      </c>
    </row>
    <row r="2" spans="1:26"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126</v>
      </c>
      <c r="Q2" s="16" t="s">
        <v>127</v>
      </c>
      <c r="R2" s="16" t="s">
        <v>70</v>
      </c>
    </row>
    <row r="3" spans="1:26" s="11" customFormat="1" ht="43.5">
      <c r="A3" s="23" t="s">
        <v>71</v>
      </c>
      <c r="B3" s="16" t="s">
        <v>473</v>
      </c>
      <c r="C3" s="16" t="s">
        <v>473</v>
      </c>
      <c r="D3" s="16" t="s">
        <v>473</v>
      </c>
      <c r="E3" s="16" t="s">
        <v>473</v>
      </c>
      <c r="F3" s="16" t="s">
        <v>473</v>
      </c>
      <c r="G3" s="16" t="s">
        <v>473</v>
      </c>
      <c r="H3" s="16" t="s">
        <v>473</v>
      </c>
      <c r="I3" s="16" t="s">
        <v>473</v>
      </c>
      <c r="J3" s="16" t="s">
        <v>473</v>
      </c>
      <c r="K3" s="16" t="s">
        <v>473</v>
      </c>
      <c r="L3" s="16" t="s">
        <v>473</v>
      </c>
      <c r="M3" s="16" t="s">
        <v>473</v>
      </c>
      <c r="N3" s="16" t="s">
        <v>473</v>
      </c>
      <c r="O3" s="16"/>
      <c r="P3" s="16" t="s">
        <v>473</v>
      </c>
      <c r="Q3" s="16" t="s">
        <v>473</v>
      </c>
      <c r="R3" s="16" t="s">
        <v>473</v>
      </c>
    </row>
    <row r="4" spans="1:26" s="11" customFormat="1" ht="83.65" customHeight="1">
      <c r="A4" s="23" t="s">
        <v>43</v>
      </c>
      <c r="B4" s="16" t="s">
        <v>456</v>
      </c>
      <c r="C4" s="16" t="s">
        <v>457</v>
      </c>
      <c r="D4" s="16" t="s">
        <v>458</v>
      </c>
      <c r="E4" s="16" t="s">
        <v>456</v>
      </c>
      <c r="F4" s="16" t="s">
        <v>535</v>
      </c>
      <c r="G4" s="16" t="s">
        <v>535</v>
      </c>
      <c r="H4" s="16" t="s">
        <v>535</v>
      </c>
      <c r="I4" s="16" t="s">
        <v>458</v>
      </c>
      <c r="J4" s="16" t="s">
        <v>458</v>
      </c>
      <c r="K4" s="16" t="s">
        <v>650</v>
      </c>
      <c r="L4" s="16" t="s">
        <v>650</v>
      </c>
      <c r="M4" s="16" t="s">
        <v>456</v>
      </c>
      <c r="N4" s="16" t="s">
        <v>251</v>
      </c>
      <c r="O4" s="16"/>
      <c r="P4" s="16" t="s">
        <v>470</v>
      </c>
      <c r="Q4" s="16" t="s">
        <v>471</v>
      </c>
      <c r="R4" s="16" t="s">
        <v>472</v>
      </c>
    </row>
    <row r="5" spans="1:26" s="11" customFormat="1" ht="15">
      <c r="A5" s="23" t="s">
        <v>73</v>
      </c>
      <c r="B5" s="16" t="s">
        <v>74</v>
      </c>
      <c r="C5" s="16" t="s">
        <v>74</v>
      </c>
      <c r="D5" s="16" t="s">
        <v>74</v>
      </c>
      <c r="E5" s="16" t="s">
        <v>74</v>
      </c>
      <c r="F5" s="16" t="s">
        <v>74</v>
      </c>
      <c r="G5" s="16" t="s">
        <v>74</v>
      </c>
      <c r="H5" s="16" t="s">
        <v>74</v>
      </c>
      <c r="I5" s="16" t="s">
        <v>74</v>
      </c>
      <c r="J5" s="16" t="s">
        <v>74</v>
      </c>
      <c r="K5" s="16" t="s">
        <v>74</v>
      </c>
      <c r="L5" s="16" t="s">
        <v>74</v>
      </c>
      <c r="M5" s="16" t="s">
        <v>74</v>
      </c>
      <c r="N5" s="16" t="s">
        <v>74</v>
      </c>
      <c r="O5" s="16"/>
      <c r="P5" s="16" t="s">
        <v>74</v>
      </c>
      <c r="Q5" s="16" t="s">
        <v>74</v>
      </c>
      <c r="R5" s="16" t="s">
        <v>74</v>
      </c>
    </row>
    <row r="6" spans="1:26"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row>
    <row r="7" spans="1:26" ht="15">
      <c r="A7" s="25" t="s">
        <v>56</v>
      </c>
      <c r="B7" s="4"/>
      <c r="C7" s="4"/>
      <c r="D7" s="4"/>
      <c r="E7" s="4"/>
      <c r="F7" s="4"/>
      <c r="G7" s="4"/>
      <c r="H7" s="4"/>
      <c r="I7" s="4"/>
      <c r="J7" s="4"/>
      <c r="K7" s="4"/>
      <c r="L7" s="4"/>
      <c r="M7" s="4"/>
      <c r="N7" s="4"/>
      <c r="O7" s="4"/>
      <c r="P7" s="4"/>
      <c r="Q7" s="4"/>
      <c r="R7" s="4"/>
    </row>
    <row r="8" spans="1:26">
      <c r="A8" s="4">
        <v>1870</v>
      </c>
      <c r="B8" s="15"/>
      <c r="C8" s="15"/>
      <c r="D8" s="15">
        <f>'5.1 Land transport - Road'!L8</f>
        <v>326015</v>
      </c>
      <c r="E8" s="15">
        <f>'5.2 Land transport - Rail'!K8</f>
        <v>1816275.4652891399</v>
      </c>
      <c r="F8" s="15"/>
      <c r="G8" s="15"/>
      <c r="H8" s="15">
        <f>'5.5 Telecommunications'!R8</f>
        <v>68499.807601314911</v>
      </c>
      <c r="I8" s="15"/>
      <c r="J8" s="15"/>
      <c r="K8" s="15"/>
      <c r="L8" s="15"/>
      <c r="M8" s="15"/>
      <c r="N8" s="15"/>
      <c r="O8" s="15"/>
      <c r="P8" s="15">
        <f>SUM(D8:H8)</f>
        <v>2210790.2728904551</v>
      </c>
      <c r="Q8" s="15"/>
      <c r="R8" s="15">
        <f>P8+Q8</f>
        <v>2210790.2728904551</v>
      </c>
      <c r="S8" s="24"/>
      <c r="T8" s="24"/>
      <c r="U8" s="24"/>
      <c r="V8" s="24"/>
      <c r="W8" s="24"/>
      <c r="X8" s="24"/>
      <c r="Y8" s="24"/>
      <c r="Z8" s="24"/>
    </row>
    <row r="9" spans="1:26">
      <c r="A9" s="4">
        <f t="shared" ref="A9:A72" si="0">A8+1</f>
        <v>1871</v>
      </c>
      <c r="B9" s="15"/>
      <c r="C9" s="15"/>
      <c r="D9" s="15">
        <f>'5.1 Land transport - Road'!L9</f>
        <v>338400</v>
      </c>
      <c r="E9" s="15">
        <f>'5.2 Land transport - Rail'!K9</f>
        <v>1999770.9024247453</v>
      </c>
      <c r="F9" s="15"/>
      <c r="G9" s="15"/>
      <c r="H9" s="15">
        <f>'5.5 Telecommunications'!R9</f>
        <v>86733.270025835765</v>
      </c>
      <c r="I9" s="15"/>
      <c r="J9" s="15"/>
      <c r="K9" s="15"/>
      <c r="L9" s="15"/>
      <c r="M9" s="15"/>
      <c r="N9" s="15"/>
      <c r="O9" s="15"/>
      <c r="P9" s="15">
        <f t="shared" ref="P9:P72" si="1">SUM(D9:H9)</f>
        <v>2424904.1724505811</v>
      </c>
      <c r="Q9" s="15"/>
      <c r="R9" s="15">
        <f t="shared" ref="R9:R72" si="2">P9+Q9</f>
        <v>2424904.1724505811</v>
      </c>
      <c r="S9" s="24"/>
      <c r="T9" s="24"/>
      <c r="U9" s="24"/>
      <c r="V9" s="24"/>
      <c r="W9" s="24"/>
      <c r="X9" s="24"/>
      <c r="Y9" s="24"/>
      <c r="Z9" s="24"/>
    </row>
    <row r="10" spans="1:26">
      <c r="A10" s="4">
        <f t="shared" si="0"/>
        <v>1872</v>
      </c>
      <c r="B10" s="15"/>
      <c r="C10" s="15"/>
      <c r="D10" s="15">
        <f>'5.1 Land transport - Road'!L10</f>
        <v>473400</v>
      </c>
      <c r="E10" s="15">
        <f>'5.2 Land transport - Rail'!K10</f>
        <v>1908743.6461575413</v>
      </c>
      <c r="F10" s="15"/>
      <c r="G10" s="15"/>
      <c r="H10" s="15">
        <f>'5.5 Telecommunications'!R10</f>
        <v>43192.315820180724</v>
      </c>
      <c r="I10" s="15"/>
      <c r="J10" s="15"/>
      <c r="K10" s="15"/>
      <c r="L10" s="15"/>
      <c r="M10" s="15"/>
      <c r="N10" s="15"/>
      <c r="O10" s="15"/>
      <c r="P10" s="15">
        <f t="shared" si="1"/>
        <v>2425335.9619777221</v>
      </c>
      <c r="Q10" s="15"/>
      <c r="R10" s="15">
        <f t="shared" si="2"/>
        <v>2425335.9619777221</v>
      </c>
      <c r="S10" s="24"/>
      <c r="T10" s="24"/>
      <c r="U10" s="24"/>
      <c r="V10" s="24"/>
      <c r="W10" s="24"/>
      <c r="X10" s="24"/>
      <c r="Y10" s="24"/>
      <c r="Z10" s="24"/>
    </row>
    <row r="11" spans="1:26">
      <c r="A11" s="4">
        <f t="shared" si="0"/>
        <v>1873</v>
      </c>
      <c r="B11" s="15"/>
      <c r="C11" s="15"/>
      <c r="D11" s="15">
        <f>'5.1 Land transport - Road'!L11</f>
        <v>754200</v>
      </c>
      <c r="E11" s="15">
        <f>'5.2 Land transport - Rail'!K11</f>
        <v>1826979.4911168569</v>
      </c>
      <c r="F11" s="15"/>
      <c r="G11" s="15"/>
      <c r="H11" s="15">
        <f>'5.5 Telecommunications'!R11</f>
        <v>120581.13185104218</v>
      </c>
      <c r="I11" s="15"/>
      <c r="J11" s="15"/>
      <c r="K11" s="15"/>
      <c r="L11" s="15"/>
      <c r="M11" s="15"/>
      <c r="N11" s="15"/>
      <c r="O11" s="15"/>
      <c r="P11" s="15">
        <f t="shared" si="1"/>
        <v>2701760.6229678993</v>
      </c>
      <c r="Q11" s="15"/>
      <c r="R11" s="15">
        <f t="shared" si="2"/>
        <v>2701760.6229678993</v>
      </c>
      <c r="S11" s="24"/>
      <c r="T11" s="24"/>
      <c r="U11" s="24"/>
      <c r="V11" s="24"/>
      <c r="W11" s="24"/>
      <c r="X11" s="24"/>
      <c r="Y11" s="24"/>
      <c r="Z11" s="24"/>
    </row>
    <row r="12" spans="1:26">
      <c r="A12" s="4">
        <f t="shared" si="0"/>
        <v>1874</v>
      </c>
      <c r="B12" s="15"/>
      <c r="C12" s="15"/>
      <c r="D12" s="15">
        <f>'5.1 Land transport - Road'!L12</f>
        <v>1095520</v>
      </c>
      <c r="E12" s="15">
        <f>'5.2 Land transport - Rail'!K12</f>
        <v>1802577.7831355457</v>
      </c>
      <c r="F12" s="15"/>
      <c r="G12" s="15"/>
      <c r="H12" s="15">
        <f>'5.5 Telecommunications'!R12</f>
        <v>16995.801805803334</v>
      </c>
      <c r="I12" s="15"/>
      <c r="J12" s="15"/>
      <c r="K12" s="15"/>
      <c r="L12" s="15"/>
      <c r="M12" s="15"/>
      <c r="N12" s="15"/>
      <c r="O12" s="15"/>
      <c r="P12" s="15">
        <f t="shared" si="1"/>
        <v>2915093.584941349</v>
      </c>
      <c r="Q12" s="15"/>
      <c r="R12" s="15">
        <f t="shared" si="2"/>
        <v>2915093.584941349</v>
      </c>
      <c r="S12" s="24"/>
      <c r="T12" s="24"/>
      <c r="U12" s="24"/>
      <c r="V12" s="24"/>
      <c r="W12" s="24"/>
      <c r="X12" s="24"/>
      <c r="Y12" s="24"/>
      <c r="Z12" s="24"/>
    </row>
    <row r="13" spans="1:26">
      <c r="A13" s="4">
        <f t="shared" si="0"/>
        <v>1875</v>
      </c>
      <c r="B13" s="15"/>
      <c r="C13" s="15"/>
      <c r="D13" s="15">
        <f>'5.1 Land transport - Road'!L13</f>
        <v>987900</v>
      </c>
      <c r="E13" s="15">
        <f>'5.2 Land transport - Rail'!K13</f>
        <v>1758947.0794638931</v>
      </c>
      <c r="F13" s="15"/>
      <c r="G13" s="15"/>
      <c r="H13" s="15">
        <f>'5.5 Telecommunications'!R13</f>
        <v>82922.124718145817</v>
      </c>
      <c r="I13" s="15"/>
      <c r="J13" s="15"/>
      <c r="K13" s="15"/>
      <c r="L13" s="15"/>
      <c r="M13" s="15"/>
      <c r="N13" s="15"/>
      <c r="O13" s="15"/>
      <c r="P13" s="15">
        <f t="shared" si="1"/>
        <v>2829769.204182039</v>
      </c>
      <c r="Q13" s="15"/>
      <c r="R13" s="15">
        <f t="shared" si="2"/>
        <v>2829769.204182039</v>
      </c>
      <c r="S13" s="24"/>
      <c r="T13" s="24"/>
      <c r="U13" s="24"/>
      <c r="V13" s="24"/>
      <c r="W13" s="24"/>
      <c r="X13" s="24"/>
      <c r="Y13" s="24"/>
      <c r="Z13" s="24"/>
    </row>
    <row r="14" spans="1:26">
      <c r="A14" s="4">
        <f t="shared" si="0"/>
        <v>1876</v>
      </c>
      <c r="B14" s="15"/>
      <c r="C14" s="15"/>
      <c r="D14" s="15">
        <f>'5.1 Land transport - Road'!L14</f>
        <v>609948</v>
      </c>
      <c r="E14" s="15">
        <f>'5.2 Land transport - Rail'!K14</f>
        <v>1738394.6306288717</v>
      </c>
      <c r="F14" s="15"/>
      <c r="G14" s="15"/>
      <c r="H14" s="15">
        <f>'5.5 Telecommunications'!R14</f>
        <v>163906.43931629599</v>
      </c>
      <c r="I14" s="15"/>
      <c r="J14" s="15"/>
      <c r="K14" s="15"/>
      <c r="L14" s="15"/>
      <c r="M14" s="15"/>
      <c r="N14" s="15"/>
      <c r="O14" s="15"/>
      <c r="P14" s="15">
        <f t="shared" si="1"/>
        <v>2512249.0699451678</v>
      </c>
      <c r="Q14" s="15"/>
      <c r="R14" s="15">
        <f t="shared" si="2"/>
        <v>2512249.0699451678</v>
      </c>
      <c r="S14" s="24"/>
      <c r="T14" s="24"/>
      <c r="U14" s="24"/>
      <c r="V14" s="24"/>
      <c r="W14" s="24"/>
      <c r="X14" s="24"/>
      <c r="Y14" s="24"/>
      <c r="Z14" s="24"/>
    </row>
    <row r="15" spans="1:26">
      <c r="A15" s="4">
        <f t="shared" si="0"/>
        <v>1877</v>
      </c>
      <c r="B15" s="15"/>
      <c r="C15" s="15"/>
      <c r="D15" s="15">
        <f>'5.1 Land transport - Road'!L15</f>
        <v>644064</v>
      </c>
      <c r="E15" s="15">
        <f>'5.2 Land transport - Rail'!K15</f>
        <v>1688440.7619326403</v>
      </c>
      <c r="F15" s="15"/>
      <c r="G15" s="15"/>
      <c r="H15" s="15">
        <f>'5.5 Telecommunications'!R15</f>
        <v>9551.7890498117631</v>
      </c>
      <c r="I15" s="15"/>
      <c r="J15" s="15"/>
      <c r="K15" s="15"/>
      <c r="L15" s="15"/>
      <c r="M15" s="15"/>
      <c r="N15" s="15"/>
      <c r="O15" s="15"/>
      <c r="P15" s="15">
        <f t="shared" si="1"/>
        <v>2342056.550982452</v>
      </c>
      <c r="Q15" s="15"/>
      <c r="R15" s="15">
        <f t="shared" si="2"/>
        <v>2342056.550982452</v>
      </c>
      <c r="S15" s="24"/>
      <c r="T15" s="24"/>
      <c r="U15" s="24"/>
      <c r="V15" s="24"/>
      <c r="W15" s="24"/>
      <c r="X15" s="24"/>
      <c r="Y15" s="24"/>
      <c r="Z15" s="24"/>
    </row>
    <row r="16" spans="1:26">
      <c r="A16" s="4">
        <f t="shared" si="0"/>
        <v>1878</v>
      </c>
      <c r="B16" s="15"/>
      <c r="C16" s="15"/>
      <c r="D16" s="15">
        <f>'5.1 Land transport - Road'!L16</f>
        <v>994352</v>
      </c>
      <c r="E16" s="15">
        <f>'5.2 Land transport - Rail'!K16</f>
        <v>1588824.0179500573</v>
      </c>
      <c r="F16" s="15"/>
      <c r="G16" s="15"/>
      <c r="H16" s="15">
        <f>'5.5 Telecommunications'!R16</f>
        <v>49375.401857488272</v>
      </c>
      <c r="I16" s="15"/>
      <c r="J16" s="15"/>
      <c r="K16" s="15"/>
      <c r="L16" s="15"/>
      <c r="M16" s="15"/>
      <c r="N16" s="15"/>
      <c r="O16" s="15"/>
      <c r="P16" s="15">
        <f t="shared" si="1"/>
        <v>2632551.4198075454</v>
      </c>
      <c r="Q16" s="15"/>
      <c r="R16" s="15">
        <f t="shared" si="2"/>
        <v>2632551.4198075454</v>
      </c>
      <c r="S16" s="24"/>
      <c r="T16" s="24"/>
      <c r="U16" s="24"/>
      <c r="V16" s="24"/>
      <c r="W16" s="24"/>
      <c r="X16" s="24"/>
      <c r="Y16" s="24"/>
      <c r="Z16" s="24"/>
    </row>
    <row r="17" spans="1:26">
      <c r="A17" s="4">
        <f t="shared" si="0"/>
        <v>1879</v>
      </c>
      <c r="B17" s="15"/>
      <c r="C17" s="15"/>
      <c r="D17" s="15">
        <f>'5.1 Land transport - Road'!L17</f>
        <v>992112</v>
      </c>
      <c r="E17" s="15">
        <f>'5.2 Land transport - Rail'!K17</f>
        <v>2010740.9950669783</v>
      </c>
      <c r="F17" s="15"/>
      <c r="G17" s="15"/>
      <c r="H17" s="15">
        <f>'5.5 Telecommunications'!R17</f>
        <v>30041.917172795009</v>
      </c>
      <c r="I17" s="15">
        <f>'5.6 Health - Hospitals'!J17</f>
        <v>10496</v>
      </c>
      <c r="J17" s="15"/>
      <c r="K17" s="15"/>
      <c r="L17" s="15"/>
      <c r="M17" s="15"/>
      <c r="N17" s="15"/>
      <c r="O17" s="15"/>
      <c r="P17" s="15">
        <f t="shared" si="1"/>
        <v>3032894.9122397732</v>
      </c>
      <c r="Q17" s="15">
        <f t="shared" ref="Q17:Q72" si="3">SUM(I17:N17)</f>
        <v>10496</v>
      </c>
      <c r="R17" s="15">
        <f t="shared" si="2"/>
        <v>3043390.9122397732</v>
      </c>
      <c r="S17" s="24"/>
      <c r="T17" s="24"/>
      <c r="U17" s="24"/>
      <c r="V17" s="24"/>
      <c r="W17" s="24"/>
      <c r="X17" s="24"/>
      <c r="Y17" s="24"/>
      <c r="Z17" s="24"/>
    </row>
    <row r="18" spans="1:26">
      <c r="A18" s="4">
        <f t="shared" si="0"/>
        <v>1880</v>
      </c>
      <c r="B18" s="15"/>
      <c r="C18" s="15"/>
      <c r="D18" s="15">
        <f>'5.1 Land transport - Road'!L18</f>
        <v>966644</v>
      </c>
      <c r="E18" s="15">
        <f>'5.2 Land transport - Rail'!K18</f>
        <v>1133217.5477349735</v>
      </c>
      <c r="F18" s="15"/>
      <c r="G18" s="15"/>
      <c r="H18" s="15">
        <f>'5.5 Telecommunications'!R18</f>
        <v>33780.46687496778</v>
      </c>
      <c r="I18" s="15">
        <f>'5.6 Health - Hospitals'!J18</f>
        <v>4438</v>
      </c>
      <c r="J18" s="15"/>
      <c r="K18" s="15"/>
      <c r="L18" s="15"/>
      <c r="M18" s="15"/>
      <c r="N18" s="15"/>
      <c r="O18" s="15"/>
      <c r="P18" s="15">
        <f t="shared" si="1"/>
        <v>2133642.0146099413</v>
      </c>
      <c r="Q18" s="15">
        <f t="shared" si="3"/>
        <v>4438</v>
      </c>
      <c r="R18" s="15">
        <f t="shared" si="2"/>
        <v>2138080.0146099413</v>
      </c>
      <c r="S18" s="24"/>
      <c r="T18" s="24"/>
      <c r="U18" s="24"/>
      <c r="V18" s="24"/>
      <c r="W18" s="24"/>
      <c r="X18" s="24"/>
      <c r="Y18" s="24"/>
      <c r="Z18" s="24"/>
    </row>
    <row r="19" spans="1:26">
      <c r="A19" s="4">
        <f t="shared" si="0"/>
        <v>1881</v>
      </c>
      <c r="B19" s="15"/>
      <c r="C19" s="15"/>
      <c r="D19" s="15">
        <f>'5.1 Land transport - Road'!L19</f>
        <v>673260</v>
      </c>
      <c r="E19" s="15">
        <f>'5.2 Land transport - Rail'!K19</f>
        <v>1767218.2936497135</v>
      </c>
      <c r="F19" s="15"/>
      <c r="G19" s="15"/>
      <c r="H19" s="15">
        <f>'5.5 Telecommunications'!R19</f>
        <v>95810.462810091063</v>
      </c>
      <c r="I19" s="15">
        <f>'5.6 Health - Hospitals'!J19</f>
        <v>280</v>
      </c>
      <c r="J19" s="15"/>
      <c r="K19" s="15"/>
      <c r="L19" s="15"/>
      <c r="M19" s="15"/>
      <c r="N19" s="15"/>
      <c r="O19" s="15"/>
      <c r="P19" s="15">
        <f t="shared" si="1"/>
        <v>2536288.7564598047</v>
      </c>
      <c r="Q19" s="15">
        <f t="shared" si="3"/>
        <v>280</v>
      </c>
      <c r="R19" s="15">
        <f t="shared" si="2"/>
        <v>2536568.7564598047</v>
      </c>
      <c r="S19" s="24"/>
      <c r="T19" s="24"/>
      <c r="U19" s="24"/>
      <c r="V19" s="24"/>
      <c r="W19" s="24"/>
      <c r="X19" s="24"/>
      <c r="Y19" s="24"/>
      <c r="Z19" s="24"/>
    </row>
    <row r="20" spans="1:26">
      <c r="A20" s="4">
        <f t="shared" si="0"/>
        <v>1882</v>
      </c>
      <c r="B20" s="15"/>
      <c r="C20" s="15"/>
      <c r="D20" s="15">
        <f>'5.1 Land transport - Road'!L20</f>
        <v>767180</v>
      </c>
      <c r="E20" s="15">
        <f>'5.2 Land transport - Rail'!K20</f>
        <v>688117.44439386134</v>
      </c>
      <c r="F20" s="15"/>
      <c r="G20" s="15"/>
      <c r="H20" s="15">
        <f>'5.5 Telecommunications'!R20</f>
        <v>23257.913900022406</v>
      </c>
      <c r="I20" s="15">
        <f>'5.6 Health - Hospitals'!J20</f>
        <v>128</v>
      </c>
      <c r="J20" s="15"/>
      <c r="K20" s="15"/>
      <c r="L20" s="15"/>
      <c r="M20" s="15"/>
      <c r="N20" s="15"/>
      <c r="O20" s="15"/>
      <c r="P20" s="15">
        <f t="shared" si="1"/>
        <v>1478555.3582938837</v>
      </c>
      <c r="Q20" s="15">
        <f t="shared" si="3"/>
        <v>128</v>
      </c>
      <c r="R20" s="15">
        <f t="shared" si="2"/>
        <v>1478683.3582938837</v>
      </c>
      <c r="S20" s="24"/>
      <c r="T20" s="24"/>
      <c r="U20" s="24"/>
      <c r="V20" s="24"/>
      <c r="W20" s="24"/>
      <c r="X20" s="24"/>
      <c r="Y20" s="24"/>
      <c r="Z20" s="24"/>
    </row>
    <row r="21" spans="1:26">
      <c r="A21" s="4">
        <f t="shared" si="0"/>
        <v>1883</v>
      </c>
      <c r="B21" s="15"/>
      <c r="C21" s="15"/>
      <c r="D21" s="15">
        <f>'5.1 Land transport - Road'!L21</f>
        <v>824308</v>
      </c>
      <c r="E21" s="15">
        <f>'5.2 Land transport - Rail'!K21</f>
        <v>618385.76139363577</v>
      </c>
      <c r="F21" s="15"/>
      <c r="G21" s="15"/>
      <c r="H21" s="15">
        <f>'5.5 Telecommunications'!R21</f>
        <v>84102.988653303895</v>
      </c>
      <c r="I21" s="15">
        <f>'5.6 Health - Hospitals'!J21</f>
        <v>512</v>
      </c>
      <c r="J21" s="15"/>
      <c r="K21" s="15"/>
      <c r="L21" s="15"/>
      <c r="M21" s="15"/>
      <c r="N21" s="15"/>
      <c r="O21" s="15"/>
      <c r="P21" s="15">
        <f t="shared" si="1"/>
        <v>1526796.7500469396</v>
      </c>
      <c r="Q21" s="15">
        <f t="shared" si="3"/>
        <v>512</v>
      </c>
      <c r="R21" s="15">
        <f t="shared" si="2"/>
        <v>1527308.7500469396</v>
      </c>
      <c r="S21" s="24"/>
      <c r="T21" s="24"/>
      <c r="U21" s="24"/>
      <c r="V21" s="24"/>
      <c r="W21" s="24"/>
      <c r="X21" s="24"/>
      <c r="Y21" s="24"/>
      <c r="Z21" s="24"/>
    </row>
    <row r="22" spans="1:26">
      <c r="A22" s="4">
        <f t="shared" si="0"/>
        <v>1884</v>
      </c>
      <c r="B22" s="15"/>
      <c r="C22" s="15"/>
      <c r="D22" s="15">
        <f>'5.1 Land transport - Road'!L22</f>
        <v>756260</v>
      </c>
      <c r="E22" s="15">
        <f>'5.2 Land transport - Rail'!K22</f>
        <v>566682.99914452038</v>
      </c>
      <c r="F22" s="15"/>
      <c r="G22" s="15"/>
      <c r="H22" s="15">
        <f>'5.5 Telecommunications'!R22</f>
        <v>26962.641264218597</v>
      </c>
      <c r="I22" s="15">
        <f>'5.6 Health - Hospitals'!J22</f>
        <v>7584</v>
      </c>
      <c r="J22" s="15"/>
      <c r="K22" s="15"/>
      <c r="L22" s="15"/>
      <c r="M22" s="15"/>
      <c r="N22" s="15"/>
      <c r="O22" s="15"/>
      <c r="P22" s="15">
        <f t="shared" si="1"/>
        <v>1349905.640408739</v>
      </c>
      <c r="Q22" s="15">
        <f t="shared" si="3"/>
        <v>7584</v>
      </c>
      <c r="R22" s="15">
        <f t="shared" si="2"/>
        <v>1357489.640408739</v>
      </c>
      <c r="S22" s="24"/>
      <c r="T22" s="24"/>
      <c r="U22" s="24"/>
      <c r="V22" s="24"/>
      <c r="W22" s="24"/>
      <c r="X22" s="24"/>
      <c r="Y22" s="24"/>
      <c r="Z22" s="24"/>
    </row>
    <row r="23" spans="1:26">
      <c r="A23" s="4">
        <f t="shared" si="0"/>
        <v>1885</v>
      </c>
      <c r="B23" s="15"/>
      <c r="C23" s="15"/>
      <c r="D23" s="15">
        <f>'5.1 Land transport - Road'!L23</f>
        <v>774404</v>
      </c>
      <c r="E23" s="15">
        <f>'5.2 Land transport - Rail'!K23</f>
        <v>1185998.7329552288</v>
      </c>
      <c r="F23" s="15"/>
      <c r="G23" s="15">
        <f>'5.4 Water and waste'!Q23</f>
        <v>98000</v>
      </c>
      <c r="H23" s="15">
        <f>'5.5 Telecommunications'!R23</f>
        <v>83351.082543280267</v>
      </c>
      <c r="I23" s="15">
        <f>'5.6 Health - Hospitals'!J23</f>
        <v>14612</v>
      </c>
      <c r="J23" s="15"/>
      <c r="K23" s="15"/>
      <c r="L23" s="15"/>
      <c r="M23" s="15"/>
      <c r="N23" s="15"/>
      <c r="O23" s="15"/>
      <c r="P23" s="15">
        <f t="shared" si="1"/>
        <v>2141753.815498509</v>
      </c>
      <c r="Q23" s="15">
        <f t="shared" si="3"/>
        <v>14612</v>
      </c>
      <c r="R23" s="15">
        <f t="shared" si="2"/>
        <v>2156365.815498509</v>
      </c>
      <c r="S23" s="24"/>
      <c r="T23" s="24"/>
      <c r="U23" s="24"/>
      <c r="V23" s="24"/>
      <c r="W23" s="24"/>
      <c r="X23" s="24"/>
      <c r="Y23" s="24"/>
      <c r="Z23" s="24"/>
    </row>
    <row r="24" spans="1:26">
      <c r="A24" s="4">
        <f t="shared" si="0"/>
        <v>1886</v>
      </c>
      <c r="B24" s="15"/>
      <c r="C24" s="15"/>
      <c r="D24" s="15">
        <f>'5.1 Land transport - Road'!L24</f>
        <v>726244</v>
      </c>
      <c r="E24" s="15">
        <f>'5.2 Land transport - Rail'!K24</f>
        <v>1820954.1426095502</v>
      </c>
      <c r="F24" s="15"/>
      <c r="G24" s="15">
        <f>'5.4 Water and waste'!Q24</f>
        <v>97000</v>
      </c>
      <c r="H24" s="15">
        <f>'5.5 Telecommunications'!R24</f>
        <v>55415.693300929495</v>
      </c>
      <c r="I24" s="15">
        <f>'5.6 Health - Hospitals'!J24</f>
        <v>36230</v>
      </c>
      <c r="J24" s="15"/>
      <c r="K24" s="15"/>
      <c r="L24" s="15"/>
      <c r="M24" s="15"/>
      <c r="N24" s="15"/>
      <c r="O24" s="15"/>
      <c r="P24" s="15">
        <f t="shared" si="1"/>
        <v>2699613.8359104795</v>
      </c>
      <c r="Q24" s="15">
        <f t="shared" si="3"/>
        <v>36230</v>
      </c>
      <c r="R24" s="15">
        <f t="shared" si="2"/>
        <v>2735843.8359104795</v>
      </c>
      <c r="S24" s="24"/>
      <c r="T24" s="24"/>
      <c r="U24" s="24"/>
      <c r="V24" s="24"/>
      <c r="W24" s="24"/>
      <c r="X24" s="24"/>
      <c r="Y24" s="24"/>
      <c r="Z24" s="24"/>
    </row>
    <row r="25" spans="1:26">
      <c r="A25" s="4">
        <f t="shared" si="0"/>
        <v>1887</v>
      </c>
      <c r="B25" s="15"/>
      <c r="C25" s="15"/>
      <c r="D25" s="15">
        <f>'5.1 Land transport - Road'!L25</f>
        <v>641204</v>
      </c>
      <c r="E25" s="15">
        <f>'5.2 Land transport - Rail'!K25</f>
        <v>1528017.1728186351</v>
      </c>
      <c r="F25" s="15"/>
      <c r="G25" s="15">
        <f>'5.4 Water and waste'!Q25</f>
        <v>112000</v>
      </c>
      <c r="H25" s="15">
        <f>'5.5 Telecommunications'!R25</f>
        <v>47664.68717125195</v>
      </c>
      <c r="I25" s="15">
        <f>'5.6 Health - Hospitals'!J25</f>
        <v>66026</v>
      </c>
      <c r="J25" s="15"/>
      <c r="K25" s="15"/>
      <c r="L25" s="15"/>
      <c r="M25" s="15"/>
      <c r="N25" s="15"/>
      <c r="O25" s="15"/>
      <c r="P25" s="15">
        <f t="shared" si="1"/>
        <v>2328885.8599898871</v>
      </c>
      <c r="Q25" s="15">
        <f>SUM(I25:N25)</f>
        <v>66026</v>
      </c>
      <c r="R25" s="15">
        <f t="shared" si="2"/>
        <v>2394911.8599898871</v>
      </c>
      <c r="S25" s="24"/>
      <c r="T25" s="24"/>
      <c r="U25" s="24"/>
      <c r="V25" s="24"/>
      <c r="W25" s="24"/>
      <c r="X25" s="24"/>
      <c r="Y25" s="24"/>
      <c r="Z25" s="24"/>
    </row>
    <row r="26" spans="1:26">
      <c r="A26" s="4">
        <f t="shared" si="0"/>
        <v>1888</v>
      </c>
      <c r="B26" s="15"/>
      <c r="C26" s="15"/>
      <c r="D26" s="15">
        <f>'5.1 Land transport - Road'!L26</f>
        <v>442752</v>
      </c>
      <c r="E26" s="15">
        <f>'5.2 Land transport - Rail'!K26</f>
        <v>418409.00578526192</v>
      </c>
      <c r="F26" s="15"/>
      <c r="G26" s="15">
        <f>'5.4 Water and waste'!Q26</f>
        <v>108000</v>
      </c>
      <c r="H26" s="15">
        <f>'5.5 Telecommunications'!R26</f>
        <v>42753.792971059258</v>
      </c>
      <c r="I26" s="15">
        <f>'5.6 Health - Hospitals'!J26</f>
        <v>41248</v>
      </c>
      <c r="J26" s="15"/>
      <c r="K26" s="15"/>
      <c r="L26" s="15"/>
      <c r="M26" s="15"/>
      <c r="N26" s="15"/>
      <c r="O26" s="15"/>
      <c r="P26" s="15">
        <f t="shared" si="1"/>
        <v>1011914.7987563212</v>
      </c>
      <c r="Q26" s="15">
        <f t="shared" si="3"/>
        <v>41248</v>
      </c>
      <c r="R26" s="15">
        <f t="shared" si="2"/>
        <v>1053162.7987563212</v>
      </c>
      <c r="S26" s="24"/>
      <c r="T26" s="24"/>
      <c r="U26" s="24"/>
      <c r="V26" s="24"/>
      <c r="W26" s="24"/>
      <c r="X26" s="24"/>
      <c r="Y26" s="24"/>
      <c r="Z26" s="24"/>
    </row>
    <row r="27" spans="1:26">
      <c r="A27" s="4">
        <f t="shared" si="0"/>
        <v>1889</v>
      </c>
      <c r="B27" s="15"/>
      <c r="C27" s="15"/>
      <c r="D27" s="15">
        <f>'5.1 Land transport - Road'!L27</f>
        <v>452780</v>
      </c>
      <c r="E27" s="15">
        <f>'5.2 Land transport - Rail'!K27</f>
        <v>238179.38601723034</v>
      </c>
      <c r="F27" s="15"/>
      <c r="G27" s="15">
        <f>'5.4 Water and waste'!Q27</f>
        <v>92000</v>
      </c>
      <c r="H27" s="15">
        <f>'5.5 Telecommunications'!R27</f>
        <v>39708.72023705014</v>
      </c>
      <c r="I27" s="15">
        <f>'5.6 Health - Hospitals'!J27</f>
        <v>39064</v>
      </c>
      <c r="J27" s="15"/>
      <c r="K27" s="15"/>
      <c r="L27" s="15"/>
      <c r="M27" s="15"/>
      <c r="N27" s="15"/>
      <c r="O27" s="15"/>
      <c r="P27" s="15">
        <f t="shared" si="1"/>
        <v>822668.10625428043</v>
      </c>
      <c r="Q27" s="15">
        <f t="shared" si="3"/>
        <v>39064</v>
      </c>
      <c r="R27" s="15">
        <f t="shared" si="2"/>
        <v>861732.10625428043</v>
      </c>
      <c r="S27" s="24"/>
      <c r="T27" s="24"/>
      <c r="U27" s="24"/>
      <c r="V27" s="24"/>
      <c r="W27" s="24"/>
      <c r="X27" s="24"/>
      <c r="Y27" s="24"/>
      <c r="Z27" s="24"/>
    </row>
    <row r="28" spans="1:26">
      <c r="A28" s="4">
        <f t="shared" si="0"/>
        <v>1890</v>
      </c>
      <c r="B28" s="15"/>
      <c r="C28" s="15"/>
      <c r="D28" s="15">
        <f>'5.1 Land transport - Road'!L28</f>
        <v>404484</v>
      </c>
      <c r="E28" s="15">
        <f>'5.2 Land transport - Rail'!K28</f>
        <v>393854.19150703464</v>
      </c>
      <c r="F28" s="15"/>
      <c r="G28" s="15">
        <f>'5.4 Water and waste'!Q28</f>
        <v>87000</v>
      </c>
      <c r="H28" s="15">
        <f>'5.5 Telecommunications'!R28</f>
        <v>34205.96154981538</v>
      </c>
      <c r="I28" s="15">
        <f>'5.6 Health - Hospitals'!J28</f>
        <v>23206</v>
      </c>
      <c r="J28" s="15"/>
      <c r="K28" s="15"/>
      <c r="L28" s="15"/>
      <c r="M28" s="15"/>
      <c r="N28" s="15"/>
      <c r="O28" s="15"/>
      <c r="P28" s="15">
        <f t="shared" si="1"/>
        <v>919544.15305685007</v>
      </c>
      <c r="Q28" s="15">
        <f t="shared" si="3"/>
        <v>23206</v>
      </c>
      <c r="R28" s="15">
        <f t="shared" si="2"/>
        <v>942750.15305685007</v>
      </c>
      <c r="S28" s="24"/>
      <c r="T28" s="24"/>
      <c r="U28" s="24"/>
      <c r="V28" s="24"/>
      <c r="W28" s="24"/>
      <c r="X28" s="24"/>
      <c r="Y28" s="24"/>
      <c r="Z28" s="24"/>
    </row>
    <row r="29" spans="1:26">
      <c r="A29" s="4">
        <f t="shared" si="0"/>
        <v>1891</v>
      </c>
      <c r="B29" s="15"/>
      <c r="C29" s="15"/>
      <c r="D29" s="15">
        <f>'5.1 Land transport - Road'!L29</f>
        <v>472612</v>
      </c>
      <c r="E29" s="15">
        <f>'5.2 Land transport - Rail'!K29</f>
        <v>419421.24925488658</v>
      </c>
      <c r="F29" s="15"/>
      <c r="G29" s="15">
        <f>'5.4 Water and waste'!Q29</f>
        <v>82000</v>
      </c>
      <c r="H29" s="15">
        <f>'5.5 Telecommunications'!R29</f>
        <v>64945.853988168557</v>
      </c>
      <c r="I29" s="15">
        <f>'5.6 Health - Hospitals'!J29</f>
        <v>38564</v>
      </c>
      <c r="J29" s="15"/>
      <c r="K29" s="15"/>
      <c r="L29" s="15"/>
      <c r="M29" s="15"/>
      <c r="N29" s="15"/>
      <c r="O29" s="15"/>
      <c r="P29" s="15">
        <f t="shared" si="1"/>
        <v>1038979.1032430551</v>
      </c>
      <c r="Q29" s="15">
        <f t="shared" si="3"/>
        <v>38564</v>
      </c>
      <c r="R29" s="15">
        <f t="shared" si="2"/>
        <v>1077543.1032430551</v>
      </c>
      <c r="S29" s="24"/>
      <c r="T29" s="24"/>
      <c r="U29" s="24"/>
      <c r="V29" s="24"/>
      <c r="W29" s="24"/>
      <c r="X29" s="24"/>
      <c r="Y29" s="24"/>
      <c r="Z29" s="24"/>
    </row>
    <row r="30" spans="1:26">
      <c r="A30" s="4">
        <f t="shared" si="0"/>
        <v>1892</v>
      </c>
      <c r="B30" s="15"/>
      <c r="C30" s="15"/>
      <c r="D30" s="15">
        <f>'5.1 Land transport - Road'!L30</f>
        <v>495860</v>
      </c>
      <c r="E30" s="15">
        <f>'5.2 Land transport - Rail'!K30</f>
        <v>335439.07545245212</v>
      </c>
      <c r="F30" s="15"/>
      <c r="G30" s="15">
        <f>'5.4 Water and waste'!Q30</f>
        <v>63000</v>
      </c>
      <c r="H30" s="15">
        <f>'5.5 Telecommunications'!R30</f>
        <v>70723.203885584051</v>
      </c>
      <c r="I30" s="15">
        <f>'5.6 Health - Hospitals'!J30</f>
        <v>46520</v>
      </c>
      <c r="J30" s="15"/>
      <c r="K30" s="15"/>
      <c r="L30" s="15"/>
      <c r="M30" s="15"/>
      <c r="N30" s="15"/>
      <c r="O30" s="15"/>
      <c r="P30" s="15">
        <f t="shared" si="1"/>
        <v>965022.27933803608</v>
      </c>
      <c r="Q30" s="15">
        <f t="shared" si="3"/>
        <v>46520</v>
      </c>
      <c r="R30" s="15">
        <f t="shared" si="2"/>
        <v>1011542.2793380361</v>
      </c>
      <c r="S30" s="24"/>
      <c r="T30" s="24"/>
      <c r="U30" s="24"/>
      <c r="V30" s="24"/>
      <c r="W30" s="24"/>
      <c r="X30" s="24"/>
      <c r="Y30" s="24"/>
      <c r="Z30" s="24"/>
    </row>
    <row r="31" spans="1:26">
      <c r="A31" s="4">
        <f t="shared" si="0"/>
        <v>1893</v>
      </c>
      <c r="B31" s="15"/>
      <c r="C31" s="15"/>
      <c r="D31" s="15">
        <f>'5.1 Land transport - Road'!L31</f>
        <v>621620</v>
      </c>
      <c r="E31" s="15">
        <f>'5.2 Land transport - Rail'!K31</f>
        <v>212650.22411674459</v>
      </c>
      <c r="F31" s="15"/>
      <c r="G31" s="15">
        <f>'5.4 Water and waste'!Q31</f>
        <v>85000</v>
      </c>
      <c r="H31" s="15">
        <f>'5.5 Telecommunications'!R31</f>
        <v>68492.033360162401</v>
      </c>
      <c r="I31" s="15">
        <f>'5.6 Health - Hospitals'!J31</f>
        <v>47132</v>
      </c>
      <c r="J31" s="15"/>
      <c r="K31" s="15"/>
      <c r="L31" s="15"/>
      <c r="M31" s="15"/>
      <c r="N31" s="15"/>
      <c r="O31" s="15"/>
      <c r="P31" s="15">
        <f t="shared" si="1"/>
        <v>987762.25747690699</v>
      </c>
      <c r="Q31" s="15">
        <f t="shared" si="3"/>
        <v>47132</v>
      </c>
      <c r="R31" s="15">
        <f t="shared" si="2"/>
        <v>1034894.257476907</v>
      </c>
      <c r="S31" s="24"/>
      <c r="T31" s="24"/>
      <c r="U31" s="24"/>
      <c r="V31" s="24"/>
      <c r="W31" s="24"/>
      <c r="X31" s="24"/>
      <c r="Y31" s="24"/>
      <c r="Z31" s="24"/>
    </row>
    <row r="32" spans="1:26">
      <c r="A32" s="4">
        <f t="shared" si="0"/>
        <v>1894</v>
      </c>
      <c r="B32" s="15"/>
      <c r="C32" s="15"/>
      <c r="D32" s="15">
        <f>'5.1 Land transport - Road'!L32</f>
        <v>489644</v>
      </c>
      <c r="E32" s="15">
        <f>'5.2 Land transport - Rail'!K32</f>
        <v>807832</v>
      </c>
      <c r="F32" s="15"/>
      <c r="G32" s="15">
        <f>'5.4 Water and waste'!Q32</f>
        <v>88000</v>
      </c>
      <c r="H32" s="15">
        <f>'5.5 Telecommunications'!R32</f>
        <v>29468.244040525111</v>
      </c>
      <c r="I32" s="15">
        <f>'5.6 Health - Hospitals'!J32</f>
        <v>50870</v>
      </c>
      <c r="J32" s="15"/>
      <c r="K32" s="15"/>
      <c r="L32" s="15"/>
      <c r="M32" s="15"/>
      <c r="N32" s="15"/>
      <c r="O32" s="15"/>
      <c r="P32" s="15">
        <f t="shared" si="1"/>
        <v>1414944.2440405251</v>
      </c>
      <c r="Q32" s="15">
        <f t="shared" si="3"/>
        <v>50870</v>
      </c>
      <c r="R32" s="15">
        <f t="shared" si="2"/>
        <v>1465814.2440405251</v>
      </c>
      <c r="S32" s="24"/>
      <c r="T32" s="24"/>
      <c r="U32" s="24"/>
      <c r="V32" s="24"/>
      <c r="W32" s="24"/>
      <c r="X32" s="24"/>
      <c r="Y32" s="24"/>
      <c r="Z32" s="24"/>
    </row>
    <row r="33" spans="1:26">
      <c r="A33" s="4">
        <f t="shared" si="0"/>
        <v>1895</v>
      </c>
      <c r="B33" s="15"/>
      <c r="C33" s="15"/>
      <c r="D33" s="15">
        <f>'5.1 Land transport - Road'!L33</f>
        <v>462960</v>
      </c>
      <c r="E33" s="15">
        <f>'5.2 Land transport - Rail'!K33</f>
        <v>431154</v>
      </c>
      <c r="F33" s="15"/>
      <c r="G33" s="15">
        <f>'5.4 Water and waste'!Q33</f>
        <v>80000</v>
      </c>
      <c r="H33" s="15">
        <f>'5.5 Telecommunications'!R33</f>
        <v>86785.232674479514</v>
      </c>
      <c r="I33" s="15">
        <f>'5.6 Health - Hospitals'!J33</f>
        <v>59268</v>
      </c>
      <c r="J33" s="15"/>
      <c r="K33" s="15"/>
      <c r="L33" s="15"/>
      <c r="M33" s="15"/>
      <c r="N33" s="15"/>
      <c r="O33" s="15"/>
      <c r="P33" s="15">
        <f t="shared" si="1"/>
        <v>1060899.2326744795</v>
      </c>
      <c r="Q33" s="15">
        <f t="shared" si="3"/>
        <v>59268</v>
      </c>
      <c r="R33" s="15">
        <f t="shared" si="2"/>
        <v>1120167.2326744795</v>
      </c>
      <c r="S33" s="24"/>
      <c r="T33" s="24"/>
      <c r="U33" s="24"/>
      <c r="V33" s="24"/>
      <c r="W33" s="24"/>
      <c r="X33" s="24"/>
      <c r="Y33" s="24"/>
      <c r="Z33" s="24"/>
    </row>
    <row r="34" spans="1:26">
      <c r="A34" s="4">
        <f t="shared" si="0"/>
        <v>1896</v>
      </c>
      <c r="B34" s="15"/>
      <c r="C34" s="15"/>
      <c r="D34" s="15">
        <f>'5.1 Land transport - Road'!L34</f>
        <v>491812</v>
      </c>
      <c r="E34" s="15">
        <f>'5.2 Land transport - Rail'!K34</f>
        <v>1952702</v>
      </c>
      <c r="F34" s="15"/>
      <c r="G34" s="15">
        <f>'5.4 Water and waste'!Q34</f>
        <v>93000</v>
      </c>
      <c r="H34" s="15">
        <f>'5.5 Telecommunications'!R34</f>
        <v>116783.44647242701</v>
      </c>
      <c r="I34" s="15">
        <f>'5.6 Health - Hospitals'!J34</f>
        <v>56924</v>
      </c>
      <c r="J34" s="15"/>
      <c r="K34" s="15"/>
      <c r="L34" s="15"/>
      <c r="M34" s="15"/>
      <c r="N34" s="15"/>
      <c r="O34" s="15"/>
      <c r="P34" s="15">
        <f t="shared" si="1"/>
        <v>2654297.4464724269</v>
      </c>
      <c r="Q34" s="15">
        <f t="shared" si="3"/>
        <v>56924</v>
      </c>
      <c r="R34" s="15">
        <f t="shared" si="2"/>
        <v>2711221.4464724269</v>
      </c>
      <c r="S34" s="24"/>
      <c r="T34" s="24"/>
      <c r="U34" s="24"/>
      <c r="V34" s="24"/>
      <c r="W34" s="24"/>
      <c r="X34" s="24"/>
      <c r="Y34" s="24"/>
      <c r="Z34" s="24"/>
    </row>
    <row r="35" spans="1:26">
      <c r="A35" s="4">
        <f t="shared" si="0"/>
        <v>1897</v>
      </c>
      <c r="B35" s="15"/>
      <c r="C35" s="15"/>
      <c r="D35" s="15">
        <f>'5.1 Land transport - Road'!L35</f>
        <v>938236</v>
      </c>
      <c r="E35" s="15">
        <f>'5.2 Land transport - Rail'!K35</f>
        <v>412032</v>
      </c>
      <c r="F35" s="15"/>
      <c r="G35" s="15">
        <f>'5.4 Water and waste'!Q35</f>
        <v>107000</v>
      </c>
      <c r="H35" s="15">
        <f>'5.5 Telecommunications'!R35</f>
        <v>28638.909326366043</v>
      </c>
      <c r="I35" s="15">
        <f>'5.6 Health - Hospitals'!J35</f>
        <v>50940</v>
      </c>
      <c r="J35" s="15"/>
      <c r="K35" s="15"/>
      <c r="L35" s="15"/>
      <c r="M35" s="15"/>
      <c r="N35" s="15"/>
      <c r="O35" s="15"/>
      <c r="P35" s="15">
        <f t="shared" si="1"/>
        <v>1485906.9093263661</v>
      </c>
      <c r="Q35" s="15">
        <f t="shared" si="3"/>
        <v>50940</v>
      </c>
      <c r="R35" s="15">
        <f t="shared" si="2"/>
        <v>1536846.9093263661</v>
      </c>
      <c r="S35" s="24"/>
      <c r="T35" s="24"/>
      <c r="U35" s="24"/>
      <c r="V35" s="24"/>
      <c r="W35" s="24"/>
      <c r="X35" s="24"/>
      <c r="Y35" s="24"/>
      <c r="Z35" s="24"/>
    </row>
    <row r="36" spans="1:26">
      <c r="A36" s="4">
        <f t="shared" si="0"/>
        <v>1898</v>
      </c>
      <c r="B36" s="15"/>
      <c r="C36" s="15"/>
      <c r="D36" s="15">
        <f>'5.1 Land transport - Road'!L36</f>
        <v>921100</v>
      </c>
      <c r="E36" s="15">
        <f>'5.2 Land transport - Rail'!K36</f>
        <v>674130</v>
      </c>
      <c r="F36" s="15"/>
      <c r="G36" s="15">
        <f>'5.4 Water and waste'!Q36</f>
        <v>102000</v>
      </c>
      <c r="H36" s="15">
        <f>'5.5 Telecommunications'!R36</f>
        <v>67413.616357035731</v>
      </c>
      <c r="I36" s="15">
        <f>'5.6 Health - Hospitals'!J36</f>
        <v>52584</v>
      </c>
      <c r="J36" s="15"/>
      <c r="K36" s="15"/>
      <c r="L36" s="15"/>
      <c r="M36" s="15"/>
      <c r="N36" s="15"/>
      <c r="O36" s="15"/>
      <c r="P36" s="15">
        <f t="shared" si="1"/>
        <v>1764643.6163570357</v>
      </c>
      <c r="Q36" s="15">
        <f t="shared" si="3"/>
        <v>52584</v>
      </c>
      <c r="R36" s="15">
        <f t="shared" si="2"/>
        <v>1817227.6163570357</v>
      </c>
      <c r="S36" s="24"/>
      <c r="T36" s="24"/>
      <c r="U36" s="24"/>
      <c r="V36" s="24"/>
      <c r="W36" s="24"/>
      <c r="X36" s="24"/>
      <c r="Y36" s="24"/>
      <c r="Z36" s="24"/>
    </row>
    <row r="37" spans="1:26">
      <c r="A37" s="4">
        <f t="shared" si="0"/>
        <v>1899</v>
      </c>
      <c r="B37" s="15"/>
      <c r="C37" s="15"/>
      <c r="D37" s="15">
        <f>'5.1 Land transport - Road'!L37</f>
        <v>933408</v>
      </c>
      <c r="E37" s="15">
        <f>'5.2 Land transport - Rail'!K37</f>
        <v>637844</v>
      </c>
      <c r="F37" s="15"/>
      <c r="G37" s="15">
        <f>'5.4 Water and waste'!Q37</f>
        <v>101000</v>
      </c>
      <c r="H37" s="15">
        <f>'5.5 Telecommunications'!R37</f>
        <v>82067.676300902123</v>
      </c>
      <c r="I37" s="15">
        <f>'5.6 Health - Hospitals'!J37</f>
        <v>64766</v>
      </c>
      <c r="J37" s="15"/>
      <c r="K37" s="15"/>
      <c r="L37" s="15"/>
      <c r="M37" s="15"/>
      <c r="N37" s="15"/>
      <c r="O37" s="15"/>
      <c r="P37" s="15">
        <f t="shared" si="1"/>
        <v>1754319.6763009022</v>
      </c>
      <c r="Q37" s="15">
        <f t="shared" si="3"/>
        <v>64766</v>
      </c>
      <c r="R37" s="15">
        <f t="shared" si="2"/>
        <v>1819085.6763009022</v>
      </c>
      <c r="S37" s="24"/>
      <c r="T37" s="24"/>
      <c r="U37" s="24"/>
      <c r="V37" s="24"/>
      <c r="W37" s="24"/>
      <c r="X37" s="24"/>
      <c r="Y37" s="24"/>
      <c r="Z37" s="24"/>
    </row>
    <row r="38" spans="1:26">
      <c r="A38" s="4">
        <f t="shared" si="0"/>
        <v>1900</v>
      </c>
      <c r="B38" s="15"/>
      <c r="C38" s="15"/>
      <c r="D38" s="15">
        <f>'5.1 Land transport - Road'!L38</f>
        <v>1142614</v>
      </c>
      <c r="E38" s="15">
        <f>'5.2 Land transport - Rail'!K38</f>
        <v>726610</v>
      </c>
      <c r="F38" s="15"/>
      <c r="G38" s="15">
        <f>'5.4 Water and waste'!Q38</f>
        <v>117000</v>
      </c>
      <c r="H38" s="15">
        <f>'5.5 Telecommunications'!R38</f>
        <v>68734.355420138687</v>
      </c>
      <c r="I38" s="15">
        <f>'5.6 Health - Hospitals'!J38</f>
        <v>66200</v>
      </c>
      <c r="J38" s="15"/>
      <c r="K38" s="15"/>
      <c r="L38" s="15"/>
      <c r="M38" s="15"/>
      <c r="N38" s="15"/>
      <c r="O38" s="15"/>
      <c r="P38" s="15">
        <f t="shared" si="1"/>
        <v>2054958.3554201387</v>
      </c>
      <c r="Q38" s="15">
        <f t="shared" si="3"/>
        <v>66200</v>
      </c>
      <c r="R38" s="15">
        <f t="shared" si="2"/>
        <v>2121158.3554201387</v>
      </c>
      <c r="S38" s="24"/>
      <c r="T38" s="24"/>
      <c r="U38" s="24"/>
      <c r="V38" s="24"/>
      <c r="W38" s="24"/>
      <c r="X38" s="24"/>
      <c r="Y38" s="24"/>
      <c r="Z38" s="24"/>
    </row>
    <row r="39" spans="1:26">
      <c r="A39" s="4">
        <f t="shared" si="0"/>
        <v>1901</v>
      </c>
      <c r="B39" s="15"/>
      <c r="C39" s="15"/>
      <c r="D39" s="15">
        <f>'5.1 Land transport - Road'!L39</f>
        <v>1366616</v>
      </c>
      <c r="E39" s="15">
        <f>'5.2 Land transport - Rail'!K39</f>
        <v>1351570</v>
      </c>
      <c r="F39" s="15"/>
      <c r="G39" s="15">
        <f>'5.4 Water and waste'!Q39</f>
        <v>197000</v>
      </c>
      <c r="H39" s="15">
        <f>'5.5 Telecommunications'!R39</f>
        <v>121144.58864017513</v>
      </c>
      <c r="I39" s="15">
        <f>'5.6 Health - Hospitals'!J39</f>
        <v>73182</v>
      </c>
      <c r="J39" s="15"/>
      <c r="K39" s="15"/>
      <c r="L39" s="15"/>
      <c r="M39" s="15"/>
      <c r="N39" s="15"/>
      <c r="O39" s="15"/>
      <c r="P39" s="15">
        <f t="shared" si="1"/>
        <v>3036330.5886401753</v>
      </c>
      <c r="Q39" s="15">
        <f t="shared" si="3"/>
        <v>73182</v>
      </c>
      <c r="R39" s="15">
        <f t="shared" si="2"/>
        <v>3109512.5886401753</v>
      </c>
      <c r="S39" s="24"/>
      <c r="T39" s="24"/>
      <c r="U39" s="24"/>
      <c r="V39" s="24"/>
      <c r="W39" s="24"/>
      <c r="X39" s="24"/>
      <c r="Y39" s="24"/>
      <c r="Z39" s="24"/>
    </row>
    <row r="40" spans="1:26">
      <c r="A40" s="4">
        <f t="shared" si="0"/>
        <v>1902</v>
      </c>
      <c r="B40" s="15"/>
      <c r="C40" s="15"/>
      <c r="D40" s="15">
        <f>'5.1 Land transport - Road'!L40</f>
        <v>1233784</v>
      </c>
      <c r="E40" s="15">
        <f>'5.2 Land transport - Rail'!K40</f>
        <v>2532992</v>
      </c>
      <c r="F40" s="15"/>
      <c r="G40" s="15">
        <f>'5.4 Water and waste'!Q40</f>
        <v>216000</v>
      </c>
      <c r="H40" s="15">
        <f>'5.5 Telecommunications'!R40</f>
        <v>95601.84177203002</v>
      </c>
      <c r="I40" s="15">
        <f>'5.6 Health - Hospitals'!J40</f>
        <v>57606</v>
      </c>
      <c r="J40" s="15"/>
      <c r="K40" s="15"/>
      <c r="L40" s="15"/>
      <c r="M40" s="15"/>
      <c r="N40" s="15"/>
      <c r="O40" s="15"/>
      <c r="P40" s="15">
        <f t="shared" si="1"/>
        <v>4078377.8417720301</v>
      </c>
      <c r="Q40" s="15">
        <f t="shared" si="3"/>
        <v>57606</v>
      </c>
      <c r="R40" s="15">
        <f t="shared" si="2"/>
        <v>4135983.8417720301</v>
      </c>
      <c r="S40" s="24"/>
      <c r="T40" s="24"/>
      <c r="U40" s="24"/>
      <c r="V40" s="24"/>
      <c r="W40" s="24"/>
      <c r="X40" s="24"/>
      <c r="Y40" s="24"/>
      <c r="Z40" s="24"/>
    </row>
    <row r="41" spans="1:26">
      <c r="A41" s="4">
        <f t="shared" si="0"/>
        <v>1903</v>
      </c>
      <c r="B41" s="15"/>
      <c r="C41" s="15"/>
      <c r="D41" s="15">
        <f>'5.1 Land transport - Road'!L41</f>
        <v>1473368</v>
      </c>
      <c r="E41" s="15">
        <f>'5.2 Land transport - Rail'!K41</f>
        <v>1436764</v>
      </c>
      <c r="F41" s="15"/>
      <c r="G41" s="15">
        <f>'5.4 Water and waste'!Q41</f>
        <v>247000</v>
      </c>
      <c r="H41" s="15">
        <f>'5.5 Telecommunications'!R41</f>
        <v>115844.60148799959</v>
      </c>
      <c r="I41" s="15">
        <f>'5.6 Health - Hospitals'!J41</f>
        <v>88132</v>
      </c>
      <c r="J41" s="15">
        <f>'5.7 Education'!M41</f>
        <v>197694</v>
      </c>
      <c r="K41" s="15"/>
      <c r="L41" s="15">
        <f>'5.8 Other vertical infra'!W41</f>
        <v>512458.7237055187</v>
      </c>
      <c r="M41" s="15"/>
      <c r="N41" s="15"/>
      <c r="O41" s="15"/>
      <c r="P41" s="15">
        <f t="shared" si="1"/>
        <v>3272976.6014879998</v>
      </c>
      <c r="Q41" s="15">
        <f t="shared" si="3"/>
        <v>798284.72370551876</v>
      </c>
      <c r="R41" s="15">
        <f t="shared" si="2"/>
        <v>4071261.3251935188</v>
      </c>
      <c r="S41" s="24"/>
      <c r="T41" s="24"/>
      <c r="U41" s="24"/>
      <c r="V41" s="24"/>
      <c r="W41" s="24"/>
      <c r="X41" s="24"/>
      <c r="Y41" s="24"/>
      <c r="Z41" s="24"/>
    </row>
    <row r="42" spans="1:26">
      <c r="A42" s="4">
        <f t="shared" si="0"/>
        <v>1904</v>
      </c>
      <c r="B42" s="15"/>
      <c r="C42" s="15"/>
      <c r="D42" s="15">
        <f>'5.1 Land transport - Road'!L42</f>
        <v>1175042</v>
      </c>
      <c r="E42" s="15">
        <f>'5.2 Land transport - Rail'!K42</f>
        <v>3916570</v>
      </c>
      <c r="F42" s="15"/>
      <c r="G42" s="15">
        <f>'5.4 Water and waste'!Q42</f>
        <v>299000</v>
      </c>
      <c r="H42" s="15">
        <f>'5.5 Telecommunications'!R42</f>
        <v>64083.229896213728</v>
      </c>
      <c r="I42" s="15">
        <f>'5.6 Health - Hospitals'!J42</f>
        <v>98052</v>
      </c>
      <c r="J42" s="15">
        <f>'5.7 Education'!M42</f>
        <v>147624</v>
      </c>
      <c r="K42" s="15"/>
      <c r="L42" s="15">
        <f>'5.8 Other vertical infra'!W42</f>
        <v>537997.11371282826</v>
      </c>
      <c r="M42" s="15"/>
      <c r="N42" s="15"/>
      <c r="O42" s="15"/>
      <c r="P42" s="15">
        <f t="shared" si="1"/>
        <v>5454695.2298962139</v>
      </c>
      <c r="Q42" s="15">
        <f t="shared" si="3"/>
        <v>783673.11371282826</v>
      </c>
      <c r="R42" s="15">
        <f t="shared" si="2"/>
        <v>6238368.3436090425</v>
      </c>
      <c r="S42" s="24"/>
      <c r="T42" s="24"/>
      <c r="U42" s="24"/>
      <c r="V42" s="24"/>
      <c r="W42" s="24"/>
      <c r="X42" s="24"/>
      <c r="Y42" s="24"/>
      <c r="Z42" s="24"/>
    </row>
    <row r="43" spans="1:26">
      <c r="A43" s="4">
        <f t="shared" si="0"/>
        <v>1905</v>
      </c>
      <c r="B43" s="15"/>
      <c r="C43" s="15"/>
      <c r="D43" s="15">
        <f>'5.1 Land transport - Road'!L43</f>
        <v>1354396</v>
      </c>
      <c r="E43" s="15">
        <f>'5.2 Land transport - Rail'!K43</f>
        <v>1660968</v>
      </c>
      <c r="F43" s="15"/>
      <c r="G43" s="15">
        <f>'5.4 Water and waste'!Q43</f>
        <v>438000</v>
      </c>
      <c r="H43" s="15">
        <f>'5.5 Telecommunications'!R43</f>
        <v>148742.08545001663</v>
      </c>
      <c r="I43" s="15">
        <f>'5.6 Health - Hospitals'!J43</f>
        <v>115174</v>
      </c>
      <c r="J43" s="15">
        <f>'5.7 Education'!M43</f>
        <v>185496</v>
      </c>
      <c r="K43" s="15"/>
      <c r="L43" s="15">
        <f>'5.8 Other vertical infra'!W43</f>
        <v>491499.38458693173</v>
      </c>
      <c r="M43" s="15"/>
      <c r="N43" s="15"/>
      <c r="O43" s="15"/>
      <c r="P43" s="15">
        <f t="shared" si="1"/>
        <v>3602106.0854500164</v>
      </c>
      <c r="Q43" s="15">
        <f t="shared" si="3"/>
        <v>792169.38458693167</v>
      </c>
      <c r="R43" s="15">
        <f t="shared" si="2"/>
        <v>4394275.4700369481</v>
      </c>
      <c r="S43" s="24"/>
      <c r="T43" s="24"/>
      <c r="U43" s="24"/>
      <c r="V43" s="24"/>
      <c r="W43" s="24"/>
      <c r="X43" s="24"/>
      <c r="Y43" s="24"/>
      <c r="Z43" s="24"/>
    </row>
    <row r="44" spans="1:26">
      <c r="A44" s="4">
        <f t="shared" si="0"/>
        <v>1906</v>
      </c>
      <c r="B44" s="15"/>
      <c r="C44" s="15"/>
      <c r="D44" s="15">
        <f>'5.1 Land transport - Road'!L44</f>
        <v>1460792</v>
      </c>
      <c r="E44" s="15">
        <f>'5.2 Land transport - Rail'!K44</f>
        <v>2176762</v>
      </c>
      <c r="F44" s="15">
        <f>'5.3 Electricity and gas'!K44</f>
        <v>245000</v>
      </c>
      <c r="G44" s="15">
        <f>'5.4 Water and waste'!Q44</f>
        <v>358000</v>
      </c>
      <c r="H44" s="15">
        <f>'5.5 Telecommunications'!R44</f>
        <v>244511.03228417534</v>
      </c>
      <c r="I44" s="15">
        <f>'5.6 Health - Hospitals'!J44</f>
        <v>80904</v>
      </c>
      <c r="J44" s="15">
        <f>'5.7 Education'!M44</f>
        <v>310076</v>
      </c>
      <c r="K44" s="15"/>
      <c r="L44" s="15">
        <f>'5.8 Other vertical infra'!W44</f>
        <v>752447.6401227772</v>
      </c>
      <c r="M44" s="15"/>
      <c r="N44" s="15"/>
      <c r="O44" s="15"/>
      <c r="P44" s="15">
        <f t="shared" si="1"/>
        <v>4485065.032284175</v>
      </c>
      <c r="Q44" s="15">
        <f t="shared" si="3"/>
        <v>1143427.6401227773</v>
      </c>
      <c r="R44" s="15">
        <f t="shared" si="2"/>
        <v>5628492.6724069528</v>
      </c>
      <c r="S44" s="24"/>
      <c r="T44" s="24"/>
      <c r="U44" s="24"/>
      <c r="V44" s="24"/>
      <c r="W44" s="24"/>
      <c r="X44" s="24"/>
      <c r="Y44" s="24"/>
      <c r="Z44" s="24"/>
    </row>
    <row r="45" spans="1:26">
      <c r="A45" s="4">
        <f t="shared" si="0"/>
        <v>1907</v>
      </c>
      <c r="B45" s="15"/>
      <c r="C45" s="15"/>
      <c r="D45" s="15">
        <f>'5.1 Land transport - Road'!L45</f>
        <v>1572418</v>
      </c>
      <c r="E45" s="15">
        <f>'5.2 Land transport - Rail'!K45</f>
        <v>2692966</v>
      </c>
      <c r="F45" s="15">
        <f>'5.3 Electricity and gas'!K45</f>
        <v>245000</v>
      </c>
      <c r="G45" s="15">
        <f>'5.4 Water and waste'!Q45</f>
        <v>583000</v>
      </c>
      <c r="H45" s="15">
        <f>'5.5 Telecommunications'!R45</f>
        <v>271292.72409012809</v>
      </c>
      <c r="I45" s="15">
        <f>'5.6 Health - Hospitals'!J45</f>
        <v>125136</v>
      </c>
      <c r="J45" s="15">
        <f>'5.7 Education'!M45</f>
        <v>200000</v>
      </c>
      <c r="K45" s="15"/>
      <c r="L45" s="15">
        <f>'5.8 Other vertical infra'!W45</f>
        <v>680488.9149024823</v>
      </c>
      <c r="M45" s="15"/>
      <c r="N45" s="15"/>
      <c r="O45" s="15"/>
      <c r="P45" s="15">
        <f t="shared" si="1"/>
        <v>5364676.7240901282</v>
      </c>
      <c r="Q45" s="15">
        <f t="shared" si="3"/>
        <v>1005624.9149024823</v>
      </c>
      <c r="R45" s="15">
        <f t="shared" si="2"/>
        <v>6370301.6389926104</v>
      </c>
      <c r="S45" s="24"/>
      <c r="T45" s="24"/>
      <c r="U45" s="24"/>
      <c r="V45" s="24"/>
      <c r="W45" s="24"/>
      <c r="X45" s="24"/>
      <c r="Y45" s="24"/>
      <c r="Z45" s="24"/>
    </row>
    <row r="46" spans="1:26">
      <c r="A46" s="4">
        <f t="shared" si="0"/>
        <v>1908</v>
      </c>
      <c r="B46" s="15"/>
      <c r="C46" s="15"/>
      <c r="D46" s="15">
        <f>'5.1 Land transport - Road'!L46</f>
        <v>1930481</v>
      </c>
      <c r="E46" s="15">
        <f>'5.2 Land transport - Rail'!K46</f>
        <v>2593144</v>
      </c>
      <c r="F46" s="15">
        <f>'5.3 Electricity and gas'!K46</f>
        <v>247000</v>
      </c>
      <c r="G46" s="15">
        <f>'5.4 Water and waste'!Q46</f>
        <v>479000</v>
      </c>
      <c r="H46" s="15">
        <f>'5.5 Telecommunications'!R46</f>
        <v>363538.77377258951</v>
      </c>
      <c r="I46" s="15">
        <f>'5.6 Health - Hospitals'!J46</f>
        <v>140700</v>
      </c>
      <c r="J46" s="15">
        <f>'5.7 Education'!M46</f>
        <v>204000</v>
      </c>
      <c r="K46" s="15"/>
      <c r="L46" s="15">
        <f>'5.8 Other vertical infra'!W46</f>
        <v>859503.70422159426</v>
      </c>
      <c r="M46" s="15"/>
      <c r="N46" s="15"/>
      <c r="O46" s="15"/>
      <c r="P46" s="15">
        <f t="shared" si="1"/>
        <v>5613163.7737725899</v>
      </c>
      <c r="Q46" s="15">
        <f t="shared" si="3"/>
        <v>1204203.7042215941</v>
      </c>
      <c r="R46" s="15">
        <f t="shared" si="2"/>
        <v>6817367.477994184</v>
      </c>
      <c r="S46" s="24"/>
      <c r="T46" s="24"/>
      <c r="U46" s="24"/>
      <c r="V46" s="24"/>
      <c r="W46" s="24"/>
      <c r="X46" s="24"/>
      <c r="Y46" s="24"/>
      <c r="Z46" s="24"/>
    </row>
    <row r="47" spans="1:26">
      <c r="A47" s="4">
        <f t="shared" si="0"/>
        <v>1909</v>
      </c>
      <c r="B47" s="15"/>
      <c r="C47" s="15"/>
      <c r="D47" s="15">
        <f>'5.1 Land transport - Road'!L47</f>
        <v>1587228</v>
      </c>
      <c r="E47" s="15">
        <f>'5.2 Land transport - Rail'!K47</f>
        <v>4634584</v>
      </c>
      <c r="F47" s="15">
        <f>'5.3 Electricity and gas'!K47</f>
        <v>255000</v>
      </c>
      <c r="G47" s="15">
        <f>'5.4 Water and waste'!Q47</f>
        <v>626000</v>
      </c>
      <c r="H47" s="15">
        <f>'5.5 Telecommunications'!R47</f>
        <v>371800.76850979467</v>
      </c>
      <c r="I47" s="15">
        <f>'5.6 Health - Hospitals'!J47</f>
        <v>166508</v>
      </c>
      <c r="J47" s="15">
        <f>'5.7 Education'!M47</f>
        <v>200000</v>
      </c>
      <c r="K47" s="15"/>
      <c r="L47" s="15">
        <f>'5.8 Other vertical infra'!W47</f>
        <v>922048.12712515192</v>
      </c>
      <c r="M47" s="15"/>
      <c r="N47" s="15"/>
      <c r="O47" s="15"/>
      <c r="P47" s="15">
        <f t="shared" si="1"/>
        <v>7474612.768509795</v>
      </c>
      <c r="Q47" s="15">
        <f t="shared" si="3"/>
        <v>1288556.1271251519</v>
      </c>
      <c r="R47" s="15">
        <f t="shared" si="2"/>
        <v>8763168.8956349473</v>
      </c>
      <c r="S47" s="24"/>
      <c r="T47" s="24"/>
      <c r="U47" s="24"/>
      <c r="V47" s="24"/>
      <c r="W47" s="24"/>
      <c r="X47" s="24"/>
      <c r="Y47" s="24"/>
      <c r="Z47" s="24"/>
    </row>
    <row r="48" spans="1:26">
      <c r="A48" s="4">
        <f t="shared" si="0"/>
        <v>1910</v>
      </c>
      <c r="B48" s="15"/>
      <c r="C48" s="15"/>
      <c r="D48" s="15">
        <f>'5.1 Land transport - Road'!L48</f>
        <v>1681127</v>
      </c>
      <c r="E48" s="15">
        <f>'5.2 Land transport - Rail'!K48</f>
        <v>2537518</v>
      </c>
      <c r="F48" s="15">
        <f>'5.3 Electricity and gas'!K48</f>
        <v>249000</v>
      </c>
      <c r="G48" s="15">
        <f>'5.4 Water and waste'!Q48</f>
        <v>695000</v>
      </c>
      <c r="H48" s="15">
        <f>'5.5 Telecommunications'!R48</f>
        <v>317293.05170586618</v>
      </c>
      <c r="I48" s="15">
        <f>'5.6 Health - Hospitals'!J48</f>
        <v>119344</v>
      </c>
      <c r="J48" s="15">
        <f>'5.7 Education'!M48</f>
        <v>190000</v>
      </c>
      <c r="K48" s="15"/>
      <c r="L48" s="15">
        <f>'5.8 Other vertical infra'!W48</f>
        <v>959794.47282972955</v>
      </c>
      <c r="M48" s="15"/>
      <c r="N48" s="15"/>
      <c r="O48" s="15"/>
      <c r="P48" s="15">
        <f t="shared" si="1"/>
        <v>5479938.0517058661</v>
      </c>
      <c r="Q48" s="15">
        <f t="shared" si="3"/>
        <v>1269138.4728297296</v>
      </c>
      <c r="R48" s="15">
        <f t="shared" si="2"/>
        <v>6749076.5245355954</v>
      </c>
      <c r="S48" s="24"/>
      <c r="T48" s="24"/>
      <c r="U48" s="24"/>
      <c r="V48" s="24"/>
      <c r="W48" s="24"/>
      <c r="X48" s="24"/>
      <c r="Y48" s="24"/>
      <c r="Z48" s="24"/>
    </row>
    <row r="49" spans="1:26">
      <c r="A49" s="4">
        <f t="shared" si="0"/>
        <v>1911</v>
      </c>
      <c r="B49" s="15"/>
      <c r="C49" s="15"/>
      <c r="D49" s="15">
        <f>'5.1 Land transport - Road'!L49</f>
        <v>1971491</v>
      </c>
      <c r="E49" s="15">
        <f>'5.2 Land transport - Rail'!K49</f>
        <v>2377538</v>
      </c>
      <c r="F49" s="15">
        <f>'5.3 Electricity and gas'!K49</f>
        <v>1181000</v>
      </c>
      <c r="G49" s="15">
        <f>'5.4 Water and waste'!Q49</f>
        <v>669000</v>
      </c>
      <c r="H49" s="15">
        <f>'5.5 Telecommunications'!R49</f>
        <v>309601.36085524067</v>
      </c>
      <c r="I49" s="15">
        <f>'5.6 Health - Hospitals'!J49</f>
        <v>207863</v>
      </c>
      <c r="J49" s="15">
        <f>'5.7 Education'!M49</f>
        <v>180000</v>
      </c>
      <c r="K49" s="15"/>
      <c r="L49" s="15">
        <f>'5.8 Other vertical infra'!W49</f>
        <v>1300347.4384303682</v>
      </c>
      <c r="M49" s="15"/>
      <c r="N49" s="15"/>
      <c r="O49" s="15"/>
      <c r="P49" s="15">
        <f t="shared" si="1"/>
        <v>6508630.3608552404</v>
      </c>
      <c r="Q49" s="15">
        <f t="shared" si="3"/>
        <v>1688210.4384303682</v>
      </c>
      <c r="R49" s="15">
        <f t="shared" si="2"/>
        <v>8196840.7992856083</v>
      </c>
      <c r="S49" s="24"/>
      <c r="T49" s="24"/>
      <c r="U49" s="24"/>
      <c r="V49" s="24"/>
      <c r="W49" s="24"/>
      <c r="X49" s="24"/>
      <c r="Y49" s="24"/>
      <c r="Z49" s="24"/>
    </row>
    <row r="50" spans="1:26">
      <c r="A50" s="4">
        <f t="shared" si="0"/>
        <v>1912</v>
      </c>
      <c r="B50" s="15"/>
      <c r="C50" s="15"/>
      <c r="D50" s="15">
        <f>'5.1 Land transport - Road'!L50</f>
        <v>2005385</v>
      </c>
      <c r="E50" s="15">
        <f>'5.2 Land transport - Rail'!K50</f>
        <v>2358438</v>
      </c>
      <c r="F50" s="15">
        <f>'5.3 Electricity and gas'!K50</f>
        <v>1229000</v>
      </c>
      <c r="G50" s="15">
        <f>'5.4 Water and waste'!Q50</f>
        <v>951000</v>
      </c>
      <c r="H50" s="15">
        <f>'5.5 Telecommunications'!R50</f>
        <v>324945.57787829079</v>
      </c>
      <c r="I50" s="15">
        <f>'5.6 Health - Hospitals'!J50</f>
        <v>268443</v>
      </c>
      <c r="J50" s="15">
        <f>'5.7 Education'!M50</f>
        <v>210000</v>
      </c>
      <c r="K50" s="15"/>
      <c r="L50" s="15">
        <f>'5.8 Other vertical infra'!W50</f>
        <v>913201.202252722</v>
      </c>
      <c r="M50" s="15"/>
      <c r="N50" s="15"/>
      <c r="O50" s="15"/>
      <c r="P50" s="15">
        <f t="shared" si="1"/>
        <v>6868768.5778782908</v>
      </c>
      <c r="Q50" s="15">
        <f t="shared" si="3"/>
        <v>1391644.2022527219</v>
      </c>
      <c r="R50" s="15">
        <f t="shared" si="2"/>
        <v>8260412.7801310122</v>
      </c>
      <c r="S50" s="24"/>
      <c r="T50" s="24"/>
      <c r="U50" s="24"/>
      <c r="V50" s="24"/>
      <c r="W50" s="24"/>
      <c r="X50" s="24"/>
      <c r="Y50" s="24"/>
      <c r="Z50" s="24"/>
    </row>
    <row r="51" spans="1:26">
      <c r="A51" s="4">
        <f t="shared" si="0"/>
        <v>1913</v>
      </c>
      <c r="B51" s="15"/>
      <c r="C51" s="15"/>
      <c r="D51" s="15">
        <f>'5.1 Land transport - Road'!L51</f>
        <v>2181536</v>
      </c>
      <c r="E51" s="15">
        <f>'5.2 Land transport - Rail'!K51</f>
        <v>2285208</v>
      </c>
      <c r="F51" s="15">
        <f>'5.3 Electricity and gas'!K51</f>
        <v>1235000</v>
      </c>
      <c r="G51" s="15">
        <f>'5.4 Water and waste'!Q51</f>
        <v>1342000</v>
      </c>
      <c r="H51" s="15">
        <f>'5.5 Telecommunications'!R51</f>
        <v>445667.23997164</v>
      </c>
      <c r="I51" s="15">
        <f>'5.6 Health - Hospitals'!J51</f>
        <v>264424</v>
      </c>
      <c r="J51" s="15">
        <f>'5.7 Education'!M51</f>
        <v>243908</v>
      </c>
      <c r="K51" s="15"/>
      <c r="L51" s="15">
        <f>'5.8 Other vertical infra'!W51</f>
        <v>653992.44162844506</v>
      </c>
      <c r="M51" s="15"/>
      <c r="N51" s="15"/>
      <c r="O51" s="15"/>
      <c r="P51" s="15">
        <f t="shared" si="1"/>
        <v>7489411.2399716396</v>
      </c>
      <c r="Q51" s="15">
        <f t="shared" si="3"/>
        <v>1162324.4416284449</v>
      </c>
      <c r="R51" s="15">
        <f t="shared" si="2"/>
        <v>8651735.6816000845</v>
      </c>
      <c r="S51" s="24"/>
      <c r="T51" s="24"/>
      <c r="U51" s="24"/>
      <c r="V51" s="24"/>
      <c r="W51" s="24"/>
      <c r="X51" s="24"/>
      <c r="Y51" s="24"/>
      <c r="Z51" s="24"/>
    </row>
    <row r="52" spans="1:26">
      <c r="A52" s="4">
        <f t="shared" si="0"/>
        <v>1914</v>
      </c>
      <c r="B52" s="15"/>
      <c r="C52" s="15"/>
      <c r="D52" s="15">
        <f>'5.1 Land transport - Road'!L52</f>
        <v>2339057</v>
      </c>
      <c r="E52" s="15">
        <f>'5.2 Land transport - Rail'!K52</f>
        <v>2297486</v>
      </c>
      <c r="F52" s="15">
        <f>'5.3 Electricity and gas'!K52</f>
        <v>1294000</v>
      </c>
      <c r="G52" s="15">
        <f>'5.4 Water and waste'!Q52</f>
        <v>987000</v>
      </c>
      <c r="H52" s="15">
        <f>'5.5 Telecommunications'!R52</f>
        <v>633295.81018460821</v>
      </c>
      <c r="I52" s="15">
        <f>'5.6 Health - Hospitals'!J52</f>
        <v>282243</v>
      </c>
      <c r="J52" s="15">
        <f>'5.7 Education'!M52</f>
        <v>245880</v>
      </c>
      <c r="K52" s="15"/>
      <c r="L52" s="15">
        <f>'5.8 Other vertical infra'!W52</f>
        <v>611276.33921272447</v>
      </c>
      <c r="M52" s="15"/>
      <c r="N52" s="15"/>
      <c r="O52" s="15"/>
      <c r="P52" s="15">
        <f t="shared" si="1"/>
        <v>7550838.8101846082</v>
      </c>
      <c r="Q52" s="15">
        <f t="shared" si="3"/>
        <v>1139399.3392127245</v>
      </c>
      <c r="R52" s="15">
        <f t="shared" si="2"/>
        <v>8690238.1493973322</v>
      </c>
      <c r="S52" s="24"/>
      <c r="T52" s="24"/>
      <c r="U52" s="24"/>
      <c r="V52" s="24"/>
      <c r="W52" s="24"/>
      <c r="X52" s="24"/>
      <c r="Y52" s="24"/>
      <c r="Z52" s="24"/>
    </row>
    <row r="53" spans="1:26">
      <c r="A53" s="4">
        <f t="shared" si="0"/>
        <v>1915</v>
      </c>
      <c r="B53" s="15"/>
      <c r="C53" s="15"/>
      <c r="D53" s="15">
        <f>'5.1 Land transport - Road'!L53</f>
        <v>2164956</v>
      </c>
      <c r="E53" s="15">
        <f>'5.2 Land transport - Rail'!K53</f>
        <v>2305258</v>
      </c>
      <c r="F53" s="15">
        <f>'5.3 Electricity and gas'!K53</f>
        <v>1480000</v>
      </c>
      <c r="G53" s="15">
        <f>'5.4 Water and waste'!Q53</f>
        <v>672000</v>
      </c>
      <c r="H53" s="15">
        <f>'5.5 Telecommunications'!R53</f>
        <v>649804.05157449667</v>
      </c>
      <c r="I53" s="15">
        <f>'5.6 Health - Hospitals'!J53</f>
        <v>268414</v>
      </c>
      <c r="J53" s="15">
        <f>'5.7 Education'!M53</f>
        <v>195944</v>
      </c>
      <c r="K53" s="15"/>
      <c r="L53" s="15">
        <f>'5.8 Other vertical infra'!W53</f>
        <v>606438.41902909218</v>
      </c>
      <c r="M53" s="15"/>
      <c r="N53" s="15"/>
      <c r="O53" s="15"/>
      <c r="P53" s="15">
        <f t="shared" si="1"/>
        <v>7272018.0515744966</v>
      </c>
      <c r="Q53" s="15">
        <f t="shared" si="3"/>
        <v>1070796.4190290922</v>
      </c>
      <c r="R53" s="15">
        <f t="shared" si="2"/>
        <v>8342814.470603589</v>
      </c>
      <c r="S53" s="24"/>
      <c r="T53" s="24"/>
      <c r="U53" s="24"/>
      <c r="V53" s="24"/>
      <c r="W53" s="24"/>
      <c r="X53" s="24"/>
      <c r="Y53" s="24"/>
      <c r="Z53" s="24"/>
    </row>
    <row r="54" spans="1:26">
      <c r="A54" s="4">
        <f t="shared" si="0"/>
        <v>1916</v>
      </c>
      <c r="B54" s="15"/>
      <c r="C54" s="15"/>
      <c r="D54" s="15">
        <f>'5.1 Land transport - Road'!L54</f>
        <v>1402331</v>
      </c>
      <c r="E54" s="15">
        <f>'5.2 Land transport - Rail'!K54</f>
        <v>2403850</v>
      </c>
      <c r="F54" s="15">
        <f>'5.3 Electricity and gas'!K54</f>
        <v>1628000</v>
      </c>
      <c r="G54" s="15">
        <f>'5.4 Water and waste'!Q54</f>
        <v>800000</v>
      </c>
      <c r="H54" s="15">
        <f>'5.5 Telecommunications'!R54</f>
        <v>347893.16325935448</v>
      </c>
      <c r="I54" s="15">
        <f>'5.6 Health - Hospitals'!J54</f>
        <v>236388</v>
      </c>
      <c r="J54" s="15">
        <f>'5.7 Education'!M54</f>
        <v>140734</v>
      </c>
      <c r="K54" s="15"/>
      <c r="L54" s="15">
        <f>'5.8 Other vertical infra'!W54</f>
        <v>550222.68319717259</v>
      </c>
      <c r="M54" s="15"/>
      <c r="N54" s="15"/>
      <c r="O54" s="15"/>
      <c r="P54" s="15">
        <f t="shared" si="1"/>
        <v>6582074.1632593544</v>
      </c>
      <c r="Q54" s="15">
        <f t="shared" si="3"/>
        <v>927344.68319717259</v>
      </c>
      <c r="R54" s="15">
        <f t="shared" si="2"/>
        <v>7509418.8464565268</v>
      </c>
      <c r="S54" s="24"/>
      <c r="T54" s="24"/>
      <c r="U54" s="24"/>
      <c r="V54" s="24"/>
      <c r="W54" s="24"/>
      <c r="X54" s="24"/>
      <c r="Y54" s="24"/>
      <c r="Z54" s="24"/>
    </row>
    <row r="55" spans="1:26">
      <c r="A55" s="4">
        <f t="shared" si="0"/>
        <v>1917</v>
      </c>
      <c r="B55" s="15"/>
      <c r="C55" s="15"/>
      <c r="D55" s="15">
        <f>'5.1 Land transport - Road'!L55</f>
        <v>1044689</v>
      </c>
      <c r="E55" s="15">
        <f>'5.2 Land transport - Rail'!K55</f>
        <v>1704186</v>
      </c>
      <c r="F55" s="15">
        <f>'5.3 Electricity and gas'!K55</f>
        <v>594000</v>
      </c>
      <c r="G55" s="15">
        <f>'5.4 Water and waste'!Q55</f>
        <v>1037000</v>
      </c>
      <c r="H55" s="15">
        <f>'5.5 Telecommunications'!R55</f>
        <v>328353.78477833327</v>
      </c>
      <c r="I55" s="15">
        <f>'5.6 Health - Hospitals'!J55</f>
        <v>266904</v>
      </c>
      <c r="J55" s="15">
        <f>'5.7 Education'!M55</f>
        <v>126164</v>
      </c>
      <c r="K55" s="15"/>
      <c r="L55" s="15">
        <f>'5.8 Other vertical infra'!W55</f>
        <v>502717.23195006052</v>
      </c>
      <c r="M55" s="15"/>
      <c r="N55" s="15"/>
      <c r="O55" s="15"/>
      <c r="P55" s="15">
        <f t="shared" si="1"/>
        <v>4708228.7847783333</v>
      </c>
      <c r="Q55" s="15">
        <f t="shared" si="3"/>
        <v>895785.23195006046</v>
      </c>
      <c r="R55" s="15">
        <f t="shared" si="2"/>
        <v>5604014.0167283937</v>
      </c>
      <c r="S55" s="24"/>
      <c r="T55" s="24"/>
      <c r="U55" s="24"/>
      <c r="V55" s="24"/>
      <c r="W55" s="24"/>
      <c r="X55" s="24"/>
      <c r="Y55" s="24"/>
      <c r="Z55" s="24"/>
    </row>
    <row r="56" spans="1:26">
      <c r="A56" s="4">
        <f t="shared" si="0"/>
        <v>1918</v>
      </c>
      <c r="B56" s="15"/>
      <c r="C56" s="15"/>
      <c r="D56" s="15">
        <f>'5.1 Land transport - Road'!L56</f>
        <v>1202466</v>
      </c>
      <c r="E56" s="15">
        <f>'5.2 Land transport - Rail'!K56</f>
        <v>1221980</v>
      </c>
      <c r="F56" s="15">
        <f>'5.3 Electricity and gas'!K56</f>
        <v>692000</v>
      </c>
      <c r="G56" s="15">
        <f>'5.4 Water and waste'!Q56</f>
        <v>1036000</v>
      </c>
      <c r="H56" s="15">
        <f>'5.5 Telecommunications'!R56</f>
        <v>421065.05712413078</v>
      </c>
      <c r="I56" s="15">
        <f>'5.6 Health - Hospitals'!J56</f>
        <v>291794</v>
      </c>
      <c r="J56" s="15">
        <f>'5.7 Education'!M56</f>
        <v>231312</v>
      </c>
      <c r="K56" s="15"/>
      <c r="L56" s="15">
        <f>'5.8 Other vertical infra'!W56</f>
        <v>392627.32646512636</v>
      </c>
      <c r="M56" s="15"/>
      <c r="N56" s="15"/>
      <c r="O56" s="15"/>
      <c r="P56" s="15">
        <f t="shared" si="1"/>
        <v>4573511.0571241304</v>
      </c>
      <c r="Q56" s="15">
        <f t="shared" si="3"/>
        <v>915733.32646512636</v>
      </c>
      <c r="R56" s="15">
        <f t="shared" si="2"/>
        <v>5489244.3835892566</v>
      </c>
      <c r="S56" s="24"/>
      <c r="T56" s="24"/>
      <c r="U56" s="24"/>
      <c r="V56" s="24"/>
      <c r="W56" s="24"/>
      <c r="X56" s="24"/>
      <c r="Y56" s="24"/>
      <c r="Z56" s="24"/>
    </row>
    <row r="57" spans="1:26">
      <c r="A57" s="4">
        <f t="shared" si="0"/>
        <v>1919</v>
      </c>
      <c r="B57" s="15"/>
      <c r="C57" s="15"/>
      <c r="D57" s="15">
        <f>'5.1 Land transport - Road'!L57</f>
        <v>1871953</v>
      </c>
      <c r="E57" s="15">
        <f>'5.2 Land transport - Rail'!K57</f>
        <v>925438</v>
      </c>
      <c r="F57" s="15">
        <f>'5.3 Electricity and gas'!K57</f>
        <v>742000</v>
      </c>
      <c r="G57" s="15">
        <f>'5.4 Water and waste'!Q57</f>
        <v>1076000</v>
      </c>
      <c r="H57" s="15">
        <f>'5.5 Telecommunications'!R57</f>
        <v>373376.37951643835</v>
      </c>
      <c r="I57" s="15">
        <f>'5.6 Health - Hospitals'!J57</f>
        <v>350774</v>
      </c>
      <c r="J57" s="15">
        <f>'5.7 Education'!M57</f>
        <v>391000</v>
      </c>
      <c r="K57" s="15"/>
      <c r="L57" s="15">
        <f>'5.8 Other vertical infra'!W57</f>
        <v>626673.45787305548</v>
      </c>
      <c r="M57" s="15"/>
      <c r="N57" s="15"/>
      <c r="O57" s="15"/>
      <c r="P57" s="15">
        <f t="shared" si="1"/>
        <v>4988767.3795164386</v>
      </c>
      <c r="Q57" s="15">
        <f t="shared" si="3"/>
        <v>1368447.4578730555</v>
      </c>
      <c r="R57" s="15">
        <f t="shared" si="2"/>
        <v>6357214.8373894943</v>
      </c>
      <c r="S57" s="24"/>
      <c r="T57" s="24"/>
      <c r="U57" s="24"/>
      <c r="V57" s="24"/>
      <c r="W57" s="24"/>
      <c r="X57" s="24"/>
      <c r="Y57" s="24"/>
      <c r="Z57" s="24"/>
    </row>
    <row r="58" spans="1:26">
      <c r="A58" s="4">
        <f t="shared" si="0"/>
        <v>1920</v>
      </c>
      <c r="B58" s="15"/>
      <c r="C58" s="15"/>
      <c r="D58" s="15">
        <f>'5.1 Land transport - Road'!L58</f>
        <v>2981783</v>
      </c>
      <c r="E58" s="15">
        <f>'5.2 Land transport - Rail'!K58</f>
        <v>1472916</v>
      </c>
      <c r="F58" s="15">
        <f>'5.3 Electricity and gas'!K58</f>
        <v>783000</v>
      </c>
      <c r="G58" s="15">
        <f>'5.4 Water and waste'!Q58</f>
        <v>447000</v>
      </c>
      <c r="H58" s="15">
        <f>'5.5 Telecommunications'!R58</f>
        <v>440910.61830450891</v>
      </c>
      <c r="I58" s="15">
        <f>'5.6 Health - Hospitals'!J58</f>
        <v>307994</v>
      </c>
      <c r="J58" s="15">
        <f>'5.7 Education'!M58</f>
        <v>918586</v>
      </c>
      <c r="K58" s="15"/>
      <c r="L58" s="15">
        <f>'5.8 Other vertical infra'!W58</f>
        <v>910967.98755189264</v>
      </c>
      <c r="M58" s="15"/>
      <c r="N58" s="15"/>
      <c r="O58" s="15"/>
      <c r="P58" s="15">
        <f t="shared" si="1"/>
        <v>6125609.6183045087</v>
      </c>
      <c r="Q58" s="15">
        <f t="shared" si="3"/>
        <v>2137547.9875518926</v>
      </c>
      <c r="R58" s="15">
        <f t="shared" si="2"/>
        <v>8263157.6058564018</v>
      </c>
      <c r="S58" s="24"/>
      <c r="T58" s="24"/>
      <c r="U58" s="24"/>
      <c r="V58" s="24"/>
      <c r="W58" s="24"/>
      <c r="X58" s="24"/>
      <c r="Y58" s="24"/>
      <c r="Z58" s="24"/>
    </row>
    <row r="59" spans="1:26">
      <c r="A59" s="4">
        <f t="shared" si="0"/>
        <v>1921</v>
      </c>
      <c r="B59" s="15"/>
      <c r="C59" s="15"/>
      <c r="D59" s="15">
        <f>'5.1 Land transport - Road'!L59</f>
        <v>3233188</v>
      </c>
      <c r="E59" s="15">
        <f>'5.2 Land transport - Rail'!K59</f>
        <v>2856312</v>
      </c>
      <c r="F59" s="15">
        <f>'5.3 Electricity and gas'!K59</f>
        <v>850000</v>
      </c>
      <c r="G59" s="15">
        <f>'5.4 Water and waste'!Q59</f>
        <v>1569000</v>
      </c>
      <c r="H59" s="15">
        <f>'5.5 Telecommunications'!R59</f>
        <v>671392</v>
      </c>
      <c r="I59" s="15">
        <f>'5.6 Health - Hospitals'!J59</f>
        <v>437916</v>
      </c>
      <c r="J59" s="15">
        <f>'5.7 Education'!M59</f>
        <v>1131760</v>
      </c>
      <c r="K59" s="15"/>
      <c r="L59" s="15">
        <f>'5.8 Other vertical infra'!W59</f>
        <v>1244291.8279355061</v>
      </c>
      <c r="M59" s="15"/>
      <c r="N59" s="15"/>
      <c r="O59" s="15"/>
      <c r="P59" s="15">
        <f t="shared" si="1"/>
        <v>9179892</v>
      </c>
      <c r="Q59" s="15">
        <f t="shared" si="3"/>
        <v>2813967.8279355061</v>
      </c>
      <c r="R59" s="15">
        <f t="shared" si="2"/>
        <v>11993859.827935506</v>
      </c>
      <c r="S59" s="24"/>
      <c r="T59" s="24"/>
      <c r="U59" s="24"/>
      <c r="V59" s="24"/>
      <c r="W59" s="24"/>
      <c r="X59" s="24"/>
      <c r="Y59" s="24"/>
      <c r="Z59" s="24"/>
    </row>
    <row r="60" spans="1:26">
      <c r="A60" s="4">
        <f t="shared" si="0"/>
        <v>1922</v>
      </c>
      <c r="B60" s="15"/>
      <c r="C60" s="15"/>
      <c r="D60" s="15">
        <f>'5.1 Land transport - Road'!L60</f>
        <v>3536248</v>
      </c>
      <c r="E60" s="15">
        <f>'5.2 Land transport - Rail'!K60</f>
        <v>6528504</v>
      </c>
      <c r="F60" s="15">
        <f>'5.3 Electricity and gas'!K60</f>
        <v>837000</v>
      </c>
      <c r="G60" s="15">
        <f>'5.4 Water and waste'!Q60</f>
        <v>1898000</v>
      </c>
      <c r="H60" s="15">
        <f>'5.5 Telecommunications'!R60</f>
        <v>1362152</v>
      </c>
      <c r="I60" s="15">
        <f>'5.6 Health - Hospitals'!J60</f>
        <v>290726</v>
      </c>
      <c r="J60" s="15">
        <f>'5.7 Education'!M60</f>
        <v>723952</v>
      </c>
      <c r="K60" s="15"/>
      <c r="L60" s="15">
        <f>'5.8 Other vertical infra'!W60</f>
        <v>1337178.9347092237</v>
      </c>
      <c r="M60" s="15"/>
      <c r="N60" s="15"/>
      <c r="O60" s="15"/>
      <c r="P60" s="15">
        <f t="shared" si="1"/>
        <v>14161904</v>
      </c>
      <c r="Q60" s="15">
        <f t="shared" si="3"/>
        <v>2351856.9347092239</v>
      </c>
      <c r="R60" s="15">
        <f t="shared" si="2"/>
        <v>16513760.934709225</v>
      </c>
      <c r="S60" s="24"/>
      <c r="T60" s="24"/>
      <c r="U60" s="24"/>
      <c r="V60" s="24"/>
      <c r="W60" s="24"/>
      <c r="X60" s="24"/>
      <c r="Y60" s="24"/>
      <c r="Z60" s="24"/>
    </row>
    <row r="61" spans="1:26">
      <c r="A61" s="4">
        <f t="shared" si="0"/>
        <v>1923</v>
      </c>
      <c r="B61" s="15"/>
      <c r="C61" s="15"/>
      <c r="D61" s="15">
        <f>'5.1 Land transport - Road'!L61</f>
        <v>3734980</v>
      </c>
      <c r="E61" s="15">
        <f>'5.2 Land transport - Rail'!K61</f>
        <v>4322646</v>
      </c>
      <c r="F61" s="15">
        <f>'5.3 Electricity and gas'!K61</f>
        <v>802000</v>
      </c>
      <c r="G61" s="15">
        <f>'5.4 Water and waste'!Q61</f>
        <v>1708000</v>
      </c>
      <c r="H61" s="15">
        <f>'5.5 Telecommunications'!R61</f>
        <v>822960</v>
      </c>
      <c r="I61" s="15">
        <f>'5.6 Health - Hospitals'!J61</f>
        <v>456690</v>
      </c>
      <c r="J61" s="15">
        <f>'5.7 Education'!M61</f>
        <v>591362</v>
      </c>
      <c r="K61" s="15"/>
      <c r="L61" s="15">
        <f>'5.8 Other vertical infra'!W61</f>
        <v>1204107.8408497891</v>
      </c>
      <c r="M61" s="15"/>
      <c r="N61" s="15"/>
      <c r="O61" s="15"/>
      <c r="P61" s="15">
        <f t="shared" si="1"/>
        <v>11390586</v>
      </c>
      <c r="Q61" s="15">
        <f t="shared" si="3"/>
        <v>2252159.8408497889</v>
      </c>
      <c r="R61" s="15">
        <f t="shared" si="2"/>
        <v>13642745.840849789</v>
      </c>
      <c r="S61" s="24"/>
      <c r="T61" s="24"/>
      <c r="U61" s="24"/>
      <c r="V61" s="24"/>
      <c r="W61" s="24"/>
      <c r="X61" s="24"/>
      <c r="Y61" s="24"/>
      <c r="Z61" s="24"/>
    </row>
    <row r="62" spans="1:26">
      <c r="A62" s="4">
        <f t="shared" si="0"/>
        <v>1924</v>
      </c>
      <c r="B62" s="15"/>
      <c r="C62" s="15"/>
      <c r="D62" s="15">
        <f>'5.1 Land transport - Road'!L62</f>
        <v>4477536</v>
      </c>
      <c r="E62" s="15">
        <f>'5.2 Land transport - Rail'!K62</f>
        <v>3775500</v>
      </c>
      <c r="F62" s="15">
        <f>'5.3 Electricity and gas'!K62</f>
        <v>3218000</v>
      </c>
      <c r="G62" s="15">
        <f>'5.4 Water and waste'!Q62</f>
        <v>1860000</v>
      </c>
      <c r="H62" s="15">
        <f>'5.5 Telecommunications'!R62</f>
        <v>519004.66666666605</v>
      </c>
      <c r="I62" s="15">
        <f>'5.6 Health - Hospitals'!J62</f>
        <v>985942</v>
      </c>
      <c r="J62" s="15">
        <f>'5.7 Education'!M62</f>
        <v>924424</v>
      </c>
      <c r="K62" s="15"/>
      <c r="L62" s="15">
        <f>'5.8 Other vertical infra'!W62</f>
        <v>1340801.5035845891</v>
      </c>
      <c r="M62" s="15"/>
      <c r="N62" s="15"/>
      <c r="O62" s="15"/>
      <c r="P62" s="15">
        <f t="shared" si="1"/>
        <v>13850040.666666666</v>
      </c>
      <c r="Q62" s="15">
        <f t="shared" si="3"/>
        <v>3251167.5035845889</v>
      </c>
      <c r="R62" s="15">
        <f t="shared" si="2"/>
        <v>17101208.170251254</v>
      </c>
      <c r="S62" s="24"/>
      <c r="T62" s="24"/>
      <c r="U62" s="24"/>
      <c r="V62" s="24"/>
      <c r="W62" s="24"/>
      <c r="X62" s="24"/>
      <c r="Y62" s="24"/>
      <c r="Z62" s="24"/>
    </row>
    <row r="63" spans="1:26">
      <c r="A63" s="4">
        <f t="shared" si="0"/>
        <v>1925</v>
      </c>
      <c r="B63" s="15">
        <f>'5.1 Land transport - Road'!J63</f>
        <v>466578</v>
      </c>
      <c r="C63" s="15">
        <f>'5.1 Land transport - Road'!K63</f>
        <v>5092295</v>
      </c>
      <c r="D63" s="15">
        <f>'5.1 Land transport - Road'!L63</f>
        <v>5558873</v>
      </c>
      <c r="E63" s="15">
        <f>'5.2 Land transport - Rail'!K63</f>
        <v>4189358</v>
      </c>
      <c r="F63" s="15">
        <f>'5.3 Electricity and gas'!K63</f>
        <v>3977000</v>
      </c>
      <c r="G63" s="15">
        <f>'5.4 Water and waste'!Q63</f>
        <v>2205000</v>
      </c>
      <c r="H63" s="15">
        <f>'5.5 Telecommunications'!R63</f>
        <v>519004.66666666605</v>
      </c>
      <c r="I63" s="15">
        <f>'5.6 Health - Hospitals'!J63</f>
        <v>1254344</v>
      </c>
      <c r="J63" s="15">
        <f>'5.7 Education'!M63</f>
        <v>1129892</v>
      </c>
      <c r="K63" s="15"/>
      <c r="L63" s="15">
        <f>'5.8 Other vertical infra'!W63</f>
        <v>1651193.7944481901</v>
      </c>
      <c r="M63" s="15"/>
      <c r="N63" s="15"/>
      <c r="O63" s="15"/>
      <c r="P63" s="15">
        <f t="shared" si="1"/>
        <v>16449235.666666666</v>
      </c>
      <c r="Q63" s="15">
        <f t="shared" si="3"/>
        <v>4035429.7944481904</v>
      </c>
      <c r="R63" s="15">
        <f t="shared" si="2"/>
        <v>20484665.461114857</v>
      </c>
      <c r="S63" s="24"/>
      <c r="T63" s="24"/>
      <c r="U63" s="24"/>
      <c r="V63" s="24"/>
      <c r="W63" s="24"/>
      <c r="X63" s="24"/>
      <c r="Y63" s="24"/>
      <c r="Z63" s="24"/>
    </row>
    <row r="64" spans="1:26">
      <c r="A64" s="4">
        <f t="shared" si="0"/>
        <v>1926</v>
      </c>
      <c r="B64" s="15">
        <f>'5.1 Land transport - Road'!J64</f>
        <v>524000</v>
      </c>
      <c r="C64" s="15">
        <f>'5.1 Land transport - Road'!K64</f>
        <v>4732448</v>
      </c>
      <c r="D64" s="15">
        <f>'5.1 Land transport - Road'!L64</f>
        <v>5256448</v>
      </c>
      <c r="E64" s="15">
        <f>'5.2 Land transport - Rail'!K64</f>
        <v>5765910</v>
      </c>
      <c r="F64" s="15">
        <f>'5.3 Electricity and gas'!K64</f>
        <v>1278000</v>
      </c>
      <c r="G64" s="15">
        <f>'5.4 Water and waste'!Q64</f>
        <v>2737000</v>
      </c>
      <c r="H64" s="15">
        <f>'5.5 Telecommunications'!R64</f>
        <v>519004.66666666791</v>
      </c>
      <c r="I64" s="15">
        <f>'5.6 Health - Hospitals'!J64</f>
        <v>813840</v>
      </c>
      <c r="J64" s="15">
        <f>'5.7 Education'!M64</f>
        <v>1101908</v>
      </c>
      <c r="K64" s="15"/>
      <c r="L64" s="15">
        <f>'5.8 Other vertical infra'!W64</f>
        <v>1570258.9765835721</v>
      </c>
      <c r="M64" s="15"/>
      <c r="N64" s="15"/>
      <c r="O64" s="15"/>
      <c r="P64" s="15">
        <f t="shared" si="1"/>
        <v>15556362.666666668</v>
      </c>
      <c r="Q64" s="15">
        <f t="shared" si="3"/>
        <v>3486006.9765835721</v>
      </c>
      <c r="R64" s="15">
        <f t="shared" si="2"/>
        <v>19042369.643250242</v>
      </c>
      <c r="S64" s="24"/>
      <c r="T64" s="24"/>
      <c r="U64" s="24"/>
      <c r="V64" s="24"/>
      <c r="W64" s="24"/>
      <c r="X64" s="24"/>
      <c r="Y64" s="24"/>
      <c r="Z64" s="24"/>
    </row>
    <row r="65" spans="1:26">
      <c r="A65" s="4">
        <f t="shared" si="0"/>
        <v>1927</v>
      </c>
      <c r="B65" s="15">
        <f>'5.1 Land transport - Road'!J65</f>
        <v>690000</v>
      </c>
      <c r="C65" s="15">
        <f>'5.1 Land transport - Road'!K65</f>
        <v>4784696</v>
      </c>
      <c r="D65" s="15">
        <f>'5.1 Land transport - Road'!L65</f>
        <v>5474696</v>
      </c>
      <c r="E65" s="15">
        <f>'5.2 Land transport - Rail'!K65</f>
        <v>4624044</v>
      </c>
      <c r="F65" s="15">
        <f>'5.3 Electricity and gas'!K65</f>
        <v>7730000</v>
      </c>
      <c r="G65" s="15">
        <f>'5.4 Water and waste'!Q65</f>
        <v>2754000</v>
      </c>
      <c r="H65" s="15">
        <f>'5.5 Telecommunications'!R65</f>
        <v>1116082</v>
      </c>
      <c r="I65" s="15">
        <f>'5.6 Health - Hospitals'!J65</f>
        <v>622056</v>
      </c>
      <c r="J65" s="15">
        <f>'5.7 Education'!M65</f>
        <v>738268</v>
      </c>
      <c r="K65" s="15"/>
      <c r="L65" s="15">
        <f>'5.8 Other vertical infra'!W65</f>
        <v>1409895.5865249243</v>
      </c>
      <c r="M65" s="15"/>
      <c r="N65" s="15"/>
      <c r="O65" s="15"/>
      <c r="P65" s="15">
        <f t="shared" si="1"/>
        <v>21698822</v>
      </c>
      <c r="Q65" s="15">
        <f t="shared" si="3"/>
        <v>2770219.5865249243</v>
      </c>
      <c r="R65" s="15">
        <f t="shared" si="2"/>
        <v>24469041.586524926</v>
      </c>
      <c r="S65" s="24"/>
      <c r="T65" s="24"/>
      <c r="U65" s="24"/>
      <c r="V65" s="24"/>
      <c r="W65" s="24"/>
      <c r="X65" s="24"/>
      <c r="Y65" s="24"/>
      <c r="Z65" s="24"/>
    </row>
    <row r="66" spans="1:26">
      <c r="A66" s="4">
        <f t="shared" si="0"/>
        <v>1928</v>
      </c>
      <c r="B66" s="15">
        <f>'5.1 Land transport - Road'!J66</f>
        <v>1095994</v>
      </c>
      <c r="C66" s="15">
        <f>'5.1 Land transport - Road'!K66</f>
        <v>5201332</v>
      </c>
      <c r="D66" s="15">
        <f>'5.1 Land transport - Road'!L66</f>
        <v>6297326</v>
      </c>
      <c r="E66" s="15">
        <f>'5.2 Land transport - Rail'!K66</f>
        <v>5537962</v>
      </c>
      <c r="F66" s="15">
        <f>'5.3 Electricity and gas'!K66</f>
        <v>6356000</v>
      </c>
      <c r="G66" s="15">
        <f>'5.4 Water and waste'!Q66</f>
        <v>2789000</v>
      </c>
      <c r="H66" s="15">
        <f>'5.5 Telecommunications'!R66</f>
        <v>1251080</v>
      </c>
      <c r="I66" s="15">
        <f>'5.6 Health - Hospitals'!J66</f>
        <v>523798</v>
      </c>
      <c r="J66" s="15">
        <f>'5.7 Education'!M66</f>
        <v>750846</v>
      </c>
      <c r="K66" s="15"/>
      <c r="L66" s="15">
        <f>'5.8 Other vertical infra'!W66</f>
        <v>709069.68631388538</v>
      </c>
      <c r="M66" s="15"/>
      <c r="N66" s="15"/>
      <c r="O66" s="15"/>
      <c r="P66" s="15">
        <f t="shared" si="1"/>
        <v>22231368</v>
      </c>
      <c r="Q66" s="15">
        <f t="shared" si="3"/>
        <v>1983713.6863138853</v>
      </c>
      <c r="R66" s="15">
        <f t="shared" si="2"/>
        <v>24215081.686313886</v>
      </c>
      <c r="S66" s="24"/>
      <c r="T66" s="24"/>
      <c r="U66" s="24"/>
      <c r="V66" s="24"/>
      <c r="W66" s="24"/>
      <c r="X66" s="24"/>
      <c r="Y66" s="24"/>
      <c r="Z66" s="24"/>
    </row>
    <row r="67" spans="1:26">
      <c r="A67" s="4">
        <f t="shared" si="0"/>
        <v>1929</v>
      </c>
      <c r="B67" s="15">
        <f>'5.1 Land transport - Road'!J67</f>
        <v>1872992</v>
      </c>
      <c r="C67" s="15">
        <f>'5.1 Land transport - Road'!K67</f>
        <v>5163110</v>
      </c>
      <c r="D67" s="15">
        <f>'5.1 Land transport - Road'!L67</f>
        <v>7036102</v>
      </c>
      <c r="E67" s="15">
        <f>'5.2 Land transport - Rail'!K67</f>
        <v>6957512</v>
      </c>
      <c r="F67" s="15">
        <f>'5.3 Electricity and gas'!K67</f>
        <v>5615000</v>
      </c>
      <c r="G67" s="15">
        <f>'5.4 Water and waste'!Q67</f>
        <v>2237000</v>
      </c>
      <c r="H67" s="15">
        <f>'5.5 Telecommunications'!R67</f>
        <v>1248828</v>
      </c>
      <c r="I67" s="15">
        <f>'5.6 Health - Hospitals'!J67</f>
        <v>592268</v>
      </c>
      <c r="J67" s="15">
        <f>'5.7 Education'!M67</f>
        <v>857528</v>
      </c>
      <c r="K67" s="15"/>
      <c r="L67" s="15">
        <f>'5.8 Other vertical infra'!W67</f>
        <v>1148786.1381497742</v>
      </c>
      <c r="M67" s="15"/>
      <c r="N67" s="15"/>
      <c r="O67" s="15"/>
      <c r="P67" s="15">
        <f t="shared" si="1"/>
        <v>23094442</v>
      </c>
      <c r="Q67" s="15">
        <f t="shared" si="3"/>
        <v>2598582.1381497742</v>
      </c>
      <c r="R67" s="15">
        <f t="shared" si="2"/>
        <v>25693024.138149776</v>
      </c>
      <c r="S67" s="24"/>
      <c r="T67" s="24"/>
      <c r="U67" s="24"/>
      <c r="V67" s="24"/>
      <c r="W67" s="24"/>
      <c r="X67" s="24"/>
      <c r="Y67" s="24"/>
      <c r="Z67" s="24"/>
    </row>
    <row r="68" spans="1:26">
      <c r="A68" s="4">
        <f t="shared" si="0"/>
        <v>1930</v>
      </c>
      <c r="B68" s="15">
        <f>'5.1 Land transport - Road'!J68</f>
        <v>2194296</v>
      </c>
      <c r="C68" s="15">
        <f>'5.1 Land transport - Road'!K68</f>
        <v>4950208</v>
      </c>
      <c r="D68" s="15">
        <f>'5.1 Land transport - Road'!L68</f>
        <v>7144504</v>
      </c>
      <c r="E68" s="15">
        <f>'5.2 Land transport - Rail'!K68</f>
        <v>6499750</v>
      </c>
      <c r="F68" s="15">
        <f>'5.3 Electricity and gas'!K68</f>
        <v>8740000</v>
      </c>
      <c r="G68" s="15">
        <f>'5.4 Water and waste'!Q68</f>
        <v>2148000</v>
      </c>
      <c r="H68" s="15">
        <f>'5.5 Telecommunications'!R68</f>
        <v>1188766</v>
      </c>
      <c r="I68" s="15">
        <f>'5.6 Health - Hospitals'!J68</f>
        <v>810338</v>
      </c>
      <c r="J68" s="15">
        <f>'5.7 Education'!M68</f>
        <v>983948</v>
      </c>
      <c r="K68" s="15"/>
      <c r="L68" s="15">
        <f>'5.8 Other vertical infra'!W68</f>
        <v>1425595.8758234177</v>
      </c>
      <c r="M68" s="15"/>
      <c r="N68" s="15"/>
      <c r="O68" s="15"/>
      <c r="P68" s="15">
        <f t="shared" si="1"/>
        <v>25721020</v>
      </c>
      <c r="Q68" s="15">
        <f t="shared" si="3"/>
        <v>3219881.8758234177</v>
      </c>
      <c r="R68" s="15">
        <f t="shared" si="2"/>
        <v>28940901.875823416</v>
      </c>
      <c r="S68" s="24"/>
      <c r="T68" s="24"/>
      <c r="U68" s="24"/>
      <c r="V68" s="24"/>
      <c r="W68" s="24"/>
      <c r="X68" s="24"/>
      <c r="Y68" s="24"/>
      <c r="Z68" s="24"/>
    </row>
    <row r="69" spans="1:26">
      <c r="A69" s="4">
        <f t="shared" si="0"/>
        <v>1931</v>
      </c>
      <c r="B69" s="15">
        <f>'5.1 Land transport - Road'!J69</f>
        <v>1515812</v>
      </c>
      <c r="C69" s="15">
        <f>'5.1 Land transport - Road'!K69</f>
        <v>5221478</v>
      </c>
      <c r="D69" s="15">
        <f>'5.1 Land transport - Road'!L69</f>
        <v>6737290</v>
      </c>
      <c r="E69" s="15">
        <f>'5.2 Land transport - Rail'!K69</f>
        <v>6305872</v>
      </c>
      <c r="F69" s="15">
        <f>'5.3 Electricity and gas'!K69</f>
        <v>3515000</v>
      </c>
      <c r="G69" s="15">
        <f>'5.4 Water and waste'!Q69</f>
        <v>2357000</v>
      </c>
      <c r="H69" s="15">
        <f>'5.5 Telecommunications'!R69</f>
        <v>839512</v>
      </c>
      <c r="I69" s="15">
        <f>'5.6 Health - Hospitals'!J69</f>
        <v>363802</v>
      </c>
      <c r="J69" s="15">
        <f>'5.7 Education'!M69</f>
        <v>518296</v>
      </c>
      <c r="K69" s="15"/>
      <c r="L69" s="15">
        <f>'5.8 Other vertical infra'!W69</f>
        <v>1047033.958965427</v>
      </c>
      <c r="M69" s="15"/>
      <c r="N69" s="15"/>
      <c r="O69" s="15"/>
      <c r="P69" s="15">
        <f t="shared" si="1"/>
        <v>19754674</v>
      </c>
      <c r="Q69" s="15">
        <f t="shared" si="3"/>
        <v>1929131.958965427</v>
      </c>
      <c r="R69" s="15">
        <f t="shared" si="2"/>
        <v>21683805.958965428</v>
      </c>
      <c r="S69" s="24"/>
      <c r="T69" s="24"/>
      <c r="U69" s="24"/>
      <c r="V69" s="24"/>
      <c r="W69" s="24"/>
      <c r="X69" s="24"/>
      <c r="Y69" s="24"/>
      <c r="Z69" s="24"/>
    </row>
    <row r="70" spans="1:26">
      <c r="A70" s="4">
        <f t="shared" si="0"/>
        <v>1932</v>
      </c>
      <c r="B70" s="15">
        <f>'5.1 Land transport - Road'!J70</f>
        <v>766054</v>
      </c>
      <c r="C70" s="15">
        <f>'5.1 Land transport - Road'!K70</f>
        <v>4449868</v>
      </c>
      <c r="D70" s="15">
        <f>'5.1 Land transport - Road'!L70</f>
        <v>5215922</v>
      </c>
      <c r="E70" s="15">
        <f>'5.2 Land transport - Rail'!K70</f>
        <v>1553352</v>
      </c>
      <c r="F70" s="15">
        <f>'5.3 Electricity and gas'!K70</f>
        <v>1380000</v>
      </c>
      <c r="G70" s="15">
        <f>'5.4 Water and waste'!Q70</f>
        <v>2412000</v>
      </c>
      <c r="H70" s="15">
        <f>'5.5 Telecommunications'!R70</f>
        <v>499892</v>
      </c>
      <c r="I70" s="15">
        <f>'5.6 Health - Hospitals'!J70</f>
        <v>263708</v>
      </c>
      <c r="J70" s="15">
        <f>'5.7 Education'!M70</f>
        <v>112193</v>
      </c>
      <c r="K70" s="15"/>
      <c r="L70" s="15">
        <f>'5.8 Other vertical infra'!W70</f>
        <v>888647.58306831645</v>
      </c>
      <c r="M70" s="15"/>
      <c r="N70" s="15"/>
      <c r="O70" s="15"/>
      <c r="P70" s="15">
        <f t="shared" si="1"/>
        <v>11061166</v>
      </c>
      <c r="Q70" s="15">
        <f t="shared" si="3"/>
        <v>1264548.5830683163</v>
      </c>
      <c r="R70" s="15">
        <f t="shared" si="2"/>
        <v>12325714.583068317</v>
      </c>
      <c r="S70" s="24"/>
      <c r="T70" s="24"/>
      <c r="U70" s="24"/>
      <c r="V70" s="24"/>
      <c r="W70" s="24"/>
      <c r="X70" s="24"/>
      <c r="Y70" s="24"/>
      <c r="Z70" s="24"/>
    </row>
    <row r="71" spans="1:26">
      <c r="A71" s="4">
        <f t="shared" si="0"/>
        <v>1933</v>
      </c>
      <c r="B71" s="15">
        <f>'5.1 Land transport - Road'!J71</f>
        <v>283778</v>
      </c>
      <c r="C71" s="15">
        <f>'5.1 Land transport - Road'!K71</f>
        <v>4892372</v>
      </c>
      <c r="D71" s="15">
        <f>'5.1 Land transport - Road'!L71</f>
        <v>5176150</v>
      </c>
      <c r="E71" s="15">
        <f>'5.2 Land transport - Rail'!K71</f>
        <v>346386</v>
      </c>
      <c r="F71" s="15">
        <f>'5.3 Electricity and gas'!K71</f>
        <v>1605000</v>
      </c>
      <c r="G71" s="15">
        <f>'5.4 Water and waste'!Q71</f>
        <v>3047000</v>
      </c>
      <c r="H71" s="15">
        <f>'5.5 Telecommunications'!R71</f>
        <v>199998</v>
      </c>
      <c r="I71" s="15">
        <f>'5.6 Health - Hospitals'!J71</f>
        <v>245356</v>
      </c>
      <c r="J71" s="15">
        <f>'5.7 Education'!M71</f>
        <v>109659</v>
      </c>
      <c r="K71" s="15"/>
      <c r="L71" s="15">
        <f>'5.8 Other vertical infra'!W71</f>
        <v>1043694.2781855299</v>
      </c>
      <c r="M71" s="15"/>
      <c r="N71" s="15"/>
      <c r="O71" s="15"/>
      <c r="P71" s="15">
        <f t="shared" si="1"/>
        <v>10374534</v>
      </c>
      <c r="Q71" s="15">
        <f t="shared" si="3"/>
        <v>1398709.2781855299</v>
      </c>
      <c r="R71" s="15">
        <f t="shared" si="2"/>
        <v>11773243.27818553</v>
      </c>
      <c r="S71" s="24"/>
      <c r="T71" s="24"/>
      <c r="U71" s="24"/>
      <c r="V71" s="24"/>
      <c r="W71" s="24"/>
      <c r="X71" s="24"/>
      <c r="Y71" s="24"/>
      <c r="Z71" s="24"/>
    </row>
    <row r="72" spans="1:26">
      <c r="A72" s="4">
        <f t="shared" si="0"/>
        <v>1934</v>
      </c>
      <c r="B72" s="15">
        <f>'5.1 Land transport - Road'!J72</f>
        <v>396590</v>
      </c>
      <c r="C72" s="15">
        <f>'5.1 Land transport - Road'!K72</f>
        <v>4590676</v>
      </c>
      <c r="D72" s="15">
        <f>'5.1 Land transport - Road'!L72</f>
        <v>4987266</v>
      </c>
      <c r="E72" s="15">
        <f>'5.2 Land transport - Rail'!K72</f>
        <v>218046</v>
      </c>
      <c r="F72" s="15">
        <f>'5.3 Electricity and gas'!K72</f>
        <v>462000</v>
      </c>
      <c r="G72" s="15">
        <f>'5.4 Water and waste'!Q72</f>
        <v>3392000</v>
      </c>
      <c r="H72" s="15">
        <f>'5.5 Telecommunications'!R72</f>
        <v>288318</v>
      </c>
      <c r="I72" s="15">
        <f>'5.6 Health - Hospitals'!J72</f>
        <v>394612</v>
      </c>
      <c r="J72" s="15">
        <f>'5.7 Education'!M72</f>
        <v>109347</v>
      </c>
      <c r="K72" s="15"/>
      <c r="L72" s="15">
        <f>'5.8 Other vertical infra'!W72</f>
        <v>1502168.3457554642</v>
      </c>
      <c r="M72" s="15"/>
      <c r="N72" s="15"/>
      <c r="O72" s="15"/>
      <c r="P72" s="15">
        <f t="shared" si="1"/>
        <v>9347630</v>
      </c>
      <c r="Q72" s="15">
        <f t="shared" si="3"/>
        <v>2006127.3457554642</v>
      </c>
      <c r="R72" s="15">
        <f t="shared" si="2"/>
        <v>11353757.345755463</v>
      </c>
      <c r="S72" s="24"/>
      <c r="T72" s="24"/>
      <c r="U72" s="24"/>
      <c r="V72" s="24"/>
      <c r="W72" s="24"/>
      <c r="X72" s="24"/>
      <c r="Y72" s="24"/>
      <c r="Z72" s="24"/>
    </row>
    <row r="73" spans="1:26">
      <c r="A73" s="4">
        <f t="shared" ref="A73:A136" si="4">A72+1</f>
        <v>1935</v>
      </c>
      <c r="B73" s="15">
        <f>'5.1 Land transport - Road'!J73</f>
        <v>650966</v>
      </c>
      <c r="C73" s="15">
        <f>'5.1 Land transport - Road'!K73</f>
        <v>4612216</v>
      </c>
      <c r="D73" s="15">
        <f>'5.1 Land transport - Road'!L73</f>
        <v>5263182</v>
      </c>
      <c r="E73" s="15">
        <f>'5.2 Land transport - Rail'!K73</f>
        <v>278452</v>
      </c>
      <c r="F73" s="15">
        <f>'5.3 Electricity and gas'!K73</f>
        <v>6352000</v>
      </c>
      <c r="G73" s="15">
        <f>'5.4 Water and waste'!Q73</f>
        <v>4046000</v>
      </c>
      <c r="H73" s="15">
        <f>'5.5 Telecommunications'!R73</f>
        <v>271866</v>
      </c>
      <c r="I73" s="15">
        <f>'5.6 Health - Hospitals'!J73</f>
        <v>546472</v>
      </c>
      <c r="J73" s="15">
        <f>'5.7 Education'!M73</f>
        <v>258875</v>
      </c>
      <c r="K73" s="15"/>
      <c r="L73" s="15">
        <f>'5.8 Other vertical infra'!W73</f>
        <v>1784399.393590753</v>
      </c>
      <c r="M73" s="15"/>
      <c r="N73" s="15"/>
      <c r="O73" s="15"/>
      <c r="P73" s="15">
        <f t="shared" ref="P73:P136" si="5">SUM(D73:H73)</f>
        <v>16211500</v>
      </c>
      <c r="Q73" s="15">
        <f t="shared" ref="Q73:Q136" si="6">SUM(I73:N73)</f>
        <v>2589746.393590753</v>
      </c>
      <c r="R73" s="15">
        <f t="shared" ref="R73:R136" si="7">P73+Q73</f>
        <v>18801246.393590752</v>
      </c>
      <c r="S73" s="24"/>
      <c r="T73" s="24"/>
      <c r="U73" s="24"/>
      <c r="V73" s="24"/>
      <c r="W73" s="24"/>
      <c r="X73" s="24"/>
      <c r="Y73" s="24"/>
      <c r="Z73" s="24"/>
    </row>
    <row r="74" spans="1:26">
      <c r="A74" s="4">
        <f t="shared" si="4"/>
        <v>1936</v>
      </c>
      <c r="B74" s="15">
        <f>'5.1 Land transport - Road'!J74</f>
        <v>856168</v>
      </c>
      <c r="C74" s="15">
        <f>'5.1 Land transport - Road'!K74</f>
        <v>7153550</v>
      </c>
      <c r="D74" s="15">
        <f>'5.1 Land transport - Road'!L74</f>
        <v>8009718</v>
      </c>
      <c r="E74" s="15">
        <f>'5.2 Land transport - Rail'!K74</f>
        <v>269382</v>
      </c>
      <c r="F74" s="15">
        <f>'5.3 Electricity and gas'!K74</f>
        <v>1235000</v>
      </c>
      <c r="G74" s="15">
        <f>'5.4 Water and waste'!Q74</f>
        <v>3897000</v>
      </c>
      <c r="H74" s="15">
        <f>'5.5 Telecommunications'!R74</f>
        <v>390760</v>
      </c>
      <c r="I74" s="15">
        <f>'5.6 Health - Hospitals'!J74</f>
        <v>837080</v>
      </c>
      <c r="J74" s="15">
        <f>'5.7 Education'!M74</f>
        <v>573258</v>
      </c>
      <c r="K74" s="15"/>
      <c r="L74" s="15">
        <f>'5.8 Other vertical infra'!W74</f>
        <v>1957785.7773122918</v>
      </c>
      <c r="M74" s="15"/>
      <c r="N74" s="15"/>
      <c r="O74" s="15"/>
      <c r="P74" s="15">
        <f t="shared" si="5"/>
        <v>13801860</v>
      </c>
      <c r="Q74" s="15">
        <f t="shared" si="6"/>
        <v>3368123.7773122918</v>
      </c>
      <c r="R74" s="15">
        <f t="shared" si="7"/>
        <v>17169983.777312294</v>
      </c>
      <c r="S74" s="24"/>
      <c r="T74" s="24"/>
      <c r="U74" s="24"/>
      <c r="V74" s="24"/>
      <c r="W74" s="24"/>
      <c r="X74" s="24"/>
      <c r="Y74" s="24"/>
      <c r="Z74" s="24"/>
    </row>
    <row r="75" spans="1:26">
      <c r="A75" s="4">
        <f t="shared" si="4"/>
        <v>1937</v>
      </c>
      <c r="B75" s="15">
        <f>'5.1 Land transport - Road'!J75</f>
        <v>3002522</v>
      </c>
      <c r="C75" s="15">
        <f>'5.1 Land transport - Road'!K75</f>
        <v>7304434</v>
      </c>
      <c r="D75" s="15">
        <f>'5.1 Land transport - Road'!L75</f>
        <v>10306956</v>
      </c>
      <c r="E75" s="15">
        <f>'5.2 Land transport - Rail'!K75</f>
        <v>2095898</v>
      </c>
      <c r="F75" s="15">
        <f>'5.3 Electricity and gas'!K75</f>
        <v>2988000</v>
      </c>
      <c r="G75" s="15">
        <f>'5.4 Water and waste'!Q75</f>
        <v>2890000</v>
      </c>
      <c r="H75" s="15">
        <f>'5.5 Telecommunications'!R75</f>
        <v>465024</v>
      </c>
      <c r="I75" s="15">
        <f>'5.6 Health - Hospitals'!J75</f>
        <v>934948</v>
      </c>
      <c r="J75" s="15">
        <f>'5.7 Education'!M75</f>
        <v>1165001</v>
      </c>
      <c r="K75" s="15"/>
      <c r="L75" s="15">
        <f>'5.8 Other vertical infra'!W75</f>
        <v>3108642.869821344</v>
      </c>
      <c r="M75" s="15"/>
      <c r="N75" s="15"/>
      <c r="O75" s="15"/>
      <c r="P75" s="15">
        <f t="shared" si="5"/>
        <v>18745878</v>
      </c>
      <c r="Q75" s="15">
        <f t="shared" si="6"/>
        <v>5208591.8698213436</v>
      </c>
      <c r="R75" s="15">
        <f t="shared" si="7"/>
        <v>23954469.869821344</v>
      </c>
      <c r="S75" s="24"/>
      <c r="T75" s="24"/>
      <c r="U75" s="24"/>
      <c r="V75" s="24"/>
      <c r="W75" s="24"/>
      <c r="X75" s="24"/>
      <c r="Y75" s="24"/>
      <c r="Z75" s="24"/>
    </row>
    <row r="76" spans="1:26">
      <c r="A76" s="4">
        <f t="shared" si="4"/>
        <v>1938</v>
      </c>
      <c r="B76" s="15">
        <f>'5.1 Land transport - Road'!J76</f>
        <v>4637200</v>
      </c>
      <c r="C76" s="15">
        <f>'5.1 Land transport - Road'!K76</f>
        <v>8694682</v>
      </c>
      <c r="D76" s="15">
        <f>'5.1 Land transport - Road'!L76</f>
        <v>13331882</v>
      </c>
      <c r="E76" s="15">
        <f>'5.2 Land transport - Rail'!K76</f>
        <v>5058954</v>
      </c>
      <c r="F76" s="15">
        <f>'5.3 Electricity and gas'!K76</f>
        <v>3735000</v>
      </c>
      <c r="G76" s="15">
        <f>'5.4 Water and waste'!Q76</f>
        <v>2435000</v>
      </c>
      <c r="H76" s="15">
        <f>'5.5 Telecommunications'!R76</f>
        <v>624522</v>
      </c>
      <c r="I76" s="15">
        <f>'5.6 Health - Hospitals'!J76</f>
        <v>1249616</v>
      </c>
      <c r="J76" s="15">
        <f>'5.7 Education'!M76</f>
        <v>1408148</v>
      </c>
      <c r="K76" s="15"/>
      <c r="L76" s="15">
        <f>'5.8 Other vertical infra'!W76</f>
        <v>4550795.7054965124</v>
      </c>
      <c r="M76" s="15">
        <f>'5.8 Other vertical infra'!X76</f>
        <v>1101361.7382785601</v>
      </c>
      <c r="N76" s="15"/>
      <c r="O76" s="15"/>
      <c r="P76" s="15">
        <f t="shared" si="5"/>
        <v>25185358</v>
      </c>
      <c r="Q76" s="15">
        <f t="shared" si="6"/>
        <v>8309921.4437750727</v>
      </c>
      <c r="R76" s="15">
        <f t="shared" si="7"/>
        <v>33495279.443775073</v>
      </c>
      <c r="S76" s="24"/>
      <c r="T76" s="24"/>
      <c r="U76" s="24"/>
      <c r="V76" s="24"/>
      <c r="W76" s="24"/>
      <c r="X76" s="24"/>
      <c r="Y76" s="24"/>
      <c r="Z76" s="24"/>
    </row>
    <row r="77" spans="1:26">
      <c r="A77" s="4">
        <f t="shared" si="4"/>
        <v>1939</v>
      </c>
      <c r="B77" s="15">
        <f>'5.1 Land transport - Road'!J77</f>
        <v>6116692</v>
      </c>
      <c r="C77" s="15">
        <f>'5.1 Land transport - Road'!K77</f>
        <v>6894234</v>
      </c>
      <c r="D77" s="15">
        <f>'5.1 Land transport - Road'!L77</f>
        <v>13010926</v>
      </c>
      <c r="E77" s="15">
        <f>'5.2 Land transport - Rail'!K77</f>
        <v>7773296</v>
      </c>
      <c r="F77" s="15">
        <f>'5.3 Electricity and gas'!K77</f>
        <v>3846000</v>
      </c>
      <c r="G77" s="15">
        <f>'5.4 Water and waste'!Q77</f>
        <v>3129000</v>
      </c>
      <c r="H77" s="15">
        <f>'5.5 Telecommunications'!R77</f>
        <v>1151888</v>
      </c>
      <c r="I77" s="15">
        <f>'5.6 Health - Hospitals'!J77</f>
        <v>1293649</v>
      </c>
      <c r="J77" s="15">
        <f>'5.7 Education'!M77</f>
        <v>1797405</v>
      </c>
      <c r="K77" s="15"/>
      <c r="L77" s="15">
        <f>'5.8 Other vertical infra'!W77</f>
        <v>3609141.2983509102</v>
      </c>
      <c r="M77" s="15">
        <f>'5.8 Other vertical infra'!X77</f>
        <v>7549978.507191781</v>
      </c>
      <c r="N77" s="15"/>
      <c r="O77" s="15"/>
      <c r="P77" s="15">
        <f t="shared" si="5"/>
        <v>28911110</v>
      </c>
      <c r="Q77" s="15">
        <f t="shared" si="6"/>
        <v>14250173.805542691</v>
      </c>
      <c r="R77" s="15">
        <f t="shared" si="7"/>
        <v>43161283.805542693</v>
      </c>
      <c r="S77" s="24"/>
      <c r="T77" s="24"/>
      <c r="U77" s="24"/>
      <c r="V77" s="24"/>
      <c r="W77" s="24"/>
      <c r="X77" s="24"/>
      <c r="Y77" s="24"/>
      <c r="Z77" s="24"/>
    </row>
    <row r="78" spans="1:26">
      <c r="A78" s="4">
        <f t="shared" si="4"/>
        <v>1940</v>
      </c>
      <c r="B78" s="15">
        <f>'5.1 Land transport - Road'!J78</f>
        <v>6594220</v>
      </c>
      <c r="C78" s="15">
        <f>'5.1 Land transport - Road'!K78</f>
        <v>2689617</v>
      </c>
      <c r="D78" s="15">
        <f>'5.1 Land transport - Road'!L78</f>
        <v>9283837</v>
      </c>
      <c r="E78" s="15">
        <f>'5.2 Land transport - Rail'!K78</f>
        <v>8023094</v>
      </c>
      <c r="F78" s="15">
        <f>'5.3 Electricity and gas'!K78</f>
        <v>4491000</v>
      </c>
      <c r="G78" s="15">
        <f>'5.4 Water and waste'!Q78</f>
        <v>3513000</v>
      </c>
      <c r="H78" s="15">
        <f>'5.5 Telecommunications'!R78</f>
        <v>833556</v>
      </c>
      <c r="I78" s="15">
        <f>'5.6 Health - Hospitals'!J78</f>
        <v>1692214</v>
      </c>
      <c r="J78" s="15">
        <f>'5.7 Education'!M78</f>
        <v>1153705</v>
      </c>
      <c r="K78" s="15"/>
      <c r="L78" s="15">
        <f>'5.8 Other vertical infra'!W78</f>
        <v>2916844.7410938037</v>
      </c>
      <c r="M78" s="15">
        <f>'5.8 Other vertical infra'!X78</f>
        <v>9728850.5096429829</v>
      </c>
      <c r="N78" s="15"/>
      <c r="O78" s="15"/>
      <c r="P78" s="15">
        <f t="shared" si="5"/>
        <v>26144487</v>
      </c>
      <c r="Q78" s="15">
        <f t="shared" si="6"/>
        <v>15491614.250736786</v>
      </c>
      <c r="R78" s="15">
        <f t="shared" si="7"/>
        <v>41636101.250736788</v>
      </c>
      <c r="S78" s="24"/>
      <c r="T78" s="24"/>
      <c r="U78" s="24"/>
      <c r="V78" s="24"/>
      <c r="W78" s="24"/>
      <c r="X78" s="24"/>
      <c r="Y78" s="24"/>
      <c r="Z78" s="24"/>
    </row>
    <row r="79" spans="1:26">
      <c r="A79" s="4">
        <f t="shared" si="4"/>
        <v>1941</v>
      </c>
      <c r="B79" s="15">
        <f>'5.1 Land transport - Road'!J79</f>
        <v>3184356</v>
      </c>
      <c r="C79" s="15">
        <f>'5.1 Land transport - Road'!K79</f>
        <v>-193645</v>
      </c>
      <c r="D79" s="15">
        <f>'5.1 Land transport - Road'!L79</f>
        <v>2990711</v>
      </c>
      <c r="E79" s="15">
        <f>'5.2 Land transport - Rail'!K79</f>
        <v>3923006</v>
      </c>
      <c r="F79" s="15">
        <f>'5.3 Electricity and gas'!K79</f>
        <v>5008000</v>
      </c>
      <c r="G79" s="15">
        <f>'5.4 Water and waste'!Q79</f>
        <v>3448000</v>
      </c>
      <c r="H79" s="15">
        <f>'5.5 Telecommunications'!R79</f>
        <v>512108</v>
      </c>
      <c r="I79" s="15">
        <f>'5.6 Health - Hospitals'!J79</f>
        <v>1944820</v>
      </c>
      <c r="J79" s="15">
        <f>'5.7 Education'!M79</f>
        <v>993516</v>
      </c>
      <c r="K79" s="15"/>
      <c r="L79" s="15">
        <f>'5.8 Other vertical infra'!W79</f>
        <v>2641996.0050479919</v>
      </c>
      <c r="M79" s="15">
        <f>'5.8 Other vertical infra'!X79</f>
        <v>11723861.698308824</v>
      </c>
      <c r="N79" s="15"/>
      <c r="O79" s="15"/>
      <c r="P79" s="15">
        <f t="shared" si="5"/>
        <v>15881825</v>
      </c>
      <c r="Q79" s="15">
        <f t="shared" si="6"/>
        <v>17304193.703356817</v>
      </c>
      <c r="R79" s="15">
        <f t="shared" si="7"/>
        <v>33186018.703356817</v>
      </c>
      <c r="S79" s="24"/>
      <c r="T79" s="24"/>
      <c r="U79" s="24"/>
      <c r="V79" s="24"/>
      <c r="W79" s="24"/>
      <c r="X79" s="24"/>
      <c r="Y79" s="24"/>
      <c r="Z79" s="24"/>
    </row>
    <row r="80" spans="1:26">
      <c r="A80" s="4">
        <f t="shared" si="4"/>
        <v>1942</v>
      </c>
      <c r="B80" s="15">
        <f>'5.1 Land transport - Road'!J80</f>
        <v>1025814</v>
      </c>
      <c r="C80" s="15">
        <f>'5.1 Land transport - Road'!K80</f>
        <v>-316694</v>
      </c>
      <c r="D80" s="15">
        <f>'5.1 Land transport - Road'!L80</f>
        <v>709120</v>
      </c>
      <c r="E80" s="15">
        <f>'5.2 Land transport - Rail'!K80</f>
        <v>1348530</v>
      </c>
      <c r="F80" s="15">
        <f>'5.3 Electricity and gas'!K80</f>
        <v>2899000</v>
      </c>
      <c r="G80" s="15">
        <f>'5.4 Water and waste'!Q80</f>
        <v>5075000</v>
      </c>
      <c r="H80" s="15">
        <f>'5.5 Telecommunications'!R80</f>
        <v>346294</v>
      </c>
      <c r="I80" s="15">
        <f>'5.6 Health - Hospitals'!J80</f>
        <v>1833840</v>
      </c>
      <c r="J80" s="15">
        <f>'5.7 Education'!M80</f>
        <v>441326</v>
      </c>
      <c r="K80" s="15"/>
      <c r="L80" s="15">
        <f>'5.8 Other vertical infra'!W80</f>
        <v>2300727.8129418292</v>
      </c>
      <c r="M80" s="15">
        <f>'5.8 Other vertical infra'!X80</f>
        <v>9811875.053115515</v>
      </c>
      <c r="N80" s="15"/>
      <c r="O80" s="15"/>
      <c r="P80" s="15">
        <f t="shared" si="5"/>
        <v>10377944</v>
      </c>
      <c r="Q80" s="15">
        <f t="shared" si="6"/>
        <v>14387768.866057344</v>
      </c>
      <c r="R80" s="15">
        <f t="shared" si="7"/>
        <v>24765712.866057344</v>
      </c>
      <c r="S80" s="24"/>
      <c r="T80" s="24"/>
      <c r="U80" s="24"/>
      <c r="V80" s="24"/>
      <c r="W80" s="24"/>
      <c r="X80" s="24"/>
      <c r="Y80" s="24"/>
      <c r="Z80" s="24"/>
    </row>
    <row r="81" spans="1:26">
      <c r="A81" s="4">
        <f t="shared" si="4"/>
        <v>1943</v>
      </c>
      <c r="B81" s="15">
        <f>'5.1 Land transport - Road'!J81</f>
        <v>243228</v>
      </c>
      <c r="C81" s="15">
        <f>'5.1 Land transport - Road'!K81</f>
        <v>895145</v>
      </c>
      <c r="D81" s="15">
        <f>'5.1 Land transport - Road'!L81</f>
        <v>1138373</v>
      </c>
      <c r="E81" s="15">
        <f>'5.2 Land transport - Rail'!K81</f>
        <v>456584</v>
      </c>
      <c r="F81" s="15">
        <f>'5.3 Electricity and gas'!K81</f>
        <v>911000</v>
      </c>
      <c r="G81" s="15">
        <f>'5.4 Water and waste'!Q81</f>
        <v>4322000</v>
      </c>
      <c r="H81" s="15">
        <f>'5.5 Telecommunications'!R81</f>
        <v>264000</v>
      </c>
      <c r="I81" s="15">
        <f>'5.6 Health - Hospitals'!J81</f>
        <v>2749526</v>
      </c>
      <c r="J81" s="15">
        <f>'5.7 Education'!M81</f>
        <v>503153</v>
      </c>
      <c r="K81" s="15"/>
      <c r="L81" s="15">
        <f>'5.8 Other vertical infra'!W81</f>
        <v>2424548.4660794488</v>
      </c>
      <c r="M81" s="15">
        <f>'5.8 Other vertical infra'!X81</f>
        <v>3440816.3743370837</v>
      </c>
      <c r="N81" s="15"/>
      <c r="O81" s="15"/>
      <c r="P81" s="15">
        <f t="shared" si="5"/>
        <v>7091957</v>
      </c>
      <c r="Q81" s="15">
        <f t="shared" si="6"/>
        <v>9118043.840416532</v>
      </c>
      <c r="R81" s="15">
        <f t="shared" si="7"/>
        <v>16210000.840416532</v>
      </c>
      <c r="S81" s="24"/>
      <c r="T81" s="24"/>
      <c r="U81" s="24"/>
      <c r="V81" s="24"/>
      <c r="W81" s="24"/>
      <c r="X81" s="24"/>
      <c r="Y81" s="24"/>
      <c r="Z81" s="24"/>
    </row>
    <row r="82" spans="1:26">
      <c r="A82" s="4">
        <f t="shared" si="4"/>
        <v>1944</v>
      </c>
      <c r="B82" s="15">
        <f>'5.1 Land transport - Road'!J82</f>
        <v>390462</v>
      </c>
      <c r="C82" s="15">
        <f>'5.1 Land transport - Road'!K82</f>
        <v>1320488</v>
      </c>
      <c r="D82" s="15">
        <f>'5.1 Land transport - Road'!L82</f>
        <v>1710950</v>
      </c>
      <c r="E82" s="15">
        <f>'5.2 Land transport - Rail'!K82</f>
        <v>675672</v>
      </c>
      <c r="F82" s="15">
        <f>'5.3 Electricity and gas'!K82</f>
        <v>3871000</v>
      </c>
      <c r="G82" s="15">
        <f>'5.4 Water and waste'!Q82</f>
        <v>5123000</v>
      </c>
      <c r="H82" s="15">
        <f>'5.5 Telecommunications'!R82</f>
        <v>452242</v>
      </c>
      <c r="I82" s="15">
        <f>'5.6 Health - Hospitals'!J82</f>
        <v>3182692</v>
      </c>
      <c r="J82" s="15">
        <f>'5.7 Education'!M82</f>
        <v>1016962</v>
      </c>
      <c r="K82" s="15"/>
      <c r="L82" s="15">
        <f>'5.8 Other vertical infra'!W82</f>
        <v>3241688.3436268494</v>
      </c>
      <c r="M82" s="15">
        <f>'5.8 Other vertical infra'!X82</f>
        <v>2767656.1191252507</v>
      </c>
      <c r="N82" s="15"/>
      <c r="O82" s="15"/>
      <c r="P82" s="15">
        <f t="shared" si="5"/>
        <v>11832864</v>
      </c>
      <c r="Q82" s="15">
        <f t="shared" si="6"/>
        <v>10208998.4627521</v>
      </c>
      <c r="R82" s="15">
        <f t="shared" si="7"/>
        <v>22041862.4627521</v>
      </c>
      <c r="S82" s="24"/>
      <c r="T82" s="24"/>
      <c r="U82" s="24"/>
      <c r="V82" s="24"/>
      <c r="W82" s="24"/>
      <c r="X82" s="24"/>
      <c r="Y82" s="24"/>
      <c r="Z82" s="24"/>
    </row>
    <row r="83" spans="1:26">
      <c r="A83" s="4">
        <f t="shared" si="4"/>
        <v>1945</v>
      </c>
      <c r="B83" s="15">
        <f>'5.1 Land transport - Road'!J83</f>
        <v>586856</v>
      </c>
      <c r="C83" s="15">
        <f>'5.1 Land transport - Road'!K83</f>
        <v>1887174</v>
      </c>
      <c r="D83" s="15">
        <f>'5.1 Land transport - Road'!L83</f>
        <v>2474030</v>
      </c>
      <c r="E83" s="15">
        <f>'5.2 Land transport - Rail'!K83</f>
        <v>1169388</v>
      </c>
      <c r="F83" s="15">
        <f>'5.3 Electricity and gas'!K83</f>
        <v>8985000</v>
      </c>
      <c r="G83" s="15">
        <f>'5.4 Water and waste'!Q83</f>
        <v>5173000</v>
      </c>
      <c r="H83" s="15">
        <f>'5.5 Telecommunications'!R83</f>
        <v>468498</v>
      </c>
      <c r="I83" s="15">
        <f>'5.6 Health - Hospitals'!J83</f>
        <v>3159200</v>
      </c>
      <c r="J83" s="15">
        <f>'5.7 Education'!M83</f>
        <v>2532826</v>
      </c>
      <c r="K83" s="15"/>
      <c r="L83" s="15">
        <f>'5.8 Other vertical infra'!W83</f>
        <v>3486278.7284800182</v>
      </c>
      <c r="M83" s="15">
        <f>'5.8 Other vertical infra'!X83</f>
        <v>8482000</v>
      </c>
      <c r="N83" s="15"/>
      <c r="O83" s="15"/>
      <c r="P83" s="15">
        <f t="shared" si="5"/>
        <v>18269916</v>
      </c>
      <c r="Q83" s="15">
        <f t="shared" si="6"/>
        <v>17660304.728480019</v>
      </c>
      <c r="R83" s="15">
        <f t="shared" si="7"/>
        <v>35930220.728480019</v>
      </c>
      <c r="S83" s="24"/>
      <c r="T83" s="24"/>
      <c r="U83" s="24"/>
      <c r="V83" s="24"/>
      <c r="W83" s="24"/>
      <c r="X83" s="24"/>
      <c r="Y83" s="24"/>
      <c r="Z83" s="24"/>
    </row>
    <row r="84" spans="1:26">
      <c r="A84" s="4">
        <f t="shared" si="4"/>
        <v>1946</v>
      </c>
      <c r="B84" s="15">
        <f>'5.1 Land transport - Road'!J84</f>
        <v>801568</v>
      </c>
      <c r="C84" s="15">
        <f>'5.1 Land transport - Road'!K84</f>
        <v>2974812</v>
      </c>
      <c r="D84" s="15">
        <f>'5.1 Land transport - Road'!L84</f>
        <v>3776380</v>
      </c>
      <c r="E84" s="15">
        <f>'5.2 Land transport - Rail'!K84</f>
        <v>2277504</v>
      </c>
      <c r="F84" s="15">
        <f>'5.3 Electricity and gas'!K84</f>
        <v>9257000</v>
      </c>
      <c r="G84" s="15">
        <f>'5.4 Water and waste'!Q84</f>
        <v>4290000</v>
      </c>
      <c r="H84" s="15">
        <f>'5.5 Telecommunications'!R84</f>
        <v>1404823</v>
      </c>
      <c r="I84" s="15">
        <f>'5.6 Health - Hospitals'!J84</f>
        <v>2972750</v>
      </c>
      <c r="J84" s="15">
        <f>'5.7 Education'!M84</f>
        <v>2114943</v>
      </c>
      <c r="K84" s="15"/>
      <c r="L84" s="15">
        <f>'5.8 Other vertical infra'!W84</f>
        <v>3525561.7436692249</v>
      </c>
      <c r="M84" s="15">
        <f>'5.8 Other vertical infra'!X84</f>
        <v>10724200</v>
      </c>
      <c r="N84" s="15"/>
      <c r="O84" s="15"/>
      <c r="P84" s="15">
        <f t="shared" si="5"/>
        <v>21005707</v>
      </c>
      <c r="Q84" s="15">
        <f t="shared" si="6"/>
        <v>19337454.743669227</v>
      </c>
      <c r="R84" s="15">
        <f t="shared" si="7"/>
        <v>40343161.743669227</v>
      </c>
      <c r="S84" s="24"/>
      <c r="T84" s="24"/>
      <c r="U84" s="24"/>
      <c r="V84" s="24"/>
      <c r="W84" s="24"/>
      <c r="X84" s="24"/>
      <c r="Y84" s="24"/>
      <c r="Z84" s="24"/>
    </row>
    <row r="85" spans="1:26">
      <c r="A85" s="4">
        <f t="shared" si="4"/>
        <v>1947</v>
      </c>
      <c r="B85" s="15">
        <f>'5.1 Land transport - Road'!J85</f>
        <v>1656228</v>
      </c>
      <c r="C85" s="15">
        <f>'5.1 Land transport - Road'!K85</f>
        <v>4520692</v>
      </c>
      <c r="D85" s="15">
        <f>'5.1 Land transport - Road'!L85</f>
        <v>6176920</v>
      </c>
      <c r="E85" s="15">
        <f>'5.2 Land transport - Rail'!K85</f>
        <v>1858202</v>
      </c>
      <c r="F85" s="15">
        <f>'5.3 Electricity and gas'!K85</f>
        <v>14094000</v>
      </c>
      <c r="G85" s="15">
        <f>'5.4 Water and waste'!Q85</f>
        <v>3661000</v>
      </c>
      <c r="H85" s="15">
        <f>'5.5 Telecommunications'!R85</f>
        <v>1404823</v>
      </c>
      <c r="I85" s="15">
        <f>'5.6 Health - Hospitals'!J85</f>
        <v>4141908</v>
      </c>
      <c r="J85" s="15">
        <f>'5.7 Education'!M85</f>
        <v>3463432</v>
      </c>
      <c r="K85" s="15"/>
      <c r="L85" s="15">
        <f>'5.8 Other vertical infra'!W85</f>
        <v>4828924.8759475108</v>
      </c>
      <c r="M85" s="15">
        <f>'5.8 Other vertical infra'!X85</f>
        <v>11535400</v>
      </c>
      <c r="N85" s="15"/>
      <c r="O85" s="15"/>
      <c r="P85" s="15">
        <f t="shared" si="5"/>
        <v>27194945</v>
      </c>
      <c r="Q85" s="15">
        <f t="shared" si="6"/>
        <v>23969664.875947513</v>
      </c>
      <c r="R85" s="15">
        <f t="shared" si="7"/>
        <v>51164609.875947513</v>
      </c>
      <c r="S85" s="24"/>
      <c r="T85" s="24"/>
      <c r="U85" s="24"/>
      <c r="V85" s="24"/>
      <c r="W85" s="24"/>
      <c r="X85" s="24"/>
      <c r="Y85" s="24"/>
      <c r="Z85" s="24"/>
    </row>
    <row r="86" spans="1:26">
      <c r="A86" s="4">
        <f t="shared" si="4"/>
        <v>1948</v>
      </c>
      <c r="B86" s="15">
        <f>'5.1 Land transport - Road'!J86</f>
        <v>3455732</v>
      </c>
      <c r="C86" s="15">
        <f>'5.1 Land transport - Road'!K86</f>
        <v>4595658</v>
      </c>
      <c r="D86" s="15">
        <f>'5.1 Land transport - Road'!L86</f>
        <v>8051390</v>
      </c>
      <c r="E86" s="15">
        <f>'5.2 Land transport - Rail'!K86</f>
        <v>3434060</v>
      </c>
      <c r="F86" s="15">
        <f>'5.3 Electricity and gas'!K86</f>
        <v>15274000</v>
      </c>
      <c r="G86" s="15">
        <f>'5.4 Water and waste'!Q86</f>
        <v>4264000</v>
      </c>
      <c r="H86" s="15">
        <f>'5.5 Telecommunications'!R86</f>
        <v>2011680</v>
      </c>
      <c r="I86" s="15">
        <f>'5.6 Health - Hospitals'!J86</f>
        <v>3666618</v>
      </c>
      <c r="J86" s="15">
        <f>'5.7 Education'!M86</f>
        <v>4817329</v>
      </c>
      <c r="K86" s="15"/>
      <c r="L86" s="15">
        <f>'5.8 Other vertical infra'!W86</f>
        <v>4839802.1900938302</v>
      </c>
      <c r="M86" s="15">
        <f>'5.8 Other vertical infra'!X86</f>
        <v>12352000</v>
      </c>
      <c r="N86" s="15"/>
      <c r="O86" s="15"/>
      <c r="P86" s="15">
        <f t="shared" si="5"/>
        <v>33035130</v>
      </c>
      <c r="Q86" s="15">
        <f t="shared" si="6"/>
        <v>25675749.19009383</v>
      </c>
      <c r="R86" s="15">
        <f t="shared" si="7"/>
        <v>58710879.19009383</v>
      </c>
      <c r="S86" s="24"/>
      <c r="T86" s="24"/>
      <c r="U86" s="24"/>
      <c r="V86" s="24"/>
      <c r="W86" s="24"/>
      <c r="X86" s="24"/>
      <c r="Y86" s="24"/>
      <c r="Z86" s="24"/>
    </row>
    <row r="87" spans="1:26">
      <c r="A87" s="4">
        <f t="shared" si="4"/>
        <v>1949</v>
      </c>
      <c r="B87" s="15">
        <f>'5.1 Land transport - Road'!J87</f>
        <v>4715344</v>
      </c>
      <c r="C87" s="15">
        <f>'5.1 Land transport - Road'!K87</f>
        <v>4515152</v>
      </c>
      <c r="D87" s="15">
        <f>'5.1 Land transport - Road'!L87</f>
        <v>9230496</v>
      </c>
      <c r="E87" s="15">
        <f>'5.2 Land transport - Rail'!K87</f>
        <v>3018622</v>
      </c>
      <c r="F87" s="15">
        <f>'5.3 Electricity and gas'!K87</f>
        <v>17193000</v>
      </c>
      <c r="G87" s="15">
        <f>'5.4 Water and waste'!Q87</f>
        <v>4925000</v>
      </c>
      <c r="H87" s="15">
        <f>'5.5 Telecommunications'!R87</f>
        <v>3341974</v>
      </c>
      <c r="I87" s="15">
        <f>'5.6 Health - Hospitals'!J87</f>
        <v>3357280</v>
      </c>
      <c r="J87" s="15">
        <f>'5.7 Education'!M87</f>
        <v>6931045</v>
      </c>
      <c r="K87" s="15"/>
      <c r="L87" s="15">
        <f>'5.8 Other vertical infra'!W87</f>
        <v>5059657.4803805947</v>
      </c>
      <c r="M87" s="15">
        <f>'5.8 Other vertical infra'!X87</f>
        <v>16859400</v>
      </c>
      <c r="N87" s="15"/>
      <c r="O87" s="15"/>
      <c r="P87" s="15">
        <f t="shared" si="5"/>
        <v>37709092</v>
      </c>
      <c r="Q87" s="15">
        <f t="shared" si="6"/>
        <v>32207382.480380595</v>
      </c>
      <c r="R87" s="15">
        <f t="shared" si="7"/>
        <v>69916474.480380595</v>
      </c>
      <c r="S87" s="24"/>
      <c r="T87" s="24"/>
      <c r="U87" s="24"/>
      <c r="V87" s="24"/>
      <c r="W87" s="24"/>
      <c r="X87" s="24"/>
      <c r="Y87" s="24"/>
      <c r="Z87" s="24"/>
    </row>
    <row r="88" spans="1:26">
      <c r="A88" s="4">
        <f t="shared" si="4"/>
        <v>1950</v>
      </c>
      <c r="B88" s="15">
        <f>'5.1 Land transport - Road'!J88</f>
        <v>5366372</v>
      </c>
      <c r="C88" s="15">
        <f>'5.1 Land transport - Road'!K88</f>
        <v>3109028</v>
      </c>
      <c r="D88" s="15">
        <f>'5.1 Land transport - Road'!L88</f>
        <v>8475400</v>
      </c>
      <c r="E88" s="15">
        <f>'5.2 Land transport - Rail'!K88</f>
        <v>6244492</v>
      </c>
      <c r="F88" s="15">
        <f>'5.3 Electricity and gas'!K88</f>
        <v>19490000</v>
      </c>
      <c r="G88" s="15">
        <f>'5.4 Water and waste'!Q88</f>
        <v>5306000</v>
      </c>
      <c r="H88" s="15">
        <f>'5.5 Telecommunications'!R88</f>
        <v>6841004</v>
      </c>
      <c r="I88" s="15">
        <f>'5.6 Health - Hospitals'!J88</f>
        <v>3252000</v>
      </c>
      <c r="J88" s="15">
        <f>'5.7 Education'!M88</f>
        <v>5159118</v>
      </c>
      <c r="K88" s="15"/>
      <c r="L88" s="15">
        <f>'5.8 Other vertical infra'!W88</f>
        <v>5525578.443625953</v>
      </c>
      <c r="M88" s="15">
        <f>'5.8 Other vertical infra'!X88</f>
        <v>20347362</v>
      </c>
      <c r="N88" s="15"/>
      <c r="O88" s="15"/>
      <c r="P88" s="15">
        <f t="shared" si="5"/>
        <v>46356896</v>
      </c>
      <c r="Q88" s="15">
        <f t="shared" si="6"/>
        <v>34284058.443625957</v>
      </c>
      <c r="R88" s="15">
        <f t="shared" si="7"/>
        <v>80640954.443625957</v>
      </c>
      <c r="S88" s="24"/>
      <c r="T88" s="24"/>
      <c r="U88" s="24"/>
      <c r="V88" s="24"/>
      <c r="W88" s="24"/>
      <c r="X88" s="24"/>
      <c r="Y88" s="24"/>
      <c r="Z88" s="24"/>
    </row>
    <row r="89" spans="1:26">
      <c r="A89" s="4">
        <f t="shared" si="4"/>
        <v>1951</v>
      </c>
      <c r="B89" s="15">
        <f>'5.1 Land transport - Road'!J89</f>
        <v>4364954</v>
      </c>
      <c r="C89" s="15">
        <f>'5.1 Land transport - Road'!K89</f>
        <v>7468778</v>
      </c>
      <c r="D89" s="15">
        <f>'5.1 Land transport - Road'!L89</f>
        <v>11833732</v>
      </c>
      <c r="E89" s="15">
        <f>'5.2 Land transport - Rail'!K89</f>
        <v>7968692</v>
      </c>
      <c r="F89" s="15">
        <f>'5.3 Electricity and gas'!K89</f>
        <v>25068000</v>
      </c>
      <c r="G89" s="15">
        <f>'5.4 Water and waste'!Q89</f>
        <v>5528000</v>
      </c>
      <c r="H89" s="15">
        <f>'5.5 Telecommunications'!R89</f>
        <v>6901848</v>
      </c>
      <c r="I89" s="15">
        <f>'5.6 Health - Hospitals'!J89</f>
        <v>3696000</v>
      </c>
      <c r="J89" s="15">
        <f>'5.7 Education'!M89</f>
        <v>5860349</v>
      </c>
      <c r="K89" s="15"/>
      <c r="L89" s="15">
        <f>'5.8 Other vertical infra'!W89</f>
        <v>8889204.3664266244</v>
      </c>
      <c r="M89" s="15">
        <f>'5.8 Other vertical infra'!X89</f>
        <v>18784038</v>
      </c>
      <c r="N89" s="15"/>
      <c r="O89" s="15"/>
      <c r="P89" s="15">
        <f t="shared" si="5"/>
        <v>57300272</v>
      </c>
      <c r="Q89" s="15">
        <f t="shared" si="6"/>
        <v>37229591.366426624</v>
      </c>
      <c r="R89" s="15">
        <f t="shared" si="7"/>
        <v>94529863.366426617</v>
      </c>
      <c r="S89" s="24"/>
      <c r="T89" s="24"/>
      <c r="U89" s="24"/>
      <c r="V89" s="24"/>
      <c r="W89" s="24"/>
      <c r="X89" s="24"/>
      <c r="Y89" s="24"/>
      <c r="Z89" s="24"/>
    </row>
    <row r="90" spans="1:26">
      <c r="A90" s="4">
        <f t="shared" si="4"/>
        <v>1952</v>
      </c>
      <c r="B90" s="15">
        <f>'5.1 Land transport - Road'!J90</f>
        <v>6556702</v>
      </c>
      <c r="C90" s="15">
        <f>'5.1 Land transport - Road'!K90</f>
        <v>8168638</v>
      </c>
      <c r="D90" s="15">
        <f>'5.1 Land transport - Road'!L90</f>
        <v>14725340</v>
      </c>
      <c r="E90" s="15">
        <f>'5.2 Land transport - Rail'!K90</f>
        <v>7841048</v>
      </c>
      <c r="F90" s="15">
        <f>'5.3 Electricity and gas'!K90</f>
        <v>28773000</v>
      </c>
      <c r="G90" s="15">
        <f>'5.4 Water and waste'!Q90</f>
        <v>6865000</v>
      </c>
      <c r="H90" s="15">
        <f>'5.5 Telecommunications'!R90</f>
        <v>7753522</v>
      </c>
      <c r="I90" s="15">
        <f>'5.6 Health - Hospitals'!J90</f>
        <v>4826000</v>
      </c>
      <c r="J90" s="15">
        <f>'5.7 Education'!M90</f>
        <v>10264805</v>
      </c>
      <c r="K90" s="15"/>
      <c r="L90" s="15">
        <f>'5.8 Other vertical infra'!W90</f>
        <v>12368583.827883957</v>
      </c>
      <c r="M90" s="15">
        <f>'5.8 Other vertical infra'!X90</f>
        <v>13142992</v>
      </c>
      <c r="N90" s="15"/>
      <c r="O90" s="15"/>
      <c r="P90" s="15">
        <f t="shared" si="5"/>
        <v>65957910</v>
      </c>
      <c r="Q90" s="15">
        <f t="shared" si="6"/>
        <v>40602380.827883959</v>
      </c>
      <c r="R90" s="15">
        <f t="shared" si="7"/>
        <v>106560290.82788396</v>
      </c>
      <c r="S90" s="24"/>
      <c r="T90" s="24"/>
      <c r="U90" s="24"/>
      <c r="V90" s="24"/>
      <c r="W90" s="24"/>
      <c r="X90" s="24"/>
      <c r="Y90" s="24"/>
      <c r="Z90" s="24"/>
    </row>
    <row r="91" spans="1:26">
      <c r="A91" s="4">
        <f t="shared" si="4"/>
        <v>1953</v>
      </c>
      <c r="B91" s="15">
        <f>'5.1 Land transport - Road'!J91</f>
        <v>7840910</v>
      </c>
      <c r="C91" s="15">
        <f>'5.1 Land transport - Road'!K91</f>
        <v>8043560</v>
      </c>
      <c r="D91" s="15">
        <f>'5.1 Land transport - Road'!L91</f>
        <v>15884470</v>
      </c>
      <c r="E91" s="15">
        <f>'5.2 Land transport - Rail'!K91</f>
        <v>13577852</v>
      </c>
      <c r="F91" s="15">
        <f>'5.3 Electricity and gas'!K91</f>
        <v>40518000</v>
      </c>
      <c r="G91" s="15">
        <f>'5.4 Water and waste'!Q91</f>
        <v>8557000</v>
      </c>
      <c r="H91" s="15">
        <f>'5.5 Telecommunications'!R91</f>
        <v>8670094</v>
      </c>
      <c r="I91" s="15">
        <f>'5.6 Health - Hospitals'!J91</f>
        <v>6613000</v>
      </c>
      <c r="J91" s="15">
        <f>'5.7 Education'!M91</f>
        <v>12429027</v>
      </c>
      <c r="K91" s="15"/>
      <c r="L91" s="15">
        <f>'5.8 Other vertical infra'!W91</f>
        <v>14600662.706322471</v>
      </c>
      <c r="M91" s="15">
        <f>'5.8 Other vertical infra'!X91</f>
        <v>18585184</v>
      </c>
      <c r="N91" s="15"/>
      <c r="O91" s="15"/>
      <c r="P91" s="15">
        <f t="shared" si="5"/>
        <v>87207416</v>
      </c>
      <c r="Q91" s="15">
        <f t="shared" si="6"/>
        <v>52227873.706322469</v>
      </c>
      <c r="R91" s="15">
        <f t="shared" si="7"/>
        <v>139435289.70632246</v>
      </c>
      <c r="S91" s="24"/>
      <c r="T91" s="24"/>
      <c r="U91" s="24"/>
      <c r="V91" s="24"/>
      <c r="W91" s="24"/>
      <c r="X91" s="24"/>
      <c r="Y91" s="24"/>
      <c r="Z91" s="24"/>
    </row>
    <row r="92" spans="1:26">
      <c r="A92" s="4">
        <f t="shared" si="4"/>
        <v>1954</v>
      </c>
      <c r="B92" s="15">
        <f>'5.1 Land transport - Road'!J92</f>
        <v>8274962</v>
      </c>
      <c r="C92" s="15">
        <f>'5.1 Land transport - Road'!K92</f>
        <v>15677537</v>
      </c>
      <c r="D92" s="15">
        <f>'5.1 Land transport - Road'!L92</f>
        <v>23952499</v>
      </c>
      <c r="E92" s="15">
        <f>'5.2 Land transport - Rail'!K92</f>
        <v>13220452</v>
      </c>
      <c r="F92" s="15">
        <f>'5.3 Electricity and gas'!K92</f>
        <v>42008000</v>
      </c>
      <c r="G92" s="15">
        <f>'5.4 Water and waste'!Q92</f>
        <v>8215000</v>
      </c>
      <c r="H92" s="15">
        <f>'5.5 Telecommunications'!R92</f>
        <v>7868758</v>
      </c>
      <c r="I92" s="15">
        <f>'5.6 Health - Hospitals'!J92</f>
        <v>6609000</v>
      </c>
      <c r="J92" s="15">
        <f>'5.7 Education'!M92</f>
        <v>11337762</v>
      </c>
      <c r="K92" s="15"/>
      <c r="L92" s="15">
        <f>'5.8 Other vertical infra'!W92</f>
        <v>12005938.369529488</v>
      </c>
      <c r="M92" s="15">
        <f>'5.8 Other vertical infra'!X92</f>
        <v>20187776</v>
      </c>
      <c r="N92" s="15"/>
      <c r="O92" s="15"/>
      <c r="P92" s="15">
        <f t="shared" si="5"/>
        <v>95264709</v>
      </c>
      <c r="Q92" s="15">
        <f t="shared" si="6"/>
        <v>50140476.369529486</v>
      </c>
      <c r="R92" s="15">
        <f t="shared" si="7"/>
        <v>145405185.36952949</v>
      </c>
      <c r="S92" s="24"/>
      <c r="T92" s="24"/>
      <c r="U92" s="24"/>
      <c r="V92" s="24"/>
      <c r="W92" s="24"/>
      <c r="X92" s="24"/>
      <c r="Y92" s="24"/>
      <c r="Z92" s="24"/>
    </row>
    <row r="93" spans="1:26">
      <c r="A93" s="4">
        <f t="shared" si="4"/>
        <v>1955</v>
      </c>
      <c r="B93" s="15">
        <f>'5.1 Land transport - Road'!J93</f>
        <v>12436302</v>
      </c>
      <c r="C93" s="15">
        <f>'5.1 Land transport - Road'!K93</f>
        <v>21389525</v>
      </c>
      <c r="D93" s="15">
        <f>'5.1 Land transport - Road'!L93</f>
        <v>33825827</v>
      </c>
      <c r="E93" s="15">
        <f>'5.2 Land transport - Rail'!K93</f>
        <v>15313112</v>
      </c>
      <c r="F93" s="15">
        <f>'5.3 Electricity and gas'!K93</f>
        <v>40674000</v>
      </c>
      <c r="G93" s="15">
        <f>'5.4 Water and waste'!Q93</f>
        <v>10524000</v>
      </c>
      <c r="H93" s="15">
        <f>'5.5 Telecommunications'!R93</f>
        <v>8615180</v>
      </c>
      <c r="I93" s="15">
        <f>'5.6 Health - Hospitals'!J93</f>
        <v>7725000</v>
      </c>
      <c r="J93" s="15">
        <f>'5.7 Education'!M93</f>
        <v>13238233</v>
      </c>
      <c r="K93" s="15"/>
      <c r="L93" s="15">
        <f>'5.8 Other vertical infra'!W93</f>
        <v>14535653.954481598</v>
      </c>
      <c r="M93" s="15">
        <f>'5.8 Other vertical infra'!X93</f>
        <v>17629696</v>
      </c>
      <c r="N93" s="15"/>
      <c r="O93" s="15"/>
      <c r="P93" s="15">
        <f t="shared" si="5"/>
        <v>108952119</v>
      </c>
      <c r="Q93" s="15">
        <f t="shared" si="6"/>
        <v>53128582.954481602</v>
      </c>
      <c r="R93" s="15">
        <f t="shared" si="7"/>
        <v>162080701.9544816</v>
      </c>
      <c r="S93" s="24"/>
      <c r="T93" s="24"/>
      <c r="U93" s="24"/>
      <c r="V93" s="24"/>
      <c r="W93" s="24"/>
      <c r="X93" s="24"/>
      <c r="Y93" s="24"/>
      <c r="Z93" s="24"/>
    </row>
    <row r="94" spans="1:26">
      <c r="A94" s="4">
        <f t="shared" si="4"/>
        <v>1956</v>
      </c>
      <c r="B94" s="15">
        <f>'5.1 Land transport - Road'!J94</f>
        <v>19040126</v>
      </c>
      <c r="C94" s="15">
        <f>'5.1 Land transport - Road'!K94</f>
        <v>18557952</v>
      </c>
      <c r="D94" s="15">
        <f>'5.1 Land transport - Road'!L94</f>
        <v>37598078</v>
      </c>
      <c r="E94" s="15">
        <f>'5.2 Land transport - Rail'!K94</f>
        <v>12002242</v>
      </c>
      <c r="F94" s="15">
        <f>'5.3 Electricity and gas'!K94</f>
        <v>45544000</v>
      </c>
      <c r="G94" s="15">
        <f>'5.4 Water and waste'!Q94</f>
        <v>12682000</v>
      </c>
      <c r="H94" s="15">
        <f>'5.5 Telecommunications'!R94</f>
        <v>10254954</v>
      </c>
      <c r="I94" s="15">
        <f>'5.6 Health - Hospitals'!J94</f>
        <v>8901000</v>
      </c>
      <c r="J94" s="15">
        <f>'5.7 Education'!M94</f>
        <v>14988332</v>
      </c>
      <c r="K94" s="15"/>
      <c r="L94" s="15">
        <f>'5.8 Other vertical infra'!W94</f>
        <v>18328377.350515623</v>
      </c>
      <c r="M94" s="15">
        <f>'5.8 Other vertical infra'!X94</f>
        <v>19754552</v>
      </c>
      <c r="N94" s="15"/>
      <c r="O94" s="15"/>
      <c r="P94" s="15">
        <f t="shared" si="5"/>
        <v>118081274</v>
      </c>
      <c r="Q94" s="15">
        <f t="shared" si="6"/>
        <v>61972261.350515619</v>
      </c>
      <c r="R94" s="15">
        <f t="shared" si="7"/>
        <v>180053535.3505156</v>
      </c>
      <c r="S94" s="24"/>
      <c r="T94" s="24"/>
      <c r="U94" s="24"/>
      <c r="V94" s="24"/>
      <c r="W94" s="24"/>
      <c r="X94" s="24"/>
      <c r="Y94" s="24"/>
      <c r="Z94" s="24"/>
    </row>
    <row r="95" spans="1:26">
      <c r="A95" s="4">
        <f t="shared" si="4"/>
        <v>1957</v>
      </c>
      <c r="B95" s="15">
        <f>'5.1 Land transport - Road'!J95</f>
        <v>20722500</v>
      </c>
      <c r="C95" s="15">
        <f>'5.1 Land transport - Road'!K95</f>
        <v>16297884</v>
      </c>
      <c r="D95" s="15">
        <f>'5.1 Land transport - Road'!L95</f>
        <v>37020384</v>
      </c>
      <c r="E95" s="15">
        <f>'5.2 Land transport - Rail'!K95</f>
        <v>9932134</v>
      </c>
      <c r="F95" s="15">
        <f>'5.3 Electricity and gas'!K95</f>
        <v>50470000</v>
      </c>
      <c r="G95" s="15">
        <f>'5.4 Water and waste'!Q95</f>
        <v>12697000</v>
      </c>
      <c r="H95" s="15">
        <f>'5.5 Telecommunications'!R95</f>
        <v>8859520</v>
      </c>
      <c r="I95" s="15">
        <f>'5.6 Health - Hospitals'!J95</f>
        <v>10855000</v>
      </c>
      <c r="J95" s="15">
        <f>'5.7 Education'!M95</f>
        <v>15356657</v>
      </c>
      <c r="K95" s="15"/>
      <c r="L95" s="15">
        <f>'5.8 Other vertical infra'!W95</f>
        <v>16423040.627356535</v>
      </c>
      <c r="M95" s="15">
        <f>'5.8 Other vertical infra'!X95</f>
        <v>18798542</v>
      </c>
      <c r="N95" s="15"/>
      <c r="O95" s="15"/>
      <c r="P95" s="15">
        <f t="shared" si="5"/>
        <v>118979038</v>
      </c>
      <c r="Q95" s="15">
        <f t="shared" si="6"/>
        <v>61433239.627356537</v>
      </c>
      <c r="R95" s="15">
        <f t="shared" si="7"/>
        <v>180412277.62735653</v>
      </c>
      <c r="S95" s="24"/>
      <c r="T95" s="24"/>
      <c r="U95" s="24"/>
      <c r="V95" s="24"/>
      <c r="W95" s="24"/>
      <c r="X95" s="24"/>
      <c r="Y95" s="24"/>
      <c r="Z95" s="24"/>
    </row>
    <row r="96" spans="1:26">
      <c r="A96" s="4">
        <f t="shared" si="4"/>
        <v>1958</v>
      </c>
      <c r="B96" s="15">
        <f>'5.1 Land transport - Road'!J96</f>
        <v>15881054</v>
      </c>
      <c r="C96" s="15">
        <f>'5.1 Land transport - Road'!K96</f>
        <v>22091788</v>
      </c>
      <c r="D96" s="15">
        <f>'5.1 Land transport - Road'!L96</f>
        <v>37972842</v>
      </c>
      <c r="E96" s="15">
        <f>'5.2 Land transport - Rail'!K96</f>
        <v>5105782</v>
      </c>
      <c r="F96" s="15">
        <f>'5.3 Electricity and gas'!K96</f>
        <v>59852000</v>
      </c>
      <c r="G96" s="15">
        <f>'5.4 Water and waste'!Q96</f>
        <v>15776000</v>
      </c>
      <c r="H96" s="15">
        <f>'5.5 Telecommunications'!R96</f>
        <v>11829062</v>
      </c>
      <c r="I96" s="15">
        <f>'5.6 Health - Hospitals'!J96</f>
        <v>10276000</v>
      </c>
      <c r="J96" s="15">
        <f>'5.7 Education'!M96</f>
        <v>14739617</v>
      </c>
      <c r="K96" s="15"/>
      <c r="L96" s="15">
        <f>'5.8 Other vertical infra'!W96</f>
        <v>21514234.259119492</v>
      </c>
      <c r="M96" s="15">
        <f>'5.8 Other vertical infra'!X96</f>
        <v>15135804</v>
      </c>
      <c r="N96" s="15"/>
      <c r="O96" s="15"/>
      <c r="P96" s="15">
        <f t="shared" si="5"/>
        <v>130535686</v>
      </c>
      <c r="Q96" s="15">
        <f t="shared" si="6"/>
        <v>61665655.259119496</v>
      </c>
      <c r="R96" s="15">
        <f t="shared" si="7"/>
        <v>192201341.25911951</v>
      </c>
      <c r="S96" s="24"/>
      <c r="T96" s="24"/>
      <c r="U96" s="24"/>
      <c r="V96" s="24"/>
      <c r="W96" s="24"/>
      <c r="X96" s="24"/>
      <c r="Y96" s="24"/>
      <c r="Z96" s="24"/>
    </row>
    <row r="97" spans="1:26">
      <c r="A97" s="4">
        <f t="shared" si="4"/>
        <v>1959</v>
      </c>
      <c r="B97" s="15">
        <f>'5.1 Land transport - Road'!J97</f>
        <v>17565952</v>
      </c>
      <c r="C97" s="15">
        <f>'5.1 Land transport - Road'!K97</f>
        <v>24896603</v>
      </c>
      <c r="D97" s="15">
        <f>'5.1 Land transport - Road'!L97</f>
        <v>42462555</v>
      </c>
      <c r="E97" s="15">
        <f>'5.2 Land transport - Rail'!K97</f>
        <v>16940598</v>
      </c>
      <c r="F97" s="15">
        <f>'5.3 Electricity and gas'!K97</f>
        <v>50985000</v>
      </c>
      <c r="G97" s="15">
        <f>'5.4 Water and waste'!Q97</f>
        <v>11558000</v>
      </c>
      <c r="H97" s="15">
        <f>'5.5 Telecommunications'!R97</f>
        <v>12779728</v>
      </c>
      <c r="I97" s="15">
        <f>'5.6 Health - Hospitals'!J97</f>
        <v>11803000</v>
      </c>
      <c r="J97" s="15">
        <f>'5.7 Education'!M97</f>
        <v>14942511</v>
      </c>
      <c r="K97" s="15"/>
      <c r="L97" s="15">
        <f>'5.8 Other vertical infra'!W97</f>
        <v>24423383.910265435</v>
      </c>
      <c r="M97" s="15">
        <f>'5.8 Other vertical infra'!X97</f>
        <v>16007394</v>
      </c>
      <c r="N97" s="15"/>
      <c r="O97" s="15"/>
      <c r="P97" s="15">
        <f t="shared" si="5"/>
        <v>134725881</v>
      </c>
      <c r="Q97" s="15">
        <f t="shared" si="6"/>
        <v>67176288.910265431</v>
      </c>
      <c r="R97" s="15">
        <f t="shared" si="7"/>
        <v>201902169.91026545</v>
      </c>
      <c r="S97" s="24"/>
      <c r="T97" s="24"/>
      <c r="U97" s="24"/>
      <c r="V97" s="24"/>
      <c r="W97" s="24"/>
      <c r="X97" s="24"/>
      <c r="Y97" s="24"/>
      <c r="Z97" s="24"/>
    </row>
    <row r="98" spans="1:26">
      <c r="A98" s="4">
        <f t="shared" si="4"/>
        <v>1960</v>
      </c>
      <c r="B98" s="15">
        <f>'5.1 Land transport - Road'!J98</f>
        <v>21026152</v>
      </c>
      <c r="C98" s="15">
        <f>'5.1 Land transport - Road'!K98</f>
        <v>21387620</v>
      </c>
      <c r="D98" s="15">
        <f>'5.1 Land transport - Road'!L98</f>
        <v>42413772</v>
      </c>
      <c r="E98" s="15">
        <f>'5.2 Land transport - Rail'!K98</f>
        <v>9057118</v>
      </c>
      <c r="F98" s="15">
        <f>'5.3 Electricity and gas'!K98</f>
        <v>61131000</v>
      </c>
      <c r="G98" s="15">
        <f>'5.4 Water and waste'!Q98</f>
        <v>12815000</v>
      </c>
      <c r="H98" s="15">
        <f>'5.5 Telecommunications'!R98</f>
        <v>12127642</v>
      </c>
      <c r="I98" s="15">
        <f>'5.6 Health - Hospitals'!J98</f>
        <v>12589000</v>
      </c>
      <c r="J98" s="15">
        <f>'5.7 Education'!M98</f>
        <v>18111792</v>
      </c>
      <c r="K98" s="15"/>
      <c r="L98" s="15">
        <f>'5.8 Other vertical infra'!W98</f>
        <v>24079114.43559169</v>
      </c>
      <c r="M98" s="15">
        <f>'5.8 Other vertical infra'!X98</f>
        <v>20834000</v>
      </c>
      <c r="N98" s="15"/>
      <c r="O98" s="15"/>
      <c r="P98" s="15">
        <f t="shared" si="5"/>
        <v>137544532</v>
      </c>
      <c r="Q98" s="15">
        <f t="shared" si="6"/>
        <v>75613906.435591698</v>
      </c>
      <c r="R98" s="15">
        <f t="shared" si="7"/>
        <v>213158438.4355917</v>
      </c>
      <c r="S98" s="24"/>
      <c r="T98" s="24"/>
      <c r="U98" s="24"/>
      <c r="V98" s="24"/>
      <c r="W98" s="24"/>
      <c r="X98" s="24"/>
      <c r="Y98" s="24"/>
      <c r="Z98" s="24"/>
    </row>
    <row r="99" spans="1:26">
      <c r="A99" s="4">
        <f t="shared" si="4"/>
        <v>1961</v>
      </c>
      <c r="B99" s="15">
        <f>'5.1 Land transport - Road'!J99</f>
        <v>16620116</v>
      </c>
      <c r="C99" s="15">
        <f>'5.1 Land transport - Road'!K99</f>
        <v>30995108</v>
      </c>
      <c r="D99" s="15">
        <f>'5.1 Land transport - Road'!L99</f>
        <v>47615224</v>
      </c>
      <c r="E99" s="15">
        <f>'5.2 Land transport - Rail'!K99</f>
        <v>8454000</v>
      </c>
      <c r="F99" s="15">
        <f>'5.3 Electricity and gas'!K99</f>
        <v>55511000</v>
      </c>
      <c r="G99" s="15">
        <f>'5.4 Water and waste'!Q99</f>
        <v>14609000</v>
      </c>
      <c r="H99" s="15">
        <f>'5.5 Telecommunications'!R99</f>
        <v>11541604</v>
      </c>
      <c r="I99" s="15">
        <f>'5.6 Health - Hospitals'!J99</f>
        <v>12430400</v>
      </c>
      <c r="J99" s="15">
        <f>'5.7 Education'!M99</f>
        <v>18839000</v>
      </c>
      <c r="K99" s="15"/>
      <c r="L99" s="15">
        <f>'5.8 Other vertical infra'!W99</f>
        <v>23857607.719328735</v>
      </c>
      <c r="M99" s="15">
        <f>'5.8 Other vertical infra'!X99</f>
        <v>18938000</v>
      </c>
      <c r="N99" s="15"/>
      <c r="O99" s="15"/>
      <c r="P99" s="15">
        <f t="shared" si="5"/>
        <v>137730828</v>
      </c>
      <c r="Q99" s="15">
        <f t="shared" si="6"/>
        <v>74065007.719328731</v>
      </c>
      <c r="R99" s="15">
        <f t="shared" si="7"/>
        <v>211795835.71932873</v>
      </c>
      <c r="S99" s="24"/>
      <c r="T99" s="24"/>
      <c r="U99" s="24"/>
      <c r="V99" s="24"/>
      <c r="W99" s="24"/>
      <c r="X99" s="24"/>
      <c r="Y99" s="24"/>
      <c r="Z99" s="24"/>
    </row>
    <row r="100" spans="1:26">
      <c r="A100" s="4">
        <f t="shared" si="4"/>
        <v>1962</v>
      </c>
      <c r="B100" s="15">
        <f>'5.1 Land transport - Road'!J100</f>
        <v>14412758</v>
      </c>
      <c r="C100" s="15">
        <f>'5.1 Land transport - Road'!K100</f>
        <v>31978015</v>
      </c>
      <c r="D100" s="15">
        <f>'5.1 Land transport - Road'!L100</f>
        <v>46390773</v>
      </c>
      <c r="E100" s="15">
        <f>'5.2 Land transport - Rail'!K100</f>
        <v>10032000</v>
      </c>
      <c r="F100" s="15">
        <f>'5.3 Electricity and gas'!K100</f>
        <v>55319000</v>
      </c>
      <c r="G100" s="15">
        <f>'5.4 Water and waste'!Q100</f>
        <v>16117000</v>
      </c>
      <c r="H100" s="15">
        <f>'5.5 Telecommunications'!R100</f>
        <v>12667902</v>
      </c>
      <c r="I100" s="15">
        <f>'5.6 Health - Hospitals'!J100</f>
        <v>14259200</v>
      </c>
      <c r="J100" s="15">
        <f>'5.7 Education'!M100</f>
        <v>17625000</v>
      </c>
      <c r="K100" s="15"/>
      <c r="L100" s="15">
        <f>'5.8 Other vertical infra'!W100</f>
        <v>20908632.761852086</v>
      </c>
      <c r="M100" s="15">
        <f>'5.8 Other vertical infra'!X100</f>
        <v>17032000</v>
      </c>
      <c r="N100" s="15"/>
      <c r="O100" s="15"/>
      <c r="P100" s="15">
        <f t="shared" si="5"/>
        <v>140526675</v>
      </c>
      <c r="Q100" s="15">
        <f t="shared" si="6"/>
        <v>69824832.761852086</v>
      </c>
      <c r="R100" s="15">
        <f t="shared" si="7"/>
        <v>210351507.76185209</v>
      </c>
      <c r="S100" s="24"/>
      <c r="T100" s="24"/>
      <c r="U100" s="24"/>
      <c r="V100" s="24"/>
      <c r="W100" s="24"/>
      <c r="X100" s="24"/>
      <c r="Y100" s="24"/>
      <c r="Z100" s="24"/>
    </row>
    <row r="101" spans="1:26">
      <c r="A101" s="4">
        <f t="shared" si="4"/>
        <v>1963</v>
      </c>
      <c r="B101" s="15">
        <f>'5.1 Land transport - Road'!J101</f>
        <v>15860786</v>
      </c>
      <c r="C101" s="15">
        <f>'5.1 Land transport - Road'!K101</f>
        <v>36223439</v>
      </c>
      <c r="D101" s="15">
        <f>'5.1 Land transport - Road'!L101</f>
        <v>52084225</v>
      </c>
      <c r="E101" s="15">
        <f>'5.2 Land transport - Rail'!K101</f>
        <v>9872000</v>
      </c>
      <c r="F101" s="15">
        <f>'5.3 Electricity and gas'!K101</f>
        <v>55835000</v>
      </c>
      <c r="G101" s="15">
        <f>'5.4 Water and waste'!Q101</f>
        <v>19065000</v>
      </c>
      <c r="H101" s="15">
        <f>'5.5 Telecommunications'!R101</f>
        <v>13865072</v>
      </c>
      <c r="I101" s="15">
        <f>'5.6 Health - Hospitals'!J101</f>
        <v>14714000</v>
      </c>
      <c r="J101" s="15">
        <f>'5.7 Education'!M101</f>
        <v>21566000</v>
      </c>
      <c r="K101" s="15"/>
      <c r="L101" s="15">
        <f>'5.8 Other vertical infra'!W101</f>
        <v>26885044.091963589</v>
      </c>
      <c r="M101" s="15">
        <f>'5.8 Other vertical infra'!X101</f>
        <v>14512000</v>
      </c>
      <c r="N101" s="15"/>
      <c r="O101" s="15"/>
      <c r="P101" s="15">
        <f t="shared" si="5"/>
        <v>150721297</v>
      </c>
      <c r="Q101" s="15">
        <f t="shared" si="6"/>
        <v>77677044.091963589</v>
      </c>
      <c r="R101" s="15">
        <f t="shared" si="7"/>
        <v>228398341.09196359</v>
      </c>
      <c r="S101" s="24"/>
      <c r="T101" s="24"/>
      <c r="U101" s="24"/>
      <c r="V101" s="24"/>
      <c r="W101" s="24"/>
      <c r="X101" s="24"/>
      <c r="Y101" s="24"/>
      <c r="Z101" s="24"/>
    </row>
    <row r="102" spans="1:26">
      <c r="A102" s="4">
        <f t="shared" si="4"/>
        <v>1964</v>
      </c>
      <c r="B102" s="15">
        <f>'5.1 Land transport - Road'!J102</f>
        <v>21536978</v>
      </c>
      <c r="C102" s="15">
        <f>'5.1 Land transport - Road'!K102</f>
        <v>33253171</v>
      </c>
      <c r="D102" s="15">
        <f>'5.1 Land transport - Road'!L102</f>
        <v>54790149</v>
      </c>
      <c r="E102" s="15">
        <f>'5.2 Land transport - Rail'!K102</f>
        <v>3632000</v>
      </c>
      <c r="F102" s="15">
        <f>'5.3 Electricity and gas'!K102</f>
        <v>70102000</v>
      </c>
      <c r="G102" s="15">
        <f>'5.4 Water and waste'!Q102</f>
        <v>19085000</v>
      </c>
      <c r="H102" s="15">
        <f>'5.5 Telecommunications'!R102</f>
        <v>16483880</v>
      </c>
      <c r="I102" s="15">
        <f>'5.6 Health - Hospitals'!J102</f>
        <v>16499000</v>
      </c>
      <c r="J102" s="15">
        <f>'5.7 Education'!M102</f>
        <v>25852000</v>
      </c>
      <c r="K102" s="15"/>
      <c r="L102" s="15">
        <f>'5.8 Other vertical infra'!W102</f>
        <v>34126979.335953303</v>
      </c>
      <c r="M102" s="15">
        <f>'5.8 Other vertical infra'!X102</f>
        <v>14796000</v>
      </c>
      <c r="N102" s="15"/>
      <c r="O102" s="15"/>
      <c r="P102" s="15">
        <f t="shared" si="5"/>
        <v>164093029</v>
      </c>
      <c r="Q102" s="15">
        <f t="shared" si="6"/>
        <v>91273979.335953295</v>
      </c>
      <c r="R102" s="15">
        <f t="shared" si="7"/>
        <v>255367008.3359533</v>
      </c>
      <c r="S102" s="24"/>
      <c r="T102" s="24"/>
      <c r="U102" s="24"/>
      <c r="V102" s="24"/>
      <c r="W102" s="24"/>
      <c r="X102" s="24"/>
      <c r="Y102" s="24"/>
      <c r="Z102" s="24"/>
    </row>
    <row r="103" spans="1:26">
      <c r="A103" s="4">
        <f t="shared" si="4"/>
        <v>1965</v>
      </c>
      <c r="B103" s="15">
        <f>'5.1 Land transport - Road'!J103</f>
        <v>21384740</v>
      </c>
      <c r="C103" s="15">
        <f>'5.1 Land transport - Road'!K103</f>
        <v>40198590</v>
      </c>
      <c r="D103" s="15">
        <f>'5.1 Land transport - Road'!L103</f>
        <v>61583330</v>
      </c>
      <c r="E103" s="15">
        <f>'5.2 Land transport - Rail'!K103</f>
        <v>9954000</v>
      </c>
      <c r="F103" s="15">
        <f>'5.3 Electricity and gas'!K103</f>
        <v>79083000</v>
      </c>
      <c r="G103" s="15">
        <f>'5.4 Water and waste'!Q103</f>
        <v>19596000</v>
      </c>
      <c r="H103" s="15">
        <f>'5.5 Telecommunications'!R103</f>
        <v>16244464</v>
      </c>
      <c r="I103" s="15">
        <f>'5.6 Health - Hospitals'!J103</f>
        <v>18097000</v>
      </c>
      <c r="J103" s="15">
        <f>'5.7 Education'!M103</f>
        <v>27998000</v>
      </c>
      <c r="K103" s="15"/>
      <c r="L103" s="15">
        <f>'5.8 Other vertical infra'!W103</f>
        <v>37060475.510847725</v>
      </c>
      <c r="M103" s="15">
        <f>'5.8 Other vertical infra'!X103</f>
        <v>13576000</v>
      </c>
      <c r="N103" s="15"/>
      <c r="O103" s="15"/>
      <c r="P103" s="15">
        <f t="shared" si="5"/>
        <v>186460794</v>
      </c>
      <c r="Q103" s="15">
        <f t="shared" si="6"/>
        <v>96731475.510847718</v>
      </c>
      <c r="R103" s="15">
        <f t="shared" si="7"/>
        <v>283192269.51084769</v>
      </c>
      <c r="S103" s="24"/>
      <c r="T103" s="24"/>
      <c r="U103" s="24"/>
      <c r="V103" s="24"/>
      <c r="W103" s="24"/>
      <c r="X103" s="24"/>
      <c r="Y103" s="24"/>
      <c r="Z103" s="24"/>
    </row>
    <row r="104" spans="1:26">
      <c r="A104" s="4">
        <f t="shared" si="4"/>
        <v>1966</v>
      </c>
      <c r="B104" s="15">
        <f>'5.1 Land transport - Road'!J104</f>
        <v>29012000</v>
      </c>
      <c r="C104" s="15">
        <f>'5.1 Land transport - Road'!K104</f>
        <v>29867131</v>
      </c>
      <c r="D104" s="15">
        <f>'5.1 Land transport - Road'!L104</f>
        <v>58879131</v>
      </c>
      <c r="E104" s="15">
        <f>'5.2 Land transport - Rail'!K104</f>
        <v>10959200</v>
      </c>
      <c r="F104" s="15">
        <f>'5.3 Electricity and gas'!K104</f>
        <v>96670000</v>
      </c>
      <c r="G104" s="15">
        <f>'5.4 Water and waste'!Q104</f>
        <v>18118000</v>
      </c>
      <c r="H104" s="15">
        <f>'5.5 Telecommunications'!R104</f>
        <v>17414852</v>
      </c>
      <c r="I104" s="15">
        <f>'5.6 Health - Hospitals'!J104</f>
        <v>15815000</v>
      </c>
      <c r="J104" s="15">
        <f>'5.7 Education'!M104</f>
        <v>31669000</v>
      </c>
      <c r="K104" s="15"/>
      <c r="L104" s="15">
        <f>'5.8 Other vertical infra'!W104</f>
        <v>40714001.951377615</v>
      </c>
      <c r="M104" s="15">
        <f>'5.8 Other vertical infra'!X104</f>
        <v>12822000</v>
      </c>
      <c r="N104" s="15"/>
      <c r="O104" s="15"/>
      <c r="P104" s="15">
        <f t="shared" si="5"/>
        <v>202041183</v>
      </c>
      <c r="Q104" s="15">
        <f t="shared" si="6"/>
        <v>101020001.95137762</v>
      </c>
      <c r="R104" s="15">
        <f t="shared" si="7"/>
        <v>303061184.95137763</v>
      </c>
      <c r="S104" s="24"/>
      <c r="T104" s="24"/>
      <c r="U104" s="24"/>
      <c r="V104" s="24"/>
      <c r="W104" s="24"/>
      <c r="X104" s="24"/>
      <c r="Y104" s="24"/>
      <c r="Z104" s="24"/>
    </row>
    <row r="105" spans="1:26">
      <c r="A105" s="4">
        <f t="shared" si="4"/>
        <v>1967</v>
      </c>
      <c r="B105" s="15">
        <f>'5.1 Land transport - Road'!J105</f>
        <v>26368000</v>
      </c>
      <c r="C105" s="15">
        <f>'5.1 Land transport - Road'!K105</f>
        <v>27584377</v>
      </c>
      <c r="D105" s="15">
        <f>'5.1 Land transport - Road'!L105</f>
        <v>53952377</v>
      </c>
      <c r="E105" s="15">
        <f>'5.2 Land transport - Rail'!K105</f>
        <v>11964400</v>
      </c>
      <c r="F105" s="15">
        <f>'5.3 Electricity and gas'!K105</f>
        <v>127556000</v>
      </c>
      <c r="G105" s="15">
        <f>'5.4 Water and waste'!Q105</f>
        <v>20204000</v>
      </c>
      <c r="H105" s="15">
        <f>'5.5 Telecommunications'!R105</f>
        <v>16412856</v>
      </c>
      <c r="I105" s="15">
        <f>'5.6 Health - Hospitals'!J105</f>
        <v>18225600</v>
      </c>
      <c r="J105" s="15">
        <f>'5.7 Education'!M105</f>
        <v>34387000</v>
      </c>
      <c r="K105" s="15"/>
      <c r="L105" s="15">
        <f>'5.8 Other vertical infra'!W105</f>
        <v>32895081.742857177</v>
      </c>
      <c r="M105" s="15">
        <f>'5.8 Other vertical infra'!X105</f>
        <v>14142000</v>
      </c>
      <c r="N105" s="15"/>
      <c r="O105" s="15"/>
      <c r="P105" s="15">
        <f t="shared" si="5"/>
        <v>230089633</v>
      </c>
      <c r="Q105" s="15">
        <f t="shared" si="6"/>
        <v>99649681.742857173</v>
      </c>
      <c r="R105" s="15">
        <f t="shared" si="7"/>
        <v>329739314.74285716</v>
      </c>
      <c r="S105" s="24"/>
      <c r="T105" s="24"/>
      <c r="U105" s="24"/>
      <c r="V105" s="24"/>
      <c r="W105" s="24"/>
      <c r="X105" s="24"/>
      <c r="Y105" s="24"/>
      <c r="Z105" s="24"/>
    </row>
    <row r="106" spans="1:26">
      <c r="A106" s="4">
        <f t="shared" si="4"/>
        <v>1968</v>
      </c>
      <c r="B106" s="15">
        <f>'5.1 Land transport - Road'!J106</f>
        <v>22579000</v>
      </c>
      <c r="C106" s="15">
        <f>'5.1 Land transport - Road'!K106</f>
        <v>38073683</v>
      </c>
      <c r="D106" s="15">
        <f>'5.1 Land transport - Road'!L106</f>
        <v>60652683</v>
      </c>
      <c r="E106" s="15">
        <f>'5.2 Land transport - Rail'!K106</f>
        <v>12969600</v>
      </c>
      <c r="F106" s="15">
        <f>'5.3 Electricity and gas'!K106</f>
        <v>114326000</v>
      </c>
      <c r="G106" s="15">
        <f>'5.4 Water and waste'!Q106</f>
        <v>16912000</v>
      </c>
      <c r="H106" s="15">
        <f>'5.5 Telecommunications'!R106</f>
        <v>17611981</v>
      </c>
      <c r="I106" s="15">
        <f>'5.6 Health - Hospitals'!J106</f>
        <v>23833700</v>
      </c>
      <c r="J106" s="15">
        <f>'5.7 Education'!M106</f>
        <v>33006000</v>
      </c>
      <c r="K106" s="15"/>
      <c r="L106" s="15">
        <f>'5.8 Other vertical infra'!W106</f>
        <v>27992577.673278347</v>
      </c>
      <c r="M106" s="15">
        <f>'5.8 Other vertical infra'!X106</f>
        <v>13757000</v>
      </c>
      <c r="N106" s="15"/>
      <c r="O106" s="15"/>
      <c r="P106" s="15">
        <f t="shared" si="5"/>
        <v>222472264</v>
      </c>
      <c r="Q106" s="15">
        <f t="shared" si="6"/>
        <v>98589277.673278347</v>
      </c>
      <c r="R106" s="15">
        <f t="shared" si="7"/>
        <v>321061541.67327833</v>
      </c>
      <c r="S106" s="24"/>
      <c r="T106" s="24"/>
      <c r="U106" s="24"/>
      <c r="V106" s="24"/>
      <c r="W106" s="24"/>
      <c r="X106" s="24"/>
      <c r="Y106" s="24"/>
      <c r="Z106" s="24"/>
    </row>
    <row r="107" spans="1:26">
      <c r="A107" s="4">
        <f t="shared" si="4"/>
        <v>1969</v>
      </c>
      <c r="B107" s="15">
        <f>'5.1 Land transport - Road'!J107</f>
        <v>25709000</v>
      </c>
      <c r="C107" s="15">
        <f>'5.1 Land transport - Road'!K107</f>
        <v>40128585</v>
      </c>
      <c r="D107" s="15">
        <f>'5.1 Land transport - Road'!L107</f>
        <v>65837585</v>
      </c>
      <c r="E107" s="15">
        <f>'5.2 Land transport - Rail'!K107</f>
        <v>13974800</v>
      </c>
      <c r="F107" s="15">
        <f>'5.3 Electricity and gas'!K107</f>
        <v>80485000</v>
      </c>
      <c r="G107" s="15">
        <f>'5.4 Water and waste'!Q107</f>
        <v>22548000</v>
      </c>
      <c r="H107" s="15">
        <f>'5.5 Telecommunications'!R107</f>
        <v>16505102.593706641</v>
      </c>
      <c r="I107" s="15">
        <f>'5.6 Health - Hospitals'!J107</f>
        <v>24479300</v>
      </c>
      <c r="J107" s="15">
        <f>'5.7 Education'!M107</f>
        <v>34871000</v>
      </c>
      <c r="K107" s="15"/>
      <c r="L107" s="15">
        <f>'5.8 Other vertical infra'!W107</f>
        <v>32844909.137245808</v>
      </c>
      <c r="M107" s="15">
        <f>'5.8 Other vertical infra'!X107</f>
        <v>13230000</v>
      </c>
      <c r="N107" s="15"/>
      <c r="O107" s="15"/>
      <c r="P107" s="15">
        <f t="shared" si="5"/>
        <v>199350487.59370664</v>
      </c>
      <c r="Q107" s="15">
        <f t="shared" si="6"/>
        <v>105425209.1372458</v>
      </c>
      <c r="R107" s="15">
        <f t="shared" si="7"/>
        <v>304775696.73095244</v>
      </c>
      <c r="S107" s="24"/>
      <c r="T107" s="24"/>
      <c r="U107" s="24"/>
      <c r="V107" s="24"/>
      <c r="W107" s="24"/>
      <c r="X107" s="24"/>
      <c r="Y107" s="24"/>
      <c r="Z107" s="24"/>
    </row>
    <row r="108" spans="1:26">
      <c r="A108" s="4">
        <f t="shared" si="4"/>
        <v>1970</v>
      </c>
      <c r="B108" s="15">
        <f>'5.1 Land transport - Road'!J108</f>
        <v>28648000</v>
      </c>
      <c r="C108" s="15">
        <f>'5.1 Land transport - Road'!K108</f>
        <v>41469102</v>
      </c>
      <c r="D108" s="15">
        <f>'5.1 Land transport - Road'!L108</f>
        <v>70117102</v>
      </c>
      <c r="E108" s="15">
        <f>'5.2 Land transport - Rail'!K108</f>
        <v>14980000</v>
      </c>
      <c r="F108" s="15">
        <f>'5.3 Electricity and gas'!K108</f>
        <v>94454000</v>
      </c>
      <c r="G108" s="15">
        <f>'5.4 Water and waste'!Q108</f>
        <v>25037000</v>
      </c>
      <c r="H108" s="15">
        <f>'5.5 Telecommunications'!R108</f>
        <v>23000965.505929537</v>
      </c>
      <c r="I108" s="15">
        <f>'5.6 Health - Hospitals'!J108</f>
        <v>25167000</v>
      </c>
      <c r="J108" s="15">
        <f>'5.7 Education'!M108</f>
        <v>45602000</v>
      </c>
      <c r="K108" s="15"/>
      <c r="L108" s="15">
        <f>'5.8 Other vertical infra'!W108</f>
        <v>43740904.572888941</v>
      </c>
      <c r="M108" s="15">
        <f>'5.8 Other vertical infra'!X108</f>
        <v>13674000</v>
      </c>
      <c r="N108" s="15"/>
      <c r="O108" s="15"/>
      <c r="P108" s="15">
        <f t="shared" si="5"/>
        <v>227589067.50592953</v>
      </c>
      <c r="Q108" s="15">
        <f t="shared" si="6"/>
        <v>128183904.57288894</v>
      </c>
      <c r="R108" s="15">
        <f t="shared" si="7"/>
        <v>355772972.07881844</v>
      </c>
      <c r="S108" s="24"/>
      <c r="T108" s="24"/>
      <c r="U108" s="24"/>
      <c r="V108" s="24"/>
      <c r="W108" s="24"/>
      <c r="X108" s="24"/>
      <c r="Y108" s="24"/>
      <c r="Z108" s="24"/>
    </row>
    <row r="109" spans="1:26">
      <c r="A109" s="4">
        <f t="shared" si="4"/>
        <v>1971</v>
      </c>
      <c r="B109" s="15">
        <f>'5.1 Land transport - Road'!J109</f>
        <v>31123000</v>
      </c>
      <c r="C109" s="15">
        <f>'5.1 Land transport - Road'!K109</f>
        <v>42027205</v>
      </c>
      <c r="D109" s="15">
        <f>'5.1 Land transport - Road'!L109</f>
        <v>73150205</v>
      </c>
      <c r="E109" s="15">
        <f>'5.2 Land transport - Rail'!K109</f>
        <v>14292000</v>
      </c>
      <c r="F109" s="15">
        <f>'5.3 Electricity and gas'!K109</f>
        <v>106177000</v>
      </c>
      <c r="G109" s="15">
        <f>'5.4 Water and waste'!Q109</f>
        <v>27376000</v>
      </c>
      <c r="H109" s="15">
        <f>'5.5 Telecommunications'!R109</f>
        <v>28233412.635240521</v>
      </c>
      <c r="I109" s="15">
        <f>'5.6 Health - Hospitals'!J109</f>
        <v>26317000</v>
      </c>
      <c r="J109" s="15">
        <f>'5.7 Education'!M109</f>
        <v>50341000</v>
      </c>
      <c r="K109" s="15"/>
      <c r="L109" s="15">
        <f>'5.8 Other vertical infra'!W109</f>
        <v>49060802.021064468</v>
      </c>
      <c r="M109" s="15">
        <f>'5.8 Other vertical infra'!X109</f>
        <v>11198000</v>
      </c>
      <c r="N109" s="15"/>
      <c r="O109" s="15"/>
      <c r="P109" s="15">
        <f t="shared" si="5"/>
        <v>249228617.63524053</v>
      </c>
      <c r="Q109" s="15">
        <f t="shared" si="6"/>
        <v>136916802.02106446</v>
      </c>
      <c r="R109" s="15">
        <f t="shared" si="7"/>
        <v>386145419.65630496</v>
      </c>
      <c r="S109" s="24"/>
      <c r="T109" s="24"/>
      <c r="U109" s="24"/>
      <c r="V109" s="24"/>
      <c r="W109" s="24"/>
      <c r="X109" s="24"/>
      <c r="Y109" s="24"/>
      <c r="Z109" s="24"/>
    </row>
    <row r="110" spans="1:26">
      <c r="A110" s="4">
        <f t="shared" si="4"/>
        <v>1972</v>
      </c>
      <c r="B110" s="15">
        <f>'5.1 Land transport - Road'!J110</f>
        <v>32648000</v>
      </c>
      <c r="C110" s="15">
        <f>'5.1 Land transport - Road'!K110</f>
        <v>33463000</v>
      </c>
      <c r="D110" s="15">
        <f>'5.1 Land transport - Road'!L110</f>
        <v>66111000</v>
      </c>
      <c r="E110" s="15">
        <f>'5.2 Land transport - Rail'!K110</f>
        <v>23342000</v>
      </c>
      <c r="F110" s="15">
        <f>'5.3 Electricity and gas'!K110</f>
        <v>122000000</v>
      </c>
      <c r="G110" s="15">
        <f>'5.4 Water and waste'!Q110</f>
        <v>29000000</v>
      </c>
      <c r="H110" s="15">
        <f>'5.5 Telecommunications'!R110</f>
        <v>35011000</v>
      </c>
      <c r="I110" s="15">
        <f>'5.6 Health - Hospitals'!J110</f>
        <v>28774000</v>
      </c>
      <c r="J110" s="15">
        <f>'5.7 Education'!M110</f>
        <v>57628000</v>
      </c>
      <c r="K110" s="15">
        <f>'5.7 Education'!N110</f>
        <v>5361000</v>
      </c>
      <c r="L110" s="15">
        <f>'5.8 Other vertical infra'!W110</f>
        <v>23000000</v>
      </c>
      <c r="M110" s="15">
        <f>'5.8 Other vertical infra'!X110</f>
        <v>8986000</v>
      </c>
      <c r="N110" s="15"/>
      <c r="O110" s="15"/>
      <c r="P110" s="15">
        <f t="shared" si="5"/>
        <v>275464000</v>
      </c>
      <c r="Q110" s="15">
        <f t="shared" si="6"/>
        <v>123749000</v>
      </c>
      <c r="R110" s="15">
        <f t="shared" si="7"/>
        <v>399213000</v>
      </c>
      <c r="S110" s="24"/>
      <c r="T110" s="24"/>
      <c r="U110" s="24"/>
      <c r="V110" s="24"/>
      <c r="W110" s="24"/>
      <c r="X110" s="24"/>
      <c r="Y110" s="24"/>
      <c r="Z110" s="24"/>
    </row>
    <row r="111" spans="1:26">
      <c r="A111" s="4">
        <f t="shared" si="4"/>
        <v>1973</v>
      </c>
      <c r="B111" s="15">
        <f>'5.1 Land transport - Road'!J111</f>
        <v>37964000</v>
      </c>
      <c r="C111" s="15">
        <f>'5.1 Land transport - Road'!K111</f>
        <v>40304000</v>
      </c>
      <c r="D111" s="15">
        <f>'5.1 Land transport - Road'!L111</f>
        <v>78268000</v>
      </c>
      <c r="E111" s="15">
        <f>'5.2 Land transport - Rail'!K111</f>
        <v>23421000</v>
      </c>
      <c r="F111" s="15">
        <f>'5.3 Electricity and gas'!K111</f>
        <v>159000000</v>
      </c>
      <c r="G111" s="15">
        <f>'5.4 Water and waste'!Q111</f>
        <v>36000000</v>
      </c>
      <c r="H111" s="15">
        <f>'5.5 Telecommunications'!R111</f>
        <v>36956000</v>
      </c>
      <c r="I111" s="15">
        <f>'5.6 Health - Hospitals'!J111</f>
        <v>31277000</v>
      </c>
      <c r="J111" s="15">
        <f>'5.7 Education'!M111</f>
        <v>70017000</v>
      </c>
      <c r="K111" s="15">
        <f>'5.7 Education'!N111</f>
        <v>6334000</v>
      </c>
      <c r="L111" s="15">
        <f>'5.8 Other vertical infra'!W111</f>
        <v>37000000</v>
      </c>
      <c r="M111" s="15">
        <f>'5.8 Other vertical infra'!X111</f>
        <v>10430000</v>
      </c>
      <c r="N111" s="15"/>
      <c r="O111" s="15"/>
      <c r="P111" s="15">
        <f t="shared" si="5"/>
        <v>333645000</v>
      </c>
      <c r="Q111" s="15">
        <f t="shared" si="6"/>
        <v>155058000</v>
      </c>
      <c r="R111" s="15">
        <f t="shared" si="7"/>
        <v>488703000</v>
      </c>
      <c r="S111" s="24"/>
      <c r="T111" s="24"/>
      <c r="U111" s="24"/>
      <c r="V111" s="24"/>
      <c r="W111" s="24"/>
      <c r="X111" s="24"/>
      <c r="Y111" s="24"/>
      <c r="Z111" s="24"/>
    </row>
    <row r="112" spans="1:26">
      <c r="A112" s="4">
        <f t="shared" si="4"/>
        <v>1974</v>
      </c>
      <c r="B112" s="15">
        <f>'5.1 Land transport - Road'!J112</f>
        <v>35916000</v>
      </c>
      <c r="C112" s="15">
        <f>'5.1 Land transport - Road'!K112</f>
        <v>28311881</v>
      </c>
      <c r="D112" s="15">
        <f>'5.1 Land transport - Road'!L112</f>
        <v>64227881</v>
      </c>
      <c r="E112" s="15">
        <f>'5.2 Land transport - Rail'!K112</f>
        <v>16260000</v>
      </c>
      <c r="F112" s="15">
        <f>'5.3 Electricity and gas'!K112</f>
        <v>147000000</v>
      </c>
      <c r="G112" s="15">
        <f>'5.4 Water and waste'!Q112</f>
        <v>32000000</v>
      </c>
      <c r="H112" s="15">
        <f>'5.5 Telecommunications'!R112</f>
        <v>50572000</v>
      </c>
      <c r="I112" s="15">
        <f>'5.6 Health - Hospitals'!J112</f>
        <v>33834000</v>
      </c>
      <c r="J112" s="15">
        <f>'5.7 Education'!M112</f>
        <v>72495000</v>
      </c>
      <c r="K112" s="15">
        <f>'5.7 Education'!N112</f>
        <v>15308000</v>
      </c>
      <c r="L112" s="15">
        <f>'5.8 Other vertical infra'!W112</f>
        <v>46000000</v>
      </c>
      <c r="M112" s="15">
        <f>'5.8 Other vertical infra'!X112</f>
        <v>13266228.070175439</v>
      </c>
      <c r="N112" s="15"/>
      <c r="O112" s="15"/>
      <c r="P112" s="15">
        <f t="shared" si="5"/>
        <v>310059881</v>
      </c>
      <c r="Q112" s="15">
        <f t="shared" si="6"/>
        <v>180903228.07017544</v>
      </c>
      <c r="R112" s="15">
        <f t="shared" si="7"/>
        <v>490963109.07017541</v>
      </c>
      <c r="S112" s="24"/>
      <c r="T112" s="24"/>
      <c r="U112" s="24"/>
      <c r="V112" s="24"/>
      <c r="W112" s="24"/>
      <c r="X112" s="24"/>
      <c r="Y112" s="24"/>
      <c r="Z112" s="24"/>
    </row>
    <row r="113" spans="1:26">
      <c r="A113" s="4">
        <f t="shared" si="4"/>
        <v>1975</v>
      </c>
      <c r="B113" s="15">
        <f>'5.1 Land transport - Road'!J113</f>
        <v>40602000</v>
      </c>
      <c r="C113" s="15">
        <f>'5.1 Land transport - Road'!K113</f>
        <v>23994000</v>
      </c>
      <c r="D113" s="15">
        <f>'5.1 Land transport - Road'!L113</f>
        <v>64596000</v>
      </c>
      <c r="E113" s="15">
        <f>'5.2 Land transport - Rail'!K113</f>
        <v>36597000</v>
      </c>
      <c r="F113" s="15">
        <f>'5.3 Electricity and gas'!K113</f>
        <v>219000000</v>
      </c>
      <c r="G113" s="15">
        <f>'5.4 Water and waste'!Q113</f>
        <v>36000000</v>
      </c>
      <c r="H113" s="15">
        <f>'5.5 Telecommunications'!R113</f>
        <v>64187000</v>
      </c>
      <c r="I113" s="15">
        <f>'5.6 Health - Hospitals'!J113</f>
        <v>41811000</v>
      </c>
      <c r="J113" s="15">
        <f>'5.7 Education'!M113</f>
        <v>93500000</v>
      </c>
      <c r="K113" s="15">
        <f>'5.7 Education'!N113</f>
        <v>21980000</v>
      </c>
      <c r="L113" s="15">
        <f>'5.8 Other vertical infra'!W113</f>
        <v>57000000</v>
      </c>
      <c r="M113" s="15">
        <f>'5.8 Other vertical infra'!X113</f>
        <v>30283596.49122807</v>
      </c>
      <c r="N113" s="15"/>
      <c r="O113" s="15"/>
      <c r="P113" s="15">
        <f t="shared" si="5"/>
        <v>420380000</v>
      </c>
      <c r="Q113" s="15">
        <f t="shared" si="6"/>
        <v>244574596.49122807</v>
      </c>
      <c r="R113" s="15">
        <f t="shared" si="7"/>
        <v>664954596.4912281</v>
      </c>
      <c r="S113" s="24"/>
      <c r="T113" s="24"/>
      <c r="U113" s="24"/>
      <c r="V113" s="24"/>
      <c r="W113" s="24"/>
      <c r="X113" s="24"/>
      <c r="Y113" s="24"/>
      <c r="Z113" s="24"/>
    </row>
    <row r="114" spans="1:26">
      <c r="A114" s="4">
        <f t="shared" si="4"/>
        <v>1976</v>
      </c>
      <c r="B114" s="15">
        <f>'5.1 Land transport - Road'!J114</f>
        <v>41620000</v>
      </c>
      <c r="C114" s="15">
        <f>'5.1 Land transport - Road'!K114</f>
        <v>28976000</v>
      </c>
      <c r="D114" s="15">
        <f>'5.1 Land transport - Road'!L114</f>
        <v>70596000</v>
      </c>
      <c r="E114" s="15">
        <f>'5.2 Land transport - Rail'!K114</f>
        <v>72257000</v>
      </c>
      <c r="F114" s="15">
        <f>'5.3 Electricity and gas'!K114</f>
        <v>310000000</v>
      </c>
      <c r="G114" s="15">
        <f>'5.4 Water and waste'!Q114</f>
        <v>56000000</v>
      </c>
      <c r="H114" s="15">
        <f>'5.5 Telecommunications'!R114</f>
        <v>86556000</v>
      </c>
      <c r="I114" s="15">
        <f>'5.6 Health - Hospitals'!J114</f>
        <v>60520000</v>
      </c>
      <c r="J114" s="15">
        <f>'5.7 Education'!M114</f>
        <v>129054000</v>
      </c>
      <c r="K114" s="15">
        <f>'5.7 Education'!N114</f>
        <v>29374000</v>
      </c>
      <c r="L114" s="15">
        <f>'5.8 Other vertical infra'!W114</f>
        <v>71000000</v>
      </c>
      <c r="M114" s="15">
        <f>'5.8 Other vertical infra'!X114</f>
        <v>56450087.719298244</v>
      </c>
      <c r="N114" s="15"/>
      <c r="O114" s="15"/>
      <c r="P114" s="15">
        <f t="shared" si="5"/>
        <v>595409000</v>
      </c>
      <c r="Q114" s="15">
        <f t="shared" si="6"/>
        <v>346398087.71929824</v>
      </c>
      <c r="R114" s="15">
        <f t="shared" si="7"/>
        <v>941807087.71929824</v>
      </c>
      <c r="S114" s="24"/>
      <c r="T114" s="24"/>
      <c r="U114" s="24"/>
      <c r="V114" s="24"/>
      <c r="W114" s="24"/>
      <c r="X114" s="24"/>
      <c r="Y114" s="24"/>
      <c r="Z114" s="24"/>
    </row>
    <row r="115" spans="1:26">
      <c r="A115" s="4">
        <f t="shared" si="4"/>
        <v>1977</v>
      </c>
      <c r="B115" s="15">
        <f>'5.1 Land transport - Road'!J115</f>
        <v>35731000</v>
      </c>
      <c r="C115" s="15">
        <f>'5.1 Land transport - Road'!K115</f>
        <v>27083000</v>
      </c>
      <c r="D115" s="15">
        <f>'5.1 Land transport - Road'!L115</f>
        <v>62814000</v>
      </c>
      <c r="E115" s="15">
        <f>'5.2 Land transport - Rail'!K115</f>
        <v>55555000</v>
      </c>
      <c r="F115" s="15">
        <f>'5.3 Electricity and gas'!K115</f>
        <v>337000000</v>
      </c>
      <c r="G115" s="15">
        <f>'5.4 Water and waste'!Q115</f>
        <v>42000000</v>
      </c>
      <c r="H115" s="15">
        <f>'5.5 Telecommunications'!R115</f>
        <v>81693000</v>
      </c>
      <c r="I115" s="15">
        <f>'5.6 Health - Hospitals'!J115</f>
        <v>74559000</v>
      </c>
      <c r="J115" s="15">
        <f>'5.7 Education'!M115</f>
        <v>128529000</v>
      </c>
      <c r="K115" s="15">
        <f>'5.7 Education'!N115</f>
        <v>36579000</v>
      </c>
      <c r="L115" s="15">
        <f>'5.8 Other vertical infra'!W115</f>
        <v>67000000</v>
      </c>
      <c r="M115" s="15">
        <f>'5.8 Other vertical infra'!X115</f>
        <v>45288157.894736841</v>
      </c>
      <c r="N115" s="15"/>
      <c r="O115" s="15"/>
      <c r="P115" s="15">
        <f t="shared" si="5"/>
        <v>579062000</v>
      </c>
      <c r="Q115" s="15">
        <f t="shared" si="6"/>
        <v>351955157.89473683</v>
      </c>
      <c r="R115" s="15">
        <f t="shared" si="7"/>
        <v>931017157.89473677</v>
      </c>
      <c r="S115" s="24"/>
      <c r="T115" s="24"/>
      <c r="U115" s="24"/>
      <c r="V115" s="24"/>
      <c r="W115" s="24"/>
      <c r="X115" s="24"/>
      <c r="Y115" s="24"/>
      <c r="Z115" s="24"/>
    </row>
    <row r="116" spans="1:26">
      <c r="A116" s="4">
        <f t="shared" si="4"/>
        <v>1978</v>
      </c>
      <c r="B116" s="15">
        <f>'5.1 Land transport - Road'!J116</f>
        <v>37140000</v>
      </c>
      <c r="C116" s="15">
        <f>'5.1 Land transport - Road'!K116</f>
        <v>28272000</v>
      </c>
      <c r="D116" s="15">
        <f>'5.1 Land transport - Road'!L116</f>
        <v>65412000</v>
      </c>
      <c r="E116" s="15">
        <f>'5.2 Land transport - Rail'!K116</f>
        <v>49860000</v>
      </c>
      <c r="F116" s="15">
        <f>'5.3 Electricity and gas'!K116</f>
        <v>396000000</v>
      </c>
      <c r="G116" s="15">
        <f>'5.4 Water and waste'!Q116</f>
        <v>36000000</v>
      </c>
      <c r="H116" s="15">
        <f>'5.5 Telecommunications'!R116</f>
        <v>80720000</v>
      </c>
      <c r="I116" s="15">
        <f>'5.6 Health - Hospitals'!J116</f>
        <v>75365000</v>
      </c>
      <c r="J116" s="15">
        <f>'5.7 Education'!M116</f>
        <v>134257000</v>
      </c>
      <c r="K116" s="15">
        <f>'5.7 Education'!N116</f>
        <v>46122000</v>
      </c>
      <c r="L116" s="15">
        <f>'5.8 Other vertical infra'!W116</f>
        <v>88000000</v>
      </c>
      <c r="M116" s="15">
        <f>'5.8 Other vertical infra'!X116</f>
        <v>50769000</v>
      </c>
      <c r="N116" s="15"/>
      <c r="O116" s="15"/>
      <c r="P116" s="15">
        <f t="shared" si="5"/>
        <v>627992000</v>
      </c>
      <c r="Q116" s="15">
        <f t="shared" si="6"/>
        <v>394513000</v>
      </c>
      <c r="R116" s="15">
        <f t="shared" si="7"/>
        <v>1022505000</v>
      </c>
      <c r="S116" s="24"/>
      <c r="T116" s="24"/>
      <c r="U116" s="24"/>
      <c r="V116" s="24"/>
      <c r="W116" s="24"/>
      <c r="X116" s="24"/>
      <c r="Y116" s="24"/>
      <c r="Z116" s="24"/>
    </row>
    <row r="117" spans="1:26">
      <c r="A117" s="4">
        <f t="shared" si="4"/>
        <v>1979</v>
      </c>
      <c r="B117" s="15">
        <f>'5.1 Land transport - Road'!J117</f>
        <v>41308000</v>
      </c>
      <c r="C117" s="15">
        <f>'5.1 Land transport - Road'!K117</f>
        <v>29961000</v>
      </c>
      <c r="D117" s="15">
        <f>'5.1 Land transport - Road'!L117</f>
        <v>71269000</v>
      </c>
      <c r="E117" s="15">
        <f>'5.2 Land transport - Rail'!K117</f>
        <v>59729000</v>
      </c>
      <c r="F117" s="15">
        <f>'5.3 Electricity and gas'!K117</f>
        <v>422000000</v>
      </c>
      <c r="G117" s="15">
        <f>'5.4 Water and waste'!Q117</f>
        <v>28000000</v>
      </c>
      <c r="H117" s="15">
        <f>'5.5 Telecommunications'!R117</f>
        <v>98226000</v>
      </c>
      <c r="I117" s="15">
        <f>'5.6 Health - Hospitals'!J117</f>
        <v>86190000</v>
      </c>
      <c r="J117" s="15">
        <f>'5.7 Education'!M117</f>
        <v>129422000</v>
      </c>
      <c r="K117" s="15">
        <f>'5.7 Education'!N117</f>
        <v>56683000</v>
      </c>
      <c r="L117" s="15">
        <f>'5.8 Other vertical infra'!W117</f>
        <v>111000000</v>
      </c>
      <c r="M117" s="15">
        <f>'5.8 Other vertical infra'!X117</f>
        <v>48144000</v>
      </c>
      <c r="N117" s="15"/>
      <c r="O117" s="15"/>
      <c r="P117" s="15">
        <f t="shared" si="5"/>
        <v>679224000</v>
      </c>
      <c r="Q117" s="15">
        <f t="shared" si="6"/>
        <v>431439000</v>
      </c>
      <c r="R117" s="15">
        <f t="shared" si="7"/>
        <v>1110663000</v>
      </c>
      <c r="S117" s="24"/>
      <c r="T117" s="24"/>
      <c r="U117" s="24"/>
      <c r="V117" s="24"/>
      <c r="W117" s="24"/>
      <c r="X117" s="24"/>
      <c r="Y117" s="24"/>
      <c r="Z117" s="24"/>
    </row>
    <row r="118" spans="1:26">
      <c r="A118" s="4">
        <f t="shared" si="4"/>
        <v>1980</v>
      </c>
      <c r="B118" s="15">
        <f>'5.1 Land transport - Road'!J118</f>
        <v>35633000</v>
      </c>
      <c r="C118" s="15">
        <f>'5.1 Land transport - Road'!K118</f>
        <v>33009000</v>
      </c>
      <c r="D118" s="15">
        <f>'5.1 Land transport - Road'!L118</f>
        <v>68642000</v>
      </c>
      <c r="E118" s="15">
        <f>'5.2 Land transport - Rail'!K118</f>
        <v>62891000</v>
      </c>
      <c r="F118" s="15">
        <f>'5.3 Electricity and gas'!K118</f>
        <v>389000000</v>
      </c>
      <c r="G118" s="15">
        <f>'5.4 Water and waste'!Q118</f>
        <v>42000000</v>
      </c>
      <c r="H118" s="15">
        <f>'5.5 Telecommunications'!R118</f>
        <v>81693000</v>
      </c>
      <c r="I118" s="15">
        <f>'5.6 Health - Hospitals'!J118</f>
        <v>97192000</v>
      </c>
      <c r="J118" s="15">
        <f>'5.7 Education'!M118</f>
        <v>118761000</v>
      </c>
      <c r="K118" s="15">
        <f>'5.7 Education'!N118</f>
        <v>69253000</v>
      </c>
      <c r="L118" s="15">
        <f>'5.8 Other vertical infra'!W118</f>
        <v>159000000</v>
      </c>
      <c r="M118" s="15">
        <f>'5.8 Other vertical infra'!X118</f>
        <v>45819429.5700683</v>
      </c>
      <c r="N118" s="15"/>
      <c r="O118" s="15"/>
      <c r="P118" s="15">
        <f t="shared" si="5"/>
        <v>644226000</v>
      </c>
      <c r="Q118" s="15">
        <f t="shared" si="6"/>
        <v>490025429.5700683</v>
      </c>
      <c r="R118" s="15">
        <f t="shared" si="7"/>
        <v>1134251429.5700684</v>
      </c>
      <c r="S118" s="24"/>
      <c r="T118" s="24"/>
      <c r="U118" s="24"/>
      <c r="V118" s="24"/>
      <c r="W118" s="24"/>
      <c r="X118" s="24"/>
      <c r="Y118" s="24"/>
      <c r="Z118" s="24"/>
    </row>
    <row r="119" spans="1:26">
      <c r="A119" s="4">
        <f t="shared" si="4"/>
        <v>1981</v>
      </c>
      <c r="B119" s="15">
        <f>'5.1 Land transport - Road'!J119</f>
        <v>40482000</v>
      </c>
      <c r="C119" s="15">
        <f>'5.1 Land transport - Road'!K119</f>
        <v>31078000</v>
      </c>
      <c r="D119" s="15">
        <f>'5.1 Land transport - Road'!L119</f>
        <v>71560000</v>
      </c>
      <c r="E119" s="15">
        <f>'5.2 Land transport - Rail'!K119</f>
        <v>66625000</v>
      </c>
      <c r="F119" s="15">
        <f>'5.3 Electricity and gas'!K119</f>
        <v>416000000</v>
      </c>
      <c r="G119" s="15">
        <f>'5.4 Water and waste'!Q119</f>
        <v>53000000</v>
      </c>
      <c r="H119" s="15">
        <f>'5.5 Telecommunications'!R119</f>
        <v>123512000</v>
      </c>
      <c r="I119" s="15">
        <f>'5.6 Health - Hospitals'!J119</f>
        <v>100199000</v>
      </c>
      <c r="J119" s="15">
        <f>'5.7 Education'!M119</f>
        <v>135855000</v>
      </c>
      <c r="K119" s="15">
        <f>'5.7 Education'!N119</f>
        <v>81745000</v>
      </c>
      <c r="L119" s="15">
        <f>'5.8 Other vertical infra'!W119</f>
        <v>199000000</v>
      </c>
      <c r="M119" s="15">
        <f>'5.8 Other vertical infra'!X119</f>
        <v>37756213.124238238</v>
      </c>
      <c r="N119" s="15"/>
      <c r="O119" s="15"/>
      <c r="P119" s="15">
        <f t="shared" si="5"/>
        <v>730697000</v>
      </c>
      <c r="Q119" s="15">
        <f t="shared" si="6"/>
        <v>554555213.12423825</v>
      </c>
      <c r="R119" s="15">
        <f t="shared" si="7"/>
        <v>1285252213.1242383</v>
      </c>
      <c r="S119" s="24"/>
      <c r="T119" s="24"/>
      <c r="U119" s="24"/>
      <c r="V119" s="24"/>
      <c r="W119" s="24"/>
      <c r="X119" s="24"/>
      <c r="Y119" s="24"/>
      <c r="Z119" s="24"/>
    </row>
    <row r="120" spans="1:26">
      <c r="A120" s="4">
        <f t="shared" si="4"/>
        <v>1982</v>
      </c>
      <c r="B120" s="15">
        <f>'5.1 Land transport - Road'!J120</f>
        <v>45419000</v>
      </c>
      <c r="C120" s="15">
        <f>'5.1 Land transport - Road'!K120</f>
        <v>40584000</v>
      </c>
      <c r="D120" s="15">
        <f>'5.1 Land transport - Road'!L120</f>
        <v>86003000</v>
      </c>
      <c r="E120" s="15">
        <f>'5.2 Land transport - Rail'!K120</f>
        <v>98590000</v>
      </c>
      <c r="F120" s="15">
        <f>'5.3 Electricity and gas'!K120</f>
        <v>519000000</v>
      </c>
      <c r="G120" s="15">
        <f>'5.4 Water and waste'!Q120</f>
        <v>59000000</v>
      </c>
      <c r="H120" s="15">
        <f>'5.5 Telecommunications'!R120</f>
        <v>159496000</v>
      </c>
      <c r="I120" s="15">
        <f>'5.6 Health - Hospitals'!J120</f>
        <v>90455000</v>
      </c>
      <c r="J120" s="15">
        <f>'5.7 Education'!M120</f>
        <v>151311000</v>
      </c>
      <c r="K120" s="15">
        <f>'5.7 Education'!N120</f>
        <v>94920000</v>
      </c>
      <c r="L120" s="15">
        <f>'5.8 Other vertical infra'!W120</f>
        <v>272000000</v>
      </c>
      <c r="M120" s="15">
        <f>'5.8 Other vertical infra'!X120</f>
        <v>23234592.691838916</v>
      </c>
      <c r="N120" s="15"/>
      <c r="O120" s="15"/>
      <c r="P120" s="15">
        <f t="shared" si="5"/>
        <v>922089000</v>
      </c>
      <c r="Q120" s="15">
        <f t="shared" si="6"/>
        <v>631920592.69183886</v>
      </c>
      <c r="R120" s="15">
        <f t="shared" si="7"/>
        <v>1554009592.6918387</v>
      </c>
      <c r="S120" s="24"/>
      <c r="T120" s="24"/>
      <c r="U120" s="24"/>
      <c r="V120" s="24"/>
      <c r="W120" s="24"/>
      <c r="X120" s="24"/>
      <c r="Y120" s="24"/>
      <c r="Z120" s="24"/>
    </row>
    <row r="121" spans="1:26">
      <c r="A121" s="4">
        <f t="shared" si="4"/>
        <v>1983</v>
      </c>
      <c r="B121" s="15">
        <f>'5.1 Land transport - Road'!J121</f>
        <v>43932000</v>
      </c>
      <c r="C121" s="15">
        <f>'5.1 Land transport - Road'!K121</f>
        <v>43857000</v>
      </c>
      <c r="D121" s="15">
        <f>'5.1 Land transport - Road'!L121</f>
        <v>87789000</v>
      </c>
      <c r="E121" s="15">
        <f>'5.2 Land transport - Rail'!K121</f>
        <v>106467000</v>
      </c>
      <c r="F121" s="15">
        <f>'5.3 Electricity and gas'!K121</f>
        <v>589000000</v>
      </c>
      <c r="G121" s="15">
        <f>'5.4 Water and waste'!Q121</f>
        <v>64000000</v>
      </c>
      <c r="H121" s="15">
        <f>'5.5 Telecommunications'!R121</f>
        <v>210068000</v>
      </c>
      <c r="I121" s="15">
        <f>'5.6 Health - Hospitals'!J121</f>
        <v>85215000</v>
      </c>
      <c r="J121" s="15">
        <f>'5.7 Education'!M121</f>
        <v>153071000</v>
      </c>
      <c r="K121" s="15">
        <f>'5.7 Education'!N121</f>
        <v>107476000</v>
      </c>
      <c r="L121" s="15">
        <f>'5.8 Other vertical infra'!W121</f>
        <v>293000000</v>
      </c>
      <c r="M121" s="15">
        <f>'5.8 Other vertical infra'!X121</f>
        <v>23147280.701754387</v>
      </c>
      <c r="N121" s="15"/>
      <c r="O121" s="15"/>
      <c r="P121" s="15">
        <f t="shared" si="5"/>
        <v>1057324000</v>
      </c>
      <c r="Q121" s="15">
        <f t="shared" si="6"/>
        <v>661909280.70175433</v>
      </c>
      <c r="R121" s="15">
        <f t="shared" si="7"/>
        <v>1719233280.7017543</v>
      </c>
      <c r="S121" s="24"/>
      <c r="T121" s="24"/>
      <c r="U121" s="24"/>
      <c r="V121" s="24"/>
      <c r="W121" s="24"/>
      <c r="X121" s="24"/>
      <c r="Y121" s="24"/>
      <c r="Z121" s="24"/>
    </row>
    <row r="122" spans="1:26">
      <c r="A122" s="4">
        <f t="shared" si="4"/>
        <v>1984</v>
      </c>
      <c r="B122" s="15">
        <f>'5.1 Land transport - Road'!J122</f>
        <v>53911000</v>
      </c>
      <c r="C122" s="15">
        <f>'5.1 Land transport - Road'!K122</f>
        <v>69037000</v>
      </c>
      <c r="D122" s="15">
        <f>'5.1 Land transport - Road'!L122</f>
        <v>122948000</v>
      </c>
      <c r="E122" s="15">
        <f>'5.2 Land transport - Rail'!K122</f>
        <v>85731000</v>
      </c>
      <c r="F122" s="15">
        <f>'5.3 Electricity and gas'!K122</f>
        <v>618000000</v>
      </c>
      <c r="G122" s="15">
        <f>'5.4 Water and waste'!Q122</f>
        <v>56000000</v>
      </c>
      <c r="H122" s="15">
        <f>'5.5 Telecommunications'!R122</f>
        <v>333579000</v>
      </c>
      <c r="I122" s="15">
        <f>'5.6 Health - Hospitals'!J122</f>
        <v>83670000</v>
      </c>
      <c r="J122" s="15">
        <f>'5.7 Education'!M122</f>
        <v>171917000</v>
      </c>
      <c r="K122" s="15">
        <f>'5.7 Education'!N122</f>
        <v>115353000</v>
      </c>
      <c r="L122" s="15">
        <f>'5.8 Other vertical infra'!W122</f>
        <v>235000000</v>
      </c>
      <c r="M122" s="15">
        <f>'5.8 Other vertical infra'!X122</f>
        <v>41594779.33279638</v>
      </c>
      <c r="N122" s="15"/>
      <c r="O122" s="15"/>
      <c r="P122" s="15">
        <f t="shared" si="5"/>
        <v>1216258000</v>
      </c>
      <c r="Q122" s="15">
        <f t="shared" si="6"/>
        <v>647534779.33279634</v>
      </c>
      <c r="R122" s="15">
        <f t="shared" si="7"/>
        <v>1863792779.3327963</v>
      </c>
      <c r="S122" s="24"/>
      <c r="T122" s="24"/>
      <c r="U122" s="24"/>
      <c r="V122" s="24"/>
      <c r="W122" s="24"/>
      <c r="X122" s="24"/>
      <c r="Y122" s="24"/>
      <c r="Z122" s="24"/>
    </row>
    <row r="123" spans="1:26">
      <c r="A123" s="4">
        <f t="shared" si="4"/>
        <v>1985</v>
      </c>
      <c r="B123" s="15">
        <f>'5.1 Land transport - Road'!J123</f>
        <v>63127000</v>
      </c>
      <c r="C123" s="15">
        <f>'5.1 Land transport - Road'!K123</f>
        <v>72785000</v>
      </c>
      <c r="D123" s="15">
        <f>'5.1 Land transport - Road'!L123</f>
        <v>135912000</v>
      </c>
      <c r="E123" s="15">
        <f>'5.2 Land transport - Rail'!K123</f>
        <v>89803833.333333328</v>
      </c>
      <c r="F123" s="15">
        <f>'5.3 Electricity and gas'!K123</f>
        <v>480000000</v>
      </c>
      <c r="G123" s="15">
        <f>'5.4 Water and waste'!Q123</f>
        <v>51000000</v>
      </c>
      <c r="H123" s="15">
        <f>'5.5 Telecommunications'!R123</f>
        <v>389014000</v>
      </c>
      <c r="I123" s="15">
        <f>'5.6 Health - Hospitals'!J123</f>
        <v>83598000</v>
      </c>
      <c r="J123" s="15">
        <f>'5.7 Education'!M123</f>
        <v>172318000</v>
      </c>
      <c r="K123" s="15">
        <f>'5.7 Education'!N123</f>
        <v>131176000</v>
      </c>
      <c r="L123" s="15">
        <f>'5.8 Other vertical infra'!W123</f>
        <v>261000000</v>
      </c>
      <c r="M123" s="15">
        <f>'5.8 Other vertical infra'!X123</f>
        <v>58316837.584993571</v>
      </c>
      <c r="N123" s="15"/>
      <c r="O123" s="15"/>
      <c r="P123" s="15">
        <f t="shared" si="5"/>
        <v>1145729833.3333333</v>
      </c>
      <c r="Q123" s="15">
        <f t="shared" si="6"/>
        <v>706408837.5849936</v>
      </c>
      <c r="R123" s="15">
        <f t="shared" si="7"/>
        <v>1852138670.9183269</v>
      </c>
      <c r="S123" s="24"/>
      <c r="T123" s="24"/>
      <c r="U123" s="24"/>
      <c r="V123" s="24"/>
      <c r="W123" s="24"/>
      <c r="X123" s="24"/>
      <c r="Y123" s="24"/>
      <c r="Z123" s="24"/>
    </row>
    <row r="124" spans="1:26">
      <c r="A124" s="4">
        <f t="shared" si="4"/>
        <v>1986</v>
      </c>
      <c r="B124" s="15">
        <f>'5.1 Land transport - Road'!J124</f>
        <v>54884000</v>
      </c>
      <c r="C124" s="15">
        <f>'5.1 Land transport - Road'!K124</f>
        <v>72727000</v>
      </c>
      <c r="D124" s="15">
        <f>'5.1 Land transport - Road'!L124</f>
        <v>127611000</v>
      </c>
      <c r="E124" s="15">
        <f>'5.2 Land transport - Rail'!K124</f>
        <v>93876666.666666657</v>
      </c>
      <c r="F124" s="15">
        <f>'5.3 Electricity and gas'!K124</f>
        <v>546000000</v>
      </c>
      <c r="G124" s="15">
        <f>'5.4 Water and waste'!Q124</f>
        <v>69000000</v>
      </c>
      <c r="H124" s="15">
        <f>'5.5 Telecommunications'!R124</f>
        <v>565043000</v>
      </c>
      <c r="I124" s="15">
        <f>'5.6 Health - Hospitals'!J124</f>
        <v>95340000</v>
      </c>
      <c r="J124" s="15">
        <f>'5.7 Education'!M124</f>
        <v>235704000</v>
      </c>
      <c r="K124" s="15">
        <f>'5.7 Education'!N124</f>
        <v>142232000</v>
      </c>
      <c r="L124" s="15">
        <f>'5.8 Other vertical infra'!W124</f>
        <v>423000000</v>
      </c>
      <c r="M124" s="15">
        <f>'5.8 Other vertical infra'!X124</f>
        <v>102088236.6715491</v>
      </c>
      <c r="N124" s="15"/>
      <c r="O124" s="15"/>
      <c r="P124" s="15">
        <f t="shared" si="5"/>
        <v>1401530666.6666665</v>
      </c>
      <c r="Q124" s="15">
        <f t="shared" si="6"/>
        <v>998364236.67154908</v>
      </c>
      <c r="R124" s="15">
        <f t="shared" si="7"/>
        <v>2399894903.3382158</v>
      </c>
      <c r="S124" s="24"/>
      <c r="T124" s="24"/>
      <c r="U124" s="24"/>
      <c r="V124" s="24"/>
      <c r="W124" s="24"/>
      <c r="X124" s="24"/>
      <c r="Y124" s="24"/>
      <c r="Z124" s="24"/>
    </row>
    <row r="125" spans="1:26">
      <c r="A125" s="4">
        <f t="shared" si="4"/>
        <v>1987</v>
      </c>
      <c r="B125" s="15">
        <f>'5.1 Land transport - Road'!J125</f>
        <v>65548000</v>
      </c>
      <c r="C125" s="15">
        <f>'5.1 Land transport - Road'!K125</f>
        <v>67789000</v>
      </c>
      <c r="D125" s="15">
        <f>'5.1 Land transport - Road'!L125</f>
        <v>133337000</v>
      </c>
      <c r="E125" s="15">
        <f>'5.2 Land transport - Rail'!K125</f>
        <v>97949499.999999985</v>
      </c>
      <c r="F125" s="15">
        <f>'5.3 Electricity and gas'!K125</f>
        <v>581000000</v>
      </c>
      <c r="G125" s="15">
        <f>'5.4 Water and waste'!Q125</f>
        <v>116000000</v>
      </c>
      <c r="H125" s="15">
        <f>'5.5 Telecommunications'!R125</f>
        <v>697307000</v>
      </c>
      <c r="I125" s="15">
        <f>'5.6 Health - Hospitals'!J125</f>
        <v>122901000</v>
      </c>
      <c r="J125" s="15">
        <f>'5.7 Education'!M125</f>
        <v>260437000</v>
      </c>
      <c r="K125" s="15">
        <f>'5.7 Education'!N125</f>
        <v>185260000</v>
      </c>
      <c r="L125" s="15">
        <f>'5.8 Other vertical infra'!W125</f>
        <v>591000000</v>
      </c>
      <c r="M125" s="15">
        <f>'5.8 Other vertical infra'!X125</f>
        <v>111591883.54811236</v>
      </c>
      <c r="N125" s="15"/>
      <c r="O125" s="15"/>
      <c r="P125" s="15">
        <f t="shared" si="5"/>
        <v>1625593500</v>
      </c>
      <c r="Q125" s="15">
        <f t="shared" si="6"/>
        <v>1271189883.5481124</v>
      </c>
      <c r="R125" s="15">
        <f t="shared" si="7"/>
        <v>2896783383.5481124</v>
      </c>
      <c r="S125" s="24"/>
      <c r="T125" s="24"/>
      <c r="U125" s="24"/>
      <c r="V125" s="24"/>
      <c r="W125" s="24"/>
      <c r="X125" s="24"/>
      <c r="Y125" s="24"/>
      <c r="Z125" s="24"/>
    </row>
    <row r="126" spans="1:26">
      <c r="A126" s="4">
        <f t="shared" si="4"/>
        <v>1988</v>
      </c>
      <c r="B126" s="15">
        <f>'5.1 Land transport - Road'!J126</f>
        <v>51909000</v>
      </c>
      <c r="C126" s="15">
        <f>'5.1 Land transport - Road'!K126</f>
        <v>83682000</v>
      </c>
      <c r="D126" s="15">
        <f>'5.1 Land transport - Road'!L126</f>
        <v>135591000</v>
      </c>
      <c r="E126" s="15">
        <f>'5.2 Land transport - Rail'!K126</f>
        <v>102022333.33333331</v>
      </c>
      <c r="F126" s="15">
        <f>'5.3 Electricity and gas'!K126</f>
        <v>527000000</v>
      </c>
      <c r="G126" s="15">
        <f>'5.4 Water and waste'!Q126</f>
        <v>95000000</v>
      </c>
      <c r="H126" s="15">
        <f>'5.5 Telecommunications'!R126</f>
        <v>569905000</v>
      </c>
      <c r="I126" s="15">
        <f>'5.6 Health - Hospitals'!J126</f>
        <v>148747000</v>
      </c>
      <c r="J126" s="15">
        <f>'5.7 Education'!M126</f>
        <v>318786000</v>
      </c>
      <c r="K126" s="15">
        <f>'5.7 Education'!N126</f>
        <v>187038000</v>
      </c>
      <c r="L126" s="15">
        <f>'5.8 Other vertical infra'!W126</f>
        <v>404000000</v>
      </c>
      <c r="M126" s="15">
        <f>'5.8 Other vertical infra'!X126</f>
        <v>138915804.7035628</v>
      </c>
      <c r="N126" s="15"/>
      <c r="O126" s="15"/>
      <c r="P126" s="15">
        <f t="shared" si="5"/>
        <v>1429518333.3333333</v>
      </c>
      <c r="Q126" s="15">
        <f t="shared" si="6"/>
        <v>1197486804.7035627</v>
      </c>
      <c r="R126" s="15">
        <f t="shared" si="7"/>
        <v>2627005138.0368958</v>
      </c>
      <c r="S126" s="24"/>
      <c r="T126" s="24"/>
      <c r="U126" s="24"/>
      <c r="V126" s="24"/>
      <c r="W126" s="24"/>
      <c r="X126" s="24"/>
      <c r="Y126" s="24"/>
      <c r="Z126" s="24"/>
    </row>
    <row r="127" spans="1:26">
      <c r="A127" s="4">
        <f t="shared" si="4"/>
        <v>1989</v>
      </c>
      <c r="B127" s="15">
        <f>'5.1 Land transport - Road'!J127</f>
        <v>70936000</v>
      </c>
      <c r="C127" s="15">
        <f>'5.1 Land transport - Road'!K127</f>
        <v>106745000</v>
      </c>
      <c r="D127" s="15">
        <f>'5.1 Land transport - Road'!L127</f>
        <v>177681000</v>
      </c>
      <c r="E127" s="15">
        <f>'5.2 Land transport - Rail'!K127</f>
        <v>106095166.66666664</v>
      </c>
      <c r="F127" s="15">
        <f>'5.3 Electricity and gas'!K127</f>
        <v>582000000</v>
      </c>
      <c r="G127" s="15">
        <f>'5.4 Water and waste'!Q127</f>
        <v>73000000</v>
      </c>
      <c r="H127" s="15">
        <f>'5.5 Telecommunications'!R127</f>
        <v>817902000</v>
      </c>
      <c r="I127" s="15">
        <f>'5.6 Health - Hospitals'!J127</f>
        <v>184941000</v>
      </c>
      <c r="J127" s="15">
        <f>'5.7 Education'!M127</f>
        <v>348793000</v>
      </c>
      <c r="K127" s="15">
        <f>'5.7 Education'!N127</f>
        <v>180890000</v>
      </c>
      <c r="L127" s="15">
        <f>'5.8 Other vertical infra'!W127</f>
        <v>385000000</v>
      </c>
      <c r="M127" s="15">
        <f>'5.8 Other vertical infra'!X127</f>
        <v>229492682.50655183</v>
      </c>
      <c r="N127" s="15"/>
      <c r="O127" s="15"/>
      <c r="P127" s="15">
        <f t="shared" si="5"/>
        <v>1756678166.6666665</v>
      </c>
      <c r="Q127" s="15">
        <f t="shared" si="6"/>
        <v>1329116682.5065517</v>
      </c>
      <c r="R127" s="15">
        <f t="shared" si="7"/>
        <v>3085794849.1732183</v>
      </c>
      <c r="S127" s="24"/>
      <c r="T127" s="24"/>
      <c r="U127" s="24"/>
      <c r="V127" s="24"/>
      <c r="W127" s="24"/>
      <c r="X127" s="24"/>
      <c r="Y127" s="24"/>
      <c r="Z127" s="24"/>
    </row>
    <row r="128" spans="1:26">
      <c r="A128" s="4">
        <f t="shared" si="4"/>
        <v>1990</v>
      </c>
      <c r="B128" s="15">
        <f>'5.1 Land transport - Road'!J128</f>
        <v>129908000</v>
      </c>
      <c r="C128" s="15">
        <f>'5.1 Land transport - Road'!K128</f>
        <v>117735000</v>
      </c>
      <c r="D128" s="15">
        <f>'5.1 Land transport - Road'!L128</f>
        <v>247643000</v>
      </c>
      <c r="E128" s="15">
        <f>'5.2 Land transport - Rail'!K128</f>
        <v>110168000</v>
      </c>
      <c r="F128" s="15">
        <f>'5.3 Electricity and gas'!K128</f>
        <v>594128236.30575466</v>
      </c>
      <c r="G128" s="15">
        <f>'5.4 Water and waste'!Q128</f>
        <v>116409000</v>
      </c>
      <c r="H128" s="15">
        <f>'5.5 Telecommunications'!R128</f>
        <v>854692000</v>
      </c>
      <c r="I128" s="15">
        <f>'5.6 Health - Hospitals'!J128</f>
        <v>148583000</v>
      </c>
      <c r="J128" s="15">
        <f>'5.7 Education'!M128</f>
        <v>308799000</v>
      </c>
      <c r="K128" s="15">
        <f>'5.7 Education'!N128</f>
        <v>215960000</v>
      </c>
      <c r="L128" s="15">
        <f>'5.8 Other vertical infra'!W128</f>
        <v>578346000</v>
      </c>
      <c r="M128" s="15">
        <f>'5.8 Other vertical infra'!X128</f>
        <v>205126000</v>
      </c>
      <c r="N128" s="15">
        <f>'5.8 Other vertical infra'!Y128</f>
        <v>92944000</v>
      </c>
      <c r="O128" s="15"/>
      <c r="P128" s="15">
        <f t="shared" si="5"/>
        <v>1923040236.3057547</v>
      </c>
      <c r="Q128" s="15">
        <f t="shared" si="6"/>
        <v>1549758000</v>
      </c>
      <c r="R128" s="15">
        <f t="shared" si="7"/>
        <v>3472798236.3057547</v>
      </c>
      <c r="S128" s="24"/>
      <c r="T128" s="24"/>
      <c r="U128" s="24"/>
      <c r="V128" s="24"/>
      <c r="W128" s="24"/>
      <c r="X128" s="24"/>
      <c r="Y128" s="24"/>
      <c r="Z128" s="24"/>
    </row>
    <row r="129" spans="1:26">
      <c r="A129" s="4">
        <f t="shared" si="4"/>
        <v>1991</v>
      </c>
      <c r="B129" s="15">
        <f>'5.1 Land transport - Road'!J129</f>
        <v>102406000</v>
      </c>
      <c r="C129" s="15">
        <f>'5.1 Land transport - Road'!K129</f>
        <v>126350000</v>
      </c>
      <c r="D129" s="15">
        <f>'5.1 Land transport - Road'!L129</f>
        <v>228756000</v>
      </c>
      <c r="E129" s="15">
        <f>'5.2 Land transport - Rail'!K129</f>
        <v>118688000</v>
      </c>
      <c r="F129" s="15">
        <f>'5.3 Electricity and gas'!K129</f>
        <v>859101227.98495364</v>
      </c>
      <c r="G129" s="15">
        <f>'5.4 Water and waste'!Q129</f>
        <v>90836000</v>
      </c>
      <c r="H129" s="15">
        <f>'5.5 Telecommunications'!R129</f>
        <v>955944000</v>
      </c>
      <c r="I129" s="15">
        <f>'5.6 Health - Hospitals'!J129</f>
        <v>158572000</v>
      </c>
      <c r="J129" s="15">
        <f>'5.7 Education'!M129</f>
        <v>189591000</v>
      </c>
      <c r="K129" s="15">
        <f>'5.7 Education'!N129</f>
        <v>349300000</v>
      </c>
      <c r="L129" s="15">
        <f>'5.8 Other vertical infra'!W129</f>
        <v>631909000</v>
      </c>
      <c r="M129" s="15">
        <f>'5.8 Other vertical infra'!X129</f>
        <v>483751000</v>
      </c>
      <c r="N129" s="15">
        <f>'5.8 Other vertical infra'!Y129</f>
        <v>77841000</v>
      </c>
      <c r="O129" s="15"/>
      <c r="P129" s="15">
        <f t="shared" si="5"/>
        <v>2253325227.9849539</v>
      </c>
      <c r="Q129" s="15">
        <f t="shared" si="6"/>
        <v>1890964000</v>
      </c>
      <c r="R129" s="15">
        <f t="shared" si="7"/>
        <v>4144289227.9849539</v>
      </c>
      <c r="S129" s="24"/>
      <c r="T129" s="24"/>
      <c r="U129" s="24"/>
      <c r="V129" s="24"/>
      <c r="W129" s="24"/>
      <c r="X129" s="24"/>
      <c r="Y129" s="24"/>
      <c r="Z129" s="24"/>
    </row>
    <row r="130" spans="1:26">
      <c r="A130" s="4">
        <f t="shared" si="4"/>
        <v>1992</v>
      </c>
      <c r="B130" s="15">
        <f>'5.1 Land transport - Road'!J130</f>
        <v>96928000</v>
      </c>
      <c r="C130" s="15">
        <f>'5.1 Land transport - Road'!K130</f>
        <v>147755000</v>
      </c>
      <c r="D130" s="15">
        <f>'5.1 Land transport - Road'!L130</f>
        <v>244683000</v>
      </c>
      <c r="E130" s="15">
        <f>'5.2 Land transport - Rail'!K130</f>
        <v>99756000</v>
      </c>
      <c r="F130" s="15">
        <f>'5.3 Electricity and gas'!K130</f>
        <v>633907233.58472025</v>
      </c>
      <c r="G130" s="15">
        <f>'5.4 Water and waste'!Q130</f>
        <v>105500000</v>
      </c>
      <c r="H130" s="15">
        <f>'5.5 Telecommunications'!R130</f>
        <v>795802000</v>
      </c>
      <c r="I130" s="15">
        <f>'5.6 Health - Hospitals'!J130</f>
        <v>157161000</v>
      </c>
      <c r="J130" s="15">
        <f>'5.7 Education'!M130</f>
        <v>168738000</v>
      </c>
      <c r="K130" s="15">
        <f>'5.7 Education'!N130</f>
        <v>410450000</v>
      </c>
      <c r="L130" s="15">
        <f>'5.8 Other vertical infra'!W130</f>
        <v>699330000</v>
      </c>
      <c r="M130" s="15">
        <f>'5.8 Other vertical infra'!X130</f>
        <v>83798000</v>
      </c>
      <c r="N130" s="15">
        <f>'5.8 Other vertical infra'!Y130</f>
        <v>67795000</v>
      </c>
      <c r="O130" s="15"/>
      <c r="P130" s="15">
        <f t="shared" si="5"/>
        <v>1879648233.5847201</v>
      </c>
      <c r="Q130" s="15">
        <f t="shared" si="6"/>
        <v>1587272000</v>
      </c>
      <c r="R130" s="15">
        <f t="shared" si="7"/>
        <v>3466920233.5847201</v>
      </c>
      <c r="S130" s="24"/>
      <c r="T130" s="24"/>
      <c r="U130" s="24"/>
      <c r="V130" s="24"/>
      <c r="W130" s="24"/>
      <c r="X130" s="24"/>
      <c r="Y130" s="24"/>
      <c r="Z130" s="24"/>
    </row>
    <row r="131" spans="1:26">
      <c r="A131" s="4">
        <f t="shared" si="4"/>
        <v>1993</v>
      </c>
      <c r="B131" s="15">
        <f>'5.1 Land transport - Road'!J131</f>
        <v>93751000</v>
      </c>
      <c r="C131" s="15">
        <f>'5.1 Land transport - Road'!K131</f>
        <v>173117000</v>
      </c>
      <c r="D131" s="15">
        <f>'5.1 Land transport - Road'!L131</f>
        <v>266868000</v>
      </c>
      <c r="E131" s="15">
        <f>'5.2 Land transport - Rail'!K131</f>
        <v>116456000</v>
      </c>
      <c r="F131" s="15">
        <f>'5.3 Electricity and gas'!K131</f>
        <v>475821409.23314482</v>
      </c>
      <c r="G131" s="15">
        <f>'5.4 Water and waste'!Q131</f>
        <v>89644000</v>
      </c>
      <c r="H131" s="15">
        <f>'5.5 Telecommunications'!R131</f>
        <v>628129000</v>
      </c>
      <c r="I131" s="15">
        <f>'5.6 Health - Hospitals'!J131</f>
        <v>151329000</v>
      </c>
      <c r="J131" s="15">
        <f>'5.7 Education'!M131</f>
        <v>194736000</v>
      </c>
      <c r="K131" s="15">
        <f>'5.7 Education'!N131</f>
        <v>425564000</v>
      </c>
      <c r="L131" s="15">
        <f>'5.8 Other vertical infra'!W131</f>
        <v>593200000</v>
      </c>
      <c r="M131" s="15">
        <f>'5.8 Other vertical infra'!X131</f>
        <v>38686000</v>
      </c>
      <c r="N131" s="15">
        <f>'5.8 Other vertical infra'!Y131</f>
        <v>89226000</v>
      </c>
      <c r="O131" s="15"/>
      <c r="P131" s="15">
        <f t="shared" si="5"/>
        <v>1576918409.2331448</v>
      </c>
      <c r="Q131" s="15">
        <f t="shared" si="6"/>
        <v>1492741000</v>
      </c>
      <c r="R131" s="15">
        <f t="shared" si="7"/>
        <v>3069659409.2331448</v>
      </c>
      <c r="S131" s="24"/>
      <c r="T131" s="24"/>
      <c r="U131" s="24"/>
      <c r="V131" s="24"/>
      <c r="W131" s="24"/>
      <c r="X131" s="24"/>
      <c r="Y131" s="24"/>
      <c r="Z131" s="24"/>
    </row>
    <row r="132" spans="1:26">
      <c r="A132" s="4">
        <f t="shared" si="4"/>
        <v>1994</v>
      </c>
      <c r="B132" s="15">
        <f>'5.1 Land transport - Road'!J132</f>
        <v>96545000</v>
      </c>
      <c r="C132" s="15">
        <f>'5.1 Land transport - Road'!K132</f>
        <v>185842000</v>
      </c>
      <c r="D132" s="15">
        <f>'5.1 Land transport - Road'!L132</f>
        <v>282387000</v>
      </c>
      <c r="E132" s="15">
        <f>'5.2 Land transport - Rail'!K132</f>
        <v>87803000</v>
      </c>
      <c r="F132" s="15">
        <f>'5.3 Electricity and gas'!K132</f>
        <v>372348674.2163952</v>
      </c>
      <c r="G132" s="15">
        <f>'5.4 Water and waste'!Q132</f>
        <v>158672000</v>
      </c>
      <c r="H132" s="15">
        <f>'5.5 Telecommunications'!R132</f>
        <v>457228000</v>
      </c>
      <c r="I132" s="15">
        <f>'5.6 Health - Hospitals'!J132</f>
        <v>80400000</v>
      </c>
      <c r="J132" s="15">
        <f>'5.7 Education'!M132</f>
        <v>189429000</v>
      </c>
      <c r="K132" s="15">
        <f>'5.7 Education'!N132</f>
        <v>406900000</v>
      </c>
      <c r="L132" s="15">
        <f>'5.8 Other vertical infra'!W132</f>
        <v>653103000</v>
      </c>
      <c r="M132" s="15">
        <f>'5.8 Other vertical infra'!X132</f>
        <v>-1527000</v>
      </c>
      <c r="N132" s="15">
        <f>'5.8 Other vertical infra'!Y132</f>
        <v>101556000</v>
      </c>
      <c r="O132" s="15"/>
      <c r="P132" s="15">
        <f t="shared" si="5"/>
        <v>1358438674.2163951</v>
      </c>
      <c r="Q132" s="15">
        <f t="shared" si="6"/>
        <v>1429861000</v>
      </c>
      <c r="R132" s="15">
        <f t="shared" si="7"/>
        <v>2788299674.2163954</v>
      </c>
      <c r="S132" s="24"/>
      <c r="T132" s="24"/>
      <c r="U132" s="24"/>
      <c r="V132" s="24"/>
      <c r="W132" s="24"/>
      <c r="X132" s="24"/>
      <c r="Y132" s="24"/>
      <c r="Z132" s="24"/>
    </row>
    <row r="133" spans="1:26">
      <c r="A133" s="4">
        <f t="shared" si="4"/>
        <v>1995</v>
      </c>
      <c r="B133" s="15">
        <f>'5.1 Land transport - Road'!J133</f>
        <v>110209000</v>
      </c>
      <c r="C133" s="15">
        <f>'5.1 Land transport - Road'!K133</f>
        <v>227248000</v>
      </c>
      <c r="D133" s="15">
        <f>'5.1 Land transport - Road'!L133</f>
        <v>337457000</v>
      </c>
      <c r="E133" s="15">
        <f>'5.2 Land transport - Rail'!K133</f>
        <v>51780000</v>
      </c>
      <c r="F133" s="15">
        <f>'5.3 Electricity and gas'!K133</f>
        <v>404712824.34820253</v>
      </c>
      <c r="G133" s="15">
        <f>'5.4 Water and waste'!Q133</f>
        <v>148300000</v>
      </c>
      <c r="H133" s="15">
        <f>'5.5 Telecommunications'!R133</f>
        <v>515838000</v>
      </c>
      <c r="I133" s="15">
        <f>'5.6 Health - Hospitals'!J133</f>
        <v>148402000</v>
      </c>
      <c r="J133" s="15">
        <f>'5.7 Education'!M133</f>
        <v>358953000</v>
      </c>
      <c r="K133" s="15">
        <f>'5.7 Education'!N133</f>
        <v>427622000</v>
      </c>
      <c r="L133" s="15">
        <f>'5.8 Other vertical infra'!W133</f>
        <v>554009000</v>
      </c>
      <c r="M133" s="15">
        <f>'5.8 Other vertical infra'!X133</f>
        <v>-16857000</v>
      </c>
      <c r="N133" s="15">
        <f>'5.8 Other vertical infra'!Y133</f>
        <v>178516000</v>
      </c>
      <c r="O133" s="15"/>
      <c r="P133" s="15">
        <f t="shared" si="5"/>
        <v>1458087824.3482025</v>
      </c>
      <c r="Q133" s="15">
        <f t="shared" si="6"/>
        <v>1650645000</v>
      </c>
      <c r="R133" s="15">
        <f t="shared" si="7"/>
        <v>3108732824.3482027</v>
      </c>
      <c r="S133" s="24"/>
      <c r="T133" s="24"/>
      <c r="U133" s="24"/>
      <c r="V133" s="24"/>
      <c r="W133" s="24"/>
      <c r="X133" s="24"/>
      <c r="Y133" s="24"/>
      <c r="Z133" s="24"/>
    </row>
    <row r="134" spans="1:26">
      <c r="A134" s="4">
        <f t="shared" si="4"/>
        <v>1996</v>
      </c>
      <c r="B134" s="15">
        <f>'5.1 Land transport - Road'!J134</f>
        <v>131675000</v>
      </c>
      <c r="C134" s="15">
        <f>'5.1 Land transport - Road'!K134</f>
        <v>279052000</v>
      </c>
      <c r="D134" s="15">
        <f>'5.1 Land transport - Road'!L134</f>
        <v>410727000</v>
      </c>
      <c r="E134" s="15">
        <f>'5.2 Land transport - Rail'!K134</f>
        <v>42547000</v>
      </c>
      <c r="F134" s="15">
        <f>'5.3 Electricity and gas'!K134</f>
        <v>523895126.49906504</v>
      </c>
      <c r="G134" s="15">
        <f>'5.4 Water and waste'!Q134</f>
        <v>206443000</v>
      </c>
      <c r="H134" s="15">
        <f>'5.5 Telecommunications'!R134</f>
        <v>1381262000</v>
      </c>
      <c r="I134" s="15">
        <f>'5.6 Health - Hospitals'!J134</f>
        <v>186441000</v>
      </c>
      <c r="J134" s="15">
        <f>'5.7 Education'!M134</f>
        <v>250884000</v>
      </c>
      <c r="K134" s="15">
        <f>'5.7 Education'!N134</f>
        <v>463548000</v>
      </c>
      <c r="L134" s="15">
        <f>'5.8 Other vertical infra'!W134</f>
        <v>658811000</v>
      </c>
      <c r="M134" s="15">
        <f>'5.8 Other vertical infra'!X134</f>
        <v>-66395000</v>
      </c>
      <c r="N134" s="15">
        <f>'5.8 Other vertical infra'!Y134</f>
        <v>240691000</v>
      </c>
      <c r="O134" s="15"/>
      <c r="P134" s="15">
        <f t="shared" si="5"/>
        <v>2564874126.4990649</v>
      </c>
      <c r="Q134" s="15">
        <f t="shared" si="6"/>
        <v>1733980000</v>
      </c>
      <c r="R134" s="15">
        <f t="shared" si="7"/>
        <v>4298854126.4990654</v>
      </c>
      <c r="S134" s="24"/>
      <c r="T134" s="24"/>
      <c r="U134" s="24"/>
      <c r="V134" s="24"/>
      <c r="W134" s="24"/>
      <c r="X134" s="24"/>
      <c r="Y134" s="24"/>
      <c r="Z134" s="24"/>
    </row>
    <row r="135" spans="1:26">
      <c r="A135" s="4">
        <f t="shared" si="4"/>
        <v>1997</v>
      </c>
      <c r="B135" s="15">
        <f>'5.1 Land transport - Road'!J135</f>
        <v>147839000</v>
      </c>
      <c r="C135" s="15">
        <f>'5.1 Land transport - Road'!K135</f>
        <v>285548000</v>
      </c>
      <c r="D135" s="15">
        <f>'5.1 Land transport - Road'!L135</f>
        <v>433387000</v>
      </c>
      <c r="E135" s="15">
        <f>'5.2 Land transport - Rail'!K135</f>
        <v>56414000</v>
      </c>
      <c r="F135" s="15">
        <f>'5.3 Electricity and gas'!K135</f>
        <v>952997812.54606271</v>
      </c>
      <c r="G135" s="15">
        <f>'5.4 Water and waste'!Q135</f>
        <v>294900000</v>
      </c>
      <c r="H135" s="15">
        <f>'5.5 Telecommunications'!R135</f>
        <v>1272517000</v>
      </c>
      <c r="I135" s="15">
        <f>'5.6 Health - Hospitals'!J135</f>
        <v>228029000</v>
      </c>
      <c r="J135" s="15">
        <f>'5.7 Education'!M135</f>
        <v>459357000</v>
      </c>
      <c r="K135" s="15">
        <f>'5.7 Education'!N135</f>
        <v>523681000</v>
      </c>
      <c r="L135" s="15">
        <f>'5.8 Other vertical infra'!W135</f>
        <v>718111000</v>
      </c>
      <c r="M135" s="15">
        <f>'5.8 Other vertical infra'!X135</f>
        <v>-156847000</v>
      </c>
      <c r="N135" s="15">
        <f>'5.8 Other vertical infra'!Y135</f>
        <v>111679000</v>
      </c>
      <c r="O135" s="15"/>
      <c r="P135" s="15">
        <f t="shared" si="5"/>
        <v>3010215812.5460625</v>
      </c>
      <c r="Q135" s="15">
        <f t="shared" si="6"/>
        <v>1884010000</v>
      </c>
      <c r="R135" s="15">
        <f t="shared" si="7"/>
        <v>4894225812.5460625</v>
      </c>
      <c r="S135" s="24"/>
      <c r="T135" s="24"/>
      <c r="U135" s="24"/>
      <c r="V135" s="24"/>
      <c r="W135" s="24"/>
      <c r="X135" s="24"/>
      <c r="Y135" s="24"/>
      <c r="Z135" s="24"/>
    </row>
    <row r="136" spans="1:26">
      <c r="A136" s="4">
        <f t="shared" si="4"/>
        <v>1998</v>
      </c>
      <c r="B136" s="15">
        <f>'5.1 Land transport - Road'!J136</f>
        <v>169602000</v>
      </c>
      <c r="C136" s="15">
        <f>'5.1 Land transport - Road'!K136</f>
        <v>369615000</v>
      </c>
      <c r="D136" s="15">
        <f>'5.1 Land transport - Road'!L136</f>
        <v>539217000</v>
      </c>
      <c r="E136" s="15">
        <f>'5.2 Land transport - Rail'!K136</f>
        <v>56195000</v>
      </c>
      <c r="F136" s="15">
        <f>'5.3 Electricity and gas'!K136</f>
        <v>1209381978.5052478</v>
      </c>
      <c r="G136" s="15">
        <f>'5.4 Water and waste'!Q136</f>
        <v>342315000</v>
      </c>
      <c r="H136" s="15">
        <f>'5.5 Telecommunications'!R136</f>
        <v>1196931000</v>
      </c>
      <c r="I136" s="15">
        <f>'5.6 Health - Hospitals'!J136</f>
        <v>262528000</v>
      </c>
      <c r="J136" s="15">
        <f>'5.7 Education'!M136</f>
        <v>453118000</v>
      </c>
      <c r="K136" s="15">
        <f>'5.7 Education'!N136</f>
        <v>600139000</v>
      </c>
      <c r="L136" s="15">
        <f>'5.8 Other vertical infra'!W136</f>
        <v>1322804000</v>
      </c>
      <c r="M136" s="15">
        <f>'5.8 Other vertical infra'!X136</f>
        <v>-108399000</v>
      </c>
      <c r="N136" s="15">
        <f>'5.8 Other vertical infra'!Y136</f>
        <v>270482000</v>
      </c>
      <c r="O136" s="15"/>
      <c r="P136" s="15">
        <f t="shared" si="5"/>
        <v>3344039978.5052481</v>
      </c>
      <c r="Q136" s="15">
        <f t="shared" si="6"/>
        <v>2800672000</v>
      </c>
      <c r="R136" s="15">
        <f t="shared" si="7"/>
        <v>6144711978.5052481</v>
      </c>
      <c r="S136" s="24"/>
      <c r="T136" s="24"/>
      <c r="U136" s="24"/>
      <c r="V136" s="24"/>
      <c r="W136" s="24"/>
      <c r="X136" s="24"/>
      <c r="Y136" s="24"/>
      <c r="Z136" s="24"/>
    </row>
    <row r="137" spans="1:26">
      <c r="A137" s="4">
        <f t="shared" ref="A137:A161" si="8">A136+1</f>
        <v>1999</v>
      </c>
      <c r="B137" s="15">
        <f>'5.1 Land transport - Road'!J137</f>
        <v>217796000</v>
      </c>
      <c r="C137" s="15">
        <f>'5.1 Land transport - Road'!K137</f>
        <v>367436000</v>
      </c>
      <c r="D137" s="15">
        <f>'5.1 Land transport - Road'!L137</f>
        <v>585232000</v>
      </c>
      <c r="E137" s="15">
        <f>'5.2 Land transport - Rail'!K137</f>
        <v>61469000</v>
      </c>
      <c r="F137" s="15">
        <f>'5.3 Electricity and gas'!K137</f>
        <v>704440391.15044081</v>
      </c>
      <c r="G137" s="15">
        <f>'5.4 Water and waste'!Q137</f>
        <v>465891000</v>
      </c>
      <c r="H137" s="15">
        <f>'5.5 Telecommunications'!R137</f>
        <v>1044131000</v>
      </c>
      <c r="I137" s="15">
        <f>'5.6 Health - Hospitals'!J137</f>
        <v>244328000</v>
      </c>
      <c r="J137" s="15">
        <f>'5.7 Education'!M137</f>
        <v>474012000</v>
      </c>
      <c r="K137" s="15">
        <f>'5.7 Education'!N137</f>
        <v>604507000</v>
      </c>
      <c r="L137" s="15">
        <f>'5.8 Other vertical infra'!W137</f>
        <v>848427000</v>
      </c>
      <c r="M137" s="15">
        <f>'5.8 Other vertical infra'!X137</f>
        <v>-152412000</v>
      </c>
      <c r="N137" s="15">
        <f>'5.8 Other vertical infra'!Y137</f>
        <v>232195000</v>
      </c>
      <c r="O137" s="15"/>
      <c r="P137" s="15">
        <f t="shared" ref="P137:P160" si="9">SUM(D137:H137)</f>
        <v>2861163391.1504407</v>
      </c>
      <c r="Q137" s="15">
        <f t="shared" ref="Q137:Q160" si="10">SUM(I137:N137)</f>
        <v>2251057000</v>
      </c>
      <c r="R137" s="15">
        <f t="shared" ref="R137:R160" si="11">P137+Q137</f>
        <v>5112220391.1504402</v>
      </c>
      <c r="S137" s="24"/>
      <c r="T137" s="24"/>
      <c r="U137" s="24"/>
      <c r="V137" s="24"/>
      <c r="W137" s="24"/>
      <c r="X137" s="24"/>
      <c r="Y137" s="24"/>
      <c r="Z137" s="24"/>
    </row>
    <row r="138" spans="1:26">
      <c r="A138" s="4">
        <f t="shared" si="8"/>
        <v>2000</v>
      </c>
      <c r="B138" s="15">
        <f>'5.1 Land transport - Road'!J138</f>
        <v>244643000</v>
      </c>
      <c r="C138" s="15">
        <f>'5.1 Land transport - Road'!K138</f>
        <v>441667000</v>
      </c>
      <c r="D138" s="15">
        <f>'5.1 Land transport - Road'!L138</f>
        <v>686310000</v>
      </c>
      <c r="E138" s="15">
        <f>'5.2 Land transport - Rail'!K138</f>
        <v>50187000</v>
      </c>
      <c r="F138" s="15">
        <f>'5.3 Electricity and gas'!K138</f>
        <v>828408736.0110482</v>
      </c>
      <c r="G138" s="15">
        <f>'5.4 Water and waste'!Q138</f>
        <v>586545000</v>
      </c>
      <c r="H138" s="15">
        <f>'5.5 Telecommunications'!R138</f>
        <v>1316173000</v>
      </c>
      <c r="I138" s="15">
        <f>'5.6 Health - Hospitals'!J138</f>
        <v>299303000</v>
      </c>
      <c r="J138" s="15">
        <f>'5.7 Education'!M138</f>
        <v>548054000</v>
      </c>
      <c r="K138" s="15">
        <f>'5.7 Education'!N138</f>
        <v>627531000</v>
      </c>
      <c r="L138" s="15">
        <f>'5.8 Other vertical infra'!W138</f>
        <v>1359871000</v>
      </c>
      <c r="M138" s="15">
        <f>'5.8 Other vertical infra'!X138</f>
        <v>-25687000</v>
      </c>
      <c r="N138" s="15">
        <f>'5.8 Other vertical infra'!Y138</f>
        <v>220222000</v>
      </c>
      <c r="O138" s="15"/>
      <c r="P138" s="15">
        <f t="shared" si="9"/>
        <v>3467623736.0110483</v>
      </c>
      <c r="Q138" s="15">
        <f t="shared" si="10"/>
        <v>3029294000</v>
      </c>
      <c r="R138" s="15">
        <f t="shared" si="11"/>
        <v>6496917736.0110483</v>
      </c>
      <c r="S138" s="24"/>
      <c r="T138" s="24"/>
      <c r="U138" s="24"/>
      <c r="V138" s="24"/>
      <c r="W138" s="24"/>
      <c r="X138" s="24"/>
      <c r="Y138" s="24"/>
      <c r="Z138" s="24"/>
    </row>
    <row r="139" spans="1:26">
      <c r="A139" s="4">
        <f t="shared" si="8"/>
        <v>2001</v>
      </c>
      <c r="B139" s="15">
        <f>'5.1 Land transport - Road'!J139</f>
        <v>201407000</v>
      </c>
      <c r="C139" s="15">
        <f>'5.1 Land transport - Road'!K139</f>
        <v>551294000</v>
      </c>
      <c r="D139" s="15">
        <f>'5.1 Land transport - Road'!L139</f>
        <v>752701000</v>
      </c>
      <c r="E139" s="15">
        <f>'5.2 Land transport - Rail'!K139</f>
        <v>69982000</v>
      </c>
      <c r="F139" s="15">
        <f>'5.3 Electricity and gas'!K139</f>
        <v>671931592.42032695</v>
      </c>
      <c r="G139" s="15">
        <f>'5.4 Water and waste'!Q139</f>
        <v>610195000</v>
      </c>
      <c r="H139" s="15">
        <f>'5.5 Telecommunications'!R139</f>
        <v>2014119000</v>
      </c>
      <c r="I139" s="15">
        <f>'5.6 Health - Hospitals'!J139</f>
        <v>438209000</v>
      </c>
      <c r="J139" s="15">
        <f>'5.7 Education'!M139</f>
        <v>395666000</v>
      </c>
      <c r="K139" s="15">
        <f>'5.7 Education'!N139</f>
        <v>515144000</v>
      </c>
      <c r="L139" s="15">
        <f>'5.8 Other vertical infra'!W139</f>
        <v>737913000</v>
      </c>
      <c r="M139" s="15">
        <f>'5.8 Other vertical infra'!X139</f>
        <v>129168000</v>
      </c>
      <c r="N139" s="15">
        <f>'5.8 Other vertical infra'!Y139</f>
        <v>258740000</v>
      </c>
      <c r="O139" s="15"/>
      <c r="P139" s="15">
        <f t="shared" si="9"/>
        <v>4118928592.4203272</v>
      </c>
      <c r="Q139" s="15">
        <f t="shared" si="10"/>
        <v>2474840000</v>
      </c>
      <c r="R139" s="15">
        <f t="shared" si="11"/>
        <v>6593768592.4203272</v>
      </c>
      <c r="S139" s="24"/>
      <c r="T139" s="24"/>
      <c r="U139" s="24"/>
      <c r="V139" s="24"/>
      <c r="W139" s="24"/>
      <c r="X139" s="24"/>
      <c r="Y139" s="24"/>
      <c r="Z139" s="24"/>
    </row>
    <row r="140" spans="1:26">
      <c r="A140" s="4">
        <f t="shared" si="8"/>
        <v>2002</v>
      </c>
      <c r="B140" s="15">
        <f>'5.1 Land transport - Road'!J140</f>
        <v>338765000</v>
      </c>
      <c r="C140" s="15">
        <f>'5.1 Land transport - Road'!K140</f>
        <v>623950000</v>
      </c>
      <c r="D140" s="15">
        <f>'5.1 Land transport - Road'!L140</f>
        <v>962715000</v>
      </c>
      <c r="E140" s="15">
        <f>'5.2 Land transport - Rail'!K140</f>
        <v>44537000</v>
      </c>
      <c r="F140" s="15">
        <f>'5.3 Electricity and gas'!K140</f>
        <v>640358522.85665631</v>
      </c>
      <c r="G140" s="15">
        <f>'5.4 Water and waste'!Q140</f>
        <v>744063000</v>
      </c>
      <c r="H140" s="15">
        <f>'5.5 Telecommunications'!R140</f>
        <v>1080530000</v>
      </c>
      <c r="I140" s="15">
        <f>'5.6 Health - Hospitals'!J140</f>
        <v>415292000</v>
      </c>
      <c r="J140" s="15">
        <f>'5.7 Education'!M140</f>
        <v>465763000</v>
      </c>
      <c r="K140" s="15">
        <f>'5.7 Education'!N140</f>
        <v>601590000</v>
      </c>
      <c r="L140" s="15">
        <f>'5.8 Other vertical infra'!W140</f>
        <v>1115584000</v>
      </c>
      <c r="M140" s="15">
        <f>'5.8 Other vertical infra'!X140</f>
        <v>141866000</v>
      </c>
      <c r="N140" s="15">
        <f>'5.8 Other vertical infra'!Y140</f>
        <v>347475000</v>
      </c>
      <c r="O140" s="15"/>
      <c r="P140" s="15">
        <f t="shared" si="9"/>
        <v>3472203522.8566561</v>
      </c>
      <c r="Q140" s="15">
        <f t="shared" si="10"/>
        <v>3087570000</v>
      </c>
      <c r="R140" s="15">
        <f t="shared" si="11"/>
        <v>6559773522.8566561</v>
      </c>
      <c r="S140" s="24"/>
      <c r="T140" s="24"/>
      <c r="U140" s="24"/>
      <c r="V140" s="24"/>
      <c r="W140" s="24"/>
      <c r="X140" s="24"/>
      <c r="Y140" s="24"/>
      <c r="Z140" s="24"/>
    </row>
    <row r="141" spans="1:26">
      <c r="A141" s="4">
        <f t="shared" si="8"/>
        <v>2003</v>
      </c>
      <c r="B141" s="15">
        <f>'5.1 Land transport - Road'!J141</f>
        <v>296769000</v>
      </c>
      <c r="C141" s="15">
        <f>'5.1 Land transport - Road'!K141</f>
        <v>639192000</v>
      </c>
      <c r="D141" s="15">
        <f>'5.1 Land transport - Road'!L141</f>
        <v>935961000</v>
      </c>
      <c r="E141" s="15">
        <f>'5.2 Land transport - Rail'!K141</f>
        <v>60053000</v>
      </c>
      <c r="F141" s="15">
        <f>'5.3 Electricity and gas'!K141</f>
        <v>833891519.8608427</v>
      </c>
      <c r="G141" s="15">
        <f>'5.4 Water and waste'!Q141</f>
        <v>590589000</v>
      </c>
      <c r="H141" s="15">
        <f>'5.5 Telecommunications'!R141</f>
        <v>1168308000</v>
      </c>
      <c r="I141" s="15">
        <f>'5.6 Health - Hospitals'!J141</f>
        <v>511383000</v>
      </c>
      <c r="J141" s="15">
        <f>'5.7 Education'!M141</f>
        <v>411293000</v>
      </c>
      <c r="K141" s="15">
        <f>'5.7 Education'!N141</f>
        <v>777407000</v>
      </c>
      <c r="L141" s="15">
        <f>'5.8 Other vertical infra'!W141</f>
        <v>1002690000</v>
      </c>
      <c r="M141" s="15">
        <f>'5.8 Other vertical infra'!X141</f>
        <v>160693000</v>
      </c>
      <c r="N141" s="15">
        <f>'5.8 Other vertical infra'!Y141</f>
        <v>354040000</v>
      </c>
      <c r="O141" s="15"/>
      <c r="P141" s="15">
        <f t="shared" si="9"/>
        <v>3588802519.8608427</v>
      </c>
      <c r="Q141" s="15">
        <f t="shared" si="10"/>
        <v>3217506000</v>
      </c>
      <c r="R141" s="15">
        <f t="shared" si="11"/>
        <v>6806308519.8608427</v>
      </c>
      <c r="S141" s="24"/>
      <c r="T141" s="24"/>
      <c r="U141" s="24"/>
      <c r="V141" s="24"/>
      <c r="W141" s="24"/>
      <c r="X141" s="24"/>
      <c r="Y141" s="24"/>
      <c r="Z141" s="24"/>
    </row>
    <row r="142" spans="1:26">
      <c r="A142" s="4">
        <f t="shared" si="8"/>
        <v>2004</v>
      </c>
      <c r="B142" s="15">
        <f>'5.1 Land transport - Road'!J142</f>
        <v>364721000</v>
      </c>
      <c r="C142" s="15">
        <f>'5.1 Land transport - Road'!K142</f>
        <v>787832000</v>
      </c>
      <c r="D142" s="15">
        <f>'5.1 Land transport - Road'!L142</f>
        <v>1152553000</v>
      </c>
      <c r="E142" s="15">
        <f>'5.2 Land transport - Rail'!K142</f>
        <v>99044000</v>
      </c>
      <c r="F142" s="15">
        <f>'5.3 Electricity and gas'!K142</f>
        <v>1055836630.9885561</v>
      </c>
      <c r="G142" s="15">
        <f>'5.4 Water and waste'!Q142</f>
        <v>773422000</v>
      </c>
      <c r="H142" s="15">
        <f>'5.5 Telecommunications'!R142</f>
        <v>986809000</v>
      </c>
      <c r="I142" s="15">
        <f>'5.6 Health - Hospitals'!J142</f>
        <v>489896000</v>
      </c>
      <c r="J142" s="15">
        <f>'5.7 Education'!M142</f>
        <v>578489000</v>
      </c>
      <c r="K142" s="15">
        <f>'5.7 Education'!N142</f>
        <v>867562000</v>
      </c>
      <c r="L142" s="15">
        <f>'5.8 Other vertical infra'!W142</f>
        <v>1293052000</v>
      </c>
      <c r="M142" s="15">
        <f>'5.8 Other vertical infra'!X142</f>
        <v>157138000</v>
      </c>
      <c r="N142" s="15">
        <f>'5.8 Other vertical infra'!Y142</f>
        <v>280143000</v>
      </c>
      <c r="O142" s="15"/>
      <c r="P142" s="15">
        <f t="shared" si="9"/>
        <v>4067664630.9885559</v>
      </c>
      <c r="Q142" s="15">
        <f t="shared" si="10"/>
        <v>3666280000</v>
      </c>
      <c r="R142" s="15">
        <f t="shared" si="11"/>
        <v>7733944630.9885559</v>
      </c>
      <c r="S142" s="24"/>
      <c r="T142" s="24"/>
      <c r="U142" s="24"/>
      <c r="V142" s="24"/>
      <c r="W142" s="24"/>
      <c r="X142" s="24"/>
      <c r="Y142" s="24"/>
      <c r="Z142" s="24"/>
    </row>
    <row r="143" spans="1:26">
      <c r="A143" s="4">
        <f t="shared" si="8"/>
        <v>2005</v>
      </c>
      <c r="B143" s="15">
        <f>'5.1 Land transport - Road'!J143</f>
        <v>485372000</v>
      </c>
      <c r="C143" s="15">
        <f>'5.1 Land transport - Road'!K143</f>
        <v>723226000</v>
      </c>
      <c r="D143" s="15">
        <f>'5.1 Land transport - Road'!L143</f>
        <v>1208598000</v>
      </c>
      <c r="E143" s="15">
        <f>'5.2 Land transport - Rail'!K143</f>
        <v>221657000</v>
      </c>
      <c r="F143" s="15">
        <f>'5.3 Electricity and gas'!K143</f>
        <v>1161900212.8947985</v>
      </c>
      <c r="G143" s="15">
        <f>'5.4 Water and waste'!Q143</f>
        <v>779521000</v>
      </c>
      <c r="H143" s="15">
        <f>'5.5 Telecommunications'!R143</f>
        <v>1223736000</v>
      </c>
      <c r="I143" s="15">
        <f>'5.6 Health - Hospitals'!J143</f>
        <v>485281000</v>
      </c>
      <c r="J143" s="15">
        <f>'5.7 Education'!M143</f>
        <v>544232000</v>
      </c>
      <c r="K143" s="15">
        <f>'5.7 Education'!N143</f>
        <v>924702000</v>
      </c>
      <c r="L143" s="15">
        <f>'5.8 Other vertical infra'!W143</f>
        <v>1658366000</v>
      </c>
      <c r="M143" s="15">
        <f>'5.8 Other vertical infra'!X143</f>
        <v>234449000</v>
      </c>
      <c r="N143" s="15">
        <f>'5.8 Other vertical infra'!Y143</f>
        <v>266979000</v>
      </c>
      <c r="O143" s="15"/>
      <c r="P143" s="15">
        <f t="shared" si="9"/>
        <v>4595412212.8947983</v>
      </c>
      <c r="Q143" s="15">
        <f t="shared" si="10"/>
        <v>4114009000</v>
      </c>
      <c r="R143" s="15">
        <f t="shared" si="11"/>
        <v>8709421212.8947983</v>
      </c>
      <c r="S143" s="24"/>
      <c r="T143" s="24"/>
      <c r="U143" s="24"/>
      <c r="V143" s="24"/>
      <c r="W143" s="24"/>
      <c r="X143" s="24"/>
      <c r="Y143" s="24"/>
      <c r="Z143" s="24"/>
    </row>
    <row r="144" spans="1:26">
      <c r="A144" s="4">
        <f t="shared" si="8"/>
        <v>2006</v>
      </c>
      <c r="B144" s="15">
        <f>'5.1 Land transport - Road'!J144</f>
        <v>638623000</v>
      </c>
      <c r="C144" s="15">
        <f>'5.1 Land transport - Road'!K144</f>
        <v>900464000</v>
      </c>
      <c r="D144" s="15">
        <f>'5.1 Land transport - Road'!L144</f>
        <v>1539087000</v>
      </c>
      <c r="E144" s="15">
        <f>'5.2 Land transport - Rail'!K144</f>
        <v>193946000</v>
      </c>
      <c r="F144" s="15">
        <f>'5.3 Electricity and gas'!K144</f>
        <v>1522791261.0398922</v>
      </c>
      <c r="G144" s="15">
        <f>'5.4 Water and waste'!Q144</f>
        <v>1202856000</v>
      </c>
      <c r="H144" s="15">
        <f>'5.5 Telecommunications'!R144</f>
        <v>1349985000</v>
      </c>
      <c r="I144" s="15">
        <f>'5.6 Health - Hospitals'!J144</f>
        <v>505274000</v>
      </c>
      <c r="J144" s="15">
        <f>'5.7 Education'!M144</f>
        <v>670227000</v>
      </c>
      <c r="K144" s="15">
        <f>'5.7 Education'!N144</f>
        <v>861449000</v>
      </c>
      <c r="L144" s="15">
        <f>'5.8 Other vertical infra'!W144</f>
        <v>1453111000</v>
      </c>
      <c r="M144" s="15">
        <f>'5.8 Other vertical infra'!X144</f>
        <v>230002000</v>
      </c>
      <c r="N144" s="15">
        <f>'5.8 Other vertical infra'!Y144</f>
        <v>256855000</v>
      </c>
      <c r="O144" s="15"/>
      <c r="P144" s="15">
        <f t="shared" si="9"/>
        <v>5808665261.0398922</v>
      </c>
      <c r="Q144" s="15">
        <f t="shared" si="10"/>
        <v>3976918000</v>
      </c>
      <c r="R144" s="15">
        <f t="shared" si="11"/>
        <v>9785583261.0398922</v>
      </c>
      <c r="S144" s="24"/>
      <c r="T144" s="24"/>
      <c r="U144" s="24"/>
      <c r="V144" s="24"/>
      <c r="W144" s="24"/>
      <c r="X144" s="24"/>
      <c r="Y144" s="24"/>
      <c r="Z144" s="24"/>
    </row>
    <row r="145" spans="1:26">
      <c r="A145" s="4">
        <f t="shared" si="8"/>
        <v>2007</v>
      </c>
      <c r="B145" s="15">
        <f>'5.1 Land transport - Road'!J145</f>
        <v>913545000</v>
      </c>
      <c r="C145" s="15">
        <f>'5.1 Land transport - Road'!K145</f>
        <v>1105263000</v>
      </c>
      <c r="D145" s="15">
        <f>'5.1 Land transport - Road'!L145</f>
        <v>2018808000</v>
      </c>
      <c r="E145" s="15">
        <f>'5.2 Land transport - Rail'!K145</f>
        <v>13107000</v>
      </c>
      <c r="F145" s="15">
        <f>'5.3 Electricity and gas'!K145</f>
        <v>1303077058.2493894</v>
      </c>
      <c r="G145" s="15">
        <f>'5.4 Water and waste'!Q145</f>
        <v>1180861000</v>
      </c>
      <c r="H145" s="15">
        <f>'5.5 Telecommunications'!R145</f>
        <v>1179966000</v>
      </c>
      <c r="I145" s="15">
        <f>'5.6 Health - Hospitals'!J145</f>
        <v>533488000</v>
      </c>
      <c r="J145" s="15">
        <f>'5.7 Education'!M145</f>
        <v>642758000</v>
      </c>
      <c r="K145" s="15">
        <f>'5.7 Education'!N145</f>
        <v>772495000</v>
      </c>
      <c r="L145" s="15">
        <f>'5.8 Other vertical infra'!W145</f>
        <v>1319384000</v>
      </c>
      <c r="M145" s="15">
        <f>'5.8 Other vertical infra'!X145</f>
        <v>414776000</v>
      </c>
      <c r="N145" s="15">
        <f>'5.8 Other vertical infra'!Y145</f>
        <v>296839000</v>
      </c>
      <c r="O145" s="15"/>
      <c r="P145" s="15">
        <f t="shared" si="9"/>
        <v>5695819058.2493896</v>
      </c>
      <c r="Q145" s="15">
        <f t="shared" si="10"/>
        <v>3979740000</v>
      </c>
      <c r="R145" s="15">
        <f t="shared" si="11"/>
        <v>9675559058.2493896</v>
      </c>
      <c r="S145" s="24"/>
      <c r="T145" s="24"/>
      <c r="U145" s="24"/>
      <c r="V145" s="24"/>
      <c r="W145" s="24"/>
      <c r="X145" s="24"/>
      <c r="Y145" s="24"/>
      <c r="Z145" s="24"/>
    </row>
    <row r="146" spans="1:26">
      <c r="A146" s="4">
        <f t="shared" si="8"/>
        <v>2008</v>
      </c>
      <c r="B146" s="15">
        <f>'5.1 Land transport - Road'!J146</f>
        <v>1013952000</v>
      </c>
      <c r="C146" s="15">
        <f>'5.1 Land transport - Road'!K146</f>
        <v>1129768000</v>
      </c>
      <c r="D146" s="15">
        <f>'5.1 Land transport - Road'!L146</f>
        <v>2143720000</v>
      </c>
      <c r="E146" s="15">
        <f>'5.2 Land transport - Rail'!K146</f>
        <v>32272000</v>
      </c>
      <c r="F146" s="15">
        <f>'5.3 Electricity and gas'!K146</f>
        <v>1075741324.608165</v>
      </c>
      <c r="G146" s="15">
        <f>'5.4 Water and waste'!Q146</f>
        <v>1203124000</v>
      </c>
      <c r="H146" s="15">
        <f>'5.5 Telecommunications'!R146</f>
        <v>1323725000</v>
      </c>
      <c r="I146" s="15">
        <f>'5.6 Health - Hospitals'!J146</f>
        <v>569495000</v>
      </c>
      <c r="J146" s="15">
        <f>'5.7 Education'!M146</f>
        <v>460323000</v>
      </c>
      <c r="K146" s="15">
        <f>'5.7 Education'!N146</f>
        <v>1028644000</v>
      </c>
      <c r="L146" s="15">
        <f>'5.8 Other vertical infra'!W146</f>
        <v>1310991000</v>
      </c>
      <c r="M146" s="15">
        <f>'5.8 Other vertical infra'!X146</f>
        <v>598629000</v>
      </c>
      <c r="N146" s="15">
        <f>'5.8 Other vertical infra'!Y146</f>
        <v>314273000</v>
      </c>
      <c r="O146" s="15"/>
      <c r="P146" s="15">
        <f t="shared" si="9"/>
        <v>5778582324.6081648</v>
      </c>
      <c r="Q146" s="15">
        <f t="shared" si="10"/>
        <v>4282355000</v>
      </c>
      <c r="R146" s="15">
        <f t="shared" si="11"/>
        <v>10060937324.608166</v>
      </c>
      <c r="S146" s="24"/>
      <c r="T146" s="24"/>
      <c r="U146" s="24"/>
      <c r="V146" s="24"/>
      <c r="W146" s="24"/>
      <c r="X146" s="24"/>
      <c r="Y146" s="24"/>
      <c r="Z146" s="24"/>
    </row>
    <row r="147" spans="1:26">
      <c r="A147" s="4">
        <f t="shared" si="8"/>
        <v>2009</v>
      </c>
      <c r="B147" s="15">
        <f>'5.1 Land transport - Road'!J147</f>
        <v>1289910000</v>
      </c>
      <c r="C147" s="15">
        <f>'5.1 Land transport - Road'!K147</f>
        <v>862264000</v>
      </c>
      <c r="D147" s="15">
        <f>'5.1 Land transport - Road'!L147</f>
        <v>2152174000</v>
      </c>
      <c r="E147" s="15">
        <f>'5.2 Land transport - Rail'!K147</f>
        <v>475405000</v>
      </c>
      <c r="F147" s="15">
        <f>'5.3 Electricity and gas'!K147</f>
        <v>2270397934.6332846</v>
      </c>
      <c r="G147" s="15">
        <f>'5.4 Water and waste'!Q147</f>
        <v>1282029000</v>
      </c>
      <c r="H147" s="15">
        <f>'5.5 Telecommunications'!R147</f>
        <v>1390664000</v>
      </c>
      <c r="I147" s="15">
        <f>'5.6 Health - Hospitals'!J147</f>
        <v>559778000</v>
      </c>
      <c r="J147" s="15">
        <f>'5.7 Education'!M147</f>
        <v>839977000</v>
      </c>
      <c r="K147" s="15">
        <f>'5.7 Education'!N147</f>
        <v>1185307000</v>
      </c>
      <c r="L147" s="15">
        <f>'5.8 Other vertical infra'!W147</f>
        <v>1268503000</v>
      </c>
      <c r="M147" s="15">
        <f>'5.8 Other vertical infra'!X147</f>
        <v>337202000</v>
      </c>
      <c r="N147" s="15">
        <f>'5.8 Other vertical infra'!Y147</f>
        <v>464475000</v>
      </c>
      <c r="O147" s="15"/>
      <c r="P147" s="15">
        <f t="shared" si="9"/>
        <v>7570669934.6332846</v>
      </c>
      <c r="Q147" s="15">
        <f t="shared" si="10"/>
        <v>4655242000</v>
      </c>
      <c r="R147" s="15">
        <f t="shared" si="11"/>
        <v>12225911934.633286</v>
      </c>
      <c r="S147" s="24"/>
      <c r="T147" s="24"/>
      <c r="U147" s="24"/>
      <c r="V147" s="24"/>
      <c r="W147" s="24"/>
      <c r="X147" s="24"/>
      <c r="Y147" s="24"/>
      <c r="Z147" s="24"/>
    </row>
    <row r="148" spans="1:26">
      <c r="A148" s="4">
        <f t="shared" si="8"/>
        <v>2010</v>
      </c>
      <c r="B148" s="15">
        <f>'5.1 Land transport - Road'!J148</f>
        <v>1294134000</v>
      </c>
      <c r="C148" s="15">
        <f>'5.1 Land transport - Road'!K148</f>
        <v>1074063000</v>
      </c>
      <c r="D148" s="15">
        <f>'5.1 Land transport - Road'!L148</f>
        <v>2368197000</v>
      </c>
      <c r="E148" s="15">
        <f>'5.2 Land transport - Rail'!K148</f>
        <v>325643000</v>
      </c>
      <c r="F148" s="15">
        <f>'5.3 Electricity and gas'!K148</f>
        <v>2002592946.668819</v>
      </c>
      <c r="G148" s="15">
        <f>'5.4 Water and waste'!Q148</f>
        <v>1278499000</v>
      </c>
      <c r="H148" s="15">
        <f>'5.5 Telecommunications'!R148</f>
        <v>1408749000</v>
      </c>
      <c r="I148" s="15">
        <f>'5.6 Health - Hospitals'!J148</f>
        <v>554353000</v>
      </c>
      <c r="J148" s="15">
        <f>'5.7 Education'!M148</f>
        <v>749841000</v>
      </c>
      <c r="K148" s="15">
        <f>'5.7 Education'!N148</f>
        <v>1206310000</v>
      </c>
      <c r="L148" s="15">
        <f>'5.8 Other vertical infra'!W148</f>
        <v>1628668000</v>
      </c>
      <c r="M148" s="15">
        <f>'5.8 Other vertical infra'!X148</f>
        <v>531458000</v>
      </c>
      <c r="N148" s="15">
        <f>'5.8 Other vertical infra'!Y148</f>
        <v>491087000</v>
      </c>
      <c r="O148" s="15"/>
      <c r="P148" s="15">
        <f t="shared" si="9"/>
        <v>7383680946.6688194</v>
      </c>
      <c r="Q148" s="15">
        <f t="shared" si="10"/>
        <v>5161717000</v>
      </c>
      <c r="R148" s="15">
        <f t="shared" si="11"/>
        <v>12545397946.668819</v>
      </c>
      <c r="S148" s="24"/>
      <c r="T148" s="24"/>
      <c r="U148" s="24"/>
      <c r="V148" s="24"/>
      <c r="W148" s="24"/>
      <c r="X148" s="24"/>
      <c r="Y148" s="24"/>
      <c r="Z148" s="24"/>
    </row>
    <row r="149" spans="1:26">
      <c r="A149" s="4">
        <f t="shared" si="8"/>
        <v>2011</v>
      </c>
      <c r="B149" s="15">
        <f>'5.1 Land transport - Road'!J149</f>
        <v>1354966000</v>
      </c>
      <c r="C149" s="15">
        <f>'5.1 Land transport - Road'!K149</f>
        <v>864742000</v>
      </c>
      <c r="D149" s="15">
        <f>'5.1 Land transport - Road'!L149</f>
        <v>2219708000</v>
      </c>
      <c r="E149" s="15">
        <f>'5.2 Land transport - Rail'!K149</f>
        <v>173798000</v>
      </c>
      <c r="F149" s="15">
        <f>'5.3 Electricity and gas'!K149</f>
        <v>2377644377.570076</v>
      </c>
      <c r="G149" s="15">
        <f>'5.4 Water and waste'!Q149</f>
        <v>860697000</v>
      </c>
      <c r="H149" s="15">
        <f>'5.5 Telecommunications'!R149</f>
        <v>1312701000</v>
      </c>
      <c r="I149" s="15">
        <f>'5.6 Health - Hospitals'!J149</f>
        <v>691450000</v>
      </c>
      <c r="J149" s="15">
        <f>'5.7 Education'!M149</f>
        <v>862239000</v>
      </c>
      <c r="K149" s="15">
        <f>'5.7 Education'!N149</f>
        <v>1289788000</v>
      </c>
      <c r="L149" s="15">
        <f>'5.8 Other vertical infra'!W149</f>
        <v>1785796000</v>
      </c>
      <c r="M149" s="15">
        <f>'5.8 Other vertical infra'!X149</f>
        <v>554088000</v>
      </c>
      <c r="N149" s="15">
        <f>'5.8 Other vertical infra'!Y149</f>
        <v>548750000</v>
      </c>
      <c r="O149" s="15"/>
      <c r="P149" s="15">
        <f t="shared" si="9"/>
        <v>6944548377.570076</v>
      </c>
      <c r="Q149" s="15">
        <f t="shared" si="10"/>
        <v>5732111000</v>
      </c>
      <c r="R149" s="15">
        <f t="shared" si="11"/>
        <v>12676659377.570076</v>
      </c>
      <c r="S149" s="24"/>
      <c r="T149" s="24"/>
      <c r="U149" s="24"/>
      <c r="V149" s="24"/>
      <c r="W149" s="24"/>
      <c r="X149" s="24"/>
      <c r="Y149" s="24"/>
      <c r="Z149" s="24"/>
    </row>
    <row r="150" spans="1:26">
      <c r="A150" s="4">
        <f t="shared" si="8"/>
        <v>2012</v>
      </c>
      <c r="B150" s="15">
        <f>'5.1 Land transport - Road'!J150</f>
        <v>1134862000</v>
      </c>
      <c r="C150" s="15">
        <f>'5.1 Land transport - Road'!K150</f>
        <v>881242000</v>
      </c>
      <c r="D150" s="15">
        <f>'5.1 Land transport - Road'!L150</f>
        <v>2016104000</v>
      </c>
      <c r="E150" s="15">
        <f>'5.2 Land transport - Rail'!K150</f>
        <v>566516000</v>
      </c>
      <c r="F150" s="15">
        <f>'5.3 Electricity and gas'!K150</f>
        <v>2661941318.3371706</v>
      </c>
      <c r="G150" s="15">
        <f>'5.4 Water and waste'!Q150</f>
        <v>1032981000</v>
      </c>
      <c r="H150" s="15">
        <f>'5.5 Telecommunications'!R150</f>
        <v>1630536000</v>
      </c>
      <c r="I150" s="15">
        <f>'5.6 Health - Hospitals'!J150</f>
        <v>621987000</v>
      </c>
      <c r="J150" s="15">
        <f>'5.7 Education'!M150</f>
        <v>718503000</v>
      </c>
      <c r="K150" s="15">
        <f>'5.7 Education'!N150</f>
        <v>1159364000</v>
      </c>
      <c r="L150" s="15">
        <f>'5.8 Other vertical infra'!W150</f>
        <v>1586111000</v>
      </c>
      <c r="M150" s="15">
        <f>'5.8 Other vertical infra'!X150</f>
        <v>190780000</v>
      </c>
      <c r="N150" s="15">
        <f>'5.8 Other vertical infra'!Y150</f>
        <v>358933000</v>
      </c>
      <c r="O150" s="15"/>
      <c r="P150" s="15">
        <f t="shared" si="9"/>
        <v>7908078318.3371706</v>
      </c>
      <c r="Q150" s="15">
        <f t="shared" si="10"/>
        <v>4635678000</v>
      </c>
      <c r="R150" s="15">
        <f t="shared" si="11"/>
        <v>12543756318.33717</v>
      </c>
      <c r="S150" s="24"/>
      <c r="T150" s="24"/>
      <c r="U150" s="24"/>
      <c r="V150" s="24"/>
      <c r="W150" s="24"/>
      <c r="X150" s="24"/>
      <c r="Y150" s="24"/>
      <c r="Z150" s="24"/>
    </row>
    <row r="151" spans="1:26">
      <c r="A151" s="4">
        <f t="shared" si="8"/>
        <v>2013</v>
      </c>
      <c r="B151" s="15">
        <f>'5.1 Land transport - Road'!J151</f>
        <v>1078122000</v>
      </c>
      <c r="C151" s="15">
        <f>'5.1 Land transport - Road'!K151</f>
        <v>1170376000</v>
      </c>
      <c r="D151" s="15">
        <f>'5.1 Land transport - Road'!L151</f>
        <v>2248498000</v>
      </c>
      <c r="E151" s="15">
        <f>'5.2 Land transport - Rail'!K151</f>
        <v>154109000</v>
      </c>
      <c r="F151" s="15">
        <f>'5.3 Electricity and gas'!K151</f>
        <v>2067640803.7088263</v>
      </c>
      <c r="G151" s="15">
        <f>'5.4 Water and waste'!Q151</f>
        <v>1368674000</v>
      </c>
      <c r="H151" s="15">
        <f>'5.5 Telecommunications'!R151</f>
        <v>1748384000</v>
      </c>
      <c r="I151" s="15">
        <f>'5.6 Health - Hospitals'!J151</f>
        <v>613772000</v>
      </c>
      <c r="J151" s="15">
        <f>'5.7 Education'!M151</f>
        <v>671778000</v>
      </c>
      <c r="K151" s="15">
        <f>'5.7 Education'!N151</f>
        <v>1120406000</v>
      </c>
      <c r="L151" s="15">
        <f>'5.8 Other vertical infra'!W151</f>
        <v>1787221000</v>
      </c>
      <c r="M151" s="15">
        <f>'5.8 Other vertical infra'!X151</f>
        <v>171561000</v>
      </c>
      <c r="N151" s="15">
        <f>'5.8 Other vertical infra'!Y151</f>
        <v>313791000</v>
      </c>
      <c r="O151" s="15"/>
      <c r="P151" s="15">
        <f t="shared" si="9"/>
        <v>7587305803.7088261</v>
      </c>
      <c r="Q151" s="15">
        <f t="shared" si="10"/>
        <v>4678529000</v>
      </c>
      <c r="R151" s="15">
        <f t="shared" si="11"/>
        <v>12265834803.708826</v>
      </c>
      <c r="S151" s="24"/>
      <c r="T151" s="24"/>
      <c r="U151" s="24"/>
      <c r="V151" s="24"/>
      <c r="W151" s="24"/>
      <c r="X151" s="24"/>
      <c r="Y151" s="24"/>
      <c r="Z151" s="24"/>
    </row>
    <row r="152" spans="1:26">
      <c r="A152" s="4">
        <f t="shared" si="8"/>
        <v>2014</v>
      </c>
      <c r="B152" s="15">
        <f>'5.1 Land transport - Road'!J152</f>
        <v>1374611000</v>
      </c>
      <c r="C152" s="15">
        <f>'5.1 Land transport - Road'!K152</f>
        <v>940148000</v>
      </c>
      <c r="D152" s="15">
        <f>'5.1 Land transport - Road'!L152</f>
        <v>2314759000</v>
      </c>
      <c r="E152" s="15">
        <f>'5.2 Land transport - Rail'!K152</f>
        <v>614286000</v>
      </c>
      <c r="F152" s="15">
        <f>'5.3 Electricity and gas'!K152</f>
        <v>1773539327.5663359</v>
      </c>
      <c r="G152" s="15">
        <f>'5.4 Water and waste'!Q152</f>
        <v>1359189000</v>
      </c>
      <c r="H152" s="15">
        <f>'5.5 Telecommunications'!R152</f>
        <v>2020087000</v>
      </c>
      <c r="I152" s="15">
        <f>'5.6 Health - Hospitals'!J152</f>
        <v>561926000</v>
      </c>
      <c r="J152" s="15">
        <f>'5.7 Education'!M152</f>
        <v>882865000</v>
      </c>
      <c r="K152" s="15">
        <f>'5.7 Education'!N152</f>
        <v>1243027000</v>
      </c>
      <c r="L152" s="15">
        <f>'5.8 Other vertical infra'!W152</f>
        <v>1953254000</v>
      </c>
      <c r="M152" s="15">
        <f>'5.8 Other vertical infra'!X152</f>
        <v>547261000</v>
      </c>
      <c r="N152" s="15">
        <f>'5.8 Other vertical infra'!Y152</f>
        <v>344580000</v>
      </c>
      <c r="O152" s="15"/>
      <c r="P152" s="15">
        <f t="shared" si="9"/>
        <v>8081860327.5663357</v>
      </c>
      <c r="Q152" s="15">
        <f t="shared" si="10"/>
        <v>5532913000</v>
      </c>
      <c r="R152" s="15">
        <f t="shared" si="11"/>
        <v>13614773327.566336</v>
      </c>
      <c r="S152" s="24"/>
      <c r="T152" s="24"/>
      <c r="U152" s="24"/>
      <c r="V152" s="24"/>
      <c r="W152" s="24"/>
      <c r="X152" s="24"/>
      <c r="Y152" s="24"/>
      <c r="Z152" s="24"/>
    </row>
    <row r="153" spans="1:26">
      <c r="A153" s="4">
        <f t="shared" si="8"/>
        <v>2015</v>
      </c>
      <c r="B153" s="15">
        <f>'5.1 Land transport - Road'!J153</f>
        <v>1650699000</v>
      </c>
      <c r="C153" s="15">
        <f>'5.1 Land transport - Road'!K153</f>
        <v>932628000</v>
      </c>
      <c r="D153" s="15">
        <f>'5.1 Land transport - Road'!L153</f>
        <v>2583327000</v>
      </c>
      <c r="E153" s="15">
        <f>'5.2 Land transport - Rail'!K153</f>
        <v>426513000</v>
      </c>
      <c r="F153" s="15">
        <f>'5.3 Electricity and gas'!K153</f>
        <v>1580456615.0397267</v>
      </c>
      <c r="G153" s="15">
        <f>'5.4 Water and waste'!Q153</f>
        <v>1535909000</v>
      </c>
      <c r="H153" s="15">
        <f>'5.5 Telecommunications'!R153</f>
        <v>2192618000</v>
      </c>
      <c r="I153" s="15">
        <f>'5.6 Health - Hospitals'!J153</f>
        <v>502928000</v>
      </c>
      <c r="J153" s="15">
        <f>'5.7 Education'!M153</f>
        <v>927270000</v>
      </c>
      <c r="K153" s="15">
        <f>'5.7 Education'!N153</f>
        <v>1320027000</v>
      </c>
      <c r="L153" s="15">
        <f>'5.8 Other vertical infra'!W153</f>
        <v>2246946000</v>
      </c>
      <c r="M153" s="15">
        <f>'5.8 Other vertical infra'!X153</f>
        <v>391639000</v>
      </c>
      <c r="N153" s="15">
        <f>'5.8 Other vertical infra'!Y153</f>
        <v>477890000</v>
      </c>
      <c r="O153" s="15"/>
      <c r="P153" s="15">
        <f t="shared" si="9"/>
        <v>8318823615.0397263</v>
      </c>
      <c r="Q153" s="15">
        <f t="shared" si="10"/>
        <v>5866700000</v>
      </c>
      <c r="R153" s="15">
        <f t="shared" si="11"/>
        <v>14185523615.039726</v>
      </c>
      <c r="S153" s="24"/>
      <c r="T153" s="24"/>
      <c r="U153" s="24"/>
      <c r="V153" s="24"/>
      <c r="W153" s="24"/>
      <c r="X153" s="24"/>
      <c r="Y153" s="24"/>
      <c r="Z153" s="24"/>
    </row>
    <row r="154" spans="1:26">
      <c r="A154" s="4">
        <f t="shared" si="8"/>
        <v>2016</v>
      </c>
      <c r="B154" s="15">
        <f>'5.1 Land transport - Road'!J154</f>
        <v>1790463000</v>
      </c>
      <c r="C154" s="15">
        <f>'5.1 Land transport - Road'!K154</f>
        <v>1021645000</v>
      </c>
      <c r="D154" s="15">
        <f>'5.1 Land transport - Road'!L154</f>
        <v>2812108000</v>
      </c>
      <c r="E154" s="15">
        <f>'5.2 Land transport - Rail'!K154</f>
        <v>577843000</v>
      </c>
      <c r="F154" s="15">
        <f>'5.3 Electricity and gas'!K154</f>
        <v>1775571386.0728018</v>
      </c>
      <c r="G154" s="15">
        <f>'5.4 Water and waste'!Q154</f>
        <v>1509836000</v>
      </c>
      <c r="H154" s="15">
        <f>'5.5 Telecommunications'!R154</f>
        <v>1658179000</v>
      </c>
      <c r="I154" s="15">
        <f>'5.6 Health - Hospitals'!J154</f>
        <v>512796000</v>
      </c>
      <c r="J154" s="15">
        <f>'5.7 Education'!M154</f>
        <v>924277000</v>
      </c>
      <c r="K154" s="15">
        <f>'5.7 Education'!N154</f>
        <v>1377871000</v>
      </c>
      <c r="L154" s="15">
        <f>'5.8 Other vertical infra'!W154</f>
        <v>2306321000</v>
      </c>
      <c r="M154" s="15">
        <f>'5.8 Other vertical infra'!X154</f>
        <v>103051000</v>
      </c>
      <c r="N154" s="15">
        <f>'5.8 Other vertical infra'!Y154</f>
        <v>376803000</v>
      </c>
      <c r="O154" s="15"/>
      <c r="P154" s="15">
        <f t="shared" si="9"/>
        <v>8333537386.0728016</v>
      </c>
      <c r="Q154" s="15">
        <f t="shared" si="10"/>
        <v>5601119000</v>
      </c>
      <c r="R154" s="15">
        <f t="shared" si="11"/>
        <v>13934656386.072802</v>
      </c>
      <c r="S154" s="24"/>
      <c r="T154" s="24"/>
      <c r="U154" s="24"/>
      <c r="V154" s="24"/>
      <c r="W154" s="24"/>
      <c r="X154" s="24"/>
      <c r="Y154" s="24"/>
      <c r="Z154" s="24"/>
    </row>
    <row r="155" spans="1:26">
      <c r="A155" s="4">
        <f t="shared" si="8"/>
        <v>2017</v>
      </c>
      <c r="B155" s="15">
        <f>'5.1 Land transport - Road'!J155</f>
        <v>1681437000</v>
      </c>
      <c r="C155" s="15">
        <f>'5.1 Land transport - Road'!K155</f>
        <v>1120882000</v>
      </c>
      <c r="D155" s="15">
        <f>'5.1 Land transport - Road'!L155</f>
        <v>2802319000</v>
      </c>
      <c r="E155" s="15">
        <f>'5.2 Land transport - Rail'!K155</f>
        <v>373732000</v>
      </c>
      <c r="F155" s="15">
        <f>'5.3 Electricity and gas'!K155</f>
        <v>1645049115.1424561</v>
      </c>
      <c r="G155" s="15">
        <f>'5.4 Water and waste'!Q155</f>
        <v>1501501000</v>
      </c>
      <c r="H155" s="15">
        <f>'5.5 Telecommunications'!R155</f>
        <v>1878335000</v>
      </c>
      <c r="I155" s="15">
        <f>'5.6 Health - Hospitals'!J155</f>
        <v>531266000</v>
      </c>
      <c r="J155" s="15">
        <f>'5.7 Education'!M155</f>
        <v>1056917000</v>
      </c>
      <c r="K155" s="15">
        <f>'5.7 Education'!N155</f>
        <v>1290583000</v>
      </c>
      <c r="L155" s="15">
        <f>'5.8 Other vertical infra'!W155</f>
        <v>2058591000</v>
      </c>
      <c r="M155" s="15">
        <f>'5.8 Other vertical infra'!X155</f>
        <v>623846000</v>
      </c>
      <c r="N155" s="15">
        <f>'5.8 Other vertical infra'!Y155</f>
        <v>533533000</v>
      </c>
      <c r="O155" s="15"/>
      <c r="P155" s="15">
        <f t="shared" si="9"/>
        <v>8200936115.1424561</v>
      </c>
      <c r="Q155" s="15">
        <f t="shared" si="10"/>
        <v>6094736000</v>
      </c>
      <c r="R155" s="15">
        <f t="shared" si="11"/>
        <v>14295672115.142456</v>
      </c>
      <c r="S155" s="24"/>
      <c r="T155" s="24"/>
      <c r="U155" s="24"/>
      <c r="V155" s="24"/>
      <c r="W155" s="24"/>
      <c r="X155" s="24"/>
      <c r="Y155" s="24"/>
      <c r="Z155" s="24"/>
    </row>
    <row r="156" spans="1:26">
      <c r="A156" s="4">
        <f t="shared" si="8"/>
        <v>2018</v>
      </c>
      <c r="B156" s="15">
        <f>'5.1 Land transport - Road'!J156</f>
        <v>2092706000</v>
      </c>
      <c r="C156" s="15">
        <f>'5.1 Land transport - Road'!K156</f>
        <v>1200113000</v>
      </c>
      <c r="D156" s="15">
        <f>'5.1 Land transport - Road'!L156</f>
        <v>3292819000</v>
      </c>
      <c r="E156" s="15">
        <f>'5.2 Land transport - Rail'!K156</f>
        <v>559200000</v>
      </c>
      <c r="F156" s="15">
        <f>'5.3 Electricity and gas'!K156</f>
        <v>1524127067.7650146</v>
      </c>
      <c r="G156" s="15">
        <f>'5.4 Water and waste'!Q156</f>
        <v>1821234000</v>
      </c>
      <c r="H156" s="15">
        <f>'5.5 Telecommunications'!R156</f>
        <v>2159056000</v>
      </c>
      <c r="I156" s="15">
        <f>'5.6 Health - Hospitals'!J156</f>
        <v>414139000</v>
      </c>
      <c r="J156" s="15">
        <f>'5.7 Education'!M156</f>
        <v>1133032000</v>
      </c>
      <c r="K156" s="15">
        <f>'5.7 Education'!N156</f>
        <v>1873395000</v>
      </c>
      <c r="L156" s="15">
        <f>'5.8 Other vertical infra'!W156</f>
        <v>2317036000</v>
      </c>
      <c r="M156" s="15">
        <f>'5.8 Other vertical infra'!X156</f>
        <v>401090000</v>
      </c>
      <c r="N156" s="15">
        <f>'5.8 Other vertical infra'!Y156</f>
        <v>637625000</v>
      </c>
      <c r="O156" s="15"/>
      <c r="P156" s="15">
        <f t="shared" si="9"/>
        <v>9356436067.7650146</v>
      </c>
      <c r="Q156" s="15">
        <f t="shared" si="10"/>
        <v>6776317000</v>
      </c>
      <c r="R156" s="15">
        <f t="shared" si="11"/>
        <v>16132753067.765015</v>
      </c>
      <c r="S156" s="24"/>
      <c r="T156" s="24"/>
      <c r="U156" s="24"/>
      <c r="V156" s="24"/>
      <c r="W156" s="24"/>
      <c r="X156" s="24"/>
      <c r="Y156" s="24"/>
      <c r="Z156" s="24"/>
    </row>
    <row r="157" spans="1:26">
      <c r="A157" s="4">
        <f t="shared" si="8"/>
        <v>2019</v>
      </c>
      <c r="B157" s="15">
        <f>'5.1 Land transport - Road'!J157</f>
        <v>1846571000</v>
      </c>
      <c r="C157" s="15">
        <f>'5.1 Land transport - Road'!K157</f>
        <v>1325095000</v>
      </c>
      <c r="D157" s="15">
        <f>'5.1 Land transport - Road'!L157</f>
        <v>3171666000</v>
      </c>
      <c r="E157" s="15">
        <f>'5.2 Land transport - Rail'!K157</f>
        <v>435462000</v>
      </c>
      <c r="F157" s="15">
        <f>'5.3 Electricity and gas'!K157</f>
        <v>2201086201.1260166</v>
      </c>
      <c r="G157" s="15">
        <f>'5.4 Water and waste'!Q157</f>
        <v>2092944000</v>
      </c>
      <c r="H157" s="15">
        <f>'5.5 Telecommunications'!R157</f>
        <v>2164543000</v>
      </c>
      <c r="I157" s="15">
        <f>'5.6 Health - Hospitals'!J157</f>
        <v>584348000</v>
      </c>
      <c r="J157" s="15">
        <f>'5.7 Education'!M157</f>
        <v>1035693000</v>
      </c>
      <c r="K157" s="15">
        <f>'5.7 Education'!N157</f>
        <v>1895807000</v>
      </c>
      <c r="L157" s="15">
        <f>'5.8 Other vertical infra'!W157</f>
        <v>2814659000</v>
      </c>
      <c r="M157" s="15">
        <f>'5.8 Other vertical infra'!X157</f>
        <v>519010000</v>
      </c>
      <c r="N157" s="15">
        <f>'5.8 Other vertical infra'!Y157</f>
        <v>738989000</v>
      </c>
      <c r="O157" s="15"/>
      <c r="P157" s="15">
        <f t="shared" si="9"/>
        <v>10065701201.126017</v>
      </c>
      <c r="Q157" s="15">
        <f t="shared" si="10"/>
        <v>7588506000</v>
      </c>
      <c r="R157" s="15">
        <f t="shared" si="11"/>
        <v>17654207201.126015</v>
      </c>
      <c r="S157" s="24"/>
      <c r="T157" s="24"/>
      <c r="U157" s="24"/>
      <c r="V157" s="24"/>
      <c r="W157" s="24"/>
      <c r="X157" s="24"/>
      <c r="Y157" s="24"/>
      <c r="Z157" s="24"/>
    </row>
    <row r="158" spans="1:26">
      <c r="A158" s="4">
        <f t="shared" si="8"/>
        <v>2020</v>
      </c>
      <c r="B158" s="15">
        <f>'5.1 Land transport - Road'!J158</f>
        <v>1925794000</v>
      </c>
      <c r="C158" s="15">
        <f>'5.1 Land transport - Road'!K158</f>
        <v>1697227000</v>
      </c>
      <c r="D158" s="15">
        <f>'5.1 Land transport - Road'!L158</f>
        <v>3623021000</v>
      </c>
      <c r="E158" s="15">
        <f>'5.2 Land transport - Rail'!K158</f>
        <v>876379000</v>
      </c>
      <c r="F158" s="15">
        <f>'5.3 Electricity and gas'!K158</f>
        <v>2430394901.575326</v>
      </c>
      <c r="G158" s="15">
        <f>'5.4 Water and waste'!Q158</f>
        <v>2265547000</v>
      </c>
      <c r="H158" s="15">
        <f>'5.5 Telecommunications'!R158</f>
        <v>2234304000</v>
      </c>
      <c r="I158" s="15">
        <f>'5.6 Health - Hospitals'!J158</f>
        <v>689002000</v>
      </c>
      <c r="J158" s="15">
        <f>'5.7 Education'!M158</f>
        <v>1175162000</v>
      </c>
      <c r="K158" s="15">
        <f>'5.7 Education'!N158</f>
        <v>1971494000</v>
      </c>
      <c r="L158" s="15">
        <f>'5.8 Other vertical infra'!W158</f>
        <v>3006003000</v>
      </c>
      <c r="M158" s="15">
        <f>'5.8 Other vertical infra'!X158</f>
        <v>121740000</v>
      </c>
      <c r="N158" s="15">
        <f>'5.8 Other vertical infra'!Y158</f>
        <v>834673000</v>
      </c>
      <c r="O158" s="15"/>
      <c r="P158" s="15">
        <f t="shared" si="9"/>
        <v>11429645901.575325</v>
      </c>
      <c r="Q158" s="15">
        <f t="shared" si="10"/>
        <v>7798074000</v>
      </c>
      <c r="R158" s="15">
        <f t="shared" si="11"/>
        <v>19227719901.575325</v>
      </c>
      <c r="S158" s="24"/>
      <c r="T158" s="24"/>
      <c r="U158" s="24"/>
      <c r="V158" s="24"/>
      <c r="W158" s="24"/>
      <c r="X158" s="24"/>
      <c r="Y158" s="24"/>
      <c r="Z158" s="24"/>
    </row>
    <row r="159" spans="1:26">
      <c r="A159" s="4">
        <f t="shared" si="8"/>
        <v>2021</v>
      </c>
      <c r="B159" s="15">
        <f>'5.1 Land transport - Road'!J159</f>
        <v>1659311000</v>
      </c>
      <c r="C159" s="15">
        <f>'5.1 Land transport - Road'!K159</f>
        <v>1755660000</v>
      </c>
      <c r="D159" s="15">
        <f>'5.1 Land transport - Road'!L159</f>
        <v>3414971000</v>
      </c>
      <c r="E159" s="15">
        <f>'5.2 Land transport - Rail'!K159</f>
        <v>1269078000</v>
      </c>
      <c r="F159" s="15">
        <f>'5.3 Electricity and gas'!K159</f>
        <v>2298569074.2643218</v>
      </c>
      <c r="G159" s="15">
        <f>'5.4 Water and waste'!Q159</f>
        <v>2745325000</v>
      </c>
      <c r="H159" s="15">
        <f>'5.5 Telecommunications'!R159</f>
        <v>2222758000</v>
      </c>
      <c r="I159" s="15">
        <f>'5.6 Health - Hospitals'!J159</f>
        <v>799034000</v>
      </c>
      <c r="J159" s="15">
        <f>'5.7 Education'!M159</f>
        <v>1394331000</v>
      </c>
      <c r="K159" s="15">
        <f>'5.7 Education'!N159</f>
        <v>1685914000</v>
      </c>
      <c r="L159" s="15">
        <f>'5.8 Other vertical infra'!W159</f>
        <v>3160033000</v>
      </c>
      <c r="M159" s="15">
        <f>'5.8 Other vertical infra'!X159</f>
        <v>351478000</v>
      </c>
      <c r="N159" s="15">
        <f>'5.8 Other vertical infra'!Y159</f>
        <v>810513000</v>
      </c>
      <c r="O159" s="15"/>
      <c r="P159" s="15">
        <f t="shared" si="9"/>
        <v>11950701074.264322</v>
      </c>
      <c r="Q159" s="15">
        <f t="shared" si="10"/>
        <v>8201303000</v>
      </c>
      <c r="R159" s="15">
        <f t="shared" si="11"/>
        <v>20152004074.26432</v>
      </c>
      <c r="S159" s="24"/>
      <c r="T159" s="24"/>
      <c r="U159" s="24"/>
      <c r="V159" s="24"/>
      <c r="W159" s="24"/>
      <c r="X159" s="24"/>
      <c r="Y159" s="24"/>
      <c r="Z159" s="24"/>
    </row>
    <row r="160" spans="1:26">
      <c r="A160" s="4">
        <f t="shared" si="8"/>
        <v>2022</v>
      </c>
      <c r="B160" s="15">
        <f>'5.1 Land transport - Road'!J160</f>
        <v>1644318000</v>
      </c>
      <c r="C160" s="15">
        <f>'5.1 Land transport - Road'!K160</f>
        <v>2342230000</v>
      </c>
      <c r="D160" s="15">
        <f>'5.1 Land transport - Road'!L160</f>
        <v>3986548000</v>
      </c>
      <c r="E160" s="15">
        <f>'5.2 Land transport - Rail'!K160</f>
        <v>1418341000</v>
      </c>
      <c r="F160" s="15">
        <f>'5.3 Electricity and gas'!K160</f>
        <v>2633035397.3133092</v>
      </c>
      <c r="G160" s="15">
        <f>'5.4 Water and waste'!Q160</f>
        <v>3454215000</v>
      </c>
      <c r="H160" s="15">
        <f>'5.5 Telecommunications'!R160</f>
        <v>2570050000</v>
      </c>
      <c r="I160" s="15">
        <f>'5.6 Health - Hospitals'!J160</f>
        <v>951653000</v>
      </c>
      <c r="J160" s="15">
        <f>'5.7 Education'!M160</f>
        <v>1671723000</v>
      </c>
      <c r="K160" s="15">
        <f>'5.7 Education'!N160</f>
        <v>1879722000</v>
      </c>
      <c r="L160" s="15">
        <f>'5.8 Other vertical infra'!W160</f>
        <v>3557660000</v>
      </c>
      <c r="M160" s="15">
        <f>'5.8 Other vertical infra'!X160</f>
        <v>186982000</v>
      </c>
      <c r="N160" s="15">
        <f>'5.8 Other vertical infra'!Y160</f>
        <v>553645000</v>
      </c>
      <c r="O160" s="15"/>
      <c r="P160" s="15">
        <f t="shared" si="9"/>
        <v>14062189397.313309</v>
      </c>
      <c r="Q160" s="15">
        <f t="shared" si="10"/>
        <v>8801385000</v>
      </c>
      <c r="R160" s="15">
        <f t="shared" si="11"/>
        <v>22863574397.313309</v>
      </c>
      <c r="S160" s="24"/>
      <c r="T160" s="24"/>
      <c r="U160" s="24"/>
      <c r="V160" s="24"/>
      <c r="W160" s="24"/>
      <c r="X160" s="24"/>
      <c r="Y160" s="24"/>
      <c r="Z160" s="24"/>
    </row>
    <row r="161" spans="1:26">
      <c r="A161" s="4">
        <f t="shared" si="8"/>
        <v>2023</v>
      </c>
      <c r="B161" s="15"/>
      <c r="C161" s="15"/>
      <c r="D161" s="15"/>
      <c r="E161" s="15"/>
      <c r="F161" s="15"/>
      <c r="G161" s="15"/>
      <c r="H161" s="15"/>
      <c r="I161" s="15"/>
      <c r="J161" s="15"/>
      <c r="K161" s="15"/>
      <c r="L161" s="15"/>
      <c r="M161" s="15"/>
      <c r="N161" s="15"/>
      <c r="O161" s="15"/>
      <c r="P161" s="15"/>
      <c r="Q161" s="15"/>
      <c r="R161" s="15"/>
      <c r="S161" s="24"/>
      <c r="T161" s="24"/>
      <c r="U161" s="24"/>
      <c r="V161" s="24"/>
      <c r="W161" s="24"/>
      <c r="X161" s="24"/>
      <c r="Y161" s="24"/>
      <c r="Z161" s="24"/>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CB9E7-1783-4E7F-81CF-69D4972D6557}">
  <sheetPr>
    <tabColor theme="5"/>
  </sheetPr>
  <dimension ref="A1:AB161"/>
  <sheetViews>
    <sheetView showGridLines="0" zoomScale="70" zoomScaleNormal="70" workbookViewId="0">
      <pane xSplit="1" ySplit="6" topLeftCell="B7" activePane="bottomRight" state="frozen"/>
      <selection pane="topRight" activeCell="O39" sqref="O39"/>
      <selection pane="bottomLeft" activeCell="O39" sqref="O39"/>
      <selection pane="bottomRight" activeCell="E22" sqref="E22"/>
    </sheetView>
  </sheetViews>
  <sheetFormatPr defaultRowHeight="14.25"/>
  <cols>
    <col min="1" max="1" width="8.75" customWidth="1"/>
    <col min="2" max="4" width="14.75" customWidth="1"/>
    <col min="5" max="5" width="22" bestFit="1" customWidth="1"/>
    <col min="6" max="6" width="15.75" customWidth="1"/>
    <col min="7" max="7" width="19.25" bestFit="1" customWidth="1"/>
    <col min="8" max="8" width="20.25" bestFit="1" customWidth="1"/>
    <col min="9" max="9" width="15.25" bestFit="1" customWidth="1"/>
    <col min="10" max="10" width="16" bestFit="1" customWidth="1"/>
    <col min="11" max="11" width="15.25" bestFit="1" customWidth="1"/>
    <col min="12" max="12" width="17.125" bestFit="1" customWidth="1"/>
    <col min="13" max="15" width="13.25" customWidth="1"/>
    <col min="16" max="16" width="14.25" bestFit="1" customWidth="1"/>
    <col min="17" max="17" width="13.25" bestFit="1" customWidth="1"/>
    <col min="18" max="18" width="15.75" customWidth="1"/>
    <col min="19" max="26" width="13.25" customWidth="1"/>
  </cols>
  <sheetData>
    <row r="1" spans="1:28" s="11" customFormat="1" ht="30">
      <c r="A1" s="23" t="s">
        <v>68</v>
      </c>
      <c r="B1" s="16" t="s">
        <v>4</v>
      </c>
      <c r="C1" s="16" t="s">
        <v>4</v>
      </c>
      <c r="D1" s="16"/>
      <c r="E1" s="16" t="s">
        <v>4</v>
      </c>
      <c r="F1" s="16" t="s">
        <v>4</v>
      </c>
      <c r="G1" s="16" t="s">
        <v>4</v>
      </c>
      <c r="H1" s="16" t="s">
        <v>4</v>
      </c>
      <c r="I1" s="16" t="s">
        <v>20</v>
      </c>
      <c r="J1" s="16" t="s">
        <v>20</v>
      </c>
      <c r="K1" s="16" t="s">
        <v>20</v>
      </c>
      <c r="L1" s="16" t="s">
        <v>20</v>
      </c>
      <c r="M1" s="16" t="s">
        <v>20</v>
      </c>
      <c r="N1" s="16" t="s">
        <v>20</v>
      </c>
      <c r="O1" s="16"/>
      <c r="P1" s="16" t="s">
        <v>4</v>
      </c>
      <c r="Q1" s="16" t="s">
        <v>20</v>
      </c>
      <c r="R1" s="16" t="s">
        <v>69</v>
      </c>
    </row>
    <row r="2" spans="1:28"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126</v>
      </c>
      <c r="Q2" s="16" t="s">
        <v>127</v>
      </c>
      <c r="R2" s="16" t="s">
        <v>70</v>
      </c>
    </row>
    <row r="3" spans="1:28" s="11" customFormat="1" ht="43.5">
      <c r="A3" s="23" t="s">
        <v>71</v>
      </c>
      <c r="B3" s="16" t="s">
        <v>474</v>
      </c>
      <c r="C3" s="16" t="s">
        <v>474</v>
      </c>
      <c r="D3" s="16" t="s">
        <v>474</v>
      </c>
      <c r="E3" s="16" t="s">
        <v>474</v>
      </c>
      <c r="F3" s="16" t="s">
        <v>474</v>
      </c>
      <c r="G3" s="16" t="s">
        <v>474</v>
      </c>
      <c r="H3" s="16" t="s">
        <v>474</v>
      </c>
      <c r="I3" s="16" t="s">
        <v>474</v>
      </c>
      <c r="J3" s="16" t="s">
        <v>474</v>
      </c>
      <c r="K3" s="16" t="s">
        <v>474</v>
      </c>
      <c r="L3" s="16" t="s">
        <v>474</v>
      </c>
      <c r="M3" s="16" t="s">
        <v>474</v>
      </c>
      <c r="N3" s="16" t="s">
        <v>474</v>
      </c>
      <c r="O3" s="16"/>
      <c r="P3" s="16" t="s">
        <v>474</v>
      </c>
      <c r="Q3" s="16" t="s">
        <v>474</v>
      </c>
      <c r="R3" s="16" t="s">
        <v>474</v>
      </c>
    </row>
    <row r="4" spans="1:28" s="11" customFormat="1" ht="98.65" customHeight="1">
      <c r="A4" s="23" t="s">
        <v>43</v>
      </c>
      <c r="B4" s="16" t="s">
        <v>459</v>
      </c>
      <c r="C4" s="16" t="s">
        <v>460</v>
      </c>
      <c r="D4" s="16" t="s">
        <v>461</v>
      </c>
      <c r="E4" s="16" t="s">
        <v>459</v>
      </c>
      <c r="F4" s="16" t="s">
        <v>538</v>
      </c>
      <c r="G4" s="16" t="s">
        <v>538</v>
      </c>
      <c r="H4" s="16" t="s">
        <v>538</v>
      </c>
      <c r="I4" s="16" t="s">
        <v>461</v>
      </c>
      <c r="J4" s="16" t="s">
        <v>461</v>
      </c>
      <c r="K4" s="16" t="s">
        <v>651</v>
      </c>
      <c r="L4" s="16" t="s">
        <v>651</v>
      </c>
      <c r="M4" s="16" t="s">
        <v>459</v>
      </c>
      <c r="N4" s="16" t="s">
        <v>652</v>
      </c>
      <c r="O4" s="16"/>
      <c r="P4" s="16" t="s">
        <v>470</v>
      </c>
      <c r="Q4" s="16" t="s">
        <v>471</v>
      </c>
      <c r="R4" s="16" t="s">
        <v>472</v>
      </c>
    </row>
    <row r="5" spans="1:28" s="11" customFormat="1" ht="15">
      <c r="A5" s="23" t="s">
        <v>73</v>
      </c>
      <c r="B5" s="16" t="s">
        <v>123</v>
      </c>
      <c r="C5" s="16" t="s">
        <v>123</v>
      </c>
      <c r="D5" s="16" t="s">
        <v>123</v>
      </c>
      <c r="E5" s="16" t="s">
        <v>123</v>
      </c>
      <c r="F5" s="16" t="s">
        <v>123</v>
      </c>
      <c r="G5" s="16" t="s">
        <v>123</v>
      </c>
      <c r="H5" s="16" t="s">
        <v>123</v>
      </c>
      <c r="I5" s="16" t="s">
        <v>123</v>
      </c>
      <c r="J5" s="16" t="s">
        <v>123</v>
      </c>
      <c r="K5" s="16" t="s">
        <v>123</v>
      </c>
      <c r="L5" s="16" t="s">
        <v>123</v>
      </c>
      <c r="M5" s="16" t="s">
        <v>123</v>
      </c>
      <c r="N5" s="16" t="s">
        <v>123</v>
      </c>
      <c r="O5" s="16"/>
      <c r="P5" s="16" t="s">
        <v>123</v>
      </c>
      <c r="Q5" s="16" t="s">
        <v>123</v>
      </c>
      <c r="R5" s="16" t="s">
        <v>123</v>
      </c>
    </row>
    <row r="6" spans="1:28"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row>
    <row r="7" spans="1:28" ht="15">
      <c r="A7" s="25" t="s">
        <v>56</v>
      </c>
      <c r="B7" s="4"/>
      <c r="C7" s="4"/>
      <c r="D7" s="4"/>
      <c r="E7" s="4"/>
      <c r="F7" s="4"/>
      <c r="G7" s="4"/>
      <c r="H7" s="4"/>
      <c r="I7" s="4"/>
      <c r="J7" s="4"/>
      <c r="K7" s="4"/>
      <c r="L7" s="4"/>
      <c r="M7" s="4"/>
      <c r="N7" s="4"/>
      <c r="O7" s="4"/>
      <c r="P7" s="4"/>
      <c r="Q7" s="4"/>
      <c r="R7" s="4"/>
    </row>
    <row r="8" spans="1:28">
      <c r="A8" s="4">
        <v>1870</v>
      </c>
      <c r="B8" s="41" t="e">
        <f>IF(ISBLANK('2.1 Nominal investment'!B8),NA(),'2.1 Nominal investment'!B8/'Historical population and GDP'!$N5)</f>
        <v>#N/A</v>
      </c>
      <c r="C8" s="41" t="e">
        <f>IF(ISBLANK('2.1 Nominal investment'!C8),NA(),'2.1 Nominal investment'!C8/'Historical population and GDP'!$N5)</f>
        <v>#N/A</v>
      </c>
      <c r="D8" s="41">
        <f>IF(ISBLANK('2.1 Nominal investment'!D8),NA(),'2.1 Nominal investment'!D8/'Historical population and GDP'!$N5)</f>
        <v>39092385.514967702</v>
      </c>
      <c r="E8" s="41">
        <f>IF(ISBLANK('2.1 Nominal investment'!E8),NA(),'2.1 Nominal investment'!E8/'Historical population and GDP'!$N5)</f>
        <v>217789183.59725899</v>
      </c>
      <c r="F8" s="41" t="e">
        <f>IF(ISBLANK('2.1 Nominal investment'!F8),NA(),'2.1 Nominal investment'!F8/'Historical population and GDP'!$N5)</f>
        <v>#N/A</v>
      </c>
      <c r="G8" s="41" t="e">
        <f>IF(ISBLANK('2.1 Nominal investment'!G8),NA(),'2.1 Nominal investment'!G8/'Historical population and GDP'!$N5)</f>
        <v>#N/A</v>
      </c>
      <c r="H8" s="41">
        <f>IF(ISBLANK('2.1 Nominal investment'!H8),NA(),'2.1 Nominal investment'!H8/'Historical population and GDP'!$N5)</f>
        <v>8213796.5628934782</v>
      </c>
      <c r="I8" s="41" t="e">
        <f>IF(ISBLANK('2.1 Nominal investment'!I8),NA(),'2.1 Nominal investment'!I8/'Historical population and GDP'!$N5)</f>
        <v>#N/A</v>
      </c>
      <c r="J8" s="51" t="e">
        <f>IF(ISBLANK('2.1 Nominal investment'!J8),NA(),'2.1 Nominal investment'!J8/'Historical population and GDP'!$N5)</f>
        <v>#N/A</v>
      </c>
      <c r="K8" s="41" t="e">
        <f>IF(ISBLANK('2.1 Nominal investment'!K8),NA(),'2.1 Nominal investment'!K8/'Historical population and GDP'!$N5)</f>
        <v>#N/A</v>
      </c>
      <c r="L8" s="41" t="e">
        <f>IF(ISBLANK('2.1 Nominal investment'!L8),NA(),'2.1 Nominal investment'!L8/'Historical population and GDP'!$N5)</f>
        <v>#N/A</v>
      </c>
      <c r="M8" s="41" t="e">
        <f>IF(ISBLANK('2.1 Nominal investment'!M8),NA(),'2.1 Nominal investment'!M8/'Historical population and GDP'!$N5)</f>
        <v>#N/A</v>
      </c>
      <c r="N8" s="41" t="e">
        <f>IF(ISBLANK('2.1 Nominal investment'!N8),NA(),'2.1 Nominal investment'!N8/'Historical population and GDP'!$N5)</f>
        <v>#N/A</v>
      </c>
      <c r="O8" s="41"/>
      <c r="P8" s="41">
        <f>IF(ISBLANK('2.1 Nominal investment'!P8),NA(),'2.1 Nominal investment'!P8/'Historical population and GDP'!$N5)</f>
        <v>265095365.6751202</v>
      </c>
      <c r="Q8" s="41" t="e">
        <f>IF(ISBLANK('2.1 Nominal investment'!Q8),NA(),'2.1 Nominal investment'!Q8/'Historical population and GDP'!$N5)</f>
        <v>#N/A</v>
      </c>
      <c r="R8" s="41">
        <f>IF(ISBLANK('2.1 Nominal investment'!R8),NA(),'2.1 Nominal investment'!R8/'Historical population and GDP'!$N5)</f>
        <v>265095365.6751202</v>
      </c>
      <c r="S8" s="13"/>
      <c r="T8" s="13"/>
      <c r="U8" s="13"/>
      <c r="V8" s="13"/>
      <c r="W8" s="13"/>
      <c r="X8" s="13"/>
      <c r="Y8" s="13"/>
      <c r="Z8" s="13"/>
      <c r="AA8" s="24"/>
      <c r="AB8" s="24"/>
    </row>
    <row r="9" spans="1:28">
      <c r="A9" s="4">
        <f t="shared" ref="A9:A72" si="0">A8+1</f>
        <v>1871</v>
      </c>
      <c r="B9" s="41" t="e">
        <f>IF(ISBLANK('2.1 Nominal investment'!B9),NA(),'2.1 Nominal investment'!B9/'Historical population and GDP'!$N6)</f>
        <v>#N/A</v>
      </c>
      <c r="C9" s="41" t="e">
        <f>IF(ISBLANK('2.1 Nominal investment'!C9),NA(),'2.1 Nominal investment'!C9/'Historical population and GDP'!$N6)</f>
        <v>#N/A</v>
      </c>
      <c r="D9" s="41">
        <f>IF(ISBLANK('2.1 Nominal investment'!D9),NA(),'2.1 Nominal investment'!D9/'Historical population and GDP'!$N6)</f>
        <v>36854151.463025346</v>
      </c>
      <c r="E9" s="41">
        <f>IF(ISBLANK('2.1 Nominal investment'!E9),NA(),'2.1 Nominal investment'!E9/'Historical population and GDP'!$N6)</f>
        <v>217789183.59725899</v>
      </c>
      <c r="F9" s="41" t="e">
        <f>IF(ISBLANK('2.1 Nominal investment'!F9),NA(),'2.1 Nominal investment'!F9/'Historical population and GDP'!$N6)</f>
        <v>#N/A</v>
      </c>
      <c r="G9" s="41" t="e">
        <f>IF(ISBLANK('2.1 Nominal investment'!G9),NA(),'2.1 Nominal investment'!G9/'Historical population and GDP'!$N6)</f>
        <v>#N/A</v>
      </c>
      <c r="H9" s="41">
        <f>IF(ISBLANK('2.1 Nominal investment'!H9),NA(),'2.1 Nominal investment'!H9/'Historical population and GDP'!$N6)</f>
        <v>9445866.0473275036</v>
      </c>
      <c r="I9" s="41" t="e">
        <f>IF(ISBLANK('2.1 Nominal investment'!I9),NA(),'2.1 Nominal investment'!I9/'Historical population and GDP'!$N6)</f>
        <v>#N/A</v>
      </c>
      <c r="J9" s="51" t="e">
        <f>IF(ISBLANK('2.1 Nominal investment'!J9),NA(),'2.1 Nominal investment'!J9/'Historical population and GDP'!$N6)</f>
        <v>#N/A</v>
      </c>
      <c r="K9" s="41" t="e">
        <f>IF(ISBLANK('2.1 Nominal investment'!K9),NA(),'2.1 Nominal investment'!K9/'Historical population and GDP'!$N6)</f>
        <v>#N/A</v>
      </c>
      <c r="L9" s="41" t="e">
        <f>IF(ISBLANK('2.1 Nominal investment'!L9),NA(),'2.1 Nominal investment'!L9/'Historical population and GDP'!$N6)</f>
        <v>#N/A</v>
      </c>
      <c r="M9" s="41" t="e">
        <f>IF(ISBLANK('2.1 Nominal investment'!M9),NA(),'2.1 Nominal investment'!M9/'Historical population and GDP'!$N6)</f>
        <v>#N/A</v>
      </c>
      <c r="N9" s="41" t="e">
        <f>IF(ISBLANK('2.1 Nominal investment'!N9),NA(),'2.1 Nominal investment'!N9/'Historical population and GDP'!$N6)</f>
        <v>#N/A</v>
      </c>
      <c r="O9" s="41"/>
      <c r="P9" s="41">
        <f>IF(ISBLANK('2.1 Nominal investment'!P9),NA(),'2.1 Nominal investment'!P9/'Historical population and GDP'!$N6)</f>
        <v>264089201.10761184</v>
      </c>
      <c r="Q9" s="41" t="e">
        <f>IF(ISBLANK('2.1 Nominal investment'!Q9),NA(),'2.1 Nominal investment'!Q9/'Historical population and GDP'!$N6)</f>
        <v>#N/A</v>
      </c>
      <c r="R9" s="41">
        <f>IF(ISBLANK('2.1 Nominal investment'!R9),NA(),'2.1 Nominal investment'!R9/'Historical population and GDP'!$N6)</f>
        <v>264089201.10761184</v>
      </c>
      <c r="S9" s="13"/>
      <c r="T9" s="13"/>
      <c r="U9" s="13"/>
      <c r="V9" s="13"/>
      <c r="W9" s="13"/>
      <c r="X9" s="13"/>
      <c r="Y9" s="13"/>
      <c r="Z9" s="13"/>
      <c r="AA9" s="24"/>
      <c r="AB9" s="24"/>
    </row>
    <row r="10" spans="1:28">
      <c r="A10" s="4">
        <f t="shared" si="0"/>
        <v>1872</v>
      </c>
      <c r="B10" s="41" t="e">
        <f>IF(ISBLANK('2.1 Nominal investment'!B10),NA(),'2.1 Nominal investment'!B10/'Historical population and GDP'!$N7)</f>
        <v>#N/A</v>
      </c>
      <c r="C10" s="41" t="e">
        <f>IF(ISBLANK('2.1 Nominal investment'!C10),NA(),'2.1 Nominal investment'!C10/'Historical population and GDP'!$N7)</f>
        <v>#N/A</v>
      </c>
      <c r="D10" s="41">
        <f>IF(ISBLANK('2.1 Nominal investment'!D10),NA(),'2.1 Nominal investment'!D10/'Historical population and GDP'!$N7)</f>
        <v>54015320.350898899</v>
      </c>
      <c r="E10" s="41">
        <f>IF(ISBLANK('2.1 Nominal investment'!E10),NA(),'2.1 Nominal investment'!E10/'Historical population and GDP'!$N7)</f>
        <v>217789183.59725899</v>
      </c>
      <c r="F10" s="41" t="e">
        <f>IF(ISBLANK('2.1 Nominal investment'!F10),NA(),'2.1 Nominal investment'!F10/'Historical population and GDP'!$N7)</f>
        <v>#N/A</v>
      </c>
      <c r="G10" s="41" t="e">
        <f>IF(ISBLANK('2.1 Nominal investment'!G10),NA(),'2.1 Nominal investment'!G10/'Historical population and GDP'!$N7)</f>
        <v>#N/A</v>
      </c>
      <c r="H10" s="41">
        <f>IF(ISBLANK('2.1 Nominal investment'!H10),NA(),'2.1 Nominal investment'!H10/'Historical population and GDP'!$N7)</f>
        <v>4928277.93773608</v>
      </c>
      <c r="I10" s="41" t="e">
        <f>IF(ISBLANK('2.1 Nominal investment'!I10),NA(),'2.1 Nominal investment'!I10/'Historical population and GDP'!$N7)</f>
        <v>#N/A</v>
      </c>
      <c r="J10" s="51" t="e">
        <f>IF(ISBLANK('2.1 Nominal investment'!J10),NA(),'2.1 Nominal investment'!J10/'Historical population and GDP'!$N7)</f>
        <v>#N/A</v>
      </c>
      <c r="K10" s="41" t="e">
        <f>IF(ISBLANK('2.1 Nominal investment'!K10),NA(),'2.1 Nominal investment'!K10/'Historical population and GDP'!$N7)</f>
        <v>#N/A</v>
      </c>
      <c r="L10" s="41" t="e">
        <f>IF(ISBLANK('2.1 Nominal investment'!L10),NA(),'2.1 Nominal investment'!L10/'Historical population and GDP'!$N7)</f>
        <v>#N/A</v>
      </c>
      <c r="M10" s="41" t="e">
        <f>IF(ISBLANK('2.1 Nominal investment'!M10),NA(),'2.1 Nominal investment'!M10/'Historical population and GDP'!$N7)</f>
        <v>#N/A</v>
      </c>
      <c r="N10" s="41" t="e">
        <f>IF(ISBLANK('2.1 Nominal investment'!N10),NA(),'2.1 Nominal investment'!N10/'Historical population and GDP'!$N7)</f>
        <v>#N/A</v>
      </c>
      <c r="O10" s="41"/>
      <c r="P10" s="41">
        <f>IF(ISBLANK('2.1 Nominal investment'!P10),NA(),'2.1 Nominal investment'!P10/'Historical population and GDP'!$N7)</f>
        <v>276732781.885894</v>
      </c>
      <c r="Q10" s="41" t="e">
        <f>IF(ISBLANK('2.1 Nominal investment'!Q10),NA(),'2.1 Nominal investment'!Q10/'Historical population and GDP'!$N7)</f>
        <v>#N/A</v>
      </c>
      <c r="R10" s="41">
        <f>IF(ISBLANK('2.1 Nominal investment'!R10),NA(),'2.1 Nominal investment'!R10/'Historical population and GDP'!$N7)</f>
        <v>276732781.885894</v>
      </c>
      <c r="S10" s="13"/>
      <c r="T10" s="13"/>
      <c r="U10" s="13"/>
      <c r="V10" s="13"/>
      <c r="W10" s="13"/>
      <c r="X10" s="13"/>
      <c r="Y10" s="13"/>
      <c r="Z10" s="13"/>
      <c r="AA10" s="24"/>
      <c r="AB10" s="24"/>
    </row>
    <row r="11" spans="1:28">
      <c r="A11" s="4">
        <f t="shared" si="0"/>
        <v>1873</v>
      </c>
      <c r="B11" s="41" t="e">
        <f>IF(ISBLANK('2.1 Nominal investment'!B11),NA(),'2.1 Nominal investment'!B11/'Historical population and GDP'!$N8)</f>
        <v>#N/A</v>
      </c>
      <c r="C11" s="41" t="e">
        <f>IF(ISBLANK('2.1 Nominal investment'!C11),NA(),'2.1 Nominal investment'!C11/'Historical population and GDP'!$N8)</f>
        <v>#N/A</v>
      </c>
      <c r="D11" s="41">
        <f>IF(ISBLANK('2.1 Nominal investment'!D11),NA(),'2.1 Nominal investment'!D11/'Historical population and GDP'!$N8)</f>
        <v>89906100.789692223</v>
      </c>
      <c r="E11" s="41">
        <f>IF(ISBLANK('2.1 Nominal investment'!E11),NA(),'2.1 Nominal investment'!E11/'Historical population and GDP'!$N8)</f>
        <v>217789183.59725899</v>
      </c>
      <c r="F11" s="41" t="e">
        <f>IF(ISBLANK('2.1 Nominal investment'!F11),NA(),'2.1 Nominal investment'!F11/'Historical population and GDP'!$N8)</f>
        <v>#N/A</v>
      </c>
      <c r="G11" s="41" t="e">
        <f>IF(ISBLANK('2.1 Nominal investment'!G11),NA(),'2.1 Nominal investment'!G11/'Historical population and GDP'!$N8)</f>
        <v>#N/A</v>
      </c>
      <c r="H11" s="41">
        <f>IF(ISBLANK('2.1 Nominal investment'!H11),NA(),'2.1 Nominal investment'!H11/'Historical population and GDP'!$N8)</f>
        <v>14374143.985063598</v>
      </c>
      <c r="I11" s="41" t="e">
        <f>IF(ISBLANK('2.1 Nominal investment'!I11),NA(),'2.1 Nominal investment'!I11/'Historical population and GDP'!$N8)</f>
        <v>#N/A</v>
      </c>
      <c r="J11" s="51" t="e">
        <f>IF(ISBLANK('2.1 Nominal investment'!J11),NA(),'2.1 Nominal investment'!J11/'Historical population and GDP'!$N8)</f>
        <v>#N/A</v>
      </c>
      <c r="K11" s="41" t="e">
        <f>IF(ISBLANK('2.1 Nominal investment'!K11),NA(),'2.1 Nominal investment'!K11/'Historical population and GDP'!$N8)</f>
        <v>#N/A</v>
      </c>
      <c r="L11" s="41" t="e">
        <f>IF(ISBLANK('2.1 Nominal investment'!L11),NA(),'2.1 Nominal investment'!L11/'Historical population and GDP'!$N8)</f>
        <v>#N/A</v>
      </c>
      <c r="M11" s="41" t="e">
        <f>IF(ISBLANK('2.1 Nominal investment'!M11),NA(),'2.1 Nominal investment'!M11/'Historical population and GDP'!$N8)</f>
        <v>#N/A</v>
      </c>
      <c r="N11" s="41" t="e">
        <f>IF(ISBLANK('2.1 Nominal investment'!N11),NA(),'2.1 Nominal investment'!N11/'Historical population and GDP'!$N8)</f>
        <v>#N/A</v>
      </c>
      <c r="O11" s="41"/>
      <c r="P11" s="41">
        <f>IF(ISBLANK('2.1 Nominal investment'!P11),NA(),'2.1 Nominal investment'!P11/'Historical population and GDP'!$N8)</f>
        <v>322069428.37201482</v>
      </c>
      <c r="Q11" s="41" t="e">
        <f>IF(ISBLANK('2.1 Nominal investment'!Q11),NA(),'2.1 Nominal investment'!Q11/'Historical population and GDP'!$N8)</f>
        <v>#N/A</v>
      </c>
      <c r="R11" s="41">
        <f>IF(ISBLANK('2.1 Nominal investment'!R11),NA(),'2.1 Nominal investment'!R11/'Historical population and GDP'!$N8)</f>
        <v>322069428.37201482</v>
      </c>
      <c r="S11" s="13"/>
      <c r="T11" s="13"/>
      <c r="U11" s="13"/>
      <c r="V11" s="13"/>
      <c r="W11" s="13"/>
      <c r="X11" s="13"/>
      <c r="Y11" s="13"/>
      <c r="Z11" s="13"/>
      <c r="AA11" s="24"/>
      <c r="AB11" s="24"/>
    </row>
    <row r="12" spans="1:28">
      <c r="A12" s="4">
        <f t="shared" si="0"/>
        <v>1874</v>
      </c>
      <c r="B12" s="41" t="e">
        <f>IF(ISBLANK('2.1 Nominal investment'!B12),NA(),'2.1 Nominal investment'!B12/'Historical population and GDP'!$N9)</f>
        <v>#N/A</v>
      </c>
      <c r="C12" s="41" t="e">
        <f>IF(ISBLANK('2.1 Nominal investment'!C12),NA(),'2.1 Nominal investment'!C12/'Historical population and GDP'!$N9)</f>
        <v>#N/A</v>
      </c>
      <c r="D12" s="41">
        <f>IF(ISBLANK('2.1 Nominal investment'!D12),NA(),'2.1 Nominal investment'!D12/'Historical population and GDP'!$N9)</f>
        <v>132361781.35927247</v>
      </c>
      <c r="E12" s="41">
        <f>IF(ISBLANK('2.1 Nominal investment'!E12),NA(),'2.1 Nominal investment'!E12/'Historical population and GDP'!$N9)</f>
        <v>217789183.59725899</v>
      </c>
      <c r="F12" s="41" t="e">
        <f>IF(ISBLANK('2.1 Nominal investment'!F12),NA(),'2.1 Nominal investment'!F12/'Historical population and GDP'!$N9)</f>
        <v>#N/A</v>
      </c>
      <c r="G12" s="41" t="e">
        <f>IF(ISBLANK('2.1 Nominal investment'!G12),NA(),'2.1 Nominal investment'!G12/'Historical population and GDP'!$N9)</f>
        <v>#N/A</v>
      </c>
      <c r="H12" s="41">
        <f>IF(ISBLANK('2.1 Nominal investment'!H12),NA(),'2.1 Nominal investment'!H12/'Historical population and GDP'!$N9)</f>
        <v>2053449.1407233726</v>
      </c>
      <c r="I12" s="41" t="e">
        <f>IF(ISBLANK('2.1 Nominal investment'!I12),NA(),'2.1 Nominal investment'!I12/'Historical population and GDP'!$N9)</f>
        <v>#N/A</v>
      </c>
      <c r="J12" s="51" t="e">
        <f>IF(ISBLANK('2.1 Nominal investment'!J12),NA(),'2.1 Nominal investment'!J12/'Historical population and GDP'!$N9)</f>
        <v>#N/A</v>
      </c>
      <c r="K12" s="41" t="e">
        <f>IF(ISBLANK('2.1 Nominal investment'!K12),NA(),'2.1 Nominal investment'!K12/'Historical population and GDP'!$N9)</f>
        <v>#N/A</v>
      </c>
      <c r="L12" s="41" t="e">
        <f>IF(ISBLANK('2.1 Nominal investment'!L12),NA(),'2.1 Nominal investment'!L12/'Historical population and GDP'!$N9)</f>
        <v>#N/A</v>
      </c>
      <c r="M12" s="41" t="e">
        <f>IF(ISBLANK('2.1 Nominal investment'!M12),NA(),'2.1 Nominal investment'!M12/'Historical population and GDP'!$N9)</f>
        <v>#N/A</v>
      </c>
      <c r="N12" s="41" t="e">
        <f>IF(ISBLANK('2.1 Nominal investment'!N12),NA(),'2.1 Nominal investment'!N12/'Historical population and GDP'!$N9)</f>
        <v>#N/A</v>
      </c>
      <c r="O12" s="41"/>
      <c r="P12" s="41">
        <f>IF(ISBLANK('2.1 Nominal investment'!P12),NA(),'2.1 Nominal investment'!P12/'Historical population and GDP'!$N9)</f>
        <v>352204414.09725481</v>
      </c>
      <c r="Q12" s="41" t="e">
        <f>IF(ISBLANK('2.1 Nominal investment'!Q12),NA(),'2.1 Nominal investment'!Q12/'Historical population and GDP'!$N9)</f>
        <v>#N/A</v>
      </c>
      <c r="R12" s="41">
        <f>IF(ISBLANK('2.1 Nominal investment'!R12),NA(),'2.1 Nominal investment'!R12/'Historical population and GDP'!$N9)</f>
        <v>352204414.09725481</v>
      </c>
      <c r="S12" s="13"/>
      <c r="T12" s="13"/>
      <c r="U12" s="13"/>
      <c r="V12" s="13"/>
      <c r="W12" s="13"/>
      <c r="X12" s="13"/>
      <c r="Y12" s="13"/>
      <c r="Z12" s="13"/>
      <c r="AA12" s="24"/>
      <c r="AB12" s="24"/>
    </row>
    <row r="13" spans="1:28">
      <c r="A13" s="4">
        <f t="shared" si="0"/>
        <v>1875</v>
      </c>
      <c r="B13" s="41" t="e">
        <f>IF(ISBLANK('2.1 Nominal investment'!B13),NA(),'2.1 Nominal investment'!B13/'Historical population and GDP'!$N10)</f>
        <v>#N/A</v>
      </c>
      <c r="C13" s="41" t="e">
        <f>IF(ISBLANK('2.1 Nominal investment'!C13),NA(),'2.1 Nominal investment'!C13/'Historical population and GDP'!$N10)</f>
        <v>#N/A</v>
      </c>
      <c r="D13" s="41">
        <f>IF(ISBLANK('2.1 Nominal investment'!D13),NA(),'2.1 Nominal investment'!D13/'Historical population and GDP'!$N10)</f>
        <v>122319731.49602011</v>
      </c>
      <c r="E13" s="41">
        <f>IF(ISBLANK('2.1 Nominal investment'!E13),NA(),'2.1 Nominal investment'!E13/'Historical population and GDP'!$N10)</f>
        <v>217789183.59725899</v>
      </c>
      <c r="F13" s="41" t="e">
        <f>IF(ISBLANK('2.1 Nominal investment'!F13),NA(),'2.1 Nominal investment'!F13/'Historical population and GDP'!$N10)</f>
        <v>#N/A</v>
      </c>
      <c r="G13" s="41" t="e">
        <f>IF(ISBLANK('2.1 Nominal investment'!G13),NA(),'2.1 Nominal investment'!G13/'Historical population and GDP'!$N10)</f>
        <v>#N/A</v>
      </c>
      <c r="H13" s="41">
        <f>IF(ISBLANK('2.1 Nominal investment'!H13),NA(),'2.1 Nominal investment'!H13/'Historical population and GDP'!$N10)</f>
        <v>10267245.703616852</v>
      </c>
      <c r="I13" s="41" t="e">
        <f>IF(ISBLANK('2.1 Nominal investment'!I13),NA(),'2.1 Nominal investment'!I13/'Historical population and GDP'!$N10)</f>
        <v>#N/A</v>
      </c>
      <c r="J13" s="51" t="e">
        <f>IF(ISBLANK('2.1 Nominal investment'!J13),NA(),'2.1 Nominal investment'!J13/'Historical population and GDP'!$N10)</f>
        <v>#N/A</v>
      </c>
      <c r="K13" s="41" t="e">
        <f>IF(ISBLANK('2.1 Nominal investment'!K13),NA(),'2.1 Nominal investment'!K13/'Historical population and GDP'!$N10)</f>
        <v>#N/A</v>
      </c>
      <c r="L13" s="41" t="e">
        <f>IF(ISBLANK('2.1 Nominal investment'!L13),NA(),'2.1 Nominal investment'!L13/'Historical population and GDP'!$N10)</f>
        <v>#N/A</v>
      </c>
      <c r="M13" s="41" t="e">
        <f>IF(ISBLANK('2.1 Nominal investment'!M13),NA(),'2.1 Nominal investment'!M13/'Historical population and GDP'!$N10)</f>
        <v>#N/A</v>
      </c>
      <c r="N13" s="41" t="e">
        <f>IF(ISBLANK('2.1 Nominal investment'!N13),NA(),'2.1 Nominal investment'!N13/'Historical population and GDP'!$N10)</f>
        <v>#N/A</v>
      </c>
      <c r="O13" s="41"/>
      <c r="P13" s="41">
        <f>IF(ISBLANK('2.1 Nominal investment'!P13),NA(),'2.1 Nominal investment'!P13/'Historical population and GDP'!$N10)</f>
        <v>350376160.79689592</v>
      </c>
      <c r="Q13" s="41" t="e">
        <f>IF(ISBLANK('2.1 Nominal investment'!Q13),NA(),'2.1 Nominal investment'!Q13/'Historical population and GDP'!$N10)</f>
        <v>#N/A</v>
      </c>
      <c r="R13" s="41">
        <f>IF(ISBLANK('2.1 Nominal investment'!R13),NA(),'2.1 Nominal investment'!R13/'Historical population and GDP'!$N10)</f>
        <v>350376160.79689592</v>
      </c>
      <c r="S13" s="13"/>
      <c r="T13" s="13"/>
      <c r="U13" s="13"/>
      <c r="V13" s="13"/>
      <c r="W13" s="13"/>
      <c r="X13" s="13"/>
      <c r="Y13" s="13"/>
      <c r="Z13" s="13"/>
      <c r="AA13" s="24"/>
      <c r="AB13" s="24"/>
    </row>
    <row r="14" spans="1:28">
      <c r="A14" s="4">
        <f t="shared" si="0"/>
        <v>1876</v>
      </c>
      <c r="B14" s="41" t="e">
        <f>IF(ISBLANK('2.1 Nominal investment'!B14),NA(),'2.1 Nominal investment'!B14/'Historical population and GDP'!$N11)</f>
        <v>#N/A</v>
      </c>
      <c r="C14" s="41" t="e">
        <f>IF(ISBLANK('2.1 Nominal investment'!C14),NA(),'2.1 Nominal investment'!C14/'Historical population and GDP'!$N11)</f>
        <v>#N/A</v>
      </c>
      <c r="D14" s="41">
        <f>IF(ISBLANK('2.1 Nominal investment'!D14),NA(),'2.1 Nominal investment'!D14/'Historical population and GDP'!$N11)</f>
        <v>76415374.63143535</v>
      </c>
      <c r="E14" s="41">
        <f>IF(ISBLANK('2.1 Nominal investment'!E14),NA(),'2.1 Nominal investment'!E14/'Historical population and GDP'!$N11)</f>
        <v>217789183.59725899</v>
      </c>
      <c r="F14" s="41" t="e">
        <f>IF(ISBLANK('2.1 Nominal investment'!F14),NA(),'2.1 Nominal investment'!F14/'Historical population and GDP'!$N11)</f>
        <v>#N/A</v>
      </c>
      <c r="G14" s="41" t="e">
        <f>IF(ISBLANK('2.1 Nominal investment'!G14),NA(),'2.1 Nominal investment'!G14/'Historical population and GDP'!$N11)</f>
        <v>#N/A</v>
      </c>
      <c r="H14" s="41">
        <f>IF(ISBLANK('2.1 Nominal investment'!H14),NA(),'2.1 Nominal investment'!H14/'Historical population and GDP'!$N11)</f>
        <v>20534491.407233704</v>
      </c>
      <c r="I14" s="41" t="e">
        <f>IF(ISBLANK('2.1 Nominal investment'!I14),NA(),'2.1 Nominal investment'!I14/'Historical population and GDP'!$N11)</f>
        <v>#N/A</v>
      </c>
      <c r="J14" s="51" t="e">
        <f>IF(ISBLANK('2.1 Nominal investment'!J14),NA(),'2.1 Nominal investment'!J14/'Historical population and GDP'!$N11)</f>
        <v>#N/A</v>
      </c>
      <c r="K14" s="41" t="e">
        <f>IF(ISBLANK('2.1 Nominal investment'!K14),NA(),'2.1 Nominal investment'!K14/'Historical population and GDP'!$N11)</f>
        <v>#N/A</v>
      </c>
      <c r="L14" s="41" t="e">
        <f>IF(ISBLANK('2.1 Nominal investment'!L14),NA(),'2.1 Nominal investment'!L14/'Historical population and GDP'!$N11)</f>
        <v>#N/A</v>
      </c>
      <c r="M14" s="41" t="e">
        <f>IF(ISBLANK('2.1 Nominal investment'!M14),NA(),'2.1 Nominal investment'!M14/'Historical population and GDP'!$N11)</f>
        <v>#N/A</v>
      </c>
      <c r="N14" s="41" t="e">
        <f>IF(ISBLANK('2.1 Nominal investment'!N14),NA(),'2.1 Nominal investment'!N14/'Historical population and GDP'!$N11)</f>
        <v>#N/A</v>
      </c>
      <c r="O14" s="41"/>
      <c r="P14" s="41">
        <f>IF(ISBLANK('2.1 Nominal investment'!P14),NA(),'2.1 Nominal investment'!P14/'Historical population and GDP'!$N11)</f>
        <v>314739049.63592803</v>
      </c>
      <c r="Q14" s="41" t="e">
        <f>IF(ISBLANK('2.1 Nominal investment'!Q14),NA(),'2.1 Nominal investment'!Q14/'Historical population and GDP'!$N11)</f>
        <v>#N/A</v>
      </c>
      <c r="R14" s="41">
        <f>IF(ISBLANK('2.1 Nominal investment'!R14),NA(),'2.1 Nominal investment'!R14/'Historical population and GDP'!$N11)</f>
        <v>314739049.63592803</v>
      </c>
      <c r="S14" s="13"/>
      <c r="T14" s="13"/>
      <c r="U14" s="13"/>
      <c r="V14" s="13"/>
      <c r="W14" s="13"/>
      <c r="X14" s="13"/>
      <c r="Y14" s="13"/>
      <c r="Z14" s="13"/>
      <c r="AA14" s="24"/>
      <c r="AB14" s="24"/>
    </row>
    <row r="15" spans="1:28">
      <c r="A15" s="4">
        <f t="shared" si="0"/>
        <v>1877</v>
      </c>
      <c r="B15" s="41" t="e">
        <f>IF(ISBLANK('2.1 Nominal investment'!B15),NA(),'2.1 Nominal investment'!B15/'Historical population and GDP'!$N12)</f>
        <v>#N/A</v>
      </c>
      <c r="C15" s="41" t="e">
        <f>IF(ISBLANK('2.1 Nominal investment'!C15),NA(),'2.1 Nominal investment'!C15/'Historical population and GDP'!$N12)</f>
        <v>#N/A</v>
      </c>
      <c r="D15" s="41">
        <f>IF(ISBLANK('2.1 Nominal investment'!D15),NA(),'2.1 Nominal investment'!D15/'Historical population and GDP'!$N12)</f>
        <v>83076750.992334217</v>
      </c>
      <c r="E15" s="41">
        <f>IF(ISBLANK('2.1 Nominal investment'!E15),NA(),'2.1 Nominal investment'!E15/'Historical population and GDP'!$N12)</f>
        <v>217789183.59725899</v>
      </c>
      <c r="F15" s="41" t="e">
        <f>IF(ISBLANK('2.1 Nominal investment'!F15),NA(),'2.1 Nominal investment'!F15/'Historical population and GDP'!$N12)</f>
        <v>#N/A</v>
      </c>
      <c r="G15" s="41" t="e">
        <f>IF(ISBLANK('2.1 Nominal investment'!G15),NA(),'2.1 Nominal investment'!G15/'Historical population and GDP'!$N12)</f>
        <v>#N/A</v>
      </c>
      <c r="H15" s="41">
        <f>IF(ISBLANK('2.1 Nominal investment'!H15),NA(),'2.1 Nominal investment'!H15/'Historical population and GDP'!$N12)</f>
        <v>1232069.4844340258</v>
      </c>
      <c r="I15" s="41" t="e">
        <f>IF(ISBLANK('2.1 Nominal investment'!I15),NA(),'2.1 Nominal investment'!I15/'Historical population and GDP'!$N12)</f>
        <v>#N/A</v>
      </c>
      <c r="J15" s="51" t="e">
        <f>IF(ISBLANK('2.1 Nominal investment'!J15),NA(),'2.1 Nominal investment'!J15/'Historical population and GDP'!$N12)</f>
        <v>#N/A</v>
      </c>
      <c r="K15" s="41" t="e">
        <f>IF(ISBLANK('2.1 Nominal investment'!K15),NA(),'2.1 Nominal investment'!K15/'Historical population and GDP'!$N12)</f>
        <v>#N/A</v>
      </c>
      <c r="L15" s="41" t="e">
        <f>IF(ISBLANK('2.1 Nominal investment'!L15),NA(),'2.1 Nominal investment'!L15/'Historical population and GDP'!$N12)</f>
        <v>#N/A</v>
      </c>
      <c r="M15" s="41" t="e">
        <f>IF(ISBLANK('2.1 Nominal investment'!M15),NA(),'2.1 Nominal investment'!M15/'Historical population and GDP'!$N12)</f>
        <v>#N/A</v>
      </c>
      <c r="N15" s="41" t="e">
        <f>IF(ISBLANK('2.1 Nominal investment'!N15),NA(),'2.1 Nominal investment'!N15/'Historical population and GDP'!$N12)</f>
        <v>#N/A</v>
      </c>
      <c r="O15" s="41"/>
      <c r="P15" s="41">
        <f>IF(ISBLANK('2.1 Nominal investment'!P15),NA(),'2.1 Nominal investment'!P15/'Historical population and GDP'!$N12)</f>
        <v>302098004.07402718</v>
      </c>
      <c r="Q15" s="41" t="e">
        <f>IF(ISBLANK('2.1 Nominal investment'!Q15),NA(),'2.1 Nominal investment'!Q15/'Historical population and GDP'!$N12)</f>
        <v>#N/A</v>
      </c>
      <c r="R15" s="41">
        <f>IF(ISBLANK('2.1 Nominal investment'!R15),NA(),'2.1 Nominal investment'!R15/'Historical population and GDP'!$N12)</f>
        <v>302098004.07402718</v>
      </c>
      <c r="S15" s="13"/>
      <c r="T15" s="13"/>
      <c r="U15" s="13"/>
      <c r="V15" s="13"/>
      <c r="W15" s="13"/>
      <c r="X15" s="13"/>
      <c r="Y15" s="13"/>
      <c r="Z15" s="13"/>
      <c r="AA15" s="24"/>
      <c r="AB15" s="24"/>
    </row>
    <row r="16" spans="1:28">
      <c r="A16" s="4">
        <f t="shared" si="0"/>
        <v>1878</v>
      </c>
      <c r="B16" s="41" t="e">
        <f>IF(ISBLANK('2.1 Nominal investment'!B16),NA(),'2.1 Nominal investment'!B16/'Historical population and GDP'!$N13)</f>
        <v>#N/A</v>
      </c>
      <c r="C16" s="41" t="e">
        <f>IF(ISBLANK('2.1 Nominal investment'!C16),NA(),'2.1 Nominal investment'!C16/'Historical population and GDP'!$N13)</f>
        <v>#N/A</v>
      </c>
      <c r="D16" s="41">
        <f>IF(ISBLANK('2.1 Nominal investment'!D16),NA(),'2.1 Nominal investment'!D16/'Historical population and GDP'!$N13)</f>
        <v>132331561.58979315</v>
      </c>
      <c r="E16" s="41">
        <f>IF(ISBLANK('2.1 Nominal investment'!E16),NA(),'2.1 Nominal investment'!E16/'Historical population and GDP'!$N13)</f>
        <v>211445809.31772712</v>
      </c>
      <c r="F16" s="41" t="e">
        <f>IF(ISBLANK('2.1 Nominal investment'!F16),NA(),'2.1 Nominal investment'!F16/'Historical population and GDP'!$N13)</f>
        <v>#N/A</v>
      </c>
      <c r="G16" s="41" t="e">
        <f>IF(ISBLANK('2.1 Nominal investment'!G16),NA(),'2.1 Nominal investment'!G16/'Historical population and GDP'!$N13)</f>
        <v>#N/A</v>
      </c>
      <c r="H16" s="41">
        <f>IF(ISBLANK('2.1 Nominal investment'!H16),NA(),'2.1 Nominal investment'!H16/'Historical population and GDP'!$N13)</f>
        <v>6571037.250314774</v>
      </c>
      <c r="I16" s="41" t="e">
        <f>IF(ISBLANK('2.1 Nominal investment'!I16),NA(),'2.1 Nominal investment'!I16/'Historical population and GDP'!$N13)</f>
        <v>#N/A</v>
      </c>
      <c r="J16" s="51" t="e">
        <f>IF(ISBLANK('2.1 Nominal investment'!J16),NA(),'2.1 Nominal investment'!J16/'Historical population and GDP'!$N13)</f>
        <v>#N/A</v>
      </c>
      <c r="K16" s="41" t="e">
        <f>IF(ISBLANK('2.1 Nominal investment'!K16),NA(),'2.1 Nominal investment'!K16/'Historical population and GDP'!$N13)</f>
        <v>#N/A</v>
      </c>
      <c r="L16" s="41" t="e">
        <f>IF(ISBLANK('2.1 Nominal investment'!L16),NA(),'2.1 Nominal investment'!L16/'Historical population and GDP'!$N13)</f>
        <v>#N/A</v>
      </c>
      <c r="M16" s="41" t="e">
        <f>IF(ISBLANK('2.1 Nominal investment'!M16),NA(),'2.1 Nominal investment'!M16/'Historical population and GDP'!$N13)</f>
        <v>#N/A</v>
      </c>
      <c r="N16" s="41" t="e">
        <f>IF(ISBLANK('2.1 Nominal investment'!N16),NA(),'2.1 Nominal investment'!N16/'Historical population and GDP'!$N13)</f>
        <v>#N/A</v>
      </c>
      <c r="O16" s="41"/>
      <c r="P16" s="41">
        <f>IF(ISBLANK('2.1 Nominal investment'!P16),NA(),'2.1 Nominal investment'!P16/'Historical population and GDP'!$N13)</f>
        <v>350348408.15783501</v>
      </c>
      <c r="Q16" s="41" t="e">
        <f>IF(ISBLANK('2.1 Nominal investment'!Q16),NA(),'2.1 Nominal investment'!Q16/'Historical population and GDP'!$N13)</f>
        <v>#N/A</v>
      </c>
      <c r="R16" s="41">
        <f>IF(ISBLANK('2.1 Nominal investment'!R16),NA(),'2.1 Nominal investment'!R16/'Historical population and GDP'!$N13)</f>
        <v>350348408.15783501</v>
      </c>
      <c r="S16" s="13"/>
      <c r="T16" s="13"/>
      <c r="U16" s="13"/>
      <c r="V16" s="13"/>
      <c r="W16" s="13"/>
      <c r="X16" s="13"/>
      <c r="Y16" s="13"/>
      <c r="Z16" s="13"/>
      <c r="AA16" s="24"/>
      <c r="AB16" s="24"/>
    </row>
    <row r="17" spans="1:28">
      <c r="A17" s="4">
        <f t="shared" si="0"/>
        <v>1879</v>
      </c>
      <c r="B17" s="41" t="e">
        <f>IF(ISBLANK('2.1 Nominal investment'!B17),NA(),'2.1 Nominal investment'!B17/'Historical population and GDP'!$N14)</f>
        <v>#N/A</v>
      </c>
      <c r="C17" s="41" t="e">
        <f>IF(ISBLANK('2.1 Nominal investment'!C17),NA(),'2.1 Nominal investment'!C17/'Historical population and GDP'!$N14)</f>
        <v>#N/A</v>
      </c>
      <c r="D17" s="41">
        <f>IF(ISBLANK('2.1 Nominal investment'!D17),NA(),'2.1 Nominal investment'!D17/'Historical population and GDP'!$N14)</f>
        <v>135627265.20970613</v>
      </c>
      <c r="E17" s="41">
        <f>IF(ISBLANK('2.1 Nominal investment'!E17),NA(),'2.1 Nominal investment'!E17/'Historical population and GDP'!$N14)</f>
        <v>274879552.11304516</v>
      </c>
      <c r="F17" s="41" t="e">
        <f>IF(ISBLANK('2.1 Nominal investment'!F17),NA(),'2.1 Nominal investment'!F17/'Historical population and GDP'!$N14)</f>
        <v>#N/A</v>
      </c>
      <c r="G17" s="41" t="e">
        <f>IF(ISBLANK('2.1 Nominal investment'!G17),NA(),'2.1 Nominal investment'!G17/'Historical population and GDP'!$N14)</f>
        <v>#N/A</v>
      </c>
      <c r="H17" s="41">
        <f>IF(ISBLANK('2.1 Nominal investment'!H17),NA(),'2.1 Nominal investment'!H17/'Historical population and GDP'!$N14)</f>
        <v>4106898.2814467456</v>
      </c>
      <c r="I17" s="41">
        <f>IF(ISBLANK('2.1 Nominal investment'!I17),NA(),'2.1 Nominal investment'!I17/'Historical population and GDP'!$N14)</f>
        <v>1434861.9668354737</v>
      </c>
      <c r="J17" s="51" t="e">
        <f>IF(ISBLANK('2.1 Nominal investment'!J17),NA(),'2.1 Nominal investment'!J17/'Historical population and GDP'!$N14)</f>
        <v>#N/A</v>
      </c>
      <c r="K17" s="41" t="e">
        <f>IF(ISBLANK('2.1 Nominal investment'!K17),NA(),'2.1 Nominal investment'!K17/'Historical population and GDP'!$N14)</f>
        <v>#N/A</v>
      </c>
      <c r="L17" s="41" t="e">
        <f>IF(ISBLANK('2.1 Nominal investment'!L17),NA(),'2.1 Nominal investment'!L17/'Historical population and GDP'!$N14)</f>
        <v>#N/A</v>
      </c>
      <c r="M17" s="41" t="e">
        <f>IF(ISBLANK('2.1 Nominal investment'!M17),NA(),'2.1 Nominal investment'!M17/'Historical population and GDP'!$N14)</f>
        <v>#N/A</v>
      </c>
      <c r="N17" s="41" t="e">
        <f>IF(ISBLANK('2.1 Nominal investment'!N17),NA(),'2.1 Nominal investment'!N17/'Historical population and GDP'!$N14)</f>
        <v>#N/A</v>
      </c>
      <c r="O17" s="41"/>
      <c r="P17" s="41">
        <f>IF(ISBLANK('2.1 Nominal investment'!P17),NA(),'2.1 Nominal investment'!P17/'Historical population and GDP'!$N14)</f>
        <v>414613715.60419804</v>
      </c>
      <c r="Q17" s="41">
        <f>IF(ISBLANK('2.1 Nominal investment'!Q17),NA(),'2.1 Nominal investment'!Q17/'Historical population and GDP'!$N14)</f>
        <v>1434861.9668354737</v>
      </c>
      <c r="R17" s="41">
        <f>IF(ISBLANK('2.1 Nominal investment'!R17),NA(),'2.1 Nominal investment'!R17/'Historical population and GDP'!$N14)</f>
        <v>416048577.57103348</v>
      </c>
      <c r="S17" s="13"/>
      <c r="T17" s="13"/>
      <c r="U17" s="13"/>
      <c r="V17" s="13"/>
      <c r="W17" s="13"/>
      <c r="X17" s="13"/>
      <c r="Y17" s="13"/>
      <c r="Z17" s="13"/>
      <c r="AA17" s="24"/>
      <c r="AB17" s="24"/>
    </row>
    <row r="18" spans="1:28">
      <c r="A18" s="4">
        <f t="shared" si="0"/>
        <v>1880</v>
      </c>
      <c r="B18" s="41" t="e">
        <f>IF(ISBLANK('2.1 Nominal investment'!B18),NA(),'2.1 Nominal investment'!B18/'Historical population and GDP'!$N15)</f>
        <v>#N/A</v>
      </c>
      <c r="C18" s="41" t="e">
        <f>IF(ISBLANK('2.1 Nominal investment'!C18),NA(),'2.1 Nominal investment'!C18/'Historical population and GDP'!$N15)</f>
        <v>#N/A</v>
      </c>
      <c r="D18" s="41">
        <f>IF(ISBLANK('2.1 Nominal investment'!D18),NA(),'2.1 Nominal investment'!D18/'Historical population and GDP'!$N15)</f>
        <v>129862825.35394268</v>
      </c>
      <c r="E18" s="41">
        <f>IF(ISBLANK('2.1 Nominal investment'!E18),NA(),'2.1 Nominal investment'!E18/'Historical population and GDP'!$N15)</f>
        <v>152240982.70876357</v>
      </c>
      <c r="F18" s="41" t="e">
        <f>IF(ISBLANK('2.1 Nominal investment'!F18),NA(),'2.1 Nominal investment'!F18/'Historical population and GDP'!$N15)</f>
        <v>#N/A</v>
      </c>
      <c r="G18" s="41" t="e">
        <f>IF(ISBLANK('2.1 Nominal investment'!G18),NA(),'2.1 Nominal investment'!G18/'Historical population and GDP'!$N15)</f>
        <v>#N/A</v>
      </c>
      <c r="H18" s="41">
        <f>IF(ISBLANK('2.1 Nominal investment'!H18),NA(),'2.1 Nominal investment'!H18/'Historical population and GDP'!$N15)</f>
        <v>4538203.1752729928</v>
      </c>
      <c r="I18" s="41">
        <f>IF(ISBLANK('2.1 Nominal investment'!I18),NA(),'2.1 Nominal investment'!I18/'Historical population and GDP'!$N15)</f>
        <v>596218.68952871743</v>
      </c>
      <c r="J18" s="51" t="e">
        <f>IF(ISBLANK('2.1 Nominal investment'!J18),NA(),'2.1 Nominal investment'!J18/'Historical population and GDP'!$N15)</f>
        <v>#N/A</v>
      </c>
      <c r="K18" s="41" t="e">
        <f>IF(ISBLANK('2.1 Nominal investment'!K18),NA(),'2.1 Nominal investment'!K18/'Historical population and GDP'!$N15)</f>
        <v>#N/A</v>
      </c>
      <c r="L18" s="41" t="e">
        <f>IF(ISBLANK('2.1 Nominal investment'!L18),NA(),'2.1 Nominal investment'!L18/'Historical population and GDP'!$N15)</f>
        <v>#N/A</v>
      </c>
      <c r="M18" s="41" t="e">
        <f>IF(ISBLANK('2.1 Nominal investment'!M18),NA(),'2.1 Nominal investment'!M18/'Historical population and GDP'!$N15)</f>
        <v>#N/A</v>
      </c>
      <c r="N18" s="41" t="e">
        <f>IF(ISBLANK('2.1 Nominal investment'!N18),NA(),'2.1 Nominal investment'!N18/'Historical population and GDP'!$N15)</f>
        <v>#N/A</v>
      </c>
      <c r="O18" s="41"/>
      <c r="P18" s="41">
        <f>IF(ISBLANK('2.1 Nominal investment'!P18),NA(),'2.1 Nominal investment'!P18/'Historical population and GDP'!$N15)</f>
        <v>286642011.23797923</v>
      </c>
      <c r="Q18" s="41">
        <f>IF(ISBLANK('2.1 Nominal investment'!Q18),NA(),'2.1 Nominal investment'!Q18/'Historical population and GDP'!$N15)</f>
        <v>596218.68952871743</v>
      </c>
      <c r="R18" s="41">
        <f>IF(ISBLANK('2.1 Nominal investment'!R18),NA(),'2.1 Nominal investment'!R18/'Historical population and GDP'!$N15)</f>
        <v>287238229.92750794</v>
      </c>
      <c r="S18" s="13"/>
      <c r="T18" s="13"/>
      <c r="U18" s="13"/>
      <c r="V18" s="13"/>
      <c r="W18" s="13"/>
      <c r="X18" s="13"/>
      <c r="Y18" s="13"/>
      <c r="Z18" s="13"/>
      <c r="AA18" s="24"/>
      <c r="AB18" s="24"/>
    </row>
    <row r="19" spans="1:28">
      <c r="A19" s="4">
        <f t="shared" si="0"/>
        <v>1881</v>
      </c>
      <c r="B19" s="41" t="e">
        <f>IF(ISBLANK('2.1 Nominal investment'!B19),NA(),'2.1 Nominal investment'!B19/'Historical population and GDP'!$N16)</f>
        <v>#N/A</v>
      </c>
      <c r="C19" s="41" t="e">
        <f>IF(ISBLANK('2.1 Nominal investment'!C19),NA(),'2.1 Nominal investment'!C19/'Historical population and GDP'!$N16)</f>
        <v>#N/A</v>
      </c>
      <c r="D19" s="41">
        <f>IF(ISBLANK('2.1 Nominal investment'!D19),NA(),'2.1 Nominal investment'!D19/'Historical population and GDP'!$N16)</f>
        <v>84582593.105469435</v>
      </c>
      <c r="E19" s="41">
        <f>IF(ISBLANK('2.1 Nominal investment'!E19),NA(),'2.1 Nominal investment'!E19/'Historical population and GDP'!$N16)</f>
        <v>222018099.78361362</v>
      </c>
      <c r="F19" s="41" t="e">
        <f>IF(ISBLANK('2.1 Nominal investment'!F19),NA(),'2.1 Nominal investment'!F19/'Historical population and GDP'!$N16)</f>
        <v>#N/A</v>
      </c>
      <c r="G19" s="41" t="e">
        <f>IF(ISBLANK('2.1 Nominal investment'!G19),NA(),'2.1 Nominal investment'!G19/'Historical population and GDP'!$N16)</f>
        <v>#N/A</v>
      </c>
      <c r="H19" s="41">
        <f>IF(ISBLANK('2.1 Nominal investment'!H19),NA(),'2.1 Nominal investment'!H19/'Historical population and GDP'!$N16)</f>
        <v>12036802.113763841</v>
      </c>
      <c r="I19" s="41">
        <f>IF(ISBLANK('2.1 Nominal investment'!I19),NA(),'2.1 Nominal investment'!I19/'Historical population and GDP'!$N16)</f>
        <v>35176.790644819892</v>
      </c>
      <c r="J19" s="51" t="e">
        <f>IF(ISBLANK('2.1 Nominal investment'!J19),NA(),'2.1 Nominal investment'!J19/'Historical population and GDP'!$N16)</f>
        <v>#N/A</v>
      </c>
      <c r="K19" s="41" t="e">
        <f>IF(ISBLANK('2.1 Nominal investment'!K19),NA(),'2.1 Nominal investment'!K19/'Historical population and GDP'!$N16)</f>
        <v>#N/A</v>
      </c>
      <c r="L19" s="41" t="e">
        <f>IF(ISBLANK('2.1 Nominal investment'!L19),NA(),'2.1 Nominal investment'!L19/'Historical population and GDP'!$N16)</f>
        <v>#N/A</v>
      </c>
      <c r="M19" s="41" t="e">
        <f>IF(ISBLANK('2.1 Nominal investment'!M19),NA(),'2.1 Nominal investment'!M19/'Historical population and GDP'!$N16)</f>
        <v>#N/A</v>
      </c>
      <c r="N19" s="41" t="e">
        <f>IF(ISBLANK('2.1 Nominal investment'!N19),NA(),'2.1 Nominal investment'!N19/'Historical population and GDP'!$N16)</f>
        <v>#N/A</v>
      </c>
      <c r="O19" s="41"/>
      <c r="P19" s="41">
        <f>IF(ISBLANK('2.1 Nominal investment'!P19),NA(),'2.1 Nominal investment'!P19/'Historical population and GDP'!$N16)</f>
        <v>318637495.0028469</v>
      </c>
      <c r="Q19" s="41">
        <f>IF(ISBLANK('2.1 Nominal investment'!Q19),NA(),'2.1 Nominal investment'!Q19/'Historical population and GDP'!$N16)</f>
        <v>35176.790644819892</v>
      </c>
      <c r="R19" s="41">
        <f>IF(ISBLANK('2.1 Nominal investment'!R19),NA(),'2.1 Nominal investment'!R19/'Historical population and GDP'!$N16)</f>
        <v>318672671.79349172</v>
      </c>
      <c r="S19" s="13"/>
      <c r="T19" s="13"/>
      <c r="U19" s="13"/>
      <c r="V19" s="13"/>
      <c r="W19" s="13"/>
      <c r="X19" s="13"/>
      <c r="Y19" s="13"/>
      <c r="Z19" s="13"/>
      <c r="AA19" s="24"/>
      <c r="AB19" s="24"/>
    </row>
    <row r="20" spans="1:28">
      <c r="A20" s="4">
        <f t="shared" si="0"/>
        <v>1882</v>
      </c>
      <c r="B20" s="41" t="e">
        <f>IF(ISBLANK('2.1 Nominal investment'!B20),NA(),'2.1 Nominal investment'!B20/'Historical population and GDP'!$N17)</f>
        <v>#N/A</v>
      </c>
      <c r="C20" s="41" t="e">
        <f>IF(ISBLANK('2.1 Nominal investment'!C20),NA(),'2.1 Nominal investment'!C20/'Historical population and GDP'!$N17)</f>
        <v>#N/A</v>
      </c>
      <c r="D20" s="41">
        <f>IF(ISBLANK('2.1 Nominal investment'!D20),NA(),'2.1 Nominal investment'!D20/'Historical population and GDP'!$N17)</f>
        <v>99010915.75553827</v>
      </c>
      <c r="E20" s="41">
        <f>IF(ISBLANK('2.1 Nominal investment'!E20),NA(),'2.1 Nominal investment'!E20/'Historical population and GDP'!$N17)</f>
        <v>88807239.913445204</v>
      </c>
      <c r="F20" s="41" t="e">
        <f>IF(ISBLANK('2.1 Nominal investment'!F20),NA(),'2.1 Nominal investment'!F20/'Historical population and GDP'!$N17)</f>
        <v>#N/A</v>
      </c>
      <c r="G20" s="41" t="e">
        <f>IF(ISBLANK('2.1 Nominal investment'!G20),NA(),'2.1 Nominal investment'!G20/'Historical population and GDP'!$N17)</f>
        <v>#N/A</v>
      </c>
      <c r="H20" s="41">
        <f>IF(ISBLANK('2.1 Nominal investment'!H20),NA(),'2.1 Nominal investment'!H20/'Historical population and GDP'!$N17)</f>
        <v>3001625.8945810385</v>
      </c>
      <c r="I20" s="41">
        <f>IF(ISBLANK('2.1 Nominal investment'!I20),NA(),'2.1 Nominal investment'!I20/'Historical population and GDP'!$N17)</f>
        <v>16519.457254762765</v>
      </c>
      <c r="J20" s="51" t="e">
        <f>IF(ISBLANK('2.1 Nominal investment'!J20),NA(),'2.1 Nominal investment'!J20/'Historical population and GDP'!$N17)</f>
        <v>#N/A</v>
      </c>
      <c r="K20" s="41" t="e">
        <f>IF(ISBLANK('2.1 Nominal investment'!K20),NA(),'2.1 Nominal investment'!K20/'Historical population and GDP'!$N17)</f>
        <v>#N/A</v>
      </c>
      <c r="L20" s="41" t="e">
        <f>IF(ISBLANK('2.1 Nominal investment'!L20),NA(),'2.1 Nominal investment'!L20/'Historical population and GDP'!$N17)</f>
        <v>#N/A</v>
      </c>
      <c r="M20" s="41" t="e">
        <f>IF(ISBLANK('2.1 Nominal investment'!M20),NA(),'2.1 Nominal investment'!M20/'Historical population and GDP'!$N17)</f>
        <v>#N/A</v>
      </c>
      <c r="N20" s="41" t="e">
        <f>IF(ISBLANK('2.1 Nominal investment'!N20),NA(),'2.1 Nominal investment'!N20/'Historical population and GDP'!$N17)</f>
        <v>#N/A</v>
      </c>
      <c r="O20" s="41"/>
      <c r="P20" s="41">
        <f>IF(ISBLANK('2.1 Nominal investment'!P20),NA(),'2.1 Nominal investment'!P20/'Historical population and GDP'!$N17)</f>
        <v>190819781.56356451</v>
      </c>
      <c r="Q20" s="41">
        <f>IF(ISBLANK('2.1 Nominal investment'!Q20),NA(),'2.1 Nominal investment'!Q20/'Historical population and GDP'!$N17)</f>
        <v>16519.457254762765</v>
      </c>
      <c r="R20" s="41">
        <f>IF(ISBLANK('2.1 Nominal investment'!R20),NA(),'2.1 Nominal investment'!R20/'Historical population and GDP'!$N17)</f>
        <v>190836301.02081928</v>
      </c>
      <c r="S20" s="13"/>
      <c r="T20" s="13"/>
      <c r="U20" s="13"/>
      <c r="V20" s="13"/>
      <c r="W20" s="13"/>
      <c r="X20" s="13"/>
      <c r="Y20" s="13"/>
      <c r="Z20" s="13"/>
      <c r="AA20" s="24"/>
      <c r="AB20" s="24"/>
    </row>
    <row r="21" spans="1:28">
      <c r="A21" s="4">
        <f t="shared" si="0"/>
        <v>1883</v>
      </c>
      <c r="B21" s="41" t="e">
        <f>IF(ISBLANK('2.1 Nominal investment'!B21),NA(),'2.1 Nominal investment'!B21/'Historical population and GDP'!$N18)</f>
        <v>#N/A</v>
      </c>
      <c r="C21" s="41" t="e">
        <f>IF(ISBLANK('2.1 Nominal investment'!C21),NA(),'2.1 Nominal investment'!C21/'Historical population and GDP'!$N18)</f>
        <v>#N/A</v>
      </c>
      <c r="D21" s="41">
        <f>IF(ISBLANK('2.1 Nominal investment'!D21),NA(),'2.1 Nominal investment'!D21/'Historical population and GDP'!$N18)</f>
        <v>109924303.56055744</v>
      </c>
      <c r="E21" s="41">
        <f>IF(ISBLANK('2.1 Nominal investment'!E21),NA(),'2.1 Nominal investment'!E21/'Historical population and GDP'!$N18)</f>
        <v>82463865.633914098</v>
      </c>
      <c r="F21" s="41" t="e">
        <f>IF(ISBLANK('2.1 Nominal investment'!F21),NA(),'2.1 Nominal investment'!F21/'Historical population and GDP'!$N18)</f>
        <v>#N/A</v>
      </c>
      <c r="G21" s="41" t="e">
        <f>IF(ISBLANK('2.1 Nominal investment'!G21),NA(),'2.1 Nominal investment'!G21/'Historical population and GDP'!$N18)</f>
        <v>#N/A</v>
      </c>
      <c r="H21" s="41">
        <f>IF(ISBLANK('2.1 Nominal investment'!H21),NA(),'2.1 Nominal investment'!H21/'Historical population and GDP'!$N18)</f>
        <v>11215422.457474506</v>
      </c>
      <c r="I21" s="41">
        <f>IF(ISBLANK('2.1 Nominal investment'!I21),NA(),'2.1 Nominal investment'!I21/'Historical population and GDP'!$N18)</f>
        <v>68276.958883093946</v>
      </c>
      <c r="J21" s="51" t="e">
        <f>IF(ISBLANK('2.1 Nominal investment'!J21),NA(),'2.1 Nominal investment'!J21/'Historical population and GDP'!$N18)</f>
        <v>#N/A</v>
      </c>
      <c r="K21" s="41" t="e">
        <f>IF(ISBLANK('2.1 Nominal investment'!K21),NA(),'2.1 Nominal investment'!K21/'Historical population and GDP'!$N18)</f>
        <v>#N/A</v>
      </c>
      <c r="L21" s="41" t="e">
        <f>IF(ISBLANK('2.1 Nominal investment'!L21),NA(),'2.1 Nominal investment'!L21/'Historical population and GDP'!$N18)</f>
        <v>#N/A</v>
      </c>
      <c r="M21" s="41" t="e">
        <f>IF(ISBLANK('2.1 Nominal investment'!M21),NA(),'2.1 Nominal investment'!M21/'Historical population and GDP'!$N18)</f>
        <v>#N/A</v>
      </c>
      <c r="N21" s="41" t="e">
        <f>IF(ISBLANK('2.1 Nominal investment'!N21),NA(),'2.1 Nominal investment'!N21/'Historical population and GDP'!$N18)</f>
        <v>#N/A</v>
      </c>
      <c r="O21" s="41"/>
      <c r="P21" s="41">
        <f>IF(ISBLANK('2.1 Nominal investment'!P21),NA(),'2.1 Nominal investment'!P21/'Historical population and GDP'!$N18)</f>
        <v>203603591.65194604</v>
      </c>
      <c r="Q21" s="41">
        <f>IF(ISBLANK('2.1 Nominal investment'!Q21),NA(),'2.1 Nominal investment'!Q21/'Historical population and GDP'!$N18)</f>
        <v>68276.958883093946</v>
      </c>
      <c r="R21" s="41">
        <f>IF(ISBLANK('2.1 Nominal investment'!R21),NA(),'2.1 Nominal investment'!R21/'Historical population and GDP'!$N18)</f>
        <v>203671868.61082911</v>
      </c>
      <c r="S21" s="13"/>
      <c r="T21" s="13"/>
      <c r="U21" s="13"/>
      <c r="V21" s="13"/>
      <c r="W21" s="13"/>
      <c r="X21" s="13"/>
      <c r="Y21" s="13"/>
      <c r="Z21" s="13"/>
      <c r="AA21" s="24"/>
      <c r="AB21" s="24"/>
    </row>
    <row r="22" spans="1:28">
      <c r="A22" s="4">
        <f t="shared" si="0"/>
        <v>1884</v>
      </c>
      <c r="B22" s="41" t="e">
        <f>IF(ISBLANK('2.1 Nominal investment'!B22),NA(),'2.1 Nominal investment'!B22/'Historical population and GDP'!$N19)</f>
        <v>#N/A</v>
      </c>
      <c r="C22" s="41" t="e">
        <f>IF(ISBLANK('2.1 Nominal investment'!C22),NA(),'2.1 Nominal investment'!C22/'Historical population and GDP'!$N19)</f>
        <v>#N/A</v>
      </c>
      <c r="D22" s="41">
        <f>IF(ISBLANK('2.1 Nominal investment'!D22),NA(),'2.1 Nominal investment'!D22/'Historical population and GDP'!$N19)</f>
        <v>107229338.16347009</v>
      </c>
      <c r="E22" s="41">
        <f>IF(ISBLANK('2.1 Nominal investment'!E22),NA(),'2.1 Nominal investment'!E22/'Historical population and GDP'!$N19)</f>
        <v>80349407.540736258</v>
      </c>
      <c r="F22" s="41" t="e">
        <f>IF(ISBLANK('2.1 Nominal investment'!F22),NA(),'2.1 Nominal investment'!F22/'Historical population and GDP'!$N19)</f>
        <v>#N/A</v>
      </c>
      <c r="G22" s="41" t="e">
        <f>IF(ISBLANK('2.1 Nominal investment'!G22),NA(),'2.1 Nominal investment'!G22/'Historical population and GDP'!$N19)</f>
        <v>#N/A</v>
      </c>
      <c r="H22" s="41">
        <f>IF(ISBLANK('2.1 Nominal investment'!H22),NA(),'2.1 Nominal investment'!H22/'Historical population and GDP'!$N19)</f>
        <v>3823005.5508703734</v>
      </c>
      <c r="I22" s="41">
        <f>IF(ISBLANK('2.1 Nominal investment'!I22),NA(),'2.1 Nominal investment'!I22/'Historical population and GDP'!$N19)</f>
        <v>1075327.6659240962</v>
      </c>
      <c r="J22" s="51" t="e">
        <f>IF(ISBLANK('2.1 Nominal investment'!J22),NA(),'2.1 Nominal investment'!J22/'Historical population and GDP'!$N19)</f>
        <v>#N/A</v>
      </c>
      <c r="K22" s="41" t="e">
        <f>IF(ISBLANK('2.1 Nominal investment'!K22),NA(),'2.1 Nominal investment'!K22/'Historical population and GDP'!$N19)</f>
        <v>#N/A</v>
      </c>
      <c r="L22" s="41" t="e">
        <f>IF(ISBLANK('2.1 Nominal investment'!L22),NA(),'2.1 Nominal investment'!L22/'Historical population and GDP'!$N19)</f>
        <v>#N/A</v>
      </c>
      <c r="M22" s="41" t="e">
        <f>IF(ISBLANK('2.1 Nominal investment'!M22),NA(),'2.1 Nominal investment'!M22/'Historical population and GDP'!$N19)</f>
        <v>#N/A</v>
      </c>
      <c r="N22" s="41" t="e">
        <f>IF(ISBLANK('2.1 Nominal investment'!N22),NA(),'2.1 Nominal investment'!N22/'Historical population and GDP'!$N19)</f>
        <v>#N/A</v>
      </c>
      <c r="O22" s="41"/>
      <c r="P22" s="41">
        <f>IF(ISBLANK('2.1 Nominal investment'!P22),NA(),'2.1 Nominal investment'!P22/'Historical population and GDP'!$N19)</f>
        <v>191401751.25507671</v>
      </c>
      <c r="Q22" s="41">
        <f>IF(ISBLANK('2.1 Nominal investment'!Q22),NA(),'2.1 Nominal investment'!Q22/'Historical population and GDP'!$N19)</f>
        <v>1075327.6659240962</v>
      </c>
      <c r="R22" s="41">
        <f>IF(ISBLANK('2.1 Nominal investment'!R22),NA(),'2.1 Nominal investment'!R22/'Historical population and GDP'!$N19)</f>
        <v>192477078.92100081</v>
      </c>
      <c r="S22" s="13"/>
      <c r="T22" s="13"/>
      <c r="U22" s="13"/>
      <c r="V22" s="13"/>
      <c r="W22" s="13"/>
      <c r="X22" s="13"/>
      <c r="Y22" s="13"/>
      <c r="Z22" s="13"/>
      <c r="AA22" s="24"/>
      <c r="AB22" s="24"/>
    </row>
    <row r="23" spans="1:28">
      <c r="A23" s="4">
        <f t="shared" si="0"/>
        <v>1885</v>
      </c>
      <c r="B23" s="41" t="e">
        <f>IF(ISBLANK('2.1 Nominal investment'!B23),NA(),'2.1 Nominal investment'!B23/'Historical population and GDP'!$N20)</f>
        <v>#N/A</v>
      </c>
      <c r="C23" s="41" t="e">
        <f>IF(ISBLANK('2.1 Nominal investment'!C23),NA(),'2.1 Nominal investment'!C23/'Historical population and GDP'!$N20)</f>
        <v>#N/A</v>
      </c>
      <c r="D23" s="41">
        <f>IF(ISBLANK('2.1 Nominal investment'!D23),NA(),'2.1 Nominal investment'!D23/'Historical population and GDP'!$N20)</f>
        <v>111832353.21829271</v>
      </c>
      <c r="E23" s="41">
        <f>IF(ISBLANK('2.1 Nominal investment'!E23),NA(),'2.1 Nominal investment'!E23/'Historical population and GDP'!$N20)</f>
        <v>171271105.54735869</v>
      </c>
      <c r="F23" s="41" t="e">
        <f>IF(ISBLANK('2.1 Nominal investment'!F23),NA(),'2.1 Nominal investment'!F23/'Historical population and GDP'!$N20)</f>
        <v>#N/A</v>
      </c>
      <c r="G23" s="41">
        <f>IF(ISBLANK('2.1 Nominal investment'!G23),NA(),'2.1 Nominal investment'!G23/'Historical population and GDP'!$N20)</f>
        <v>14152264.987516446</v>
      </c>
      <c r="H23" s="41">
        <f>IF(ISBLANK('2.1 Nominal investment'!H23),NA(),'2.1 Nominal investment'!H23/'Historical population and GDP'!$N20)</f>
        <v>12036802.113763863</v>
      </c>
      <c r="I23" s="41">
        <f>IF(ISBLANK('2.1 Nominal investment'!I23),NA(),'2.1 Nominal investment'!I23/'Historical population and GDP'!$N20)</f>
        <v>2110131.5918121464</v>
      </c>
      <c r="J23" s="51" t="e">
        <f>IF(ISBLANK('2.1 Nominal investment'!J23),NA(),'2.1 Nominal investment'!J23/'Historical population and GDP'!$N20)</f>
        <v>#N/A</v>
      </c>
      <c r="K23" s="41" t="e">
        <f>IF(ISBLANK('2.1 Nominal investment'!K23),NA(),'2.1 Nominal investment'!K23/'Historical population and GDP'!$N20)</f>
        <v>#N/A</v>
      </c>
      <c r="L23" s="41" t="e">
        <f>IF(ISBLANK('2.1 Nominal investment'!L23),NA(),'2.1 Nominal investment'!L23/'Historical population and GDP'!$N20)</f>
        <v>#N/A</v>
      </c>
      <c r="M23" s="41" t="e">
        <f>IF(ISBLANK('2.1 Nominal investment'!M23),NA(),'2.1 Nominal investment'!M23/'Historical population and GDP'!$N20)</f>
        <v>#N/A</v>
      </c>
      <c r="N23" s="41" t="e">
        <f>IF(ISBLANK('2.1 Nominal investment'!N23),NA(),'2.1 Nominal investment'!N23/'Historical population and GDP'!$N20)</f>
        <v>#N/A</v>
      </c>
      <c r="O23" s="41"/>
      <c r="P23" s="41">
        <f>IF(ISBLANK('2.1 Nominal investment'!P23),NA(),'2.1 Nominal investment'!P23/'Historical population and GDP'!$N20)</f>
        <v>309292525.86693174</v>
      </c>
      <c r="Q23" s="41">
        <f>IF(ISBLANK('2.1 Nominal investment'!Q23),NA(),'2.1 Nominal investment'!Q23/'Historical population and GDP'!$N20)</f>
        <v>2110131.5918121464</v>
      </c>
      <c r="R23" s="41">
        <f>IF(ISBLANK('2.1 Nominal investment'!R23),NA(),'2.1 Nominal investment'!R23/'Historical population and GDP'!$N20)</f>
        <v>311402657.45874387</v>
      </c>
      <c r="S23" s="13"/>
      <c r="T23" s="13"/>
      <c r="U23" s="13"/>
      <c r="V23" s="13"/>
      <c r="W23" s="13"/>
      <c r="X23" s="13"/>
      <c r="Y23" s="13"/>
      <c r="Z23" s="13"/>
      <c r="AA23" s="24"/>
      <c r="AB23" s="24"/>
    </row>
    <row r="24" spans="1:28">
      <c r="A24" s="4">
        <f t="shared" si="0"/>
        <v>1886</v>
      </c>
      <c r="B24" s="41" t="e">
        <f>IF(ISBLANK('2.1 Nominal investment'!B24),NA(),'2.1 Nominal investment'!B24/'Historical population and GDP'!$N21)</f>
        <v>#N/A</v>
      </c>
      <c r="C24" s="41" t="e">
        <f>IF(ISBLANK('2.1 Nominal investment'!C24),NA(),'2.1 Nominal investment'!C24/'Historical population and GDP'!$N21)</f>
        <v>#N/A</v>
      </c>
      <c r="D24" s="41">
        <f>IF(ISBLANK('2.1 Nominal investment'!D24),NA(),'2.1 Nominal investment'!D24/'Historical population and GDP'!$N21)</f>
        <v>114688940.03339849</v>
      </c>
      <c r="E24" s="41">
        <f>IF(ISBLANK('2.1 Nominal investment'!E24),NA(),'2.1 Nominal investment'!E24/'Historical population and GDP'!$N21)</f>
        <v>287566300.67210919</v>
      </c>
      <c r="F24" s="41" t="e">
        <f>IF(ISBLANK('2.1 Nominal investment'!F24),NA(),'2.1 Nominal investment'!F24/'Historical population and GDP'!$N21)</f>
        <v>#N/A</v>
      </c>
      <c r="G24" s="41">
        <f>IF(ISBLANK('2.1 Nominal investment'!G24),NA(),'2.1 Nominal investment'!G24/'Historical population and GDP'!$N21)</f>
        <v>15318305.119546121</v>
      </c>
      <c r="H24" s="41">
        <f>IF(ISBLANK('2.1 Nominal investment'!H24),NA(),'2.1 Nominal investment'!H24/'Historical population and GDP'!$N21)</f>
        <v>8751283.4886064529</v>
      </c>
      <c r="I24" s="41">
        <f>IF(ISBLANK('2.1 Nominal investment'!I24),NA(),'2.1 Nominal investment'!I24/'Historical population and GDP'!$N21)</f>
        <v>5721465.9224861441</v>
      </c>
      <c r="J24" s="51" t="e">
        <f>IF(ISBLANK('2.1 Nominal investment'!J24),NA(),'2.1 Nominal investment'!J24/'Historical population and GDP'!$N21)</f>
        <v>#N/A</v>
      </c>
      <c r="K24" s="41" t="e">
        <f>IF(ISBLANK('2.1 Nominal investment'!K24),NA(),'2.1 Nominal investment'!K24/'Historical population and GDP'!$N21)</f>
        <v>#N/A</v>
      </c>
      <c r="L24" s="41" t="e">
        <f>IF(ISBLANK('2.1 Nominal investment'!L24),NA(),'2.1 Nominal investment'!L24/'Historical population and GDP'!$N21)</f>
        <v>#N/A</v>
      </c>
      <c r="M24" s="41" t="e">
        <f>IF(ISBLANK('2.1 Nominal investment'!M24),NA(),'2.1 Nominal investment'!M24/'Historical population and GDP'!$N21)</f>
        <v>#N/A</v>
      </c>
      <c r="N24" s="41" t="e">
        <f>IF(ISBLANK('2.1 Nominal investment'!N24),NA(),'2.1 Nominal investment'!N24/'Historical population and GDP'!$N21)</f>
        <v>#N/A</v>
      </c>
      <c r="O24" s="41"/>
      <c r="P24" s="41">
        <f>IF(ISBLANK('2.1 Nominal investment'!P24),NA(),'2.1 Nominal investment'!P24/'Historical population and GDP'!$N21)</f>
        <v>426324829.31366026</v>
      </c>
      <c r="Q24" s="41">
        <f>IF(ISBLANK('2.1 Nominal investment'!Q24),NA(),'2.1 Nominal investment'!Q24/'Historical population and GDP'!$N21)</f>
        <v>5721465.9224861441</v>
      </c>
      <c r="R24" s="41">
        <f>IF(ISBLANK('2.1 Nominal investment'!R24),NA(),'2.1 Nominal investment'!R24/'Historical population and GDP'!$N21)</f>
        <v>432046295.23614639</v>
      </c>
      <c r="S24" s="13"/>
      <c r="T24" s="13"/>
      <c r="U24" s="13"/>
      <c r="V24" s="13"/>
      <c r="W24" s="13"/>
      <c r="X24" s="13"/>
      <c r="Y24" s="13"/>
      <c r="Z24" s="13"/>
      <c r="AA24" s="24"/>
      <c r="AB24" s="24"/>
    </row>
    <row r="25" spans="1:28">
      <c r="A25" s="4">
        <f t="shared" si="0"/>
        <v>1887</v>
      </c>
      <c r="B25" s="41" t="e">
        <f>IF(ISBLANK('2.1 Nominal investment'!B25),NA(),'2.1 Nominal investment'!B25/'Historical population and GDP'!$N22)</f>
        <v>#N/A</v>
      </c>
      <c r="C25" s="41" t="e">
        <f>IF(ISBLANK('2.1 Nominal investment'!C25),NA(),'2.1 Nominal investment'!C25/'Historical population and GDP'!$N22)</f>
        <v>#N/A</v>
      </c>
      <c r="D25" s="41">
        <f>IF(ISBLANK('2.1 Nominal investment'!D25),NA(),'2.1 Nominal investment'!D25/'Historical population and GDP'!$N22)</f>
        <v>101151405.42114578</v>
      </c>
      <c r="E25" s="41">
        <f>IF(ISBLANK('2.1 Nominal investment'!E25),NA(),'2.1 Nominal investment'!E25/'Historical population and GDP'!$N22)</f>
        <v>241048222.62220877</v>
      </c>
      <c r="F25" s="41" t="e">
        <f>IF(ISBLANK('2.1 Nominal investment'!F25),NA(),'2.1 Nominal investment'!F25/'Historical population and GDP'!$N22)</f>
        <v>#N/A</v>
      </c>
      <c r="G25" s="41">
        <f>IF(ISBLANK('2.1 Nominal investment'!G25),NA(),'2.1 Nominal investment'!G25/'Historical population and GDP'!$N22)</f>
        <v>17668257.539204884</v>
      </c>
      <c r="H25" s="41">
        <f>IF(ISBLANK('2.1 Nominal investment'!H25),NA(),'2.1 Nominal investment'!H25/'Historical population and GDP'!$N22)</f>
        <v>7519214.0041724509</v>
      </c>
      <c r="I25" s="41">
        <f>IF(ISBLANK('2.1 Nominal investment'!I25),NA(),'2.1 Nominal investment'!I25/'Historical population and GDP'!$N22)</f>
        <v>10415753.323960193</v>
      </c>
      <c r="J25" s="51" t="e">
        <f>IF(ISBLANK('2.1 Nominal investment'!J25),NA(),'2.1 Nominal investment'!J25/'Historical population and GDP'!$N22)</f>
        <v>#N/A</v>
      </c>
      <c r="K25" s="41" t="e">
        <f>IF(ISBLANK('2.1 Nominal investment'!K25),NA(),'2.1 Nominal investment'!K25/'Historical population and GDP'!$N22)</f>
        <v>#N/A</v>
      </c>
      <c r="L25" s="41" t="e">
        <f>IF(ISBLANK('2.1 Nominal investment'!L25),NA(),'2.1 Nominal investment'!L25/'Historical population and GDP'!$N22)</f>
        <v>#N/A</v>
      </c>
      <c r="M25" s="41" t="e">
        <f>IF(ISBLANK('2.1 Nominal investment'!M25),NA(),'2.1 Nominal investment'!M25/'Historical population and GDP'!$N22)</f>
        <v>#N/A</v>
      </c>
      <c r="N25" s="41" t="e">
        <f>IF(ISBLANK('2.1 Nominal investment'!N25),NA(),'2.1 Nominal investment'!N25/'Historical population and GDP'!$N22)</f>
        <v>#N/A</v>
      </c>
      <c r="O25" s="41"/>
      <c r="P25" s="41">
        <f>IF(ISBLANK('2.1 Nominal investment'!P25),NA(),'2.1 Nominal investment'!P25/'Historical population and GDP'!$N22)</f>
        <v>367387099.58673191</v>
      </c>
      <c r="Q25" s="41">
        <f>IF(ISBLANK('2.1 Nominal investment'!Q25),NA(),'2.1 Nominal investment'!Q25/'Historical population and GDP'!$N22)</f>
        <v>10415753.323960193</v>
      </c>
      <c r="R25" s="41">
        <f>IF(ISBLANK('2.1 Nominal investment'!R25),NA(),'2.1 Nominal investment'!R25/'Historical population and GDP'!$N22)</f>
        <v>377802852.9106921</v>
      </c>
      <c r="S25" s="13"/>
      <c r="T25" s="13"/>
      <c r="U25" s="13"/>
      <c r="V25" s="13"/>
      <c r="W25" s="13"/>
      <c r="X25" s="13"/>
      <c r="Y25" s="13"/>
      <c r="Z25" s="13"/>
      <c r="AA25" s="24"/>
      <c r="AB25" s="24"/>
    </row>
    <row r="26" spans="1:28">
      <c r="A26" s="4">
        <f t="shared" si="0"/>
        <v>1888</v>
      </c>
      <c r="B26" s="41" t="e">
        <f>IF(ISBLANK('2.1 Nominal investment'!B26),NA(),'2.1 Nominal investment'!B26/'Historical population and GDP'!$N23)</f>
        <v>#N/A</v>
      </c>
      <c r="C26" s="41" t="e">
        <f>IF(ISBLANK('2.1 Nominal investment'!C26),NA(),'2.1 Nominal investment'!C26/'Historical population and GDP'!$N23)</f>
        <v>#N/A</v>
      </c>
      <c r="D26" s="41">
        <f>IF(ISBLANK('2.1 Nominal investment'!D26),NA(),'2.1 Nominal investment'!D26/'Historical population and GDP'!$N23)</f>
        <v>69361788.676885739</v>
      </c>
      <c r="E26" s="41">
        <f>IF(ISBLANK('2.1 Nominal investment'!E26),NA(),'2.1 Nominal investment'!E26/'Historical population and GDP'!$N23)</f>
        <v>65548200.888495587</v>
      </c>
      <c r="F26" s="41" t="e">
        <f>IF(ISBLANK('2.1 Nominal investment'!F26),NA(),'2.1 Nominal investment'!F26/'Historical population and GDP'!$N23)</f>
        <v>#N/A</v>
      </c>
      <c r="G26" s="41">
        <f>IF(ISBLANK('2.1 Nominal investment'!G26),NA(),'2.1 Nominal investment'!G26/'Historical population and GDP'!$N23)</f>
        <v>16919343.508563846</v>
      </c>
      <c r="H26" s="41">
        <f>IF(ISBLANK('2.1 Nominal investment'!H26),NA(),'2.1 Nominal investment'!H26/'Historical population and GDP'!$N23)</f>
        <v>6697834.3478830922</v>
      </c>
      <c r="I26" s="41">
        <f>IF(ISBLANK('2.1 Nominal investment'!I26),NA(),'2.1 Nominal investment'!I26/'Historical population and GDP'!$N23)</f>
        <v>6461935.9355670512</v>
      </c>
      <c r="J26" s="51" t="e">
        <f>IF(ISBLANK('2.1 Nominal investment'!J26),NA(),'2.1 Nominal investment'!J26/'Historical population and GDP'!$N23)</f>
        <v>#N/A</v>
      </c>
      <c r="K26" s="41" t="e">
        <f>IF(ISBLANK('2.1 Nominal investment'!K26),NA(),'2.1 Nominal investment'!K26/'Historical population and GDP'!$N23)</f>
        <v>#N/A</v>
      </c>
      <c r="L26" s="41" t="e">
        <f>IF(ISBLANK('2.1 Nominal investment'!L26),NA(),'2.1 Nominal investment'!L26/'Historical population and GDP'!$N23)</f>
        <v>#N/A</v>
      </c>
      <c r="M26" s="41" t="e">
        <f>IF(ISBLANK('2.1 Nominal investment'!M26),NA(),'2.1 Nominal investment'!M26/'Historical population and GDP'!$N23)</f>
        <v>#N/A</v>
      </c>
      <c r="N26" s="41" t="e">
        <f>IF(ISBLANK('2.1 Nominal investment'!N26),NA(),'2.1 Nominal investment'!N26/'Historical population and GDP'!$N23)</f>
        <v>#N/A</v>
      </c>
      <c r="O26" s="41"/>
      <c r="P26" s="41">
        <f>IF(ISBLANK('2.1 Nominal investment'!P26),NA(),'2.1 Nominal investment'!P26/'Historical population and GDP'!$N23)</f>
        <v>158527167.42182827</v>
      </c>
      <c r="Q26" s="41">
        <f>IF(ISBLANK('2.1 Nominal investment'!Q26),NA(),'2.1 Nominal investment'!Q26/'Historical population and GDP'!$N23)</f>
        <v>6461935.9355670512</v>
      </c>
      <c r="R26" s="41">
        <f>IF(ISBLANK('2.1 Nominal investment'!R26),NA(),'2.1 Nominal investment'!R26/'Historical population and GDP'!$N23)</f>
        <v>164989103.35739532</v>
      </c>
      <c r="S26" s="13"/>
      <c r="T26" s="13"/>
      <c r="U26" s="13"/>
      <c r="V26" s="13"/>
      <c r="W26" s="13"/>
      <c r="X26" s="13"/>
      <c r="Y26" s="13"/>
      <c r="Z26" s="13"/>
      <c r="AA26" s="24"/>
      <c r="AB26" s="24"/>
    </row>
    <row r="27" spans="1:28">
      <c r="A27" s="4">
        <f t="shared" si="0"/>
        <v>1889</v>
      </c>
      <c r="B27" s="41" t="e">
        <f>IF(ISBLANK('2.1 Nominal investment'!B27),NA(),'2.1 Nominal investment'!B27/'Historical population and GDP'!$N24)</f>
        <v>#N/A</v>
      </c>
      <c r="C27" s="41" t="e">
        <f>IF(ISBLANK('2.1 Nominal investment'!C27),NA(),'2.1 Nominal investment'!C27/'Historical population and GDP'!$N24)</f>
        <v>#N/A</v>
      </c>
      <c r="D27" s="41">
        <f>IF(ISBLANK('2.1 Nominal investment'!D27),NA(),'2.1 Nominal investment'!D27/'Historical population and GDP'!$N24)</f>
        <v>76372278.379420131</v>
      </c>
      <c r="E27" s="41">
        <f>IF(ISBLANK('2.1 Nominal investment'!E27),NA(),'2.1 Nominal investment'!E27/'Historical population and GDP'!$N24)</f>
        <v>40174703.770368129</v>
      </c>
      <c r="F27" s="41" t="e">
        <f>IF(ISBLANK('2.1 Nominal investment'!F27),NA(),'2.1 Nominal investment'!F27/'Historical population and GDP'!$N24)</f>
        <v>#N/A</v>
      </c>
      <c r="G27" s="41">
        <f>IF(ISBLANK('2.1 Nominal investment'!G27),NA(),'2.1 Nominal investment'!G27/'Historical population and GDP'!$N24)</f>
        <v>15518021.138094995</v>
      </c>
      <c r="H27" s="41">
        <f>IF(ISBLANK('2.1 Nominal investment'!H27),NA(),'2.1 Nominal investment'!H27/'Historical population and GDP'!$N24)</f>
        <v>6697834.3478830932</v>
      </c>
      <c r="I27" s="41">
        <f>IF(ISBLANK('2.1 Nominal investment'!I27),NA(),'2.1 Nominal investment'!I27/'Historical population and GDP'!$N24)</f>
        <v>6589086.7145493794</v>
      </c>
      <c r="J27" s="51" t="e">
        <f>IF(ISBLANK('2.1 Nominal investment'!J27),NA(),'2.1 Nominal investment'!J27/'Historical population and GDP'!$N24)</f>
        <v>#N/A</v>
      </c>
      <c r="K27" s="41" t="e">
        <f>IF(ISBLANK('2.1 Nominal investment'!K27),NA(),'2.1 Nominal investment'!K27/'Historical population and GDP'!$N24)</f>
        <v>#N/A</v>
      </c>
      <c r="L27" s="41" t="e">
        <f>IF(ISBLANK('2.1 Nominal investment'!L27),NA(),'2.1 Nominal investment'!L27/'Historical population and GDP'!$N24)</f>
        <v>#N/A</v>
      </c>
      <c r="M27" s="41" t="e">
        <f>IF(ISBLANK('2.1 Nominal investment'!M27),NA(),'2.1 Nominal investment'!M27/'Historical population and GDP'!$N24)</f>
        <v>#N/A</v>
      </c>
      <c r="N27" s="41" t="e">
        <f>IF(ISBLANK('2.1 Nominal investment'!N27),NA(),'2.1 Nominal investment'!N27/'Historical population and GDP'!$N24)</f>
        <v>#N/A</v>
      </c>
      <c r="O27" s="41"/>
      <c r="P27" s="41">
        <f>IF(ISBLANK('2.1 Nominal investment'!P27),NA(),'2.1 Nominal investment'!P27/'Historical population and GDP'!$N24)</f>
        <v>138762837.63576633</v>
      </c>
      <c r="Q27" s="41">
        <f>IF(ISBLANK('2.1 Nominal investment'!Q27),NA(),'2.1 Nominal investment'!Q27/'Historical population and GDP'!$N24)</f>
        <v>6589086.7145493794</v>
      </c>
      <c r="R27" s="41">
        <f>IF(ISBLANK('2.1 Nominal investment'!R27),NA(),'2.1 Nominal investment'!R27/'Historical population and GDP'!$N24)</f>
        <v>145351924.35031572</v>
      </c>
      <c r="S27" s="13"/>
      <c r="T27" s="13"/>
      <c r="U27" s="13"/>
      <c r="V27" s="13"/>
      <c r="W27" s="13"/>
      <c r="X27" s="13"/>
      <c r="Y27" s="13"/>
      <c r="Z27" s="13"/>
      <c r="AA27" s="24"/>
      <c r="AB27" s="24"/>
    </row>
    <row r="28" spans="1:28">
      <c r="A28" s="4">
        <f t="shared" si="0"/>
        <v>1890</v>
      </c>
      <c r="B28" s="41" t="e">
        <f>IF(ISBLANK('2.1 Nominal investment'!B28),NA(),'2.1 Nominal investment'!B28/'Historical population and GDP'!$N25)</f>
        <v>#N/A</v>
      </c>
      <c r="C28" s="41" t="e">
        <f>IF(ISBLANK('2.1 Nominal investment'!C28),NA(),'2.1 Nominal investment'!C28/'Historical population and GDP'!$N25)</f>
        <v>#N/A</v>
      </c>
      <c r="D28" s="41">
        <f>IF(ISBLANK('2.1 Nominal investment'!D28),NA(),'2.1 Nominal investment'!D28/'Historical population and GDP'!$N25)</f>
        <v>69488819.836652979</v>
      </c>
      <c r="E28" s="41">
        <f>IF(ISBLANK('2.1 Nominal investment'!E28),NA(),'2.1 Nominal investment'!E28/'Historical population and GDP'!$N25)</f>
        <v>67662658.981672823</v>
      </c>
      <c r="F28" s="41" t="e">
        <f>IF(ISBLANK('2.1 Nominal investment'!F28),NA(),'2.1 Nominal investment'!F28/'Historical population and GDP'!$N25)</f>
        <v>#N/A</v>
      </c>
      <c r="G28" s="41">
        <f>IF(ISBLANK('2.1 Nominal investment'!G28),NA(),'2.1 Nominal investment'!G28/'Historical population and GDP'!$N25)</f>
        <v>14946270.620812712</v>
      </c>
      <c r="H28" s="41">
        <f>IF(ISBLANK('2.1 Nominal investment'!H28),NA(),'2.1 Nominal investment'!H28/'Historical population and GDP'!$N25)</f>
        <v>5876454.6915937345</v>
      </c>
      <c r="I28" s="41">
        <f>IF(ISBLANK('2.1 Nominal investment'!I28),NA(),'2.1 Nominal investment'!I28/'Historical population and GDP'!$N25)</f>
        <v>3986702.9428342506</v>
      </c>
      <c r="J28" s="51" t="e">
        <f>IF(ISBLANK('2.1 Nominal investment'!J28),NA(),'2.1 Nominal investment'!J28/'Historical population and GDP'!$N25)</f>
        <v>#N/A</v>
      </c>
      <c r="K28" s="41" t="e">
        <f>IF(ISBLANK('2.1 Nominal investment'!K28),NA(),'2.1 Nominal investment'!K28/'Historical population and GDP'!$N25)</f>
        <v>#N/A</v>
      </c>
      <c r="L28" s="41" t="e">
        <f>IF(ISBLANK('2.1 Nominal investment'!L28),NA(),'2.1 Nominal investment'!L28/'Historical population and GDP'!$N25)</f>
        <v>#N/A</v>
      </c>
      <c r="M28" s="41" t="e">
        <f>IF(ISBLANK('2.1 Nominal investment'!M28),NA(),'2.1 Nominal investment'!M28/'Historical population and GDP'!$N25)</f>
        <v>#N/A</v>
      </c>
      <c r="N28" s="41" t="e">
        <f>IF(ISBLANK('2.1 Nominal investment'!N28),NA(),'2.1 Nominal investment'!N28/'Historical population and GDP'!$N25)</f>
        <v>#N/A</v>
      </c>
      <c r="O28" s="41"/>
      <c r="P28" s="41">
        <f>IF(ISBLANK('2.1 Nominal investment'!P28),NA(),'2.1 Nominal investment'!P28/'Historical population and GDP'!$N25)</f>
        <v>157974204.13073227</v>
      </c>
      <c r="Q28" s="41">
        <f>IF(ISBLANK('2.1 Nominal investment'!Q28),NA(),'2.1 Nominal investment'!Q28/'Historical population and GDP'!$N25)</f>
        <v>3986702.9428342506</v>
      </c>
      <c r="R28" s="41">
        <f>IF(ISBLANK('2.1 Nominal investment'!R28),NA(),'2.1 Nominal investment'!R28/'Historical population and GDP'!$N25)</f>
        <v>161960907.0735665</v>
      </c>
      <c r="S28" s="13"/>
      <c r="T28" s="13"/>
      <c r="U28" s="13"/>
      <c r="V28" s="13"/>
      <c r="W28" s="13"/>
      <c r="X28" s="13"/>
      <c r="Y28" s="13"/>
      <c r="Z28" s="13"/>
      <c r="AA28" s="24"/>
      <c r="AB28" s="24"/>
    </row>
    <row r="29" spans="1:28">
      <c r="A29" s="4">
        <f t="shared" si="0"/>
        <v>1891</v>
      </c>
      <c r="B29" s="41" t="e">
        <f>IF(ISBLANK('2.1 Nominal investment'!B29),NA(),'2.1 Nominal investment'!B29/'Historical population and GDP'!$N26)</f>
        <v>#N/A</v>
      </c>
      <c r="C29" s="41" t="e">
        <f>IF(ISBLANK('2.1 Nominal investment'!C29),NA(),'2.1 Nominal investment'!C29/'Historical population and GDP'!$N26)</f>
        <v>#N/A</v>
      </c>
      <c r="D29" s="41">
        <f>IF(ISBLANK('2.1 Nominal investment'!D29),NA(),'2.1 Nominal investment'!D29/'Historical population and GDP'!$N26)</f>
        <v>78626209.124035761</v>
      </c>
      <c r="E29" s="41">
        <f>IF(ISBLANK('2.1 Nominal investment'!E29),NA(),'2.1 Nominal investment'!E29/'Historical population and GDP'!$N26)</f>
        <v>69777117.074850067</v>
      </c>
      <c r="F29" s="41" t="e">
        <f>IF(ISBLANK('2.1 Nominal investment'!F29),NA(),'2.1 Nominal investment'!F29/'Historical population and GDP'!$N26)</f>
        <v>#N/A</v>
      </c>
      <c r="G29" s="41">
        <f>IF(ISBLANK('2.1 Nominal investment'!G29),NA(),'2.1 Nominal investment'!G29/'Historical population and GDP'!$N26)</f>
        <v>13641949.735027745</v>
      </c>
      <c r="H29" s="41">
        <f>IF(ISBLANK('2.1 Nominal investment'!H29),NA(),'2.1 Nominal investment'!H29/'Historical population and GDP'!$N26)</f>
        <v>10804732.629329838</v>
      </c>
      <c r="I29" s="41">
        <f>IF(ISBLANK('2.1 Nominal investment'!I29),NA(),'2.1 Nominal investment'!I29/'Historical population and GDP'!$N26)</f>
        <v>6415709.1412391458</v>
      </c>
      <c r="J29" s="51" t="e">
        <f>IF(ISBLANK('2.1 Nominal investment'!J29),NA(),'2.1 Nominal investment'!J29/'Historical population and GDP'!$N26)</f>
        <v>#N/A</v>
      </c>
      <c r="K29" s="41" t="e">
        <f>IF(ISBLANK('2.1 Nominal investment'!K29),NA(),'2.1 Nominal investment'!K29/'Historical population and GDP'!$N26)</f>
        <v>#N/A</v>
      </c>
      <c r="L29" s="41" t="e">
        <f>IF(ISBLANK('2.1 Nominal investment'!L29),NA(),'2.1 Nominal investment'!L29/'Historical population and GDP'!$N26)</f>
        <v>#N/A</v>
      </c>
      <c r="M29" s="41" t="e">
        <f>IF(ISBLANK('2.1 Nominal investment'!M29),NA(),'2.1 Nominal investment'!M29/'Historical population and GDP'!$N26)</f>
        <v>#N/A</v>
      </c>
      <c r="N29" s="41" t="e">
        <f>IF(ISBLANK('2.1 Nominal investment'!N29),NA(),'2.1 Nominal investment'!N29/'Historical population and GDP'!$N26)</f>
        <v>#N/A</v>
      </c>
      <c r="O29" s="41"/>
      <c r="P29" s="41">
        <f>IF(ISBLANK('2.1 Nominal investment'!P29),NA(),'2.1 Nominal investment'!P29/'Historical population and GDP'!$N26)</f>
        <v>172850008.56324339</v>
      </c>
      <c r="Q29" s="41">
        <f>IF(ISBLANK('2.1 Nominal investment'!Q29),NA(),'2.1 Nominal investment'!Q29/'Historical population and GDP'!$N26)</f>
        <v>6415709.1412391458</v>
      </c>
      <c r="R29" s="41">
        <f>IF(ISBLANK('2.1 Nominal investment'!R29),NA(),'2.1 Nominal investment'!R29/'Historical population and GDP'!$N26)</f>
        <v>179265717.70448256</v>
      </c>
      <c r="S29" s="13"/>
      <c r="T29" s="13"/>
      <c r="U29" s="13"/>
      <c r="V29" s="13"/>
      <c r="W29" s="13"/>
      <c r="X29" s="13"/>
      <c r="Y29" s="13"/>
      <c r="Z29" s="13"/>
      <c r="AA29" s="24"/>
      <c r="AB29" s="24"/>
    </row>
    <row r="30" spans="1:28">
      <c r="A30" s="4">
        <f t="shared" si="0"/>
        <v>1892</v>
      </c>
      <c r="B30" s="41" t="e">
        <f>IF(ISBLANK('2.1 Nominal investment'!B30),NA(),'2.1 Nominal investment'!B30/'Historical population and GDP'!$N27)</f>
        <v>#N/A</v>
      </c>
      <c r="C30" s="41" t="e">
        <f>IF(ISBLANK('2.1 Nominal investment'!C30),NA(),'2.1 Nominal investment'!C30/'Historical population and GDP'!$N27)</f>
        <v>#N/A</v>
      </c>
      <c r="D30" s="41">
        <f>IF(ISBLANK('2.1 Nominal investment'!D30),NA(),'2.1 Nominal investment'!D30/'Historical population and GDP'!$N27)</f>
        <v>84393358.448337331</v>
      </c>
      <c r="E30" s="41">
        <f>IF(ISBLANK('2.1 Nominal investment'!E30),NA(),'2.1 Nominal investment'!E30/'Historical population and GDP'!$N27)</f>
        <v>57090368.515786037</v>
      </c>
      <c r="F30" s="41" t="e">
        <f>IF(ISBLANK('2.1 Nominal investment'!F30),NA(),'2.1 Nominal investment'!F30/'Historical population and GDP'!$N27)</f>
        <v>#N/A</v>
      </c>
      <c r="G30" s="41">
        <f>IF(ISBLANK('2.1 Nominal investment'!G30),NA(),'2.1 Nominal investment'!G30/'Historical population and GDP'!$N27)</f>
        <v>10722344.174253322</v>
      </c>
      <c r="H30" s="41">
        <f>IF(ISBLANK('2.1 Nominal investment'!H30),NA(),'2.1 Nominal investment'!H30/'Historical population and GDP'!$N27)</f>
        <v>12036802.113763841</v>
      </c>
      <c r="I30" s="41">
        <f>IF(ISBLANK('2.1 Nominal investment'!I30),NA(),'2.1 Nominal investment'!I30/'Historical population and GDP'!$N27)</f>
        <v>7917515.0950200716</v>
      </c>
      <c r="J30" s="51" t="e">
        <f>IF(ISBLANK('2.1 Nominal investment'!J30),NA(),'2.1 Nominal investment'!J30/'Historical population and GDP'!$N27)</f>
        <v>#N/A</v>
      </c>
      <c r="K30" s="41" t="e">
        <f>IF(ISBLANK('2.1 Nominal investment'!K30),NA(),'2.1 Nominal investment'!K30/'Historical population and GDP'!$N27)</f>
        <v>#N/A</v>
      </c>
      <c r="L30" s="41" t="e">
        <f>IF(ISBLANK('2.1 Nominal investment'!L30),NA(),'2.1 Nominal investment'!L30/'Historical population and GDP'!$N27)</f>
        <v>#N/A</v>
      </c>
      <c r="M30" s="41" t="e">
        <f>IF(ISBLANK('2.1 Nominal investment'!M30),NA(),'2.1 Nominal investment'!M30/'Historical population and GDP'!$N27)</f>
        <v>#N/A</v>
      </c>
      <c r="N30" s="41" t="e">
        <f>IF(ISBLANK('2.1 Nominal investment'!N30),NA(),'2.1 Nominal investment'!N30/'Historical population and GDP'!$N27)</f>
        <v>#N/A</v>
      </c>
      <c r="O30" s="41"/>
      <c r="P30" s="41">
        <f>IF(ISBLANK('2.1 Nominal investment'!P30),NA(),'2.1 Nominal investment'!P30/'Historical population and GDP'!$N27)</f>
        <v>164242873.25214052</v>
      </c>
      <c r="Q30" s="41">
        <f>IF(ISBLANK('2.1 Nominal investment'!Q30),NA(),'2.1 Nominal investment'!Q30/'Historical population and GDP'!$N27)</f>
        <v>7917515.0950200716</v>
      </c>
      <c r="R30" s="41">
        <f>IF(ISBLANK('2.1 Nominal investment'!R30),NA(),'2.1 Nominal investment'!R30/'Historical population and GDP'!$N27)</f>
        <v>172160388.34716058</v>
      </c>
      <c r="S30" s="13"/>
      <c r="T30" s="13"/>
      <c r="U30" s="13"/>
      <c r="V30" s="13"/>
      <c r="W30" s="13"/>
      <c r="X30" s="13"/>
      <c r="Y30" s="13"/>
      <c r="Z30" s="13"/>
      <c r="AA30" s="24"/>
      <c r="AB30" s="24"/>
    </row>
    <row r="31" spans="1:28">
      <c r="A31" s="4">
        <f t="shared" si="0"/>
        <v>1893</v>
      </c>
      <c r="B31" s="41" t="e">
        <f>IF(ISBLANK('2.1 Nominal investment'!B31),NA(),'2.1 Nominal investment'!B31/'Historical population and GDP'!$N28)</f>
        <v>#N/A</v>
      </c>
      <c r="C31" s="41" t="e">
        <f>IF(ISBLANK('2.1 Nominal investment'!C31),NA(),'2.1 Nominal investment'!C31/'Historical population and GDP'!$N28)</f>
        <v>#N/A</v>
      </c>
      <c r="D31" s="41">
        <f>IF(ISBLANK('2.1 Nominal investment'!D31),NA(),'2.1 Nominal investment'!D31/'Historical population and GDP'!$N28)</f>
        <v>105076872.45938386</v>
      </c>
      <c r="E31" s="41">
        <f>IF(ISBLANK('2.1 Nominal investment'!E31),NA(),'2.1 Nominal investment'!E31/'Historical population and GDP'!$N28)</f>
        <v>35945787.584013648</v>
      </c>
      <c r="F31" s="41" t="e">
        <f>IF(ISBLANK('2.1 Nominal investment'!F31),NA(),'2.1 Nominal investment'!F31/'Historical population and GDP'!$N28)</f>
        <v>#N/A</v>
      </c>
      <c r="G31" s="41">
        <f>IF(ISBLANK('2.1 Nominal investment'!G31),NA(),'2.1 Nominal investment'!G31/'Historical population and GDP'!$N28)</f>
        <v>14368157.651053099</v>
      </c>
      <c r="H31" s="41">
        <f>IF(ISBLANK('2.1 Nominal investment'!H31),NA(),'2.1 Nominal investment'!H31/'Historical population and GDP'!$N28)</f>
        <v>11577698.037176488</v>
      </c>
      <c r="I31" s="41">
        <f>IF(ISBLANK('2.1 Nominal investment'!I31),NA(),'2.1 Nominal investment'!I31/'Historical population and GDP'!$N28)</f>
        <v>7967058.8989345254</v>
      </c>
      <c r="J31" s="51" t="e">
        <f>IF(ISBLANK('2.1 Nominal investment'!J31),NA(),'2.1 Nominal investment'!J31/'Historical population and GDP'!$N28)</f>
        <v>#N/A</v>
      </c>
      <c r="K31" s="41" t="e">
        <f>IF(ISBLANK('2.1 Nominal investment'!K31),NA(),'2.1 Nominal investment'!K31/'Historical population and GDP'!$N28)</f>
        <v>#N/A</v>
      </c>
      <c r="L31" s="41" t="e">
        <f>IF(ISBLANK('2.1 Nominal investment'!L31),NA(),'2.1 Nominal investment'!L31/'Historical population and GDP'!$N28)</f>
        <v>#N/A</v>
      </c>
      <c r="M31" s="41" t="e">
        <f>IF(ISBLANK('2.1 Nominal investment'!M31),NA(),'2.1 Nominal investment'!M31/'Historical population and GDP'!$N28)</f>
        <v>#N/A</v>
      </c>
      <c r="N31" s="41" t="e">
        <f>IF(ISBLANK('2.1 Nominal investment'!N31),NA(),'2.1 Nominal investment'!N31/'Historical population and GDP'!$N28)</f>
        <v>#N/A</v>
      </c>
      <c r="O31" s="41"/>
      <c r="P31" s="41">
        <f>IF(ISBLANK('2.1 Nominal investment'!P31),NA(),'2.1 Nominal investment'!P31/'Historical population and GDP'!$N28)</f>
        <v>166968515.73162711</v>
      </c>
      <c r="Q31" s="41">
        <f>IF(ISBLANK('2.1 Nominal investment'!Q31),NA(),'2.1 Nominal investment'!Q31/'Historical population and GDP'!$N28)</f>
        <v>7967058.8989345254</v>
      </c>
      <c r="R31" s="41">
        <f>IF(ISBLANK('2.1 Nominal investment'!R31),NA(),'2.1 Nominal investment'!R31/'Historical population and GDP'!$N28)</f>
        <v>174935574.63056162</v>
      </c>
      <c r="S31" s="13"/>
      <c r="T31" s="13"/>
      <c r="U31" s="13"/>
      <c r="V31" s="13"/>
      <c r="W31" s="13"/>
      <c r="X31" s="13"/>
      <c r="Y31" s="13"/>
      <c r="Z31" s="13"/>
      <c r="AA31" s="24"/>
      <c r="AB31" s="24"/>
    </row>
    <row r="32" spans="1:28">
      <c r="A32" s="4">
        <f t="shared" si="0"/>
        <v>1894</v>
      </c>
      <c r="B32" s="41" t="e">
        <f>IF(ISBLANK('2.1 Nominal investment'!B32),NA(),'2.1 Nominal investment'!B32/'Historical population and GDP'!$N29)</f>
        <v>#N/A</v>
      </c>
      <c r="C32" s="41" t="e">
        <f>IF(ISBLANK('2.1 Nominal investment'!C32),NA(),'2.1 Nominal investment'!C32/'Historical population and GDP'!$N29)</f>
        <v>#N/A</v>
      </c>
      <c r="D32" s="41">
        <f>IF(ISBLANK('2.1 Nominal investment'!D32),NA(),'2.1 Nominal investment'!D32/'Historical population and GDP'!$N29)</f>
        <v>79351530.841663763</v>
      </c>
      <c r="E32" s="41">
        <f>IF(ISBLANK('2.1 Nominal investment'!E32),NA(),'2.1 Nominal investment'!E32/'Historical population and GDP'!$N29)</f>
        <v>130916963.88168326</v>
      </c>
      <c r="F32" s="41" t="e">
        <f>IF(ISBLANK('2.1 Nominal investment'!F32),NA(),'2.1 Nominal investment'!F32/'Historical population and GDP'!$N29)</f>
        <v>#N/A</v>
      </c>
      <c r="G32" s="41">
        <f>IF(ISBLANK('2.1 Nominal investment'!G32),NA(),'2.1 Nominal investment'!G32/'Historical population and GDP'!$N29)</f>
        <v>14261248.405099237</v>
      </c>
      <c r="H32" s="41">
        <f>IF(ISBLANK('2.1 Nominal investment'!H32),NA(),'2.1 Nominal investment'!H32/'Historical population and GDP'!$N29)</f>
        <v>4775613.0491365204</v>
      </c>
      <c r="I32" s="41">
        <f>IF(ISBLANK('2.1 Nominal investment'!I32),NA(),'2.1 Nominal investment'!I32/'Historical population and GDP'!$N29)</f>
        <v>8243973.9359931611</v>
      </c>
      <c r="J32" s="51" t="e">
        <f>IF(ISBLANK('2.1 Nominal investment'!J32),NA(),'2.1 Nominal investment'!J32/'Historical population and GDP'!$N29)</f>
        <v>#N/A</v>
      </c>
      <c r="K32" s="41" t="e">
        <f>IF(ISBLANK('2.1 Nominal investment'!K32),NA(),'2.1 Nominal investment'!K32/'Historical population and GDP'!$N29)</f>
        <v>#N/A</v>
      </c>
      <c r="L32" s="41" t="e">
        <f>IF(ISBLANK('2.1 Nominal investment'!L32),NA(),'2.1 Nominal investment'!L32/'Historical population and GDP'!$N29)</f>
        <v>#N/A</v>
      </c>
      <c r="M32" s="41" t="e">
        <f>IF(ISBLANK('2.1 Nominal investment'!M32),NA(),'2.1 Nominal investment'!M32/'Historical population and GDP'!$N29)</f>
        <v>#N/A</v>
      </c>
      <c r="N32" s="41" t="e">
        <f>IF(ISBLANK('2.1 Nominal investment'!N32),NA(),'2.1 Nominal investment'!N32/'Historical population and GDP'!$N29)</f>
        <v>#N/A</v>
      </c>
      <c r="O32" s="41"/>
      <c r="P32" s="41">
        <f>IF(ISBLANK('2.1 Nominal investment'!P32),NA(),'2.1 Nominal investment'!P32/'Historical population and GDP'!$N29)</f>
        <v>229305356.17758277</v>
      </c>
      <c r="Q32" s="41">
        <f>IF(ISBLANK('2.1 Nominal investment'!Q32),NA(),'2.1 Nominal investment'!Q32/'Historical population and GDP'!$N29)</f>
        <v>8243973.9359931611</v>
      </c>
      <c r="R32" s="41">
        <f>IF(ISBLANK('2.1 Nominal investment'!R32),NA(),'2.1 Nominal investment'!R32/'Historical population and GDP'!$N29)</f>
        <v>237549330.11357591</v>
      </c>
      <c r="S32" s="13"/>
      <c r="T32" s="13"/>
      <c r="U32" s="13"/>
      <c r="V32" s="13"/>
      <c r="W32" s="13"/>
      <c r="X32" s="13"/>
      <c r="Y32" s="13"/>
      <c r="Z32" s="13"/>
      <c r="AA32" s="24"/>
      <c r="AB32" s="24"/>
    </row>
    <row r="33" spans="1:28">
      <c r="A33" s="4">
        <f t="shared" si="0"/>
        <v>1895</v>
      </c>
      <c r="B33" s="41" t="e">
        <f>IF(ISBLANK('2.1 Nominal investment'!B33),NA(),'2.1 Nominal investment'!B33/'Historical population and GDP'!$N30)</f>
        <v>#N/A</v>
      </c>
      <c r="C33" s="41" t="e">
        <f>IF(ISBLANK('2.1 Nominal investment'!C33),NA(),'2.1 Nominal investment'!C33/'Historical population and GDP'!$N30)</f>
        <v>#N/A</v>
      </c>
      <c r="D33" s="41">
        <f>IF(ISBLANK('2.1 Nominal investment'!D33),NA(),'2.1 Nominal investment'!D33/'Historical population and GDP'!$N30)</f>
        <v>74273278.557369754</v>
      </c>
      <c r="E33" s="41">
        <f>IF(ISBLANK('2.1 Nominal investment'!E33),NA(),'2.1 Nominal investment'!E33/'Historical population and GDP'!$N30)</f>
        <v>69170600.360990584</v>
      </c>
      <c r="F33" s="41" t="e">
        <f>IF(ISBLANK('2.1 Nominal investment'!F33),NA(),'2.1 Nominal investment'!F33/'Historical population and GDP'!$N30)</f>
        <v>#N/A</v>
      </c>
      <c r="G33" s="41">
        <f>IF(ISBLANK('2.1 Nominal investment'!G33),NA(),'2.1 Nominal investment'!G33/'Historical population and GDP'!$N30)</f>
        <v>12834504.675543418</v>
      </c>
      <c r="H33" s="41">
        <f>IF(ISBLANK('2.1 Nominal investment'!H33),NA(),'2.1 Nominal investment'!H33/'Historical population and GDP'!$N30)</f>
        <v>13923068.431609133</v>
      </c>
      <c r="I33" s="41">
        <f>IF(ISBLANK('2.1 Nominal investment'!I33),NA(),'2.1 Nominal investment'!I33/'Historical population and GDP'!$N30)</f>
        <v>9508442.7888763417</v>
      </c>
      <c r="J33" s="51" t="e">
        <f>IF(ISBLANK('2.1 Nominal investment'!J33),NA(),'2.1 Nominal investment'!J33/'Historical population and GDP'!$N30)</f>
        <v>#N/A</v>
      </c>
      <c r="K33" s="41" t="e">
        <f>IF(ISBLANK('2.1 Nominal investment'!K33),NA(),'2.1 Nominal investment'!K33/'Historical population and GDP'!$N30)</f>
        <v>#N/A</v>
      </c>
      <c r="L33" s="41" t="e">
        <f>IF(ISBLANK('2.1 Nominal investment'!L33),NA(),'2.1 Nominal investment'!L33/'Historical population and GDP'!$N30)</f>
        <v>#N/A</v>
      </c>
      <c r="M33" s="41" t="e">
        <f>IF(ISBLANK('2.1 Nominal investment'!M33),NA(),'2.1 Nominal investment'!M33/'Historical population and GDP'!$N30)</f>
        <v>#N/A</v>
      </c>
      <c r="N33" s="41" t="e">
        <f>IF(ISBLANK('2.1 Nominal investment'!N33),NA(),'2.1 Nominal investment'!N33/'Historical population and GDP'!$N30)</f>
        <v>#N/A</v>
      </c>
      <c r="O33" s="41"/>
      <c r="P33" s="41">
        <f>IF(ISBLANK('2.1 Nominal investment'!P33),NA(),'2.1 Nominal investment'!P33/'Historical population and GDP'!$N30)</f>
        <v>170201452.02551287</v>
      </c>
      <c r="Q33" s="41">
        <f>IF(ISBLANK('2.1 Nominal investment'!Q33),NA(),'2.1 Nominal investment'!Q33/'Historical population and GDP'!$N30)</f>
        <v>9508442.7888763417</v>
      </c>
      <c r="R33" s="41">
        <f>IF(ISBLANK('2.1 Nominal investment'!R33),NA(),'2.1 Nominal investment'!R33/'Historical population and GDP'!$N30)</f>
        <v>179709894.81438923</v>
      </c>
      <c r="S33" s="13"/>
      <c r="T33" s="13"/>
      <c r="U33" s="13"/>
      <c r="V33" s="13"/>
      <c r="W33" s="13"/>
      <c r="X33" s="13"/>
      <c r="Y33" s="13"/>
      <c r="Z33" s="13"/>
      <c r="AA33" s="24"/>
      <c r="AB33" s="24"/>
    </row>
    <row r="34" spans="1:28">
      <c r="A34" s="4">
        <f t="shared" si="0"/>
        <v>1896</v>
      </c>
      <c r="B34" s="41" t="e">
        <f>IF(ISBLANK('2.1 Nominal investment'!B34),NA(),'2.1 Nominal investment'!B34/'Historical population and GDP'!$N31)</f>
        <v>#N/A</v>
      </c>
      <c r="C34" s="41" t="e">
        <f>IF(ISBLANK('2.1 Nominal investment'!C34),NA(),'2.1 Nominal investment'!C34/'Historical population and GDP'!$N31)</f>
        <v>#N/A</v>
      </c>
      <c r="D34" s="41">
        <f>IF(ISBLANK('2.1 Nominal investment'!D34),NA(),'2.1 Nominal investment'!D34/'Historical population and GDP'!$N31)</f>
        <v>78036783.93366617</v>
      </c>
      <c r="E34" s="41">
        <f>IF(ISBLANK('2.1 Nominal investment'!E34),NA(),'2.1 Nominal investment'!E34/'Historical population and GDP'!$N31)</f>
        <v>309839093.11045235</v>
      </c>
      <c r="F34" s="41" t="e">
        <f>IF(ISBLANK('2.1 Nominal investment'!F34),NA(),'2.1 Nominal investment'!F34/'Historical population and GDP'!$N31)</f>
        <v>#N/A</v>
      </c>
      <c r="G34" s="41">
        <f>IF(ISBLANK('2.1 Nominal investment'!G34),NA(),'2.1 Nominal investment'!G34/'Historical population and GDP'!$N31)</f>
        <v>14756494.160026502</v>
      </c>
      <c r="H34" s="41">
        <f>IF(ISBLANK('2.1 Nominal investment'!H34),NA(),'2.1 Nominal investment'!H34/'Historical population and GDP'!$N31)</f>
        <v>18530260.708152007</v>
      </c>
      <c r="I34" s="41">
        <f>IF(ISBLANK('2.1 Nominal investment'!I34),NA(),'2.1 Nominal investment'!I34/'Historical population and GDP'!$N31)</f>
        <v>9032243.8017779421</v>
      </c>
      <c r="J34" s="51" t="e">
        <f>IF(ISBLANK('2.1 Nominal investment'!J34),NA(),'2.1 Nominal investment'!J34/'Historical population and GDP'!$N31)</f>
        <v>#N/A</v>
      </c>
      <c r="K34" s="41" t="e">
        <f>IF(ISBLANK('2.1 Nominal investment'!K34),NA(),'2.1 Nominal investment'!K34/'Historical population and GDP'!$N31)</f>
        <v>#N/A</v>
      </c>
      <c r="L34" s="41" t="e">
        <f>IF(ISBLANK('2.1 Nominal investment'!L34),NA(),'2.1 Nominal investment'!L34/'Historical population and GDP'!$N31)</f>
        <v>#N/A</v>
      </c>
      <c r="M34" s="41" t="e">
        <f>IF(ISBLANK('2.1 Nominal investment'!M34),NA(),'2.1 Nominal investment'!M34/'Historical population and GDP'!$N31)</f>
        <v>#N/A</v>
      </c>
      <c r="N34" s="41" t="e">
        <f>IF(ISBLANK('2.1 Nominal investment'!N34),NA(),'2.1 Nominal investment'!N34/'Historical population and GDP'!$N31)</f>
        <v>#N/A</v>
      </c>
      <c r="O34" s="41"/>
      <c r="P34" s="41">
        <f>IF(ISBLANK('2.1 Nominal investment'!P34),NA(),'2.1 Nominal investment'!P34/'Historical population and GDP'!$N31)</f>
        <v>421162631.91229701</v>
      </c>
      <c r="Q34" s="41">
        <f>IF(ISBLANK('2.1 Nominal investment'!Q34),NA(),'2.1 Nominal investment'!Q34/'Historical population and GDP'!$N31)</f>
        <v>9032243.8017779421</v>
      </c>
      <c r="R34" s="41">
        <f>IF(ISBLANK('2.1 Nominal investment'!R34),NA(),'2.1 Nominal investment'!R34/'Historical population and GDP'!$N31)</f>
        <v>430194875.71407497</v>
      </c>
      <c r="S34" s="13"/>
      <c r="T34" s="13"/>
      <c r="U34" s="13"/>
      <c r="V34" s="13"/>
      <c r="W34" s="13"/>
      <c r="X34" s="13"/>
      <c r="Y34" s="13"/>
      <c r="Z34" s="13"/>
      <c r="AA34" s="24"/>
      <c r="AB34" s="24"/>
    </row>
    <row r="35" spans="1:28">
      <c r="A35" s="4">
        <f t="shared" si="0"/>
        <v>1897</v>
      </c>
      <c r="B35" s="41" t="e">
        <f>IF(ISBLANK('2.1 Nominal investment'!B35),NA(),'2.1 Nominal investment'!B35/'Historical population and GDP'!$N32)</f>
        <v>#N/A</v>
      </c>
      <c r="C35" s="41" t="e">
        <f>IF(ISBLANK('2.1 Nominal investment'!C35),NA(),'2.1 Nominal investment'!C35/'Historical population and GDP'!$N32)</f>
        <v>#N/A</v>
      </c>
      <c r="D35" s="41">
        <f>IF(ISBLANK('2.1 Nominal investment'!D35),NA(),'2.1 Nominal investment'!D35/'Historical population and GDP'!$N32)</f>
        <v>147451496.31857499</v>
      </c>
      <c r="E35" s="41">
        <f>IF(ISBLANK('2.1 Nominal investment'!E35),NA(),'2.1 Nominal investment'!E35/'Historical population and GDP'!$N32)</f>
        <v>64754214.218101941</v>
      </c>
      <c r="F35" s="41" t="e">
        <f>IF(ISBLANK('2.1 Nominal investment'!F35),NA(),'2.1 Nominal investment'!F35/'Historical population and GDP'!$N32)</f>
        <v>#N/A</v>
      </c>
      <c r="G35" s="41">
        <f>IF(ISBLANK('2.1 Nominal investment'!G35),NA(),'2.1 Nominal investment'!G35/'Historical population and GDP'!$N32)</f>
        <v>16815929.154378563</v>
      </c>
      <c r="H35" s="41">
        <f>IF(ISBLANK('2.1 Nominal investment'!H35),NA(),'2.1 Nominal investment'!H35/'Historical population and GDP'!$N32)</f>
        <v>4500839.9092602134</v>
      </c>
      <c r="I35" s="41">
        <f>IF(ISBLANK('2.1 Nominal investment'!I35),NA(),'2.1 Nominal investment'!I35/'Historical population and GDP'!$N32)</f>
        <v>8005639.5432153642</v>
      </c>
      <c r="J35" s="51" t="e">
        <f>IF(ISBLANK('2.1 Nominal investment'!J35),NA(),'2.1 Nominal investment'!J35/'Historical population and GDP'!$N32)</f>
        <v>#N/A</v>
      </c>
      <c r="K35" s="41" t="e">
        <f>IF(ISBLANK('2.1 Nominal investment'!K35),NA(),'2.1 Nominal investment'!K35/'Historical population and GDP'!$N32)</f>
        <v>#N/A</v>
      </c>
      <c r="L35" s="41" t="e">
        <f>IF(ISBLANK('2.1 Nominal investment'!L35),NA(),'2.1 Nominal investment'!L35/'Historical population and GDP'!$N32)</f>
        <v>#N/A</v>
      </c>
      <c r="M35" s="41" t="e">
        <f>IF(ISBLANK('2.1 Nominal investment'!M35),NA(),'2.1 Nominal investment'!M35/'Historical population and GDP'!$N32)</f>
        <v>#N/A</v>
      </c>
      <c r="N35" s="41" t="e">
        <f>IF(ISBLANK('2.1 Nominal investment'!N35),NA(),'2.1 Nominal investment'!N35/'Historical population and GDP'!$N32)</f>
        <v>#N/A</v>
      </c>
      <c r="O35" s="41"/>
      <c r="P35" s="41">
        <f>IF(ISBLANK('2.1 Nominal investment'!P35),NA(),'2.1 Nominal investment'!P35/'Historical population and GDP'!$N32)</f>
        <v>233522479.60031575</v>
      </c>
      <c r="Q35" s="41">
        <f>IF(ISBLANK('2.1 Nominal investment'!Q35),NA(),'2.1 Nominal investment'!Q35/'Historical population and GDP'!$N32)</f>
        <v>8005639.5432153642</v>
      </c>
      <c r="R35" s="41">
        <f>IF(ISBLANK('2.1 Nominal investment'!R35),NA(),'2.1 Nominal investment'!R35/'Historical population and GDP'!$N32)</f>
        <v>241528119.14353111</v>
      </c>
      <c r="S35" s="13"/>
      <c r="T35" s="13"/>
      <c r="U35" s="13"/>
      <c r="V35" s="13"/>
      <c r="W35" s="13"/>
      <c r="X35" s="13"/>
      <c r="Y35" s="13"/>
      <c r="Z35" s="13"/>
      <c r="AA35" s="24"/>
      <c r="AB35" s="24"/>
    </row>
    <row r="36" spans="1:28">
      <c r="A36" s="4">
        <f t="shared" si="0"/>
        <v>1898</v>
      </c>
      <c r="B36" s="41" t="e">
        <f>IF(ISBLANK('2.1 Nominal investment'!B36),NA(),'2.1 Nominal investment'!B36/'Historical population and GDP'!$N33)</f>
        <v>#N/A</v>
      </c>
      <c r="C36" s="41" t="e">
        <f>IF(ISBLANK('2.1 Nominal investment'!C36),NA(),'2.1 Nominal investment'!C36/'Historical population and GDP'!$N33)</f>
        <v>#N/A</v>
      </c>
      <c r="D36" s="41">
        <f>IF(ISBLANK('2.1 Nominal investment'!D36),NA(),'2.1 Nominal investment'!D36/'Historical population and GDP'!$N33)</f>
        <v>146141860.56159794</v>
      </c>
      <c r="E36" s="41">
        <f>IF(ISBLANK('2.1 Nominal investment'!E36),NA(),'2.1 Nominal investment'!E36/'Historical population and GDP'!$N33)</f>
        <v>106957564.28226036</v>
      </c>
      <c r="F36" s="41" t="e">
        <f>IF(ISBLANK('2.1 Nominal investment'!F36),NA(),'2.1 Nominal investment'!F36/'Historical population and GDP'!$N33)</f>
        <v>#N/A</v>
      </c>
      <c r="G36" s="41">
        <f>IF(ISBLANK('2.1 Nominal investment'!G36),NA(),'2.1 Nominal investment'!G36/'Historical population and GDP'!$N33)</f>
        <v>16183334.900969481</v>
      </c>
      <c r="H36" s="41">
        <f>IF(ISBLANK('2.1 Nominal investment'!H36),NA(),'2.1 Nominal investment'!H36/'Historical population and GDP'!$N33)</f>
        <v>10695854.219523367</v>
      </c>
      <c r="I36" s="41">
        <f>IF(ISBLANK('2.1 Nominal investment'!I36),NA(),'2.1 Nominal investment'!I36/'Historical population and GDP'!$N33)</f>
        <v>8342985.1218880313</v>
      </c>
      <c r="J36" s="51" t="e">
        <f>IF(ISBLANK('2.1 Nominal investment'!J36),NA(),'2.1 Nominal investment'!J36/'Historical population and GDP'!$N33)</f>
        <v>#N/A</v>
      </c>
      <c r="K36" s="41" t="e">
        <f>IF(ISBLANK('2.1 Nominal investment'!K36),NA(),'2.1 Nominal investment'!K36/'Historical population and GDP'!$N33)</f>
        <v>#N/A</v>
      </c>
      <c r="L36" s="41" t="e">
        <f>IF(ISBLANK('2.1 Nominal investment'!L36),NA(),'2.1 Nominal investment'!L36/'Historical population and GDP'!$N33)</f>
        <v>#N/A</v>
      </c>
      <c r="M36" s="41" t="e">
        <f>IF(ISBLANK('2.1 Nominal investment'!M36),NA(),'2.1 Nominal investment'!M36/'Historical population and GDP'!$N33)</f>
        <v>#N/A</v>
      </c>
      <c r="N36" s="41" t="e">
        <f>IF(ISBLANK('2.1 Nominal investment'!N36),NA(),'2.1 Nominal investment'!N36/'Historical population and GDP'!$N33)</f>
        <v>#N/A</v>
      </c>
      <c r="O36" s="41"/>
      <c r="P36" s="41">
        <f>IF(ISBLANK('2.1 Nominal investment'!P36),NA(),'2.1 Nominal investment'!P36/'Historical population and GDP'!$N33)</f>
        <v>279978613.96435112</v>
      </c>
      <c r="Q36" s="41">
        <f>IF(ISBLANK('2.1 Nominal investment'!Q36),NA(),'2.1 Nominal investment'!Q36/'Historical population and GDP'!$N33)</f>
        <v>8342985.1218880313</v>
      </c>
      <c r="R36" s="41">
        <f>IF(ISBLANK('2.1 Nominal investment'!R36),NA(),'2.1 Nominal investment'!R36/'Historical population and GDP'!$N33)</f>
        <v>288321599.08623916</v>
      </c>
      <c r="S36" s="13"/>
      <c r="T36" s="13"/>
      <c r="U36" s="13"/>
      <c r="V36" s="13"/>
      <c r="W36" s="13"/>
      <c r="X36" s="13"/>
      <c r="Y36" s="13"/>
      <c r="Z36" s="13"/>
      <c r="AA36" s="24"/>
      <c r="AB36" s="24"/>
    </row>
    <row r="37" spans="1:28">
      <c r="A37" s="4">
        <f t="shared" si="0"/>
        <v>1899</v>
      </c>
      <c r="B37" s="41" t="e">
        <f>IF(ISBLANK('2.1 Nominal investment'!B37),NA(),'2.1 Nominal investment'!B37/'Historical population and GDP'!$N34)</f>
        <v>#N/A</v>
      </c>
      <c r="C37" s="41" t="e">
        <f>IF(ISBLANK('2.1 Nominal investment'!C37),NA(),'2.1 Nominal investment'!C37/'Historical population and GDP'!$N34)</f>
        <v>#N/A</v>
      </c>
      <c r="D37" s="41">
        <f>IF(ISBLANK('2.1 Nominal investment'!D37),NA(),'2.1 Nominal investment'!D37/'Historical population and GDP'!$N34)</f>
        <v>147430639.69092941</v>
      </c>
      <c r="E37" s="41">
        <f>IF(ISBLANK('2.1 Nominal investment'!E37),NA(),'2.1 Nominal investment'!E37/'Historical population and GDP'!$N34)</f>
        <v>100746671.2766777</v>
      </c>
      <c r="F37" s="41" t="e">
        <f>IF(ISBLANK('2.1 Nominal investment'!F37),NA(),'2.1 Nominal investment'!F37/'Historical population and GDP'!$N34)</f>
        <v>#N/A</v>
      </c>
      <c r="G37" s="41">
        <f>IF(ISBLANK('2.1 Nominal investment'!G37),NA(),'2.1 Nominal investment'!G37/'Historical population and GDP'!$N34)</f>
        <v>15952825.140542902</v>
      </c>
      <c r="H37" s="41">
        <f>IF(ISBLANK('2.1 Nominal investment'!H37),NA(),'2.1 Nominal investment'!H37/'Historical population and GDP'!$N34)</f>
        <v>12962488.017019488</v>
      </c>
      <c r="I37" s="41">
        <f>IF(ISBLANK('2.1 Nominal investment'!I37),NA(),'2.1 Nominal investment'!I37/'Historical population and GDP'!$N34)</f>
        <v>10229709.634182194</v>
      </c>
      <c r="J37" s="51" t="e">
        <f>IF(ISBLANK('2.1 Nominal investment'!J37),NA(),'2.1 Nominal investment'!J37/'Historical population and GDP'!$N34)</f>
        <v>#N/A</v>
      </c>
      <c r="K37" s="41" t="e">
        <f>IF(ISBLANK('2.1 Nominal investment'!K37),NA(),'2.1 Nominal investment'!K37/'Historical population and GDP'!$N34)</f>
        <v>#N/A</v>
      </c>
      <c r="L37" s="41" t="e">
        <f>IF(ISBLANK('2.1 Nominal investment'!L37),NA(),'2.1 Nominal investment'!L37/'Historical population and GDP'!$N34)</f>
        <v>#N/A</v>
      </c>
      <c r="M37" s="41" t="e">
        <f>IF(ISBLANK('2.1 Nominal investment'!M37),NA(),'2.1 Nominal investment'!M37/'Historical population and GDP'!$N34)</f>
        <v>#N/A</v>
      </c>
      <c r="N37" s="41" t="e">
        <f>IF(ISBLANK('2.1 Nominal investment'!N37),NA(),'2.1 Nominal investment'!N37/'Historical population and GDP'!$N34)</f>
        <v>#N/A</v>
      </c>
      <c r="O37" s="41"/>
      <c r="P37" s="41">
        <f>IF(ISBLANK('2.1 Nominal investment'!P37),NA(),'2.1 Nominal investment'!P37/'Historical population and GDP'!$N34)</f>
        <v>277092624.12516952</v>
      </c>
      <c r="Q37" s="41">
        <f>IF(ISBLANK('2.1 Nominal investment'!Q37),NA(),'2.1 Nominal investment'!Q37/'Historical population and GDP'!$N34)</f>
        <v>10229709.634182194</v>
      </c>
      <c r="R37" s="41">
        <f>IF(ISBLANK('2.1 Nominal investment'!R37),NA(),'2.1 Nominal investment'!R37/'Historical population and GDP'!$N34)</f>
        <v>287322333.75935167</v>
      </c>
      <c r="S37" s="13"/>
      <c r="T37" s="13"/>
      <c r="U37" s="13"/>
      <c r="V37" s="13"/>
      <c r="W37" s="13"/>
      <c r="X37" s="13"/>
      <c r="Y37" s="13"/>
      <c r="Z37" s="13"/>
      <c r="AA37" s="24"/>
      <c r="AB37" s="24"/>
    </row>
    <row r="38" spans="1:28">
      <c r="A38" s="4">
        <f t="shared" si="0"/>
        <v>1900</v>
      </c>
      <c r="B38" s="41" t="e">
        <f>IF(ISBLANK('2.1 Nominal investment'!B38),NA(),'2.1 Nominal investment'!B38/'Historical population and GDP'!$N35)</f>
        <v>#N/A</v>
      </c>
      <c r="C38" s="41" t="e">
        <f>IF(ISBLANK('2.1 Nominal investment'!C38),NA(),'2.1 Nominal investment'!C38/'Historical population and GDP'!$N35)</f>
        <v>#N/A</v>
      </c>
      <c r="D38" s="41">
        <f>IF(ISBLANK('2.1 Nominal investment'!D38),NA(),'2.1 Nominal investment'!D38/'Historical population and GDP'!$N35)</f>
        <v>181252412.14232975</v>
      </c>
      <c r="E38" s="41">
        <f>IF(ISBLANK('2.1 Nominal investment'!E38),NA(),'2.1 Nominal investment'!E38/'Historical population and GDP'!$N35)</f>
        <v>115261860.24916396</v>
      </c>
      <c r="F38" s="41" t="e">
        <f>IF(ISBLANK('2.1 Nominal investment'!F38),NA(),'2.1 Nominal investment'!F38/'Historical population and GDP'!$N35)</f>
        <v>#N/A</v>
      </c>
      <c r="G38" s="41">
        <f>IF(ISBLANK('2.1 Nominal investment'!G38),NA(),'2.1 Nominal investment'!G38/'Historical population and GDP'!$N35)</f>
        <v>18559664.261642672</v>
      </c>
      <c r="H38" s="41">
        <f>IF(ISBLANK('2.1 Nominal investment'!H38),NA(),'2.1 Nominal investment'!H38/'Historical population and GDP'!$N35)</f>
        <v>10903303.930240968</v>
      </c>
      <c r="I38" s="41">
        <f>IF(ISBLANK('2.1 Nominal investment'!I38),NA(),'2.1 Nominal investment'!I38/'Historical population and GDP'!$N35)</f>
        <v>10501280.120690128</v>
      </c>
      <c r="J38" s="51" t="e">
        <f>IF(ISBLANK('2.1 Nominal investment'!J38),NA(),'2.1 Nominal investment'!J38/'Historical population and GDP'!$N35)</f>
        <v>#N/A</v>
      </c>
      <c r="K38" s="41" t="e">
        <f>IF(ISBLANK('2.1 Nominal investment'!K38),NA(),'2.1 Nominal investment'!K38/'Historical population and GDP'!$N35)</f>
        <v>#N/A</v>
      </c>
      <c r="L38" s="41" t="e">
        <f>IF(ISBLANK('2.1 Nominal investment'!L38),NA(),'2.1 Nominal investment'!L38/'Historical population and GDP'!$N35)</f>
        <v>#N/A</v>
      </c>
      <c r="M38" s="41" t="e">
        <f>IF(ISBLANK('2.1 Nominal investment'!M38),NA(),'2.1 Nominal investment'!M38/'Historical population and GDP'!$N35)</f>
        <v>#N/A</v>
      </c>
      <c r="N38" s="41" t="e">
        <f>IF(ISBLANK('2.1 Nominal investment'!N38),NA(),'2.1 Nominal investment'!N38/'Historical population and GDP'!$N35)</f>
        <v>#N/A</v>
      </c>
      <c r="O38" s="41"/>
      <c r="P38" s="41">
        <f>IF(ISBLANK('2.1 Nominal investment'!P38),NA(),'2.1 Nominal investment'!P38/'Historical population and GDP'!$N35)</f>
        <v>325977240.58337736</v>
      </c>
      <c r="Q38" s="41">
        <f>IF(ISBLANK('2.1 Nominal investment'!Q38),NA(),'2.1 Nominal investment'!Q38/'Historical population and GDP'!$N35)</f>
        <v>10501280.120690128</v>
      </c>
      <c r="R38" s="41">
        <f>IF(ISBLANK('2.1 Nominal investment'!R38),NA(),'2.1 Nominal investment'!R38/'Historical population and GDP'!$N35)</f>
        <v>336478520.70406747</v>
      </c>
      <c r="S38" s="13"/>
      <c r="T38" s="13"/>
      <c r="U38" s="13"/>
      <c r="V38" s="13"/>
      <c r="W38" s="13"/>
      <c r="X38" s="13"/>
      <c r="Y38" s="13"/>
      <c r="Z38" s="13"/>
      <c r="AA38" s="24"/>
      <c r="AB38" s="24"/>
    </row>
    <row r="39" spans="1:28">
      <c r="A39" s="4">
        <f t="shared" si="0"/>
        <v>1901</v>
      </c>
      <c r="B39" s="41" t="e">
        <f>IF(ISBLANK('2.1 Nominal investment'!B39),NA(),'2.1 Nominal investment'!B39/'Historical population and GDP'!$N36)</f>
        <v>#N/A</v>
      </c>
      <c r="C39" s="41" t="e">
        <f>IF(ISBLANK('2.1 Nominal investment'!C39),NA(),'2.1 Nominal investment'!C39/'Historical population and GDP'!$N36)</f>
        <v>#N/A</v>
      </c>
      <c r="D39" s="41">
        <f>IF(ISBLANK('2.1 Nominal investment'!D39),NA(),'2.1 Nominal investment'!D39/'Historical population and GDP'!$N36)</f>
        <v>204339226.46722072</v>
      </c>
      <c r="E39" s="41">
        <f>IF(ISBLANK('2.1 Nominal investment'!E39),NA(),'2.1 Nominal investment'!E39/'Historical population and GDP'!$N36)</f>
        <v>202089517.69648644</v>
      </c>
      <c r="F39" s="41" t="e">
        <f>IF(ISBLANK('2.1 Nominal investment'!F39),NA(),'2.1 Nominal investment'!F39/'Historical population and GDP'!$N36)</f>
        <v>#N/A</v>
      </c>
      <c r="G39" s="41">
        <f>IF(ISBLANK('2.1 Nominal investment'!G39),NA(),'2.1 Nominal investment'!G39/'Historical population and GDP'!$N36)</f>
        <v>29455843.934245232</v>
      </c>
      <c r="H39" s="41">
        <f>IF(ISBLANK('2.1 Nominal investment'!H39),NA(),'2.1 Nominal investment'!H39/'Historical population and GDP'!$N36)</f>
        <v>18113787.291692067</v>
      </c>
      <c r="I39" s="41">
        <f>IF(ISBLANK('2.1 Nominal investment'!I39),NA(),'2.1 Nominal investment'!I39/'Historical population and GDP'!$N36)</f>
        <v>10942322.694395607</v>
      </c>
      <c r="J39" s="51" t="e">
        <f>IF(ISBLANK('2.1 Nominal investment'!J39),NA(),'2.1 Nominal investment'!J39/'Historical population and GDP'!$N36)</f>
        <v>#N/A</v>
      </c>
      <c r="K39" s="41" t="e">
        <f>IF(ISBLANK('2.1 Nominal investment'!K39),NA(),'2.1 Nominal investment'!K39/'Historical population and GDP'!$N36)</f>
        <v>#N/A</v>
      </c>
      <c r="L39" s="41" t="e">
        <f>IF(ISBLANK('2.1 Nominal investment'!L39),NA(),'2.1 Nominal investment'!L39/'Historical population and GDP'!$N36)</f>
        <v>#N/A</v>
      </c>
      <c r="M39" s="41" t="e">
        <f>IF(ISBLANK('2.1 Nominal investment'!M39),NA(),'2.1 Nominal investment'!M39/'Historical population and GDP'!$N36)</f>
        <v>#N/A</v>
      </c>
      <c r="N39" s="41" t="e">
        <f>IF(ISBLANK('2.1 Nominal investment'!N39),NA(),'2.1 Nominal investment'!N39/'Historical population and GDP'!$N36)</f>
        <v>#N/A</v>
      </c>
      <c r="O39" s="41"/>
      <c r="P39" s="41">
        <f>IF(ISBLANK('2.1 Nominal investment'!P39),NA(),'2.1 Nominal investment'!P39/'Historical population and GDP'!$N36)</f>
        <v>453998375.3896445</v>
      </c>
      <c r="Q39" s="41">
        <f>IF(ISBLANK('2.1 Nominal investment'!Q39),NA(),'2.1 Nominal investment'!Q39/'Historical population and GDP'!$N36)</f>
        <v>10942322.694395607</v>
      </c>
      <c r="R39" s="41">
        <f>IF(ISBLANK('2.1 Nominal investment'!R39),NA(),'2.1 Nominal investment'!R39/'Historical population and GDP'!$N36)</f>
        <v>464940698.08404011</v>
      </c>
      <c r="S39" s="13"/>
      <c r="T39" s="13"/>
      <c r="U39" s="13"/>
      <c r="V39" s="13"/>
      <c r="W39" s="13"/>
      <c r="X39" s="13"/>
      <c r="Y39" s="13"/>
      <c r="Z39" s="13"/>
      <c r="AA39" s="24"/>
      <c r="AB39" s="24"/>
    </row>
    <row r="40" spans="1:28">
      <c r="A40" s="4">
        <f t="shared" si="0"/>
        <v>1902</v>
      </c>
      <c r="B40" s="41" t="e">
        <f>IF(ISBLANK('2.1 Nominal investment'!B40),NA(),'2.1 Nominal investment'!B40/'Historical population and GDP'!$N37)</f>
        <v>#N/A</v>
      </c>
      <c r="C40" s="41" t="e">
        <f>IF(ISBLANK('2.1 Nominal investment'!C40),NA(),'2.1 Nominal investment'!C40/'Historical population and GDP'!$N37)</f>
        <v>#N/A</v>
      </c>
      <c r="D40" s="41">
        <f>IF(ISBLANK('2.1 Nominal investment'!D40),NA(),'2.1 Nominal investment'!D40/'Historical population and GDP'!$N37)</f>
        <v>181916587.36741713</v>
      </c>
      <c r="E40" s="41">
        <f>IF(ISBLANK('2.1 Nominal investment'!E40),NA(),'2.1 Nominal investment'!E40/'Historical population and GDP'!$N37)</f>
        <v>373479685.64105928</v>
      </c>
      <c r="F40" s="41" t="e">
        <f>IF(ISBLANK('2.1 Nominal investment'!F40),NA(),'2.1 Nominal investment'!F40/'Historical population and GDP'!$N37)</f>
        <v>#N/A</v>
      </c>
      <c r="G40" s="41">
        <f>IF(ISBLANK('2.1 Nominal investment'!G40),NA(),'2.1 Nominal investment'!G40/'Historical population and GDP'!$N37)</f>
        <v>31848348.553200644</v>
      </c>
      <c r="H40" s="41">
        <f>IF(ISBLANK('2.1 Nominal investment'!H40),NA(),'2.1 Nominal investment'!H40/'Historical population and GDP'!$N37)</f>
        <v>14096114.717979394</v>
      </c>
      <c r="I40" s="41">
        <f>IF(ISBLANK('2.1 Nominal investment'!I40),NA(),'2.1 Nominal investment'!I40/'Historical population and GDP'!$N37)</f>
        <v>8493777.6238688715</v>
      </c>
      <c r="J40" s="51" t="e">
        <f>IF(ISBLANK('2.1 Nominal investment'!J40),NA(),'2.1 Nominal investment'!J40/'Historical population and GDP'!$N37)</f>
        <v>#N/A</v>
      </c>
      <c r="K40" s="41" t="e">
        <f>IF(ISBLANK('2.1 Nominal investment'!K40),NA(),'2.1 Nominal investment'!K40/'Historical population and GDP'!$N37)</f>
        <v>#N/A</v>
      </c>
      <c r="L40" s="41" t="e">
        <f>IF(ISBLANK('2.1 Nominal investment'!L40),NA(),'2.1 Nominal investment'!L40/'Historical population and GDP'!$N37)</f>
        <v>#N/A</v>
      </c>
      <c r="M40" s="41" t="e">
        <f>IF(ISBLANK('2.1 Nominal investment'!M40),NA(),'2.1 Nominal investment'!M40/'Historical population and GDP'!$N37)</f>
        <v>#N/A</v>
      </c>
      <c r="N40" s="41" t="e">
        <f>IF(ISBLANK('2.1 Nominal investment'!N40),NA(),'2.1 Nominal investment'!N40/'Historical population and GDP'!$N37)</f>
        <v>#N/A</v>
      </c>
      <c r="O40" s="41"/>
      <c r="P40" s="41">
        <f>IF(ISBLANK('2.1 Nominal investment'!P40),NA(),'2.1 Nominal investment'!P40/'Historical population and GDP'!$N37)</f>
        <v>601340736.27965641</v>
      </c>
      <c r="Q40" s="41">
        <f>IF(ISBLANK('2.1 Nominal investment'!Q40),NA(),'2.1 Nominal investment'!Q40/'Historical population and GDP'!$N37)</f>
        <v>8493777.6238688715</v>
      </c>
      <c r="R40" s="41">
        <f>IF(ISBLANK('2.1 Nominal investment'!R40),NA(),'2.1 Nominal investment'!R40/'Historical population and GDP'!$N37)</f>
        <v>609834513.90352535</v>
      </c>
      <c r="S40" s="13"/>
      <c r="T40" s="13"/>
      <c r="U40" s="13"/>
      <c r="V40" s="13"/>
      <c r="W40" s="13"/>
      <c r="X40" s="13"/>
      <c r="Y40" s="13"/>
      <c r="Z40" s="13"/>
      <c r="AA40" s="24"/>
      <c r="AB40" s="24"/>
    </row>
    <row r="41" spans="1:28">
      <c r="A41" s="4">
        <f t="shared" si="0"/>
        <v>1903</v>
      </c>
      <c r="B41" s="41" t="e">
        <f>IF(ISBLANK('2.1 Nominal investment'!B41),NA(),'2.1 Nominal investment'!B41/'Historical population and GDP'!$N38)</f>
        <v>#N/A</v>
      </c>
      <c r="C41" s="41" t="e">
        <f>IF(ISBLANK('2.1 Nominal investment'!C41),NA(),'2.1 Nominal investment'!C41/'Historical population and GDP'!$N38)</f>
        <v>#N/A</v>
      </c>
      <c r="D41" s="41">
        <f>IF(ISBLANK('2.1 Nominal investment'!D41),NA(),'2.1 Nominal investment'!D41/'Historical population and GDP'!$N38)</f>
        <v>226100128.42600408</v>
      </c>
      <c r="E41" s="41">
        <f>IF(ISBLANK('2.1 Nominal investment'!E41),NA(),'2.1 Nominal investment'!E41/'Historical population and GDP'!$N38)</f>
        <v>220482951.25037283</v>
      </c>
      <c r="F41" s="41" t="e">
        <f>IF(ISBLANK('2.1 Nominal investment'!F41),NA(),'2.1 Nominal investment'!F41/'Historical population and GDP'!$N38)</f>
        <v>#N/A</v>
      </c>
      <c r="G41" s="41">
        <f>IF(ISBLANK('2.1 Nominal investment'!G41),NA(),'2.1 Nominal investment'!G41/'Historical population and GDP'!$N38)</f>
        <v>37904129.668367311</v>
      </c>
      <c r="H41" s="41">
        <f>IF(ISBLANK('2.1 Nominal investment'!H41),NA(),'2.1 Nominal investment'!H41/'Historical population and GDP'!$N38)</f>
        <v>17777282.575633496</v>
      </c>
      <c r="I41" s="41">
        <f>IF(ISBLANK('2.1 Nominal investment'!I41),NA(),'2.1 Nominal investment'!I41/'Historical population and GDP'!$N38)</f>
        <v>13524561.7649091</v>
      </c>
      <c r="J41" s="51">
        <f>IF(ISBLANK('2.1 Nominal investment'!J41),NA(),'2.1 Nominal investment'!J41/'Historical population and GDP'!$N38)</f>
        <v>30337728.788089909</v>
      </c>
      <c r="K41" s="41" t="e">
        <f>IF(ISBLANK('2.1 Nominal investment'!K41),NA(),'2.1 Nominal investment'!K41/'Historical population and GDP'!$N38)</f>
        <v>#N/A</v>
      </c>
      <c r="L41" s="41">
        <f>IF(ISBLANK('2.1 Nominal investment'!L41),NA(),'2.1 Nominal investment'!L41/'Historical population and GDP'!$N38)</f>
        <v>78640898.43327935</v>
      </c>
      <c r="M41" s="41" t="e">
        <f>IF(ISBLANK('2.1 Nominal investment'!M41),NA(),'2.1 Nominal investment'!M41/'Historical population and GDP'!$N38)</f>
        <v>#N/A</v>
      </c>
      <c r="N41" s="41" t="e">
        <f>IF(ISBLANK('2.1 Nominal investment'!N41),NA(),'2.1 Nominal investment'!N41/'Historical population and GDP'!$N38)</f>
        <v>#N/A</v>
      </c>
      <c r="O41" s="41"/>
      <c r="P41" s="41">
        <f>IF(ISBLANK('2.1 Nominal investment'!P41),NA(),'2.1 Nominal investment'!P41/'Historical population and GDP'!$N38)</f>
        <v>502264491.92037773</v>
      </c>
      <c r="Q41" s="41">
        <f>IF(ISBLANK('2.1 Nominal investment'!Q41),NA(),'2.1 Nominal investment'!Q41/'Historical population and GDP'!$N38)</f>
        <v>122503188.98627836</v>
      </c>
      <c r="R41" s="41">
        <f>IF(ISBLANK('2.1 Nominal investment'!R41),NA(),'2.1 Nominal investment'!R41/'Historical population and GDP'!$N38)</f>
        <v>624767680.90665615</v>
      </c>
      <c r="S41" s="13"/>
      <c r="T41" s="13"/>
      <c r="U41" s="13"/>
      <c r="V41" s="13"/>
      <c r="W41" s="13"/>
      <c r="X41" s="13"/>
      <c r="Y41" s="13"/>
      <c r="Z41" s="13"/>
      <c r="AA41" s="24"/>
      <c r="AB41" s="24"/>
    </row>
    <row r="42" spans="1:28">
      <c r="A42" s="4">
        <f t="shared" si="0"/>
        <v>1904</v>
      </c>
      <c r="B42" s="41" t="e">
        <f>IF(ISBLANK('2.1 Nominal investment'!B42),NA(),'2.1 Nominal investment'!B42/'Historical population and GDP'!$N39)</f>
        <v>#N/A</v>
      </c>
      <c r="C42" s="41" t="e">
        <f>IF(ISBLANK('2.1 Nominal investment'!C42),NA(),'2.1 Nominal investment'!C42/'Historical population and GDP'!$N39)</f>
        <v>#N/A</v>
      </c>
      <c r="D42" s="41">
        <f>IF(ISBLANK('2.1 Nominal investment'!D42),NA(),'2.1 Nominal investment'!D42/'Historical population and GDP'!$N39)</f>
        <v>176354348.63336921</v>
      </c>
      <c r="E42" s="41">
        <f>IF(ISBLANK('2.1 Nominal investment'!E42),NA(),'2.1 Nominal investment'!E42/'Historical population and GDP'!$N39)</f>
        <v>587812309.02980053</v>
      </c>
      <c r="F42" s="41" t="e">
        <f>IF(ISBLANK('2.1 Nominal investment'!F42),NA(),'2.1 Nominal investment'!F42/'Historical population and GDP'!$N39)</f>
        <v>#N/A</v>
      </c>
      <c r="G42" s="41">
        <f>IF(ISBLANK('2.1 Nominal investment'!G42),NA(),'2.1 Nominal investment'!G42/'Historical population and GDP'!$N39)</f>
        <v>44874949.356173985</v>
      </c>
      <c r="H42" s="41">
        <f>IF(ISBLANK('2.1 Nominal investment'!H42),NA(),'2.1 Nominal investment'!H42/'Historical population and GDP'!$N39)</f>
        <v>9617831.7597747352</v>
      </c>
      <c r="I42" s="41">
        <f>IF(ISBLANK('2.1 Nominal investment'!I42),NA(),'2.1 Nominal investment'!I42/'Historical population and GDP'!$N39)</f>
        <v>14715981.719971813</v>
      </c>
      <c r="J42" s="51">
        <f>IF(ISBLANK('2.1 Nominal investment'!J42),NA(),'2.1 Nominal investment'!J42/'Historical population and GDP'!$N39)</f>
        <v>22155918.1396516</v>
      </c>
      <c r="K42" s="41" t="e">
        <f>IF(ISBLANK('2.1 Nominal investment'!K42),NA(),'2.1 Nominal investment'!K42/'Historical population and GDP'!$N39)</f>
        <v>#N/A</v>
      </c>
      <c r="L42" s="41">
        <f>IF(ISBLANK('2.1 Nominal investment'!L42),NA(),'2.1 Nominal investment'!L42/'Historical population and GDP'!$N39)</f>
        <v>80744458.968665376</v>
      </c>
      <c r="M42" s="41" t="e">
        <f>IF(ISBLANK('2.1 Nominal investment'!M42),NA(),'2.1 Nominal investment'!M42/'Historical population and GDP'!$N39)</f>
        <v>#N/A</v>
      </c>
      <c r="N42" s="41" t="e">
        <f>IF(ISBLANK('2.1 Nominal investment'!N42),NA(),'2.1 Nominal investment'!N42/'Historical population and GDP'!$N39)</f>
        <v>#N/A</v>
      </c>
      <c r="O42" s="41"/>
      <c r="P42" s="41">
        <f>IF(ISBLANK('2.1 Nominal investment'!P42),NA(),'2.1 Nominal investment'!P42/'Historical population and GDP'!$N39)</f>
        <v>818659438.77911854</v>
      </c>
      <c r="Q42" s="41">
        <f>IF(ISBLANK('2.1 Nominal investment'!Q42),NA(),'2.1 Nominal investment'!Q42/'Historical population and GDP'!$N39)</f>
        <v>117616358.82828879</v>
      </c>
      <c r="R42" s="41">
        <f>IF(ISBLANK('2.1 Nominal investment'!R42),NA(),'2.1 Nominal investment'!R42/'Historical population and GDP'!$N39)</f>
        <v>936275797.60740733</v>
      </c>
      <c r="S42" s="13"/>
      <c r="T42" s="13"/>
      <c r="U42" s="13"/>
      <c r="V42" s="13"/>
      <c r="W42" s="13"/>
      <c r="X42" s="13"/>
      <c r="Y42" s="13"/>
      <c r="Z42" s="13"/>
      <c r="AA42" s="24"/>
      <c r="AB42" s="24"/>
    </row>
    <row r="43" spans="1:28">
      <c r="A43" s="4">
        <f t="shared" si="0"/>
        <v>1905</v>
      </c>
      <c r="B43" s="41" t="e">
        <f>IF(ISBLANK('2.1 Nominal investment'!B43),NA(),'2.1 Nominal investment'!B43/'Historical population and GDP'!$N40)</f>
        <v>#N/A</v>
      </c>
      <c r="C43" s="41" t="e">
        <f>IF(ISBLANK('2.1 Nominal investment'!C43),NA(),'2.1 Nominal investment'!C43/'Historical population and GDP'!$N40)</f>
        <v>#N/A</v>
      </c>
      <c r="D43" s="41">
        <f>IF(ISBLANK('2.1 Nominal investment'!D43),NA(),'2.1 Nominal investment'!D43/'Historical population and GDP'!$N40)</f>
        <v>216001092.97764856</v>
      </c>
      <c r="E43" s="41">
        <f>IF(ISBLANK('2.1 Nominal investment'!E43),NA(),'2.1 Nominal investment'!E43/'Historical population and GDP'!$N40)</f>
        <v>264893652.52178755</v>
      </c>
      <c r="F43" s="41" t="e">
        <f>IF(ISBLANK('2.1 Nominal investment'!F43),NA(),'2.1 Nominal investment'!F43/'Historical population and GDP'!$N40)</f>
        <v>#N/A</v>
      </c>
      <c r="G43" s="41">
        <f>IF(ISBLANK('2.1 Nominal investment'!G43),NA(),'2.1 Nominal investment'!G43/'Historical population and GDP'!$N40)</f>
        <v>69852892.894109309</v>
      </c>
      <c r="H43" s="41">
        <f>IF(ISBLANK('2.1 Nominal investment'!H43),NA(),'2.1 Nominal investment'!H43/'Historical population and GDP'!$N40)</f>
        <v>23721609.506361794</v>
      </c>
      <c r="I43" s="41">
        <f>IF(ISBLANK('2.1 Nominal investment'!I43),NA(),'2.1 Nominal investment'!I43/'Historical population and GDP'!$N40)</f>
        <v>18368121.201338232</v>
      </c>
      <c r="J43" s="51">
        <f>IF(ISBLANK('2.1 Nominal investment'!J43),NA(),'2.1 Nominal investment'!J43/'Historical population and GDP'!$N40)</f>
        <v>29583178.585127167</v>
      </c>
      <c r="K43" s="41" t="e">
        <f>IF(ISBLANK('2.1 Nominal investment'!K43),NA(),'2.1 Nominal investment'!K43/'Historical population and GDP'!$N40)</f>
        <v>#N/A</v>
      </c>
      <c r="L43" s="41">
        <f>IF(ISBLANK('2.1 Nominal investment'!L43),NA(),'2.1 Nominal investment'!L43/'Historical population and GDP'!$N40)</f>
        <v>78385054.495597214</v>
      </c>
      <c r="M43" s="41" t="e">
        <f>IF(ISBLANK('2.1 Nominal investment'!M43),NA(),'2.1 Nominal investment'!M43/'Historical population and GDP'!$N40)</f>
        <v>#N/A</v>
      </c>
      <c r="N43" s="41" t="e">
        <f>IF(ISBLANK('2.1 Nominal investment'!N43),NA(),'2.1 Nominal investment'!N43/'Historical population and GDP'!$N40)</f>
        <v>#N/A</v>
      </c>
      <c r="O43" s="41"/>
      <c r="P43" s="41">
        <f>IF(ISBLANK('2.1 Nominal investment'!P43),NA(),'2.1 Nominal investment'!P43/'Historical population and GDP'!$N40)</f>
        <v>574469247.89990711</v>
      </c>
      <c r="Q43" s="41">
        <f>IF(ISBLANK('2.1 Nominal investment'!Q43),NA(),'2.1 Nominal investment'!Q43/'Historical population and GDP'!$N40)</f>
        <v>126336354.28206261</v>
      </c>
      <c r="R43" s="41">
        <f>IF(ISBLANK('2.1 Nominal investment'!R43),NA(),'2.1 Nominal investment'!R43/'Historical population and GDP'!$N40)</f>
        <v>700805602.18196976</v>
      </c>
      <c r="S43" s="13"/>
      <c r="T43" s="13"/>
      <c r="U43" s="13"/>
      <c r="V43" s="13"/>
      <c r="W43" s="13"/>
      <c r="X43" s="13"/>
      <c r="Y43" s="13"/>
      <c r="Z43" s="13"/>
      <c r="AA43" s="24"/>
      <c r="AB43" s="24"/>
    </row>
    <row r="44" spans="1:28">
      <c r="A44" s="4">
        <f t="shared" si="0"/>
        <v>1906</v>
      </c>
      <c r="B44" s="41" t="e">
        <f>IF(ISBLANK('2.1 Nominal investment'!B44),NA(),'2.1 Nominal investment'!B44/'Historical population and GDP'!$N41)</f>
        <v>#N/A</v>
      </c>
      <c r="C44" s="41" t="e">
        <f>IF(ISBLANK('2.1 Nominal investment'!C44),NA(),'2.1 Nominal investment'!C44/'Historical population and GDP'!$N41)</f>
        <v>#N/A</v>
      </c>
      <c r="D44" s="41">
        <f>IF(ISBLANK('2.1 Nominal investment'!D44),NA(),'2.1 Nominal investment'!D44/'Historical population and GDP'!$N41)</f>
        <v>227917131.91539076</v>
      </c>
      <c r="E44" s="41">
        <f>IF(ISBLANK('2.1 Nominal investment'!E44),NA(),'2.1 Nominal investment'!E44/'Historical population and GDP'!$N41)</f>
        <v>339624910.25581312</v>
      </c>
      <c r="F44" s="41">
        <f>IF(ISBLANK('2.1 Nominal investment'!F44),NA(),'2.1 Nominal investment'!F44/'Historical population and GDP'!$N41)</f>
        <v>38225631.930672355</v>
      </c>
      <c r="G44" s="41">
        <f>IF(ISBLANK('2.1 Nominal investment'!G44),NA(),'2.1 Nominal investment'!G44/'Historical population and GDP'!$N41)</f>
        <v>55856229.515023284</v>
      </c>
      <c r="H44" s="41">
        <f>IF(ISBLANK('2.1 Nominal investment'!H44),NA(),'2.1 Nominal investment'!H44/'Historical population and GDP'!$N41)</f>
        <v>38149341.726871967</v>
      </c>
      <c r="I44" s="41">
        <f>IF(ISBLANK('2.1 Nominal investment'!I44),NA(),'2.1 Nominal investment'!I44/'Historical population and GDP'!$N41)</f>
        <v>12622883.778445372</v>
      </c>
      <c r="J44" s="51">
        <f>IF(ISBLANK('2.1 Nominal investment'!J44),NA(),'2.1 Nominal investment'!J44/'Historical population and GDP'!$N41)</f>
        <v>48378983.863408826</v>
      </c>
      <c r="K44" s="41" t="e">
        <f>IF(ISBLANK('2.1 Nominal investment'!K44),NA(),'2.1 Nominal investment'!K44/'Historical population and GDP'!$N41)</f>
        <v>#N/A</v>
      </c>
      <c r="L44" s="41">
        <f>IF(ISBLANK('2.1 Nominal investment'!L44),NA(),'2.1 Nominal investment'!L44/'Historical population and GDP'!$N41)</f>
        <v>117399128.7283114</v>
      </c>
      <c r="M44" s="41" t="e">
        <f>IF(ISBLANK('2.1 Nominal investment'!M44),NA(),'2.1 Nominal investment'!M44/'Historical population and GDP'!$N41)</f>
        <v>#N/A</v>
      </c>
      <c r="N44" s="41" t="e">
        <f>IF(ISBLANK('2.1 Nominal investment'!N44),NA(),'2.1 Nominal investment'!N44/'Historical population and GDP'!$N41)</f>
        <v>#N/A</v>
      </c>
      <c r="O44" s="41"/>
      <c r="P44" s="41">
        <f>IF(ISBLANK('2.1 Nominal investment'!P44),NA(),'2.1 Nominal investment'!P44/'Historical population and GDP'!$N41)</f>
        <v>699773245.34377146</v>
      </c>
      <c r="Q44" s="41">
        <f>IF(ISBLANK('2.1 Nominal investment'!Q44),NA(),'2.1 Nominal investment'!Q44/'Historical population and GDP'!$N41)</f>
        <v>178400996.37016562</v>
      </c>
      <c r="R44" s="41">
        <f>IF(ISBLANK('2.1 Nominal investment'!R44),NA(),'2.1 Nominal investment'!R44/'Historical population and GDP'!$N41)</f>
        <v>878174241.71393716</v>
      </c>
      <c r="S44" s="13"/>
      <c r="T44" s="13"/>
      <c r="U44" s="13"/>
      <c r="V44" s="13"/>
      <c r="W44" s="13"/>
      <c r="X44" s="13"/>
      <c r="Y44" s="13"/>
      <c r="Z44" s="13"/>
      <c r="AA44" s="24"/>
      <c r="AB44" s="24"/>
    </row>
    <row r="45" spans="1:28">
      <c r="A45" s="4">
        <f t="shared" si="0"/>
        <v>1907</v>
      </c>
      <c r="B45" s="41" t="e">
        <f>IF(ISBLANK('2.1 Nominal investment'!B45),NA(),'2.1 Nominal investment'!B45/'Historical population and GDP'!$N42)</f>
        <v>#N/A</v>
      </c>
      <c r="C45" s="41" t="e">
        <f>IF(ISBLANK('2.1 Nominal investment'!C45),NA(),'2.1 Nominal investment'!C45/'Historical population and GDP'!$N42)</f>
        <v>#N/A</v>
      </c>
      <c r="D45" s="41">
        <f>IF(ISBLANK('2.1 Nominal investment'!D45),NA(),'2.1 Nominal investment'!D45/'Historical population and GDP'!$N42)</f>
        <v>245188774.20372233</v>
      </c>
      <c r="E45" s="41">
        <f>IF(ISBLANK('2.1 Nominal investment'!E45),NA(),'2.1 Nominal investment'!E45/'Historical population and GDP'!$N42)</f>
        <v>419916989.31982541</v>
      </c>
      <c r="F45" s="41">
        <f>IF(ISBLANK('2.1 Nominal investment'!F45),NA(),'2.1 Nominal investment'!F45/'Historical population and GDP'!$N42)</f>
        <v>38203104.8232162</v>
      </c>
      <c r="G45" s="41">
        <f>IF(ISBLANK('2.1 Nominal investment'!G45),NA(),'2.1 Nominal investment'!G45/'Historical population and GDP'!$N42)</f>
        <v>90907796.375245079</v>
      </c>
      <c r="H45" s="41">
        <f>IF(ISBLANK('2.1 Nominal investment'!H45),NA(),'2.1 Nominal investment'!H45/'Historical population and GDP'!$N42)</f>
        <v>42302956.63751442</v>
      </c>
      <c r="I45" s="41">
        <f>IF(ISBLANK('2.1 Nominal investment'!I45),NA(),'2.1 Nominal investment'!I45/'Historical population and GDP'!$N42)</f>
        <v>19512586.633297887</v>
      </c>
      <c r="J45" s="51">
        <f>IF(ISBLANK('2.1 Nominal investment'!J45),NA(),'2.1 Nominal investment'!J45/'Historical population and GDP'!$N42)</f>
        <v>31186208.018951997</v>
      </c>
      <c r="K45" s="41" t="e">
        <f>IF(ISBLANK('2.1 Nominal investment'!K45),NA(),'2.1 Nominal investment'!K45/'Historical population and GDP'!$N42)</f>
        <v>#N/A</v>
      </c>
      <c r="L45" s="41">
        <f>IF(ISBLANK('2.1 Nominal investment'!L45),NA(),'2.1 Nominal investment'!L45/'Historical population and GDP'!$N42)</f>
        <v>106109344.27369869</v>
      </c>
      <c r="M45" s="41" t="e">
        <f>IF(ISBLANK('2.1 Nominal investment'!M45),NA(),'2.1 Nominal investment'!M45/'Historical population and GDP'!$N42)</f>
        <v>#N/A</v>
      </c>
      <c r="N45" s="41" t="e">
        <f>IF(ISBLANK('2.1 Nominal investment'!N45),NA(),'2.1 Nominal investment'!N45/'Historical population and GDP'!$N42)</f>
        <v>#N/A</v>
      </c>
      <c r="O45" s="41"/>
      <c r="P45" s="41">
        <f>IF(ISBLANK('2.1 Nominal investment'!P45),NA(),'2.1 Nominal investment'!P45/'Historical population and GDP'!$N42)</f>
        <v>836519621.35952342</v>
      </c>
      <c r="Q45" s="41">
        <f>IF(ISBLANK('2.1 Nominal investment'!Q45),NA(),'2.1 Nominal investment'!Q45/'Historical population and GDP'!$N42)</f>
        <v>156808138.92594856</v>
      </c>
      <c r="R45" s="41">
        <f>IF(ISBLANK('2.1 Nominal investment'!R45),NA(),'2.1 Nominal investment'!R45/'Historical population and GDP'!$N42)</f>
        <v>993327760.28547204</v>
      </c>
      <c r="S45" s="13"/>
      <c r="T45" s="13"/>
      <c r="U45" s="13"/>
      <c r="V45" s="13"/>
      <c r="W45" s="13"/>
      <c r="X45" s="13"/>
      <c r="Y45" s="13"/>
      <c r="Z45" s="13"/>
      <c r="AA45" s="24"/>
      <c r="AB45" s="24"/>
    </row>
    <row r="46" spans="1:28">
      <c r="A46" s="4">
        <f t="shared" si="0"/>
        <v>1908</v>
      </c>
      <c r="B46" s="41" t="e">
        <f>IF(ISBLANK('2.1 Nominal investment'!B46),NA(),'2.1 Nominal investment'!B46/'Historical population and GDP'!$N43)</f>
        <v>#N/A</v>
      </c>
      <c r="C46" s="41" t="e">
        <f>IF(ISBLANK('2.1 Nominal investment'!C46),NA(),'2.1 Nominal investment'!C46/'Historical population and GDP'!$N43)</f>
        <v>#N/A</v>
      </c>
      <c r="D46" s="41">
        <f>IF(ISBLANK('2.1 Nominal investment'!D46),NA(),'2.1 Nominal investment'!D46/'Historical population and GDP'!$N43)</f>
        <v>298214221.8317284</v>
      </c>
      <c r="E46" s="41">
        <f>IF(ISBLANK('2.1 Nominal investment'!E46),NA(),'2.1 Nominal investment'!E46/'Historical population and GDP'!$N43)</f>
        <v>400580176.68012041</v>
      </c>
      <c r="F46" s="41">
        <f>IF(ISBLANK('2.1 Nominal investment'!F46),NA(),'2.1 Nominal investment'!F46/'Historical population and GDP'!$N43)</f>
        <v>38155730.510912523</v>
      </c>
      <c r="G46" s="41">
        <f>IF(ISBLANK('2.1 Nominal investment'!G46),NA(),'2.1 Nominal investment'!G46/'Historical population and GDP'!$N43)</f>
        <v>73994311.395656273</v>
      </c>
      <c r="H46" s="41">
        <f>IF(ISBLANK('2.1 Nominal investment'!H46),NA(),'2.1 Nominal investment'!H46/'Historical population and GDP'!$N43)</f>
        <v>56158248.916334085</v>
      </c>
      <c r="I46" s="41">
        <f>IF(ISBLANK('2.1 Nominal investment'!I46),NA(),'2.1 Nominal investment'!I46/'Historical population and GDP'!$N43)</f>
        <v>21734863.493463125</v>
      </c>
      <c r="J46" s="51">
        <f>IF(ISBLANK('2.1 Nominal investment'!J46),NA(),'2.1 Nominal investment'!J46/'Historical population and GDP'!$N43)</f>
        <v>31513234.915895361</v>
      </c>
      <c r="K46" s="41" t="e">
        <f>IF(ISBLANK('2.1 Nominal investment'!K46),NA(),'2.1 Nominal investment'!K46/'Historical population and GDP'!$N43)</f>
        <v>#N/A</v>
      </c>
      <c r="L46" s="41">
        <f>IF(ISBLANK('2.1 Nominal investment'!L46),NA(),'2.1 Nominal investment'!L46/'Historical population and GDP'!$N43)</f>
        <v>132773245.79518306</v>
      </c>
      <c r="M46" s="41" t="e">
        <f>IF(ISBLANK('2.1 Nominal investment'!M46),NA(),'2.1 Nominal investment'!M46/'Historical population and GDP'!$N43)</f>
        <v>#N/A</v>
      </c>
      <c r="N46" s="41" t="e">
        <f>IF(ISBLANK('2.1 Nominal investment'!N46),NA(),'2.1 Nominal investment'!N46/'Historical population and GDP'!$N43)</f>
        <v>#N/A</v>
      </c>
      <c r="O46" s="41"/>
      <c r="P46" s="41">
        <f>IF(ISBLANK('2.1 Nominal investment'!P46),NA(),'2.1 Nominal investment'!P46/'Historical population and GDP'!$N43)</f>
        <v>867102689.33475173</v>
      </c>
      <c r="Q46" s="41">
        <f>IF(ISBLANK('2.1 Nominal investment'!Q46),NA(),'2.1 Nominal investment'!Q46/'Historical population and GDP'!$N43)</f>
        <v>186021344.20454153</v>
      </c>
      <c r="R46" s="41">
        <f>IF(ISBLANK('2.1 Nominal investment'!R46),NA(),'2.1 Nominal investment'!R46/'Historical population and GDP'!$N43)</f>
        <v>1053124033.5392933</v>
      </c>
      <c r="S46" s="13"/>
      <c r="T46" s="13"/>
      <c r="U46" s="13"/>
      <c r="V46" s="13"/>
      <c r="W46" s="13"/>
      <c r="X46" s="13"/>
      <c r="Y46" s="13"/>
      <c r="Z46" s="13"/>
      <c r="AA46" s="24"/>
      <c r="AB46" s="24"/>
    </row>
    <row r="47" spans="1:28">
      <c r="A47" s="4">
        <f t="shared" si="0"/>
        <v>1909</v>
      </c>
      <c r="B47" s="41" t="e">
        <f>IF(ISBLANK('2.1 Nominal investment'!B47),NA(),'2.1 Nominal investment'!B47/'Historical population and GDP'!$N44)</f>
        <v>#N/A</v>
      </c>
      <c r="C47" s="41" t="e">
        <f>IF(ISBLANK('2.1 Nominal investment'!C47),NA(),'2.1 Nominal investment'!C47/'Historical population and GDP'!$N44)</f>
        <v>#N/A</v>
      </c>
      <c r="D47" s="41">
        <f>IF(ISBLANK('2.1 Nominal investment'!D47),NA(),'2.1 Nominal investment'!D47/'Historical population and GDP'!$N44)</f>
        <v>237736597.54050794</v>
      </c>
      <c r="E47" s="41">
        <f>IF(ISBLANK('2.1 Nominal investment'!E47),NA(),'2.1 Nominal investment'!E47/'Historical population and GDP'!$N44)</f>
        <v>694172627.48368692</v>
      </c>
      <c r="F47" s="41">
        <f>IF(ISBLANK('2.1 Nominal investment'!F47),NA(),'2.1 Nominal investment'!F47/'Historical population and GDP'!$N44)</f>
        <v>38194155.075911924</v>
      </c>
      <c r="G47" s="41">
        <f>IF(ISBLANK('2.1 Nominal investment'!G47),NA(),'2.1 Nominal investment'!G47/'Historical population and GDP'!$N44)</f>
        <v>93762906.186356321</v>
      </c>
      <c r="H47" s="41">
        <f>IF(ISBLANK('2.1 Nominal investment'!H47),NA(),'2.1 Nominal investment'!H47/'Historical population and GDP'!$N44)</f>
        <v>55688691.018848345</v>
      </c>
      <c r="I47" s="41">
        <f>IF(ISBLANK('2.1 Nominal investment'!I47),NA(),'2.1 Nominal investment'!I47/'Historical population and GDP'!$N44)</f>
        <v>24939734.797568399</v>
      </c>
      <c r="J47" s="51">
        <f>IF(ISBLANK('2.1 Nominal investment'!J47),NA(),'2.1 Nominal investment'!J47/'Historical population and GDP'!$N44)</f>
        <v>29956200.059538763</v>
      </c>
      <c r="K47" s="41" t="e">
        <f>IF(ISBLANK('2.1 Nominal investment'!K47),NA(),'2.1 Nominal investment'!K47/'Historical population and GDP'!$N44)</f>
        <v>#N/A</v>
      </c>
      <c r="L47" s="41">
        <f>IF(ISBLANK('2.1 Nominal investment'!L47),NA(),'2.1 Nominal investment'!L47/'Historical population and GDP'!$N44)</f>
        <v>138105290.80342039</v>
      </c>
      <c r="M47" s="41" t="e">
        <f>IF(ISBLANK('2.1 Nominal investment'!M47),NA(),'2.1 Nominal investment'!M47/'Historical population and GDP'!$N44)</f>
        <v>#N/A</v>
      </c>
      <c r="N47" s="41" t="e">
        <f>IF(ISBLANK('2.1 Nominal investment'!N47),NA(),'2.1 Nominal investment'!N47/'Historical population and GDP'!$N44)</f>
        <v>#N/A</v>
      </c>
      <c r="O47" s="41"/>
      <c r="P47" s="41">
        <f>IF(ISBLANK('2.1 Nominal investment'!P47),NA(),'2.1 Nominal investment'!P47/'Historical population and GDP'!$N44)</f>
        <v>1119554977.3053117</v>
      </c>
      <c r="Q47" s="41">
        <f>IF(ISBLANK('2.1 Nominal investment'!Q47),NA(),'2.1 Nominal investment'!Q47/'Historical population and GDP'!$N44)</f>
        <v>193001225.66052756</v>
      </c>
      <c r="R47" s="41">
        <f>IF(ISBLANK('2.1 Nominal investment'!R47),NA(),'2.1 Nominal investment'!R47/'Historical population and GDP'!$N44)</f>
        <v>1312556202.9658391</v>
      </c>
      <c r="S47" s="13"/>
      <c r="T47" s="13"/>
      <c r="U47" s="13"/>
      <c r="V47" s="13"/>
      <c r="W47" s="13"/>
      <c r="X47" s="13"/>
      <c r="Y47" s="13"/>
      <c r="Z47" s="13"/>
      <c r="AA47" s="24"/>
      <c r="AB47" s="24"/>
    </row>
    <row r="48" spans="1:28">
      <c r="A48" s="4">
        <f t="shared" si="0"/>
        <v>1910</v>
      </c>
      <c r="B48" s="41" t="e">
        <f>IF(ISBLANK('2.1 Nominal investment'!B48),NA(),'2.1 Nominal investment'!B48/'Historical population and GDP'!$N45)</f>
        <v>#N/A</v>
      </c>
      <c r="C48" s="41" t="e">
        <f>IF(ISBLANK('2.1 Nominal investment'!C48),NA(),'2.1 Nominal investment'!C48/'Historical population and GDP'!$N45)</f>
        <v>#N/A</v>
      </c>
      <c r="D48" s="41">
        <f>IF(ISBLANK('2.1 Nominal investment'!D48),NA(),'2.1 Nominal investment'!D48/'Historical population and GDP'!$N45)</f>
        <v>257532952.26235497</v>
      </c>
      <c r="E48" s="41">
        <f>IF(ISBLANK('2.1 Nominal investment'!E48),NA(),'2.1 Nominal investment'!E48/'Historical population and GDP'!$N45)</f>
        <v>388724053.54197896</v>
      </c>
      <c r="F48" s="41">
        <f>IF(ISBLANK('2.1 Nominal investment'!F48),NA(),'2.1 Nominal investment'!F48/'Historical population and GDP'!$N45)</f>
        <v>38144473.982826039</v>
      </c>
      <c r="G48" s="41">
        <f>IF(ISBLANK('2.1 Nominal investment'!G48),NA(),'2.1 Nominal investment'!G48/'Historical population and GDP'!$N45)</f>
        <v>106467507.70306866</v>
      </c>
      <c r="H48" s="41">
        <f>IF(ISBLANK('2.1 Nominal investment'!H48),NA(),'2.1 Nominal investment'!H48/'Historical population and GDP'!$N45)</f>
        <v>48606331.549099959</v>
      </c>
      <c r="I48" s="41">
        <f>IF(ISBLANK('2.1 Nominal investment'!I48),NA(),'2.1 Nominal investment'!I48/'Historical population and GDP'!$N45)</f>
        <v>18282385.955848958</v>
      </c>
      <c r="J48" s="51">
        <f>IF(ISBLANK('2.1 Nominal investment'!J48),NA(),'2.1 Nominal investment'!J48/'Historical population and GDP'!$N45)</f>
        <v>29106225.127457619</v>
      </c>
      <c r="K48" s="41" t="e">
        <f>IF(ISBLANK('2.1 Nominal investment'!K48),NA(),'2.1 Nominal investment'!K48/'Historical population and GDP'!$N45)</f>
        <v>#N/A</v>
      </c>
      <c r="L48" s="41">
        <f>IF(ISBLANK('2.1 Nominal investment'!L48),NA(),'2.1 Nominal investment'!L48/'Historical population and GDP'!$N45)</f>
        <v>147031547.38037691</v>
      </c>
      <c r="M48" s="41" t="e">
        <f>IF(ISBLANK('2.1 Nominal investment'!M48),NA(),'2.1 Nominal investment'!M48/'Historical population and GDP'!$N45)</f>
        <v>#N/A</v>
      </c>
      <c r="N48" s="41" t="e">
        <f>IF(ISBLANK('2.1 Nominal investment'!N48),NA(),'2.1 Nominal investment'!N48/'Historical population and GDP'!$N45)</f>
        <v>#N/A</v>
      </c>
      <c r="O48" s="41"/>
      <c r="P48" s="41">
        <f>IF(ISBLANK('2.1 Nominal investment'!P48),NA(),'2.1 Nominal investment'!P48/'Historical population and GDP'!$N45)</f>
        <v>839475319.03932858</v>
      </c>
      <c r="Q48" s="41">
        <f>IF(ISBLANK('2.1 Nominal investment'!Q48),NA(),'2.1 Nominal investment'!Q48/'Historical population and GDP'!$N45)</f>
        <v>194420158.46368349</v>
      </c>
      <c r="R48" s="41">
        <f>IF(ISBLANK('2.1 Nominal investment'!R48),NA(),'2.1 Nominal investment'!R48/'Historical population and GDP'!$N45)</f>
        <v>1033895477.5030121</v>
      </c>
      <c r="S48" s="13"/>
      <c r="T48" s="13"/>
      <c r="U48" s="13"/>
      <c r="V48" s="13"/>
      <c r="W48" s="13"/>
      <c r="X48" s="13"/>
      <c r="Y48" s="13"/>
      <c r="Z48" s="13"/>
      <c r="AA48" s="24"/>
      <c r="AB48" s="24"/>
    </row>
    <row r="49" spans="1:28">
      <c r="A49" s="4">
        <f t="shared" si="0"/>
        <v>1911</v>
      </c>
      <c r="B49" s="41" t="e">
        <f>IF(ISBLANK('2.1 Nominal investment'!B49),NA(),'2.1 Nominal investment'!B49/'Historical population and GDP'!$N46)</f>
        <v>#N/A</v>
      </c>
      <c r="C49" s="41" t="e">
        <f>IF(ISBLANK('2.1 Nominal investment'!C49),NA(),'2.1 Nominal investment'!C49/'Historical population and GDP'!$N46)</f>
        <v>#N/A</v>
      </c>
      <c r="D49" s="41">
        <f>IF(ISBLANK('2.1 Nominal investment'!D49),NA(),'2.1 Nominal investment'!D49/'Historical population and GDP'!$N46)</f>
        <v>304334330.79260659</v>
      </c>
      <c r="E49" s="41">
        <f>IF(ISBLANK('2.1 Nominal investment'!E49),NA(),'2.1 Nominal investment'!E49/'Historical population and GDP'!$N46)</f>
        <v>367014830.99034804</v>
      </c>
      <c r="F49" s="41">
        <f>IF(ISBLANK('2.1 Nominal investment'!F49),NA(),'2.1 Nominal investment'!F49/'Historical population and GDP'!$N46)</f>
        <v>182308133.62377426</v>
      </c>
      <c r="G49" s="41">
        <f>IF(ISBLANK('2.1 Nominal investment'!G49),NA(),'2.1 Nominal investment'!G49/'Historical population and GDP'!$N46)</f>
        <v>103271923.2805292</v>
      </c>
      <c r="H49" s="41">
        <f>IF(ISBLANK('2.1 Nominal investment'!H49),NA(),'2.1 Nominal investment'!H49/'Historical population and GDP'!$N46)</f>
        <v>47792418.513886176</v>
      </c>
      <c r="I49" s="41">
        <f>IF(ISBLANK('2.1 Nominal investment'!I49),NA(),'2.1 Nominal investment'!I49/'Historical population and GDP'!$N46)</f>
        <v>32087312.090972558</v>
      </c>
      <c r="J49" s="51">
        <f>IF(ISBLANK('2.1 Nominal investment'!J49),NA(),'2.1 Nominal investment'!J49/'Historical population and GDP'!$N46)</f>
        <v>27786167.698797096</v>
      </c>
      <c r="K49" s="41" t="e">
        <f>IF(ISBLANK('2.1 Nominal investment'!K49),NA(),'2.1 Nominal investment'!K49/'Historical population and GDP'!$N46)</f>
        <v>#N/A</v>
      </c>
      <c r="L49" s="41">
        <f>IF(ISBLANK('2.1 Nominal investment'!L49),NA(),'2.1 Nominal investment'!L49/'Historical population and GDP'!$N46)</f>
        <v>200731511.06070799</v>
      </c>
      <c r="M49" s="41" t="e">
        <f>IF(ISBLANK('2.1 Nominal investment'!M49),NA(),'2.1 Nominal investment'!M49/'Historical population and GDP'!$N46)</f>
        <v>#N/A</v>
      </c>
      <c r="N49" s="41" t="e">
        <f>IF(ISBLANK('2.1 Nominal investment'!N49),NA(),'2.1 Nominal investment'!N49/'Historical population and GDP'!$N46)</f>
        <v>#N/A</v>
      </c>
      <c r="O49" s="41"/>
      <c r="P49" s="41">
        <f>IF(ISBLANK('2.1 Nominal investment'!P49),NA(),'2.1 Nominal investment'!P49/'Historical population and GDP'!$N46)</f>
        <v>1004721637.2011442</v>
      </c>
      <c r="Q49" s="41">
        <f>IF(ISBLANK('2.1 Nominal investment'!Q49),NA(),'2.1 Nominal investment'!Q49/'Historical population and GDP'!$N46)</f>
        <v>260604990.85047764</v>
      </c>
      <c r="R49" s="41">
        <f>IF(ISBLANK('2.1 Nominal investment'!R49),NA(),'2.1 Nominal investment'!R49/'Historical population and GDP'!$N46)</f>
        <v>1265326628.0516219</v>
      </c>
      <c r="S49" s="13"/>
      <c r="T49" s="13"/>
      <c r="U49" s="13"/>
      <c r="V49" s="13"/>
      <c r="W49" s="13"/>
      <c r="X49" s="13"/>
      <c r="Y49" s="13"/>
      <c r="Z49" s="13"/>
      <c r="AA49" s="24"/>
      <c r="AB49" s="24"/>
    </row>
    <row r="50" spans="1:28">
      <c r="A50" s="4">
        <f t="shared" si="0"/>
        <v>1912</v>
      </c>
      <c r="B50" s="41" t="e">
        <f>IF(ISBLANK('2.1 Nominal investment'!B50),NA(),'2.1 Nominal investment'!B50/'Historical population and GDP'!$N47)</f>
        <v>#N/A</v>
      </c>
      <c r="C50" s="41" t="e">
        <f>IF(ISBLANK('2.1 Nominal investment'!C50),NA(),'2.1 Nominal investment'!C50/'Historical population and GDP'!$N47)</f>
        <v>#N/A</v>
      </c>
      <c r="D50" s="41">
        <f>IF(ISBLANK('2.1 Nominal investment'!D50),NA(),'2.1 Nominal investment'!D50/'Historical population and GDP'!$N47)</f>
        <v>297346033.96086949</v>
      </c>
      <c r="E50" s="41">
        <f>IF(ISBLANK('2.1 Nominal investment'!E50),NA(),'2.1 Nominal investment'!E50/'Historical population and GDP'!$N47)</f>
        <v>349694540.27162123</v>
      </c>
      <c r="F50" s="41">
        <f>IF(ISBLANK('2.1 Nominal investment'!F50),NA(),'2.1 Nominal investment'!F50/'Historical population and GDP'!$N47)</f>
        <v>182228487.66591385</v>
      </c>
      <c r="G50" s="41">
        <f>IF(ISBLANK('2.1 Nominal investment'!G50),NA(),'2.1 Nominal investment'!G50/'Historical population and GDP'!$N47)</f>
        <v>141008374.10112616</v>
      </c>
      <c r="H50" s="41">
        <f>IF(ISBLANK('2.1 Nominal investment'!H50),NA(),'2.1 Nominal investment'!H50/'Historical population and GDP'!$N47)</f>
        <v>48180912.311218351</v>
      </c>
      <c r="I50" s="41">
        <f>IF(ISBLANK('2.1 Nominal investment'!I50),NA(),'2.1 Nominal investment'!I50/'Historical population and GDP'!$N47)</f>
        <v>39803060.955655746</v>
      </c>
      <c r="J50" s="51">
        <f>IF(ISBLANK('2.1 Nominal investment'!J50),NA(),'2.1 Nominal investment'!J50/'Historical population and GDP'!$N47)</f>
        <v>31137495.858292844</v>
      </c>
      <c r="K50" s="41" t="e">
        <f>IF(ISBLANK('2.1 Nominal investment'!K50),NA(),'2.1 Nominal investment'!K50/'Historical population and GDP'!$N47)</f>
        <v>#N/A</v>
      </c>
      <c r="L50" s="41">
        <f>IF(ISBLANK('2.1 Nominal investment'!L50),NA(),'2.1 Nominal investment'!L50/'Historical population and GDP'!$N47)</f>
        <v>135403803.10920084</v>
      </c>
      <c r="M50" s="41" t="e">
        <f>IF(ISBLANK('2.1 Nominal investment'!M50),NA(),'2.1 Nominal investment'!M50/'Historical population and GDP'!$N47)</f>
        <v>#N/A</v>
      </c>
      <c r="N50" s="41" t="e">
        <f>IF(ISBLANK('2.1 Nominal investment'!N50),NA(),'2.1 Nominal investment'!N50/'Historical population and GDP'!$N47)</f>
        <v>#N/A</v>
      </c>
      <c r="O50" s="41"/>
      <c r="P50" s="41">
        <f>IF(ISBLANK('2.1 Nominal investment'!P50),NA(),'2.1 Nominal investment'!P50/'Historical population and GDP'!$N47)</f>
        <v>1018458348.3107491</v>
      </c>
      <c r="Q50" s="41">
        <f>IF(ISBLANK('2.1 Nominal investment'!Q50),NA(),'2.1 Nominal investment'!Q50/'Historical population and GDP'!$N47)</f>
        <v>206344359.92314941</v>
      </c>
      <c r="R50" s="41">
        <f>IF(ISBLANK('2.1 Nominal investment'!R50),NA(),'2.1 Nominal investment'!R50/'Historical population and GDP'!$N47)</f>
        <v>1224802708.2338984</v>
      </c>
      <c r="S50" s="13"/>
      <c r="T50" s="13"/>
      <c r="U50" s="13"/>
      <c r="V50" s="13"/>
      <c r="W50" s="13"/>
      <c r="X50" s="13"/>
      <c r="Y50" s="13"/>
      <c r="Z50" s="13"/>
      <c r="AA50" s="24"/>
      <c r="AB50" s="24"/>
    </row>
    <row r="51" spans="1:28">
      <c r="A51" s="4">
        <f t="shared" si="0"/>
        <v>1913</v>
      </c>
      <c r="B51" s="41" t="e">
        <f>IF(ISBLANK('2.1 Nominal investment'!B51),NA(),'2.1 Nominal investment'!B51/'Historical population and GDP'!$N48)</f>
        <v>#N/A</v>
      </c>
      <c r="C51" s="41" t="e">
        <f>IF(ISBLANK('2.1 Nominal investment'!C51),NA(),'2.1 Nominal investment'!C51/'Historical population and GDP'!$N48)</f>
        <v>#N/A</v>
      </c>
      <c r="D51" s="41">
        <f>IF(ISBLANK('2.1 Nominal investment'!D51),NA(),'2.1 Nominal investment'!D51/'Historical population and GDP'!$N48)</f>
        <v>321887905.18119889</v>
      </c>
      <c r="E51" s="41">
        <f>IF(ISBLANK('2.1 Nominal investment'!E51),NA(),'2.1 Nominal investment'!E51/'Historical population and GDP'!$N48)</f>
        <v>337184816.58029813</v>
      </c>
      <c r="F51" s="41">
        <f>IF(ISBLANK('2.1 Nominal investment'!F51),NA(),'2.1 Nominal investment'!F51/'Historical population and GDP'!$N48)</f>
        <v>182225534.16435972</v>
      </c>
      <c r="G51" s="41">
        <f>IF(ISBLANK('2.1 Nominal investment'!G51),NA(),'2.1 Nominal investment'!G51/'Historical population and GDP'!$N48)</f>
        <v>198013495.42394394</v>
      </c>
      <c r="H51" s="41">
        <f>IF(ISBLANK('2.1 Nominal investment'!H51),NA(),'2.1 Nominal investment'!H51/'Historical population and GDP'!$N48)</f>
        <v>65758664.666710921</v>
      </c>
      <c r="I51" s="41">
        <f>IF(ISBLANK('2.1 Nominal investment'!I51),NA(),'2.1 Nominal investment'!I51/'Historical population and GDP'!$N48)</f>
        <v>39016036.150507413</v>
      </c>
      <c r="J51" s="51">
        <f>IF(ISBLANK('2.1 Nominal investment'!J51),NA(),'2.1 Nominal investment'!J51/'Historical population and GDP'!$N48)</f>
        <v>35988879.017781906</v>
      </c>
      <c r="K51" s="41" t="e">
        <f>IF(ISBLANK('2.1 Nominal investment'!K51),NA(),'2.1 Nominal investment'!K51/'Historical population and GDP'!$N48)</f>
        <v>#N/A</v>
      </c>
      <c r="L51" s="41">
        <f>IF(ISBLANK('2.1 Nominal investment'!L51),NA(),'2.1 Nominal investment'!L51/'Historical population and GDP'!$N48)</f>
        <v>96497264.789633408</v>
      </c>
      <c r="M51" s="41" t="e">
        <f>IF(ISBLANK('2.1 Nominal investment'!M51),NA(),'2.1 Nominal investment'!M51/'Historical population and GDP'!$N48)</f>
        <v>#N/A</v>
      </c>
      <c r="N51" s="41" t="e">
        <f>IF(ISBLANK('2.1 Nominal investment'!N51),NA(),'2.1 Nominal investment'!N51/'Historical population and GDP'!$N48)</f>
        <v>#N/A</v>
      </c>
      <c r="O51" s="41"/>
      <c r="P51" s="41">
        <f>IF(ISBLANK('2.1 Nominal investment'!P51),NA(),'2.1 Nominal investment'!P51/'Historical population and GDP'!$N48)</f>
        <v>1105070416.0165117</v>
      </c>
      <c r="Q51" s="41">
        <f>IF(ISBLANK('2.1 Nominal investment'!Q51),NA(),'2.1 Nominal investment'!Q51/'Historical population and GDP'!$N48)</f>
        <v>171502179.9579227</v>
      </c>
      <c r="R51" s="41">
        <f>IF(ISBLANK('2.1 Nominal investment'!R51),NA(),'2.1 Nominal investment'!R51/'Historical population and GDP'!$N48)</f>
        <v>1276572595.9744344</v>
      </c>
      <c r="S51" s="13"/>
      <c r="T51" s="13"/>
      <c r="U51" s="13"/>
      <c r="V51" s="13"/>
      <c r="W51" s="13"/>
      <c r="X51" s="13"/>
      <c r="Y51" s="13"/>
      <c r="Z51" s="13"/>
      <c r="AA51" s="24"/>
      <c r="AB51" s="24"/>
    </row>
    <row r="52" spans="1:28">
      <c r="A52" s="4">
        <f t="shared" si="0"/>
        <v>1914</v>
      </c>
      <c r="B52" s="41" t="e">
        <f>IF(ISBLANK('2.1 Nominal investment'!B52),NA(),'2.1 Nominal investment'!B52/'Historical population and GDP'!$N49)</f>
        <v>#N/A</v>
      </c>
      <c r="C52" s="41" t="e">
        <f>IF(ISBLANK('2.1 Nominal investment'!C52),NA(),'2.1 Nominal investment'!C52/'Historical population and GDP'!$N49)</f>
        <v>#N/A</v>
      </c>
      <c r="D52" s="41">
        <f>IF(ISBLANK('2.1 Nominal investment'!D52),NA(),'2.1 Nominal investment'!D52/'Historical population and GDP'!$N49)</f>
        <v>329424225.53633666</v>
      </c>
      <c r="E52" s="41">
        <f>IF(ISBLANK('2.1 Nominal investment'!E52),NA(),'2.1 Nominal investment'!E52/'Historical population and GDP'!$N49)</f>
        <v>323569518.07099015</v>
      </c>
      <c r="F52" s="41">
        <f>IF(ISBLANK('2.1 Nominal investment'!F52),NA(),'2.1 Nominal investment'!F52/'Historical population and GDP'!$N49)</f>
        <v>182242223.18824193</v>
      </c>
      <c r="G52" s="41">
        <f>IF(ISBLANK('2.1 Nominal investment'!G52),NA(),'2.1 Nominal investment'!G52/'Historical population and GDP'!$N49)</f>
        <v>139005466.99134064</v>
      </c>
      <c r="H52" s="41">
        <f>IF(ISBLANK('2.1 Nominal investment'!H52),NA(),'2.1 Nominal investment'!H52/'Historical population and GDP'!$N49)</f>
        <v>89191063.666029274</v>
      </c>
      <c r="I52" s="41">
        <f>IF(ISBLANK('2.1 Nominal investment'!I52),NA(),'2.1 Nominal investment'!I52/'Historical population and GDP'!$N49)</f>
        <v>39750070.942286685</v>
      </c>
      <c r="J52" s="51">
        <f>IF(ISBLANK('2.1 Nominal investment'!J52),NA(),'2.1 Nominal investment'!J52/'Historical population and GDP'!$N49)</f>
        <v>34628839.132554039</v>
      </c>
      <c r="K52" s="41" t="e">
        <f>IF(ISBLANK('2.1 Nominal investment'!K52),NA(),'2.1 Nominal investment'!K52/'Historical population and GDP'!$N49)</f>
        <v>#N/A</v>
      </c>
      <c r="L52" s="41">
        <f>IF(ISBLANK('2.1 Nominal investment'!L52),NA(),'2.1 Nominal investment'!L52/'Historical population and GDP'!$N49)</f>
        <v>86089921.97874561</v>
      </c>
      <c r="M52" s="41" t="e">
        <f>IF(ISBLANK('2.1 Nominal investment'!M52),NA(),'2.1 Nominal investment'!M52/'Historical population and GDP'!$N49)</f>
        <v>#N/A</v>
      </c>
      <c r="N52" s="41" t="e">
        <f>IF(ISBLANK('2.1 Nominal investment'!N52),NA(),'2.1 Nominal investment'!N52/'Historical population and GDP'!$N49)</f>
        <v>#N/A</v>
      </c>
      <c r="O52" s="41"/>
      <c r="P52" s="41">
        <f>IF(ISBLANK('2.1 Nominal investment'!P52),NA(),'2.1 Nominal investment'!P52/'Historical population and GDP'!$N49)</f>
        <v>1063432497.4529387</v>
      </c>
      <c r="Q52" s="41">
        <f>IF(ISBLANK('2.1 Nominal investment'!Q52),NA(),'2.1 Nominal investment'!Q52/'Historical population and GDP'!$N49)</f>
        <v>160468832.05358633</v>
      </c>
      <c r="R52" s="41">
        <f>IF(ISBLANK('2.1 Nominal investment'!R52),NA(),'2.1 Nominal investment'!R52/'Historical population and GDP'!$N49)</f>
        <v>1223901329.5065248</v>
      </c>
      <c r="S52" s="13"/>
      <c r="T52" s="13"/>
      <c r="U52" s="13"/>
      <c r="V52" s="13"/>
      <c r="W52" s="13"/>
      <c r="X52" s="13"/>
      <c r="Y52" s="13"/>
      <c r="Z52" s="13"/>
      <c r="AA52" s="24"/>
      <c r="AB52" s="24"/>
    </row>
    <row r="53" spans="1:28">
      <c r="A53" s="4">
        <f t="shared" si="0"/>
        <v>1915</v>
      </c>
      <c r="B53" s="41" t="e">
        <f>IF(ISBLANK('2.1 Nominal investment'!B53),NA(),'2.1 Nominal investment'!B53/'Historical population and GDP'!$N50)</f>
        <v>#N/A</v>
      </c>
      <c r="C53" s="41" t="e">
        <f>IF(ISBLANK('2.1 Nominal investment'!C53),NA(),'2.1 Nominal investment'!C53/'Historical population and GDP'!$N50)</f>
        <v>#N/A</v>
      </c>
      <c r="D53" s="41">
        <f>IF(ISBLANK('2.1 Nominal investment'!D53),NA(),'2.1 Nominal investment'!D53/'Historical population and GDP'!$N50)</f>
        <v>266540686.48497012</v>
      </c>
      <c r="E53" s="41">
        <f>IF(ISBLANK('2.1 Nominal investment'!E53),NA(),'2.1 Nominal investment'!E53/'Historical population and GDP'!$N50)</f>
        <v>283814105.15731925</v>
      </c>
      <c r="F53" s="41">
        <f>IF(ISBLANK('2.1 Nominal investment'!F53),NA(),'2.1 Nominal investment'!F53/'Historical population and GDP'!$N50)</f>
        <v>182211655.1088132</v>
      </c>
      <c r="G53" s="41">
        <f>IF(ISBLANK('2.1 Nominal investment'!G53),NA(),'2.1 Nominal investment'!G53/'Historical population and GDP'!$N50)</f>
        <v>82733940.698055714</v>
      </c>
      <c r="H53" s="41">
        <f>IF(ISBLANK('2.1 Nominal investment'!H53),NA(),'2.1 Nominal investment'!H53/'Historical population and GDP'!$N50)</f>
        <v>80001264.685001105</v>
      </c>
      <c r="I53" s="41">
        <f>IF(ISBLANK('2.1 Nominal investment'!I53),NA(),'2.1 Nominal investment'!I53/'Historical population and GDP'!$N50)</f>
        <v>33046053.509714179</v>
      </c>
      <c r="J53" s="51">
        <f>IF(ISBLANK('2.1 Nominal investment'!J53),NA(),'2.1 Nominal investment'!J53/'Historical population and GDP'!$N50)</f>
        <v>24123838.208541412</v>
      </c>
      <c r="K53" s="41" t="e">
        <f>IF(ISBLANK('2.1 Nominal investment'!K53),NA(),'2.1 Nominal investment'!K53/'Historical population and GDP'!$N50)</f>
        <v>#N/A</v>
      </c>
      <c r="L53" s="41">
        <f>IF(ISBLANK('2.1 Nominal investment'!L53),NA(),'2.1 Nominal investment'!L53/'Historical population and GDP'!$N50)</f>
        <v>74662262.197880328</v>
      </c>
      <c r="M53" s="41" t="e">
        <f>IF(ISBLANK('2.1 Nominal investment'!M53),NA(),'2.1 Nominal investment'!M53/'Historical population and GDP'!$N50)</f>
        <v>#N/A</v>
      </c>
      <c r="N53" s="41" t="e">
        <f>IF(ISBLANK('2.1 Nominal investment'!N53),NA(),'2.1 Nominal investment'!N53/'Historical population and GDP'!$N50)</f>
        <v>#N/A</v>
      </c>
      <c r="O53" s="41"/>
      <c r="P53" s="41">
        <f>IF(ISBLANK('2.1 Nominal investment'!P53),NA(),'2.1 Nominal investment'!P53/'Historical population and GDP'!$N50)</f>
        <v>895301652.13415933</v>
      </c>
      <c r="Q53" s="41">
        <f>IF(ISBLANK('2.1 Nominal investment'!Q53),NA(),'2.1 Nominal investment'!Q53/'Historical population and GDP'!$N50)</f>
        <v>131832153.91613591</v>
      </c>
      <c r="R53" s="41">
        <f>IF(ISBLANK('2.1 Nominal investment'!R53),NA(),'2.1 Nominal investment'!R53/'Historical population and GDP'!$N50)</f>
        <v>1027133806.0502954</v>
      </c>
      <c r="S53" s="13"/>
      <c r="T53" s="13"/>
      <c r="U53" s="13"/>
      <c r="V53" s="13"/>
      <c r="W53" s="13"/>
      <c r="X53" s="13"/>
      <c r="Y53" s="13"/>
      <c r="Z53" s="13"/>
      <c r="AA53" s="24"/>
      <c r="AB53" s="24"/>
    </row>
    <row r="54" spans="1:28">
      <c r="A54" s="4">
        <f t="shared" si="0"/>
        <v>1916</v>
      </c>
      <c r="B54" s="41" t="e">
        <f>IF(ISBLANK('2.1 Nominal investment'!B54),NA(),'2.1 Nominal investment'!B54/'Historical population and GDP'!$N51)</f>
        <v>#N/A</v>
      </c>
      <c r="C54" s="41" t="e">
        <f>IF(ISBLANK('2.1 Nominal investment'!C54),NA(),'2.1 Nominal investment'!C54/'Historical population and GDP'!$N51)</f>
        <v>#N/A</v>
      </c>
      <c r="D54" s="41">
        <f>IF(ISBLANK('2.1 Nominal investment'!D54),NA(),'2.1 Nominal investment'!D54/'Historical population and GDP'!$N51)</f>
        <v>156955319.02849409</v>
      </c>
      <c r="E54" s="41">
        <f>IF(ISBLANK('2.1 Nominal investment'!E54),NA(),'2.1 Nominal investment'!E54/'Historical population and GDP'!$N51)</f>
        <v>269049920.20189631</v>
      </c>
      <c r="F54" s="41">
        <f>IF(ISBLANK('2.1 Nominal investment'!F54),NA(),'2.1 Nominal investment'!F54/'Historical population and GDP'!$N51)</f>
        <v>182213228.81572777</v>
      </c>
      <c r="G54" s="41">
        <f>IF(ISBLANK('2.1 Nominal investment'!G54),NA(),'2.1 Nominal investment'!G54/'Historical population and GDP'!$N51)</f>
        <v>89539670.179718807</v>
      </c>
      <c r="H54" s="41">
        <f>IF(ISBLANK('2.1 Nominal investment'!H54),NA(),'2.1 Nominal investment'!H54/'Historical population and GDP'!$N51)</f>
        <v>38937798.870027088</v>
      </c>
      <c r="I54" s="41">
        <f>IF(ISBLANK('2.1 Nominal investment'!I54),NA(),'2.1 Nominal investment'!I54/'Historical population and GDP'!$N51)</f>
        <v>26457629.443054214</v>
      </c>
      <c r="J54" s="51">
        <f>IF(ISBLANK('2.1 Nominal investment'!J54),NA(),'2.1 Nominal investment'!J54/'Historical population and GDP'!$N51)</f>
        <v>15751594.928840684</v>
      </c>
      <c r="K54" s="41" t="e">
        <f>IF(ISBLANK('2.1 Nominal investment'!K54),NA(),'2.1 Nominal investment'!K54/'Historical population and GDP'!$N51)</f>
        <v>#N/A</v>
      </c>
      <c r="L54" s="41">
        <f>IF(ISBLANK('2.1 Nominal investment'!L54),NA(),'2.1 Nominal investment'!L54/'Historical population and GDP'!$N51)</f>
        <v>61583446.973593429</v>
      </c>
      <c r="M54" s="41" t="e">
        <f>IF(ISBLANK('2.1 Nominal investment'!M54),NA(),'2.1 Nominal investment'!M54/'Historical population and GDP'!$N51)</f>
        <v>#N/A</v>
      </c>
      <c r="N54" s="41" t="e">
        <f>IF(ISBLANK('2.1 Nominal investment'!N54),NA(),'2.1 Nominal investment'!N54/'Historical population and GDP'!$N51)</f>
        <v>#N/A</v>
      </c>
      <c r="O54" s="41"/>
      <c r="P54" s="41">
        <f>IF(ISBLANK('2.1 Nominal investment'!P54),NA(),'2.1 Nominal investment'!P54/'Historical population and GDP'!$N51)</f>
        <v>736695937.09586406</v>
      </c>
      <c r="Q54" s="41">
        <f>IF(ISBLANK('2.1 Nominal investment'!Q54),NA(),'2.1 Nominal investment'!Q54/'Historical population and GDP'!$N51)</f>
        <v>103792671.34548832</v>
      </c>
      <c r="R54" s="41">
        <f>IF(ISBLANK('2.1 Nominal investment'!R54),NA(),'2.1 Nominal investment'!R54/'Historical population and GDP'!$N51)</f>
        <v>840488608.44135237</v>
      </c>
      <c r="S54" s="13"/>
      <c r="T54" s="13"/>
      <c r="U54" s="13"/>
      <c r="V54" s="13"/>
      <c r="W54" s="13"/>
      <c r="X54" s="13"/>
      <c r="Y54" s="13"/>
      <c r="Z54" s="13"/>
      <c r="AA54" s="24"/>
      <c r="AB54" s="24"/>
    </row>
    <row r="55" spans="1:28">
      <c r="A55" s="4">
        <f t="shared" si="0"/>
        <v>1917</v>
      </c>
      <c r="B55" s="41" t="e">
        <f>IF(ISBLANK('2.1 Nominal investment'!B55),NA(),'2.1 Nominal investment'!B55/'Historical population and GDP'!$N52)</f>
        <v>#N/A</v>
      </c>
      <c r="C55" s="41" t="e">
        <f>IF(ISBLANK('2.1 Nominal investment'!C55),NA(),'2.1 Nominal investment'!C55/'Historical population and GDP'!$N52)</f>
        <v>#N/A</v>
      </c>
      <c r="D55" s="41">
        <f>IF(ISBLANK('2.1 Nominal investment'!D55),NA(),'2.1 Nominal investment'!D55/'Historical population and GDP'!$N52)</f>
        <v>104967155.78053579</v>
      </c>
      <c r="E55" s="41">
        <f>IF(ISBLANK('2.1 Nominal investment'!E55),NA(),'2.1 Nominal investment'!E55/'Historical population and GDP'!$N52)</f>
        <v>171231397.42163283</v>
      </c>
      <c r="F55" s="41">
        <f>IF(ISBLANK('2.1 Nominal investment'!F55),NA(),'2.1 Nominal investment'!F55/'Historical population and GDP'!$N52)</f>
        <v>59683303.388509177</v>
      </c>
      <c r="G55" s="41">
        <f>IF(ISBLANK('2.1 Nominal investment'!G55),NA(),'2.1 Nominal investment'!G55/'Historical population and GDP'!$N52)</f>
        <v>104194588.57556231</v>
      </c>
      <c r="H55" s="41">
        <f>IF(ISBLANK('2.1 Nominal investment'!H55),NA(),'2.1 Nominal investment'!H55/'Historical population and GDP'!$N52)</f>
        <v>32991984.100489073</v>
      </c>
      <c r="I55" s="41">
        <f>IF(ISBLANK('2.1 Nominal investment'!I55),NA(),'2.1 Nominal investment'!I55/'Historical population and GDP'!$N52)</f>
        <v>26817697.655903455</v>
      </c>
      <c r="J55" s="51">
        <f>IF(ISBLANK('2.1 Nominal investment'!J55),NA(),'2.1 Nominal investment'!J55/'Historical population and GDP'!$N52)</f>
        <v>12676572.876612578</v>
      </c>
      <c r="K55" s="41" t="e">
        <f>IF(ISBLANK('2.1 Nominal investment'!K55),NA(),'2.1 Nominal investment'!K55/'Historical population and GDP'!$N52)</f>
        <v>#N/A</v>
      </c>
      <c r="L55" s="41">
        <f>IF(ISBLANK('2.1 Nominal investment'!L55),NA(),'2.1 Nominal investment'!L55/'Historical population and GDP'!$N52)</f>
        <v>50511490.022065654</v>
      </c>
      <c r="M55" s="41" t="e">
        <f>IF(ISBLANK('2.1 Nominal investment'!M55),NA(),'2.1 Nominal investment'!M55/'Historical population and GDP'!$N52)</f>
        <v>#N/A</v>
      </c>
      <c r="N55" s="41" t="e">
        <f>IF(ISBLANK('2.1 Nominal investment'!N55),NA(),'2.1 Nominal investment'!N55/'Historical population and GDP'!$N52)</f>
        <v>#N/A</v>
      </c>
      <c r="O55" s="41"/>
      <c r="P55" s="41">
        <f>IF(ISBLANK('2.1 Nominal investment'!P55),NA(),'2.1 Nominal investment'!P55/'Historical population and GDP'!$N52)</f>
        <v>473068429.26672918</v>
      </c>
      <c r="Q55" s="41">
        <f>IF(ISBLANK('2.1 Nominal investment'!Q55),NA(),'2.1 Nominal investment'!Q55/'Historical population and GDP'!$N52)</f>
        <v>90005760.554581687</v>
      </c>
      <c r="R55" s="41">
        <f>IF(ISBLANK('2.1 Nominal investment'!R55),NA(),'2.1 Nominal investment'!R55/'Historical population and GDP'!$N52)</f>
        <v>563074189.82131088</v>
      </c>
      <c r="S55" s="13"/>
      <c r="T55" s="13"/>
      <c r="U55" s="13"/>
      <c r="V55" s="13"/>
      <c r="W55" s="13"/>
      <c r="X55" s="13"/>
      <c r="Y55" s="13"/>
      <c r="Z55" s="13"/>
      <c r="AA55" s="24"/>
      <c r="AB55" s="24"/>
    </row>
    <row r="56" spans="1:28">
      <c r="A56" s="4">
        <f t="shared" si="0"/>
        <v>1918</v>
      </c>
      <c r="B56" s="41" t="e">
        <f>IF(ISBLANK('2.1 Nominal investment'!B56),NA(),'2.1 Nominal investment'!B56/'Historical population and GDP'!$N53)</f>
        <v>#N/A</v>
      </c>
      <c r="C56" s="41" t="e">
        <f>IF(ISBLANK('2.1 Nominal investment'!C56),NA(),'2.1 Nominal investment'!C56/'Historical population and GDP'!$N53)</f>
        <v>#N/A</v>
      </c>
      <c r="D56" s="41">
        <f>IF(ISBLANK('2.1 Nominal investment'!D56),NA(),'2.1 Nominal investment'!D56/'Historical population and GDP'!$N53)</f>
        <v>103773318.00096388</v>
      </c>
      <c r="E56" s="41">
        <f>IF(ISBLANK('2.1 Nominal investment'!E56),NA(),'2.1 Nominal investment'!E56/'Historical population and GDP'!$N53)</f>
        <v>105457384.35084055</v>
      </c>
      <c r="F56" s="41">
        <f>IF(ISBLANK('2.1 Nominal investment'!F56),NA(),'2.1 Nominal investment'!F56/'Historical population and GDP'!$N53)</f>
        <v>59719889.008643076</v>
      </c>
      <c r="G56" s="41">
        <f>IF(ISBLANK('2.1 Nominal investment'!G56),NA(),'2.1 Nominal investment'!G56/'Historical population and GDP'!$N53)</f>
        <v>89407232.677679524</v>
      </c>
      <c r="H56" s="41">
        <f>IF(ISBLANK('2.1 Nominal investment'!H56),NA(),'2.1 Nominal investment'!H56/'Historical population and GDP'!$N53)</f>
        <v>36338090.284495734</v>
      </c>
      <c r="I56" s="41">
        <f>IF(ISBLANK('2.1 Nominal investment'!I56),NA(),'2.1 Nominal investment'!I56/'Historical population and GDP'!$N53)</f>
        <v>25181944.065589592</v>
      </c>
      <c r="J56" s="51">
        <f>IF(ISBLANK('2.1 Nominal investment'!J56),NA(),'2.1 Nominal investment'!J56/'Historical population and GDP'!$N53)</f>
        <v>19962322.205733016</v>
      </c>
      <c r="K56" s="41" t="e">
        <f>IF(ISBLANK('2.1 Nominal investment'!K56),NA(),'2.1 Nominal investment'!K56/'Historical population and GDP'!$N53)</f>
        <v>#N/A</v>
      </c>
      <c r="L56" s="41">
        <f>IF(ISBLANK('2.1 Nominal investment'!L56),NA(),'2.1 Nominal investment'!L56/'Historical population and GDP'!$N53)</f>
        <v>33883902.251817361</v>
      </c>
      <c r="M56" s="41" t="e">
        <f>IF(ISBLANK('2.1 Nominal investment'!M56),NA(),'2.1 Nominal investment'!M56/'Historical population and GDP'!$N53)</f>
        <v>#N/A</v>
      </c>
      <c r="N56" s="41" t="e">
        <f>IF(ISBLANK('2.1 Nominal investment'!N56),NA(),'2.1 Nominal investment'!N56/'Historical population and GDP'!$N53)</f>
        <v>#N/A</v>
      </c>
      <c r="O56" s="41"/>
      <c r="P56" s="41">
        <f>IF(ISBLANK('2.1 Nominal investment'!P56),NA(),'2.1 Nominal investment'!P56/'Historical population and GDP'!$N53)</f>
        <v>394695914.32262272</v>
      </c>
      <c r="Q56" s="41">
        <f>IF(ISBLANK('2.1 Nominal investment'!Q56),NA(),'2.1 Nominal investment'!Q56/'Historical population and GDP'!$N53)</f>
        <v>79028168.523139969</v>
      </c>
      <c r="R56" s="41">
        <f>IF(ISBLANK('2.1 Nominal investment'!R56),NA(),'2.1 Nominal investment'!R56/'Historical population and GDP'!$N53)</f>
        <v>473724082.84576267</v>
      </c>
      <c r="S56" s="13"/>
      <c r="T56" s="13"/>
      <c r="U56" s="13"/>
      <c r="V56" s="13"/>
      <c r="W56" s="13"/>
      <c r="X56" s="13"/>
      <c r="Y56" s="13"/>
      <c r="Z56" s="13"/>
      <c r="AA56" s="24"/>
      <c r="AB56" s="24"/>
    </row>
    <row r="57" spans="1:28">
      <c r="A57" s="4">
        <f t="shared" si="0"/>
        <v>1919</v>
      </c>
      <c r="B57" s="41" t="e">
        <f>IF(ISBLANK('2.1 Nominal investment'!B57),NA(),'2.1 Nominal investment'!B57/'Historical population and GDP'!$N54)</f>
        <v>#N/A</v>
      </c>
      <c r="C57" s="41" t="e">
        <f>IF(ISBLANK('2.1 Nominal investment'!C57),NA(),'2.1 Nominal investment'!C57/'Historical population and GDP'!$N54)</f>
        <v>#N/A</v>
      </c>
      <c r="D57" s="41">
        <f>IF(ISBLANK('2.1 Nominal investment'!D57),NA(),'2.1 Nominal investment'!D57/'Historical population and GDP'!$N54)</f>
        <v>150533590.18156329</v>
      </c>
      <c r="E57" s="41">
        <f>IF(ISBLANK('2.1 Nominal investment'!E57),NA(),'2.1 Nominal investment'!E57/'Historical population and GDP'!$N54)</f>
        <v>74419338.856502041</v>
      </c>
      <c r="F57" s="41">
        <f>IF(ISBLANK('2.1 Nominal investment'!F57),NA(),'2.1 Nominal investment'!F57/'Historical population and GDP'!$N54)</f>
        <v>59668124.100722596</v>
      </c>
      <c r="G57" s="41">
        <f>IF(ISBLANK('2.1 Nominal investment'!G57),NA(),'2.1 Nominal investment'!G57/'Historical population and GDP'!$N54)</f>
        <v>86526821.472206891</v>
      </c>
      <c r="H57" s="41">
        <f>IF(ISBLANK('2.1 Nominal investment'!H57),NA(),'2.1 Nominal investment'!H57/'Historical population and GDP'!$N54)</f>
        <v>30025159.230815824</v>
      </c>
      <c r="I57" s="41">
        <f>IF(ISBLANK('2.1 Nominal investment'!I57),NA(),'2.1 Nominal investment'!I57/'Historical population and GDP'!$N54)</f>
        <v>28207582.969416264</v>
      </c>
      <c r="J57" s="51">
        <f>IF(ISBLANK('2.1 Nominal investment'!J57),NA(),'2.1 Nominal investment'!J57/'Historical population and GDP'!$N54)</f>
        <v>31442367.282186706</v>
      </c>
      <c r="K57" s="41" t="e">
        <f>IF(ISBLANK('2.1 Nominal investment'!K57),NA(),'2.1 Nominal investment'!K57/'Historical population and GDP'!$N54)</f>
        <v>#N/A</v>
      </c>
      <c r="L57" s="41">
        <f>IF(ISBLANK('2.1 Nominal investment'!L57),NA(),'2.1 Nominal investment'!L57/'Historical population and GDP'!$N54)</f>
        <v>50394110.047167696</v>
      </c>
      <c r="M57" s="41" t="e">
        <f>IF(ISBLANK('2.1 Nominal investment'!M57),NA(),'2.1 Nominal investment'!M57/'Historical population and GDP'!$N54)</f>
        <v>#N/A</v>
      </c>
      <c r="N57" s="41" t="e">
        <f>IF(ISBLANK('2.1 Nominal investment'!N57),NA(),'2.1 Nominal investment'!N57/'Historical population and GDP'!$N54)</f>
        <v>#N/A</v>
      </c>
      <c r="O57" s="41"/>
      <c r="P57" s="41">
        <f>IF(ISBLANK('2.1 Nominal investment'!P57),NA(),'2.1 Nominal investment'!P57/'Historical population and GDP'!$N54)</f>
        <v>401173033.8418107</v>
      </c>
      <c r="Q57" s="41">
        <f>IF(ISBLANK('2.1 Nominal investment'!Q57),NA(),'2.1 Nominal investment'!Q57/'Historical population and GDP'!$N54)</f>
        <v>110044060.29877067</v>
      </c>
      <c r="R57" s="41">
        <f>IF(ISBLANK('2.1 Nominal investment'!R57),NA(),'2.1 Nominal investment'!R57/'Historical population and GDP'!$N54)</f>
        <v>511217094.14058137</v>
      </c>
      <c r="S57" s="13"/>
      <c r="T57" s="13"/>
      <c r="U57" s="13"/>
      <c r="V57" s="13"/>
      <c r="W57" s="13"/>
      <c r="X57" s="13"/>
      <c r="Y57" s="13"/>
      <c r="Z57" s="13"/>
      <c r="AA57" s="24"/>
      <c r="AB57" s="24"/>
    </row>
    <row r="58" spans="1:28">
      <c r="A58" s="4">
        <f t="shared" si="0"/>
        <v>1920</v>
      </c>
      <c r="B58" s="41" t="e">
        <f>IF(ISBLANK('2.1 Nominal investment'!B58),NA(),'2.1 Nominal investment'!B58/'Historical population and GDP'!$N55)</f>
        <v>#N/A</v>
      </c>
      <c r="C58" s="41" t="e">
        <f>IF(ISBLANK('2.1 Nominal investment'!C58),NA(),'2.1 Nominal investment'!C58/'Historical population and GDP'!$N55)</f>
        <v>#N/A</v>
      </c>
      <c r="D58" s="41">
        <f>IF(ISBLANK('2.1 Nominal investment'!D58),NA(),'2.1 Nominal investment'!D58/'Historical population and GDP'!$N55)</f>
        <v>227257765.0655399</v>
      </c>
      <c r="E58" s="41">
        <f>IF(ISBLANK('2.1 Nominal investment'!E58),NA(),'2.1 Nominal investment'!E58/'Historical population and GDP'!$N55)</f>
        <v>112258872.72456606</v>
      </c>
      <c r="F58" s="41">
        <f>IF(ISBLANK('2.1 Nominal investment'!F58),NA(),'2.1 Nominal investment'!F58/'Historical population and GDP'!$N55)</f>
        <v>59676653.212630741</v>
      </c>
      <c r="G58" s="41">
        <f>IF(ISBLANK('2.1 Nominal investment'!G58),NA(),'2.1 Nominal investment'!G58/'Historical population and GDP'!$N55)</f>
        <v>34068280.952804521</v>
      </c>
      <c r="H58" s="41">
        <f>IF(ISBLANK('2.1 Nominal investment'!H58),NA(),'2.1 Nominal investment'!H58/'Historical population and GDP'!$N55)</f>
        <v>33604176.329916701</v>
      </c>
      <c r="I58" s="41">
        <f>IF(ISBLANK('2.1 Nominal investment'!I58),NA(),'2.1 Nominal investment'!I58/'Historical population and GDP'!$N55)</f>
        <v>23473883.945812251</v>
      </c>
      <c r="J58" s="51">
        <f>IF(ISBLANK('2.1 Nominal investment'!J58),NA(),'2.1 Nominal investment'!J58/'Historical population and GDP'!$N55)</f>
        <v>70010393.573406935</v>
      </c>
      <c r="K58" s="41" t="e">
        <f>IF(ISBLANK('2.1 Nominal investment'!K58),NA(),'2.1 Nominal investment'!K58/'Historical population and GDP'!$N55)</f>
        <v>#N/A</v>
      </c>
      <c r="L58" s="41">
        <f>IF(ISBLANK('2.1 Nominal investment'!L58),NA(),'2.1 Nominal investment'!L58/'Historical population and GDP'!$N55)</f>
        <v>69429783.755992875</v>
      </c>
      <c r="M58" s="41" t="e">
        <f>IF(ISBLANK('2.1 Nominal investment'!M58),NA(),'2.1 Nominal investment'!M58/'Historical population and GDP'!$N55)</f>
        <v>#N/A</v>
      </c>
      <c r="N58" s="41" t="e">
        <f>IF(ISBLANK('2.1 Nominal investment'!N58),NA(),'2.1 Nominal investment'!N58/'Historical population and GDP'!$N55)</f>
        <v>#N/A</v>
      </c>
      <c r="O58" s="41"/>
      <c r="P58" s="41">
        <f>IF(ISBLANK('2.1 Nominal investment'!P58),NA(),'2.1 Nominal investment'!P58/'Historical population and GDP'!$N55)</f>
        <v>466865748.28545791</v>
      </c>
      <c r="Q58" s="41">
        <f>IF(ISBLANK('2.1 Nominal investment'!Q58),NA(),'2.1 Nominal investment'!Q58/'Historical population and GDP'!$N55)</f>
        <v>162914061.27521205</v>
      </c>
      <c r="R58" s="41">
        <f>IF(ISBLANK('2.1 Nominal investment'!R58),NA(),'2.1 Nominal investment'!R58/'Historical population and GDP'!$N55)</f>
        <v>629779809.56067002</v>
      </c>
      <c r="S58" s="13"/>
      <c r="T58" s="13"/>
      <c r="U58" s="13"/>
      <c r="V58" s="13"/>
      <c r="W58" s="13"/>
      <c r="X58" s="13"/>
      <c r="Y58" s="13"/>
      <c r="Z58" s="13"/>
      <c r="AA58" s="24"/>
      <c r="AB58" s="24"/>
    </row>
    <row r="59" spans="1:28">
      <c r="A59" s="4">
        <f t="shared" si="0"/>
        <v>1921</v>
      </c>
      <c r="B59" s="41" t="e">
        <f>IF(ISBLANK('2.1 Nominal investment'!B59),NA(),'2.1 Nominal investment'!B59/'Historical population and GDP'!$N56)</f>
        <v>#N/A</v>
      </c>
      <c r="C59" s="41" t="e">
        <f>IF(ISBLANK('2.1 Nominal investment'!C59),NA(),'2.1 Nominal investment'!C59/'Historical population and GDP'!$N56)</f>
        <v>#N/A</v>
      </c>
      <c r="D59" s="41">
        <f>IF(ISBLANK('2.1 Nominal investment'!D59),NA(),'2.1 Nominal investment'!D59/'Historical population and GDP'!$N56)</f>
        <v>227042773.47045791</v>
      </c>
      <c r="E59" s="41">
        <f>IF(ISBLANK('2.1 Nominal investment'!E59),NA(),'2.1 Nominal investment'!E59/'Historical population and GDP'!$N56)</f>
        <v>200577571.85074008</v>
      </c>
      <c r="F59" s="41">
        <f>IF(ISBLANK('2.1 Nominal investment'!F59),NA(),'2.1 Nominal investment'!F59/'Historical population and GDP'!$N56)</f>
        <v>59689185.240663156</v>
      </c>
      <c r="G59" s="41">
        <f>IF(ISBLANK('2.1 Nominal investment'!G59),NA(),'2.1 Nominal investment'!G59/'Historical population and GDP'!$N56)</f>
        <v>110179213.69717705</v>
      </c>
      <c r="H59" s="41">
        <f>IF(ISBLANK('2.1 Nominal investment'!H59),NA(),'2.1 Nominal investment'!H59/'Historical population and GDP'!$N56)</f>
        <v>47146872.302469783</v>
      </c>
      <c r="I59" s="41">
        <f>IF(ISBLANK('2.1 Nominal investment'!I59),NA(),'2.1 Nominal investment'!I59/'Historical population and GDP'!$N56)</f>
        <v>30751587.345706172</v>
      </c>
      <c r="J59" s="51">
        <f>IF(ISBLANK('2.1 Nominal investment'!J59),NA(),'2.1 Nominal investment'!J59/'Historical population and GDP'!$N56)</f>
        <v>79475096.80937992</v>
      </c>
      <c r="K59" s="41" t="e">
        <f>IF(ISBLANK('2.1 Nominal investment'!K59),NA(),'2.1 Nominal investment'!K59/'Historical population and GDP'!$N56)</f>
        <v>#N/A</v>
      </c>
      <c r="L59" s="41">
        <f>IF(ISBLANK('2.1 Nominal investment'!L59),NA(),'2.1 Nominal investment'!L59/'Historical population and GDP'!$N56)</f>
        <v>87377371.071865633</v>
      </c>
      <c r="M59" s="41" t="e">
        <f>IF(ISBLANK('2.1 Nominal investment'!M59),NA(),'2.1 Nominal investment'!M59/'Historical population and GDP'!$N56)</f>
        <v>#N/A</v>
      </c>
      <c r="N59" s="41" t="e">
        <f>IF(ISBLANK('2.1 Nominal investment'!N59),NA(),'2.1 Nominal investment'!N59/'Historical population and GDP'!$N56)</f>
        <v>#N/A</v>
      </c>
      <c r="O59" s="41"/>
      <c r="P59" s="41">
        <f>IF(ISBLANK('2.1 Nominal investment'!P59),NA(),'2.1 Nominal investment'!P59/'Historical population and GDP'!$N56)</f>
        <v>644635616.56150794</v>
      </c>
      <c r="Q59" s="41">
        <f>IF(ISBLANK('2.1 Nominal investment'!Q59),NA(),'2.1 Nominal investment'!Q59/'Historical population and GDP'!$N56)</f>
        <v>197604055.22695175</v>
      </c>
      <c r="R59" s="41">
        <f>IF(ISBLANK('2.1 Nominal investment'!R59),NA(),'2.1 Nominal investment'!R59/'Historical population and GDP'!$N56)</f>
        <v>842239671.78845966</v>
      </c>
      <c r="S59" s="13"/>
      <c r="T59" s="13"/>
      <c r="U59" s="13"/>
      <c r="V59" s="13"/>
      <c r="W59" s="13"/>
      <c r="X59" s="13"/>
      <c r="Y59" s="13"/>
      <c r="Z59" s="13"/>
      <c r="AA59" s="24"/>
      <c r="AB59" s="24"/>
    </row>
    <row r="60" spans="1:28">
      <c r="A60" s="4">
        <f t="shared" si="0"/>
        <v>1922</v>
      </c>
      <c r="B60" s="41" t="e">
        <f>IF(ISBLANK('2.1 Nominal investment'!B60),NA(),'2.1 Nominal investment'!B60/'Historical population and GDP'!$N57)</f>
        <v>#N/A</v>
      </c>
      <c r="C60" s="41" t="e">
        <f>IF(ISBLANK('2.1 Nominal investment'!C60),NA(),'2.1 Nominal investment'!C60/'Historical population and GDP'!$N57)</f>
        <v>#N/A</v>
      </c>
      <c r="D60" s="41">
        <f>IF(ISBLANK('2.1 Nominal investment'!D60),NA(),'2.1 Nominal investment'!D60/'Historical population and GDP'!$N57)</f>
        <v>252234528.65159866</v>
      </c>
      <c r="E60" s="41">
        <f>IF(ISBLANK('2.1 Nominal investment'!E60),NA(),'2.1 Nominal investment'!E60/'Historical population and GDP'!$N57)</f>
        <v>465667037.27795011</v>
      </c>
      <c r="F60" s="41">
        <f>IF(ISBLANK('2.1 Nominal investment'!F60),NA(),'2.1 Nominal investment'!F60/'Historical population and GDP'!$N57)</f>
        <v>59701780.101788133</v>
      </c>
      <c r="G60" s="41">
        <f>IF(ISBLANK('2.1 Nominal investment'!G60),NA(),'2.1 Nominal investment'!G60/'Historical population and GDP'!$N57)</f>
        <v>135381097.53069758</v>
      </c>
      <c r="H60" s="41">
        <f>IF(ISBLANK('2.1 Nominal investment'!H60),NA(),'2.1 Nominal investment'!H60/'Historical population and GDP'!$N57)</f>
        <v>97159975.112557843</v>
      </c>
      <c r="I60" s="41">
        <f>IF(ISBLANK('2.1 Nominal investment'!I60),NA(),'2.1 Nominal investment'!I60/'Historical population and GDP'!$N57)</f>
        <v>20736988.915020857</v>
      </c>
      <c r="J60" s="51">
        <f>IF(ISBLANK('2.1 Nominal investment'!J60),NA(),'2.1 Nominal investment'!J60/'Historical population and GDP'!$N57)</f>
        <v>51638259.388589874</v>
      </c>
      <c r="K60" s="41" t="e">
        <f>IF(ISBLANK('2.1 Nominal investment'!K60),NA(),'2.1 Nominal investment'!K60/'Historical population and GDP'!$N57)</f>
        <v>#N/A</v>
      </c>
      <c r="L60" s="41">
        <f>IF(ISBLANK('2.1 Nominal investment'!L60),NA(),'2.1 Nominal investment'!L60/'Historical population and GDP'!$N57)</f>
        <v>95378689.028379187</v>
      </c>
      <c r="M60" s="41" t="e">
        <f>IF(ISBLANK('2.1 Nominal investment'!M60),NA(),'2.1 Nominal investment'!M60/'Historical population and GDP'!$N57)</f>
        <v>#N/A</v>
      </c>
      <c r="N60" s="41" t="e">
        <f>IF(ISBLANK('2.1 Nominal investment'!N60),NA(),'2.1 Nominal investment'!N60/'Historical population and GDP'!$N57)</f>
        <v>#N/A</v>
      </c>
      <c r="O60" s="41"/>
      <c r="P60" s="41">
        <f>IF(ISBLANK('2.1 Nominal investment'!P60),NA(),'2.1 Nominal investment'!P60/'Historical population and GDP'!$N57)</f>
        <v>1010144418.6745924</v>
      </c>
      <c r="Q60" s="41">
        <f>IF(ISBLANK('2.1 Nominal investment'!Q60),NA(),'2.1 Nominal investment'!Q60/'Historical population and GDP'!$N57)</f>
        <v>167753937.33198994</v>
      </c>
      <c r="R60" s="41">
        <f>IF(ISBLANK('2.1 Nominal investment'!R60),NA(),'2.1 Nominal investment'!R60/'Historical population and GDP'!$N57)</f>
        <v>1177898356.0065823</v>
      </c>
      <c r="S60" s="13"/>
      <c r="T60" s="13"/>
      <c r="U60" s="13"/>
      <c r="V60" s="13"/>
      <c r="W60" s="13"/>
      <c r="X60" s="13"/>
      <c r="Y60" s="13"/>
      <c r="Z60" s="13"/>
      <c r="AA60" s="24"/>
      <c r="AB60" s="24"/>
    </row>
    <row r="61" spans="1:28">
      <c r="A61" s="4">
        <f t="shared" si="0"/>
        <v>1923</v>
      </c>
      <c r="B61" s="41" t="e">
        <f>IF(ISBLANK('2.1 Nominal investment'!B61),NA(),'2.1 Nominal investment'!B61/'Historical population and GDP'!$N58)</f>
        <v>#N/A</v>
      </c>
      <c r="C61" s="41" t="e">
        <f>IF(ISBLANK('2.1 Nominal investment'!C61),NA(),'2.1 Nominal investment'!C61/'Historical population and GDP'!$N58)</f>
        <v>#N/A</v>
      </c>
      <c r="D61" s="41">
        <f>IF(ISBLANK('2.1 Nominal investment'!D61),NA(),'2.1 Nominal investment'!D61/'Historical population and GDP'!$N58)</f>
        <v>277963386.18267345</v>
      </c>
      <c r="E61" s="41">
        <f>IF(ISBLANK('2.1 Nominal investment'!E61),NA(),'2.1 Nominal investment'!E61/'Historical population and GDP'!$N58)</f>
        <v>321698461.41853201</v>
      </c>
      <c r="F61" s="41">
        <f>IF(ISBLANK('2.1 Nominal investment'!F61),NA(),'2.1 Nominal investment'!F61/'Historical population and GDP'!$N58)</f>
        <v>59686165.847877122</v>
      </c>
      <c r="G61" s="41">
        <f>IF(ISBLANK('2.1 Nominal investment'!G61),NA(),'2.1 Nominal investment'!G61/'Historical population and GDP'!$N58)</f>
        <v>127112183.62615228</v>
      </c>
      <c r="H61" s="41">
        <f>IF(ISBLANK('2.1 Nominal investment'!H61),NA(),'2.1 Nominal investment'!H61/'Historical population and GDP'!$N58)</f>
        <v>61246043.698465034</v>
      </c>
      <c r="I61" s="41">
        <f>IF(ISBLANK('2.1 Nominal investment'!I61),NA(),'2.1 Nominal investment'!I61/'Historical population and GDP'!$N58)</f>
        <v>33987624.789360352</v>
      </c>
      <c r="J61" s="51">
        <f>IF(ISBLANK('2.1 Nominal investment'!J61),NA(),'2.1 Nominal investment'!J61/'Historical population and GDP'!$N58)</f>
        <v>44010137.666000389</v>
      </c>
      <c r="K61" s="41" t="e">
        <f>IF(ISBLANK('2.1 Nominal investment'!K61),NA(),'2.1 Nominal investment'!K61/'Historical population and GDP'!$N58)</f>
        <v>#N/A</v>
      </c>
      <c r="L61" s="41">
        <f>IF(ISBLANK('2.1 Nominal investment'!L61),NA(),'2.1 Nominal investment'!L61/'Historical population and GDP'!$N58)</f>
        <v>89611696.119313896</v>
      </c>
      <c r="M61" s="41" t="e">
        <f>IF(ISBLANK('2.1 Nominal investment'!M61),NA(),'2.1 Nominal investment'!M61/'Historical population and GDP'!$N58)</f>
        <v>#N/A</v>
      </c>
      <c r="N61" s="41" t="e">
        <f>IF(ISBLANK('2.1 Nominal investment'!N61),NA(),'2.1 Nominal investment'!N61/'Historical population and GDP'!$N58)</f>
        <v>#N/A</v>
      </c>
      <c r="O61" s="41"/>
      <c r="P61" s="41">
        <f>IF(ISBLANK('2.1 Nominal investment'!P61),NA(),'2.1 Nominal investment'!P61/'Historical population and GDP'!$N58)</f>
        <v>847706240.77369988</v>
      </c>
      <c r="Q61" s="41">
        <f>IF(ISBLANK('2.1 Nominal investment'!Q61),NA(),'2.1 Nominal investment'!Q61/'Historical population and GDP'!$N58)</f>
        <v>167609458.57467464</v>
      </c>
      <c r="R61" s="41">
        <f>IF(ISBLANK('2.1 Nominal investment'!R61),NA(),'2.1 Nominal investment'!R61/'Historical population and GDP'!$N58)</f>
        <v>1015315699.3483745</v>
      </c>
      <c r="S61" s="13"/>
      <c r="T61" s="13"/>
      <c r="U61" s="13"/>
      <c r="V61" s="13"/>
      <c r="W61" s="13"/>
      <c r="X61" s="13"/>
      <c r="Y61" s="13"/>
      <c r="Z61" s="13"/>
      <c r="AA61" s="24"/>
      <c r="AB61" s="24"/>
    </row>
    <row r="62" spans="1:28">
      <c r="A62" s="4">
        <f t="shared" si="0"/>
        <v>1924</v>
      </c>
      <c r="B62" s="41" t="e">
        <f>IF(ISBLANK('2.1 Nominal investment'!B62),NA(),'2.1 Nominal investment'!B62/'Historical population and GDP'!$N59)</f>
        <v>#N/A</v>
      </c>
      <c r="C62" s="41" t="e">
        <f>IF(ISBLANK('2.1 Nominal investment'!C62),NA(),'2.1 Nominal investment'!C62/'Historical population and GDP'!$N59)</f>
        <v>#N/A</v>
      </c>
      <c r="D62" s="41">
        <f>IF(ISBLANK('2.1 Nominal investment'!D62),NA(),'2.1 Nominal investment'!D62/'Historical population and GDP'!$N59)</f>
        <v>319200727.04729342</v>
      </c>
      <c r="E62" s="41">
        <f>IF(ISBLANK('2.1 Nominal investment'!E62),NA(),'2.1 Nominal investment'!E62/'Historical population and GDP'!$N59)</f>
        <v>269153021.87789363</v>
      </c>
      <c r="F62" s="41">
        <f>IF(ISBLANK('2.1 Nominal investment'!F62),NA(),'2.1 Nominal investment'!F62/'Historical population and GDP'!$N59)</f>
        <v>229409197.299182</v>
      </c>
      <c r="G62" s="41">
        <f>IF(ISBLANK('2.1 Nominal investment'!G62),NA(),'2.1 Nominal investment'!G62/'Historical population and GDP'!$N59)</f>
        <v>132598230.88144143</v>
      </c>
      <c r="H62" s="41">
        <f>IF(ISBLANK('2.1 Nominal investment'!H62),NA(),'2.1 Nominal investment'!H62/'Historical population and GDP'!$N59)</f>
        <v>36999516.46194201</v>
      </c>
      <c r="I62" s="41">
        <f>IF(ISBLANK('2.1 Nominal investment'!I62),NA(),'2.1 Nominal investment'!I62/'Historical population and GDP'!$N59)</f>
        <v>70287185.457908675</v>
      </c>
      <c r="J62" s="51">
        <f>IF(ISBLANK('2.1 Nominal investment'!J62),NA(),'2.1 Nominal investment'!J62/'Historical population and GDP'!$N59)</f>
        <v>65901605.905562162</v>
      </c>
      <c r="K62" s="41" t="e">
        <f>IF(ISBLANK('2.1 Nominal investment'!K62),NA(),'2.1 Nominal investment'!K62/'Historical population and GDP'!$N59)</f>
        <v>#N/A</v>
      </c>
      <c r="L62" s="41">
        <f>IF(ISBLANK('2.1 Nominal investment'!L62),NA(),'2.1 Nominal investment'!L62/'Historical population and GDP'!$N59)</f>
        <v>95584896.41854471</v>
      </c>
      <c r="M62" s="41" t="e">
        <f>IF(ISBLANK('2.1 Nominal investment'!M62),NA(),'2.1 Nominal investment'!M62/'Historical population and GDP'!$N59)</f>
        <v>#N/A</v>
      </c>
      <c r="N62" s="41" t="e">
        <f>IF(ISBLANK('2.1 Nominal investment'!N62),NA(),'2.1 Nominal investment'!N62/'Historical population and GDP'!$N59)</f>
        <v>#N/A</v>
      </c>
      <c r="O62" s="41"/>
      <c r="P62" s="41">
        <f>IF(ISBLANK('2.1 Nominal investment'!P62),NA(),'2.1 Nominal investment'!P62/'Historical population and GDP'!$N59)</f>
        <v>987360693.56775248</v>
      </c>
      <c r="Q62" s="41">
        <f>IF(ISBLANK('2.1 Nominal investment'!Q62),NA(),'2.1 Nominal investment'!Q62/'Historical population and GDP'!$N59)</f>
        <v>231773687.78201553</v>
      </c>
      <c r="R62" s="41">
        <f>IF(ISBLANK('2.1 Nominal investment'!R62),NA(),'2.1 Nominal investment'!R62/'Historical population and GDP'!$N59)</f>
        <v>1219134381.3497679</v>
      </c>
      <c r="S62" s="13"/>
      <c r="T62" s="13"/>
      <c r="U62" s="13"/>
      <c r="V62" s="13"/>
      <c r="W62" s="13"/>
      <c r="X62" s="13"/>
      <c r="Y62" s="13"/>
      <c r="Z62" s="13"/>
      <c r="AA62" s="24"/>
      <c r="AB62" s="24"/>
    </row>
    <row r="63" spans="1:28">
      <c r="A63" s="4">
        <f t="shared" si="0"/>
        <v>1925</v>
      </c>
      <c r="B63" s="41">
        <f>IF(ISBLANK('2.1 Nominal investment'!B63),NA(),'2.1 Nominal investment'!B63/'Historical population and GDP'!$N60)</f>
        <v>31934113.671139564</v>
      </c>
      <c r="C63" s="41">
        <f>IF(ISBLANK('2.1 Nominal investment'!C63),NA(),'2.1 Nominal investment'!C63/'Historical population and GDP'!$N60)</f>
        <v>348533208.54600012</v>
      </c>
      <c r="D63" s="41">
        <f>IF(ISBLANK('2.1 Nominal investment'!D63),NA(),'2.1 Nominal investment'!D63/'Historical population and GDP'!$N60)</f>
        <v>380467322.21713966</v>
      </c>
      <c r="E63" s="41">
        <f>IF(ISBLANK('2.1 Nominal investment'!E63),NA(),'2.1 Nominal investment'!E63/'Historical population and GDP'!$N60)</f>
        <v>286733267.70893162</v>
      </c>
      <c r="F63" s="41">
        <f>IF(ISBLANK('2.1 Nominal investment'!F63),NA(),'2.1 Nominal investment'!F63/'Historical population and GDP'!$N60)</f>
        <v>272198796.49302375</v>
      </c>
      <c r="G63" s="41">
        <f>IF(ISBLANK('2.1 Nominal investment'!G63),NA(),'2.1 Nominal investment'!G63/'Historical population and GDP'!$N60)</f>
        <v>150917361.39479944</v>
      </c>
      <c r="H63" s="41">
        <f>IF(ISBLANK('2.1 Nominal investment'!H63),NA(),'2.1 Nominal investment'!H63/'Historical population and GDP'!$N60)</f>
        <v>35522365.009034313</v>
      </c>
      <c r="I63" s="41">
        <f>IF(ISBLANK('2.1 Nominal investment'!I63),NA(),'2.1 Nominal investment'!I63/'Historical population and GDP'!$N60)</f>
        <v>85851377.216053665</v>
      </c>
      <c r="J63" s="51">
        <f>IF(ISBLANK('2.1 Nominal investment'!J63),NA(),'2.1 Nominal investment'!J63/'Historical population and GDP'!$N60)</f>
        <v>77333478.141085148</v>
      </c>
      <c r="K63" s="41" t="e">
        <f>IF(ISBLANK('2.1 Nominal investment'!K63),NA(),'2.1 Nominal investment'!K63/'Historical population and GDP'!$N60)</f>
        <v>#N/A</v>
      </c>
      <c r="L63" s="41">
        <f>IF(ISBLANK('2.1 Nominal investment'!L63),NA(),'2.1 Nominal investment'!L63/'Historical population and GDP'!$N60)</f>
        <v>113013066.0360942</v>
      </c>
      <c r="M63" s="41" t="e">
        <f>IF(ISBLANK('2.1 Nominal investment'!M63),NA(),'2.1 Nominal investment'!M63/'Historical population and GDP'!$N60)</f>
        <v>#N/A</v>
      </c>
      <c r="N63" s="41" t="e">
        <f>IF(ISBLANK('2.1 Nominal investment'!N63),NA(),'2.1 Nominal investment'!N63/'Historical population and GDP'!$N60)</f>
        <v>#N/A</v>
      </c>
      <c r="O63" s="41"/>
      <c r="P63" s="41">
        <f>IF(ISBLANK('2.1 Nominal investment'!P63),NA(),'2.1 Nominal investment'!P63/'Historical population and GDP'!$N60)</f>
        <v>1125839112.8229289</v>
      </c>
      <c r="Q63" s="41">
        <f>IF(ISBLANK('2.1 Nominal investment'!Q63),NA(),'2.1 Nominal investment'!Q63/'Historical population and GDP'!$N60)</f>
        <v>276197921.393233</v>
      </c>
      <c r="R63" s="41">
        <f>IF(ISBLANK('2.1 Nominal investment'!R63),NA(),'2.1 Nominal investment'!R63/'Historical population and GDP'!$N60)</f>
        <v>1402037034.216162</v>
      </c>
      <c r="S63" s="13"/>
      <c r="T63" s="13"/>
      <c r="U63" s="13"/>
      <c r="V63" s="13"/>
      <c r="W63" s="13"/>
      <c r="X63" s="13"/>
      <c r="Y63" s="13"/>
      <c r="Z63" s="13"/>
      <c r="AA63" s="24"/>
      <c r="AB63" s="24"/>
    </row>
    <row r="64" spans="1:28">
      <c r="A64" s="4">
        <f t="shared" si="0"/>
        <v>1926</v>
      </c>
      <c r="B64" s="41">
        <f>IF(ISBLANK('2.1 Nominal investment'!B64),NA(),'2.1 Nominal investment'!B64/'Historical population and GDP'!$N61)</f>
        <v>35896503.336910188</v>
      </c>
      <c r="C64" s="41">
        <f>IF(ISBLANK('2.1 Nominal investment'!C64),NA(),'2.1 Nominal investment'!C64/'Historical population and GDP'!$N61)</f>
        <v>324195296.61021745</v>
      </c>
      <c r="D64" s="41">
        <f>IF(ISBLANK('2.1 Nominal investment'!D64),NA(),'2.1 Nominal investment'!D64/'Historical population and GDP'!$N61)</f>
        <v>360091799.94712764</v>
      </c>
      <c r="E64" s="41">
        <f>IF(ISBLANK('2.1 Nominal investment'!E64),NA(),'2.1 Nominal investment'!E64/'Historical population and GDP'!$N61)</f>
        <v>394992380.83077067</v>
      </c>
      <c r="F64" s="41">
        <f>IF(ISBLANK('2.1 Nominal investment'!F64),NA(),'2.1 Nominal investment'!F64/'Historical population and GDP'!$N61)</f>
        <v>87549105.466738969</v>
      </c>
      <c r="G64" s="41">
        <f>IF(ISBLANK('2.1 Nominal investment'!G64),NA(),'2.1 Nominal investment'!G64/'Historical population and GDP'!$N61)</f>
        <v>187497575.63573128</v>
      </c>
      <c r="H64" s="41">
        <f>IF(ISBLANK('2.1 Nominal investment'!H64),NA(),'2.1 Nominal investment'!H64/'Historical population and GDP'!$N61)</f>
        <v>35554299.139068715</v>
      </c>
      <c r="I64" s="41">
        <f>IF(ISBLANK('2.1 Nominal investment'!I64),NA(),'2.1 Nominal investment'!I64/'Historical population and GDP'!$N61)</f>
        <v>55751928.007082038</v>
      </c>
      <c r="J64" s="51">
        <f>IF(ISBLANK('2.1 Nominal investment'!J64),NA(),'2.1 Nominal investment'!J64/'Historical population and GDP'!$N61)</f>
        <v>75485962.211771056</v>
      </c>
      <c r="K64" s="41" t="e">
        <f>IF(ISBLANK('2.1 Nominal investment'!K64),NA(),'2.1 Nominal investment'!K64/'Historical population and GDP'!$N61)</f>
        <v>#N/A</v>
      </c>
      <c r="L64" s="41">
        <f>IF(ISBLANK('2.1 Nominal investment'!L64),NA(),'2.1 Nominal investment'!L64/'Historical population and GDP'!$N61)</f>
        <v>107570241.58920874</v>
      </c>
      <c r="M64" s="41" t="e">
        <f>IF(ISBLANK('2.1 Nominal investment'!M64),NA(),'2.1 Nominal investment'!M64/'Historical population and GDP'!$N61)</f>
        <v>#N/A</v>
      </c>
      <c r="N64" s="41" t="e">
        <f>IF(ISBLANK('2.1 Nominal investment'!N64),NA(),'2.1 Nominal investment'!N64/'Historical population and GDP'!$N61)</f>
        <v>#N/A</v>
      </c>
      <c r="O64" s="41"/>
      <c r="P64" s="41">
        <f>IF(ISBLANK('2.1 Nominal investment'!P64),NA(),'2.1 Nominal investment'!P64/'Historical population and GDP'!$N61)</f>
        <v>1065685161.0194373</v>
      </c>
      <c r="Q64" s="41">
        <f>IF(ISBLANK('2.1 Nominal investment'!Q64),NA(),'2.1 Nominal investment'!Q64/'Historical population and GDP'!$N61)</f>
        <v>238808131.80806184</v>
      </c>
      <c r="R64" s="41">
        <f>IF(ISBLANK('2.1 Nominal investment'!R64),NA(),'2.1 Nominal investment'!R64/'Historical population and GDP'!$N61)</f>
        <v>1304493292.8274994</v>
      </c>
      <c r="S64" s="13"/>
      <c r="T64" s="13"/>
      <c r="U64" s="13"/>
      <c r="V64" s="13"/>
      <c r="W64" s="13"/>
      <c r="X64" s="13"/>
      <c r="Y64" s="13"/>
      <c r="Z64" s="13"/>
      <c r="AA64" s="24"/>
      <c r="AB64" s="24"/>
    </row>
    <row r="65" spans="1:28">
      <c r="A65" s="4">
        <f t="shared" si="0"/>
        <v>1927</v>
      </c>
      <c r="B65" s="41">
        <f>IF(ISBLANK('2.1 Nominal investment'!B65),NA(),'2.1 Nominal investment'!B65/'Historical population and GDP'!$N62)</f>
        <v>47964361.527955405</v>
      </c>
      <c r="C65" s="41">
        <f>IF(ISBLANK('2.1 Nominal investment'!C65),NA(),'2.1 Nominal investment'!C65/'Historical population and GDP'!$N62)</f>
        <v>332601288.03675669</v>
      </c>
      <c r="D65" s="41">
        <f>IF(ISBLANK('2.1 Nominal investment'!D65),NA(),'2.1 Nominal investment'!D65/'Historical population and GDP'!$N62)</f>
        <v>380565649.56471205</v>
      </c>
      <c r="E65" s="41">
        <f>IF(ISBLANK('2.1 Nominal investment'!E65),NA(),'2.1 Nominal investment'!E65/'Historical population and GDP'!$N62)</f>
        <v>321433794.40170002</v>
      </c>
      <c r="F65" s="41">
        <f>IF(ISBLANK('2.1 Nominal investment'!F65),NA(),'2.1 Nominal investment'!F65/'Historical population and GDP'!$N62)</f>
        <v>537339876.24796414</v>
      </c>
      <c r="G65" s="41">
        <f>IF(ISBLANK('2.1 Nominal investment'!G65),NA(),'2.1 Nominal investment'!G65/'Historical population and GDP'!$N62)</f>
        <v>191440364.70723069</v>
      </c>
      <c r="H65" s="41">
        <f>IF(ISBLANK('2.1 Nominal investment'!H65),NA(),'2.1 Nominal investment'!H65/'Historical population and GDP'!$N62)</f>
        <v>77582841.366439894</v>
      </c>
      <c r="I65" s="41">
        <f>IF(ISBLANK('2.1 Nominal investment'!I65),NA(),'2.1 Nominal investment'!I65/'Historical population and GDP'!$N62)</f>
        <v>43241331.702367865</v>
      </c>
      <c r="J65" s="51">
        <f>IF(ISBLANK('2.1 Nominal investment'!J65),NA(),'2.1 Nominal investment'!J65/'Historical population and GDP'!$N62)</f>
        <v>51319642.400754459</v>
      </c>
      <c r="K65" s="41" t="e">
        <f>IF(ISBLANK('2.1 Nominal investment'!K65),NA(),'2.1 Nominal investment'!K65/'Historical population and GDP'!$N62)</f>
        <v>#N/A</v>
      </c>
      <c r="L65" s="41">
        <f>IF(ISBLANK('2.1 Nominal investment'!L65),NA(),'2.1 Nominal investment'!L65/'Historical population and GDP'!$N62)</f>
        <v>98006871.925724924</v>
      </c>
      <c r="M65" s="41" t="e">
        <f>IF(ISBLANK('2.1 Nominal investment'!M65),NA(),'2.1 Nominal investment'!M65/'Historical population and GDP'!$N62)</f>
        <v>#N/A</v>
      </c>
      <c r="N65" s="41" t="e">
        <f>IF(ISBLANK('2.1 Nominal investment'!N65),NA(),'2.1 Nominal investment'!N65/'Historical population and GDP'!$N62)</f>
        <v>#N/A</v>
      </c>
      <c r="O65" s="41"/>
      <c r="P65" s="41">
        <f>IF(ISBLANK('2.1 Nominal investment'!P65),NA(),'2.1 Nominal investment'!P65/'Historical population and GDP'!$N62)</f>
        <v>1508362526.2880468</v>
      </c>
      <c r="Q65" s="41">
        <f>IF(ISBLANK('2.1 Nominal investment'!Q65),NA(),'2.1 Nominal investment'!Q65/'Historical population and GDP'!$N62)</f>
        <v>192567846.02884725</v>
      </c>
      <c r="R65" s="41">
        <f>IF(ISBLANK('2.1 Nominal investment'!R65),NA(),'2.1 Nominal investment'!R65/'Historical population and GDP'!$N62)</f>
        <v>1700930372.3168943</v>
      </c>
      <c r="S65" s="13"/>
      <c r="T65" s="13"/>
      <c r="U65" s="13"/>
      <c r="V65" s="13"/>
      <c r="W65" s="13"/>
      <c r="X65" s="13"/>
      <c r="Y65" s="13"/>
      <c r="Z65" s="13"/>
      <c r="AA65" s="24"/>
      <c r="AB65" s="24"/>
    </row>
    <row r="66" spans="1:28">
      <c r="A66" s="4">
        <f t="shared" si="0"/>
        <v>1928</v>
      </c>
      <c r="B66" s="41">
        <f>IF(ISBLANK('2.1 Nominal investment'!B66),NA(),'2.1 Nominal investment'!B66/'Historical population and GDP'!$N63)</f>
        <v>72222501.112182483</v>
      </c>
      <c r="C66" s="41">
        <f>IF(ISBLANK('2.1 Nominal investment'!C66),NA(),'2.1 Nominal investment'!C66/'Historical population and GDP'!$N63)</f>
        <v>342751152.06363386</v>
      </c>
      <c r="D66" s="41">
        <f>IF(ISBLANK('2.1 Nominal investment'!D66),NA(),'2.1 Nominal investment'!D66/'Historical population and GDP'!$N63)</f>
        <v>414973653.17581636</v>
      </c>
      <c r="E66" s="41">
        <f>IF(ISBLANK('2.1 Nominal investment'!E66),NA(),'2.1 Nominal investment'!E66/'Historical population and GDP'!$N63)</f>
        <v>364933992.9819181</v>
      </c>
      <c r="F66" s="41">
        <f>IF(ISBLANK('2.1 Nominal investment'!F66),NA(),'2.1 Nominal investment'!F66/'Historical population and GDP'!$N63)</f>
        <v>418840082.21672004</v>
      </c>
      <c r="G66" s="41">
        <f>IF(ISBLANK('2.1 Nominal investment'!G66),NA(),'2.1 Nominal investment'!G66/'Historical population and GDP'!$N63)</f>
        <v>183786184.59761363</v>
      </c>
      <c r="H66" s="41">
        <f>IF(ISBLANK('2.1 Nominal investment'!H66),NA(),'2.1 Nominal investment'!H66/'Historical population and GDP'!$N63)</f>
        <v>82442172.759549111</v>
      </c>
      <c r="I66" s="41">
        <f>IF(ISBLANK('2.1 Nominal investment'!I66),NA(),'2.1 Nominal investment'!I66/'Historical population and GDP'!$N63)</f>
        <v>34516613.811352037</v>
      </c>
      <c r="J66" s="51">
        <f>IF(ISBLANK('2.1 Nominal investment'!J66),NA(),'2.1 Nominal investment'!J66/'Historical population and GDP'!$N63)</f>
        <v>49478351.222796626</v>
      </c>
      <c r="K66" s="41" t="e">
        <f>IF(ISBLANK('2.1 Nominal investment'!K66),NA(),'2.1 Nominal investment'!K66/'Historical population and GDP'!$N63)</f>
        <v>#N/A</v>
      </c>
      <c r="L66" s="41">
        <f>IF(ISBLANK('2.1 Nominal investment'!L66),NA(),'2.1 Nominal investment'!L66/'Historical population and GDP'!$N63)</f>
        <v>46725425.69431901</v>
      </c>
      <c r="M66" s="41" t="e">
        <f>IF(ISBLANK('2.1 Nominal investment'!M66),NA(),'2.1 Nominal investment'!M66/'Historical population and GDP'!$N63)</f>
        <v>#N/A</v>
      </c>
      <c r="N66" s="41" t="e">
        <f>IF(ISBLANK('2.1 Nominal investment'!N66),NA(),'2.1 Nominal investment'!N66/'Historical population and GDP'!$N63)</f>
        <v>#N/A</v>
      </c>
      <c r="O66" s="41"/>
      <c r="P66" s="41">
        <f>IF(ISBLANK('2.1 Nominal investment'!P66),NA(),'2.1 Nominal investment'!P66/'Historical population and GDP'!$N63)</f>
        <v>1464976085.7316172</v>
      </c>
      <c r="Q66" s="41">
        <f>IF(ISBLANK('2.1 Nominal investment'!Q66),NA(),'2.1 Nominal investment'!Q66/'Historical population and GDP'!$N63)</f>
        <v>130720390.72846767</v>
      </c>
      <c r="R66" s="41">
        <f>IF(ISBLANK('2.1 Nominal investment'!R66),NA(),'2.1 Nominal investment'!R66/'Historical population and GDP'!$N63)</f>
        <v>1595696476.4600849</v>
      </c>
      <c r="S66" s="13"/>
      <c r="T66" s="13"/>
      <c r="U66" s="13"/>
      <c r="V66" s="13"/>
      <c r="W66" s="13"/>
      <c r="X66" s="13"/>
      <c r="Y66" s="13"/>
      <c r="Z66" s="13"/>
      <c r="AA66" s="24"/>
      <c r="AB66" s="24"/>
    </row>
    <row r="67" spans="1:28">
      <c r="A67" s="4">
        <f t="shared" si="0"/>
        <v>1929</v>
      </c>
      <c r="B67" s="41">
        <f>IF(ISBLANK('2.1 Nominal investment'!B67),NA(),'2.1 Nominal investment'!B67/'Historical population and GDP'!$N64)</f>
        <v>125131521.42407544</v>
      </c>
      <c r="C67" s="41">
        <f>IF(ISBLANK('2.1 Nominal investment'!C67),NA(),'2.1 Nominal investment'!C67/'Historical population and GDP'!$N64)</f>
        <v>344938905.01393396</v>
      </c>
      <c r="D67" s="41">
        <f>IF(ISBLANK('2.1 Nominal investment'!D67),NA(),'2.1 Nominal investment'!D67/'Historical population and GDP'!$N64)</f>
        <v>470070426.43800938</v>
      </c>
      <c r="E67" s="41">
        <f>IF(ISBLANK('2.1 Nominal investment'!E67),NA(),'2.1 Nominal investment'!E67/'Historical population and GDP'!$N64)</f>
        <v>464819957.52585274</v>
      </c>
      <c r="F67" s="41">
        <f>IF(ISBLANK('2.1 Nominal investment'!F67),NA(),'2.1 Nominal investment'!F67/'Historical population and GDP'!$N64)</f>
        <v>375128934.23793781</v>
      </c>
      <c r="G67" s="41">
        <f>IF(ISBLANK('2.1 Nominal investment'!G67),NA(),'2.1 Nominal investment'!G67/'Historical population and GDP'!$N64)</f>
        <v>149450298.46665484</v>
      </c>
      <c r="H67" s="41">
        <f>IF(ISBLANK('2.1 Nominal investment'!H67),NA(),'2.1 Nominal investment'!H67/'Historical population and GDP'!$N64)</f>
        <v>83432149.009171039</v>
      </c>
      <c r="I67" s="41">
        <f>IF(ISBLANK('2.1 Nominal investment'!I67),NA(),'2.1 Nominal investment'!I67/'Historical population and GDP'!$N64)</f>
        <v>39568453.005028486</v>
      </c>
      <c r="J67" s="51">
        <f>IF(ISBLANK('2.1 Nominal investment'!J67),NA(),'2.1 Nominal investment'!J67/'Historical population and GDP'!$N64)</f>
        <v>57290038.240283228</v>
      </c>
      <c r="K67" s="41" t="e">
        <f>IF(ISBLANK('2.1 Nominal investment'!K67),NA(),'2.1 Nominal investment'!K67/'Historical population and GDP'!$N64)</f>
        <v>#N/A</v>
      </c>
      <c r="L67" s="41">
        <f>IF(ISBLANK('2.1 Nominal investment'!L67),NA(),'2.1 Nominal investment'!L67/'Historical population and GDP'!$N64)</f>
        <v>76748516.415216595</v>
      </c>
      <c r="M67" s="41" t="e">
        <f>IF(ISBLANK('2.1 Nominal investment'!M67),NA(),'2.1 Nominal investment'!M67/'Historical population and GDP'!$N64)</f>
        <v>#N/A</v>
      </c>
      <c r="N67" s="41" t="e">
        <f>IF(ISBLANK('2.1 Nominal investment'!N67),NA(),'2.1 Nominal investment'!N67/'Historical population and GDP'!$N64)</f>
        <v>#N/A</v>
      </c>
      <c r="O67" s="41"/>
      <c r="P67" s="41">
        <f>IF(ISBLANK('2.1 Nominal investment'!P67),NA(),'2.1 Nominal investment'!P67/'Historical population and GDP'!$N64)</f>
        <v>1542901765.6776259</v>
      </c>
      <c r="Q67" s="41">
        <f>IF(ISBLANK('2.1 Nominal investment'!Q67),NA(),'2.1 Nominal investment'!Q67/'Historical population and GDP'!$N64)</f>
        <v>173607007.6605283</v>
      </c>
      <c r="R67" s="41">
        <f>IF(ISBLANK('2.1 Nominal investment'!R67),NA(),'2.1 Nominal investment'!R67/'Historical population and GDP'!$N64)</f>
        <v>1716508773.3381541</v>
      </c>
      <c r="S67" s="13"/>
      <c r="T67" s="13"/>
      <c r="U67" s="13"/>
      <c r="V67" s="13"/>
      <c r="W67" s="13"/>
      <c r="X67" s="13"/>
      <c r="Y67" s="13"/>
      <c r="Z67" s="13"/>
      <c r="AA67" s="24"/>
      <c r="AB67" s="24"/>
    </row>
    <row r="68" spans="1:28">
      <c r="A68" s="4">
        <f t="shared" si="0"/>
        <v>1930</v>
      </c>
      <c r="B68" s="41">
        <f>IF(ISBLANK('2.1 Nominal investment'!B68),NA(),'2.1 Nominal investment'!B68/'Historical population and GDP'!$N65)</f>
        <v>152751637.26102051</v>
      </c>
      <c r="C68" s="41">
        <f>IF(ISBLANK('2.1 Nominal investment'!C68),NA(),'2.1 Nominal investment'!C68/'Historical population and GDP'!$N65)</f>
        <v>344599077.23597997</v>
      </c>
      <c r="D68" s="41">
        <f>IF(ISBLANK('2.1 Nominal investment'!D68),NA(),'2.1 Nominal investment'!D68/'Historical population and GDP'!$N65)</f>
        <v>497350714.49700052</v>
      </c>
      <c r="E68" s="41">
        <f>IF(ISBLANK('2.1 Nominal investment'!E68),NA(),'2.1 Nominal investment'!E68/'Historical population and GDP'!$N65)</f>
        <v>452467422.02844018</v>
      </c>
      <c r="F68" s="41">
        <f>IF(ISBLANK('2.1 Nominal investment'!F68),NA(),'2.1 Nominal investment'!F68/'Historical population and GDP'!$N65)</f>
        <v>608418057.39121771</v>
      </c>
      <c r="G68" s="41">
        <f>IF(ISBLANK('2.1 Nominal investment'!G68),NA(),'2.1 Nominal investment'!G68/'Historical population and GDP'!$N65)</f>
        <v>149528831.49614823</v>
      </c>
      <c r="H68" s="41">
        <f>IF(ISBLANK('2.1 Nominal investment'!H68),NA(),'2.1 Nominal investment'!H68/'Historical population and GDP'!$N65)</f>
        <v>82753627.049511239</v>
      </c>
      <c r="I68" s="41">
        <f>IF(ISBLANK('2.1 Nominal investment'!I68),NA(),'2.1 Nominal investment'!I68/'Historical population and GDP'!$N65)</f>
        <v>56410099.747172147</v>
      </c>
      <c r="J68" s="51">
        <f>IF(ISBLANK('2.1 Nominal investment'!J68),NA(),'2.1 Nominal investment'!J68/'Historical population and GDP'!$N65)</f>
        <v>68495621.36544323</v>
      </c>
      <c r="K68" s="41" t="e">
        <f>IF(ISBLANK('2.1 Nominal investment'!K68),NA(),'2.1 Nominal investment'!K68/'Historical population and GDP'!$N65)</f>
        <v>#N/A</v>
      </c>
      <c r="L68" s="41">
        <f>IF(ISBLANK('2.1 Nominal investment'!L68),NA(),'2.1 Nominal investment'!L68/'Historical population and GDP'!$N65)</f>
        <v>99240077.047301531</v>
      </c>
      <c r="M68" s="41" t="e">
        <f>IF(ISBLANK('2.1 Nominal investment'!M68),NA(),'2.1 Nominal investment'!M68/'Historical population and GDP'!$N65)</f>
        <v>#N/A</v>
      </c>
      <c r="N68" s="41" t="e">
        <f>IF(ISBLANK('2.1 Nominal investment'!N68),NA(),'2.1 Nominal investment'!N68/'Historical population and GDP'!$N65)</f>
        <v>#N/A</v>
      </c>
      <c r="O68" s="41"/>
      <c r="P68" s="41">
        <f>IF(ISBLANK('2.1 Nominal investment'!P68),NA(),'2.1 Nominal investment'!P68/'Historical population and GDP'!$N65)</f>
        <v>1790518652.4623177</v>
      </c>
      <c r="Q68" s="41">
        <f>IF(ISBLANK('2.1 Nominal investment'!Q68),NA(),'2.1 Nominal investment'!Q68/'Historical population and GDP'!$N65)</f>
        <v>224145798.15991691</v>
      </c>
      <c r="R68" s="41">
        <f>IF(ISBLANK('2.1 Nominal investment'!R68),NA(),'2.1 Nominal investment'!R68/'Historical population and GDP'!$N65)</f>
        <v>2014664450.6222346</v>
      </c>
      <c r="S68" s="13"/>
      <c r="T68" s="13"/>
      <c r="U68" s="13"/>
      <c r="V68" s="13"/>
      <c r="W68" s="13"/>
      <c r="X68" s="13"/>
      <c r="Y68" s="13"/>
      <c r="Z68" s="13"/>
      <c r="AA68" s="24"/>
      <c r="AB68" s="24"/>
    </row>
    <row r="69" spans="1:28">
      <c r="A69" s="4">
        <f t="shared" si="0"/>
        <v>1931</v>
      </c>
      <c r="B69" s="41">
        <f>IF(ISBLANK('2.1 Nominal investment'!B69),NA(),'2.1 Nominal investment'!B69/'Historical population and GDP'!$N66)</f>
        <v>116417942.99801093</v>
      </c>
      <c r="C69" s="41">
        <f>IF(ISBLANK('2.1 Nominal investment'!C69),NA(),'2.1 Nominal investment'!C69/'Historical population and GDP'!$N66)</f>
        <v>401021847.14817411</v>
      </c>
      <c r="D69" s="41">
        <f>IF(ISBLANK('2.1 Nominal investment'!D69),NA(),'2.1 Nominal investment'!D69/'Historical population and GDP'!$N66)</f>
        <v>517439790.14618504</v>
      </c>
      <c r="E69" s="41">
        <f>IF(ISBLANK('2.1 Nominal investment'!E69),NA(),'2.1 Nominal investment'!E69/'Historical population and GDP'!$N66)</f>
        <v>484305868.43800759</v>
      </c>
      <c r="F69" s="41">
        <f>IF(ISBLANK('2.1 Nominal investment'!F69),NA(),'2.1 Nominal investment'!F69/'Historical population and GDP'!$N66)</f>
        <v>269960304.8649888</v>
      </c>
      <c r="G69" s="41">
        <f>IF(ISBLANK('2.1 Nominal investment'!G69),NA(),'2.1 Nominal investment'!G69/'Historical population and GDP'!$N66)</f>
        <v>181023168.86679336</v>
      </c>
      <c r="H69" s="41">
        <f>IF(ISBLANK('2.1 Nominal investment'!H69),NA(),'2.1 Nominal investment'!H69/'Historical population and GDP'!$N66)</f>
        <v>64476505.108909383</v>
      </c>
      <c r="I69" s="41">
        <f>IF(ISBLANK('2.1 Nominal investment'!I69),NA(),'2.1 Nominal investment'!I69/'Historical population and GDP'!$N66)</f>
        <v>27940853.152344994</v>
      </c>
      <c r="J69" s="51">
        <f>IF(ISBLANK('2.1 Nominal investment'!J69),NA(),'2.1 Nominal investment'!J69/'Historical population and GDP'!$N66)</f>
        <v>39806357.374197505</v>
      </c>
      <c r="K69" s="41" t="e">
        <f>IF(ISBLANK('2.1 Nominal investment'!K69),NA(),'2.1 Nominal investment'!K69/'Historical population and GDP'!$N66)</f>
        <v>#N/A</v>
      </c>
      <c r="L69" s="41">
        <f>IF(ISBLANK('2.1 Nominal investment'!L69),NA(),'2.1 Nominal investment'!L69/'Historical population and GDP'!$N66)</f>
        <v>80414681.868080467</v>
      </c>
      <c r="M69" s="41" t="e">
        <f>IF(ISBLANK('2.1 Nominal investment'!M69),NA(),'2.1 Nominal investment'!M69/'Historical population and GDP'!$N66)</f>
        <v>#N/A</v>
      </c>
      <c r="N69" s="41" t="e">
        <f>IF(ISBLANK('2.1 Nominal investment'!N69),NA(),'2.1 Nominal investment'!N69/'Historical population and GDP'!$N66)</f>
        <v>#N/A</v>
      </c>
      <c r="O69" s="41"/>
      <c r="P69" s="41">
        <f>IF(ISBLANK('2.1 Nominal investment'!P69),NA(),'2.1 Nominal investment'!P69/'Historical population and GDP'!$N66)</f>
        <v>1517205637.4248843</v>
      </c>
      <c r="Q69" s="41">
        <f>IF(ISBLANK('2.1 Nominal investment'!Q69),NA(),'2.1 Nominal investment'!Q69/'Historical population and GDP'!$N66)</f>
        <v>148161892.39462298</v>
      </c>
      <c r="R69" s="41">
        <f>IF(ISBLANK('2.1 Nominal investment'!R69),NA(),'2.1 Nominal investment'!R69/'Historical population and GDP'!$N66)</f>
        <v>1665367529.8195074</v>
      </c>
      <c r="S69" s="13"/>
      <c r="T69" s="13"/>
      <c r="U69" s="13"/>
      <c r="V69" s="13"/>
      <c r="W69" s="13"/>
      <c r="X69" s="13"/>
      <c r="Y69" s="13"/>
      <c r="Z69" s="13"/>
      <c r="AA69" s="24"/>
      <c r="AB69" s="24"/>
    </row>
    <row r="70" spans="1:28">
      <c r="A70" s="4">
        <f t="shared" si="0"/>
        <v>1932</v>
      </c>
      <c r="B70" s="41">
        <f>IF(ISBLANK('2.1 Nominal investment'!B70),NA(),'2.1 Nominal investment'!B70/'Historical population and GDP'!$N67)</f>
        <v>66198684.893875062</v>
      </c>
      <c r="C70" s="41">
        <f>IF(ISBLANK('2.1 Nominal investment'!C70),NA(),'2.1 Nominal investment'!C70/'Historical population and GDP'!$N67)</f>
        <v>384536089.55940187</v>
      </c>
      <c r="D70" s="41">
        <f>IF(ISBLANK('2.1 Nominal investment'!D70),NA(),'2.1 Nominal investment'!D70/'Historical population and GDP'!$N67)</f>
        <v>450734774.45327693</v>
      </c>
      <c r="E70" s="41">
        <f>IF(ISBLANK('2.1 Nominal investment'!E70),NA(),'2.1 Nominal investment'!E70/'Historical population and GDP'!$N67)</f>
        <v>134233173.6108298</v>
      </c>
      <c r="F70" s="41">
        <f>IF(ISBLANK('2.1 Nominal investment'!F70),NA(),'2.1 Nominal investment'!F70/'Historical population and GDP'!$N67)</f>
        <v>119252931.45593859</v>
      </c>
      <c r="G70" s="41">
        <f>IF(ISBLANK('2.1 Nominal investment'!G70),NA(),'2.1 Nominal investment'!G70/'Historical population and GDP'!$N67)</f>
        <v>208433384.54472744</v>
      </c>
      <c r="H70" s="41">
        <f>IF(ISBLANK('2.1 Nominal investment'!H70),NA(),'2.1 Nominal investment'!H70/'Historical population and GDP'!$N67)</f>
        <v>43198251.022733375</v>
      </c>
      <c r="I70" s="41">
        <f>IF(ISBLANK('2.1 Nominal investment'!I70),NA(),'2.1 Nominal investment'!I70/'Historical population and GDP'!$N67)</f>
        <v>22788371.049552649</v>
      </c>
      <c r="J70" s="51">
        <f>IF(ISBLANK('2.1 Nominal investment'!J70),NA(),'2.1 Nominal investment'!J70/'Historical population and GDP'!$N67)</f>
        <v>9695176.9122000858</v>
      </c>
      <c r="K70" s="41" t="e">
        <f>IF(ISBLANK('2.1 Nominal investment'!K70),NA(),'2.1 Nominal investment'!K70/'Historical population and GDP'!$N67)</f>
        <v>#N/A</v>
      </c>
      <c r="L70" s="41">
        <f>IF(ISBLANK('2.1 Nominal investment'!L70),NA(),'2.1 Nominal investment'!L70/'Historical population and GDP'!$N67)</f>
        <v>76792629.93632713</v>
      </c>
      <c r="M70" s="41" t="e">
        <f>IF(ISBLANK('2.1 Nominal investment'!M70),NA(),'2.1 Nominal investment'!M70/'Historical population and GDP'!$N67)</f>
        <v>#N/A</v>
      </c>
      <c r="N70" s="41" t="e">
        <f>IF(ISBLANK('2.1 Nominal investment'!N70),NA(),'2.1 Nominal investment'!N70/'Historical population and GDP'!$N67)</f>
        <v>#N/A</v>
      </c>
      <c r="O70" s="41"/>
      <c r="P70" s="41">
        <f>IF(ISBLANK('2.1 Nominal investment'!P70),NA(),'2.1 Nominal investment'!P70/'Historical population and GDP'!$N67)</f>
        <v>955852515.08750618</v>
      </c>
      <c r="Q70" s="41">
        <f>IF(ISBLANK('2.1 Nominal investment'!Q70),NA(),'2.1 Nominal investment'!Q70/'Historical population and GDP'!$N67)</f>
        <v>109276177.89807986</v>
      </c>
      <c r="R70" s="41">
        <f>IF(ISBLANK('2.1 Nominal investment'!R70),NA(),'2.1 Nominal investment'!R70/'Historical population and GDP'!$N67)</f>
        <v>1065128692.985586</v>
      </c>
      <c r="S70" s="13"/>
      <c r="T70" s="13"/>
      <c r="U70" s="13"/>
      <c r="V70" s="13"/>
      <c r="W70" s="13"/>
      <c r="X70" s="13"/>
      <c r="Y70" s="13"/>
      <c r="Z70" s="13"/>
      <c r="AA70" s="24"/>
      <c r="AB70" s="24"/>
    </row>
    <row r="71" spans="1:28">
      <c r="A71" s="4">
        <f t="shared" si="0"/>
        <v>1933</v>
      </c>
      <c r="B71" s="41">
        <f>IF(ISBLANK('2.1 Nominal investment'!B71),NA(),'2.1 Nominal investment'!B71/'Historical population and GDP'!$N68)</f>
        <v>26651135.541775089</v>
      </c>
      <c r="C71" s="41">
        <f>IF(ISBLANK('2.1 Nominal investment'!C71),NA(),'2.1 Nominal investment'!C71/'Historical population and GDP'!$N68)</f>
        <v>459469265.73865938</v>
      </c>
      <c r="D71" s="41">
        <f>IF(ISBLANK('2.1 Nominal investment'!D71),NA(),'2.1 Nominal investment'!D71/'Historical population and GDP'!$N68)</f>
        <v>486120401.28043449</v>
      </c>
      <c r="E71" s="41">
        <f>IF(ISBLANK('2.1 Nominal investment'!E71),NA(),'2.1 Nominal investment'!E71/'Historical population and GDP'!$N68)</f>
        <v>32530993.36725647</v>
      </c>
      <c r="F71" s="41">
        <f>IF(ISBLANK('2.1 Nominal investment'!F71),NA(),'2.1 Nominal investment'!F71/'Historical population and GDP'!$N68)</f>
        <v>150734280.12231046</v>
      </c>
      <c r="G71" s="41">
        <f>IF(ISBLANK('2.1 Nominal investment'!G71),NA(),'2.1 Nominal investment'!G71/'Historical population and GDP'!$N68)</f>
        <v>286160343.63406855</v>
      </c>
      <c r="H71" s="41">
        <f>IF(ISBLANK('2.1 Nominal investment'!H71),NA(),'2.1 Nominal investment'!H71/'Historical population and GDP'!$N68)</f>
        <v>18782900.03482981</v>
      </c>
      <c r="I71" s="41">
        <f>IF(ISBLANK('2.1 Nominal investment'!I71),NA(),'2.1 Nominal investment'!I71/'Historical population and GDP'!$N68)</f>
        <v>23042716.531893834</v>
      </c>
      <c r="J71" s="51">
        <f>IF(ISBLANK('2.1 Nominal investment'!J71),NA(),'2.1 Nominal investment'!J71/'Historical population and GDP'!$N68)</f>
        <v>10298673.161328625</v>
      </c>
      <c r="K71" s="41" t="e">
        <f>IF(ISBLANK('2.1 Nominal investment'!K71),NA(),'2.1 Nominal investment'!K71/'Historical population and GDP'!$N68)</f>
        <v>#N/A</v>
      </c>
      <c r="L71" s="41">
        <f>IF(ISBLANK('2.1 Nominal investment'!L71),NA(),'2.1 Nominal investment'!L71/'Historical population and GDP'!$N68)</f>
        <v>98019006.660479933</v>
      </c>
      <c r="M71" s="41" t="e">
        <f>IF(ISBLANK('2.1 Nominal investment'!M71),NA(),'2.1 Nominal investment'!M71/'Historical population and GDP'!$N68)</f>
        <v>#N/A</v>
      </c>
      <c r="N71" s="41" t="e">
        <f>IF(ISBLANK('2.1 Nominal investment'!N71),NA(),'2.1 Nominal investment'!N71/'Historical population and GDP'!$N68)</f>
        <v>#N/A</v>
      </c>
      <c r="O71" s="41"/>
      <c r="P71" s="41">
        <f>IF(ISBLANK('2.1 Nominal investment'!P71),NA(),'2.1 Nominal investment'!P71/'Historical population and GDP'!$N68)</f>
        <v>974328918.43889976</v>
      </c>
      <c r="Q71" s="41">
        <f>IF(ISBLANK('2.1 Nominal investment'!Q71),NA(),'2.1 Nominal investment'!Q71/'Historical population and GDP'!$N68)</f>
        <v>131360396.35370238</v>
      </c>
      <c r="R71" s="41">
        <f>IF(ISBLANK('2.1 Nominal investment'!R71),NA(),'2.1 Nominal investment'!R71/'Historical population and GDP'!$N68)</f>
        <v>1105689314.7926021</v>
      </c>
      <c r="S71" s="13"/>
      <c r="T71" s="13"/>
      <c r="U71" s="13"/>
      <c r="V71" s="13"/>
      <c r="W71" s="13"/>
      <c r="X71" s="13"/>
      <c r="Y71" s="13"/>
      <c r="Z71" s="13"/>
      <c r="AA71" s="24"/>
      <c r="AB71" s="24"/>
    </row>
    <row r="72" spans="1:28">
      <c r="A72" s="4">
        <f t="shared" si="0"/>
        <v>1934</v>
      </c>
      <c r="B72" s="41">
        <f>IF(ISBLANK('2.1 Nominal investment'!B72),NA(),'2.1 Nominal investment'!B72/'Historical population and GDP'!$N69)</f>
        <v>37147364.954978183</v>
      </c>
      <c r="C72" s="41">
        <f>IF(ISBLANK('2.1 Nominal investment'!C72),NA(),'2.1 Nominal investment'!C72/'Historical population and GDP'!$N69)</f>
        <v>429994494.97480875</v>
      </c>
      <c r="D72" s="41">
        <f>IF(ISBLANK('2.1 Nominal investment'!D72),NA(),'2.1 Nominal investment'!D72/'Historical population and GDP'!$N69)</f>
        <v>467141859.92978692</v>
      </c>
      <c r="E72" s="41">
        <f>IF(ISBLANK('2.1 Nominal investment'!E72),NA(),'2.1 Nominal investment'!E72/'Historical population and GDP'!$N69)</f>
        <v>20423697.87178994</v>
      </c>
      <c r="F72" s="41">
        <f>IF(ISBLANK('2.1 Nominal investment'!F72),NA(),'2.1 Nominal investment'!F72/'Historical population and GDP'!$N69)</f>
        <v>43274118.382208124</v>
      </c>
      <c r="G72" s="41">
        <f>IF(ISBLANK('2.1 Nominal investment'!G72),NA(),'2.1 Nominal investment'!G72/'Historical population and GDP'!$N69)</f>
        <v>317718202.49448043</v>
      </c>
      <c r="H72" s="41">
        <f>IF(ISBLANK('2.1 Nominal investment'!H72),NA(),'2.1 Nominal investment'!H72/'Historical population and GDP'!$N69)</f>
        <v>27005859.878185023</v>
      </c>
      <c r="I72" s="41">
        <f>IF(ISBLANK('2.1 Nominal investment'!I72),NA(),'2.1 Nominal investment'!I72/'Historical population and GDP'!$N69)</f>
        <v>36962091.78147167</v>
      </c>
      <c r="J72" s="51">
        <f>IF(ISBLANK('2.1 Nominal investment'!J72),NA(),'2.1 Nominal investment'!J72/'Historical population and GDP'!$N69)</f>
        <v>10242197.018916259</v>
      </c>
      <c r="K72" s="41" t="e">
        <f>IF(ISBLANK('2.1 Nominal investment'!K72),NA(),'2.1 Nominal investment'!K72/'Historical population and GDP'!$N69)</f>
        <v>#N/A</v>
      </c>
      <c r="L72" s="41">
        <f>IF(ISBLANK('2.1 Nominal investment'!L72),NA(),'2.1 Nominal investment'!L72/'Historical population and GDP'!$N69)</f>
        <v>140703486.63252747</v>
      </c>
      <c r="M72" s="41" t="e">
        <f>IF(ISBLANK('2.1 Nominal investment'!M72),NA(),'2.1 Nominal investment'!M72/'Historical population and GDP'!$N69)</f>
        <v>#N/A</v>
      </c>
      <c r="N72" s="41" t="e">
        <f>IF(ISBLANK('2.1 Nominal investment'!N72),NA(),'2.1 Nominal investment'!N72/'Historical population and GDP'!$N69)</f>
        <v>#N/A</v>
      </c>
      <c r="O72" s="41"/>
      <c r="P72" s="41">
        <f>IF(ISBLANK('2.1 Nominal investment'!P72),NA(),'2.1 Nominal investment'!P72/'Historical population and GDP'!$N69)</f>
        <v>875563738.55645049</v>
      </c>
      <c r="Q72" s="41">
        <f>IF(ISBLANK('2.1 Nominal investment'!Q72),NA(),'2.1 Nominal investment'!Q72/'Historical population and GDP'!$N69)</f>
        <v>187907775.43291542</v>
      </c>
      <c r="R72" s="41">
        <f>IF(ISBLANK('2.1 Nominal investment'!R72),NA(),'2.1 Nominal investment'!R72/'Historical population and GDP'!$N69)</f>
        <v>1063471513.9893658</v>
      </c>
      <c r="S72" s="13"/>
      <c r="T72" s="13"/>
      <c r="U72" s="13"/>
      <c r="V72" s="13"/>
      <c r="W72" s="13"/>
      <c r="X72" s="13"/>
      <c r="Y72" s="13"/>
      <c r="Z72" s="13"/>
      <c r="AA72" s="24"/>
      <c r="AB72" s="24"/>
    </row>
    <row r="73" spans="1:28">
      <c r="A73" s="4">
        <f t="shared" ref="A73:A136" si="1">A72+1</f>
        <v>1935</v>
      </c>
      <c r="B73" s="41">
        <f>IF(ISBLANK('2.1 Nominal investment'!B73),NA(),'2.1 Nominal investment'!B73/'Historical population and GDP'!$N70)</f>
        <v>58014613.082032397</v>
      </c>
      <c r="C73" s="41">
        <f>IF(ISBLANK('2.1 Nominal investment'!C73),NA(),'2.1 Nominal investment'!C73/'Historical population and GDP'!$N70)</f>
        <v>411044396.62095886</v>
      </c>
      <c r="D73" s="41">
        <f>IF(ISBLANK('2.1 Nominal investment'!D73),NA(),'2.1 Nominal investment'!D73/'Historical population and GDP'!$N70)</f>
        <v>469059009.70299131</v>
      </c>
      <c r="E73" s="41">
        <f>IF(ISBLANK('2.1 Nominal investment'!E73),NA(),'2.1 Nominal investment'!E73/'Historical population and GDP'!$N70)</f>
        <v>24815866.023598906</v>
      </c>
      <c r="F73" s="41">
        <f>IF(ISBLANK('2.1 Nominal investment'!F73),NA(),'2.1 Nominal investment'!F73/'Historical population and GDP'!$N70)</f>
        <v>566095344.91366637</v>
      </c>
      <c r="G73" s="41">
        <f>IF(ISBLANK('2.1 Nominal investment'!G73),NA(),'2.1 Nominal investment'!G73/'Historical population and GDP'!$N70)</f>
        <v>360582771.64998335</v>
      </c>
      <c r="H73" s="41">
        <f>IF(ISBLANK('2.1 Nominal investment'!H73),NA(),'2.1 Nominal investment'!H73/'Historical population and GDP'!$N70)</f>
        <v>24228916.410626389</v>
      </c>
      <c r="I73" s="41">
        <f>IF(ISBLANK('2.1 Nominal investment'!I73),NA(),'2.1 Nominal investment'!I73/'Historical population and GDP'!$N70)</f>
        <v>48702023.823309369</v>
      </c>
      <c r="J73" s="51">
        <f>IF(ISBLANK('2.1 Nominal investment'!J73),NA(),'2.1 Nominal investment'!J73/'Historical population and GDP'!$N70)</f>
        <v>23071148.050145686</v>
      </c>
      <c r="K73" s="41" t="e">
        <f>IF(ISBLANK('2.1 Nominal investment'!K73),NA(),'2.1 Nominal investment'!K73/'Historical population and GDP'!$N70)</f>
        <v>#N/A</v>
      </c>
      <c r="L73" s="41">
        <f>IF(ISBLANK('2.1 Nominal investment'!L73),NA(),'2.1 Nominal investment'!L73/'Historical population and GDP'!$N70)</f>
        <v>159027108.02558163</v>
      </c>
      <c r="M73" s="41" t="e">
        <f>IF(ISBLANK('2.1 Nominal investment'!M73),NA(),'2.1 Nominal investment'!M73/'Historical population and GDP'!$N70)</f>
        <v>#N/A</v>
      </c>
      <c r="N73" s="41" t="e">
        <f>IF(ISBLANK('2.1 Nominal investment'!N73),NA(),'2.1 Nominal investment'!N73/'Historical population and GDP'!$N70)</f>
        <v>#N/A</v>
      </c>
      <c r="O73" s="41"/>
      <c r="P73" s="41">
        <f>IF(ISBLANK('2.1 Nominal investment'!P73),NA(),'2.1 Nominal investment'!P73/'Historical population and GDP'!$N70)</f>
        <v>1444781908.7008662</v>
      </c>
      <c r="Q73" s="41">
        <f>IF(ISBLANK('2.1 Nominal investment'!Q73),NA(),'2.1 Nominal investment'!Q73/'Historical population and GDP'!$N70)</f>
        <v>230800279.89903668</v>
      </c>
      <c r="R73" s="41">
        <f>IF(ISBLANK('2.1 Nominal investment'!R73),NA(),'2.1 Nominal investment'!R73/'Historical population and GDP'!$N70)</f>
        <v>1675582188.5999029</v>
      </c>
      <c r="S73" s="13"/>
      <c r="T73" s="13"/>
      <c r="U73" s="13"/>
      <c r="V73" s="13"/>
      <c r="W73" s="13"/>
      <c r="X73" s="13"/>
      <c r="Y73" s="13"/>
      <c r="Z73" s="13"/>
      <c r="AA73" s="24"/>
      <c r="AB73" s="24"/>
    </row>
    <row r="74" spans="1:28">
      <c r="A74" s="4">
        <f t="shared" si="1"/>
        <v>1936</v>
      </c>
      <c r="B74" s="41">
        <f>IF(ISBLANK('2.1 Nominal investment'!B74),NA(),'2.1 Nominal investment'!B74/'Historical population and GDP'!$N71)</f>
        <v>72827211.086810738</v>
      </c>
      <c r="C74" s="41">
        <f>IF(ISBLANK('2.1 Nominal investment'!C74),NA(),'2.1 Nominal investment'!C74/'Historical population and GDP'!$N71)</f>
        <v>608494005.6975441</v>
      </c>
      <c r="D74" s="41">
        <f>IF(ISBLANK('2.1 Nominal investment'!D74),NA(),'2.1 Nominal investment'!D74/'Historical population and GDP'!$N71)</f>
        <v>681321216.78435493</v>
      </c>
      <c r="E74" s="41">
        <f>IF(ISBLANK('2.1 Nominal investment'!E74),NA(),'2.1 Nominal investment'!E74/'Historical population and GDP'!$N71)</f>
        <v>22914124.070261035</v>
      </c>
      <c r="F74" s="41">
        <f>IF(ISBLANK('2.1 Nominal investment'!F74),NA(),'2.1 Nominal investment'!F74/'Historical population and GDP'!$N71)</f>
        <v>105051351.71159312</v>
      </c>
      <c r="G74" s="41">
        <f>IF(ISBLANK('2.1 Nominal investment'!G74),NA(),'2.1 Nominal investment'!G74/'Historical population and GDP'!$N71)</f>
        <v>331485925.19844407</v>
      </c>
      <c r="H74" s="41">
        <f>IF(ISBLANK('2.1 Nominal investment'!H74),NA(),'2.1 Nominal investment'!H74/'Historical population and GDP'!$N71)</f>
        <v>33238758.052487556</v>
      </c>
      <c r="I74" s="41">
        <f>IF(ISBLANK('2.1 Nominal investment'!I74),NA(),'2.1 Nominal investment'!I74/'Historical population and GDP'!$N71)</f>
        <v>71203551.004648075</v>
      </c>
      <c r="J74" s="51">
        <f>IF(ISBLANK('2.1 Nominal investment'!J74),NA(),'2.1 Nominal investment'!J74/'Historical population and GDP'!$N71)</f>
        <v>48762370.671647333</v>
      </c>
      <c r="K74" s="41" t="e">
        <f>IF(ISBLANK('2.1 Nominal investment'!K74),NA(),'2.1 Nominal investment'!K74/'Historical population and GDP'!$N71)</f>
        <v>#N/A</v>
      </c>
      <c r="L74" s="41">
        <f>IF(ISBLANK('2.1 Nominal investment'!L74),NA(),'2.1 Nominal investment'!L74/'Historical population and GDP'!$N71)</f>
        <v>166532827.74768284</v>
      </c>
      <c r="M74" s="41" t="e">
        <f>IF(ISBLANK('2.1 Nominal investment'!M74),NA(),'2.1 Nominal investment'!M74/'Historical population and GDP'!$N71)</f>
        <v>#N/A</v>
      </c>
      <c r="N74" s="41" t="e">
        <f>IF(ISBLANK('2.1 Nominal investment'!N74),NA(),'2.1 Nominal investment'!N74/'Historical population and GDP'!$N71)</f>
        <v>#N/A</v>
      </c>
      <c r="O74" s="41"/>
      <c r="P74" s="41">
        <f>IF(ISBLANK('2.1 Nominal investment'!P74),NA(),'2.1 Nominal investment'!P74/'Historical population and GDP'!$N71)</f>
        <v>1174011375.8171406</v>
      </c>
      <c r="Q74" s="41">
        <f>IF(ISBLANK('2.1 Nominal investment'!Q74),NA(),'2.1 Nominal investment'!Q74/'Historical population and GDP'!$N71)</f>
        <v>286498749.42397827</v>
      </c>
      <c r="R74" s="41">
        <f>IF(ISBLANK('2.1 Nominal investment'!R74),NA(),'2.1 Nominal investment'!R74/'Historical population and GDP'!$N71)</f>
        <v>1460510125.2411191</v>
      </c>
      <c r="S74" s="13"/>
      <c r="T74" s="13"/>
      <c r="U74" s="13"/>
      <c r="V74" s="13"/>
      <c r="W74" s="13"/>
      <c r="X74" s="13"/>
      <c r="Y74" s="13"/>
      <c r="Z74" s="13"/>
      <c r="AA74" s="24"/>
      <c r="AB74" s="24"/>
    </row>
    <row r="75" spans="1:28">
      <c r="A75" s="4">
        <f t="shared" si="1"/>
        <v>1937</v>
      </c>
      <c r="B75" s="41">
        <f>IF(ISBLANK('2.1 Nominal investment'!B75),NA(),'2.1 Nominal investment'!B75/'Historical population and GDP'!$N72)</f>
        <v>238172229.38546479</v>
      </c>
      <c r="C75" s="41">
        <f>IF(ISBLANK('2.1 Nominal investment'!C75),NA(),'2.1 Nominal investment'!C75/'Historical population and GDP'!$N72)</f>
        <v>579417346.54366827</v>
      </c>
      <c r="D75" s="41">
        <f>IF(ISBLANK('2.1 Nominal investment'!D75),NA(),'2.1 Nominal investment'!D75/'Historical population and GDP'!$N72)</f>
        <v>817589575.92913306</v>
      </c>
      <c r="E75" s="41">
        <f>IF(ISBLANK('2.1 Nominal investment'!E75),NA(),'2.1 Nominal investment'!E75/'Historical population and GDP'!$N72)</f>
        <v>166255134.59169888</v>
      </c>
      <c r="F75" s="41">
        <f>IF(ISBLANK('2.1 Nominal investment'!F75),NA(),'2.1 Nominal investment'!F75/'Historical population and GDP'!$N72)</f>
        <v>237020285.41465101</v>
      </c>
      <c r="G75" s="41">
        <f>IF(ISBLANK('2.1 Nominal investment'!G75),NA(),'2.1 Nominal investment'!G75/'Historical population and GDP'!$N72)</f>
        <v>229246527.7270219</v>
      </c>
      <c r="H75" s="41">
        <f>IF(ISBLANK('2.1 Nominal investment'!H75),NA(),'2.1 Nominal investment'!H75/'Historical population and GDP'!$N72)</f>
        <v>36887590.764612675</v>
      </c>
      <c r="I75" s="41">
        <f>IF(ISBLANK('2.1 Nominal investment'!I75),NA(),'2.1 Nominal investment'!I75/'Historical population and GDP'!$N72)</f>
        <v>74163869.413606808</v>
      </c>
      <c r="J75" s="51">
        <f>IF(ISBLANK('2.1 Nominal investment'!J75),NA(),'2.1 Nominal investment'!J75/'Historical population and GDP'!$N72)</f>
        <v>92412606.937200084</v>
      </c>
      <c r="K75" s="41" t="e">
        <f>IF(ISBLANK('2.1 Nominal investment'!K75),NA(),'2.1 Nominal investment'!K75/'Historical population and GDP'!$N72)</f>
        <v>#N/A</v>
      </c>
      <c r="L75" s="41">
        <f>IF(ISBLANK('2.1 Nominal investment'!L75),NA(),'2.1 Nominal investment'!L75/'Historical population and GDP'!$N72)</f>
        <v>246590167.42211339</v>
      </c>
      <c r="M75" s="41" t="e">
        <f>IF(ISBLANK('2.1 Nominal investment'!M75),NA(),'2.1 Nominal investment'!M75/'Historical population and GDP'!$N72)</f>
        <v>#N/A</v>
      </c>
      <c r="N75" s="41" t="e">
        <f>IF(ISBLANK('2.1 Nominal investment'!N75),NA(),'2.1 Nominal investment'!N75/'Historical population and GDP'!$N72)</f>
        <v>#N/A</v>
      </c>
      <c r="O75" s="41"/>
      <c r="P75" s="41">
        <f>IF(ISBLANK('2.1 Nominal investment'!P75),NA(),'2.1 Nominal investment'!P75/'Historical population and GDP'!$N72)</f>
        <v>1486999114.4271176</v>
      </c>
      <c r="Q75" s="41">
        <f>IF(ISBLANK('2.1 Nominal investment'!Q75),NA(),'2.1 Nominal investment'!Q75/'Historical population and GDP'!$N72)</f>
        <v>413166643.77292025</v>
      </c>
      <c r="R75" s="41">
        <f>IF(ISBLANK('2.1 Nominal investment'!R75),NA(),'2.1 Nominal investment'!R75/'Historical population and GDP'!$N72)</f>
        <v>1900165758.2000377</v>
      </c>
      <c r="S75" s="13"/>
      <c r="T75" s="13"/>
      <c r="U75" s="13"/>
      <c r="V75" s="13"/>
      <c r="W75" s="13"/>
      <c r="X75" s="13"/>
      <c r="Y75" s="13"/>
      <c r="Z75" s="13"/>
      <c r="AA75" s="24"/>
      <c r="AB75" s="24"/>
    </row>
    <row r="76" spans="1:28">
      <c r="A76" s="4">
        <f t="shared" si="1"/>
        <v>1938</v>
      </c>
      <c r="B76" s="41">
        <f>IF(ISBLANK('2.1 Nominal investment'!B76),NA(),'2.1 Nominal investment'!B76/'Historical population and GDP'!$N73)</f>
        <v>346304464.82432801</v>
      </c>
      <c r="C76" s="41">
        <f>IF(ISBLANK('2.1 Nominal investment'!C76),NA(),'2.1 Nominal investment'!C76/'Historical population and GDP'!$N73)</f>
        <v>649315793.32953465</v>
      </c>
      <c r="D76" s="41">
        <f>IF(ISBLANK('2.1 Nominal investment'!D76),NA(),'2.1 Nominal investment'!D76/'Historical population and GDP'!$N73)</f>
        <v>995620258.1538626</v>
      </c>
      <c r="E76" s="41">
        <f>IF(ISBLANK('2.1 Nominal investment'!E76),NA(),'2.1 Nominal investment'!E76/'Historical population and GDP'!$N73)</f>
        <v>377800905.18866849</v>
      </c>
      <c r="F76" s="41">
        <f>IF(ISBLANK('2.1 Nominal investment'!F76),NA(),'2.1 Nominal investment'!F76/'Historical population and GDP'!$N73)</f>
        <v>278928486.18107158</v>
      </c>
      <c r="G76" s="41">
        <f>IF(ISBLANK('2.1 Nominal investment'!G76),NA(),'2.1 Nominal investment'!G76/'Historical population and GDP'!$N73)</f>
        <v>181844943.46744558</v>
      </c>
      <c r="H76" s="41">
        <f>IF(ISBLANK('2.1 Nominal investment'!H76),NA(),'2.1 Nominal investment'!H76/'Historical population and GDP'!$N73)</f>
        <v>46639083.278922401</v>
      </c>
      <c r="I76" s="41">
        <f>IF(ISBLANK('2.1 Nominal investment'!I76),NA(),'2.1 Nominal investment'!I76/'Historical population and GDP'!$N73)</f>
        <v>93320883.316638798</v>
      </c>
      <c r="J76" s="51">
        <f>IF(ISBLANK('2.1 Nominal investment'!J76),NA(),'2.1 Nominal investment'!J76/'Historical population and GDP'!$N73)</f>
        <v>105159997.31162077</v>
      </c>
      <c r="K76" s="41" t="e">
        <f>IF(ISBLANK('2.1 Nominal investment'!K76),NA(),'2.1 Nominal investment'!K76/'Historical population and GDP'!$N73)</f>
        <v>#N/A</v>
      </c>
      <c r="L76" s="41">
        <f>IF(ISBLANK('2.1 Nominal investment'!L76),NA(),'2.1 Nominal investment'!L76/'Historical population and GDP'!$N73)</f>
        <v>339851822.50427413</v>
      </c>
      <c r="M76" s="41">
        <f>IF(ISBLANK('2.1 Nominal investment'!M76),NA(),'2.1 Nominal investment'!M76/'Historical population and GDP'!$N73)</f>
        <v>82249307.201015353</v>
      </c>
      <c r="N76" s="41" t="e">
        <f>IF(ISBLANK('2.1 Nominal investment'!N76),NA(),'2.1 Nominal investment'!N76/'Historical population and GDP'!$N73)</f>
        <v>#N/A</v>
      </c>
      <c r="O76" s="41"/>
      <c r="P76" s="41">
        <f>IF(ISBLANK('2.1 Nominal investment'!P76),NA(),'2.1 Nominal investment'!P76/'Historical population and GDP'!$N73)</f>
        <v>1880833676.2699707</v>
      </c>
      <c r="Q76" s="41">
        <f>IF(ISBLANK('2.1 Nominal investment'!Q76),NA(),'2.1 Nominal investment'!Q76/'Historical population and GDP'!$N73)</f>
        <v>620582010.33354902</v>
      </c>
      <c r="R76" s="41">
        <f>IF(ISBLANK('2.1 Nominal investment'!R76),NA(),'2.1 Nominal investment'!R76/'Historical population and GDP'!$N73)</f>
        <v>2501415686.6035199</v>
      </c>
      <c r="S76" s="13"/>
      <c r="T76" s="13"/>
      <c r="U76" s="13"/>
      <c r="V76" s="13"/>
      <c r="W76" s="13"/>
      <c r="X76" s="13"/>
      <c r="Y76" s="13"/>
      <c r="Z76" s="13"/>
      <c r="AA76" s="24"/>
      <c r="AB76" s="24"/>
    </row>
    <row r="77" spans="1:28">
      <c r="A77" s="4">
        <f t="shared" si="1"/>
        <v>1939</v>
      </c>
      <c r="B77" s="41">
        <f>IF(ISBLANK('2.1 Nominal investment'!B77),NA(),'2.1 Nominal investment'!B77/'Historical population and GDP'!$N74)</f>
        <v>445069120.56566149</v>
      </c>
      <c r="C77" s="41">
        <f>IF(ISBLANK('2.1 Nominal investment'!C77),NA(),'2.1 Nominal investment'!C77/'Historical population and GDP'!$N74)</f>
        <v>501645442.23477048</v>
      </c>
      <c r="D77" s="41">
        <f>IF(ISBLANK('2.1 Nominal investment'!D77),NA(),'2.1 Nominal investment'!D77/'Historical population and GDP'!$N74)</f>
        <v>946714562.80043197</v>
      </c>
      <c r="E77" s="41">
        <f>IF(ISBLANK('2.1 Nominal investment'!E77),NA(),'2.1 Nominal investment'!E77/'Historical population and GDP'!$N74)</f>
        <v>565608667.98860788</v>
      </c>
      <c r="F77" s="41">
        <f>IF(ISBLANK('2.1 Nominal investment'!F77),NA(),'2.1 Nominal investment'!F77/'Historical population and GDP'!$N74)</f>
        <v>279846661.83870858</v>
      </c>
      <c r="G77" s="41">
        <f>IF(ISBLANK('2.1 Nominal investment'!G77),NA(),'2.1 Nominal investment'!G77/'Historical population and GDP'!$N74)</f>
        <v>227675560.29467475</v>
      </c>
      <c r="H77" s="41">
        <f>IF(ISBLANK('2.1 Nominal investment'!H77),NA(),'2.1 Nominal investment'!H77/'Historical population and GDP'!$N74)</f>
        <v>83814875.614161819</v>
      </c>
      <c r="I77" s="41">
        <f>IF(ISBLANK('2.1 Nominal investment'!I77),NA(),'2.1 Nominal investment'!I77/'Historical population and GDP'!$N74)</f>
        <v>94129837.296147555</v>
      </c>
      <c r="J77" s="51">
        <f>IF(ISBLANK('2.1 Nominal investment'!J77),NA(),'2.1 Nominal investment'!J77/'Historical population and GDP'!$N74)</f>
        <v>130784656.58403639</v>
      </c>
      <c r="K77" s="41" t="e">
        <f>IF(ISBLANK('2.1 Nominal investment'!K77),NA(),'2.1 Nominal investment'!K77/'Historical population and GDP'!$N74)</f>
        <v>#N/A</v>
      </c>
      <c r="L77" s="41">
        <f>IF(ISBLANK('2.1 Nominal investment'!L77),NA(),'2.1 Nominal investment'!L77/'Historical population and GDP'!$N74)</f>
        <v>262612102.04049006</v>
      </c>
      <c r="M77" s="41">
        <f>IF(ISBLANK('2.1 Nominal investment'!M77),NA(),'2.1 Nominal investment'!M77/'Historical population and GDP'!$N74)</f>
        <v>549359407.74612999</v>
      </c>
      <c r="N77" s="41" t="e">
        <f>IF(ISBLANK('2.1 Nominal investment'!N77),NA(),'2.1 Nominal investment'!N77/'Historical population and GDP'!$N74)</f>
        <v>#N/A</v>
      </c>
      <c r="O77" s="41"/>
      <c r="P77" s="41">
        <f>IF(ISBLANK('2.1 Nominal investment'!P77),NA(),'2.1 Nominal investment'!P77/'Historical population and GDP'!$N74)</f>
        <v>2103660328.5365851</v>
      </c>
      <c r="Q77" s="41">
        <f>IF(ISBLANK('2.1 Nominal investment'!Q77),NA(),'2.1 Nominal investment'!Q77/'Historical population and GDP'!$N74)</f>
        <v>1036886003.6668041</v>
      </c>
      <c r="R77" s="41">
        <f>IF(ISBLANK('2.1 Nominal investment'!R77),NA(),'2.1 Nominal investment'!R77/'Historical population and GDP'!$N74)</f>
        <v>3140546332.2033892</v>
      </c>
      <c r="S77" s="13"/>
      <c r="T77" s="13"/>
      <c r="U77" s="13"/>
      <c r="V77" s="13"/>
      <c r="W77" s="13"/>
      <c r="X77" s="13"/>
      <c r="Y77" s="13"/>
      <c r="Z77" s="13"/>
      <c r="AA77" s="24"/>
      <c r="AB77" s="24"/>
    </row>
    <row r="78" spans="1:28">
      <c r="A78" s="4">
        <f t="shared" si="1"/>
        <v>1940</v>
      </c>
      <c r="B78" s="41">
        <f>IF(ISBLANK('2.1 Nominal investment'!B78),NA(),'2.1 Nominal investment'!B78/'Historical population and GDP'!$N75)</f>
        <v>470579861.58482063</v>
      </c>
      <c r="C78" s="41">
        <f>IF(ISBLANK('2.1 Nominal investment'!C78),NA(),'2.1 Nominal investment'!C78/'Historical population and GDP'!$N75)</f>
        <v>191937726.61151439</v>
      </c>
      <c r="D78" s="41">
        <f>IF(ISBLANK('2.1 Nominal investment'!D78),NA(),'2.1 Nominal investment'!D78/'Historical population and GDP'!$N75)</f>
        <v>662517588.19633508</v>
      </c>
      <c r="E78" s="41">
        <f>IF(ISBLANK('2.1 Nominal investment'!E78),NA(),'2.1 Nominal investment'!E78/'Historical population and GDP'!$N75)</f>
        <v>572547847.05423915</v>
      </c>
      <c r="F78" s="41">
        <f>IF(ISBLANK('2.1 Nominal investment'!F78),NA(),'2.1 Nominal investment'!F78/'Historical population and GDP'!$N75)</f>
        <v>320488876.37619454</v>
      </c>
      <c r="G78" s="41">
        <f>IF(ISBLANK('2.1 Nominal investment'!G78),NA(),'2.1 Nominal investment'!G78/'Historical population and GDP'!$N75)</f>
        <v>250696375.57550019</v>
      </c>
      <c r="H78" s="41">
        <f>IF(ISBLANK('2.1 Nominal investment'!H78),NA(),'2.1 Nominal investment'!H78/'Historical population and GDP'!$N75)</f>
        <v>59484619.42476847</v>
      </c>
      <c r="I78" s="41">
        <f>IF(ISBLANK('2.1 Nominal investment'!I78),NA(),'2.1 Nominal investment'!I78/'Historical population and GDP'!$N75)</f>
        <v>120760579.70342143</v>
      </c>
      <c r="J78" s="51">
        <f>IF(ISBLANK('2.1 Nominal investment'!J78),NA(),'2.1 Nominal investment'!J78/'Historical population and GDP'!$N75)</f>
        <v>82331244.515608445</v>
      </c>
      <c r="K78" s="41" t="e">
        <f>IF(ISBLANK('2.1 Nominal investment'!K78),NA(),'2.1 Nominal investment'!K78/'Historical population and GDP'!$N75)</f>
        <v>#N/A</v>
      </c>
      <c r="L78" s="41">
        <f>IF(ISBLANK('2.1 Nominal investment'!L78),NA(),'2.1 Nominal investment'!L78/'Historical population and GDP'!$N75)</f>
        <v>208153260.66287357</v>
      </c>
      <c r="M78" s="41">
        <f>IF(ISBLANK('2.1 Nominal investment'!M78),NA(),'2.1 Nominal investment'!M78/'Historical population and GDP'!$N75)</f>
        <v>694274853.76696658</v>
      </c>
      <c r="N78" s="41" t="e">
        <f>IF(ISBLANK('2.1 Nominal investment'!N78),NA(),'2.1 Nominal investment'!N78/'Historical population and GDP'!$N75)</f>
        <v>#N/A</v>
      </c>
      <c r="O78" s="41"/>
      <c r="P78" s="41">
        <f>IF(ISBLANK('2.1 Nominal investment'!P78),NA(),'2.1 Nominal investment'!P78/'Historical population and GDP'!$N75)</f>
        <v>1865735306.6270373</v>
      </c>
      <c r="Q78" s="41">
        <f>IF(ISBLANK('2.1 Nominal investment'!Q78),NA(),'2.1 Nominal investment'!Q78/'Historical population and GDP'!$N75)</f>
        <v>1105519938.64887</v>
      </c>
      <c r="R78" s="41">
        <f>IF(ISBLANK('2.1 Nominal investment'!R78),NA(),'2.1 Nominal investment'!R78/'Historical population and GDP'!$N75)</f>
        <v>2971255245.2759075</v>
      </c>
      <c r="S78" s="13"/>
      <c r="T78" s="13"/>
      <c r="U78" s="13"/>
      <c r="V78" s="13"/>
      <c r="W78" s="13"/>
      <c r="X78" s="13"/>
      <c r="Y78" s="13"/>
      <c r="Z78" s="13"/>
      <c r="AA78" s="24"/>
      <c r="AB78" s="24"/>
    </row>
    <row r="79" spans="1:28">
      <c r="A79" s="4">
        <f t="shared" si="1"/>
        <v>1941</v>
      </c>
      <c r="B79" s="41">
        <f>IF(ISBLANK('2.1 Nominal investment'!B79),NA(),'2.1 Nominal investment'!B79/'Historical population and GDP'!$N76)</f>
        <v>218640855.92125711</v>
      </c>
      <c r="C79" s="41">
        <f>IF(ISBLANK('2.1 Nominal investment'!C79),NA(),'2.1 Nominal investment'!C79/'Historical population and GDP'!$N76)</f>
        <v>-13295846.489799455</v>
      </c>
      <c r="D79" s="41">
        <f>IF(ISBLANK('2.1 Nominal investment'!D79),NA(),'2.1 Nominal investment'!D79/'Historical population and GDP'!$N76)</f>
        <v>205345009.43145764</v>
      </c>
      <c r="E79" s="41">
        <f>IF(ISBLANK('2.1 Nominal investment'!E79),NA(),'2.1 Nominal investment'!E79/'Historical population and GDP'!$N76)</f>
        <v>269357254.53568232</v>
      </c>
      <c r="F79" s="41">
        <f>IF(ISBLANK('2.1 Nominal investment'!F79),NA(),'2.1 Nominal investment'!F79/'Historical population and GDP'!$N76)</f>
        <v>343853955.54192293</v>
      </c>
      <c r="G79" s="41">
        <f>IF(ISBLANK('2.1 Nominal investment'!G79),NA(),'2.1 Nominal investment'!G79/'Historical population and GDP'!$N76)</f>
        <v>236742899.10314503</v>
      </c>
      <c r="H79" s="41">
        <f>IF(ISBLANK('2.1 Nominal investment'!H79),NA(),'2.1 Nominal investment'!H79/'Historical population and GDP'!$N76)</f>
        <v>35161813.391506203</v>
      </c>
      <c r="I79" s="41">
        <f>IF(ISBLANK('2.1 Nominal investment'!I79),NA(),'2.1 Nominal investment'!I79/'Historical population and GDP'!$N76)</f>
        <v>133533156.91234875</v>
      </c>
      <c r="J79" s="51">
        <f>IF(ISBLANK('2.1 Nominal investment'!J79),NA(),'2.1 Nominal investment'!J79/'Historical population and GDP'!$N76)</f>
        <v>68215736.121044144</v>
      </c>
      <c r="K79" s="41" t="e">
        <f>IF(ISBLANK('2.1 Nominal investment'!K79),NA(),'2.1 Nominal investment'!K79/'Historical population and GDP'!$N76)</f>
        <v>#N/A</v>
      </c>
      <c r="L79" s="41">
        <f>IF(ISBLANK('2.1 Nominal investment'!L79),NA(),'2.1 Nominal investment'!L79/'Historical population and GDP'!$N76)</f>
        <v>181401912.3126418</v>
      </c>
      <c r="M79" s="41">
        <f>IF(ISBLANK('2.1 Nominal investment'!M79),NA(),'2.1 Nominal investment'!M79/'Historical population and GDP'!$N76)</f>
        <v>804971289.77434814</v>
      </c>
      <c r="N79" s="41" t="e">
        <f>IF(ISBLANK('2.1 Nominal investment'!N79),NA(),'2.1 Nominal investment'!N79/'Historical population and GDP'!$N76)</f>
        <v>#N/A</v>
      </c>
      <c r="O79" s="41"/>
      <c r="P79" s="41">
        <f>IF(ISBLANK('2.1 Nominal investment'!P79),NA(),'2.1 Nominal investment'!P79/'Historical population and GDP'!$N76)</f>
        <v>1090460932.0037141</v>
      </c>
      <c r="Q79" s="41">
        <f>IF(ISBLANK('2.1 Nominal investment'!Q79),NA(),'2.1 Nominal investment'!Q79/'Historical population and GDP'!$N76)</f>
        <v>1188122095.120383</v>
      </c>
      <c r="R79" s="41">
        <f>IF(ISBLANK('2.1 Nominal investment'!R79),NA(),'2.1 Nominal investment'!R79/'Historical population and GDP'!$N76)</f>
        <v>2278583027.1240969</v>
      </c>
      <c r="S79" s="13"/>
      <c r="T79" s="13"/>
      <c r="U79" s="13"/>
      <c r="V79" s="13"/>
      <c r="W79" s="13"/>
      <c r="X79" s="13"/>
      <c r="Y79" s="13"/>
      <c r="Z79" s="13"/>
      <c r="AA79" s="24"/>
      <c r="AB79" s="24"/>
    </row>
    <row r="80" spans="1:28">
      <c r="A80" s="4">
        <f t="shared" si="1"/>
        <v>1942</v>
      </c>
      <c r="B80" s="41">
        <f>IF(ISBLANK('2.1 Nominal investment'!B80),NA(),'2.1 Nominal investment'!B80/'Historical population and GDP'!$N77)</f>
        <v>68705938.811952785</v>
      </c>
      <c r="C80" s="41">
        <f>IF(ISBLANK('2.1 Nominal investment'!C80),NA(),'2.1 Nominal investment'!C80/'Historical population and GDP'!$N77)</f>
        <v>-21211212.350496847</v>
      </c>
      <c r="D80" s="41">
        <f>IF(ISBLANK('2.1 Nominal investment'!D80),NA(),'2.1 Nominal investment'!D80/'Historical population and GDP'!$N77)</f>
        <v>47494726.461455934</v>
      </c>
      <c r="E80" s="41">
        <f>IF(ISBLANK('2.1 Nominal investment'!E80),NA(),'2.1 Nominal investment'!E80/'Historical population and GDP'!$N77)</f>
        <v>90320486.624361411</v>
      </c>
      <c r="F80" s="41">
        <f>IF(ISBLANK('2.1 Nominal investment'!F80),NA(),'2.1 Nominal investment'!F80/'Historical population and GDP'!$N77)</f>
        <v>194166307.55268607</v>
      </c>
      <c r="G80" s="41">
        <f>IF(ISBLANK('2.1 Nominal investment'!G80),NA(),'2.1 Nominal investment'!G80/'Historical population and GDP'!$N77)</f>
        <v>339908247.95787573</v>
      </c>
      <c r="H80" s="41">
        <f>IF(ISBLANK('2.1 Nominal investment'!H80),NA(),'2.1 Nominal investment'!H80/'Historical population and GDP'!$N77)</f>
        <v>23193731.392773326</v>
      </c>
      <c r="I80" s="41">
        <f>IF(ISBLANK('2.1 Nominal investment'!I80),NA(),'2.1 Nominal investment'!I80/'Historical population and GDP'!$N77)</f>
        <v>122825091.90838835</v>
      </c>
      <c r="J80" s="51">
        <f>IF(ISBLANK('2.1 Nominal investment'!J80),NA(),'2.1 Nominal investment'!J80/'Historical population and GDP'!$N77)</f>
        <v>29558689.150395561</v>
      </c>
      <c r="K80" s="41" t="e">
        <f>IF(ISBLANK('2.1 Nominal investment'!K80),NA(),'2.1 Nominal investment'!K80/'Historical population and GDP'!$N77)</f>
        <v>#N/A</v>
      </c>
      <c r="L80" s="41">
        <f>IF(ISBLANK('2.1 Nominal investment'!L80),NA(),'2.1 Nominal investment'!L80/'Historical population and GDP'!$N77)</f>
        <v>154095834.46798274</v>
      </c>
      <c r="M80" s="41">
        <f>IF(ISBLANK('2.1 Nominal investment'!M80),NA(),'2.1 Nominal investment'!M80/'Historical population and GDP'!$N77)</f>
        <v>657169903.14996719</v>
      </c>
      <c r="N80" s="41" t="e">
        <f>IF(ISBLANK('2.1 Nominal investment'!N80),NA(),'2.1 Nominal investment'!N80/'Historical population and GDP'!$N77)</f>
        <v>#N/A</v>
      </c>
      <c r="O80" s="41"/>
      <c r="P80" s="41">
        <f>IF(ISBLANK('2.1 Nominal investment'!P80),NA(),'2.1 Nominal investment'!P80/'Historical population and GDP'!$N77)</f>
        <v>695083499.98915243</v>
      </c>
      <c r="Q80" s="41">
        <f>IF(ISBLANK('2.1 Nominal investment'!Q80),NA(),'2.1 Nominal investment'!Q80/'Historical population and GDP'!$N77)</f>
        <v>963649518.67673385</v>
      </c>
      <c r="R80" s="41">
        <f>'2.2 Real investment'!H82/'2.2 Real investment'!H81-1</f>
        <v>0.66637513678116655</v>
      </c>
      <c r="S80" s="13"/>
      <c r="T80" s="13"/>
      <c r="U80" s="13"/>
      <c r="V80" s="13"/>
      <c r="W80" s="13"/>
      <c r="X80" s="13"/>
      <c r="Y80" s="13"/>
      <c r="Z80" s="13"/>
      <c r="AA80" s="24"/>
      <c r="AB80" s="24"/>
    </row>
    <row r="81" spans="1:28">
      <c r="A81" s="4">
        <f t="shared" si="1"/>
        <v>1943</v>
      </c>
      <c r="B81" s="41">
        <f>IF(ISBLANK('2.1 Nominal investment'!B81),NA(),'2.1 Nominal investment'!B81/'Historical population and GDP'!$N78)</f>
        <v>15941483.986839011</v>
      </c>
      <c r="C81" s="41">
        <f>IF(ISBLANK('2.1 Nominal investment'!C81),NA(),'2.1 Nominal investment'!C81/'Historical population and GDP'!$N78)</f>
        <v>58668984.176982112</v>
      </c>
      <c r="D81" s="41">
        <f>IF(ISBLANK('2.1 Nominal investment'!D81),NA(),'2.1 Nominal investment'!D81/'Historical population and GDP'!$N78)</f>
        <v>74610468.163821131</v>
      </c>
      <c r="E81" s="41">
        <f>IF(ISBLANK('2.1 Nominal investment'!E81),NA(),'2.1 Nominal investment'!E81/'Historical population and GDP'!$N78)</f>
        <v>29925117.686478954</v>
      </c>
      <c r="F81" s="41">
        <f>IF(ISBLANK('2.1 Nominal investment'!F81),NA(),'2.1 Nominal investment'!F81/'Historical population and GDP'!$N78)</f>
        <v>59708141.792928196</v>
      </c>
      <c r="G81" s="41">
        <f>IF(ISBLANK('2.1 Nominal investment'!G81),NA(),'2.1 Nominal investment'!G81/'Historical population and GDP'!$N78)</f>
        <v>283269581.59059894</v>
      </c>
      <c r="H81" s="41">
        <f>IF(ISBLANK('2.1 Nominal investment'!H81),NA(),'2.1 Nominal investment'!H81/'Historical population and GDP'!$N78)</f>
        <v>17302908.269300815</v>
      </c>
      <c r="I81" s="41">
        <f>IF(ISBLANK('2.1 Nominal investment'!I81),NA(),'2.1 Nominal investment'!I81/'Historical population and GDP'!$N78)</f>
        <v>180207561.21991512</v>
      </c>
      <c r="J81" s="51">
        <f>IF(ISBLANK('2.1 Nominal investment'!J81),NA(),'2.1 Nominal investment'!J81/'Historical population and GDP'!$N78)</f>
        <v>32977311.380392097</v>
      </c>
      <c r="K81" s="41" t="e">
        <f>IF(ISBLANK('2.1 Nominal investment'!K81),NA(),'2.1 Nominal investment'!K81/'Historical population and GDP'!$N78)</f>
        <v>#N/A</v>
      </c>
      <c r="L81" s="41">
        <f>IF(ISBLANK('2.1 Nominal investment'!L81),NA(),'2.1 Nominal investment'!L81/'Historical population and GDP'!$N78)</f>
        <v>158908104.93578297</v>
      </c>
      <c r="M81" s="41">
        <f>IF(ISBLANK('2.1 Nominal investment'!M81),NA(),'2.1 Nominal investment'!M81/'Historical population and GDP'!$N78)</f>
        <v>225515644.30554083</v>
      </c>
      <c r="N81" s="41" t="e">
        <f>IF(ISBLANK('2.1 Nominal investment'!N81),NA(),'2.1 Nominal investment'!N81/'Historical population and GDP'!$N78)</f>
        <v>#N/A</v>
      </c>
      <c r="O81" s="41"/>
      <c r="P81" s="41">
        <f>IF(ISBLANK('2.1 Nominal investment'!P81),NA(),'2.1 Nominal investment'!P81/'Historical population and GDP'!$N78)</f>
        <v>464816217.50312805</v>
      </c>
      <c r="Q81" s="41">
        <f>IF(ISBLANK('2.1 Nominal investment'!Q81),NA(),'2.1 Nominal investment'!Q81/'Historical population and GDP'!$N78)</f>
        <v>597608621.84163094</v>
      </c>
      <c r="R81" s="41">
        <f>IF(ISBLANK('2.1 Nominal investment'!R81),NA(),'2.1 Nominal investment'!R81/'Historical population and GDP'!$N78)</f>
        <v>1062424839.344759</v>
      </c>
      <c r="S81" s="13"/>
      <c r="T81" s="13"/>
      <c r="U81" s="13"/>
      <c r="V81" s="13"/>
      <c r="W81" s="13"/>
      <c r="X81" s="13"/>
      <c r="Y81" s="13"/>
      <c r="Z81" s="13"/>
      <c r="AA81" s="24"/>
      <c r="AB81" s="24"/>
    </row>
    <row r="82" spans="1:28">
      <c r="A82" s="4">
        <f t="shared" si="1"/>
        <v>1944</v>
      </c>
      <c r="B82" s="41">
        <f>IF(ISBLANK('2.1 Nominal investment'!B82),NA(),'2.1 Nominal investment'!B82/'Historical population and GDP'!$N79)</f>
        <v>24894291.112151153</v>
      </c>
      <c r="C82" s="41">
        <f>IF(ISBLANK('2.1 Nominal investment'!C82),NA(),'2.1 Nominal investment'!C82/'Historical population and GDP'!$N79)</f>
        <v>84189018.859971657</v>
      </c>
      <c r="D82" s="41">
        <f>IF(ISBLANK('2.1 Nominal investment'!D82),NA(),'2.1 Nominal investment'!D82/'Historical population and GDP'!$N79)</f>
        <v>109083309.9721228</v>
      </c>
      <c r="E82" s="41">
        <f>IF(ISBLANK('2.1 Nominal investment'!E82),NA(),'2.1 Nominal investment'!E82/'Historical population and GDP'!$N79)</f>
        <v>43078136.833621182</v>
      </c>
      <c r="F82" s="41">
        <f>IF(ISBLANK('2.1 Nominal investment'!F82),NA(),'2.1 Nominal investment'!F82/'Historical population and GDP'!$N79)</f>
        <v>246799434.75968754</v>
      </c>
      <c r="G82" s="41">
        <f>IF(ISBLANK('2.1 Nominal investment'!G82),NA(),'2.1 Nominal investment'!G82/'Historical population and GDP'!$N79)</f>
        <v>326621933.42130697</v>
      </c>
      <c r="H82" s="41">
        <f>IF(ISBLANK('2.1 Nominal investment'!H82),NA(),'2.1 Nominal investment'!H82/'Historical population and GDP'!$N79)</f>
        <v>28833136.133968122</v>
      </c>
      <c r="I82" s="41">
        <f>IF(ISBLANK('2.1 Nominal investment'!I82),NA(),'2.1 Nominal investment'!I82/'Historical population and GDP'!$N79)</f>
        <v>202915677.24468598</v>
      </c>
      <c r="J82" s="51">
        <f>IF(ISBLANK('2.1 Nominal investment'!J82),NA(),'2.1 Nominal investment'!J82/'Historical population and GDP'!$N79)</f>
        <v>64837418.437634036</v>
      </c>
      <c r="K82" s="41" t="e">
        <f>IF(ISBLANK('2.1 Nominal investment'!K82),NA(),'2.1 Nominal investment'!K82/'Historical population and GDP'!$N79)</f>
        <v>#N/A</v>
      </c>
      <c r="L82" s="41">
        <f>IF(ISBLANK('2.1 Nominal investment'!L82),NA(),'2.1 Nominal investment'!L82/'Historical population and GDP'!$N79)</f>
        <v>206677047.50043249</v>
      </c>
      <c r="M82" s="41">
        <f>IF(ISBLANK('2.1 Nominal investment'!M82),NA(),'2.1 Nominal investment'!M82/'Historical population and GDP'!$N79)</f>
        <v>176454654.04528606</v>
      </c>
      <c r="N82" s="41" t="e">
        <f>IF(ISBLANK('2.1 Nominal investment'!N82),NA(),'2.1 Nominal investment'!N82/'Historical population and GDP'!$N79)</f>
        <v>#N/A</v>
      </c>
      <c r="O82" s="41"/>
      <c r="P82" s="41">
        <f>IF(ISBLANK('2.1 Nominal investment'!P82),NA(),'2.1 Nominal investment'!P82/'Historical population and GDP'!$N79)</f>
        <v>754415951.12070656</v>
      </c>
      <c r="Q82" s="41">
        <f>IF(ISBLANK('2.1 Nominal investment'!Q82),NA(),'2.1 Nominal investment'!Q82/'Historical population and GDP'!$N79)</f>
        <v>650884797.22803855</v>
      </c>
      <c r="R82" s="41">
        <f>IF(ISBLANK('2.1 Nominal investment'!R82),NA(),'2.1 Nominal investment'!R82/'Historical population and GDP'!$N79)</f>
        <v>1405300748.3487451</v>
      </c>
      <c r="S82" s="13"/>
      <c r="T82" s="13"/>
      <c r="U82" s="13"/>
      <c r="V82" s="13"/>
      <c r="W82" s="13"/>
      <c r="X82" s="13"/>
      <c r="Y82" s="13"/>
      <c r="Z82" s="13"/>
      <c r="AA82" s="24"/>
      <c r="AB82" s="24"/>
    </row>
    <row r="83" spans="1:28">
      <c r="A83" s="4">
        <f t="shared" si="1"/>
        <v>1945</v>
      </c>
      <c r="B83" s="41">
        <f>IF(ISBLANK('2.1 Nominal investment'!B83),NA(),'2.1 Nominal investment'!B83/'Historical population and GDP'!$N80)</f>
        <v>36276046.342954077</v>
      </c>
      <c r="C83" s="41">
        <f>IF(ISBLANK('2.1 Nominal investment'!C83),NA(),'2.1 Nominal investment'!C83/'Historical population and GDP'!$N80)</f>
        <v>116654190.26340026</v>
      </c>
      <c r="D83" s="41">
        <f>IF(ISBLANK('2.1 Nominal investment'!D83),NA(),'2.1 Nominal investment'!D83/'Historical population and GDP'!$N80)</f>
        <v>152930236.60635433</v>
      </c>
      <c r="E83" s="41">
        <f>IF(ISBLANK('2.1 Nominal investment'!E83),NA(),'2.1 Nominal investment'!E83/'Historical population and GDP'!$N80)</f>
        <v>72284807.995307848</v>
      </c>
      <c r="F83" s="41">
        <f>IF(ISBLANK('2.1 Nominal investment'!F83),NA(),'2.1 Nominal investment'!F83/'Historical population and GDP'!$N80)</f>
        <v>555400773.59938788</v>
      </c>
      <c r="G83" s="41">
        <f>IF(ISBLANK('2.1 Nominal investment'!G83),NA(),'2.1 Nominal investment'!G83/'Historical population and GDP'!$N80)</f>
        <v>319764964.03223526</v>
      </c>
      <c r="H83" s="41">
        <f>IF(ISBLANK('2.1 Nominal investment'!H83),NA(),'2.1 Nominal investment'!H83/'Historical population and GDP'!$N80)</f>
        <v>28959838.801309522</v>
      </c>
      <c r="I83" s="41">
        <f>IF(ISBLANK('2.1 Nominal investment'!I83),NA(),'2.1 Nominal investment'!I83/'Historical population and GDP'!$N80)</f>
        <v>195283486.24988163</v>
      </c>
      <c r="J83" s="51">
        <f>IF(ISBLANK('2.1 Nominal investment'!J83),NA(),'2.1 Nominal investment'!J83/'Historical population and GDP'!$N80)</f>
        <v>156564665.53062251</v>
      </c>
      <c r="K83" s="41" t="e">
        <f>IF(ISBLANK('2.1 Nominal investment'!K83),NA(),'2.1 Nominal investment'!K83/'Historical population and GDP'!$N80)</f>
        <v>#N/A</v>
      </c>
      <c r="L83" s="41">
        <f>IF(ISBLANK('2.1 Nominal investment'!L83),NA(),'2.1 Nominal investment'!L83/'Historical population and GDP'!$N80)</f>
        <v>215501602.98062244</v>
      </c>
      <c r="M83" s="41">
        <f>IF(ISBLANK('2.1 Nominal investment'!M83),NA(),'2.1 Nominal investment'!M83/'Historical population and GDP'!$N80)</f>
        <v>524308220.55314505</v>
      </c>
      <c r="N83" s="41" t="e">
        <f>IF(ISBLANK('2.1 Nominal investment'!N83),NA(),'2.1 Nominal investment'!N83/'Historical population and GDP'!$N80)</f>
        <v>#N/A</v>
      </c>
      <c r="O83" s="41"/>
      <c r="P83" s="41">
        <f>IF(ISBLANK('2.1 Nominal investment'!P83),NA(),'2.1 Nominal investment'!P83/'Historical population and GDP'!$N80)</f>
        <v>1129340621.034595</v>
      </c>
      <c r="Q83" s="41">
        <f>IF(ISBLANK('2.1 Nominal investment'!Q83),NA(),'2.1 Nominal investment'!Q83/'Historical population and GDP'!$N80)</f>
        <v>1091657975.3142717</v>
      </c>
      <c r="R83" s="41">
        <f>IF(ISBLANK('2.1 Nominal investment'!R83),NA(),'2.1 Nominal investment'!R83/'Historical population and GDP'!$N80)</f>
        <v>2220998596.3488665</v>
      </c>
      <c r="S83" s="13"/>
      <c r="T83" s="13"/>
      <c r="U83" s="13"/>
      <c r="V83" s="13"/>
      <c r="W83" s="13"/>
      <c r="X83" s="13"/>
      <c r="Y83" s="13"/>
      <c r="Z83" s="13"/>
      <c r="AA83" s="24"/>
      <c r="AB83" s="24"/>
    </row>
    <row r="84" spans="1:28">
      <c r="A84" s="4">
        <f t="shared" si="1"/>
        <v>1946</v>
      </c>
      <c r="B84" s="41">
        <f>IF(ISBLANK('2.1 Nominal investment'!B84),NA(),'2.1 Nominal investment'!B84/'Historical population and GDP'!$N81)</f>
        <v>48618478.838331483</v>
      </c>
      <c r="C84" s="41">
        <f>IF(ISBLANK('2.1 Nominal investment'!C84),NA(),'2.1 Nominal investment'!C84/'Historical population and GDP'!$N81)</f>
        <v>180434890.45223182</v>
      </c>
      <c r="D84" s="41">
        <f>IF(ISBLANK('2.1 Nominal investment'!D84),NA(),'2.1 Nominal investment'!D84/'Historical population and GDP'!$N81)</f>
        <v>229053369.29056332</v>
      </c>
      <c r="E84" s="41">
        <f>IF(ISBLANK('2.1 Nominal investment'!E84),NA(),'2.1 Nominal investment'!E84/'Historical population and GDP'!$N81)</f>
        <v>138140220.20366994</v>
      </c>
      <c r="F84" s="41">
        <f>IF(ISBLANK('2.1 Nominal investment'!F84),NA(),'2.1 Nominal investment'!F84/'Historical population and GDP'!$N81)</f>
        <v>561476080.14096689</v>
      </c>
      <c r="G84" s="41">
        <f>IF(ISBLANK('2.1 Nominal investment'!G84),NA(),'2.1 Nominal investment'!G84/'Historical population and GDP'!$N81)</f>
        <v>260206587.85835022</v>
      </c>
      <c r="H84" s="41">
        <f>IF(ISBLANK('2.1 Nominal investment'!H84),NA(),'2.1 Nominal investment'!H84/'Historical population and GDP'!$N81)</f>
        <v>85208438.082734525</v>
      </c>
      <c r="I84" s="41">
        <f>IF(ISBLANK('2.1 Nominal investment'!I84),NA(),'2.1 Nominal investment'!I84/'Historical population and GDP'!$N81)</f>
        <v>180309821.45825422</v>
      </c>
      <c r="J84" s="51">
        <f>IF(ISBLANK('2.1 Nominal investment'!J84),NA(),'2.1 Nominal investment'!J84/'Historical population and GDP'!$N81)</f>
        <v>128280210.15032698</v>
      </c>
      <c r="K84" s="41" t="e">
        <f>IF(ISBLANK('2.1 Nominal investment'!K84),NA(),'2.1 Nominal investment'!K84/'Historical population and GDP'!$N81)</f>
        <v>#N/A</v>
      </c>
      <c r="L84" s="41">
        <f>IF(ISBLANK('2.1 Nominal investment'!L84),NA(),'2.1 Nominal investment'!L84/'Historical population and GDP'!$N81)</f>
        <v>213840184.5231013</v>
      </c>
      <c r="M84" s="41">
        <f>IF(ISBLANK('2.1 Nominal investment'!M84),NA(),'2.1 Nominal investment'!M84/'Historical population and GDP'!$N81)</f>
        <v>650467946.27284837</v>
      </c>
      <c r="N84" s="41" t="e">
        <f>IF(ISBLANK('2.1 Nominal investment'!N84),NA(),'2.1 Nominal investment'!N84/'Historical population and GDP'!$N81)</f>
        <v>#N/A</v>
      </c>
      <c r="O84" s="41"/>
      <c r="P84" s="41">
        <f>IF(ISBLANK('2.1 Nominal investment'!P84),NA(),'2.1 Nominal investment'!P84/'Historical population and GDP'!$N81)</f>
        <v>1274084695.5762849</v>
      </c>
      <c r="Q84" s="41">
        <f>IF(ISBLANK('2.1 Nominal investment'!Q84),NA(),'2.1 Nominal investment'!Q84/'Historical population and GDP'!$N81)</f>
        <v>1172898162.404531</v>
      </c>
      <c r="R84" s="41">
        <f>IF(ISBLANK('2.1 Nominal investment'!R84),NA(),'2.1 Nominal investment'!R84/'Historical population and GDP'!$N81)</f>
        <v>2446982857.9808159</v>
      </c>
      <c r="S84" s="13"/>
      <c r="T84" s="13"/>
      <c r="U84" s="13"/>
      <c r="V84" s="13"/>
      <c r="W84" s="13"/>
      <c r="X84" s="13"/>
      <c r="Y84" s="13"/>
      <c r="Z84" s="13"/>
      <c r="AA84" s="24"/>
      <c r="AB84" s="24"/>
    </row>
    <row r="85" spans="1:28">
      <c r="A85" s="4">
        <f t="shared" si="1"/>
        <v>1947</v>
      </c>
      <c r="B85" s="41">
        <f>IF(ISBLANK('2.1 Nominal investment'!B85),NA(),'2.1 Nominal investment'!B85/'Historical population and GDP'!$N82)</f>
        <v>95024760.335018262</v>
      </c>
      <c r="C85" s="41">
        <f>IF(ISBLANK('2.1 Nominal investment'!C85),NA(),'2.1 Nominal investment'!C85/'Historical population and GDP'!$N82)</f>
        <v>259371097.36608389</v>
      </c>
      <c r="D85" s="41">
        <f>IF(ISBLANK('2.1 Nominal investment'!D85),NA(),'2.1 Nominal investment'!D85/'Historical population and GDP'!$N82)</f>
        <v>354395857.70110214</v>
      </c>
      <c r="E85" s="41">
        <f>IF(ISBLANK('2.1 Nominal investment'!E85),NA(),'2.1 Nominal investment'!E85/'Historical population and GDP'!$N82)</f>
        <v>106612857.4713455</v>
      </c>
      <c r="F85" s="41">
        <f>IF(ISBLANK('2.1 Nominal investment'!F85),NA(),'2.1 Nominal investment'!F85/'Historical population and GDP'!$N82)</f>
        <v>808632007.28507638</v>
      </c>
      <c r="G85" s="41">
        <f>IF(ISBLANK('2.1 Nominal investment'!G85),NA(),'2.1 Nominal investment'!G85/'Historical population and GDP'!$N82)</f>
        <v>210046954.63819104</v>
      </c>
      <c r="H85" s="41">
        <f>IF(ISBLANK('2.1 Nominal investment'!H85),NA(),'2.1 Nominal investment'!H85/'Historical population and GDP'!$N82)</f>
        <v>80600599.004558161</v>
      </c>
      <c r="I85" s="41">
        <f>IF(ISBLANK('2.1 Nominal investment'!I85),NA(),'2.1 Nominal investment'!I85/'Historical population and GDP'!$N82)</f>
        <v>237638667.52022961</v>
      </c>
      <c r="J85" s="51">
        <f>IF(ISBLANK('2.1 Nominal investment'!J85),NA(),'2.1 Nominal investment'!J85/'Historical population and GDP'!$N82)</f>
        <v>198711648.23721913</v>
      </c>
      <c r="K85" s="41" t="e">
        <f>IF(ISBLANK('2.1 Nominal investment'!K85),NA(),'2.1 Nominal investment'!K85/'Historical population and GDP'!$N82)</f>
        <v>#N/A</v>
      </c>
      <c r="L85" s="41">
        <f>IF(ISBLANK('2.1 Nominal investment'!L85),NA(),'2.1 Nominal investment'!L85/'Historical population and GDP'!$N82)</f>
        <v>277055712.74771351</v>
      </c>
      <c r="M85" s="41">
        <f>IF(ISBLANK('2.1 Nominal investment'!M85),NA(),'2.1 Nominal investment'!M85/'Historical population and GDP'!$N82)</f>
        <v>661834373.2677927</v>
      </c>
      <c r="N85" s="41" t="e">
        <f>IF(ISBLANK('2.1 Nominal investment'!N85),NA(),'2.1 Nominal investment'!N85/'Historical population and GDP'!$N82)</f>
        <v>#N/A</v>
      </c>
      <c r="O85" s="41"/>
      <c r="P85" s="41">
        <f>IF(ISBLANK('2.1 Nominal investment'!P85),NA(),'2.1 Nominal investment'!P85/'Historical population and GDP'!$N82)</f>
        <v>1560288276.1002731</v>
      </c>
      <c r="Q85" s="41">
        <f>IF(ISBLANK('2.1 Nominal investment'!Q85),NA(),'2.1 Nominal investment'!Q85/'Historical population and GDP'!$N82)</f>
        <v>1375240401.7729549</v>
      </c>
      <c r="R85" s="41">
        <f>IF(ISBLANK('2.1 Nominal investment'!R85),NA(),'2.1 Nominal investment'!R85/'Historical population and GDP'!$N82)</f>
        <v>2935528677.8732281</v>
      </c>
      <c r="S85" s="13"/>
      <c r="T85" s="13"/>
      <c r="U85" s="13"/>
      <c r="V85" s="13"/>
      <c r="W85" s="13"/>
      <c r="X85" s="13"/>
      <c r="Y85" s="13"/>
      <c r="Z85" s="13"/>
      <c r="AA85" s="24"/>
      <c r="AB85" s="24"/>
    </row>
    <row r="86" spans="1:28">
      <c r="A86" s="4">
        <f t="shared" si="1"/>
        <v>1948</v>
      </c>
      <c r="B86" s="41">
        <f>IF(ISBLANK('2.1 Nominal investment'!B86),NA(),'2.1 Nominal investment'!B86/'Historical population and GDP'!$N83)</f>
        <v>180448088.92423043</v>
      </c>
      <c r="C86" s="41">
        <f>IF(ISBLANK('2.1 Nominal investment'!C86),NA(),'2.1 Nominal investment'!C86/'Historical population and GDP'!$N83)</f>
        <v>239971648.1050472</v>
      </c>
      <c r="D86" s="41">
        <f>IF(ISBLANK('2.1 Nominal investment'!D86),NA(),'2.1 Nominal investment'!D86/'Historical population and GDP'!$N83)</f>
        <v>420419737.02927762</v>
      </c>
      <c r="E86" s="41">
        <f>IF(ISBLANK('2.1 Nominal investment'!E86),NA(),'2.1 Nominal investment'!E86/'Historical population and GDP'!$N83)</f>
        <v>179316441.27818441</v>
      </c>
      <c r="F86" s="41">
        <f>IF(ISBLANK('2.1 Nominal investment'!F86),NA(),'2.1 Nominal investment'!F86/'Historical population and GDP'!$N83)</f>
        <v>797563037.36189485</v>
      </c>
      <c r="G86" s="41">
        <f>IF(ISBLANK('2.1 Nominal investment'!G86),NA(),'2.1 Nominal investment'!G86/'Historical population and GDP'!$N83)</f>
        <v>222653449.73884508</v>
      </c>
      <c r="H86" s="41">
        <f>IF(ISBLANK('2.1 Nominal investment'!H86),NA(),'2.1 Nominal investment'!H86/'Historical population and GDP'!$N83)</f>
        <v>105043970.86553468</v>
      </c>
      <c r="I86" s="41">
        <f>IF(ISBLANK('2.1 Nominal investment'!I86),NA(),'2.1 Nominal investment'!I86/'Historical population and GDP'!$N83)</f>
        <v>191459931.18539977</v>
      </c>
      <c r="J86" s="51">
        <f>IF(ISBLANK('2.1 Nominal investment'!J86),NA(),'2.1 Nominal investment'!J86/'Historical population and GDP'!$N83)</f>
        <v>251546651.12030506</v>
      </c>
      <c r="K86" s="41" t="e">
        <f>IF(ISBLANK('2.1 Nominal investment'!K86),NA(),'2.1 Nominal investment'!K86/'Historical population and GDP'!$N83)</f>
        <v>#N/A</v>
      </c>
      <c r="L86" s="41">
        <f>IF(ISBLANK('2.1 Nominal investment'!L86),NA(),'2.1 Nominal investment'!L86/'Historical population and GDP'!$N83)</f>
        <v>252720134.53987077</v>
      </c>
      <c r="M86" s="41">
        <f>IF(ISBLANK('2.1 Nominal investment'!M86),NA(),'2.1 Nominal investment'!M86/'Historical population and GDP'!$N83)</f>
        <v>644984852.52678573</v>
      </c>
      <c r="N86" s="41" t="e">
        <f>IF(ISBLANK('2.1 Nominal investment'!N86),NA(),'2.1 Nominal investment'!N86/'Historical population and GDP'!$N83)</f>
        <v>#N/A</v>
      </c>
      <c r="O86" s="41"/>
      <c r="P86" s="41">
        <f>IF(ISBLANK('2.1 Nominal investment'!P86),NA(),'2.1 Nominal investment'!P86/'Historical population and GDP'!$N83)</f>
        <v>1724996636.2737367</v>
      </c>
      <c r="Q86" s="41">
        <f>IF(ISBLANK('2.1 Nominal investment'!Q86),NA(),'2.1 Nominal investment'!Q86/'Historical population and GDP'!$N83)</f>
        <v>1340711569.3723614</v>
      </c>
      <c r="R86" s="41">
        <f>IF(ISBLANK('2.1 Nominal investment'!R86),NA(),'2.1 Nominal investment'!R86/'Historical population and GDP'!$N83)</f>
        <v>3065708205.6460981</v>
      </c>
      <c r="S86" s="13"/>
      <c r="T86" s="13"/>
      <c r="U86" s="13"/>
      <c r="V86" s="13"/>
      <c r="W86" s="13"/>
      <c r="X86" s="13"/>
      <c r="Y86" s="13"/>
      <c r="Z86" s="13"/>
      <c r="AA86" s="24"/>
      <c r="AB86" s="24"/>
    </row>
    <row r="87" spans="1:28">
      <c r="A87" s="4">
        <f t="shared" si="1"/>
        <v>1949</v>
      </c>
      <c r="B87" s="41">
        <f>IF(ISBLANK('2.1 Nominal investment'!B87),NA(),'2.1 Nominal investment'!B87/'Historical population and GDP'!$N84)</f>
        <v>230608620.50942969</v>
      </c>
      <c r="C87" s="41">
        <f>IF(ISBLANK('2.1 Nominal investment'!C87),NA(),'2.1 Nominal investment'!C87/'Historical population and GDP'!$N84)</f>
        <v>220818030.26680398</v>
      </c>
      <c r="D87" s="41">
        <f>IF(ISBLANK('2.1 Nominal investment'!D87),NA(),'2.1 Nominal investment'!D87/'Historical population and GDP'!$N84)</f>
        <v>451426650.77623367</v>
      </c>
      <c r="E87" s="41">
        <f>IF(ISBLANK('2.1 Nominal investment'!E87),NA(),'2.1 Nominal investment'!E87/'Historical population and GDP'!$N84)</f>
        <v>147628731.91423905</v>
      </c>
      <c r="F87" s="41">
        <f>IF(ISBLANK('2.1 Nominal investment'!F87),NA(),'2.1 Nominal investment'!F87/'Historical population and GDP'!$N84)</f>
        <v>840840882.95967901</v>
      </c>
      <c r="G87" s="41">
        <f>IF(ISBLANK('2.1 Nominal investment'!G87),NA(),'2.1 Nominal investment'!G87/'Historical population and GDP'!$N84)</f>
        <v>240862057.14979464</v>
      </c>
      <c r="H87" s="41">
        <f>IF(ISBLANK('2.1 Nominal investment'!H87),NA(),'2.1 Nominal investment'!H87/'Historical population and GDP'!$N84)</f>
        <v>163442585.29566047</v>
      </c>
      <c r="I87" s="41">
        <f>IF(ISBLANK('2.1 Nominal investment'!I87),NA(),'2.1 Nominal investment'!I87/'Historical population and GDP'!$N84)</f>
        <v>164191140.55388072</v>
      </c>
      <c r="J87" s="51">
        <f>IF(ISBLANK('2.1 Nominal investment'!J87),NA(),'2.1 Nominal investment'!J87/'Historical population and GDP'!$N84)</f>
        <v>338969696.83204025</v>
      </c>
      <c r="K87" s="41" t="e">
        <f>IF(ISBLANK('2.1 Nominal investment'!K87),NA(),'2.1 Nominal investment'!K87/'Historical population and GDP'!$N84)</f>
        <v>#N/A</v>
      </c>
      <c r="L87" s="41">
        <f>IF(ISBLANK('2.1 Nominal investment'!L87),NA(),'2.1 Nominal investment'!L87/'Historical population and GDP'!$N84)</f>
        <v>247447616.08077496</v>
      </c>
      <c r="M87" s="41">
        <f>IF(ISBLANK('2.1 Nominal investment'!M87),NA(),'2.1 Nominal investment'!M87/'Historical population and GDP'!$N84)</f>
        <v>824525840.87538028</v>
      </c>
      <c r="N87" s="41" t="e">
        <f>IF(ISBLANK('2.1 Nominal investment'!N87),NA(),'2.1 Nominal investment'!N87/'Historical population and GDP'!$N84)</f>
        <v>#N/A</v>
      </c>
      <c r="O87" s="41"/>
      <c r="P87" s="41">
        <f>IF(ISBLANK('2.1 Nominal investment'!P87),NA(),'2.1 Nominal investment'!P87/'Historical population and GDP'!$N84)</f>
        <v>1844200908.0956068</v>
      </c>
      <c r="Q87" s="41">
        <f>IF(ISBLANK('2.1 Nominal investment'!Q87),NA(),'2.1 Nominal investment'!Q87/'Historical population and GDP'!$N84)</f>
        <v>1575134294.3420761</v>
      </c>
      <c r="R87" s="41">
        <f>IF(ISBLANK('2.1 Nominal investment'!R87),NA(),'2.1 Nominal investment'!R87/'Historical population and GDP'!$N84)</f>
        <v>3419335202.4376831</v>
      </c>
      <c r="S87" s="13"/>
      <c r="T87" s="13"/>
      <c r="U87" s="13"/>
      <c r="V87" s="13"/>
      <c r="W87" s="13"/>
      <c r="X87" s="13"/>
      <c r="Y87" s="13"/>
      <c r="Z87" s="13"/>
      <c r="AA87" s="24"/>
      <c r="AB87" s="24"/>
    </row>
    <row r="88" spans="1:28">
      <c r="A88" s="4">
        <f t="shared" si="1"/>
        <v>1950</v>
      </c>
      <c r="B88" s="41">
        <f>IF(ISBLANK('2.1 Nominal investment'!B88),NA(),'2.1 Nominal investment'!B88/'Historical population and GDP'!$N85)</f>
        <v>246381675.17969283</v>
      </c>
      <c r="C88" s="41">
        <f>IF(ISBLANK('2.1 Nominal investment'!C88),NA(),'2.1 Nominal investment'!C88/'Historical population and GDP'!$N85)</f>
        <v>142742159.28760996</v>
      </c>
      <c r="D88" s="41">
        <f>IF(ISBLANK('2.1 Nominal investment'!D88),NA(),'2.1 Nominal investment'!D88/'Historical population and GDP'!$N85)</f>
        <v>389123834.4673028</v>
      </c>
      <c r="E88" s="41">
        <f>IF(ISBLANK('2.1 Nominal investment'!E88),NA(),'2.1 Nominal investment'!E88/'Historical population and GDP'!$N85)</f>
        <v>286698052.16749609</v>
      </c>
      <c r="F88" s="41">
        <f>IF(ISBLANK('2.1 Nominal investment'!F88),NA(),'2.1 Nominal investment'!F88/'Historical population and GDP'!$N85)</f>
        <v>894827799.72245932</v>
      </c>
      <c r="G88" s="41">
        <f>IF(ISBLANK('2.1 Nominal investment'!G88),NA(),'2.1 Nominal investment'!G88/'Historical population and GDP'!$N85)</f>
        <v>243609866.8715941</v>
      </c>
      <c r="H88" s="41">
        <f>IF(ISBLANK('2.1 Nominal investment'!H88),NA(),'2.1 Nominal investment'!H88/'Historical population and GDP'!$N85)</f>
        <v>314085200.47268051</v>
      </c>
      <c r="I88" s="41">
        <f>IF(ISBLANK('2.1 Nominal investment'!I88),NA(),'2.1 Nominal investment'!I88/'Historical population and GDP'!$N85)</f>
        <v>149306311.16969919</v>
      </c>
      <c r="J88" s="51">
        <f>IF(ISBLANK('2.1 Nominal investment'!J88),NA(),'2.1 Nominal investment'!J88/'Historical population and GDP'!$N85)</f>
        <v>236866198.48376268</v>
      </c>
      <c r="K88" s="41" t="e">
        <f>IF(ISBLANK('2.1 Nominal investment'!K88),NA(),'2.1 Nominal investment'!K88/'Historical population and GDP'!$N85)</f>
        <v>#N/A</v>
      </c>
      <c r="L88" s="41">
        <f>IF(ISBLANK('2.1 Nominal investment'!L88),NA(),'2.1 Nominal investment'!L88/'Historical population and GDP'!$N85)</f>
        <v>253691185.26955682</v>
      </c>
      <c r="M88" s="41">
        <f>IF(ISBLANK('2.1 Nominal investment'!M88),NA(),'2.1 Nominal investment'!M88/'Historical population and GDP'!$N85)</f>
        <v>934191132.30458581</v>
      </c>
      <c r="N88" s="41" t="e">
        <f>IF(ISBLANK('2.1 Nominal investment'!N88),NA(),'2.1 Nominal investment'!N88/'Historical population and GDP'!$N85)</f>
        <v>#N/A</v>
      </c>
      <c r="O88" s="41"/>
      <c r="P88" s="41">
        <f>IF(ISBLANK('2.1 Nominal investment'!P88),NA(),'2.1 Nominal investment'!P88/'Historical population and GDP'!$N85)</f>
        <v>2128344753.7015328</v>
      </c>
      <c r="Q88" s="41">
        <f>IF(ISBLANK('2.1 Nominal investment'!Q88),NA(),'2.1 Nominal investment'!Q88/'Historical population and GDP'!$N85)</f>
        <v>1574054827.2276046</v>
      </c>
      <c r="R88" s="41">
        <f>IF(ISBLANK('2.1 Nominal investment'!R88),NA(),'2.1 Nominal investment'!R88/'Historical population and GDP'!$N85)</f>
        <v>3702399580.9291372</v>
      </c>
      <c r="S88" s="13"/>
      <c r="T88" s="13"/>
      <c r="U88" s="13"/>
      <c r="V88" s="13"/>
      <c r="W88" s="13"/>
      <c r="X88" s="13"/>
      <c r="Y88" s="13"/>
      <c r="Z88" s="13"/>
      <c r="AA88" s="24"/>
      <c r="AB88" s="24"/>
    </row>
    <row r="89" spans="1:28">
      <c r="A89" s="4">
        <f t="shared" si="1"/>
        <v>1951</v>
      </c>
      <c r="B89" s="41">
        <f>IF(ISBLANK('2.1 Nominal investment'!B89),NA(),'2.1 Nominal investment'!B89/'Historical population and GDP'!$N86)</f>
        <v>182138442.58893153</v>
      </c>
      <c r="C89" s="41">
        <f>IF(ISBLANK('2.1 Nominal investment'!C89),NA(),'2.1 Nominal investment'!C89/'Historical population and GDP'!$N86)</f>
        <v>311653133.79304224</v>
      </c>
      <c r="D89" s="41">
        <f>IF(ISBLANK('2.1 Nominal investment'!D89),NA(),'2.1 Nominal investment'!D89/'Historical population and GDP'!$N86)</f>
        <v>493791576.3819738</v>
      </c>
      <c r="E89" s="41">
        <f>IF(ISBLANK('2.1 Nominal investment'!E89),NA(),'2.1 Nominal investment'!E89/'Historical population and GDP'!$N86)</f>
        <v>332513275.13437212</v>
      </c>
      <c r="F89" s="41">
        <f>IF(ISBLANK('2.1 Nominal investment'!F89),NA(),'2.1 Nominal investment'!F89/'Historical population and GDP'!$N86)</f>
        <v>1046023962.4104483</v>
      </c>
      <c r="G89" s="41">
        <f>IF(ISBLANK('2.1 Nominal investment'!G89),NA(),'2.1 Nominal investment'!G89/'Historical population and GDP'!$N86)</f>
        <v>230669397.80616555</v>
      </c>
      <c r="H89" s="41">
        <f>IF(ISBLANK('2.1 Nominal investment'!H89),NA(),'2.1 Nominal investment'!H89/'Historical population and GDP'!$N86)</f>
        <v>287996585.0053705</v>
      </c>
      <c r="I89" s="41">
        <f>IF(ISBLANK('2.1 Nominal investment'!I89),NA(),'2.1 Nominal investment'!I89/'Historical population and GDP'!$N86)</f>
        <v>154224691.44203833</v>
      </c>
      <c r="J89" s="51">
        <f>IF(ISBLANK('2.1 Nominal investment'!J89),NA(),'2.1 Nominal investment'!J89/'Historical population and GDP'!$N86)</f>
        <v>244537477.34514552</v>
      </c>
      <c r="K89" s="41" t="e">
        <f>IF(ISBLANK('2.1 Nominal investment'!K89),NA(),'2.1 Nominal investment'!K89/'Historical population and GDP'!$N86)</f>
        <v>#N/A</v>
      </c>
      <c r="L89" s="41">
        <f>IF(ISBLANK('2.1 Nominal investment'!L89),NA(),'2.1 Nominal investment'!L89/'Historical population and GDP'!$N86)</f>
        <v>370923917.90513146</v>
      </c>
      <c r="M89" s="41">
        <f>IF(ISBLANK('2.1 Nominal investment'!M89),NA(),'2.1 Nominal investment'!M89/'Historical population and GDP'!$N86)</f>
        <v>783810190.63461113</v>
      </c>
      <c r="N89" s="41" t="e">
        <f>IF(ISBLANK('2.1 Nominal investment'!N89),NA(),'2.1 Nominal investment'!N89/'Historical population and GDP'!$N86)</f>
        <v>#N/A</v>
      </c>
      <c r="O89" s="41"/>
      <c r="P89" s="41">
        <f>IF(ISBLANK('2.1 Nominal investment'!P89),NA(),'2.1 Nominal investment'!P89/'Historical population and GDP'!$N86)</f>
        <v>2390994796.7383304</v>
      </c>
      <c r="Q89" s="41">
        <f>IF(ISBLANK('2.1 Nominal investment'!Q89),NA(),'2.1 Nominal investment'!Q89/'Historical population and GDP'!$N86)</f>
        <v>1553496277.3269265</v>
      </c>
      <c r="R89" s="41">
        <f>IF(ISBLANK('2.1 Nominal investment'!R89),NA(),'2.1 Nominal investment'!R89/'Historical population and GDP'!$N86)</f>
        <v>3944491074.0652566</v>
      </c>
      <c r="S89" s="13"/>
      <c r="T89" s="13"/>
      <c r="U89" s="13"/>
      <c r="V89" s="13"/>
      <c r="W89" s="13"/>
      <c r="X89" s="13"/>
      <c r="Y89" s="13"/>
      <c r="Z89" s="13"/>
      <c r="AA89" s="24"/>
      <c r="AB89" s="24"/>
    </row>
    <row r="90" spans="1:28">
      <c r="A90" s="4">
        <f t="shared" si="1"/>
        <v>1952</v>
      </c>
      <c r="B90" s="41">
        <f>IF(ISBLANK('2.1 Nominal investment'!B90),NA(),'2.1 Nominal investment'!B90/'Historical population and GDP'!$N87)</f>
        <v>249499239.2044453</v>
      </c>
      <c r="C90" s="41">
        <f>IF(ISBLANK('2.1 Nominal investment'!C90),NA(),'2.1 Nominal investment'!C90/'Historical population and GDP'!$N87)</f>
        <v>310837516.53445917</v>
      </c>
      <c r="D90" s="41">
        <f>IF(ISBLANK('2.1 Nominal investment'!D90),NA(),'2.1 Nominal investment'!D90/'Historical population and GDP'!$N87)</f>
        <v>560336755.73890448</v>
      </c>
      <c r="E90" s="41">
        <f>IF(ISBLANK('2.1 Nominal investment'!E90),NA(),'2.1 Nominal investment'!E90/'Historical population and GDP'!$N87)</f>
        <v>298371881.25456017</v>
      </c>
      <c r="F90" s="41">
        <f>IF(ISBLANK('2.1 Nominal investment'!F90),NA(),'2.1 Nominal investment'!F90/'Historical population and GDP'!$N87)</f>
        <v>1094886058.5137932</v>
      </c>
      <c r="G90" s="41">
        <f>IF(ISBLANK('2.1 Nominal investment'!G90),NA(),'2.1 Nominal investment'!G90/'Historical population and GDP'!$N87)</f>
        <v>261230764.66469222</v>
      </c>
      <c r="H90" s="41">
        <f>IF(ISBLANK('2.1 Nominal investment'!H90),NA(),'2.1 Nominal investment'!H90/'Historical population and GDP'!$N87)</f>
        <v>295041293.64960146</v>
      </c>
      <c r="I90" s="41">
        <f>IF(ISBLANK('2.1 Nominal investment'!I90),NA(),'2.1 Nominal investment'!I90/'Historical population and GDP'!$N87)</f>
        <v>183641612.56690529</v>
      </c>
      <c r="J90" s="51">
        <f>IF(ISBLANK('2.1 Nominal investment'!J90),NA(),'2.1 Nominal investment'!J90/'Historical population and GDP'!$N87)</f>
        <v>390602018.83233154</v>
      </c>
      <c r="K90" s="41" t="e">
        <f>IF(ISBLANK('2.1 Nominal investment'!K90),NA(),'2.1 Nominal investment'!K90/'Historical population and GDP'!$N87)</f>
        <v>#N/A</v>
      </c>
      <c r="L90" s="41">
        <f>IF(ISBLANK('2.1 Nominal investment'!L90),NA(),'2.1 Nominal investment'!L90/'Historical population and GDP'!$N87)</f>
        <v>470656170.60123414</v>
      </c>
      <c r="M90" s="41">
        <f>IF(ISBLANK('2.1 Nominal investment'!M90),NA(),'2.1 Nominal investment'!M90/'Historical population and GDP'!$N87)</f>
        <v>500124377.2967127</v>
      </c>
      <c r="N90" s="41" t="e">
        <f>IF(ISBLANK('2.1 Nominal investment'!N90),NA(),'2.1 Nominal investment'!N90/'Historical population and GDP'!$N87)</f>
        <v>#N/A</v>
      </c>
      <c r="O90" s="41"/>
      <c r="P90" s="41">
        <f>IF(ISBLANK('2.1 Nominal investment'!P90),NA(),'2.1 Nominal investment'!P90/'Historical population and GDP'!$N87)</f>
        <v>2509866753.8215513</v>
      </c>
      <c r="Q90" s="41">
        <f>IF(ISBLANK('2.1 Nominal investment'!Q90),NA(),'2.1 Nominal investment'!Q90/'Historical population and GDP'!$N87)</f>
        <v>1545024179.2971838</v>
      </c>
      <c r="R90" s="41">
        <f>IF(ISBLANK('2.1 Nominal investment'!R90),NA(),'2.1 Nominal investment'!R90/'Historical population and GDP'!$N87)</f>
        <v>4054890933.1187353</v>
      </c>
      <c r="S90" s="13"/>
      <c r="T90" s="13"/>
      <c r="U90" s="13"/>
      <c r="V90" s="13"/>
      <c r="W90" s="13"/>
      <c r="X90" s="13"/>
      <c r="Y90" s="13"/>
      <c r="Z90" s="13"/>
      <c r="AA90" s="24"/>
      <c r="AB90" s="24"/>
    </row>
    <row r="91" spans="1:28">
      <c r="A91" s="4">
        <f t="shared" si="1"/>
        <v>1953</v>
      </c>
      <c r="B91" s="41">
        <f>IF(ISBLANK('2.1 Nominal investment'!B91),NA(),'2.1 Nominal investment'!B91/'Historical population and GDP'!$N88)</f>
        <v>284581031.54227853</v>
      </c>
      <c r="C91" s="41">
        <f>IF(ISBLANK('2.1 Nominal investment'!C91),NA(),'2.1 Nominal investment'!C91/'Historical population and GDP'!$N88)</f>
        <v>291936089.31517005</v>
      </c>
      <c r="D91" s="41">
        <f>IF(ISBLANK('2.1 Nominal investment'!D91),NA(),'2.1 Nominal investment'!D91/'Historical population and GDP'!$N88)</f>
        <v>576517120.85744858</v>
      </c>
      <c r="E91" s="41">
        <f>IF(ISBLANK('2.1 Nominal investment'!E91),NA(),'2.1 Nominal investment'!E91/'Historical population and GDP'!$N88)</f>
        <v>492799831.68897355</v>
      </c>
      <c r="F91" s="41">
        <f>IF(ISBLANK('2.1 Nominal investment'!F91),NA(),'2.1 Nominal investment'!F91/'Historical population and GDP'!$N88)</f>
        <v>1470576021.9196548</v>
      </c>
      <c r="G91" s="41">
        <f>IF(ISBLANK('2.1 Nominal investment'!G91),NA(),'2.1 Nominal investment'!G91/'Historical population and GDP'!$N88)</f>
        <v>310571080.00312173</v>
      </c>
      <c r="H91" s="41">
        <f>IF(ISBLANK('2.1 Nominal investment'!H91),NA(),'2.1 Nominal investment'!H91/'Historical population and GDP'!$N88)</f>
        <v>314675757.54453498</v>
      </c>
      <c r="I91" s="41">
        <f>IF(ISBLANK('2.1 Nominal investment'!I91),NA(),'2.1 Nominal investment'!I91/'Historical population and GDP'!$N88)</f>
        <v>240014789.30240086</v>
      </c>
      <c r="J91" s="51">
        <f>IF(ISBLANK('2.1 Nominal investment'!J91),NA(),'2.1 Nominal investment'!J91/'Historical population and GDP'!$N88)</f>
        <v>451103931.14151692</v>
      </c>
      <c r="K91" s="41" t="e">
        <f>IF(ISBLANK('2.1 Nominal investment'!K91),NA(),'2.1 Nominal investment'!K91/'Historical population and GDP'!$N88)</f>
        <v>#N/A</v>
      </c>
      <c r="L91" s="41">
        <f>IF(ISBLANK('2.1 Nominal investment'!L91),NA(),'2.1 Nominal investment'!L91/'Historical population and GDP'!$N88)</f>
        <v>529922120.54036134</v>
      </c>
      <c r="M91" s="41">
        <f>IF(ISBLANK('2.1 Nominal investment'!M91),NA(),'2.1 Nominal investment'!M91/'Historical population and GDP'!$N88)</f>
        <v>674537883.24608374</v>
      </c>
      <c r="N91" s="41" t="e">
        <f>IF(ISBLANK('2.1 Nominal investment'!N91),NA(),'2.1 Nominal investment'!N91/'Historical population and GDP'!$N88)</f>
        <v>#N/A</v>
      </c>
      <c r="O91" s="41"/>
      <c r="P91" s="41">
        <f>IF(ISBLANK('2.1 Nominal investment'!P91),NA(),'2.1 Nominal investment'!P91/'Historical population and GDP'!$N88)</f>
        <v>3165139812.0137334</v>
      </c>
      <c r="Q91" s="41">
        <f>IF(ISBLANK('2.1 Nominal investment'!Q91),NA(),'2.1 Nominal investment'!Q91/'Historical population and GDP'!$N88)</f>
        <v>1895578724.2303627</v>
      </c>
      <c r="R91" s="41">
        <f>IF(ISBLANK('2.1 Nominal investment'!R91),NA(),'2.1 Nominal investment'!R91/'Historical population and GDP'!$N88)</f>
        <v>5060718536.2440958</v>
      </c>
      <c r="S91" s="13"/>
      <c r="T91" s="13"/>
      <c r="U91" s="13"/>
      <c r="V91" s="13"/>
      <c r="W91" s="13"/>
      <c r="X91" s="13"/>
      <c r="Y91" s="13"/>
      <c r="Z91" s="13"/>
      <c r="AA91" s="24"/>
      <c r="AB91" s="24"/>
    </row>
    <row r="92" spans="1:28">
      <c r="A92" s="4">
        <f t="shared" si="1"/>
        <v>1954</v>
      </c>
      <c r="B92" s="41">
        <f>IF(ISBLANK('2.1 Nominal investment'!B92),NA(),'2.1 Nominal investment'!B92/'Historical population and GDP'!$N89)</f>
        <v>279717098.1281113</v>
      </c>
      <c r="C92" s="41">
        <f>IF(ISBLANK('2.1 Nominal investment'!C92),NA(),'2.1 Nominal investment'!C92/'Historical population and GDP'!$N89)</f>
        <v>529945050.55565155</v>
      </c>
      <c r="D92" s="41">
        <f>IF(ISBLANK('2.1 Nominal investment'!D92),NA(),'2.1 Nominal investment'!D92/'Historical population and GDP'!$N89)</f>
        <v>809662148.68376291</v>
      </c>
      <c r="E92" s="41">
        <f>IF(ISBLANK('2.1 Nominal investment'!E92),NA(),'2.1 Nominal investment'!E92/'Historical population and GDP'!$N89)</f>
        <v>446888634.5800724</v>
      </c>
      <c r="F92" s="41">
        <f>IF(ISBLANK('2.1 Nominal investment'!F92),NA(),'2.1 Nominal investment'!F92/'Historical population and GDP'!$N89)</f>
        <v>1419989101.8430901</v>
      </c>
      <c r="G92" s="41">
        <f>IF(ISBLANK('2.1 Nominal investment'!G92),NA(),'2.1 Nominal investment'!G92/'Historical population and GDP'!$N89)</f>
        <v>277690213.09371984</v>
      </c>
      <c r="H92" s="41">
        <f>IF(ISBLANK('2.1 Nominal investment'!H92),NA(),'2.1 Nominal investment'!H92/'Historical population and GDP'!$N89)</f>
        <v>265986255.11903992</v>
      </c>
      <c r="I92" s="41">
        <f>IF(ISBLANK('2.1 Nominal investment'!I92),NA(),'2.1 Nominal investment'!I92/'Historical population and GDP'!$N89)</f>
        <v>223402875.02573276</v>
      </c>
      <c r="J92" s="51">
        <f>IF(ISBLANK('2.1 Nominal investment'!J92),NA(),'2.1 Nominal investment'!J92/'Historical population and GDP'!$N89)</f>
        <v>383248392.6702227</v>
      </c>
      <c r="K92" s="41" t="e">
        <f>IF(ISBLANK('2.1 Nominal investment'!K92),NA(),'2.1 Nominal investment'!K92/'Historical population and GDP'!$N89)</f>
        <v>#N/A</v>
      </c>
      <c r="L92" s="41">
        <f>IF(ISBLANK('2.1 Nominal investment'!L92),NA(),'2.1 Nominal investment'!L92/'Historical population and GDP'!$N89)</f>
        <v>405834642.02370191</v>
      </c>
      <c r="M92" s="41">
        <f>IF(ISBLANK('2.1 Nominal investment'!M92),NA(),'2.1 Nominal investment'!M92/'Historical population and GDP'!$N89)</f>
        <v>682403873.32054579</v>
      </c>
      <c r="N92" s="41" t="e">
        <f>IF(ISBLANK('2.1 Nominal investment'!N92),NA(),'2.1 Nominal investment'!N92/'Historical population and GDP'!$N89)</f>
        <v>#N/A</v>
      </c>
      <c r="O92" s="41"/>
      <c r="P92" s="41">
        <f>IF(ISBLANK('2.1 Nominal investment'!P92),NA(),'2.1 Nominal investment'!P92/'Historical population and GDP'!$N89)</f>
        <v>3220216353.319685</v>
      </c>
      <c r="Q92" s="41">
        <f>IF(ISBLANK('2.1 Nominal investment'!Q92),NA(),'2.1 Nominal investment'!Q92/'Historical population and GDP'!$N89)</f>
        <v>1694889783.0402031</v>
      </c>
      <c r="R92" s="41">
        <f>IF(ISBLANK('2.1 Nominal investment'!R92),NA(),'2.1 Nominal investment'!R92/'Historical population and GDP'!$N89)</f>
        <v>4915106136.3598881</v>
      </c>
      <c r="S92" s="13"/>
      <c r="T92" s="13"/>
      <c r="U92" s="13"/>
      <c r="V92" s="13"/>
      <c r="W92" s="13"/>
      <c r="X92" s="13"/>
      <c r="Y92" s="13"/>
      <c r="Z92" s="13"/>
      <c r="AA92" s="24"/>
      <c r="AB92" s="24"/>
    </row>
    <row r="93" spans="1:28">
      <c r="A93" s="4">
        <f t="shared" si="1"/>
        <v>1955</v>
      </c>
      <c r="B93" s="41">
        <f>IF(ISBLANK('2.1 Nominal investment'!B93),NA(),'2.1 Nominal investment'!B93/'Historical population and GDP'!$N90)</f>
        <v>404129561.42078662</v>
      </c>
      <c r="C93" s="41">
        <f>IF(ISBLANK('2.1 Nominal investment'!C93),NA(),'2.1 Nominal investment'!C93/'Historical population and GDP'!$N90)</f>
        <v>695073130.03889346</v>
      </c>
      <c r="D93" s="41">
        <f>IF(ISBLANK('2.1 Nominal investment'!D93),NA(),'2.1 Nominal investment'!D93/'Historical population and GDP'!$N90)</f>
        <v>1099202691.4596801</v>
      </c>
      <c r="E93" s="41">
        <f>IF(ISBLANK('2.1 Nominal investment'!E93),NA(),'2.1 Nominal investment'!E93/'Historical population and GDP'!$N90)</f>
        <v>497614261.58253354</v>
      </c>
      <c r="F93" s="41">
        <f>IF(ISBLANK('2.1 Nominal investment'!F93),NA(),'2.1 Nominal investment'!F93/'Historical population and GDP'!$N90)</f>
        <v>1321740641.3280311</v>
      </c>
      <c r="G93" s="41">
        <f>IF(ISBLANK('2.1 Nominal investment'!G93),NA(),'2.1 Nominal investment'!G93/'Historical population and GDP'!$N90)</f>
        <v>341987473.79987705</v>
      </c>
      <c r="H93" s="41">
        <f>IF(ISBLANK('2.1 Nominal investment'!H93),NA(),'2.1 Nominal investment'!H93/'Historical population and GDP'!$N90)</f>
        <v>279958537.10863024</v>
      </c>
      <c r="I93" s="41">
        <f>IF(ISBLANK('2.1 Nominal investment'!I93),NA(),'2.1 Nominal investment'!I93/'Historical population and GDP'!$N90)</f>
        <v>251031284.21741259</v>
      </c>
      <c r="J93" s="51">
        <f>IF(ISBLANK('2.1 Nominal investment'!J93),NA(),'2.1 Nominal investment'!J93/'Historical population and GDP'!$N90)</f>
        <v>430189078.41544729</v>
      </c>
      <c r="K93" s="41" t="e">
        <f>IF(ISBLANK('2.1 Nominal investment'!K93),NA(),'2.1 Nominal investment'!K93/'Historical population and GDP'!$N90)</f>
        <v>#N/A</v>
      </c>
      <c r="L93" s="41">
        <f>IF(ISBLANK('2.1 Nominal investment'!L93),NA(),'2.1 Nominal investment'!L93/'Historical population and GDP'!$N90)</f>
        <v>472350016.71630126</v>
      </c>
      <c r="M93" s="41">
        <f>IF(ISBLANK('2.1 Nominal investment'!M93),NA(),'2.1 Nominal investment'!M93/'Historical population and GDP'!$N90)</f>
        <v>572893880.54920149</v>
      </c>
      <c r="N93" s="41" t="e">
        <f>IF(ISBLANK('2.1 Nominal investment'!N93),NA(),'2.1 Nominal investment'!N93/'Historical population and GDP'!$N90)</f>
        <v>#N/A</v>
      </c>
      <c r="O93" s="41"/>
      <c r="P93" s="41">
        <f>IF(ISBLANK('2.1 Nominal investment'!P93),NA(),'2.1 Nominal investment'!P93/'Historical population and GDP'!$N90)</f>
        <v>3540503605.2787519</v>
      </c>
      <c r="Q93" s="41">
        <f>IF(ISBLANK('2.1 Nominal investment'!Q93),NA(),'2.1 Nominal investment'!Q93/'Historical population and GDP'!$N90)</f>
        <v>1726464259.8983629</v>
      </c>
      <c r="R93" s="41">
        <f>IF(ISBLANK('2.1 Nominal investment'!R93),NA(),'2.1 Nominal investment'!R93/'Historical population and GDP'!$N90)</f>
        <v>5266967865.1771145</v>
      </c>
      <c r="S93" s="13"/>
      <c r="T93" s="13"/>
      <c r="U93" s="13"/>
      <c r="V93" s="13"/>
      <c r="W93" s="13"/>
      <c r="X93" s="13"/>
      <c r="Y93" s="13"/>
      <c r="Z93" s="13"/>
      <c r="AA93" s="24"/>
      <c r="AB93" s="24"/>
    </row>
    <row r="94" spans="1:28">
      <c r="A94" s="4">
        <f t="shared" si="1"/>
        <v>1956</v>
      </c>
      <c r="B94" s="41">
        <f>IF(ISBLANK('2.1 Nominal investment'!B94),NA(),'2.1 Nominal investment'!B94/'Historical population and GDP'!$N91)</f>
        <v>608802642.70937359</v>
      </c>
      <c r="C94" s="41">
        <f>IF(ISBLANK('2.1 Nominal investment'!C94),NA(),'2.1 Nominal investment'!C94/'Historical population and GDP'!$N91)</f>
        <v>593385265.45852196</v>
      </c>
      <c r="D94" s="41">
        <f>IF(ISBLANK('2.1 Nominal investment'!D94),NA(),'2.1 Nominal investment'!D94/'Historical population and GDP'!$N91)</f>
        <v>1202187908.1678956</v>
      </c>
      <c r="E94" s="41">
        <f>IF(ISBLANK('2.1 Nominal investment'!E94),NA(),'2.1 Nominal investment'!E94/'Historical population and GDP'!$N91)</f>
        <v>383768292.7117939</v>
      </c>
      <c r="F94" s="41">
        <f>IF(ISBLANK('2.1 Nominal investment'!F94),NA(),'2.1 Nominal investment'!F94/'Historical population and GDP'!$N91)</f>
        <v>1456256516.3463578</v>
      </c>
      <c r="G94" s="41">
        <f>IF(ISBLANK('2.1 Nominal investment'!G94),NA(),'2.1 Nominal investment'!G94/'Historical population and GDP'!$N91)</f>
        <v>405503362.46935952</v>
      </c>
      <c r="H94" s="41">
        <f>IF(ISBLANK('2.1 Nominal investment'!H94),NA(),'2.1 Nominal investment'!H94/'Historical population and GDP'!$N91)</f>
        <v>327899253.19102728</v>
      </c>
      <c r="I94" s="41">
        <f>IF(ISBLANK('2.1 Nominal investment'!I94),NA(),'2.1 Nominal investment'!I94/'Historical population and GDP'!$N91)</f>
        <v>284606957.05249715</v>
      </c>
      <c r="J94" s="51">
        <f>IF(ISBLANK('2.1 Nominal investment'!J94),NA(),'2.1 Nominal investment'!J94/'Historical population and GDP'!$N91)</f>
        <v>479247675.74571049</v>
      </c>
      <c r="K94" s="41" t="e">
        <f>IF(ISBLANK('2.1 Nominal investment'!K94),NA(),'2.1 Nominal investment'!K94/'Historical population and GDP'!$N91)</f>
        <v>#N/A</v>
      </c>
      <c r="L94" s="41">
        <f>IF(ISBLANK('2.1 Nominal investment'!L94),NA(),'2.1 Nominal investment'!L94/'Historical population and GDP'!$N91)</f>
        <v>586044680.98417723</v>
      </c>
      <c r="M94" s="41">
        <f>IF(ISBLANK('2.1 Nominal investment'!M94),NA(),'2.1 Nominal investment'!M94/'Historical population and GDP'!$N91)</f>
        <v>631646211.95992827</v>
      </c>
      <c r="N94" s="41" t="e">
        <f>IF(ISBLANK('2.1 Nominal investment'!N94),NA(),'2.1 Nominal investment'!N94/'Historical population and GDP'!$N91)</f>
        <v>#N/A</v>
      </c>
      <c r="O94" s="41"/>
      <c r="P94" s="41">
        <f>IF(ISBLANK('2.1 Nominal investment'!P94),NA(),'2.1 Nominal investment'!P94/'Historical population and GDP'!$N91)</f>
        <v>3775615332.8864341</v>
      </c>
      <c r="Q94" s="41">
        <f>IF(ISBLANK('2.1 Nominal investment'!Q94),NA(),'2.1 Nominal investment'!Q94/'Historical population and GDP'!$N91)</f>
        <v>1981545525.7423131</v>
      </c>
      <c r="R94" s="41">
        <f>IF(ISBLANK('2.1 Nominal investment'!R94),NA(),'2.1 Nominal investment'!R94/'Historical population and GDP'!$N91)</f>
        <v>5757160858.628747</v>
      </c>
      <c r="S94" s="13"/>
      <c r="T94" s="13"/>
      <c r="U94" s="13"/>
      <c r="V94" s="13"/>
      <c r="W94" s="13"/>
      <c r="X94" s="13"/>
      <c r="Y94" s="13"/>
      <c r="Z94" s="13"/>
      <c r="AA94" s="24"/>
      <c r="AB94" s="24"/>
    </row>
    <row r="95" spans="1:28">
      <c r="A95" s="4">
        <f t="shared" si="1"/>
        <v>1957</v>
      </c>
      <c r="B95" s="41">
        <f>IF(ISBLANK('2.1 Nominal investment'!B95),NA(),'2.1 Nominal investment'!B95/'Historical population and GDP'!$N92)</f>
        <v>643176934.35621035</v>
      </c>
      <c r="C95" s="41">
        <f>IF(ISBLANK('2.1 Nominal investment'!C95),NA(),'2.1 Nominal investment'!C95/'Historical population and GDP'!$N92)</f>
        <v>505847415.49586833</v>
      </c>
      <c r="D95" s="41">
        <f>IF(ISBLANK('2.1 Nominal investment'!D95),NA(),'2.1 Nominal investment'!D95/'Historical population and GDP'!$N92)</f>
        <v>1149024349.8520787</v>
      </c>
      <c r="E95" s="41">
        <f>IF(ISBLANK('2.1 Nominal investment'!E95),NA(),'2.1 Nominal investment'!E95/'Historical population and GDP'!$N92)</f>
        <v>308269730.85945636</v>
      </c>
      <c r="F95" s="41">
        <f>IF(ISBLANK('2.1 Nominal investment'!F95),NA(),'2.1 Nominal investment'!F95/'Historical population and GDP'!$N92)</f>
        <v>1566468325.5860989</v>
      </c>
      <c r="G95" s="41">
        <f>IF(ISBLANK('2.1 Nominal investment'!G95),NA(),'2.1 Nominal investment'!G95/'Historical population and GDP'!$N92)</f>
        <v>394084571.6260491</v>
      </c>
      <c r="H95" s="41">
        <f>IF(ISBLANK('2.1 Nominal investment'!H95),NA(),'2.1 Nominal investment'!H95/'Historical population and GDP'!$N92)</f>
        <v>274978352.68271363</v>
      </c>
      <c r="I95" s="41">
        <f>IF(ISBLANK('2.1 Nominal investment'!I95),NA(),'2.1 Nominal investment'!I95/'Historical population and GDP'!$N92)</f>
        <v>336913288.57216376</v>
      </c>
      <c r="J95" s="51">
        <f>IF(ISBLANK('2.1 Nominal investment'!J95),NA(),'2.1 Nominal investment'!J95/'Historical population and GDP'!$N92)</f>
        <v>476633976.17178613</v>
      </c>
      <c r="K95" s="41" t="e">
        <f>IF(ISBLANK('2.1 Nominal investment'!K95),NA(),'2.1 Nominal investment'!K95/'Historical population and GDP'!$N92)</f>
        <v>#N/A</v>
      </c>
      <c r="L95" s="41">
        <f>IF(ISBLANK('2.1 Nominal investment'!L95),NA(),'2.1 Nominal investment'!L95/'Historical population and GDP'!$N92)</f>
        <v>509731978.45388681</v>
      </c>
      <c r="M95" s="41">
        <f>IF(ISBLANK('2.1 Nominal investment'!M95),NA(),'2.1 Nominal investment'!M95/'Historical population and GDP'!$N92)</f>
        <v>583461870.62016952</v>
      </c>
      <c r="N95" s="41" t="e">
        <f>IF(ISBLANK('2.1 Nominal investment'!N95),NA(),'2.1 Nominal investment'!N95/'Historical population and GDP'!$N92)</f>
        <v>#N/A</v>
      </c>
      <c r="O95" s="41"/>
      <c r="P95" s="41">
        <f>IF(ISBLANK('2.1 Nominal investment'!P95),NA(),'2.1 Nominal investment'!P95/'Historical population and GDP'!$N92)</f>
        <v>3692825330.6063967</v>
      </c>
      <c r="Q95" s="41">
        <f>IF(ISBLANK('2.1 Nominal investment'!Q95),NA(),'2.1 Nominal investment'!Q95/'Historical population and GDP'!$N92)</f>
        <v>1906741113.8180063</v>
      </c>
      <c r="R95" s="41">
        <f>IF(ISBLANK('2.1 Nominal investment'!R95),NA(),'2.1 Nominal investment'!R95/'Historical population and GDP'!$N92)</f>
        <v>5599566444.4244032</v>
      </c>
      <c r="S95" s="13"/>
      <c r="T95" s="13"/>
      <c r="U95" s="13"/>
      <c r="V95" s="13"/>
      <c r="W95" s="13"/>
      <c r="X95" s="13"/>
      <c r="Y95" s="13"/>
      <c r="Z95" s="13"/>
      <c r="AA95" s="24"/>
      <c r="AB95" s="24"/>
    </row>
    <row r="96" spans="1:28">
      <c r="A96" s="4">
        <f t="shared" si="1"/>
        <v>1958</v>
      </c>
      <c r="B96" s="41">
        <f>IF(ISBLANK('2.1 Nominal investment'!B96),NA(),'2.1 Nominal investment'!B96/'Historical population and GDP'!$N93)</f>
        <v>484179762.36153573</v>
      </c>
      <c r="C96" s="41">
        <f>IF(ISBLANK('2.1 Nominal investment'!C96),NA(),'2.1 Nominal investment'!C96/'Historical population and GDP'!$N93)</f>
        <v>673531911.92356801</v>
      </c>
      <c r="D96" s="41">
        <f>IF(ISBLANK('2.1 Nominal investment'!D96),NA(),'2.1 Nominal investment'!D96/'Historical population and GDP'!$N93)</f>
        <v>1157711674.2851038</v>
      </c>
      <c r="E96" s="41">
        <f>IF(ISBLANK('2.1 Nominal investment'!E96),NA(),'2.1 Nominal investment'!E96/'Historical population and GDP'!$N93)</f>
        <v>155664499.05842564</v>
      </c>
      <c r="F96" s="41">
        <f>IF(ISBLANK('2.1 Nominal investment'!F96),NA(),'2.1 Nominal investment'!F96/'Historical population and GDP'!$N93)</f>
        <v>1824760947.0292485</v>
      </c>
      <c r="G96" s="41">
        <f>IF(ISBLANK('2.1 Nominal investment'!G96),NA(),'2.1 Nominal investment'!G96/'Historical population and GDP'!$N93)</f>
        <v>480976887.99594712</v>
      </c>
      <c r="H96" s="41">
        <f>IF(ISBLANK('2.1 Nominal investment'!H96),NA(),'2.1 Nominal investment'!H96/'Historical population and GDP'!$N93)</f>
        <v>360643092.58817911</v>
      </c>
      <c r="I96" s="41">
        <f>IF(ISBLANK('2.1 Nominal investment'!I96),NA(),'2.1 Nominal investment'!I96/'Historical population and GDP'!$N93)</f>
        <v>313293515.532857</v>
      </c>
      <c r="J96" s="51">
        <f>IF(ISBLANK('2.1 Nominal investment'!J96),NA(),'2.1 Nominal investment'!J96/'Historical population and GDP'!$N93)</f>
        <v>449379761.34078079</v>
      </c>
      <c r="K96" s="41" t="e">
        <f>IF(ISBLANK('2.1 Nominal investment'!K96),NA(),'2.1 Nominal investment'!K96/'Historical population and GDP'!$N93)</f>
        <v>#N/A</v>
      </c>
      <c r="L96" s="41">
        <f>IF(ISBLANK('2.1 Nominal investment'!L96),NA(),'2.1 Nominal investment'!L96/'Historical population and GDP'!$N93)</f>
        <v>655923519.36911023</v>
      </c>
      <c r="M96" s="41">
        <f>IF(ISBLANK('2.1 Nominal investment'!M96),NA(),'2.1 Nominal investment'!M96/'Historical population and GDP'!$N93)</f>
        <v>461458665.39278704</v>
      </c>
      <c r="N96" s="41" t="e">
        <f>IF(ISBLANK('2.1 Nominal investment'!N96),NA(),'2.1 Nominal investment'!N96/'Historical population and GDP'!$N93)</f>
        <v>#N/A</v>
      </c>
      <c r="O96" s="41"/>
      <c r="P96" s="41">
        <f>IF(ISBLANK('2.1 Nominal investment'!P96),NA(),'2.1 Nominal investment'!P96/'Historical population and GDP'!$N93)</f>
        <v>3979757100.9569039</v>
      </c>
      <c r="Q96" s="41">
        <f>IF(ISBLANK('2.1 Nominal investment'!Q96),NA(),'2.1 Nominal investment'!Q96/'Historical population and GDP'!$N93)</f>
        <v>1880055461.6355352</v>
      </c>
      <c r="R96" s="41">
        <f>IF(ISBLANK('2.1 Nominal investment'!R96),NA(),'2.1 Nominal investment'!R96/'Historical population and GDP'!$N93)</f>
        <v>5859812562.5924397</v>
      </c>
      <c r="S96" s="13"/>
      <c r="T96" s="13"/>
      <c r="U96" s="13"/>
      <c r="V96" s="13"/>
      <c r="W96" s="13"/>
      <c r="X96" s="13"/>
      <c r="Y96" s="13"/>
      <c r="Z96" s="13"/>
      <c r="AA96" s="24"/>
      <c r="AB96" s="24"/>
    </row>
    <row r="97" spans="1:28">
      <c r="A97" s="4">
        <f t="shared" si="1"/>
        <v>1959</v>
      </c>
      <c r="B97" s="41">
        <f>IF(ISBLANK('2.1 Nominal investment'!B97),NA(),'2.1 Nominal investment'!B97/'Historical population and GDP'!$N94)</f>
        <v>527710633.04487973</v>
      </c>
      <c r="C97" s="41">
        <f>IF(ISBLANK('2.1 Nominal investment'!C97),NA(),'2.1 Nominal investment'!C97/'Historical population and GDP'!$N94)</f>
        <v>747935672.93119395</v>
      </c>
      <c r="D97" s="41">
        <f>IF(ISBLANK('2.1 Nominal investment'!D97),NA(),'2.1 Nominal investment'!D97/'Historical population and GDP'!$N94)</f>
        <v>1275646305.9760737</v>
      </c>
      <c r="E97" s="41">
        <f>IF(ISBLANK('2.1 Nominal investment'!E97),NA(),'2.1 Nominal investment'!E97/'Historical population and GDP'!$N94)</f>
        <v>508923950.98989362</v>
      </c>
      <c r="F97" s="41">
        <f>IF(ISBLANK('2.1 Nominal investment'!F97),NA(),'2.1 Nominal investment'!F97/'Historical population and GDP'!$N94)</f>
        <v>1531674834.6911795</v>
      </c>
      <c r="G97" s="41">
        <f>IF(ISBLANK('2.1 Nominal investment'!G97),NA(),'2.1 Nominal investment'!G97/'Historical population and GDP'!$N94)</f>
        <v>347221687.5426234</v>
      </c>
      <c r="H97" s="41">
        <f>IF(ISBLANK('2.1 Nominal investment'!H97),NA(),'2.1 Nominal investment'!H97/'Historical population and GDP'!$N94)</f>
        <v>383924443.89130604</v>
      </c>
      <c r="I97" s="41">
        <f>IF(ISBLANK('2.1 Nominal investment'!I97),NA(),'2.1 Nominal investment'!I97/'Historical population and GDP'!$N94)</f>
        <v>354581898.08492678</v>
      </c>
      <c r="J97" s="51">
        <f>IF(ISBLANK('2.1 Nominal investment'!J97),NA(),'2.1 Nominal investment'!J97/'Historical population and GDP'!$N94)</f>
        <v>448898069.34973288</v>
      </c>
      <c r="K97" s="41" t="e">
        <f>IF(ISBLANK('2.1 Nominal investment'!K97),NA(),'2.1 Nominal investment'!K97/'Historical population and GDP'!$N94)</f>
        <v>#N/A</v>
      </c>
      <c r="L97" s="41">
        <f>IF(ISBLANK('2.1 Nominal investment'!L97),NA(),'2.1 Nominal investment'!L97/'Historical population and GDP'!$N94)</f>
        <v>733719378.51044476</v>
      </c>
      <c r="M97" s="41">
        <f>IF(ISBLANK('2.1 Nominal investment'!M97),NA(),'2.1 Nominal investment'!M97/'Historical population and GDP'!$N94)</f>
        <v>480888939.07593566</v>
      </c>
      <c r="N97" s="41" t="e">
        <f>IF(ISBLANK('2.1 Nominal investment'!N97),NA(),'2.1 Nominal investment'!N97/'Historical population and GDP'!$N94)</f>
        <v>#N/A</v>
      </c>
      <c r="O97" s="41"/>
      <c r="P97" s="41">
        <f>IF(ISBLANK('2.1 Nominal investment'!P97),NA(),'2.1 Nominal investment'!P97/'Historical population and GDP'!$N94)</f>
        <v>4047391223.0910764</v>
      </c>
      <c r="Q97" s="41">
        <f>IF(ISBLANK('2.1 Nominal investment'!Q97),NA(),'2.1 Nominal investment'!Q97/'Historical population and GDP'!$N94)</f>
        <v>2018088285.02104</v>
      </c>
      <c r="R97" s="41">
        <f>IF(ISBLANK('2.1 Nominal investment'!R97),NA(),'2.1 Nominal investment'!R97/'Historical population and GDP'!$N94)</f>
        <v>6065479508.1121168</v>
      </c>
      <c r="S97" s="13"/>
      <c r="T97" s="13"/>
      <c r="U97" s="13"/>
      <c r="V97" s="13"/>
      <c r="W97" s="13"/>
      <c r="X97" s="13"/>
      <c r="Y97" s="13"/>
      <c r="Z97" s="13"/>
      <c r="AA97" s="24"/>
      <c r="AB97" s="24"/>
    </row>
    <row r="98" spans="1:28">
      <c r="A98" s="4">
        <f t="shared" si="1"/>
        <v>1960</v>
      </c>
      <c r="B98" s="41">
        <f>IF(ISBLANK('2.1 Nominal investment'!B98),NA(),'2.1 Nominal investment'!B98/'Historical population and GDP'!$N95)</f>
        <v>613924641.56862926</v>
      </c>
      <c r="C98" s="41">
        <f>IF(ISBLANK('2.1 Nominal investment'!C98),NA(),'2.1 Nominal investment'!C98/'Historical population and GDP'!$N95)</f>
        <v>624478836.76033759</v>
      </c>
      <c r="D98" s="41">
        <f>IF(ISBLANK('2.1 Nominal investment'!D98),NA(),'2.1 Nominal investment'!D98/'Historical population and GDP'!$N95)</f>
        <v>1238403478.3289669</v>
      </c>
      <c r="E98" s="41">
        <f>IF(ISBLANK('2.1 Nominal investment'!E98),NA(),'2.1 Nominal investment'!E98/'Historical population and GDP'!$N95)</f>
        <v>264451047.52380654</v>
      </c>
      <c r="F98" s="41">
        <f>IF(ISBLANK('2.1 Nominal investment'!F98),NA(),'2.1 Nominal investment'!F98/'Historical population and GDP'!$N95)</f>
        <v>1784911821.4180071</v>
      </c>
      <c r="G98" s="41">
        <f>IF(ISBLANK('2.1 Nominal investment'!G98),NA(),'2.1 Nominal investment'!G98/'Historical population and GDP'!$N95)</f>
        <v>374174232.24667948</v>
      </c>
      <c r="H98" s="41">
        <f>IF(ISBLANK('2.1 Nominal investment'!H98),NA(),'2.1 Nominal investment'!H98/'Historical population and GDP'!$N95)</f>
        <v>354104653.47737682</v>
      </c>
      <c r="I98" s="41">
        <f>IF(ISBLANK('2.1 Nominal investment'!I98),NA(),'2.1 Nominal investment'!I98/'Historical population and GDP'!$N95)</f>
        <v>367575451.40487301</v>
      </c>
      <c r="J98" s="51">
        <f>IF(ISBLANK('2.1 Nominal investment'!J98),NA(),'2.1 Nominal investment'!J98/'Historical population and GDP'!$N95)</f>
        <v>528830734.7804566</v>
      </c>
      <c r="K98" s="41" t="e">
        <f>IF(ISBLANK('2.1 Nominal investment'!K98),NA(),'2.1 Nominal investment'!K98/'Historical population and GDP'!$N95)</f>
        <v>#N/A</v>
      </c>
      <c r="L98" s="41">
        <f>IF(ISBLANK('2.1 Nominal investment'!L98),NA(),'2.1 Nominal investment'!L98/'Historical population and GDP'!$N95)</f>
        <v>703065482.41259909</v>
      </c>
      <c r="M98" s="41">
        <f>IF(ISBLANK('2.1 Nominal investment'!M98),NA(),'2.1 Nominal investment'!M98/'Historical population and GDP'!$N95)</f>
        <v>608314159.5495373</v>
      </c>
      <c r="N98" s="41" t="e">
        <f>IF(ISBLANK('2.1 Nominal investment'!N98),NA(),'2.1 Nominal investment'!N98/'Historical population and GDP'!$N95)</f>
        <v>#N/A</v>
      </c>
      <c r="O98" s="41"/>
      <c r="P98" s="41">
        <f>IF(ISBLANK('2.1 Nominal investment'!P98),NA(),'2.1 Nominal investment'!P98/'Historical population and GDP'!$N95)</f>
        <v>4016045232.9948368</v>
      </c>
      <c r="Q98" s="41">
        <f>IF(ISBLANK('2.1 Nominal investment'!Q98),NA(),'2.1 Nominal investment'!Q98/'Historical population and GDP'!$N95)</f>
        <v>2207785828.1474662</v>
      </c>
      <c r="R98" s="41">
        <f>IF(ISBLANK('2.1 Nominal investment'!R98),NA(),'2.1 Nominal investment'!R98/'Historical population and GDP'!$N95)</f>
        <v>6223831061.1423035</v>
      </c>
      <c r="S98" s="13"/>
      <c r="T98" s="13"/>
      <c r="U98" s="13"/>
      <c r="V98" s="13"/>
      <c r="W98" s="13"/>
      <c r="X98" s="13"/>
      <c r="Y98" s="13"/>
      <c r="Z98" s="13"/>
      <c r="AA98" s="24"/>
      <c r="AB98" s="24"/>
    </row>
    <row r="99" spans="1:28">
      <c r="A99" s="4">
        <f t="shared" si="1"/>
        <v>1961</v>
      </c>
      <c r="B99" s="41">
        <f>IF(ISBLANK('2.1 Nominal investment'!B99),NA(),'2.1 Nominal investment'!B99/'Historical population and GDP'!$N96)</f>
        <v>475863984.29117632</v>
      </c>
      <c r="C99" s="41">
        <f>IF(ISBLANK('2.1 Nominal investment'!C99),NA(),'2.1 Nominal investment'!C99/'Historical population and GDP'!$N96)</f>
        <v>887446007.38137531</v>
      </c>
      <c r="D99" s="41">
        <f>IF(ISBLANK('2.1 Nominal investment'!D99),NA(),'2.1 Nominal investment'!D99/'Historical population and GDP'!$N96)</f>
        <v>1363309991.6725516</v>
      </c>
      <c r="E99" s="41">
        <f>IF(ISBLANK('2.1 Nominal investment'!E99),NA(),'2.1 Nominal investment'!E99/'Historical population and GDP'!$N96)</f>
        <v>242053311.97433308</v>
      </c>
      <c r="F99" s="41">
        <f>IF(ISBLANK('2.1 Nominal investment'!F99),NA(),'2.1 Nominal investment'!F99/'Historical population and GDP'!$N96)</f>
        <v>1589380340.786279</v>
      </c>
      <c r="G99" s="41">
        <f>IF(ISBLANK('2.1 Nominal investment'!G99),NA(),'2.1 Nominal investment'!G99/'Historical population and GDP'!$N96)</f>
        <v>418282095.4143638</v>
      </c>
      <c r="H99" s="41">
        <f>IF(ISBLANK('2.1 Nominal investment'!H99),NA(),'2.1 Nominal investment'!H99/'Historical population and GDP'!$N96)</f>
        <v>330456999.49091679</v>
      </c>
      <c r="I99" s="41">
        <f>IF(ISBLANK('2.1 Nominal investment'!I99),NA(),'2.1 Nominal investment'!I99/'Historical population and GDP'!$N96)</f>
        <v>355904836.66498107</v>
      </c>
      <c r="J99" s="51">
        <f>IF(ISBLANK('2.1 Nominal investment'!J99),NA(),'2.1 Nominal investment'!J99/'Historical population and GDP'!$N96)</f>
        <v>539394646.82806492</v>
      </c>
      <c r="K99" s="41" t="e">
        <f>IF(ISBLANK('2.1 Nominal investment'!K99),NA(),'2.1 Nominal investment'!K99/'Historical population and GDP'!$N96)</f>
        <v>#N/A</v>
      </c>
      <c r="L99" s="41">
        <f>IF(ISBLANK('2.1 Nominal investment'!L99),NA(),'2.1 Nominal investment'!L99/'Historical population and GDP'!$N96)</f>
        <v>683086463.71515667</v>
      </c>
      <c r="M99" s="41">
        <f>IF(ISBLANK('2.1 Nominal investment'!M99),NA(),'2.1 Nominal investment'!M99/'Historical population and GDP'!$N96)</f>
        <v>542229195.90370464</v>
      </c>
      <c r="N99" s="41" t="e">
        <f>IF(ISBLANK('2.1 Nominal investment'!N99),NA(),'2.1 Nominal investment'!N99/'Historical population and GDP'!$N96)</f>
        <v>#N/A</v>
      </c>
      <c r="O99" s="41"/>
      <c r="P99" s="41">
        <f>IF(ISBLANK('2.1 Nominal investment'!P99),NA(),'2.1 Nominal investment'!P99/'Historical population and GDP'!$N96)</f>
        <v>3943482739.3384442</v>
      </c>
      <c r="Q99" s="41">
        <f>IF(ISBLANK('2.1 Nominal investment'!Q99),NA(),'2.1 Nominal investment'!Q99/'Historical population and GDP'!$N96)</f>
        <v>2120615143.1119072</v>
      </c>
      <c r="R99" s="41">
        <f>IF(ISBLANK('2.1 Nominal investment'!R99),NA(),'2.1 Nominal investment'!R99/'Historical population and GDP'!$N96)</f>
        <v>6064097882.4503517</v>
      </c>
      <c r="S99" s="13"/>
      <c r="T99" s="13"/>
      <c r="U99" s="13"/>
      <c r="V99" s="13"/>
      <c r="W99" s="13"/>
      <c r="X99" s="13"/>
      <c r="Y99" s="13"/>
      <c r="Z99" s="13"/>
      <c r="AA99" s="24"/>
      <c r="AB99" s="24"/>
    </row>
    <row r="100" spans="1:28">
      <c r="A100" s="4">
        <f t="shared" si="1"/>
        <v>1962</v>
      </c>
      <c r="B100" s="41">
        <f>IF(ISBLANK('2.1 Nominal investment'!B100),NA(),'2.1 Nominal investment'!B100/'Historical population and GDP'!$N97)</f>
        <v>411663808.6420902</v>
      </c>
      <c r="C100" s="41">
        <f>IF(ISBLANK('2.1 Nominal investment'!C100),NA(),'2.1 Nominal investment'!C100/'Historical population and GDP'!$N97)</f>
        <v>913370740.54208708</v>
      </c>
      <c r="D100" s="41">
        <f>IF(ISBLANK('2.1 Nominal investment'!D100),NA(),'2.1 Nominal investment'!D100/'Historical population and GDP'!$N97)</f>
        <v>1325034549.1841772</v>
      </c>
      <c r="E100" s="41">
        <f>IF(ISBLANK('2.1 Nominal investment'!E100),NA(),'2.1 Nominal investment'!E100/'Historical population and GDP'!$N97)</f>
        <v>286538588.12431657</v>
      </c>
      <c r="F100" s="41">
        <f>IF(ISBLANK('2.1 Nominal investment'!F100),NA(),'2.1 Nominal investment'!F100/'Historical population and GDP'!$N97)</f>
        <v>1580046666.3127062</v>
      </c>
      <c r="G100" s="41">
        <f>IF(ISBLANK('2.1 Nominal investment'!G100),NA(),'2.1 Nominal investment'!G100/'Historical population and GDP'!$N97)</f>
        <v>460341150.7974093</v>
      </c>
      <c r="H100" s="41">
        <f>IF(ISBLANK('2.1 Nominal investment'!H100),NA(),'2.1 Nominal investment'!H100/'Historical population and GDP'!$N97)</f>
        <v>361826430.77922708</v>
      </c>
      <c r="I100" s="41">
        <f>IF(ISBLANK('2.1 Nominal investment'!I100),NA(),'2.1 Nominal investment'!I100/'Historical population and GDP'!$N97)</f>
        <v>407277814.57159638</v>
      </c>
      <c r="J100" s="51">
        <f>IF(ISBLANK('2.1 Nominal investment'!J100),NA(),'2.1 Nominal investment'!J100/'Historical population and GDP'!$N97)</f>
        <v>503413338.88467699</v>
      </c>
      <c r="K100" s="41" t="e">
        <f>IF(ISBLANK('2.1 Nominal investment'!K100),NA(),'2.1 Nominal investment'!K100/'Historical population and GDP'!$N97)</f>
        <v>#N/A</v>
      </c>
      <c r="L100" s="41">
        <f>IF(ISBLANK('2.1 Nominal investment'!L100),NA(),'2.1 Nominal investment'!L100/'Historical population and GDP'!$N97)</f>
        <v>597201964.83163142</v>
      </c>
      <c r="M100" s="41">
        <f>IF(ISBLANK('2.1 Nominal investment'!M100),NA(),'2.1 Nominal investment'!M100/'Historical population and GDP'!$N97)</f>
        <v>486475800.73099679</v>
      </c>
      <c r="N100" s="41" t="e">
        <f>IF(ISBLANK('2.1 Nominal investment'!N100),NA(),'2.1 Nominal investment'!N100/'Historical population and GDP'!$N97)</f>
        <v>#N/A</v>
      </c>
      <c r="O100" s="41"/>
      <c r="P100" s="41">
        <f>IF(ISBLANK('2.1 Nominal investment'!P100),NA(),'2.1 Nominal investment'!P100/'Historical population and GDP'!$N97)</f>
        <v>4013787385.1978364</v>
      </c>
      <c r="Q100" s="41">
        <f>IF(ISBLANK('2.1 Nominal investment'!Q100),NA(),'2.1 Nominal investment'!Q100/'Historical population and GDP'!$N97)</f>
        <v>1994368919.0189016</v>
      </c>
      <c r="R100" s="41">
        <f>IF(ISBLANK('2.1 Nominal investment'!R100),NA(),'2.1 Nominal investment'!R100/'Historical population and GDP'!$N97)</f>
        <v>6008156304.2167377</v>
      </c>
      <c r="S100" s="13"/>
      <c r="T100" s="13"/>
      <c r="U100" s="13"/>
      <c r="V100" s="13"/>
      <c r="W100" s="13"/>
      <c r="X100" s="13"/>
      <c r="Y100" s="13"/>
      <c r="Z100" s="13"/>
      <c r="AA100" s="24"/>
      <c r="AB100" s="24"/>
    </row>
    <row r="101" spans="1:28">
      <c r="A101" s="4">
        <f t="shared" si="1"/>
        <v>1963</v>
      </c>
      <c r="B101" s="41">
        <f>IF(ISBLANK('2.1 Nominal investment'!B101),NA(),'2.1 Nominal investment'!B101/'Historical population and GDP'!$N98)</f>
        <v>430623327.60177398</v>
      </c>
      <c r="C101" s="41">
        <f>IF(ISBLANK('2.1 Nominal investment'!C101),NA(),'2.1 Nominal investment'!C101/'Historical population and GDP'!$N98)</f>
        <v>983473192.27180016</v>
      </c>
      <c r="D101" s="41">
        <f>IF(ISBLANK('2.1 Nominal investment'!D101),NA(),'2.1 Nominal investment'!D101/'Historical population and GDP'!$N98)</f>
        <v>1414096519.8735743</v>
      </c>
      <c r="E101" s="41">
        <f>IF(ISBLANK('2.1 Nominal investment'!E101),NA(),'2.1 Nominal investment'!E101/'Historical population and GDP'!$N98)</f>
        <v>268026659.59207273</v>
      </c>
      <c r="F101" s="41">
        <f>IF(ISBLANK('2.1 Nominal investment'!F101),NA(),'2.1 Nominal investment'!F101/'Historical population and GDP'!$N98)</f>
        <v>1515930767.6583652</v>
      </c>
      <c r="G101" s="41">
        <f>IF(ISBLANK('2.1 Nominal investment'!G101),NA(),'2.1 Nominal investment'!G101/'Historical population and GDP'!$N98)</f>
        <v>517618341.28067935</v>
      </c>
      <c r="H101" s="41">
        <f>IF(ISBLANK('2.1 Nominal investment'!H101),NA(),'2.1 Nominal investment'!H101/'Historical population and GDP'!$N98)</f>
        <v>376439316.56843388</v>
      </c>
      <c r="I101" s="41">
        <f>IF(ISBLANK('2.1 Nominal investment'!I101),NA(),'2.1 Nominal investment'!I101/'Historical population and GDP'!$N98)</f>
        <v>399487871.68129641</v>
      </c>
      <c r="J101" s="51">
        <f>IF(ISBLANK('2.1 Nominal investment'!J101),NA(),'2.1 Nominal investment'!J101/'Historical population and GDP'!$N98)</f>
        <v>585520962.39491904</v>
      </c>
      <c r="K101" s="41" t="e">
        <f>IF(ISBLANK('2.1 Nominal investment'!K101),NA(),'2.1 Nominal investment'!K101/'Historical population and GDP'!$N98)</f>
        <v>#N/A</v>
      </c>
      <c r="L101" s="41">
        <f>IF(ISBLANK('2.1 Nominal investment'!L101),NA(),'2.1 Nominal investment'!L101/'Historical population and GDP'!$N98)</f>
        <v>729934011.44191563</v>
      </c>
      <c r="M101" s="41">
        <f>IF(ISBLANK('2.1 Nominal investment'!M101),NA(),'2.1 Nominal investment'!M101/'Historical population and GDP'!$N98)</f>
        <v>394003533.63048619</v>
      </c>
      <c r="N101" s="41" t="e">
        <f>IF(ISBLANK('2.1 Nominal investment'!N101),NA(),'2.1 Nominal investment'!N101/'Historical population and GDP'!$N98)</f>
        <v>#N/A</v>
      </c>
      <c r="O101" s="41"/>
      <c r="P101" s="41">
        <f>IF(ISBLANK('2.1 Nominal investment'!P101),NA(),'2.1 Nominal investment'!P101/'Historical population and GDP'!$N98)</f>
        <v>4092111604.9731255</v>
      </c>
      <c r="Q101" s="41">
        <f>IF(ISBLANK('2.1 Nominal investment'!Q101),NA(),'2.1 Nominal investment'!Q101/'Historical population and GDP'!$N98)</f>
        <v>2108946379.1486173</v>
      </c>
      <c r="R101" s="41">
        <f>IF(ISBLANK('2.1 Nominal investment'!R101),NA(),'2.1 Nominal investment'!R101/'Historical population and GDP'!$N98)</f>
        <v>6201057984.1217422</v>
      </c>
      <c r="S101" s="13"/>
      <c r="T101" s="13"/>
      <c r="U101" s="13"/>
      <c r="V101" s="13"/>
      <c r="W101" s="13"/>
      <c r="X101" s="13"/>
      <c r="Y101" s="13"/>
      <c r="Z101" s="13"/>
      <c r="AA101" s="24"/>
      <c r="AB101" s="24"/>
    </row>
    <row r="102" spans="1:28">
      <c r="A102" s="4">
        <f t="shared" si="1"/>
        <v>1964</v>
      </c>
      <c r="B102" s="41">
        <f>IF(ISBLANK('2.1 Nominal investment'!B102),NA(),'2.1 Nominal investment'!B102/'Historical population and GDP'!$N99)</f>
        <v>568681294.70554078</v>
      </c>
      <c r="C102" s="41">
        <f>IF(ISBLANK('2.1 Nominal investment'!C102),NA(),'2.1 Nominal investment'!C102/'Historical population and GDP'!$N99)</f>
        <v>878045951.35606968</v>
      </c>
      <c r="D102" s="41">
        <f>IF(ISBLANK('2.1 Nominal investment'!D102),NA(),'2.1 Nominal investment'!D102/'Historical population and GDP'!$N99)</f>
        <v>1446727246.0616105</v>
      </c>
      <c r="E102" s="41">
        <f>IF(ISBLANK('2.1 Nominal investment'!E102),NA(),'2.1 Nominal investment'!E102/'Historical population and GDP'!$N99)</f>
        <v>95902519.952916533</v>
      </c>
      <c r="F102" s="41">
        <f>IF(ISBLANK('2.1 Nominal investment'!F102),NA(),'2.1 Nominal investment'!F102/'Historical population and GDP'!$N99)</f>
        <v>1851034816.5581923</v>
      </c>
      <c r="G102" s="41">
        <f>IF(ISBLANK('2.1 Nominal investment'!G102),NA(),'2.1 Nominal investment'!G102/'Historical population and GDP'!$N99)</f>
        <v>503937112.69312</v>
      </c>
      <c r="H102" s="41">
        <f>IF(ISBLANK('2.1 Nominal investment'!H102),NA(),'2.1 Nominal investment'!H102/'Historical population and GDP'!$N99)</f>
        <v>435254854.24049604</v>
      </c>
      <c r="I102" s="41">
        <f>IF(ISBLANK('2.1 Nominal investment'!I102),NA(),'2.1 Nominal investment'!I102/'Historical population and GDP'!$N99)</f>
        <v>435654096.008582</v>
      </c>
      <c r="J102" s="51">
        <f>IF(ISBLANK('2.1 Nominal investment'!J102),NA(),'2.1 Nominal investment'!J102/'Historical population and GDP'!$N99)</f>
        <v>682618927.81464708</v>
      </c>
      <c r="K102" s="41" t="e">
        <f>IF(ISBLANK('2.1 Nominal investment'!K102),NA(),'2.1 Nominal investment'!K102/'Historical population and GDP'!$N99)</f>
        <v>#N/A</v>
      </c>
      <c r="L102" s="41">
        <f>IF(ISBLANK('2.1 Nominal investment'!L102),NA(),'2.1 Nominal investment'!L102/'Historical population and GDP'!$N99)</f>
        <v>901118754.59775102</v>
      </c>
      <c r="M102" s="41">
        <f>IF(ISBLANK('2.1 Nominal investment'!M102),NA(),'2.1 Nominal investment'!M102/'Historical population and GDP'!$N99)</f>
        <v>390686587.34123152</v>
      </c>
      <c r="N102" s="41" t="e">
        <f>IF(ISBLANK('2.1 Nominal investment'!N102),NA(),'2.1 Nominal investment'!N102/'Historical population and GDP'!$N99)</f>
        <v>#N/A</v>
      </c>
      <c r="O102" s="41"/>
      <c r="P102" s="41">
        <f>IF(ISBLANK('2.1 Nominal investment'!P102),NA(),'2.1 Nominal investment'!P102/'Historical population and GDP'!$N99)</f>
        <v>4332856549.5063353</v>
      </c>
      <c r="Q102" s="41">
        <f>IF(ISBLANK('2.1 Nominal investment'!Q102),NA(),'2.1 Nominal investment'!Q102/'Historical population and GDP'!$N99)</f>
        <v>2410078365.7622113</v>
      </c>
      <c r="R102" s="41">
        <f>IF(ISBLANK('2.1 Nominal investment'!R102),NA(),'2.1 Nominal investment'!R102/'Historical population and GDP'!$N99)</f>
        <v>6742934915.2685471</v>
      </c>
      <c r="S102" s="13"/>
      <c r="T102" s="13"/>
      <c r="U102" s="13"/>
      <c r="V102" s="13"/>
      <c r="W102" s="13"/>
      <c r="X102" s="13"/>
      <c r="Y102" s="13"/>
      <c r="Z102" s="13"/>
      <c r="AA102" s="24"/>
      <c r="AB102" s="24"/>
    </row>
    <row r="103" spans="1:28">
      <c r="A103" s="4">
        <f t="shared" si="1"/>
        <v>1965</v>
      </c>
      <c r="B103" s="41">
        <f>IF(ISBLANK('2.1 Nominal investment'!B103),NA(),'2.1 Nominal investment'!B103/'Historical population and GDP'!$N100)</f>
        <v>547122401.97907925</v>
      </c>
      <c r="C103" s="41">
        <f>IF(ISBLANK('2.1 Nominal investment'!C103),NA(),'2.1 Nominal investment'!C103/'Historical population and GDP'!$N100)</f>
        <v>1028469325.1810493</v>
      </c>
      <c r="D103" s="41">
        <f>IF(ISBLANK('2.1 Nominal investment'!D103),NA(),'2.1 Nominal investment'!D103/'Historical population and GDP'!$N100)</f>
        <v>1575591727.1601286</v>
      </c>
      <c r="E103" s="41">
        <f>IF(ISBLANK('2.1 Nominal investment'!E103),NA(),'2.1 Nominal investment'!E103/'Historical population and GDP'!$N100)</f>
        <v>254670217.60843268</v>
      </c>
      <c r="F103" s="41">
        <f>IF(ISBLANK('2.1 Nominal investment'!F103),NA(),'2.1 Nominal investment'!F103/'Historical population and GDP'!$N100)</f>
        <v>2023315734.2905045</v>
      </c>
      <c r="G103" s="41">
        <f>IF(ISBLANK('2.1 Nominal investment'!G103),NA(),'2.1 Nominal investment'!G103/'Historical population and GDP'!$N100)</f>
        <v>501358005.24963295</v>
      </c>
      <c r="H103" s="41">
        <f>IF(ISBLANK('2.1 Nominal investment'!H103),NA(),'2.1 Nominal investment'!H103/'Historical population and GDP'!$N100)</f>
        <v>415609923.83085698</v>
      </c>
      <c r="I103" s="41">
        <f>IF(ISBLANK('2.1 Nominal investment'!I103),NA(),'2.1 Nominal investment'!I103/'Historical population and GDP'!$N100)</f>
        <v>463006522.81091082</v>
      </c>
      <c r="J103" s="51">
        <f>IF(ISBLANK('2.1 Nominal investment'!J103),NA(),'2.1 Nominal investment'!J103/'Historical population and GDP'!$N100)</f>
        <v>716320750.71337128</v>
      </c>
      <c r="K103" s="41" t="e">
        <f>IF(ISBLANK('2.1 Nominal investment'!K103),NA(),'2.1 Nominal investment'!K103/'Historical population and GDP'!$N100)</f>
        <v>#N/A</v>
      </c>
      <c r="L103" s="41">
        <f>IF(ISBLANK('2.1 Nominal investment'!L103),NA(),'2.1 Nominal investment'!L103/'Historical population and GDP'!$N100)</f>
        <v>948181571.53100061</v>
      </c>
      <c r="M103" s="41">
        <f>IF(ISBLANK('2.1 Nominal investment'!M103),NA(),'2.1 Nominal investment'!M103/'Historical population and GDP'!$N100)</f>
        <v>347338042.42034179</v>
      </c>
      <c r="N103" s="41" t="e">
        <f>IF(ISBLANK('2.1 Nominal investment'!N103),NA(),'2.1 Nominal investment'!N103/'Historical population and GDP'!$N100)</f>
        <v>#N/A</v>
      </c>
      <c r="O103" s="41"/>
      <c r="P103" s="41">
        <f>IF(ISBLANK('2.1 Nominal investment'!P103),NA(),'2.1 Nominal investment'!P103/'Historical population and GDP'!$N100)</f>
        <v>4770545608.1395559</v>
      </c>
      <c r="Q103" s="41">
        <f>IF(ISBLANK('2.1 Nominal investment'!Q103),NA(),'2.1 Nominal investment'!Q103/'Historical population and GDP'!$N100)</f>
        <v>2474846887.4756241</v>
      </c>
      <c r="R103" s="41">
        <f>IF(ISBLANK('2.1 Nominal investment'!R103),NA(),'2.1 Nominal investment'!R103/'Historical population and GDP'!$N100)</f>
        <v>7245392495.6151791</v>
      </c>
      <c r="S103" s="13"/>
      <c r="T103" s="13"/>
      <c r="U103" s="13"/>
      <c r="V103" s="13"/>
      <c r="W103" s="13"/>
      <c r="X103" s="13"/>
      <c r="Y103" s="13"/>
      <c r="Z103" s="13"/>
      <c r="AA103" s="24"/>
      <c r="AB103" s="24"/>
    </row>
    <row r="104" spans="1:28">
      <c r="A104" s="4">
        <f t="shared" si="1"/>
        <v>1966</v>
      </c>
      <c r="B104" s="41">
        <f>IF(ISBLANK('2.1 Nominal investment'!B104),NA(),'2.1 Nominal investment'!B104/'Historical population and GDP'!$N101)</f>
        <v>730192546.73602533</v>
      </c>
      <c r="C104" s="41">
        <f>IF(ISBLANK('2.1 Nominal investment'!C104),NA(),'2.1 Nominal investment'!C104/'Historical population and GDP'!$N101)</f>
        <v>751715029.93893874</v>
      </c>
      <c r="D104" s="41">
        <f>IF(ISBLANK('2.1 Nominal investment'!D104),NA(),'2.1 Nominal investment'!D104/'Historical population and GDP'!$N101)</f>
        <v>1481907576.6749642</v>
      </c>
      <c r="E104" s="41">
        <f>IF(ISBLANK('2.1 Nominal investment'!E104),NA(),'2.1 Nominal investment'!E104/'Historical population and GDP'!$N101)</f>
        <v>275828145.53251928</v>
      </c>
      <c r="F104" s="41">
        <f>IF(ISBLANK('2.1 Nominal investment'!F104),NA(),'2.1 Nominal investment'!F104/'Historical population and GDP'!$N101)</f>
        <v>2433052305.700109</v>
      </c>
      <c r="G104" s="41">
        <f>IF(ISBLANK('2.1 Nominal investment'!G104),NA(),'2.1 Nominal investment'!G104/'Historical population and GDP'!$N101)</f>
        <v>456005396.44848019</v>
      </c>
      <c r="H104" s="41">
        <f>IF(ISBLANK('2.1 Nominal investment'!H104),NA(),'2.1 Nominal investment'!H104/'Historical population and GDP'!$N101)</f>
        <v>438308118.46515113</v>
      </c>
      <c r="I104" s="41">
        <f>IF(ISBLANK('2.1 Nominal investment'!I104),NA(),'2.1 Nominal investment'!I104/'Historical population and GDP'!$N101)</f>
        <v>398042021.46112782</v>
      </c>
      <c r="J104" s="51">
        <f>IF(ISBLANK('2.1 Nominal investment'!J104),NA(),'2.1 Nominal investment'!J104/'Historical population and GDP'!$N101)</f>
        <v>797065619.83259296</v>
      </c>
      <c r="K104" s="41" t="e">
        <f>IF(ISBLANK('2.1 Nominal investment'!K104),NA(),'2.1 Nominal investment'!K104/'Historical population and GDP'!$N101)</f>
        <v>#N/A</v>
      </c>
      <c r="L104" s="41">
        <f>IF(ISBLANK('2.1 Nominal investment'!L104),NA(),'2.1 Nominal investment'!L104/'Historical population and GDP'!$N101)</f>
        <v>1024716006.2281789</v>
      </c>
      <c r="M104" s="41">
        <f>IF(ISBLANK('2.1 Nominal investment'!M104),NA(),'2.1 Nominal investment'!M104/'Historical population and GDP'!$N101)</f>
        <v>322712285.7524237</v>
      </c>
      <c r="N104" s="41" t="e">
        <f>IF(ISBLANK('2.1 Nominal investment'!N104),NA(),'2.1 Nominal investment'!N104/'Historical population and GDP'!$N101)</f>
        <v>#N/A</v>
      </c>
      <c r="O104" s="41"/>
      <c r="P104" s="41">
        <f>IF(ISBLANK('2.1 Nominal investment'!P104),NA(),'2.1 Nominal investment'!P104/'Historical population and GDP'!$N101)</f>
        <v>5085101542.8212242</v>
      </c>
      <c r="Q104" s="41">
        <f>IF(ISBLANK('2.1 Nominal investment'!Q104),NA(),'2.1 Nominal investment'!Q104/'Historical population and GDP'!$N101)</f>
        <v>2542535933.2743235</v>
      </c>
      <c r="R104" s="41">
        <f>IF(ISBLANK('2.1 Nominal investment'!R104),NA(),'2.1 Nominal investment'!R104/'Historical population and GDP'!$N101)</f>
        <v>7627637476.0955477</v>
      </c>
      <c r="S104" s="13"/>
      <c r="T104" s="13"/>
      <c r="U104" s="13"/>
      <c r="V104" s="13"/>
      <c r="W104" s="13"/>
      <c r="X104" s="13"/>
      <c r="Y104" s="13"/>
      <c r="Z104" s="13"/>
      <c r="AA104" s="24"/>
      <c r="AB104" s="24"/>
    </row>
    <row r="105" spans="1:28">
      <c r="A105" s="4">
        <f t="shared" si="1"/>
        <v>1967</v>
      </c>
      <c r="B105" s="41">
        <f>IF(ISBLANK('2.1 Nominal investment'!B105),NA(),'2.1 Nominal investment'!B105/'Historical population and GDP'!$N102)</f>
        <v>659574905.38656461</v>
      </c>
      <c r="C105" s="41">
        <f>IF(ISBLANK('2.1 Nominal investment'!C105),NA(),'2.1 Nominal investment'!C105/'Historical population and GDP'!$N102)</f>
        <v>690001625.07290375</v>
      </c>
      <c r="D105" s="41">
        <f>IF(ISBLANK('2.1 Nominal investment'!D105),NA(),'2.1 Nominal investment'!D105/'Historical population and GDP'!$N102)</f>
        <v>1349576530.4594684</v>
      </c>
      <c r="E105" s="41">
        <f>IF(ISBLANK('2.1 Nominal investment'!E105),NA(),'2.1 Nominal investment'!E105/'Historical population and GDP'!$N102)</f>
        <v>299280112.18169802</v>
      </c>
      <c r="F105" s="41">
        <f>IF(ISBLANK('2.1 Nominal investment'!F105),NA(),'2.1 Nominal investment'!F105/'Historical population and GDP'!$N102)</f>
        <v>3190713616.1820626</v>
      </c>
      <c r="G105" s="41">
        <f>IF(ISBLANK('2.1 Nominal investment'!G105),NA(),'2.1 Nominal investment'!G105/'Historical population and GDP'!$N102)</f>
        <v>505387264.42772108</v>
      </c>
      <c r="H105" s="41">
        <f>IF(ISBLANK('2.1 Nominal investment'!H105),NA(),'2.1 Nominal investment'!H105/'Historical population and GDP'!$N102)</f>
        <v>410554761.20006478</v>
      </c>
      <c r="I105" s="41">
        <f>IF(ISBLANK('2.1 Nominal investment'!I105),NA(),'2.1 Nominal investment'!I105/'Historical population and GDP'!$N102)</f>
        <v>455899135.14917213</v>
      </c>
      <c r="J105" s="51">
        <f>IF(ISBLANK('2.1 Nominal investment'!J105),NA(),'2.1 Nominal investment'!J105/'Historical population and GDP'!$N102)</f>
        <v>860163921.09859657</v>
      </c>
      <c r="K105" s="41" t="e">
        <f>IF(ISBLANK('2.1 Nominal investment'!K105),NA(),'2.1 Nominal investment'!K105/'Historical population and GDP'!$N102)</f>
        <v>#N/A</v>
      </c>
      <c r="L105" s="41">
        <f>IF(ISBLANK('2.1 Nominal investment'!L105),NA(),'2.1 Nominal investment'!L105/'Historical population and GDP'!$N102)</f>
        <v>822844752.28414476</v>
      </c>
      <c r="M105" s="41">
        <f>IF(ISBLANK('2.1 Nominal investment'!M105),NA(),'2.1 Nominal investment'!M105/'Historical population and GDP'!$N102)</f>
        <v>353751073.72484815</v>
      </c>
      <c r="N105" s="41" t="e">
        <f>IF(ISBLANK('2.1 Nominal investment'!N105),NA(),'2.1 Nominal investment'!N105/'Historical population and GDP'!$N102)</f>
        <v>#N/A</v>
      </c>
      <c r="O105" s="41"/>
      <c r="P105" s="41">
        <f>IF(ISBLANK('2.1 Nominal investment'!P105),NA(),'2.1 Nominal investment'!P105/'Historical population and GDP'!$N102)</f>
        <v>5755512284.4510145</v>
      </c>
      <c r="Q105" s="41">
        <f>IF(ISBLANK('2.1 Nominal investment'!Q105),NA(),'2.1 Nominal investment'!Q105/'Historical population and GDP'!$N102)</f>
        <v>2492658882.2567616</v>
      </c>
      <c r="R105" s="41">
        <f>IF(ISBLANK('2.1 Nominal investment'!R105),NA(),'2.1 Nominal investment'!R105/'Historical population and GDP'!$N102)</f>
        <v>8248171166.7077761</v>
      </c>
      <c r="S105" s="13"/>
      <c r="T105" s="13"/>
      <c r="U105" s="13"/>
      <c r="V105" s="13"/>
      <c r="W105" s="13"/>
      <c r="X105" s="13"/>
      <c r="Y105" s="13"/>
      <c r="Z105" s="13"/>
      <c r="AA105" s="24"/>
      <c r="AB105" s="24"/>
    </row>
    <row r="106" spans="1:28">
      <c r="A106" s="4">
        <f t="shared" si="1"/>
        <v>1968</v>
      </c>
      <c r="B106" s="41">
        <f>IF(ISBLANK('2.1 Nominal investment'!B106),NA(),'2.1 Nominal investment'!B106/'Historical population and GDP'!$N103)</f>
        <v>536240014.53409147</v>
      </c>
      <c r="C106" s="41">
        <f>IF(ISBLANK('2.1 Nominal investment'!C106),NA(),'2.1 Nominal investment'!C106/'Historical population and GDP'!$N103)</f>
        <v>904231025.52311409</v>
      </c>
      <c r="D106" s="41">
        <f>IF(ISBLANK('2.1 Nominal investment'!D106),NA(),'2.1 Nominal investment'!D106/'Historical population and GDP'!$N103)</f>
        <v>1440471040.0572054</v>
      </c>
      <c r="E106" s="41">
        <f>IF(ISBLANK('2.1 Nominal investment'!E106),NA(),'2.1 Nominal investment'!E106/'Historical population and GDP'!$N103)</f>
        <v>308021546.23771435</v>
      </c>
      <c r="F106" s="41">
        <f>IF(ISBLANK('2.1 Nominal investment'!F106),NA(),'2.1 Nominal investment'!F106/'Historical population and GDP'!$N103)</f>
        <v>2715185610.5950017</v>
      </c>
      <c r="G106" s="41">
        <f>IF(ISBLANK('2.1 Nominal investment'!G106),NA(),'2.1 Nominal investment'!G106/'Historical population and GDP'!$N103)</f>
        <v>401651584.47232187</v>
      </c>
      <c r="H106" s="41">
        <f>IF(ISBLANK('2.1 Nominal investment'!H106),NA(),'2.1 Nominal investment'!H106/'Historical population and GDP'!$N103)</f>
        <v>418275784.90695524</v>
      </c>
      <c r="I106" s="41">
        <f>IF(ISBLANK('2.1 Nominal investment'!I106),NA(),'2.1 Nominal investment'!I106/'Historical population and GDP'!$N103)</f>
        <v>566038515.18673003</v>
      </c>
      <c r="J106" s="51">
        <f>IF(ISBLANK('2.1 Nominal investment'!J106),NA(),'2.1 Nominal investment'!J106/'Historical population and GDP'!$N103)</f>
        <v>783876075.98707747</v>
      </c>
      <c r="K106" s="41" t="e">
        <f>IF(ISBLANK('2.1 Nominal investment'!K106),NA(),'2.1 Nominal investment'!K106/'Historical population and GDP'!$N103)</f>
        <v>#N/A</v>
      </c>
      <c r="L106" s="41">
        <f>IF(ISBLANK('2.1 Nominal investment'!L106),NA(),'2.1 Nominal investment'!L106/'Historical population and GDP'!$N103)</f>
        <v>664809790.44091702</v>
      </c>
      <c r="M106" s="41">
        <f>IF(ISBLANK('2.1 Nominal investment'!M106),NA(),'2.1 Nominal investment'!M106/'Historical population and GDP'!$N103)</f>
        <v>326721904.42205131</v>
      </c>
      <c r="N106" s="41" t="e">
        <f>IF(ISBLANK('2.1 Nominal investment'!N106),NA(),'2.1 Nominal investment'!N106/'Historical population and GDP'!$N103)</f>
        <v>#N/A</v>
      </c>
      <c r="O106" s="41"/>
      <c r="P106" s="41">
        <f>IF(ISBLANK('2.1 Nominal investment'!P106),NA(),'2.1 Nominal investment'!P106/'Historical population and GDP'!$N103)</f>
        <v>5283605566.2691984</v>
      </c>
      <c r="Q106" s="41">
        <f>IF(ISBLANK('2.1 Nominal investment'!Q106),NA(),'2.1 Nominal investment'!Q106/'Historical population and GDP'!$N103)</f>
        <v>2341446286.0367756</v>
      </c>
      <c r="R106" s="41">
        <f>IF(ISBLANK('2.1 Nominal investment'!R106),NA(),'2.1 Nominal investment'!R106/'Historical population and GDP'!$N103)</f>
        <v>7625051852.305974</v>
      </c>
      <c r="S106" s="13"/>
      <c r="T106" s="13"/>
      <c r="U106" s="13"/>
      <c r="V106" s="13"/>
      <c r="W106" s="13"/>
      <c r="X106" s="13"/>
      <c r="Y106" s="13"/>
      <c r="Z106" s="13"/>
      <c r="AA106" s="24"/>
      <c r="AB106" s="24"/>
    </row>
    <row r="107" spans="1:28">
      <c r="A107" s="4">
        <f t="shared" si="1"/>
        <v>1969</v>
      </c>
      <c r="B107" s="41">
        <f>IF(ISBLANK('2.1 Nominal investment'!B107),NA(),'2.1 Nominal investment'!B107/'Historical population and GDP'!$N104)</f>
        <v>587726316.36691988</v>
      </c>
      <c r="C107" s="41">
        <f>IF(ISBLANK('2.1 Nominal investment'!C107),NA(),'2.1 Nominal investment'!C107/'Historical population and GDP'!$N104)</f>
        <v>917368448.52257323</v>
      </c>
      <c r="D107" s="41">
        <f>IF(ISBLANK('2.1 Nominal investment'!D107),NA(),'2.1 Nominal investment'!D107/'Historical population and GDP'!$N104)</f>
        <v>1505094764.8894932</v>
      </c>
      <c r="E107" s="41">
        <f>IF(ISBLANK('2.1 Nominal investment'!E107),NA(),'2.1 Nominal investment'!E107/'Historical population and GDP'!$N104)</f>
        <v>319474025.67056018</v>
      </c>
      <c r="F107" s="41">
        <f>IF(ISBLANK('2.1 Nominal investment'!F107),NA(),'2.1 Nominal investment'!F107/'Historical population and GDP'!$N104)</f>
        <v>1839945255.4666283</v>
      </c>
      <c r="G107" s="41">
        <f>IF(ISBLANK('2.1 Nominal investment'!G107),NA(),'2.1 Nominal investment'!G107/'Historical population and GDP'!$N104)</f>
        <v>515463572.34592205</v>
      </c>
      <c r="H107" s="41">
        <f>IF(ISBLANK('2.1 Nominal investment'!H107),NA(),'2.1 Nominal investment'!H107/'Historical population and GDP'!$N104)</f>
        <v>377318571.26521063</v>
      </c>
      <c r="I107" s="41">
        <f>IF(ISBLANK('2.1 Nominal investment'!I107),NA(),'2.1 Nominal investment'!I107/'Historical population and GDP'!$N104)</f>
        <v>559614485.83144975</v>
      </c>
      <c r="J107" s="51">
        <f>IF(ISBLANK('2.1 Nominal investment'!J107),NA(),'2.1 Nominal investment'!J107/'Historical population and GDP'!$N104)</f>
        <v>797176256.48725593</v>
      </c>
      <c r="K107" s="41" t="e">
        <f>IF(ISBLANK('2.1 Nominal investment'!K107),NA(),'2.1 Nominal investment'!K107/'Historical population and GDP'!$N104)</f>
        <v>#N/A</v>
      </c>
      <c r="L107" s="41">
        <f>IF(ISBLANK('2.1 Nominal investment'!L107),NA(),'2.1 Nominal investment'!L107/'Historical population and GDP'!$N104)</f>
        <v>750858355.38681662</v>
      </c>
      <c r="M107" s="41">
        <f>IF(ISBLANK('2.1 Nominal investment'!M107),NA(),'2.1 Nominal investment'!M107/'Historical population and GDP'!$N104)</f>
        <v>302447359.50578982</v>
      </c>
      <c r="N107" s="41" t="e">
        <f>IF(ISBLANK('2.1 Nominal investment'!N107),NA(),'2.1 Nominal investment'!N107/'Historical population and GDP'!$N104)</f>
        <v>#N/A</v>
      </c>
      <c r="O107" s="41"/>
      <c r="P107" s="41">
        <f>IF(ISBLANK('2.1 Nominal investment'!P107),NA(),'2.1 Nominal investment'!P107/'Historical population and GDP'!$N104)</f>
        <v>4557296189.6378145</v>
      </c>
      <c r="Q107" s="41">
        <f>IF(ISBLANK('2.1 Nominal investment'!Q107),NA(),'2.1 Nominal investment'!Q107/'Historical population and GDP'!$N104)</f>
        <v>2410096457.2113123</v>
      </c>
      <c r="R107" s="41">
        <f>IF(ISBLANK('2.1 Nominal investment'!R107),NA(),'2.1 Nominal investment'!R107/'Historical population and GDP'!$N104)</f>
        <v>6967392646.8491268</v>
      </c>
      <c r="S107" s="13"/>
      <c r="T107" s="13"/>
      <c r="U107" s="13"/>
      <c r="V107" s="13"/>
      <c r="W107" s="13"/>
      <c r="X107" s="13"/>
      <c r="Y107" s="13"/>
      <c r="Z107" s="13"/>
      <c r="AA107" s="24"/>
      <c r="AB107" s="24"/>
    </row>
    <row r="108" spans="1:28">
      <c r="A108" s="4">
        <f t="shared" si="1"/>
        <v>1970</v>
      </c>
      <c r="B108" s="41">
        <f>IF(ISBLANK('2.1 Nominal investment'!B108),NA(),'2.1 Nominal investment'!B108/'Historical population and GDP'!$N105)</f>
        <v>622197677.38081598</v>
      </c>
      <c r="C108" s="41">
        <f>IF(ISBLANK('2.1 Nominal investment'!C108),NA(),'2.1 Nominal investment'!C108/'Historical population and GDP'!$N105)</f>
        <v>900655506.40422201</v>
      </c>
      <c r="D108" s="41">
        <f>IF(ISBLANK('2.1 Nominal investment'!D108),NA(),'2.1 Nominal investment'!D108/'Historical population and GDP'!$N105)</f>
        <v>1522853183.785038</v>
      </c>
      <c r="E108" s="41">
        <f>IF(ISBLANK('2.1 Nominal investment'!E108),NA(),'2.1 Nominal investment'!E108/'Historical population and GDP'!$N105)</f>
        <v>325346314.12889636</v>
      </c>
      <c r="F108" s="41">
        <f>IF(ISBLANK('2.1 Nominal investment'!F108),NA(),'2.1 Nominal investment'!F108/'Historical population and GDP'!$N105)</f>
        <v>2051419276.0167408</v>
      </c>
      <c r="G108" s="41">
        <f>IF(ISBLANK('2.1 Nominal investment'!G108),NA(),'2.1 Nominal investment'!G108/'Historical population and GDP'!$N105)</f>
        <v>543771406.3314538</v>
      </c>
      <c r="H108" s="41">
        <f>IF(ISBLANK('2.1 Nominal investment'!H108),NA(),'2.1 Nominal investment'!H108/'Historical population and GDP'!$N105)</f>
        <v>499551358.39519769</v>
      </c>
      <c r="I108" s="41">
        <f>IF(ISBLANK('2.1 Nominal investment'!I108),NA(),'2.1 Nominal investment'!I108/'Historical population and GDP'!$N105)</f>
        <v>546594838.96408117</v>
      </c>
      <c r="J108" s="51">
        <f>IF(ISBLANK('2.1 Nominal investment'!J108),NA(),'2.1 Nominal investment'!J108/'Historical population and GDP'!$N105)</f>
        <v>990416730.10052955</v>
      </c>
      <c r="K108" s="41" t="e">
        <f>IF(ISBLANK('2.1 Nominal investment'!K108),NA(),'2.1 Nominal investment'!K108/'Historical population and GDP'!$N105)</f>
        <v>#N/A</v>
      </c>
      <c r="L108" s="41">
        <f>IF(ISBLANK('2.1 Nominal investment'!L108),NA(),'2.1 Nominal investment'!L108/'Historical population and GDP'!$N105)</f>
        <v>949996133.47484684</v>
      </c>
      <c r="M108" s="41">
        <f>IF(ISBLANK('2.1 Nominal investment'!M108),NA(),'2.1 Nominal investment'!M108/'Historical population and GDP'!$N105)</f>
        <v>296981675.52727163</v>
      </c>
      <c r="N108" s="41" t="e">
        <f>IF(ISBLANK('2.1 Nominal investment'!N108),NA(),'2.1 Nominal investment'!N108/'Historical population and GDP'!$N105)</f>
        <v>#N/A</v>
      </c>
      <c r="O108" s="41"/>
      <c r="P108" s="41">
        <f>IF(ISBLANK('2.1 Nominal investment'!P108),NA(),'2.1 Nominal investment'!P108/'Historical population and GDP'!$N105)</f>
        <v>4942941538.6573267</v>
      </c>
      <c r="Q108" s="41">
        <f>IF(ISBLANK('2.1 Nominal investment'!Q108),NA(),'2.1 Nominal investment'!Q108/'Historical population and GDP'!$N105)</f>
        <v>2783989378.0667291</v>
      </c>
      <c r="R108" s="41">
        <f>IF(ISBLANK('2.1 Nominal investment'!R108),NA(),'2.1 Nominal investment'!R108/'Historical population and GDP'!$N105)</f>
        <v>7726930916.7240553</v>
      </c>
      <c r="S108" s="13"/>
      <c r="T108" s="13"/>
      <c r="U108" s="13"/>
      <c r="V108" s="13"/>
      <c r="W108" s="13"/>
      <c r="X108" s="13"/>
      <c r="Y108" s="13"/>
      <c r="Z108" s="13"/>
      <c r="AA108" s="24"/>
      <c r="AB108" s="24"/>
    </row>
    <row r="109" spans="1:28">
      <c r="A109" s="4">
        <f t="shared" si="1"/>
        <v>1971</v>
      </c>
      <c r="B109" s="41">
        <f>IF(ISBLANK('2.1 Nominal investment'!B109),NA(),'2.1 Nominal investment'!B109/'Historical population and GDP'!$N106)</f>
        <v>616938011.81352985</v>
      </c>
      <c r="C109" s="41">
        <f>IF(ISBLANK('2.1 Nominal investment'!C109),NA(),'2.1 Nominal investment'!C109/'Historical population and GDP'!$N106)</f>
        <v>833087436.7760061</v>
      </c>
      <c r="D109" s="41">
        <f>IF(ISBLANK('2.1 Nominal investment'!D109),NA(),'2.1 Nominal investment'!D109/'Historical population and GDP'!$N106)</f>
        <v>1450025448.589536</v>
      </c>
      <c r="E109" s="41">
        <f>IF(ISBLANK('2.1 Nominal investment'!E109),NA(),'2.1 Nominal investment'!E109/'Historical population and GDP'!$N106)</f>
        <v>283304246.53275609</v>
      </c>
      <c r="F109" s="41">
        <f>IF(ISBLANK('2.1 Nominal investment'!F109),NA(),'2.1 Nominal investment'!F109/'Historical population and GDP'!$N106)</f>
        <v>2104701580.1923065</v>
      </c>
      <c r="G109" s="41">
        <f>IF(ISBLANK('2.1 Nominal investment'!G109),NA(),'2.1 Nominal investment'!G109/'Historical population and GDP'!$N106)</f>
        <v>542662822.07393861</v>
      </c>
      <c r="H109" s="41">
        <f>IF(ISBLANK('2.1 Nominal investment'!H109),NA(),'2.1 Nominal investment'!H109/'Historical population and GDP'!$N106)</f>
        <v>559658948.61987209</v>
      </c>
      <c r="I109" s="41">
        <f>IF(ISBLANK('2.1 Nominal investment'!I109),NA(),'2.1 Nominal investment'!I109/'Historical population and GDP'!$N106)</f>
        <v>521670714.80566347</v>
      </c>
      <c r="J109" s="51">
        <f>IF(ISBLANK('2.1 Nominal investment'!J109),NA(),'2.1 Nominal investment'!J109/'Historical population and GDP'!$N106)</f>
        <v>997888264.39305031</v>
      </c>
      <c r="K109" s="41" t="e">
        <f>IF(ISBLANK('2.1 Nominal investment'!K109),NA(),'2.1 Nominal investment'!K109/'Historical population and GDP'!$N106)</f>
        <v>#N/A</v>
      </c>
      <c r="L109" s="41">
        <f>IF(ISBLANK('2.1 Nominal investment'!L109),NA(),'2.1 Nominal investment'!L109/'Historical population and GDP'!$N106)</f>
        <v>972511443.52577579</v>
      </c>
      <c r="M109" s="41">
        <f>IF(ISBLANK('2.1 Nominal investment'!M109),NA(),'2.1 Nominal investment'!M109/'Historical population and GDP'!$N106)</f>
        <v>221973198.47983506</v>
      </c>
      <c r="N109" s="41" t="e">
        <f>IF(ISBLANK('2.1 Nominal investment'!N109),NA(),'2.1 Nominal investment'!N109/'Historical population and GDP'!$N106)</f>
        <v>#N/A</v>
      </c>
      <c r="O109" s="41"/>
      <c r="P109" s="41">
        <f>IF(ISBLANK('2.1 Nominal investment'!P109),NA(),'2.1 Nominal investment'!P109/'Historical population and GDP'!$N106)</f>
        <v>4940353046.0084095</v>
      </c>
      <c r="Q109" s="41">
        <f>IF(ISBLANK('2.1 Nominal investment'!Q109),NA(),'2.1 Nominal investment'!Q109/'Historical population and GDP'!$N106)</f>
        <v>2714043621.2043242</v>
      </c>
      <c r="R109" s="41">
        <f>IF(ISBLANK('2.1 Nominal investment'!R109),NA(),'2.1 Nominal investment'!R109/'Historical population and GDP'!$N106)</f>
        <v>7654396667.2127333</v>
      </c>
      <c r="S109" s="13"/>
      <c r="T109" s="13"/>
      <c r="U109" s="13"/>
      <c r="V109" s="13"/>
      <c r="W109" s="13"/>
      <c r="X109" s="13"/>
      <c r="Y109" s="13"/>
      <c r="Z109" s="13"/>
      <c r="AA109" s="24"/>
      <c r="AB109" s="24"/>
    </row>
    <row r="110" spans="1:28">
      <c r="A110" s="4">
        <f t="shared" si="1"/>
        <v>1972</v>
      </c>
      <c r="B110" s="41">
        <f>IF(ISBLANK('2.1 Nominal investment'!B110),NA(),'2.1 Nominal investment'!B110/'Historical population and GDP'!$N107)</f>
        <v>563299574.66206563</v>
      </c>
      <c r="C110" s="41">
        <f>IF(ISBLANK('2.1 Nominal investment'!C110),NA(),'2.1 Nominal investment'!C110/'Historical population and GDP'!$N107)</f>
        <v>577361359.56005585</v>
      </c>
      <c r="D110" s="41">
        <f>IF(ISBLANK('2.1 Nominal investment'!D110),NA(),'2.1 Nominal investment'!D110/'Historical population and GDP'!$N107)</f>
        <v>1140660934.2221215</v>
      </c>
      <c r="E110" s="41">
        <f>IF(ISBLANK('2.1 Nominal investment'!E110),NA(),'2.1 Nominal investment'!E110/'Historical population and GDP'!$N107)</f>
        <v>402736420.96795934</v>
      </c>
      <c r="F110" s="41">
        <f>IF(ISBLANK('2.1 Nominal investment'!F110),NA(),'2.1 Nominal investment'!F110/'Historical population and GDP'!$N107)</f>
        <v>2104954303.7482238</v>
      </c>
      <c r="G110" s="41">
        <f>IF(ISBLANK('2.1 Nominal investment'!G110),NA(),'2.1 Nominal investment'!G110/'Historical population and GDP'!$N107)</f>
        <v>500357990.23523349</v>
      </c>
      <c r="H110" s="41">
        <f>IF(ISBLANK('2.1 Nominal investment'!H110),NA(),'2.1 Nominal investment'!H110/'Historical population and GDP'!$N107)</f>
        <v>604070124.0043366</v>
      </c>
      <c r="I110" s="41">
        <f>IF(ISBLANK('2.1 Nominal investment'!I110),NA(),'2.1 Nominal investment'!I110/'Historical population and GDP'!$N107)</f>
        <v>496458648.65615892</v>
      </c>
      <c r="J110" s="51">
        <f>IF(ISBLANK('2.1 Nominal investment'!J110),NA(),'2.1 Nominal investment'!J110/'Historical population and GDP'!$N107)</f>
        <v>994297595.21641505</v>
      </c>
      <c r="K110" s="41">
        <f>IF(ISBLANK('2.1 Nominal investment'!K110),NA(),'2.1 Nominal investment'!K110/'Historical population and GDP'!$N107)</f>
        <v>92497213.298313335</v>
      </c>
      <c r="L110" s="41">
        <f>IF(ISBLANK('2.1 Nominal investment'!L110),NA(),'2.1 Nominal investment'!L110/'Historical population and GDP'!$N107)</f>
        <v>396835647.42794383</v>
      </c>
      <c r="M110" s="41">
        <f>IF(ISBLANK('2.1 Nominal investment'!M110),NA(),'2.1 Nominal investment'!M110/'Historical population and GDP'!$N107)</f>
        <v>155041962.07771754</v>
      </c>
      <c r="N110" s="41" t="e">
        <f>IF(ISBLANK('2.1 Nominal investment'!N110),NA(),'2.1 Nominal investment'!N110/'Historical population and GDP'!$N107)</f>
        <v>#N/A</v>
      </c>
      <c r="O110" s="41"/>
      <c r="P110" s="41">
        <f>IF(ISBLANK('2.1 Nominal investment'!P110),NA(),'2.1 Nominal investment'!P110/'Historical population and GDP'!$N107)</f>
        <v>4752779773.1778746</v>
      </c>
      <c r="Q110" s="41">
        <f>IF(ISBLANK('2.1 Nominal investment'!Q110),NA(),'2.1 Nominal investment'!Q110/'Historical population and GDP'!$N107)</f>
        <v>2135131066.6765487</v>
      </c>
      <c r="R110" s="41">
        <f>IF(ISBLANK('2.1 Nominal investment'!R110),NA(),'2.1 Nominal investment'!R110/'Historical population and GDP'!$N107)</f>
        <v>6887910839.8544235</v>
      </c>
      <c r="S110" s="13"/>
      <c r="T110" s="13"/>
      <c r="U110" s="13"/>
      <c r="V110" s="13"/>
      <c r="W110" s="13"/>
      <c r="X110" s="13"/>
      <c r="Y110" s="13"/>
      <c r="Z110" s="13"/>
      <c r="AA110" s="24"/>
      <c r="AB110" s="24"/>
    </row>
    <row r="111" spans="1:28">
      <c r="A111" s="4">
        <f t="shared" si="1"/>
        <v>1973</v>
      </c>
      <c r="B111" s="41">
        <f>IF(ISBLANK('2.1 Nominal investment'!B111),NA(),'2.1 Nominal investment'!B111/'Historical population and GDP'!$N108)</f>
        <v>591786222.08199835</v>
      </c>
      <c r="C111" s="41">
        <f>IF(ISBLANK('2.1 Nominal investment'!C111),NA(),'2.1 Nominal investment'!C111/'Historical population and GDP'!$N108)</f>
        <v>628262351.03763723</v>
      </c>
      <c r="D111" s="41">
        <f>IF(ISBLANK('2.1 Nominal investment'!D111),NA(),'2.1 Nominal investment'!D111/'Historical population and GDP'!$N108)</f>
        <v>1220048573.1196356</v>
      </c>
      <c r="E111" s="41">
        <f>IF(ISBLANK('2.1 Nominal investment'!E111),NA(),'2.1 Nominal investment'!E111/'Historical population and GDP'!$N108)</f>
        <v>365088639.43163216</v>
      </c>
      <c r="F111" s="41">
        <f>IF(ISBLANK('2.1 Nominal investment'!F111),NA(),'2.1 Nominal investment'!F111/'Historical population and GDP'!$N108)</f>
        <v>2478506198.2677732</v>
      </c>
      <c r="G111" s="41">
        <f>IF(ISBLANK('2.1 Nominal investment'!G111),NA(),'2.1 Nominal investment'!G111/'Historical population and GDP'!$N108)</f>
        <v>561171214.70213723</v>
      </c>
      <c r="H111" s="41">
        <f>IF(ISBLANK('2.1 Nominal investment'!H111),NA(),'2.1 Nominal investment'!H111/'Historical population and GDP'!$N108)</f>
        <v>576073428.07033849</v>
      </c>
      <c r="I111" s="41">
        <f>IF(ISBLANK('2.1 Nominal investment'!I111),NA(),'2.1 Nominal investment'!I111/'Historical population and GDP'!$N108)</f>
        <v>487548668.95107633</v>
      </c>
      <c r="J111" s="51">
        <f>IF(ISBLANK('2.1 Nominal investment'!J111),NA(),'2.1 Nominal investment'!J111/'Historical population and GDP'!$N108)</f>
        <v>1091431248.3277652</v>
      </c>
      <c r="K111" s="41">
        <f>IF(ISBLANK('2.1 Nominal investment'!K111),NA(),'2.1 Nominal investment'!K111/'Historical population and GDP'!$N108)</f>
        <v>98734957.608981594</v>
      </c>
      <c r="L111" s="41">
        <f>IF(ISBLANK('2.1 Nominal investment'!L111),NA(),'2.1 Nominal investment'!L111/'Historical population and GDP'!$N108)</f>
        <v>576759303.99941885</v>
      </c>
      <c r="M111" s="41">
        <f>IF(ISBLANK('2.1 Nominal investment'!M111),NA(),'2.1 Nominal investment'!M111/'Historical population and GDP'!$N108)</f>
        <v>162583771.37064698</v>
      </c>
      <c r="N111" s="41" t="e">
        <f>IF(ISBLANK('2.1 Nominal investment'!N111),NA(),'2.1 Nominal investment'!N111/'Historical population and GDP'!$N108)</f>
        <v>#N/A</v>
      </c>
      <c r="O111" s="41"/>
      <c r="P111" s="41">
        <f>IF(ISBLANK('2.1 Nominal investment'!P111),NA(),'2.1 Nominal investment'!P111/'Historical population and GDP'!$N108)</f>
        <v>5200888053.5915165</v>
      </c>
      <c r="Q111" s="41">
        <f>IF(ISBLANK('2.1 Nominal investment'!Q111),NA(),'2.1 Nominal investment'!Q111/'Historical population and GDP'!$N108)</f>
        <v>2417057950.2578888</v>
      </c>
      <c r="R111" s="41">
        <f>IF(ISBLANK('2.1 Nominal investment'!R111),NA(),'2.1 Nominal investment'!R111/'Historical population and GDP'!$N108)</f>
        <v>7617946003.8494053</v>
      </c>
      <c r="S111" s="13"/>
      <c r="T111" s="13"/>
      <c r="U111" s="13"/>
      <c r="V111" s="13"/>
      <c r="W111" s="13"/>
      <c r="X111" s="13"/>
      <c r="Y111" s="13"/>
      <c r="Z111" s="13"/>
      <c r="AA111" s="24"/>
      <c r="AB111" s="24"/>
    </row>
    <row r="112" spans="1:28">
      <c r="A112" s="4">
        <f t="shared" si="1"/>
        <v>1974</v>
      </c>
      <c r="B112" s="41">
        <f>IF(ISBLANK('2.1 Nominal investment'!B112),NA(),'2.1 Nominal investment'!B112/'Historical population and GDP'!$N109)</f>
        <v>517939615.20453191</v>
      </c>
      <c r="C112" s="41">
        <f>IF(ISBLANK('2.1 Nominal investment'!C112),NA(),'2.1 Nominal investment'!C112/'Historical population and GDP'!$N109)</f>
        <v>408281678.10603905</v>
      </c>
      <c r="D112" s="41">
        <f>IF(ISBLANK('2.1 Nominal investment'!D112),NA(),'2.1 Nominal investment'!D112/'Historical population and GDP'!$N109)</f>
        <v>926221293.31057096</v>
      </c>
      <c r="E112" s="41">
        <f>IF(ISBLANK('2.1 Nominal investment'!E112),NA(),'2.1 Nominal investment'!E112/'Historical population and GDP'!$N109)</f>
        <v>234483186.97031099</v>
      </c>
      <c r="F112" s="41">
        <f>IF(ISBLANK('2.1 Nominal investment'!F112),NA(),'2.1 Nominal investment'!F112/'Historical population and GDP'!$N109)</f>
        <v>2119866450.4696012</v>
      </c>
      <c r="G112" s="41">
        <f>IF(ISBLANK('2.1 Nominal investment'!G112),NA(),'2.1 Nominal investment'!G112/'Historical population and GDP'!$N109)</f>
        <v>461467526.63283831</v>
      </c>
      <c r="H112" s="41">
        <f>IF(ISBLANK('2.1 Nominal investment'!H112),NA(),'2.1 Nominal investment'!H112/'Historical population and GDP'!$N109)</f>
        <v>729291742.40237188</v>
      </c>
      <c r="I112" s="41">
        <f>IF(ISBLANK('2.1 Nominal investment'!I112),NA(),'2.1 Nominal investment'!I112/'Historical population and GDP'!$N109)</f>
        <v>487915384.25298285</v>
      </c>
      <c r="J112" s="51">
        <f>IF(ISBLANK('2.1 Nominal investment'!J112),NA(),'2.1 Nominal investment'!J112/'Historical population and GDP'!$N109)</f>
        <v>1045440260.726488</v>
      </c>
      <c r="K112" s="41">
        <f>IF(ISBLANK('2.1 Nominal investment'!K112),NA(),'2.1 Nominal investment'!K112/'Historical population and GDP'!$N109)</f>
        <v>220754528.05298403</v>
      </c>
      <c r="L112" s="41">
        <f>IF(ISBLANK('2.1 Nominal investment'!L112),NA(),'2.1 Nominal investment'!L112/'Historical population and GDP'!$N109)</f>
        <v>663359569.53470504</v>
      </c>
      <c r="M112" s="41">
        <f>IF(ISBLANK('2.1 Nominal investment'!M112),NA(),'2.1 Nominal investment'!M112/'Historical population and GDP'!$N109)</f>
        <v>191310420.47784349</v>
      </c>
      <c r="N112" s="41" t="e">
        <f>IF(ISBLANK('2.1 Nominal investment'!N112),NA(),'2.1 Nominal investment'!N112/'Historical population and GDP'!$N109)</f>
        <v>#N/A</v>
      </c>
      <c r="O112" s="41"/>
      <c r="P112" s="41">
        <f>IF(ISBLANK('2.1 Nominal investment'!P112),NA(),'2.1 Nominal investment'!P112/'Historical population and GDP'!$N109)</f>
        <v>4471330199.7856932</v>
      </c>
      <c r="Q112" s="41">
        <f>IF(ISBLANK('2.1 Nominal investment'!Q112),NA(),'2.1 Nominal investment'!Q112/'Historical population and GDP'!$N109)</f>
        <v>2608780163.0450034</v>
      </c>
      <c r="R112" s="41">
        <f>IF(ISBLANK('2.1 Nominal investment'!R112),NA(),'2.1 Nominal investment'!R112/'Historical population and GDP'!$N109)</f>
        <v>7080110362.8306961</v>
      </c>
      <c r="S112" s="13"/>
      <c r="T112" s="13"/>
      <c r="U112" s="13"/>
      <c r="V112" s="13"/>
      <c r="W112" s="13"/>
      <c r="X112" s="13"/>
      <c r="Y112" s="13"/>
      <c r="Z112" s="13"/>
      <c r="AA112" s="24"/>
      <c r="AB112" s="24"/>
    </row>
    <row r="113" spans="1:28">
      <c r="A113" s="4">
        <f t="shared" si="1"/>
        <v>1975</v>
      </c>
      <c r="B113" s="41">
        <f>IF(ISBLANK('2.1 Nominal investment'!B113),NA(),'2.1 Nominal investment'!B113/'Historical population and GDP'!$N110)</f>
        <v>558799386.08255434</v>
      </c>
      <c r="C113" s="41">
        <f>IF(ISBLANK('2.1 Nominal investment'!C113),NA(),'2.1 Nominal investment'!C113/'Historical population and GDP'!$N110)</f>
        <v>330225911.76948941</v>
      </c>
      <c r="D113" s="41">
        <f>IF(ISBLANK('2.1 Nominal investment'!D113),NA(),'2.1 Nominal investment'!D113/'Historical population and GDP'!$N110)</f>
        <v>889025297.85204363</v>
      </c>
      <c r="E113" s="41">
        <f>IF(ISBLANK('2.1 Nominal investment'!E113),NA(),'2.1 Nominal investment'!E113/'Historical population and GDP'!$N110)</f>
        <v>503679156.99874979</v>
      </c>
      <c r="F113" s="41">
        <f>IF(ISBLANK('2.1 Nominal investment'!F113),NA(),'2.1 Nominal investment'!F113/'Historical population and GDP'!$N110)</f>
        <v>3014064961.1368747</v>
      </c>
      <c r="G113" s="41">
        <f>IF(ISBLANK('2.1 Nominal investment'!G113),NA(),'2.1 Nominal investment'!G113/'Historical population and GDP'!$N110)</f>
        <v>495462733.33756846</v>
      </c>
      <c r="H113" s="41">
        <f>IF(ISBLANK('2.1 Nominal investment'!H113),NA(),'2.1 Nominal investment'!H113/'Historical population and GDP'!$N110)</f>
        <v>883396290.68718076</v>
      </c>
      <c r="I113" s="41">
        <f>IF(ISBLANK('2.1 Nominal investment'!I113),NA(),'2.1 Nominal investment'!I113/'Historical population and GDP'!$N110)</f>
        <v>575438676.21047425</v>
      </c>
      <c r="J113" s="51">
        <f>IF(ISBLANK('2.1 Nominal investment'!J113),NA(),'2.1 Nominal investment'!J113/'Historical population and GDP'!$N110)</f>
        <v>1286826821.3072958</v>
      </c>
      <c r="K113" s="41">
        <f>IF(ISBLANK('2.1 Nominal investment'!K113),NA(),'2.1 Nominal investment'!K113/'Historical population and GDP'!$N110)</f>
        <v>302507524.40999317</v>
      </c>
      <c r="L113" s="41">
        <f>IF(ISBLANK('2.1 Nominal investment'!L113),NA(),'2.1 Nominal investment'!L113/'Historical population and GDP'!$N110)</f>
        <v>784482661.11781669</v>
      </c>
      <c r="M113" s="41">
        <f>IF(ISBLANK('2.1 Nominal investment'!M113),NA(),'2.1 Nominal investment'!M113/'Historical population and GDP'!$N110)</f>
        <v>416788708.13432938</v>
      </c>
      <c r="N113" s="41" t="e">
        <f>IF(ISBLANK('2.1 Nominal investment'!N113),NA(),'2.1 Nominal investment'!N113/'Historical population and GDP'!$N110)</f>
        <v>#N/A</v>
      </c>
      <c r="O113" s="41"/>
      <c r="P113" s="41">
        <f>IF(ISBLANK('2.1 Nominal investment'!P113),NA(),'2.1 Nominal investment'!P113/'Historical population and GDP'!$N110)</f>
        <v>5785628440.0124178</v>
      </c>
      <c r="Q113" s="41">
        <f>IF(ISBLANK('2.1 Nominal investment'!Q113),NA(),'2.1 Nominal investment'!Q113/'Historical population and GDP'!$N110)</f>
        <v>3366044391.1799097</v>
      </c>
      <c r="R113" s="41">
        <f>IF(ISBLANK('2.1 Nominal investment'!R113),NA(),'2.1 Nominal investment'!R113/'Historical population and GDP'!$N110)</f>
        <v>9151672831.1923275</v>
      </c>
      <c r="S113" s="13"/>
      <c r="T113" s="13"/>
      <c r="U113" s="13"/>
      <c r="V113" s="13"/>
      <c r="W113" s="13"/>
      <c r="X113" s="13"/>
      <c r="Y113" s="13"/>
      <c r="Z113" s="13"/>
      <c r="AA113" s="24"/>
      <c r="AB113" s="24"/>
    </row>
    <row r="114" spans="1:28">
      <c r="A114" s="4">
        <f t="shared" si="1"/>
        <v>1976</v>
      </c>
      <c r="B114" s="41">
        <f>IF(ISBLANK('2.1 Nominal investment'!B114),NA(),'2.1 Nominal investment'!B114/'Historical population and GDP'!$N111)</f>
        <v>516547302.55968183</v>
      </c>
      <c r="C114" s="41">
        <f>IF(ISBLANK('2.1 Nominal investment'!C114),NA(),'2.1 Nominal investment'!C114/'Historical population and GDP'!$N111)</f>
        <v>359622168.16360742</v>
      </c>
      <c r="D114" s="41">
        <f>IF(ISBLANK('2.1 Nominal investment'!D114),NA(),'2.1 Nominal investment'!D114/'Historical population and GDP'!$N111)</f>
        <v>876169470.72328925</v>
      </c>
      <c r="E114" s="41">
        <f>IF(ISBLANK('2.1 Nominal investment'!E114),NA(),'2.1 Nominal investment'!E114/'Historical population and GDP'!$N111)</f>
        <v>896784200.89031553</v>
      </c>
      <c r="F114" s="41">
        <f>IF(ISBLANK('2.1 Nominal investment'!F114),NA(),'2.1 Nominal investment'!F114/'Historical population and GDP'!$N111)</f>
        <v>3847421042.6117582</v>
      </c>
      <c r="G114" s="41">
        <f>IF(ISBLANK('2.1 Nominal investment'!G114),NA(),'2.1 Nominal investment'!G114/'Historical population and GDP'!$N111)</f>
        <v>695017994.7943821</v>
      </c>
      <c r="H114" s="41">
        <f>IF(ISBLANK('2.1 Nominal investment'!H114),NA(),'2.1 Nominal investment'!H114/'Historical population and GDP'!$N111)</f>
        <v>1074249599.2396882</v>
      </c>
      <c r="I114" s="41">
        <f>IF(ISBLANK('2.1 Nominal investment'!I114),NA(),'2.1 Nominal investment'!I114/'Historical population and GDP'!$N111)</f>
        <v>751115875.80278575</v>
      </c>
      <c r="J114" s="51">
        <f>IF(ISBLANK('2.1 Nominal investment'!J114),NA(),'2.1 Nominal investment'!J114/'Historical population and GDP'!$N111)</f>
        <v>1601693791.0748961</v>
      </c>
      <c r="K114" s="41">
        <f>IF(ISBLANK('2.1 Nominal investment'!K114),NA(),'2.1 Nominal investment'!K114/'Historical population and GDP'!$N111)</f>
        <v>364561760.34089607</v>
      </c>
      <c r="L114" s="41">
        <f>IF(ISBLANK('2.1 Nominal investment'!L114),NA(),'2.1 Nominal investment'!L114/'Historical population and GDP'!$N111)</f>
        <v>881183529.11430585</v>
      </c>
      <c r="M114" s="41">
        <f>IF(ISBLANK('2.1 Nominal investment'!M114),NA(),'2.1 Nominal investment'!M114/'Historical population and GDP'!$N111)</f>
        <v>700604049.51131499</v>
      </c>
      <c r="N114" s="41" t="e">
        <f>IF(ISBLANK('2.1 Nominal investment'!N114),NA(),'2.1 Nominal investment'!N114/'Historical population and GDP'!$N111)</f>
        <v>#N/A</v>
      </c>
      <c r="O114" s="41"/>
      <c r="P114" s="41">
        <f>IF(ISBLANK('2.1 Nominal investment'!P114),NA(),'2.1 Nominal investment'!P114/'Historical population and GDP'!$N111)</f>
        <v>7389642308.2594328</v>
      </c>
      <c r="Q114" s="41">
        <f>IF(ISBLANK('2.1 Nominal investment'!Q114),NA(),'2.1 Nominal investment'!Q114/'Historical population and GDP'!$N111)</f>
        <v>4299159005.8441992</v>
      </c>
      <c r="R114" s="41">
        <f>IF(ISBLANK('2.1 Nominal investment'!R114),NA(),'2.1 Nominal investment'!R114/'Historical population and GDP'!$N111)</f>
        <v>11688801314.103632</v>
      </c>
      <c r="S114" s="13"/>
      <c r="T114" s="13"/>
      <c r="U114" s="13"/>
      <c r="V114" s="13"/>
      <c r="W114" s="13"/>
      <c r="X114" s="13"/>
      <c r="Y114" s="13"/>
      <c r="Z114" s="13"/>
      <c r="AA114" s="24"/>
      <c r="AB114" s="24"/>
    </row>
    <row r="115" spans="1:28">
      <c r="A115" s="4">
        <f t="shared" si="1"/>
        <v>1977</v>
      </c>
      <c r="B115" s="41">
        <f>IF(ISBLANK('2.1 Nominal investment'!B115),NA(),'2.1 Nominal investment'!B115/'Historical population and GDP'!$N112)</f>
        <v>365716137.39642918</v>
      </c>
      <c r="C115" s="41">
        <f>IF(ISBLANK('2.1 Nominal investment'!C115),NA(),'2.1 Nominal investment'!C115/'Historical population and GDP'!$N112)</f>
        <v>277201593.82909775</v>
      </c>
      <c r="D115" s="41">
        <f>IF(ISBLANK('2.1 Nominal investment'!D115),NA(),'2.1 Nominal investment'!D115/'Historical population and GDP'!$N112)</f>
        <v>642917731.22552693</v>
      </c>
      <c r="E115" s="41">
        <f>IF(ISBLANK('2.1 Nominal investment'!E115),NA(),'2.1 Nominal investment'!E115/'Historical population and GDP'!$N112)</f>
        <v>568619966.22144985</v>
      </c>
      <c r="F115" s="41">
        <f>IF(ISBLANK('2.1 Nominal investment'!F115),NA(),'2.1 Nominal investment'!F115/'Historical population and GDP'!$N112)</f>
        <v>3449283207.9313941</v>
      </c>
      <c r="G115" s="41">
        <f>IF(ISBLANK('2.1 Nominal investment'!G115),NA(),'2.1 Nominal investment'!G115/'Historical population and GDP'!$N112)</f>
        <v>429880993.27334881</v>
      </c>
      <c r="H115" s="41">
        <f>IF(ISBLANK('2.1 Nominal investment'!H115),NA(),'2.1 Nominal investment'!H115/'Historical population and GDP'!$N112)</f>
        <v>836149237.70189726</v>
      </c>
      <c r="I115" s="41">
        <f>IF(ISBLANK('2.1 Nominal investment'!I115),NA(),'2.1 Nominal investment'!I115/'Historical population and GDP'!$N112)</f>
        <v>763130880.41589558</v>
      </c>
      <c r="J115" s="51">
        <f>IF(ISBLANK('2.1 Nominal investment'!J115),NA(),'2.1 Nominal investment'!J115/'Historical population and GDP'!$N112)</f>
        <v>1315527956.7721488</v>
      </c>
      <c r="K115" s="41">
        <f>IF(ISBLANK('2.1 Nominal investment'!K115),NA(),'2.1 Nominal investment'!K115/'Historical population and GDP'!$N112)</f>
        <v>374395639.35585302</v>
      </c>
      <c r="L115" s="41">
        <f>IF(ISBLANK('2.1 Nominal investment'!L115),NA(),'2.1 Nominal investment'!L115/'Historical population and GDP'!$N112)</f>
        <v>685762536.88843739</v>
      </c>
      <c r="M115" s="41">
        <f>IF(ISBLANK('2.1 Nominal investment'!M115),NA(),'2.1 Nominal investment'!M115/'Historical population and GDP'!$N112)</f>
        <v>463536149.98356491</v>
      </c>
      <c r="N115" s="41" t="e">
        <f>IF(ISBLANK('2.1 Nominal investment'!N115),NA(),'2.1 Nominal investment'!N115/'Historical population and GDP'!$N112)</f>
        <v>#N/A</v>
      </c>
      <c r="O115" s="41"/>
      <c r="P115" s="41">
        <f>IF(ISBLANK('2.1 Nominal investment'!P115),NA(),'2.1 Nominal investment'!P115/'Historical population and GDP'!$N112)</f>
        <v>5926851136.3536167</v>
      </c>
      <c r="Q115" s="41">
        <f>IF(ISBLANK('2.1 Nominal investment'!Q115),NA(),'2.1 Nominal investment'!Q115/'Historical population and GDP'!$N112)</f>
        <v>3602353163.4158998</v>
      </c>
      <c r="R115" s="41">
        <f>IF(ISBLANK('2.1 Nominal investment'!R115),NA(),'2.1 Nominal investment'!R115/'Historical population and GDP'!$N112)</f>
        <v>9529204299.769516</v>
      </c>
      <c r="S115" s="13"/>
      <c r="T115" s="13"/>
      <c r="U115" s="13"/>
      <c r="V115" s="13"/>
      <c r="W115" s="13"/>
      <c r="X115" s="13"/>
      <c r="Y115" s="13"/>
      <c r="Z115" s="13"/>
      <c r="AA115" s="24"/>
      <c r="AB115" s="24"/>
    </row>
    <row r="116" spans="1:28">
      <c r="A116" s="4">
        <f t="shared" si="1"/>
        <v>1978</v>
      </c>
      <c r="B116" s="41">
        <f>IF(ISBLANK('2.1 Nominal investment'!B116),NA(),'2.1 Nominal investment'!B116/'Historical population and GDP'!$N113)</f>
        <v>327169511.14328426</v>
      </c>
      <c r="C116" s="41">
        <f>IF(ISBLANK('2.1 Nominal investment'!C116),NA(),'2.1 Nominal investment'!C116/'Historical population and GDP'!$N113)</f>
        <v>249050522.8606067</v>
      </c>
      <c r="D116" s="41">
        <f>IF(ISBLANK('2.1 Nominal investment'!D116),NA(),'2.1 Nominal investment'!D116/'Historical population and GDP'!$N113)</f>
        <v>576220034.00389099</v>
      </c>
      <c r="E116" s="41">
        <f>IF(ISBLANK('2.1 Nominal investment'!E116),NA(),'2.1 Nominal investment'!E116/'Historical population and GDP'!$N113)</f>
        <v>439221104.62046725</v>
      </c>
      <c r="F116" s="41">
        <f>IF(ISBLANK('2.1 Nominal investment'!F116),NA(),'2.1 Nominal investment'!F116/'Historical population and GDP'!$N113)</f>
        <v>3488398664.8556967</v>
      </c>
      <c r="G116" s="41">
        <f>IF(ISBLANK('2.1 Nominal investment'!G116),NA(),'2.1 Nominal investment'!G116/'Historical population and GDP'!$N113)</f>
        <v>317127151.35051787</v>
      </c>
      <c r="H116" s="41">
        <f>IF(ISBLANK('2.1 Nominal investment'!H116),NA(),'2.1 Nominal investment'!H116/'Historical population and GDP'!$N113)</f>
        <v>711069546.02816117</v>
      </c>
      <c r="I116" s="41">
        <f>IF(ISBLANK('2.1 Nominal investment'!I116),NA(),'2.1 Nominal investment'!I116/'Historical population and GDP'!$N113)</f>
        <v>663896882.2647717</v>
      </c>
      <c r="J116" s="51">
        <f>IF(ISBLANK('2.1 Nominal investment'!J116),NA(),'2.1 Nominal investment'!J116/'Historical population and GDP'!$N113)</f>
        <v>1182681665.5240688</v>
      </c>
      <c r="K116" s="41">
        <f>IF(ISBLANK('2.1 Nominal investment'!K116),NA(),'2.1 Nominal investment'!K116/'Historical population and GDP'!$N113)</f>
        <v>406292735.40523851</v>
      </c>
      <c r="L116" s="41">
        <f>IF(ISBLANK('2.1 Nominal investment'!L116),NA(),'2.1 Nominal investment'!L116/'Historical population and GDP'!$N113)</f>
        <v>775199703.30126595</v>
      </c>
      <c r="M116" s="41">
        <f>IF(ISBLANK('2.1 Nominal investment'!M116),NA(),'2.1 Nominal investment'!M116/'Historical population and GDP'!$N113)</f>
        <v>447228565.19206786</v>
      </c>
      <c r="N116" s="41" t="e">
        <f>IF(ISBLANK('2.1 Nominal investment'!N116),NA(),'2.1 Nominal investment'!N116/'Historical population and GDP'!$N113)</f>
        <v>#N/A</v>
      </c>
      <c r="O116" s="41"/>
      <c r="P116" s="41">
        <f>IF(ISBLANK('2.1 Nominal investment'!P116),NA(),'2.1 Nominal investment'!P116/'Historical population and GDP'!$N113)</f>
        <v>5532036500.8587341</v>
      </c>
      <c r="Q116" s="41">
        <f>IF(ISBLANK('2.1 Nominal investment'!Q116),NA(),'2.1 Nominal investment'!Q116/'Historical population and GDP'!$N113)</f>
        <v>3475299551.6874127</v>
      </c>
      <c r="R116" s="41">
        <f>IF(ISBLANK('2.1 Nominal investment'!R116),NA(),'2.1 Nominal investment'!R116/'Historical population and GDP'!$N113)</f>
        <v>9007336052.5461464</v>
      </c>
      <c r="S116" s="13"/>
      <c r="T116" s="13"/>
      <c r="U116" s="13"/>
      <c r="V116" s="13"/>
      <c r="W116" s="13"/>
      <c r="X116" s="13"/>
      <c r="Y116" s="13"/>
      <c r="Z116" s="13"/>
      <c r="AA116" s="24"/>
      <c r="AB116" s="24"/>
    </row>
    <row r="117" spans="1:28">
      <c r="A117" s="4">
        <f t="shared" si="1"/>
        <v>1979</v>
      </c>
      <c r="B117" s="41">
        <f>IF(ISBLANK('2.1 Nominal investment'!B117),NA(),'2.1 Nominal investment'!B117/'Historical population and GDP'!$N114)</f>
        <v>321120715.62417203</v>
      </c>
      <c r="C117" s="41">
        <f>IF(ISBLANK('2.1 Nominal investment'!C117),NA(),'2.1 Nominal investment'!C117/'Historical population and GDP'!$N114)</f>
        <v>232911246.26744986</v>
      </c>
      <c r="D117" s="41">
        <f>IF(ISBLANK('2.1 Nominal investment'!D117),NA(),'2.1 Nominal investment'!D117/'Historical population and GDP'!$N114)</f>
        <v>554031961.89162195</v>
      </c>
      <c r="E117" s="41">
        <f>IF(ISBLANK('2.1 Nominal investment'!E117),NA(),'2.1 Nominal investment'!E117/'Historical population and GDP'!$N114)</f>
        <v>464322146.40060455</v>
      </c>
      <c r="F117" s="41">
        <f>IF(ISBLANK('2.1 Nominal investment'!F117),NA(),'2.1 Nominal investment'!F117/'Historical population and GDP'!$N114)</f>
        <v>3280549578.6143265</v>
      </c>
      <c r="G117" s="41">
        <f>IF(ISBLANK('2.1 Nominal investment'!G117),NA(),'2.1 Nominal investment'!G117/'Historical population and GDP'!$N114)</f>
        <v>217666796.68531078</v>
      </c>
      <c r="H117" s="41">
        <f>IF(ISBLANK('2.1 Nominal investment'!H117),NA(),'2.1 Nominal investment'!H117/'Historical population and GDP'!$N114)</f>
        <v>763590670.40040493</v>
      </c>
      <c r="I117" s="41">
        <f>IF(ISBLANK('2.1 Nominal investment'!I117),NA(),'2.1 Nominal investment'!I117/'Historical population and GDP'!$N114)</f>
        <v>670025043.08239055</v>
      </c>
      <c r="J117" s="51">
        <f>IF(ISBLANK('2.1 Nominal investment'!J117),NA(),'2.1 Nominal investment'!J117/'Historical population and GDP'!$N114)</f>
        <v>1006102577.1645104</v>
      </c>
      <c r="K117" s="41">
        <f>IF(ISBLANK('2.1 Nominal investment'!K117),NA(),'2.1 Nominal investment'!K117/'Historical population and GDP'!$N114)</f>
        <v>440643108.44690967</v>
      </c>
      <c r="L117" s="41">
        <f>IF(ISBLANK('2.1 Nominal investment'!L117),NA(),'2.1 Nominal investment'!L117/'Historical population and GDP'!$N114)</f>
        <v>862893372.57391059</v>
      </c>
      <c r="M117" s="41">
        <f>IF(ISBLANK('2.1 Nominal investment'!M117),NA(),'2.1 Nominal investment'!M117/'Historical population and GDP'!$N114)</f>
        <v>374262509.27205724</v>
      </c>
      <c r="N117" s="41" t="e">
        <f>IF(ISBLANK('2.1 Nominal investment'!N117),NA(),'2.1 Nominal investment'!N117/'Historical population and GDP'!$N114)</f>
        <v>#N/A</v>
      </c>
      <c r="O117" s="41"/>
      <c r="P117" s="41">
        <f>IF(ISBLANK('2.1 Nominal investment'!P117),NA(),'2.1 Nominal investment'!P117/'Historical population and GDP'!$N114)</f>
        <v>5280161153.9922686</v>
      </c>
      <c r="Q117" s="41">
        <f>IF(ISBLANK('2.1 Nominal investment'!Q117),NA(),'2.1 Nominal investment'!Q117/'Historical population and GDP'!$N114)</f>
        <v>3353926610.5397782</v>
      </c>
      <c r="R117" s="41">
        <f>IF(ISBLANK('2.1 Nominal investment'!R117),NA(),'2.1 Nominal investment'!R117/'Historical population and GDP'!$N114)</f>
        <v>8634087764.5320473</v>
      </c>
      <c r="S117" s="13"/>
      <c r="T117" s="13"/>
      <c r="U117" s="13"/>
      <c r="V117" s="13"/>
      <c r="W117" s="13"/>
      <c r="X117" s="13"/>
      <c r="Y117" s="13"/>
      <c r="Z117" s="13"/>
      <c r="AA117" s="24"/>
      <c r="AB117" s="24"/>
    </row>
    <row r="118" spans="1:28">
      <c r="A118" s="4">
        <f t="shared" si="1"/>
        <v>1980</v>
      </c>
      <c r="B118" s="41">
        <f>IF(ISBLANK('2.1 Nominal investment'!B118),NA(),'2.1 Nominal investment'!B118/'Historical population and GDP'!$N115)</f>
        <v>245379976.00561276</v>
      </c>
      <c r="C118" s="41">
        <f>IF(ISBLANK('2.1 Nominal investment'!C118),NA(),'2.1 Nominal investment'!C118/'Historical population and GDP'!$N115)</f>
        <v>227310291.80729303</v>
      </c>
      <c r="D118" s="41">
        <f>IF(ISBLANK('2.1 Nominal investment'!D118),NA(),'2.1 Nominal investment'!D118/'Historical population and GDP'!$N115)</f>
        <v>472690267.81290579</v>
      </c>
      <c r="E118" s="41">
        <f>IF(ISBLANK('2.1 Nominal investment'!E118),NA(),'2.1 Nominal investment'!E118/'Historical population and GDP'!$N115)</f>
        <v>433087084.19074994</v>
      </c>
      <c r="F118" s="41">
        <f>IF(ISBLANK('2.1 Nominal investment'!F118),NA(),'2.1 Nominal investment'!F118/'Historical population and GDP'!$N115)</f>
        <v>2678775591.9002995</v>
      </c>
      <c r="G118" s="41">
        <f>IF(ISBLANK('2.1 Nominal investment'!G118),NA(),'2.1 Nominal investment'!G118/'Historical population and GDP'!$N115)</f>
        <v>289225128.17432541</v>
      </c>
      <c r="H118" s="41">
        <f>IF(ISBLANK('2.1 Nominal investment'!H118),NA(),'2.1 Nominal investment'!H118/'Historical population and GDP'!$N115)</f>
        <v>562563533.23678958</v>
      </c>
      <c r="I118" s="41">
        <f>IF(ISBLANK('2.1 Nominal investment'!I118),NA(),'2.1 Nominal investment'!I118/'Historical population and GDP'!$N115)</f>
        <v>669294491.84569132</v>
      </c>
      <c r="J118" s="51">
        <f>IF(ISBLANK('2.1 Nominal investment'!J118),NA(),'2.1 Nominal investment'!J118/'Historical population and GDP'!$N115)</f>
        <v>817825367.78835857</v>
      </c>
      <c r="K118" s="41">
        <f>IF(ISBLANK('2.1 Nominal investment'!K118),NA(),'2.1 Nominal investment'!K118/'Historical population and GDP'!$N115)</f>
        <v>476897804.79658467</v>
      </c>
      <c r="L118" s="41">
        <f>IF(ISBLANK('2.1 Nominal investment'!L118),NA(),'2.1 Nominal investment'!L118/'Historical population and GDP'!$N115)</f>
        <v>1094923699.5170889</v>
      </c>
      <c r="M118" s="41">
        <f>IF(ISBLANK('2.1 Nominal investment'!M118),NA(),'2.1 Nominal investment'!M118/'Historical population and GDP'!$N115)</f>
        <v>315526914.05422568</v>
      </c>
      <c r="N118" s="41" t="e">
        <f>IF(ISBLANK('2.1 Nominal investment'!N118),NA(),'2.1 Nominal investment'!N118/'Historical population and GDP'!$N115)</f>
        <v>#N/A</v>
      </c>
      <c r="O118" s="41"/>
      <c r="P118" s="41">
        <f>IF(ISBLANK('2.1 Nominal investment'!P118),NA(),'2.1 Nominal investment'!P118/'Historical population and GDP'!$N115)</f>
        <v>4436341605.3150702</v>
      </c>
      <c r="Q118" s="41">
        <f>IF(ISBLANK('2.1 Nominal investment'!Q118),NA(),'2.1 Nominal investment'!Q118/'Historical population and GDP'!$N115)</f>
        <v>3374468278.0019493</v>
      </c>
      <c r="R118" s="41">
        <f>IF(ISBLANK('2.1 Nominal investment'!R118),NA(),'2.1 Nominal investment'!R118/'Historical population and GDP'!$N115)</f>
        <v>7810809883.3170195</v>
      </c>
      <c r="S118" s="13"/>
      <c r="T118" s="13"/>
      <c r="U118" s="13"/>
      <c r="V118" s="13"/>
      <c r="W118" s="13"/>
      <c r="X118" s="13"/>
      <c r="Y118" s="13"/>
      <c r="Z118" s="13"/>
      <c r="AA118" s="24"/>
      <c r="AB118" s="24"/>
    </row>
    <row r="119" spans="1:28">
      <c r="A119" s="4">
        <f t="shared" si="1"/>
        <v>1981</v>
      </c>
      <c r="B119" s="41">
        <f>IF(ISBLANK('2.1 Nominal investment'!B119),NA(),'2.1 Nominal investment'!B119/'Historical population and GDP'!$N116)</f>
        <v>241837620.88227579</v>
      </c>
      <c r="C119" s="41">
        <f>IF(ISBLANK('2.1 Nominal investment'!C119),NA(),'2.1 Nominal investment'!C119/'Historical population and GDP'!$N116)</f>
        <v>185658553.96915585</v>
      </c>
      <c r="D119" s="41">
        <f>IF(ISBLANK('2.1 Nominal investment'!D119),NA(),'2.1 Nominal investment'!D119/'Historical population and GDP'!$N116)</f>
        <v>427496174.85143161</v>
      </c>
      <c r="E119" s="41">
        <f>IF(ISBLANK('2.1 Nominal investment'!E119),NA(),'2.1 Nominal investment'!E119/'Historical population and GDP'!$N116)</f>
        <v>398014710.02622461</v>
      </c>
      <c r="F119" s="41">
        <f>IF(ISBLANK('2.1 Nominal investment'!F119),NA(),'2.1 Nominal investment'!F119/'Historical population and GDP'!$N116)</f>
        <v>2485165018.7003293</v>
      </c>
      <c r="G119" s="41">
        <f>IF(ISBLANK('2.1 Nominal investment'!G119),NA(),'2.1 Nominal investment'!G119/'Historical population and GDP'!$N116)</f>
        <v>316619581.70941693</v>
      </c>
      <c r="H119" s="41">
        <f>IF(ISBLANK('2.1 Nominal investment'!H119),NA(),'2.1 Nominal investment'!H119/'Historical population and GDP'!$N116)</f>
        <v>737855052.37912273</v>
      </c>
      <c r="I119" s="41">
        <f>IF(ISBLANK('2.1 Nominal investment'!I119),NA(),'2.1 Nominal investment'!I119/'Historical population and GDP'!$N116)</f>
        <v>598584254.10758245</v>
      </c>
      <c r="J119" s="51">
        <f>IF(ISBLANK('2.1 Nominal investment'!J119),NA(),'2.1 Nominal investment'!J119/'Historical population and GDP'!$N116)</f>
        <v>811591571.19118559</v>
      </c>
      <c r="K119" s="41">
        <f>IF(ISBLANK('2.1 Nominal investment'!K119),NA(),'2.1 Nominal investment'!K119/'Historical population and GDP'!$N116)</f>
        <v>488340900.12898654</v>
      </c>
      <c r="L119" s="41">
        <f>IF(ISBLANK('2.1 Nominal investment'!L119),NA(),'2.1 Nominal investment'!L119/'Historical population and GDP'!$N116)</f>
        <v>1188816920.0032825</v>
      </c>
      <c r="M119" s="41">
        <f>IF(ISBLANK('2.1 Nominal investment'!M119),NA(),'2.1 Nominal investment'!M119/'Historical population and GDP'!$N116)</f>
        <v>225553894.45901716</v>
      </c>
      <c r="N119" s="41" t="e">
        <f>IF(ISBLANK('2.1 Nominal investment'!N119),NA(),'2.1 Nominal investment'!N119/'Historical population and GDP'!$N116)</f>
        <v>#N/A</v>
      </c>
      <c r="O119" s="41"/>
      <c r="P119" s="41">
        <f>IF(ISBLANK('2.1 Nominal investment'!P119),NA(),'2.1 Nominal investment'!P119/'Historical population and GDP'!$N116)</f>
        <v>4365150537.6665249</v>
      </c>
      <c r="Q119" s="41">
        <f>IF(ISBLANK('2.1 Nominal investment'!Q119),NA(),'2.1 Nominal investment'!Q119/'Historical population and GDP'!$N116)</f>
        <v>3312887539.8900542</v>
      </c>
      <c r="R119" s="41">
        <f>IF(ISBLANK('2.1 Nominal investment'!R119),NA(),'2.1 Nominal investment'!R119/'Historical population and GDP'!$N116)</f>
        <v>7678038077.5565796</v>
      </c>
      <c r="S119" s="13"/>
      <c r="T119" s="13"/>
      <c r="U119" s="13"/>
      <c r="V119" s="13"/>
      <c r="W119" s="13"/>
      <c r="X119" s="13"/>
      <c r="Y119" s="13"/>
      <c r="Z119" s="13"/>
      <c r="AA119" s="24"/>
      <c r="AB119" s="24"/>
    </row>
    <row r="120" spans="1:28">
      <c r="A120" s="4">
        <f t="shared" si="1"/>
        <v>1982</v>
      </c>
      <c r="B120" s="41">
        <f>IF(ISBLANK('2.1 Nominal investment'!B120),NA(),'2.1 Nominal investment'!B120/'Historical population and GDP'!$N117)</f>
        <v>234660011.7284618</v>
      </c>
      <c r="C120" s="41">
        <f>IF(ISBLANK('2.1 Nominal investment'!C120),NA(),'2.1 Nominal investment'!C120/'Historical population and GDP'!$N117)</f>
        <v>209679691.67062008</v>
      </c>
      <c r="D120" s="41">
        <f>IF(ISBLANK('2.1 Nominal investment'!D120),NA(),'2.1 Nominal investment'!D120/'Historical population and GDP'!$N117)</f>
        <v>444339703.39908189</v>
      </c>
      <c r="E120" s="41">
        <f>IF(ISBLANK('2.1 Nominal investment'!E120),NA(),'2.1 Nominal investment'!E120/'Historical population and GDP'!$N117)</f>
        <v>509371200.51760387</v>
      </c>
      <c r="F120" s="41">
        <f>IF(ISBLANK('2.1 Nominal investment'!F120),NA(),'2.1 Nominal investment'!F120/'Historical population and GDP'!$N117)</f>
        <v>2681444903.8303723</v>
      </c>
      <c r="G120" s="41">
        <f>IF(ISBLANK('2.1 Nominal investment'!G120),NA(),'2.1 Nominal investment'!G120/'Historical population and GDP'!$N117)</f>
        <v>304827069.99227738</v>
      </c>
      <c r="H120" s="41">
        <f>IF(ISBLANK('2.1 Nominal investment'!H120),NA(),'2.1 Nominal investment'!H120/'Historical population and GDP'!$N117)</f>
        <v>824045734.83878434</v>
      </c>
      <c r="I120" s="41">
        <f>IF(ISBLANK('2.1 Nominal investment'!I120),NA(),'2.1 Nominal investment'!I120/'Historical population and GDP'!$N117)</f>
        <v>467341230.78222799</v>
      </c>
      <c r="J120" s="51">
        <f>IF(ISBLANK('2.1 Nominal investment'!J120),NA(),'2.1 Nominal investment'!J120/'Historical population and GDP'!$N117)</f>
        <v>781757437.07799125</v>
      </c>
      <c r="K120" s="41">
        <f>IF(ISBLANK('2.1 Nominal investment'!K120),NA(),'2.1 Nominal investment'!K120/'Historical population and GDP'!$N117)</f>
        <v>490409923.45198256</v>
      </c>
      <c r="L120" s="41">
        <f>IF(ISBLANK('2.1 Nominal investment'!L120),NA(),'2.1 Nominal investment'!L120/'Historical population and GDP'!$N117)</f>
        <v>1405304458.2694821</v>
      </c>
      <c r="M120" s="41">
        <f>IF(ISBLANK('2.1 Nominal investment'!M120),NA(),'2.1 Nominal investment'!M120/'Historical population and GDP'!$N117)</f>
        <v>120042929.02910572</v>
      </c>
      <c r="N120" s="41" t="e">
        <f>IF(ISBLANK('2.1 Nominal investment'!N120),NA(),'2.1 Nominal investment'!N120/'Historical population and GDP'!$N117)</f>
        <v>#N/A</v>
      </c>
      <c r="O120" s="41"/>
      <c r="P120" s="41">
        <f>IF(ISBLANK('2.1 Nominal investment'!P120),NA(),'2.1 Nominal investment'!P120/'Historical population and GDP'!$N117)</f>
        <v>4764028612.5781193</v>
      </c>
      <c r="Q120" s="41">
        <f>IF(ISBLANK('2.1 Nominal investment'!Q120),NA(),'2.1 Nominal investment'!Q120/'Historical population and GDP'!$N117)</f>
        <v>3264855978.6107893</v>
      </c>
      <c r="R120" s="41">
        <f>IF(ISBLANK('2.1 Nominal investment'!R120),NA(),'2.1 Nominal investment'!R120/'Historical population and GDP'!$N117)</f>
        <v>8028884591.1889086</v>
      </c>
      <c r="S120" s="13"/>
      <c r="T120" s="13"/>
      <c r="U120" s="13"/>
      <c r="V120" s="13"/>
      <c r="W120" s="13"/>
      <c r="X120" s="13"/>
      <c r="Y120" s="13"/>
      <c r="Z120" s="13"/>
      <c r="AA120" s="24"/>
      <c r="AB120" s="24"/>
    </row>
    <row r="121" spans="1:28">
      <c r="A121" s="4">
        <f t="shared" si="1"/>
        <v>1983</v>
      </c>
      <c r="B121" s="41">
        <f>IF(ISBLANK('2.1 Nominal investment'!B121),NA(),'2.1 Nominal investment'!B121/'Historical population and GDP'!$N118)</f>
        <v>198945497.77110252</v>
      </c>
      <c r="C121" s="41">
        <f>IF(ISBLANK('2.1 Nominal investment'!C121),NA(),'2.1 Nominal investment'!C121/'Historical population and GDP'!$N118)</f>
        <v>198605861.23434499</v>
      </c>
      <c r="D121" s="41">
        <f>IF(ISBLANK('2.1 Nominal investment'!D121),NA(),'2.1 Nominal investment'!D121/'Historical population and GDP'!$N118)</f>
        <v>397551359.00544751</v>
      </c>
      <c r="E121" s="41">
        <f>IF(ISBLANK('2.1 Nominal investment'!E121),NA(),'2.1 Nominal investment'!E121/'Historical population and GDP'!$N118)</f>
        <v>482134442.11954778</v>
      </c>
      <c r="F121" s="41">
        <f>IF(ISBLANK('2.1 Nominal investment'!F121),NA(),'2.1 Nominal investment'!F121/'Historical population and GDP'!$N118)</f>
        <v>2667278935.3359599</v>
      </c>
      <c r="G121" s="41">
        <f>IF(ISBLANK('2.1 Nominal investment'!G121),NA(),'2.1 Nominal investment'!G121/'Historical population and GDP'!$N118)</f>
        <v>289823178.03310937</v>
      </c>
      <c r="H121" s="41">
        <f>IF(ISBLANK('2.1 Nominal investment'!H121),NA(),'2.1 Nominal investment'!H121/'Historical population and GDP'!$N118)</f>
        <v>951290240.0478003</v>
      </c>
      <c r="I121" s="41">
        <f>IF(ISBLANK('2.1 Nominal investment'!I121),NA(),'2.1 Nominal investment'!I121/'Historical population and GDP'!$N118)</f>
        <v>385895033.06392837</v>
      </c>
      <c r="J121" s="51">
        <f>IF(ISBLANK('2.1 Nominal investment'!J121),NA(),'2.1 Nominal investment'!J121/'Historical population and GDP'!$N118)</f>
        <v>693180057.57353258</v>
      </c>
      <c r="K121" s="41">
        <f>IF(ISBLANK('2.1 Nominal investment'!K121),NA(),'2.1 Nominal investment'!K121/'Historical population and GDP'!$N118)</f>
        <v>486703685.66072601</v>
      </c>
      <c r="L121" s="41">
        <f>IF(ISBLANK('2.1 Nominal investment'!L121),NA(),'2.1 Nominal investment'!L121/'Historical population and GDP'!$N118)</f>
        <v>1326846736.9328289</v>
      </c>
      <c r="M121" s="41">
        <f>IF(ISBLANK('2.1 Nominal investment'!M121),NA(),'2.1 Nominal investment'!M121/'Historical population and GDP'!$N118)</f>
        <v>104822163.37198311</v>
      </c>
      <c r="N121" s="41" t="e">
        <f>IF(ISBLANK('2.1 Nominal investment'!N121),NA(),'2.1 Nominal investment'!N121/'Historical population and GDP'!$N118)</f>
        <v>#N/A</v>
      </c>
      <c r="O121" s="41"/>
      <c r="P121" s="41">
        <f>IF(ISBLANK('2.1 Nominal investment'!P121),NA(),'2.1 Nominal investment'!P121/'Historical population and GDP'!$N118)</f>
        <v>4788078154.5418644</v>
      </c>
      <c r="Q121" s="41">
        <f>IF(ISBLANK('2.1 Nominal investment'!Q121),NA(),'2.1 Nominal investment'!Q121/'Historical population and GDP'!$N118)</f>
        <v>2997447676.6029987</v>
      </c>
      <c r="R121" s="41">
        <f>IF(ISBLANK('2.1 Nominal investment'!R121),NA(),'2.1 Nominal investment'!R121/'Historical population and GDP'!$N118)</f>
        <v>7785525831.1448641</v>
      </c>
      <c r="S121" s="13"/>
      <c r="T121" s="13"/>
      <c r="U121" s="13"/>
      <c r="V121" s="13"/>
      <c r="W121" s="13"/>
      <c r="X121" s="13"/>
      <c r="Y121" s="13"/>
      <c r="Z121" s="13"/>
      <c r="AA121" s="24"/>
      <c r="AB121" s="24"/>
    </row>
    <row r="122" spans="1:28">
      <c r="A122" s="4">
        <f t="shared" si="1"/>
        <v>1984</v>
      </c>
      <c r="B122" s="41">
        <f>IF(ISBLANK('2.1 Nominal investment'!B122),NA(),'2.1 Nominal investment'!B122/'Historical population and GDP'!$N119)</f>
        <v>226703628.54327032</v>
      </c>
      <c r="C122" s="41">
        <f>IF(ISBLANK('2.1 Nominal investment'!C122),NA(),'2.1 Nominal investment'!C122/'Historical population and GDP'!$N119)</f>
        <v>290310667.65116125</v>
      </c>
      <c r="D122" s="41">
        <f>IF(ISBLANK('2.1 Nominal investment'!D122),NA(),'2.1 Nominal investment'!D122/'Historical population and GDP'!$N119)</f>
        <v>517014296.19443154</v>
      </c>
      <c r="E122" s="41">
        <f>IF(ISBLANK('2.1 Nominal investment'!E122),NA(),'2.1 Nominal investment'!E122/'Historical population and GDP'!$N119)</f>
        <v>360511375.76084858</v>
      </c>
      <c r="F122" s="41">
        <f>IF(ISBLANK('2.1 Nominal investment'!F122),NA(),'2.1 Nominal investment'!F122/'Historical population and GDP'!$N119)</f>
        <v>2598780257.0855865</v>
      </c>
      <c r="G122" s="41">
        <f>IF(ISBLANK('2.1 Nominal investment'!G122),NA(),'2.1 Nominal investment'!G122/'Historical population and GDP'!$N119)</f>
        <v>235488178.63558713</v>
      </c>
      <c r="H122" s="41">
        <f>IF(ISBLANK('2.1 Nominal investment'!H122),NA(),'2.1 Nominal investment'!H122/'Historical population and GDP'!$N119)</f>
        <v>1402748413.2335808</v>
      </c>
      <c r="I122" s="41">
        <f>IF(ISBLANK('2.1 Nominal investment'!I122),NA(),'2.1 Nominal investment'!I122/'Historical population and GDP'!$N119)</f>
        <v>351844569.75784957</v>
      </c>
      <c r="J122" s="51">
        <f>IF(ISBLANK('2.1 Nominal investment'!J122),NA(),'2.1 Nominal investment'!J122/'Historical population and GDP'!$N119)</f>
        <v>722936092.97311127</v>
      </c>
      <c r="K122" s="41">
        <f>IF(ISBLANK('2.1 Nominal investment'!K122),NA(),'2.1 Nominal investment'!K122/'Historical population and GDP'!$N119)</f>
        <v>485076211.96698004</v>
      </c>
      <c r="L122" s="41">
        <f>IF(ISBLANK('2.1 Nominal investment'!L122),NA(),'2.1 Nominal investment'!L122/'Historical population and GDP'!$N119)</f>
        <v>988209321.06005311</v>
      </c>
      <c r="M122" s="41">
        <f>IF(ISBLANK('2.1 Nominal investment'!M122),NA(),'2.1 Nominal investment'!M122/'Historical population and GDP'!$N119)</f>
        <v>174912121.88981038</v>
      </c>
      <c r="N122" s="41" t="e">
        <f>IF(ISBLANK('2.1 Nominal investment'!N122),NA(),'2.1 Nominal investment'!N122/'Historical population and GDP'!$N119)</f>
        <v>#N/A</v>
      </c>
      <c r="O122" s="41"/>
      <c r="P122" s="41">
        <f>IF(ISBLANK('2.1 Nominal investment'!P122),NA(),'2.1 Nominal investment'!P122/'Historical population and GDP'!$N119)</f>
        <v>5114542520.9100342</v>
      </c>
      <c r="Q122" s="41">
        <f>IF(ISBLANK('2.1 Nominal investment'!Q122),NA(),'2.1 Nominal investment'!Q122/'Historical population and GDP'!$N119)</f>
        <v>2722978317.6478043</v>
      </c>
      <c r="R122" s="41">
        <f>IF(ISBLANK('2.1 Nominal investment'!R122),NA(),'2.1 Nominal investment'!R122/'Historical population and GDP'!$N119)</f>
        <v>7837520838.5578384</v>
      </c>
      <c r="S122" s="13"/>
      <c r="T122" s="13"/>
      <c r="U122" s="13"/>
      <c r="V122" s="13"/>
      <c r="W122" s="13"/>
      <c r="X122" s="13"/>
      <c r="Y122" s="13"/>
      <c r="Z122" s="13"/>
      <c r="AA122" s="24"/>
      <c r="AB122" s="24"/>
    </row>
    <row r="123" spans="1:28">
      <c r="A123" s="4">
        <f t="shared" si="1"/>
        <v>1985</v>
      </c>
      <c r="B123" s="41">
        <f>IF(ISBLANK('2.1 Nominal investment'!B123),NA(),'2.1 Nominal investment'!B123/'Historical population and GDP'!$N120)</f>
        <v>245314646.91323015</v>
      </c>
      <c r="C123" s="41">
        <f>IF(ISBLANK('2.1 Nominal investment'!C123),NA(),'2.1 Nominal investment'!C123/'Historical population and GDP'!$N120)</f>
        <v>282846113.00361902</v>
      </c>
      <c r="D123" s="41">
        <f>IF(ISBLANK('2.1 Nominal investment'!D123),NA(),'2.1 Nominal investment'!D123/'Historical population and GDP'!$N120)</f>
        <v>528160759.91684914</v>
      </c>
      <c r="E123" s="41">
        <f>IF(ISBLANK('2.1 Nominal investment'!E123),NA(),'2.1 Nominal investment'!E123/'Historical population and GDP'!$N120)</f>
        <v>348982141.80336833</v>
      </c>
      <c r="F123" s="41">
        <f>IF(ISBLANK('2.1 Nominal investment'!F123),NA(),'2.1 Nominal investment'!F123/'Historical population and GDP'!$N120)</f>
        <v>1865303760.9636207</v>
      </c>
      <c r="G123" s="41">
        <f>IF(ISBLANK('2.1 Nominal investment'!G123),NA(),'2.1 Nominal investment'!G123/'Historical population and GDP'!$N120)</f>
        <v>198188524.60238469</v>
      </c>
      <c r="H123" s="41">
        <f>IF(ISBLANK('2.1 Nominal investment'!H123),NA(),'2.1 Nominal investment'!H123/'Historical population and GDP'!$N120)</f>
        <v>1511727660.9739623</v>
      </c>
      <c r="I123" s="41">
        <f>IF(ISBLANK('2.1 Nominal investment'!I123),NA(),'2.1 Nominal investment'!I123/'Historical population and GDP'!$N120)</f>
        <v>324865966.26882654</v>
      </c>
      <c r="J123" s="51">
        <f>IF(ISBLANK('2.1 Nominal investment'!J123),NA(),'2.1 Nominal investment'!J123/'Historical population and GDP'!$N120)</f>
        <v>669636278.08693576</v>
      </c>
      <c r="K123" s="41">
        <f>IF(ISBLANK('2.1 Nominal investment'!K123),NA(),'2.1 Nominal investment'!K123/'Historical population and GDP'!$N120)</f>
        <v>509756429.47534144</v>
      </c>
      <c r="L123" s="41">
        <f>IF(ISBLANK('2.1 Nominal investment'!L123),NA(),'2.1 Nominal investment'!L123/'Historical population and GDP'!$N120)</f>
        <v>1014258920.0239687</v>
      </c>
      <c r="M123" s="41">
        <f>IF(ISBLANK('2.1 Nominal investment'!M123),NA(),'2.1 Nominal investment'!M123/'Historical population and GDP'!$N120)</f>
        <v>226622117.65581903</v>
      </c>
      <c r="N123" s="41" t="e">
        <f>IF(ISBLANK('2.1 Nominal investment'!N123),NA(),'2.1 Nominal investment'!N123/'Historical population and GDP'!$N120)</f>
        <v>#N/A</v>
      </c>
      <c r="O123" s="41"/>
      <c r="P123" s="41">
        <f>IF(ISBLANK('2.1 Nominal investment'!P123),NA(),'2.1 Nominal investment'!P123/'Historical population and GDP'!$N120)</f>
        <v>4452362848.2601843</v>
      </c>
      <c r="Q123" s="41">
        <f>IF(ISBLANK('2.1 Nominal investment'!Q123),NA(),'2.1 Nominal investment'!Q123/'Historical population and GDP'!$N120)</f>
        <v>2745139711.5108914</v>
      </c>
      <c r="R123" s="41">
        <f>IF(ISBLANK('2.1 Nominal investment'!R123),NA(),'2.1 Nominal investment'!R123/'Historical population and GDP'!$N120)</f>
        <v>7197502559.7710762</v>
      </c>
      <c r="S123" s="13"/>
      <c r="T123" s="13"/>
      <c r="U123" s="13"/>
      <c r="V123" s="13"/>
      <c r="W123" s="13"/>
      <c r="X123" s="13"/>
      <c r="Y123" s="13"/>
      <c r="Z123" s="13"/>
      <c r="AA123" s="24"/>
      <c r="AB123" s="24"/>
    </row>
    <row r="124" spans="1:28">
      <c r="A124" s="4">
        <f t="shared" si="1"/>
        <v>1986</v>
      </c>
      <c r="B124" s="41">
        <f>IF(ISBLANK('2.1 Nominal investment'!B124),NA(),'2.1 Nominal investment'!B124/'Historical population and GDP'!$N121)</f>
        <v>187691877.33633617</v>
      </c>
      <c r="C124" s="41">
        <f>IF(ISBLANK('2.1 Nominal investment'!C124),NA(),'2.1 Nominal investment'!C124/'Historical population and GDP'!$N121)</f>
        <v>248711230.28641719</v>
      </c>
      <c r="D124" s="41">
        <f>IF(ISBLANK('2.1 Nominal investment'!D124),NA(),'2.1 Nominal investment'!D124/'Historical population and GDP'!$N121)</f>
        <v>436403107.62275338</v>
      </c>
      <c r="E124" s="41">
        <f>IF(ISBLANK('2.1 Nominal investment'!E124),NA(),'2.1 Nominal investment'!E124/'Historical population and GDP'!$N121)</f>
        <v>321038696.24561107</v>
      </c>
      <c r="F124" s="41">
        <f>IF(ISBLANK('2.1 Nominal investment'!F124),NA(),'2.1 Nominal investment'!F124/'Historical population and GDP'!$N121)</f>
        <v>1867206563.3998897</v>
      </c>
      <c r="G124" s="41">
        <f>IF(ISBLANK('2.1 Nominal investment'!G124),NA(),'2.1 Nominal investment'!G124/'Historical population and GDP'!$N121)</f>
        <v>235965664.60548058</v>
      </c>
      <c r="H124" s="41">
        <f>IF(ISBLANK('2.1 Nominal investment'!H124),NA(),'2.1 Nominal investment'!H124/'Historical population and GDP'!$N121)</f>
        <v>1932329667.0387619</v>
      </c>
      <c r="I124" s="41">
        <f>IF(ISBLANK('2.1 Nominal investment'!I124),NA(),'2.1 Nominal investment'!I124/'Historical population and GDP'!$N121)</f>
        <v>326042992.2244423</v>
      </c>
      <c r="J124" s="51">
        <f>IF(ISBLANK('2.1 Nominal investment'!J124),NA(),'2.1 Nominal investment'!J124/'Historical population and GDP'!$N121)</f>
        <v>806058710.29232168</v>
      </c>
      <c r="K124" s="41">
        <f>IF(ISBLANK('2.1 Nominal investment'!K124),NA(),'2.1 Nominal investment'!K124/'Historical population and GDP'!$N121)</f>
        <v>486403889.97343063</v>
      </c>
      <c r="L124" s="41">
        <f>IF(ISBLANK('2.1 Nominal investment'!L124),NA(),'2.1 Nominal investment'!L124/'Historical population and GDP'!$N121)</f>
        <v>1446572117.7988157</v>
      </c>
      <c r="M124" s="41">
        <f>IF(ISBLANK('2.1 Nominal investment'!M124),NA(),'2.1 Nominal investment'!M124/'Historical population and GDP'!$N121)</f>
        <v>349120559.63193733</v>
      </c>
      <c r="N124" s="41" t="e">
        <f>IF(ISBLANK('2.1 Nominal investment'!N124),NA(),'2.1 Nominal investment'!N124/'Historical population and GDP'!$N121)</f>
        <v>#N/A</v>
      </c>
      <c r="O124" s="41"/>
      <c r="P124" s="41">
        <f>IF(ISBLANK('2.1 Nominal investment'!P124),NA(),'2.1 Nominal investment'!P124/'Historical population and GDP'!$N121)</f>
        <v>4792943698.9124956</v>
      </c>
      <c r="Q124" s="41">
        <f>IF(ISBLANK('2.1 Nominal investment'!Q124),NA(),'2.1 Nominal investment'!Q124/'Historical population and GDP'!$N121)</f>
        <v>3414198269.9209476</v>
      </c>
      <c r="R124" s="41">
        <f>IF(ISBLANK('2.1 Nominal investment'!R124),NA(),'2.1 Nominal investment'!R124/'Historical population and GDP'!$N121)</f>
        <v>8207141968.8334446</v>
      </c>
      <c r="S124" s="13"/>
      <c r="T124" s="13"/>
      <c r="U124" s="13"/>
      <c r="V124" s="13"/>
      <c r="W124" s="13"/>
      <c r="X124" s="13"/>
      <c r="Y124" s="13"/>
      <c r="Z124" s="13"/>
      <c r="AA124" s="24"/>
      <c r="AB124" s="24"/>
    </row>
    <row r="125" spans="1:28">
      <c r="A125" s="4">
        <f t="shared" si="1"/>
        <v>1987</v>
      </c>
      <c r="B125" s="41">
        <f>IF(ISBLANK('2.1 Nominal investment'!B125),NA(),'2.1 Nominal investment'!B125/'Historical population and GDP'!$N122)</f>
        <v>193780663.24980938</v>
      </c>
      <c r="C125" s="41">
        <f>IF(ISBLANK('2.1 Nominal investment'!C125),NA(),'2.1 Nominal investment'!C125/'Historical population and GDP'!$N122)</f>
        <v>200405769.52830487</v>
      </c>
      <c r="D125" s="41">
        <f>IF(ISBLANK('2.1 Nominal investment'!D125),NA(),'2.1 Nominal investment'!D125/'Historical population and GDP'!$N122)</f>
        <v>394186432.77811426</v>
      </c>
      <c r="E125" s="41">
        <f>IF(ISBLANK('2.1 Nominal investment'!E125),NA(),'2.1 Nominal investment'!E125/'Historical population and GDP'!$N122)</f>
        <v>289569766.81191194</v>
      </c>
      <c r="F125" s="41">
        <f>IF(ISBLANK('2.1 Nominal investment'!F125),NA(),'2.1 Nominal investment'!F125/'Historical population and GDP'!$N122)</f>
        <v>1717620146.2766104</v>
      </c>
      <c r="G125" s="41">
        <f>IF(ISBLANK('2.1 Nominal investment'!G125),NA(),'2.1 Nominal investment'!G125/'Historical population and GDP'!$N122)</f>
        <v>342932765.86589813</v>
      </c>
      <c r="H125" s="41">
        <f>IF(ISBLANK('2.1 Nominal investment'!H125),NA(),'2.1 Nominal investment'!H125/'Historical population and GDP'!$N122)</f>
        <v>2061460501.4452744</v>
      </c>
      <c r="I125" s="41">
        <f>IF(ISBLANK('2.1 Nominal investment'!I125),NA(),'2.1 Nominal investment'!I125/'Historical population and GDP'!$N122)</f>
        <v>363334309.11797196</v>
      </c>
      <c r="J125" s="51">
        <f>IF(ISBLANK('2.1 Nominal investment'!J125),NA(),'2.1 Nominal investment'!J125/'Historical population and GDP'!$N122)</f>
        <v>769934316.75704229</v>
      </c>
      <c r="K125" s="41">
        <f>IF(ISBLANK('2.1 Nominal investment'!K125),NA(),'2.1 Nominal investment'!K125/'Historical population and GDP'!$N122)</f>
        <v>547687277.62341619</v>
      </c>
      <c r="L125" s="41">
        <f>IF(ISBLANK('2.1 Nominal investment'!L125),NA(),'2.1 Nominal investment'!L125/'Historical population and GDP'!$N122)</f>
        <v>1747183315.7478085</v>
      </c>
      <c r="M125" s="41">
        <f>IF(ISBLANK('2.1 Nominal investment'!M125),NA(),'2.1 Nominal investment'!M125/'Historical population and GDP'!$N122)</f>
        <v>329900976.49430501</v>
      </c>
      <c r="N125" s="41" t="e">
        <f>IF(ISBLANK('2.1 Nominal investment'!N125),NA(),'2.1 Nominal investment'!N125/'Historical population and GDP'!$N122)</f>
        <v>#N/A</v>
      </c>
      <c r="O125" s="41"/>
      <c r="P125" s="41">
        <f>IF(ISBLANK('2.1 Nominal investment'!P125),NA(),'2.1 Nominal investment'!P125/'Historical population and GDP'!$N122)</f>
        <v>4805769613.1778088</v>
      </c>
      <c r="Q125" s="41">
        <f>IF(ISBLANK('2.1 Nominal investment'!Q125),NA(),'2.1 Nominal investment'!Q125/'Historical population and GDP'!$N122)</f>
        <v>3758040195.7405438</v>
      </c>
      <c r="R125" s="41">
        <f>IF(ISBLANK('2.1 Nominal investment'!R125),NA(),'2.1 Nominal investment'!R125/'Historical population and GDP'!$N122)</f>
        <v>8563809808.9183531</v>
      </c>
      <c r="S125" s="13"/>
      <c r="T125" s="13"/>
      <c r="U125" s="13"/>
      <c r="V125" s="13"/>
      <c r="W125" s="13"/>
      <c r="X125" s="13"/>
      <c r="Y125" s="13"/>
      <c r="Z125" s="13"/>
      <c r="AA125" s="24"/>
      <c r="AB125" s="24"/>
    </row>
    <row r="126" spans="1:28">
      <c r="A126" s="4">
        <f t="shared" si="1"/>
        <v>1988</v>
      </c>
      <c r="B126" s="41">
        <f>IF(ISBLANK('2.1 Nominal investment'!B126),NA(),'2.1 Nominal investment'!B126/'Historical population and GDP'!$N123)</f>
        <v>137796381.84855118</v>
      </c>
      <c r="C126" s="41">
        <f>IF(ISBLANK('2.1 Nominal investment'!C126),NA(),'2.1 Nominal investment'!C126/'Historical population and GDP'!$N123)</f>
        <v>222140222.81011888</v>
      </c>
      <c r="D126" s="41">
        <f>IF(ISBLANK('2.1 Nominal investment'!D126),NA(),'2.1 Nominal investment'!D126/'Historical population and GDP'!$N123)</f>
        <v>359936604.65867007</v>
      </c>
      <c r="E126" s="41">
        <f>IF(ISBLANK('2.1 Nominal investment'!E126),NA(),'2.1 Nominal investment'!E126/'Historical population and GDP'!$N123)</f>
        <v>270826030.18898785</v>
      </c>
      <c r="F126" s="41">
        <f>IF(ISBLANK('2.1 Nominal investment'!F126),NA(),'2.1 Nominal investment'!F126/'Historical population and GDP'!$N123)</f>
        <v>1398961514.0762966</v>
      </c>
      <c r="G126" s="41">
        <f>IF(ISBLANK('2.1 Nominal investment'!G126),NA(),'2.1 Nominal investment'!G126/'Historical population and GDP'!$N123)</f>
        <v>252184713.16365877</v>
      </c>
      <c r="H126" s="41">
        <f>IF(ISBLANK('2.1 Nominal investment'!H126),NA(),'2.1 Nominal investment'!H126/'Historical population and GDP'!$N123)</f>
        <v>1512856094.2687888</v>
      </c>
      <c r="I126" s="41">
        <f>IF(ISBLANK('2.1 Nominal investment'!I126),NA(),'2.1 Nominal investment'!I126/'Historical population and GDP'!$N123)</f>
        <v>394860205.56794477</v>
      </c>
      <c r="J126" s="51">
        <f>IF(ISBLANK('2.1 Nominal investment'!J126),NA(),'2.1 Nominal investment'!J126/'Historical population and GDP'!$N123)</f>
        <v>846241641.79568553</v>
      </c>
      <c r="K126" s="41">
        <f>IF(ISBLANK('2.1 Nominal investment'!K126),NA(),'2.1 Nominal investment'!K126/'Historical population and GDP'!$N123)</f>
        <v>496506572.42846745</v>
      </c>
      <c r="L126" s="41">
        <f>IF(ISBLANK('2.1 Nominal investment'!L126),NA(),'2.1 Nominal investment'!L126/'Historical population and GDP'!$N123)</f>
        <v>1072448674.9275594</v>
      </c>
      <c r="M126" s="41">
        <f>IF(ISBLANK('2.1 Nominal investment'!M126),NA(),'2.1 Nominal investment'!M126/'Historical population and GDP'!$N123)</f>
        <v>368762551.19017708</v>
      </c>
      <c r="N126" s="41" t="e">
        <f>IF(ISBLANK('2.1 Nominal investment'!N126),NA(),'2.1 Nominal investment'!N126/'Historical population and GDP'!$N123)</f>
        <v>#N/A</v>
      </c>
      <c r="O126" s="41"/>
      <c r="P126" s="41">
        <f>IF(ISBLANK('2.1 Nominal investment'!P126),NA(),'2.1 Nominal investment'!P126/'Historical population and GDP'!$N123)</f>
        <v>3794764956.3564019</v>
      </c>
      <c r="Q126" s="41">
        <f>IF(ISBLANK('2.1 Nominal investment'!Q126),NA(),'2.1 Nominal investment'!Q126/'Historical population and GDP'!$N123)</f>
        <v>3178819645.9098339</v>
      </c>
      <c r="R126" s="41">
        <f>IF(ISBLANK('2.1 Nominal investment'!R126),NA(),'2.1 Nominal investment'!R126/'Historical population and GDP'!$N123)</f>
        <v>6973584602.2662354</v>
      </c>
      <c r="S126" s="13"/>
      <c r="T126" s="13"/>
      <c r="U126" s="13"/>
      <c r="V126" s="13"/>
      <c r="W126" s="13"/>
      <c r="X126" s="13"/>
      <c r="Y126" s="13"/>
      <c r="Z126" s="13"/>
      <c r="AA126" s="24"/>
      <c r="AB126" s="24"/>
    </row>
    <row r="127" spans="1:28">
      <c r="A127" s="4">
        <f t="shared" si="1"/>
        <v>1989</v>
      </c>
      <c r="B127" s="41">
        <f>IF(ISBLANK('2.1 Nominal investment'!B127),NA(),'2.1 Nominal investment'!B127/'Historical population and GDP'!$N124)</f>
        <v>173130643.92436379</v>
      </c>
      <c r="C127" s="41">
        <f>IF(ISBLANK('2.1 Nominal investment'!C127),NA(),'2.1 Nominal investment'!C127/'Historical population and GDP'!$N124)</f>
        <v>260528230.88003573</v>
      </c>
      <c r="D127" s="41">
        <f>IF(ISBLANK('2.1 Nominal investment'!D127),NA(),'2.1 Nominal investment'!D127/'Historical population and GDP'!$N124)</f>
        <v>433658874.80439949</v>
      </c>
      <c r="E127" s="41">
        <f>IF(ISBLANK('2.1 Nominal investment'!E127),NA(),'2.1 Nominal investment'!E127/'Historical population and GDP'!$N124)</f>
        <v>258942208.78344837</v>
      </c>
      <c r="F127" s="41">
        <f>IF(ISBLANK('2.1 Nominal investment'!F127),NA(),'2.1 Nominal investment'!F127/'Historical population and GDP'!$N124)</f>
        <v>1420464006.4844329</v>
      </c>
      <c r="G127" s="41">
        <f>IF(ISBLANK('2.1 Nominal investment'!G127),NA(),'2.1 Nominal investment'!G127/'Historical population and GDP'!$N124)</f>
        <v>178168165.76179314</v>
      </c>
      <c r="H127" s="41">
        <f>IF(ISBLANK('2.1 Nominal investment'!H127),NA(),'2.1 Nominal investment'!H127/'Historical population and GDP'!$N124)</f>
        <v>1996220535.7931798</v>
      </c>
      <c r="I127" s="41">
        <f>IF(ISBLANK('2.1 Nominal investment'!I127),NA(),'2.1 Nominal investment'!I127/'Historical population and GDP'!$N124)</f>
        <v>451378064.98838061</v>
      </c>
      <c r="J127" s="51">
        <f>IF(ISBLANK('2.1 Nominal investment'!J127),NA(),'2.1 Nominal investment'!J127/'Historical population and GDP'!$N124)</f>
        <v>851285055.35004258</v>
      </c>
      <c r="K127" s="41">
        <f>IF(ISBLANK('2.1 Nominal investment'!K127),NA(),'2.1 Nominal investment'!K127/'Historical population and GDP'!$N124)</f>
        <v>441490952.11850357</v>
      </c>
      <c r="L127" s="41">
        <f>IF(ISBLANK('2.1 Nominal investment'!L127),NA(),'2.1 Nominal investment'!L127/'Historical population and GDP'!$N124)</f>
        <v>939654024.90808702</v>
      </c>
      <c r="M127" s="41">
        <f>IF(ISBLANK('2.1 Nominal investment'!M127),NA(),'2.1 Nominal investment'!M127/'Historical population and GDP'!$N124)</f>
        <v>560113565.72528613</v>
      </c>
      <c r="N127" s="41" t="e">
        <f>IF(ISBLANK('2.1 Nominal investment'!N127),NA(),'2.1 Nominal investment'!N127/'Historical population and GDP'!$N124)</f>
        <v>#N/A</v>
      </c>
      <c r="O127" s="41"/>
      <c r="P127" s="41">
        <f>IF(ISBLANK('2.1 Nominal investment'!P127),NA(),'2.1 Nominal investment'!P127/'Historical population and GDP'!$N124)</f>
        <v>4287453791.6272535</v>
      </c>
      <c r="Q127" s="41">
        <f>IF(ISBLANK('2.1 Nominal investment'!Q127),NA(),'2.1 Nominal investment'!Q127/'Historical population and GDP'!$N124)</f>
        <v>3243921663.0902996</v>
      </c>
      <c r="R127" s="41">
        <f>IF(ISBLANK('2.1 Nominal investment'!R127),NA(),'2.1 Nominal investment'!R127/'Historical population and GDP'!$N124)</f>
        <v>7531375454.7175531</v>
      </c>
      <c r="S127" s="13"/>
      <c r="T127" s="13"/>
      <c r="U127" s="13"/>
      <c r="V127" s="13"/>
      <c r="W127" s="13"/>
      <c r="X127" s="13"/>
      <c r="Y127" s="13"/>
      <c r="Z127" s="13"/>
      <c r="AA127" s="24"/>
      <c r="AB127" s="24"/>
    </row>
    <row r="128" spans="1:28">
      <c r="A128" s="4">
        <f t="shared" si="1"/>
        <v>1990</v>
      </c>
      <c r="B128" s="41">
        <f>IF(ISBLANK('2.1 Nominal investment'!B128),NA(),'2.1 Nominal investment'!B128/'Historical population and GDP'!$N125)</f>
        <v>300523171.70134217</v>
      </c>
      <c r="C128" s="41">
        <f>IF(ISBLANK('2.1 Nominal investment'!C128),NA(),'2.1 Nominal investment'!C128/'Historical population and GDP'!$N125)</f>
        <v>272362715.30819899</v>
      </c>
      <c r="D128" s="41">
        <f>IF(ISBLANK('2.1 Nominal investment'!D128),NA(),'2.1 Nominal investment'!D128/'Historical population and GDP'!$N125)</f>
        <v>572885887.00954115</v>
      </c>
      <c r="E128" s="41">
        <f>IF(ISBLANK('2.1 Nominal investment'!E128),NA(),'2.1 Nominal investment'!E128/'Historical population and GDP'!$N125)</f>
        <v>254857566.73948842</v>
      </c>
      <c r="F128" s="41">
        <f>IF(ISBLANK('2.1 Nominal investment'!F128),NA(),'2.1 Nominal investment'!F128/'Historical population and GDP'!$N125)</f>
        <v>1374428841.7336106</v>
      </c>
      <c r="G128" s="41">
        <f>IF(ISBLANK('2.1 Nominal investment'!G128),NA(),'2.1 Nominal investment'!G128/'Historical population and GDP'!$N125)</f>
        <v>269295208.10559428</v>
      </c>
      <c r="H128" s="41">
        <f>IF(ISBLANK('2.1 Nominal investment'!H128),NA(),'2.1 Nominal investment'!H128/'Historical population and GDP'!$N125)</f>
        <v>1977205027.1558604</v>
      </c>
      <c r="I128" s="41">
        <f>IF(ISBLANK('2.1 Nominal investment'!I128),NA(),'2.1 Nominal investment'!I128/'Historical population and GDP'!$N125)</f>
        <v>343725054.81494999</v>
      </c>
      <c r="J128" s="51">
        <f>IF(ISBLANK('2.1 Nominal investment'!J128),NA(),'2.1 Nominal investment'!J128/'Historical population and GDP'!$N125)</f>
        <v>714361354.94505918</v>
      </c>
      <c r="K128" s="41">
        <f>IF(ISBLANK('2.1 Nominal investment'!K128),NA(),'2.1 Nominal investment'!K128/'Historical population and GDP'!$N125)</f>
        <v>499591897.03961152</v>
      </c>
      <c r="L128" s="41">
        <f>IF(ISBLANK('2.1 Nominal investment'!L128),NA(),'2.1 Nominal investment'!L128/'Historical population and GDP'!$N125)</f>
        <v>1337918944.6437819</v>
      </c>
      <c r="M128" s="41">
        <f>IF(ISBLANK('2.1 Nominal investment'!M128),NA(),'2.1 Nominal investment'!M128/'Historical population and GDP'!$N125)</f>
        <v>474529021.44909865</v>
      </c>
      <c r="N128" s="41">
        <f>IF(ISBLANK('2.1 Nominal investment'!N128),NA(),'2.1 Nominal investment'!N128/'Historical population and GDP'!$N125)</f>
        <v>215012360.05950013</v>
      </c>
      <c r="O128" s="41"/>
      <c r="P128" s="41">
        <f>IF(ISBLANK('2.1 Nominal investment'!P128),NA(),'2.1 Nominal investment'!P128/'Historical population and GDP'!$N125)</f>
        <v>4448672530.7440948</v>
      </c>
      <c r="Q128" s="41">
        <f>IF(ISBLANK('2.1 Nominal investment'!Q128),NA(),'2.1 Nominal investment'!Q128/'Historical population and GDP'!$N125)</f>
        <v>3585138632.9520016</v>
      </c>
      <c r="R128" s="41">
        <f>IF(ISBLANK('2.1 Nominal investment'!R128),NA(),'2.1 Nominal investment'!R128/'Historical population and GDP'!$N125)</f>
        <v>8033811163.6960964</v>
      </c>
      <c r="S128" s="13"/>
      <c r="T128" s="13"/>
      <c r="U128" s="13"/>
      <c r="V128" s="13"/>
      <c r="W128" s="13"/>
      <c r="X128" s="13"/>
      <c r="Y128" s="13"/>
      <c r="Z128" s="13"/>
      <c r="AA128" s="24"/>
      <c r="AB128" s="24"/>
    </row>
    <row r="129" spans="1:28">
      <c r="A129" s="4">
        <f t="shared" si="1"/>
        <v>1991</v>
      </c>
      <c r="B129" s="41">
        <f>IF(ISBLANK('2.1 Nominal investment'!B129),NA(),'2.1 Nominal investment'!B129/'Historical population and GDP'!$N126)</f>
        <v>232491848.07472241</v>
      </c>
      <c r="C129" s="41">
        <f>IF(ISBLANK('2.1 Nominal investment'!C129),NA(),'2.1 Nominal investment'!C129/'Historical population and GDP'!$N126)</f>
        <v>286851795.83463055</v>
      </c>
      <c r="D129" s="41">
        <f>IF(ISBLANK('2.1 Nominal investment'!D129),NA(),'2.1 Nominal investment'!D129/'Historical population and GDP'!$N126)</f>
        <v>519343643.90935296</v>
      </c>
      <c r="E129" s="41">
        <f>IF(ISBLANK('2.1 Nominal investment'!E129),NA(),'2.1 Nominal investment'!E129/'Historical population and GDP'!$N126)</f>
        <v>269456794.17507428</v>
      </c>
      <c r="F129" s="41">
        <f>IF(ISBLANK('2.1 Nominal investment'!F129),NA(),'2.1 Nominal investment'!F129/'Historical population and GDP'!$N126)</f>
        <v>1950413375.949508</v>
      </c>
      <c r="G129" s="41">
        <f>IF(ISBLANK('2.1 Nominal investment'!G129),NA(),'2.1 Nominal investment'!G129/'Historical population and GDP'!$N126)</f>
        <v>206224532.85662448</v>
      </c>
      <c r="H129" s="41">
        <f>IF(ISBLANK('2.1 Nominal investment'!H129),NA(),'2.1 Nominal investment'!H129/'Historical population and GDP'!$N126)</f>
        <v>2170275054.3517222</v>
      </c>
      <c r="I129" s="41">
        <f>IF(ISBLANK('2.1 Nominal investment'!I129),NA(),'2.1 Nominal investment'!I129/'Historical population and GDP'!$N126)</f>
        <v>360005247.08420289</v>
      </c>
      <c r="J129" s="51">
        <f>IF(ISBLANK('2.1 Nominal investment'!J129),NA(),'2.1 Nominal investment'!J129/'Historical population and GDP'!$N126)</f>
        <v>430427533.23374313</v>
      </c>
      <c r="K129" s="41">
        <f>IF(ISBLANK('2.1 Nominal investment'!K129),NA(),'2.1 Nominal investment'!K129/'Historical population and GDP'!$N126)</f>
        <v>793014105.93618083</v>
      </c>
      <c r="L129" s="41">
        <f>IF(ISBLANK('2.1 Nominal investment'!L129),NA(),'2.1 Nominal investment'!L129/'Historical population and GDP'!$N126)</f>
        <v>1434619956.1065736</v>
      </c>
      <c r="M129" s="41">
        <f>IF(ISBLANK('2.1 Nominal investment'!M129),NA(),'2.1 Nominal investment'!M129/'Historical population and GDP'!$N126)</f>
        <v>1098257563.0138376</v>
      </c>
      <c r="N129" s="41">
        <f>IF(ISBLANK('2.1 Nominal investment'!N129),NA(),'2.1 Nominal investment'!N129/'Historical population and GDP'!$N126)</f>
        <v>176722047.00881264</v>
      </c>
      <c r="O129" s="41"/>
      <c r="P129" s="41">
        <f>IF(ISBLANK('2.1 Nominal investment'!P129),NA(),'2.1 Nominal investment'!P129/'Historical population and GDP'!$N126)</f>
        <v>5115713401.2422819</v>
      </c>
      <c r="Q129" s="41">
        <f>IF(ISBLANK('2.1 Nominal investment'!Q129),NA(),'2.1 Nominal investment'!Q129/'Historical population and GDP'!$N126)</f>
        <v>4293046452.3833504</v>
      </c>
      <c r="R129" s="41">
        <f>IF(ISBLANK('2.1 Nominal investment'!R129),NA(),'2.1 Nominal investment'!R129/'Historical population and GDP'!$N126)</f>
        <v>9408759853.6256332</v>
      </c>
      <c r="S129" s="13"/>
      <c r="T129" s="13"/>
      <c r="U129" s="13"/>
      <c r="V129" s="13"/>
      <c r="W129" s="13"/>
      <c r="X129" s="13"/>
      <c r="Y129" s="13"/>
      <c r="Z129" s="13"/>
      <c r="AA129" s="24"/>
      <c r="AB129" s="24"/>
    </row>
    <row r="130" spans="1:28">
      <c r="A130" s="4">
        <f t="shared" si="1"/>
        <v>1992</v>
      </c>
      <c r="B130" s="41">
        <f>IF(ISBLANK('2.1 Nominal investment'!B130),NA(),'2.1 Nominal investment'!B130/'Historical population and GDP'!$N127)</f>
        <v>218173282.96806899</v>
      </c>
      <c r="C130" s="41">
        <f>IF(ISBLANK('2.1 Nominal investment'!C130),NA(),'2.1 Nominal investment'!C130/'Historical population and GDP'!$N127)</f>
        <v>332578753.55879653</v>
      </c>
      <c r="D130" s="41">
        <f>IF(ISBLANK('2.1 Nominal investment'!D130),NA(),'2.1 Nominal investment'!D130/'Historical population and GDP'!$N127)</f>
        <v>550752036.52686548</v>
      </c>
      <c r="E130" s="41">
        <f>IF(ISBLANK('2.1 Nominal investment'!E130),NA(),'2.1 Nominal investment'!E130/'Historical population and GDP'!$N127)</f>
        <v>224538771.20917267</v>
      </c>
      <c r="F130" s="41">
        <f>IF(ISBLANK('2.1 Nominal investment'!F130),NA(),'2.1 Nominal investment'!F130/'Historical population and GDP'!$N127)</f>
        <v>1426849024.5170124</v>
      </c>
      <c r="G130" s="41">
        <f>IF(ISBLANK('2.1 Nominal investment'!G130),NA(),'2.1 Nominal investment'!G130/'Historical population and GDP'!$N127)</f>
        <v>237467825.11896744</v>
      </c>
      <c r="H130" s="41">
        <f>IF(ISBLANK('2.1 Nominal investment'!H130),NA(),'2.1 Nominal investment'!H130/'Historical population and GDP'!$N127)</f>
        <v>1791254693.5101852</v>
      </c>
      <c r="I130" s="41">
        <f>IF(ISBLANK('2.1 Nominal investment'!I130),NA(),'2.1 Nominal investment'!I130/'Historical population and GDP'!$N127)</f>
        <v>353750529.5120573</v>
      </c>
      <c r="J130" s="51">
        <f>IF(ISBLANK('2.1 Nominal investment'!J130),NA(),'2.1 Nominal investment'!J130/'Historical population and GDP'!$N127)</f>
        <v>379808965.63909316</v>
      </c>
      <c r="K130" s="41">
        <f>IF(ISBLANK('2.1 Nominal investment'!K130),NA(),'2.1 Nominal investment'!K130/'Historical population and GDP'!$N127)</f>
        <v>923873638.10502553</v>
      </c>
      <c r="L130" s="41">
        <f>IF(ISBLANK('2.1 Nominal investment'!L130),NA(),'2.1 Nominal investment'!L130/'Historical population and GDP'!$N127)</f>
        <v>1574107811.7577963</v>
      </c>
      <c r="M130" s="41">
        <f>IF(ISBLANK('2.1 Nominal investment'!M130),NA(),'2.1 Nominal investment'!M130/'Historical population and GDP'!$N127)</f>
        <v>188619230.42008755</v>
      </c>
      <c r="N130" s="41">
        <f>IF(ISBLANK('2.1 Nominal investment'!N130),NA(),'2.1 Nominal investment'!N130/'Historical population and GDP'!$N127)</f>
        <v>152598400.03734976</v>
      </c>
      <c r="O130" s="41"/>
      <c r="P130" s="41">
        <f>IF(ISBLANK('2.1 Nominal investment'!P130),NA(),'2.1 Nominal investment'!P130/'Historical population and GDP'!$N127)</f>
        <v>4230862350.8822031</v>
      </c>
      <c r="Q130" s="41">
        <f>IF(ISBLANK('2.1 Nominal investment'!Q130),NA(),'2.1 Nominal investment'!Q130/'Historical population and GDP'!$N127)</f>
        <v>3572758575.4714098</v>
      </c>
      <c r="R130" s="41">
        <f>IF(ISBLANK('2.1 Nominal investment'!R130),NA(),'2.1 Nominal investment'!R130/'Historical population and GDP'!$N127)</f>
        <v>7803620926.3536129</v>
      </c>
      <c r="S130" s="13"/>
      <c r="T130" s="13"/>
      <c r="U130" s="13"/>
      <c r="V130" s="13"/>
      <c r="W130" s="13"/>
      <c r="X130" s="13"/>
      <c r="Y130" s="13"/>
      <c r="Z130" s="13"/>
      <c r="AA130" s="24"/>
      <c r="AB130" s="24"/>
    </row>
    <row r="131" spans="1:28">
      <c r="A131" s="4">
        <f t="shared" si="1"/>
        <v>1993</v>
      </c>
      <c r="B131" s="41">
        <f>IF(ISBLANK('2.1 Nominal investment'!B131),NA(),'2.1 Nominal investment'!B131/'Historical population and GDP'!$N128)</f>
        <v>207002122.15732926</v>
      </c>
      <c r="C131" s="41">
        <f>IF(ISBLANK('2.1 Nominal investment'!C131),NA(),'2.1 Nominal investment'!C131/'Historical population and GDP'!$N128)</f>
        <v>382242177.48621744</v>
      </c>
      <c r="D131" s="41">
        <f>IF(ISBLANK('2.1 Nominal investment'!D131),NA(),'2.1 Nominal investment'!D131/'Historical population and GDP'!$N128)</f>
        <v>589244299.6435467</v>
      </c>
      <c r="E131" s="41">
        <f>IF(ISBLANK('2.1 Nominal investment'!E131),NA(),'2.1 Nominal investment'!E131/'Historical population and GDP'!$N128)</f>
        <v>257134741.36760074</v>
      </c>
      <c r="F131" s="41">
        <f>IF(ISBLANK('2.1 Nominal investment'!F131),NA(),'2.1 Nominal investment'!F131/'Historical population and GDP'!$N128)</f>
        <v>1050613235.9031051</v>
      </c>
      <c r="G131" s="41">
        <f>IF(ISBLANK('2.1 Nominal investment'!G131),NA(),'2.1 Nominal investment'!G131/'Historical population and GDP'!$N128)</f>
        <v>197933869.91788489</v>
      </c>
      <c r="H131" s="41">
        <f>IF(ISBLANK('2.1 Nominal investment'!H131),NA(),'2.1 Nominal investment'!H131/'Historical population and GDP'!$N128)</f>
        <v>1386908256.8565784</v>
      </c>
      <c r="I131" s="41">
        <f>IF(ISBLANK('2.1 Nominal investment'!I131),NA(),'2.1 Nominal investment'!I131/'Historical population and GDP'!$N128)</f>
        <v>334134293.43629915</v>
      </c>
      <c r="J131" s="51">
        <f>IF(ISBLANK('2.1 Nominal investment'!J131),NA(),'2.1 Nominal investment'!J131/'Historical population and GDP'!$N128)</f>
        <v>429976909.69087982</v>
      </c>
      <c r="K131" s="41">
        <f>IF(ISBLANK('2.1 Nominal investment'!K131),NA(),'2.1 Nominal investment'!K131/'Historical population and GDP'!$N128)</f>
        <v>939644922.33428633</v>
      </c>
      <c r="L131" s="41">
        <f>IF(ISBLANK('2.1 Nominal investment'!L131),NA(),'2.1 Nominal investment'!L131/'Historical population and GDP'!$N128)</f>
        <v>1309785056.8391562</v>
      </c>
      <c r="M131" s="41">
        <f>IF(ISBLANK('2.1 Nominal investment'!M131),NA(),'2.1 Nominal investment'!M131/'Historical population and GDP'!$N128)</f>
        <v>85418652.57734254</v>
      </c>
      <c r="N131" s="41">
        <f>IF(ISBLANK('2.1 Nominal investment'!N131),NA(),'2.1 Nominal investment'!N131/'Historical population and GDP'!$N128)</f>
        <v>197010926.30062464</v>
      </c>
      <c r="O131" s="41"/>
      <c r="P131" s="41">
        <f>IF(ISBLANK('2.1 Nominal investment'!P131),NA(),'2.1 Nominal investment'!P131/'Historical population and GDP'!$N128)</f>
        <v>3481834403.6887159</v>
      </c>
      <c r="Q131" s="41">
        <f>IF(ISBLANK('2.1 Nominal investment'!Q131),NA(),'2.1 Nominal investment'!Q131/'Historical population and GDP'!$N128)</f>
        <v>3295970761.1785884</v>
      </c>
      <c r="R131" s="41">
        <f>IF(ISBLANK('2.1 Nominal investment'!R131),NA(),'2.1 Nominal investment'!R131/'Historical population and GDP'!$N128)</f>
        <v>6777805164.8673038</v>
      </c>
      <c r="S131" s="13"/>
      <c r="T131" s="13"/>
      <c r="U131" s="13"/>
      <c r="V131" s="13"/>
      <c r="W131" s="13"/>
      <c r="X131" s="13"/>
      <c r="Y131" s="13"/>
      <c r="Z131" s="13"/>
      <c r="AA131" s="24"/>
      <c r="AB131" s="24"/>
    </row>
    <row r="132" spans="1:28">
      <c r="A132" s="4">
        <f t="shared" si="1"/>
        <v>1994</v>
      </c>
      <c r="B132" s="41">
        <f>IF(ISBLANK('2.1 Nominal investment'!B132),NA(),'2.1 Nominal investment'!B132/'Historical population and GDP'!$N129)</f>
        <v>210279205.25948173</v>
      </c>
      <c r="C132" s="41">
        <f>IF(ISBLANK('2.1 Nominal investment'!C132),NA(),'2.1 Nominal investment'!C132/'Historical population and GDP'!$N129)</f>
        <v>404771951.56489307</v>
      </c>
      <c r="D132" s="41">
        <f>IF(ISBLANK('2.1 Nominal investment'!D132),NA(),'2.1 Nominal investment'!D132/'Historical population and GDP'!$N129)</f>
        <v>615051156.82437479</v>
      </c>
      <c r="E132" s="41">
        <f>IF(ISBLANK('2.1 Nominal investment'!E132),NA(),'2.1 Nominal investment'!E132/'Historical population and GDP'!$N129)</f>
        <v>191238749.38524288</v>
      </c>
      <c r="F132" s="41">
        <f>IF(ISBLANK('2.1 Nominal investment'!F132),NA(),'2.1 Nominal investment'!F132/'Historical population and GDP'!$N129)</f>
        <v>810991592.45580041</v>
      </c>
      <c r="G132" s="41">
        <f>IF(ISBLANK('2.1 Nominal investment'!G132),NA(),'2.1 Nominal investment'!G132/'Historical population and GDP'!$N129)</f>
        <v>345594510.92166847</v>
      </c>
      <c r="H132" s="41">
        <f>IF(ISBLANK('2.1 Nominal investment'!H132),NA(),'2.1 Nominal investment'!H132/'Historical population and GDP'!$N129)</f>
        <v>995862452.35260558</v>
      </c>
      <c r="I132" s="41">
        <f>IF(ISBLANK('2.1 Nominal investment'!I132),NA(),'2.1 Nominal investment'!I132/'Historical population and GDP'!$N129)</f>
        <v>175114693.69581366</v>
      </c>
      <c r="J132" s="51">
        <f>IF(ISBLANK('2.1 Nominal investment'!J132),NA(),'2.1 Nominal investment'!J132/'Historical population and GDP'!$N129)</f>
        <v>412584593.43413293</v>
      </c>
      <c r="K132" s="41">
        <f>IF(ISBLANK('2.1 Nominal investment'!K132),NA(),'2.1 Nominal investment'!K132/'Historical population and GDP'!$N129)</f>
        <v>886245881.40331566</v>
      </c>
      <c r="L132" s="41">
        <f>IF(ISBLANK('2.1 Nominal investment'!L132),NA(),'2.1 Nominal investment'!L132/'Historical population and GDP'!$N129)</f>
        <v>1422486713.8907585</v>
      </c>
      <c r="M132" s="41">
        <f>IF(ISBLANK('2.1 Nominal investment'!M132),NA(),'2.1 Nominal investment'!M132/'Historical population and GDP'!$N129)</f>
        <v>-3325872.3541481029</v>
      </c>
      <c r="N132" s="41">
        <f>IF(ISBLANK('2.1 Nominal investment'!N132),NA(),'2.1 Nominal investment'!N132/'Historical population and GDP'!$N129)</f>
        <v>221193381.00711507</v>
      </c>
      <c r="O132" s="41"/>
      <c r="P132" s="41">
        <f>IF(ISBLANK('2.1 Nominal investment'!P132),NA(),'2.1 Nominal investment'!P132/'Historical population and GDP'!$N129)</f>
        <v>2958738461.939692</v>
      </c>
      <c r="Q132" s="41">
        <f>IF(ISBLANK('2.1 Nominal investment'!Q132),NA(),'2.1 Nominal investment'!Q132/'Historical population and GDP'!$N129)</f>
        <v>3114299391.0769877</v>
      </c>
      <c r="R132" s="41">
        <f>IF(ISBLANK('2.1 Nominal investment'!R132),NA(),'2.1 Nominal investment'!R132/'Historical population and GDP'!$N129)</f>
        <v>6073037853.0166807</v>
      </c>
      <c r="S132" s="13"/>
      <c r="T132" s="13"/>
      <c r="U132" s="13"/>
      <c r="V132" s="13"/>
      <c r="W132" s="13"/>
      <c r="X132" s="13"/>
      <c r="Y132" s="13"/>
      <c r="Z132" s="13"/>
      <c r="AA132" s="24"/>
      <c r="AB132" s="24"/>
    </row>
    <row r="133" spans="1:28">
      <c r="A133" s="4">
        <f t="shared" si="1"/>
        <v>1995</v>
      </c>
      <c r="B133" s="41">
        <f>IF(ISBLANK('2.1 Nominal investment'!B133),NA(),'2.1 Nominal investment'!B133/'Historical population and GDP'!$N130)</f>
        <v>235912668.27619761</v>
      </c>
      <c r="C133" s="41">
        <f>IF(ISBLANK('2.1 Nominal investment'!C133),NA(),'2.1 Nominal investment'!C133/'Historical population and GDP'!$N130)</f>
        <v>486445590.10996699</v>
      </c>
      <c r="D133" s="41">
        <f>IF(ISBLANK('2.1 Nominal investment'!D133),NA(),'2.1 Nominal investment'!D133/'Historical population and GDP'!$N130)</f>
        <v>722358258.38616455</v>
      </c>
      <c r="E133" s="41">
        <f>IF(ISBLANK('2.1 Nominal investment'!E133),NA(),'2.1 Nominal investment'!E133/'Historical population and GDP'!$N130)</f>
        <v>110839931.07043447</v>
      </c>
      <c r="F133" s="41">
        <f>IF(ISBLANK('2.1 Nominal investment'!F133),NA(),'2.1 Nominal investment'!F133/'Historical population and GDP'!$N130)</f>
        <v>866325638.35603738</v>
      </c>
      <c r="G133" s="41">
        <f>IF(ISBLANK('2.1 Nominal investment'!G133),NA(),'2.1 Nominal investment'!G133/'Historical population and GDP'!$N130)</f>
        <v>317450015.02018988</v>
      </c>
      <c r="H133" s="41">
        <f>IF(ISBLANK('2.1 Nominal investment'!H133),NA(),'2.1 Nominal investment'!H133/'Historical population and GDP'!$N130)</f>
        <v>1104199466.2709689</v>
      </c>
      <c r="I133" s="41">
        <f>IF(ISBLANK('2.1 Nominal investment'!I133),NA(),'2.1 Nominal investment'!I133/'Historical population and GDP'!$N130)</f>
        <v>317668355.55648154</v>
      </c>
      <c r="J133" s="51">
        <f>IF(ISBLANK('2.1 Nominal investment'!J133),NA(),'2.1 Nominal investment'!J133/'Historical population and GDP'!$N130)</f>
        <v>768372456.11289418</v>
      </c>
      <c r="K133" s="41">
        <f>IF(ISBLANK('2.1 Nominal investment'!K133),NA(),'2.1 Nominal investment'!K133/'Historical population and GDP'!$N130)</f>
        <v>915364870.68754971</v>
      </c>
      <c r="L133" s="41">
        <f>IF(ISBLANK('2.1 Nominal investment'!L133),NA(),'2.1 Nominal investment'!L133/'Historical population and GDP'!$N130)</f>
        <v>1185908060.4944057</v>
      </c>
      <c r="M133" s="41">
        <f>IF(ISBLANK('2.1 Nominal investment'!M133),NA(),'2.1 Nominal investment'!M133/'Historical population and GDP'!$N130)</f>
        <v>-36083984.512443297</v>
      </c>
      <c r="N133" s="41">
        <f>IF(ISBLANK('2.1 Nominal investment'!N133),NA(),'2.1 Nominal investment'!N133/'Historical population and GDP'!$N130)</f>
        <v>382130188.00636691</v>
      </c>
      <c r="O133" s="41"/>
      <c r="P133" s="41">
        <f>IF(ISBLANK('2.1 Nominal investment'!P133),NA(),'2.1 Nominal investment'!P133/'Historical population and GDP'!$N130)</f>
        <v>3121173309.1037951</v>
      </c>
      <c r="Q133" s="41">
        <f>IF(ISBLANK('2.1 Nominal investment'!Q133),NA(),'2.1 Nominal investment'!Q133/'Historical population and GDP'!$N130)</f>
        <v>3533359946.3452549</v>
      </c>
      <c r="R133" s="41">
        <f>IF(ISBLANK('2.1 Nominal investment'!R133),NA(),'2.1 Nominal investment'!R133/'Historical population and GDP'!$N130)</f>
        <v>6654533255.4490509</v>
      </c>
      <c r="S133" s="13"/>
      <c r="T133" s="13"/>
      <c r="U133" s="13"/>
      <c r="V133" s="13"/>
      <c r="W133" s="13"/>
      <c r="X133" s="13"/>
      <c r="Y133" s="13"/>
      <c r="Z133" s="13"/>
      <c r="AA133" s="24"/>
      <c r="AB133" s="24"/>
    </row>
    <row r="134" spans="1:28">
      <c r="A134" s="4">
        <f t="shared" si="1"/>
        <v>1996</v>
      </c>
      <c r="B134" s="41">
        <f>IF(ISBLANK('2.1 Nominal investment'!B134),NA(),'2.1 Nominal investment'!B134/'Historical population and GDP'!$N131)</f>
        <v>277079178.79456723</v>
      </c>
      <c r="C134" s="41">
        <f>IF(ISBLANK('2.1 Nominal investment'!C134),NA(),'2.1 Nominal investment'!C134/'Historical population and GDP'!$N131)</f>
        <v>587199536.74563575</v>
      </c>
      <c r="D134" s="41">
        <f>IF(ISBLANK('2.1 Nominal investment'!D134),NA(),'2.1 Nominal investment'!D134/'Historical population and GDP'!$N131)</f>
        <v>864278715.54020298</v>
      </c>
      <c r="E134" s="41">
        <f>IF(ISBLANK('2.1 Nominal investment'!E134),NA(),'2.1 Nominal investment'!E134/'Historical population and GDP'!$N131)</f>
        <v>89530190.394322783</v>
      </c>
      <c r="F134" s="41">
        <f>IF(ISBLANK('2.1 Nominal investment'!F134),NA(),'2.1 Nominal investment'!F134/'Historical population and GDP'!$N131)</f>
        <v>1102414516.2319109</v>
      </c>
      <c r="G134" s="41">
        <f>IF(ISBLANK('2.1 Nominal investment'!G134),NA(),'2.1 Nominal investment'!G134/'Historical population and GDP'!$N131)</f>
        <v>434410912.53379035</v>
      </c>
      <c r="H134" s="41">
        <f>IF(ISBLANK('2.1 Nominal investment'!H134),NA(),'2.1 Nominal investment'!H134/'Historical population and GDP'!$N131)</f>
        <v>2906542173.2306175</v>
      </c>
      <c r="I134" s="41">
        <f>IF(ISBLANK('2.1 Nominal investment'!I134),NA(),'2.1 Nominal investment'!I134/'Historical population and GDP'!$N131)</f>
        <v>392321391.10414213</v>
      </c>
      <c r="J134" s="51">
        <f>IF(ISBLANK('2.1 Nominal investment'!J134),NA(),'2.1 Nominal investment'!J134/'Historical population and GDP'!$N131)</f>
        <v>527926582.05958772</v>
      </c>
      <c r="K134" s="41">
        <f>IF(ISBLANK('2.1 Nominal investment'!K134),NA(),'2.1 Nominal investment'!K134/'Historical population and GDP'!$N131)</f>
        <v>975428131.17041242</v>
      </c>
      <c r="L134" s="41">
        <f>IF(ISBLANK('2.1 Nominal investment'!L134),NA(),'2.1 Nominal investment'!L134/'Historical population and GDP'!$N131)</f>
        <v>1386313353.7940204</v>
      </c>
      <c r="M134" s="41">
        <f>IF(ISBLANK('2.1 Nominal investment'!M134),NA(),'2.1 Nominal investment'!M134/'Historical population and GDP'!$N131)</f>
        <v>-139712717.49432537</v>
      </c>
      <c r="N134" s="41">
        <f>IF(ISBLANK('2.1 Nominal investment'!N134),NA(),'2.1 Nominal investment'!N134/'Historical population and GDP'!$N131)</f>
        <v>506477802.34093934</v>
      </c>
      <c r="O134" s="41"/>
      <c r="P134" s="41">
        <f>IF(ISBLANK('2.1 Nominal investment'!P134),NA(),'2.1 Nominal investment'!P134/'Historical population and GDP'!$N131)</f>
        <v>5397176507.9308443</v>
      </c>
      <c r="Q134" s="41">
        <f>IF(ISBLANK('2.1 Nominal investment'!Q134),NA(),'2.1 Nominal investment'!Q134/'Historical population and GDP'!$N131)</f>
        <v>3648754542.9747767</v>
      </c>
      <c r="R134" s="41">
        <f>IF(ISBLANK('2.1 Nominal investment'!R134),NA(),'2.1 Nominal investment'!R134/'Historical population and GDP'!$N131)</f>
        <v>9045931050.9056225</v>
      </c>
      <c r="S134" s="13"/>
      <c r="T134" s="13"/>
      <c r="U134" s="13"/>
      <c r="V134" s="13"/>
      <c r="W134" s="13"/>
      <c r="X134" s="13"/>
      <c r="Y134" s="13"/>
      <c r="Z134" s="13"/>
      <c r="AA134" s="24"/>
      <c r="AB134" s="24"/>
    </row>
    <row r="135" spans="1:28">
      <c r="A135" s="4">
        <f t="shared" si="1"/>
        <v>1997</v>
      </c>
      <c r="B135" s="41">
        <f>IF(ISBLANK('2.1 Nominal investment'!B135),NA(),'2.1 Nominal investment'!B135/'Historical population and GDP'!$N132)</f>
        <v>306818287.46451163</v>
      </c>
      <c r="C135" s="41">
        <f>IF(ISBLANK('2.1 Nominal investment'!C135),NA(),'2.1 Nominal investment'!C135/'Historical population and GDP'!$N132)</f>
        <v>592613237.02755272</v>
      </c>
      <c r="D135" s="41">
        <f>IF(ISBLANK('2.1 Nominal investment'!D135),NA(),'2.1 Nominal investment'!D135/'Historical population and GDP'!$N132)</f>
        <v>899431524.49206436</v>
      </c>
      <c r="E135" s="41">
        <f>IF(ISBLANK('2.1 Nominal investment'!E135),NA(),'2.1 Nominal investment'!E135/'Historical population and GDP'!$N132)</f>
        <v>117079031.033915</v>
      </c>
      <c r="F135" s="41">
        <f>IF(ISBLANK('2.1 Nominal investment'!F135),NA(),'2.1 Nominal investment'!F135/'Historical population and GDP'!$N132)</f>
        <v>1977807999.2614172</v>
      </c>
      <c r="G135" s="41">
        <f>IF(ISBLANK('2.1 Nominal investment'!G135),NA(),'2.1 Nominal investment'!G135/'Historical population and GDP'!$N132)</f>
        <v>612021949.37252331</v>
      </c>
      <c r="H135" s="41">
        <f>IF(ISBLANK('2.1 Nominal investment'!H135),NA(),'2.1 Nominal investment'!H135/'Historical population and GDP'!$N132)</f>
        <v>2640923482.3658032</v>
      </c>
      <c r="I135" s="41">
        <f>IF(ISBLANK('2.1 Nominal investment'!I135),NA(),'2.1 Nominal investment'!I135/'Historical population and GDP'!$N132)</f>
        <v>473240939.61840332</v>
      </c>
      <c r="J135" s="51">
        <f>IF(ISBLANK('2.1 Nominal investment'!J135),NA(),'2.1 Nominal investment'!J135/'Historical population and GDP'!$N132)</f>
        <v>953328472.69553816</v>
      </c>
      <c r="K135" s="41">
        <f>IF(ISBLANK('2.1 Nominal investment'!K135),NA(),'2.1 Nominal investment'!K135/'Historical population and GDP'!$N132)</f>
        <v>1086823555.3385975</v>
      </c>
      <c r="L135" s="41">
        <f>IF(ISBLANK('2.1 Nominal investment'!L135),NA(),'2.1 Nominal investment'!L135/'Historical population and GDP'!$N132)</f>
        <v>1490334669.6705735</v>
      </c>
      <c r="M135" s="41">
        <f>IF(ISBLANK('2.1 Nominal investment'!M135),NA(),'2.1 Nominal investment'!M135/'Historical population and GDP'!$N132)</f>
        <v>-325513077.96959025</v>
      </c>
      <c r="N135" s="41">
        <f>IF(ISBLANK('2.1 Nominal investment'!N135),NA(),'2.1 Nominal investment'!N135/'Historical population and GDP'!$N132)</f>
        <v>231773480.10842332</v>
      </c>
      <c r="O135" s="41"/>
      <c r="P135" s="41">
        <f>IF(ISBLANK('2.1 Nominal investment'!P135),NA(),'2.1 Nominal investment'!P135/'Historical population and GDP'!$N132)</f>
        <v>6247263986.5257225</v>
      </c>
      <c r="Q135" s="41">
        <f>IF(ISBLANK('2.1 Nominal investment'!Q135),NA(),'2.1 Nominal investment'!Q135/'Historical population and GDP'!$N132)</f>
        <v>3909988039.4619455</v>
      </c>
      <c r="R135" s="41">
        <f>IF(ISBLANK('2.1 Nominal investment'!R135),NA(),'2.1 Nominal investment'!R135/'Historical population and GDP'!$N132)</f>
        <v>10157252025.987667</v>
      </c>
      <c r="S135" s="13"/>
      <c r="T135" s="13"/>
      <c r="U135" s="13"/>
      <c r="V135" s="13"/>
      <c r="W135" s="13"/>
      <c r="X135" s="13"/>
      <c r="Y135" s="13"/>
      <c r="Z135" s="13"/>
      <c r="AA135" s="24"/>
      <c r="AB135" s="24"/>
    </row>
    <row r="136" spans="1:28">
      <c r="A136" s="4">
        <f t="shared" si="1"/>
        <v>1998</v>
      </c>
      <c r="B136" s="41">
        <f>IF(ISBLANK('2.1 Nominal investment'!B136),NA(),'2.1 Nominal investment'!B136/'Historical population and GDP'!$N133)</f>
        <v>346571444.45501971</v>
      </c>
      <c r="C136" s="41">
        <f>IF(ISBLANK('2.1 Nominal investment'!C136),NA(),'2.1 Nominal investment'!C136/'Historical population and GDP'!$N133)</f>
        <v>755285930.83950734</v>
      </c>
      <c r="D136" s="41">
        <f>IF(ISBLANK('2.1 Nominal investment'!D136),NA(),'2.1 Nominal investment'!D136/'Historical population and GDP'!$N133)</f>
        <v>1101857375.2945271</v>
      </c>
      <c r="E136" s="41">
        <f>IF(ISBLANK('2.1 Nominal investment'!E136),NA(),'2.1 Nominal investment'!E136/'Historical population and GDP'!$N133)</f>
        <v>114831088.79110998</v>
      </c>
      <c r="F136" s="41">
        <f>IF(ISBLANK('2.1 Nominal investment'!F136),NA(),'2.1 Nominal investment'!F136/'Historical population and GDP'!$N133)</f>
        <v>2471299036.4997663</v>
      </c>
      <c r="G136" s="41">
        <f>IF(ISBLANK('2.1 Nominal investment'!G136),NA(),'2.1 Nominal investment'!G136/'Historical population and GDP'!$N133)</f>
        <v>699500029.53160977</v>
      </c>
      <c r="H136" s="41">
        <f>IF(ISBLANK('2.1 Nominal investment'!H136),NA(),'2.1 Nominal investment'!H136/'Historical population and GDP'!$N133)</f>
        <v>2445856213.8594546</v>
      </c>
      <c r="I136" s="41">
        <f>IF(ISBLANK('2.1 Nominal investment'!I136),NA(),'2.1 Nominal investment'!I136/'Historical population and GDP'!$N133)</f>
        <v>536460113.50035626</v>
      </c>
      <c r="J136" s="51">
        <f>IF(ISBLANK('2.1 Nominal investment'!J136),NA(),'2.1 Nominal investment'!J136/'Historical population and GDP'!$N133)</f>
        <v>925919268.45538163</v>
      </c>
      <c r="K136" s="41">
        <f>IF(ISBLANK('2.1 Nominal investment'!K136),NA(),'2.1 Nominal investment'!K136/'Historical population and GDP'!$N133)</f>
        <v>1226347803.1142976</v>
      </c>
      <c r="L136" s="41">
        <f>IF(ISBLANK('2.1 Nominal investment'!L136),NA(),'2.1 Nominal investment'!L136/'Historical population and GDP'!$N133)</f>
        <v>2703070087.6810293</v>
      </c>
      <c r="M136" s="41">
        <f>IF(ISBLANK('2.1 Nominal investment'!M136),NA(),'2.1 Nominal investment'!M136/'Historical population and GDP'!$N133)</f>
        <v>-221506810.1053035</v>
      </c>
      <c r="N136" s="41">
        <f>IF(ISBLANK('2.1 Nominal investment'!N136),NA(),'2.1 Nominal investment'!N136/'Historical population and GDP'!$N133)</f>
        <v>552713632.14515543</v>
      </c>
      <c r="O136" s="41"/>
      <c r="P136" s="41">
        <f>IF(ISBLANK('2.1 Nominal investment'!P136),NA(),'2.1 Nominal investment'!P136/'Historical population and GDP'!$N133)</f>
        <v>6833343743.9764681</v>
      </c>
      <c r="Q136" s="41">
        <f>IF(ISBLANK('2.1 Nominal investment'!Q136),NA(),'2.1 Nominal investment'!Q136/'Historical population and GDP'!$N133)</f>
        <v>5723004094.7909164</v>
      </c>
      <c r="R136" s="41">
        <f>IF(ISBLANK('2.1 Nominal investment'!R136),NA(),'2.1 Nominal investment'!R136/'Historical population and GDP'!$N133)</f>
        <v>12556347838.767385</v>
      </c>
      <c r="S136" s="13"/>
      <c r="T136" s="13"/>
      <c r="U136" s="13"/>
      <c r="V136" s="13"/>
      <c r="W136" s="13"/>
      <c r="X136" s="13"/>
      <c r="Y136" s="13"/>
      <c r="Z136" s="13"/>
      <c r="AA136" s="24"/>
      <c r="AB136" s="24"/>
    </row>
    <row r="137" spans="1:28">
      <c r="A137" s="4">
        <f t="shared" ref="A137:A161" si="2">A136+1</f>
        <v>1999</v>
      </c>
      <c r="B137" s="41">
        <f>IF(ISBLANK('2.1 Nominal investment'!B137),NA(),'2.1 Nominal investment'!B137/'Historical population and GDP'!$N134)</f>
        <v>440423291.80901194</v>
      </c>
      <c r="C137" s="41">
        <f>IF(ISBLANK('2.1 Nominal investment'!C137),NA(),'2.1 Nominal investment'!C137/'Historical population and GDP'!$N134)</f>
        <v>743022703.12189436</v>
      </c>
      <c r="D137" s="41">
        <f>IF(ISBLANK('2.1 Nominal investment'!D137),NA(),'2.1 Nominal investment'!D137/'Historical population and GDP'!$N134)</f>
        <v>1183445994.9309063</v>
      </c>
      <c r="E137" s="41">
        <f>IF(ISBLANK('2.1 Nominal investment'!E137),NA(),'2.1 Nominal investment'!E137/'Historical population and GDP'!$N134)</f>
        <v>124301545.13493432</v>
      </c>
      <c r="F137" s="41">
        <f>IF(ISBLANK('2.1 Nominal investment'!F137),NA(),'2.1 Nominal investment'!F137/'Historical population and GDP'!$N134)</f>
        <v>1424507134.9047048</v>
      </c>
      <c r="G137" s="41">
        <f>IF(ISBLANK('2.1 Nominal investment'!G137),NA(),'2.1 Nominal investment'!G137/'Historical population and GDP'!$N134)</f>
        <v>942116695.64267659</v>
      </c>
      <c r="H137" s="41">
        <f>IF(ISBLANK('2.1 Nominal investment'!H137),NA(),'2.1 Nominal investment'!H137/'Historical population and GDP'!$N134)</f>
        <v>2111423589.5050206</v>
      </c>
      <c r="I137" s="41">
        <f>IF(ISBLANK('2.1 Nominal investment'!I137),NA(),'2.1 Nominal investment'!I137/'Historical population and GDP'!$N134)</f>
        <v>494075841.80201781</v>
      </c>
      <c r="J137" s="51">
        <f>IF(ISBLANK('2.1 Nominal investment'!J137),NA(),'2.1 Nominal investment'!J137/'Historical population and GDP'!$N134)</f>
        <v>958538840.91982114</v>
      </c>
      <c r="K137" s="41">
        <f>IF(ISBLANK('2.1 Nominal investment'!K137),NA(),'2.1 Nominal investment'!K137/'Historical population and GDP'!$N134)</f>
        <v>1222423565.453867</v>
      </c>
      <c r="L137" s="41">
        <f>IF(ISBLANK('2.1 Nominal investment'!L137),NA(),'2.1 Nominal investment'!L137/'Historical population and GDP'!$N134)</f>
        <v>1715674356.7358656</v>
      </c>
      <c r="M137" s="41">
        <f>IF(ISBLANK('2.1 Nominal investment'!M137),NA(),'2.1 Nominal investment'!M137/'Historical population and GDP'!$N134)</f>
        <v>-308204901.61065918</v>
      </c>
      <c r="N137" s="41">
        <f>IF(ISBLANK('2.1 Nominal investment'!N137),NA(),'2.1 Nominal investment'!N137/'Historical population and GDP'!$N134)</f>
        <v>469540699.74468553</v>
      </c>
      <c r="O137" s="41"/>
      <c r="P137" s="41">
        <f>IF(ISBLANK('2.1 Nominal investment'!P137),NA(),'2.1 Nominal investment'!P137/'Historical population and GDP'!$N134)</f>
        <v>5785794960.1182423</v>
      </c>
      <c r="Q137" s="41">
        <f>IF(ISBLANK('2.1 Nominal investment'!Q137),NA(),'2.1 Nominal investment'!Q137/'Historical population and GDP'!$N134)</f>
        <v>4552048403.045598</v>
      </c>
      <c r="R137" s="41">
        <f>IF(ISBLANK('2.1 Nominal investment'!R137),NA(),'2.1 Nominal investment'!R137/'Historical population and GDP'!$N134)</f>
        <v>10337843363.163839</v>
      </c>
      <c r="S137" s="13"/>
      <c r="T137" s="13"/>
      <c r="U137" s="13"/>
      <c r="V137" s="13"/>
      <c r="W137" s="13"/>
      <c r="X137" s="13"/>
      <c r="Y137" s="13"/>
      <c r="Z137" s="13"/>
      <c r="AA137" s="24"/>
      <c r="AB137" s="24"/>
    </row>
    <row r="138" spans="1:28">
      <c r="A138" s="4">
        <f t="shared" si="2"/>
        <v>2000</v>
      </c>
      <c r="B138" s="41">
        <f>IF(ISBLANK('2.1 Nominal investment'!B138),NA(),'2.1 Nominal investment'!B138/'Historical population and GDP'!$N135)</f>
        <v>491837120.60881561</v>
      </c>
      <c r="C138" s="41">
        <f>IF(ISBLANK('2.1 Nominal investment'!C138),NA(),'2.1 Nominal investment'!C138/'Historical population and GDP'!$N135)</f>
        <v>887939673.5158323</v>
      </c>
      <c r="D138" s="41">
        <f>IF(ISBLANK('2.1 Nominal investment'!D138),NA(),'2.1 Nominal investment'!D138/'Historical population and GDP'!$N135)</f>
        <v>1379776794.1246481</v>
      </c>
      <c r="E138" s="41">
        <f>IF(ISBLANK('2.1 Nominal investment'!E138),NA(),'2.1 Nominal investment'!E138/'Historical population and GDP'!$N135)</f>
        <v>100897346.63160045</v>
      </c>
      <c r="F138" s="41">
        <f>IF(ISBLANK('2.1 Nominal investment'!F138),NA(),'2.1 Nominal investment'!F138/'Historical population and GDP'!$N135)</f>
        <v>1665456062.1267006</v>
      </c>
      <c r="G138" s="41">
        <f>IF(ISBLANK('2.1 Nominal investment'!G138),NA(),'2.1 Nominal investment'!G138/'Historical population and GDP'!$N135)</f>
        <v>1179206451.472136</v>
      </c>
      <c r="H138" s="41">
        <f>IF(ISBLANK('2.1 Nominal investment'!H138),NA(),'2.1 Nominal investment'!H138/'Historical population and GDP'!$N135)</f>
        <v>2646070962.7623382</v>
      </c>
      <c r="I138" s="41">
        <f>IF(ISBLANK('2.1 Nominal investment'!I138),NA(),'2.1 Nominal investment'!I138/'Historical population and GDP'!$N135)</f>
        <v>601727111.38099325</v>
      </c>
      <c r="J138" s="51">
        <f>IF(ISBLANK('2.1 Nominal investment'!J138),NA(),'2.1 Nominal investment'!J138/'Historical population and GDP'!$N135)</f>
        <v>1101823069.9351456</v>
      </c>
      <c r="K138" s="41">
        <f>IF(ISBLANK('2.1 Nominal investment'!K138),NA(),'2.1 Nominal investment'!K138/'Historical population and GDP'!$N135)</f>
        <v>1261605850.6998796</v>
      </c>
      <c r="L138" s="41">
        <f>IF(ISBLANK('2.1 Nominal investment'!L138),NA(),'2.1 Nominal investment'!L138/'Historical population and GDP'!$N135)</f>
        <v>2733922642.5421152</v>
      </c>
      <c r="M138" s="41">
        <f>IF(ISBLANK('2.1 Nominal investment'!M138),NA(),'2.1 Nominal investment'!M138/'Historical population and GDP'!$N135)</f>
        <v>-51641862.293540575</v>
      </c>
      <c r="N138" s="41">
        <f>IF(ISBLANK('2.1 Nominal investment'!N138),NA(),'2.1 Nominal investment'!N138/'Historical population and GDP'!$N135)</f>
        <v>442740460.07739687</v>
      </c>
      <c r="O138" s="41"/>
      <c r="P138" s="41">
        <f>IF(ISBLANK('2.1 Nominal investment'!P138),NA(),'2.1 Nominal investment'!P138/'Historical population and GDP'!$N135)</f>
        <v>6971407617.1174231</v>
      </c>
      <c r="Q138" s="41">
        <f>IF(ISBLANK('2.1 Nominal investment'!Q138),NA(),'2.1 Nominal investment'!Q138/'Historical population and GDP'!$N135)</f>
        <v>6090177272.3419905</v>
      </c>
      <c r="R138" s="41">
        <f>IF(ISBLANK('2.1 Nominal investment'!R138),NA(),'2.1 Nominal investment'!R138/'Historical population and GDP'!$N135)</f>
        <v>13061584889.459414</v>
      </c>
      <c r="S138" s="13"/>
      <c r="T138" s="13"/>
      <c r="U138" s="13"/>
      <c r="V138" s="13"/>
      <c r="W138" s="13"/>
      <c r="X138" s="13"/>
      <c r="Y138" s="13"/>
      <c r="Z138" s="13"/>
      <c r="AA138" s="24"/>
      <c r="AB138" s="24"/>
    </row>
    <row r="139" spans="1:28">
      <c r="A139" s="4">
        <f t="shared" si="2"/>
        <v>2001</v>
      </c>
      <c r="B139" s="41">
        <f>IF(ISBLANK('2.1 Nominal investment'!B139),NA(),'2.1 Nominal investment'!B139/'Historical population and GDP'!$N136)</f>
        <v>393560514.88515472</v>
      </c>
      <c r="C139" s="41">
        <f>IF(ISBLANK('2.1 Nominal investment'!C139),NA(),'2.1 Nominal investment'!C139/'Historical population and GDP'!$N136)</f>
        <v>1077259233.7560091</v>
      </c>
      <c r="D139" s="41">
        <f>IF(ISBLANK('2.1 Nominal investment'!D139),NA(),'2.1 Nominal investment'!D139/'Historical population and GDP'!$N136)</f>
        <v>1470819748.6411638</v>
      </c>
      <c r="E139" s="41">
        <f>IF(ISBLANK('2.1 Nominal investment'!E139),NA(),'2.1 Nominal investment'!E139/'Historical population and GDP'!$N136)</f>
        <v>136748732.43081373</v>
      </c>
      <c r="F139" s="41">
        <f>IF(ISBLANK('2.1 Nominal investment'!F139),NA(),'2.1 Nominal investment'!F139/'Historical population and GDP'!$N136)</f>
        <v>1312991819.9493852</v>
      </c>
      <c r="G139" s="41">
        <f>IF(ISBLANK('2.1 Nominal investment'!G139),NA(),'2.1 Nominal investment'!G139/'Historical population and GDP'!$N136)</f>
        <v>1192355073.9564514</v>
      </c>
      <c r="H139" s="41">
        <f>IF(ISBLANK('2.1 Nominal investment'!H139),NA(),'2.1 Nominal investment'!H139/'Historical population and GDP'!$N136)</f>
        <v>3935700897.5853519</v>
      </c>
      <c r="I139" s="41">
        <f>IF(ISBLANK('2.1 Nominal investment'!I139),NA(),'2.1 Nominal investment'!I139/'Historical population and GDP'!$N136)</f>
        <v>856284834.52565587</v>
      </c>
      <c r="J139" s="51">
        <f>IF(ISBLANK('2.1 Nominal investment'!J139),NA(),'2.1 Nominal investment'!J139/'Historical population and GDP'!$N136)</f>
        <v>773153438.9695971</v>
      </c>
      <c r="K139" s="41">
        <f>IF(ISBLANK('2.1 Nominal investment'!K139),NA(),'2.1 Nominal investment'!K139/'Historical population and GDP'!$N136)</f>
        <v>1006620116.8777558</v>
      </c>
      <c r="L139" s="41">
        <f>IF(ISBLANK('2.1 Nominal investment'!L139),NA(),'2.1 Nominal investment'!L139/'Historical population and GDP'!$N136)</f>
        <v>1441923171.5901096</v>
      </c>
      <c r="M139" s="41">
        <f>IF(ISBLANK('2.1 Nominal investment'!M139),NA(),'2.1 Nominal investment'!M139/'Historical population and GDP'!$N136)</f>
        <v>252401478.53195605</v>
      </c>
      <c r="N139" s="41">
        <f>IF(ISBLANK('2.1 Nominal investment'!N139),NA(),'2.1 Nominal investment'!N139/'Historical population and GDP'!$N136)</f>
        <v>505592395.60385162</v>
      </c>
      <c r="O139" s="41"/>
      <c r="P139" s="41">
        <f>IF(ISBLANK('2.1 Nominal investment'!P139),NA(),'2.1 Nominal investment'!P139/'Historical population and GDP'!$N136)</f>
        <v>8048616272.5631666</v>
      </c>
      <c r="Q139" s="41">
        <f>IF(ISBLANK('2.1 Nominal investment'!Q139),NA(),'2.1 Nominal investment'!Q139/'Historical population and GDP'!$N136)</f>
        <v>4835975436.0989256</v>
      </c>
      <c r="R139" s="41">
        <f>IF(ISBLANK('2.1 Nominal investment'!R139),NA(),'2.1 Nominal investment'!R139/'Historical population and GDP'!$N136)</f>
        <v>12884591708.662092</v>
      </c>
      <c r="S139" s="13"/>
      <c r="T139" s="13"/>
      <c r="U139" s="13"/>
      <c r="V139" s="13"/>
      <c r="W139" s="13"/>
      <c r="X139" s="13"/>
      <c r="Y139" s="13"/>
      <c r="Z139" s="13"/>
      <c r="AA139" s="24"/>
      <c r="AB139" s="24"/>
    </row>
    <row r="140" spans="1:28">
      <c r="A140" s="4">
        <f t="shared" si="2"/>
        <v>2002</v>
      </c>
      <c r="B140" s="41">
        <f>IF(ISBLANK('2.1 Nominal investment'!B140),NA(),'2.1 Nominal investment'!B140/'Historical population and GDP'!$N137)</f>
        <v>637354916.89735317</v>
      </c>
      <c r="C140" s="41">
        <f>IF(ISBLANK('2.1 Nominal investment'!C140),NA(),'2.1 Nominal investment'!C140/'Historical population and GDP'!$N137)</f>
        <v>1173904034.9448838</v>
      </c>
      <c r="D140" s="41">
        <f>IF(ISBLANK('2.1 Nominal investment'!D140),NA(),'2.1 Nominal investment'!D140/'Historical population and GDP'!$N137)</f>
        <v>1811258951.842237</v>
      </c>
      <c r="E140" s="41">
        <f>IF(ISBLANK('2.1 Nominal investment'!E140),NA(),'2.1 Nominal investment'!E140/'Historical population and GDP'!$N137)</f>
        <v>83792233.358987555</v>
      </c>
      <c r="F140" s="41">
        <f>IF(ISBLANK('2.1 Nominal investment'!F140),NA(),'2.1 Nominal investment'!F140/'Historical population and GDP'!$N137)</f>
        <v>1204775148.3176126</v>
      </c>
      <c r="G140" s="41">
        <f>IF(ISBLANK('2.1 Nominal investment'!G140),NA(),'2.1 Nominal investment'!G140/'Historical population and GDP'!$N137)</f>
        <v>1399885500.3657265</v>
      </c>
      <c r="H140" s="41">
        <f>IF(ISBLANK('2.1 Nominal investment'!H140),NA(),'2.1 Nominal investment'!H140/'Historical population and GDP'!$N137)</f>
        <v>2032916943.4714243</v>
      </c>
      <c r="I140" s="41">
        <f>IF(ISBLANK('2.1 Nominal investment'!I140),NA(),'2.1 Nominal investment'!I140/'Historical population and GDP'!$N137)</f>
        <v>781333367.2254678</v>
      </c>
      <c r="J140" s="51">
        <f>IF(ISBLANK('2.1 Nominal investment'!J140),NA(),'2.1 Nominal investment'!J140/'Historical population and GDP'!$N137)</f>
        <v>876289871.02818155</v>
      </c>
      <c r="K140" s="41">
        <f>IF(ISBLANK('2.1 Nominal investment'!K140),NA(),'2.1 Nominal investment'!K140/'Historical population and GDP'!$N137)</f>
        <v>1131835769.5047562</v>
      </c>
      <c r="L140" s="41">
        <f>IF(ISBLANK('2.1 Nominal investment'!L140),NA(),'2.1 Nominal investment'!L140/'Historical population and GDP'!$N137)</f>
        <v>2098867792.1627586</v>
      </c>
      <c r="M140" s="41">
        <f>IF(ISBLANK('2.1 Nominal investment'!M140),NA(),'2.1 Nominal investment'!M140/'Historical population and GDP'!$N137)</f>
        <v>266907716.67840514</v>
      </c>
      <c r="N140" s="41">
        <f>IF(ISBLANK('2.1 Nominal investment'!N140),NA(),'2.1 Nominal investment'!N140/'Historical population and GDP'!$N137)</f>
        <v>653741973.78391457</v>
      </c>
      <c r="O140" s="41"/>
      <c r="P140" s="41">
        <f>IF(ISBLANK('2.1 Nominal investment'!P140),NA(),'2.1 Nominal investment'!P140/'Historical population and GDP'!$N137)</f>
        <v>6532628777.3559875</v>
      </c>
      <c r="Q140" s="41">
        <f>IF(ISBLANK('2.1 Nominal investment'!Q140),NA(),'2.1 Nominal investment'!Q140/'Historical population and GDP'!$N137)</f>
        <v>5808976490.3834839</v>
      </c>
      <c r="R140" s="41">
        <f>IF(ISBLANK('2.1 Nominal investment'!R140),NA(),'2.1 Nominal investment'!R140/'Historical population and GDP'!$N137)</f>
        <v>12341605267.739471</v>
      </c>
      <c r="S140" s="13"/>
      <c r="T140" s="13"/>
      <c r="U140" s="13"/>
      <c r="V140" s="13"/>
      <c r="W140" s="13"/>
      <c r="X140" s="13"/>
      <c r="Y140" s="13"/>
      <c r="Z140" s="13"/>
      <c r="AA140" s="24"/>
      <c r="AB140" s="24"/>
    </row>
    <row r="141" spans="1:28">
      <c r="A141" s="4">
        <f t="shared" si="2"/>
        <v>2003</v>
      </c>
      <c r="B141" s="41">
        <f>IF(ISBLANK('2.1 Nominal investment'!B141),NA(),'2.1 Nominal investment'!B141/'Historical population and GDP'!$N138)</f>
        <v>556682164.0908829</v>
      </c>
      <c r="C141" s="41">
        <f>IF(ISBLANK('2.1 Nominal investment'!C141),NA(),'2.1 Nominal investment'!C141/'Historical population and GDP'!$N138)</f>
        <v>1199002543.4920077</v>
      </c>
      <c r="D141" s="41">
        <f>IF(ISBLANK('2.1 Nominal investment'!D141),NA(),'2.1 Nominal investment'!D141/'Historical population and GDP'!$N138)</f>
        <v>1755684707.5828905</v>
      </c>
      <c r="E141" s="41">
        <f>IF(ISBLANK('2.1 Nominal investment'!E141),NA(),'2.1 Nominal investment'!E141/'Historical population and GDP'!$N138)</f>
        <v>112647998.94918199</v>
      </c>
      <c r="F141" s="41">
        <f>IF(ISBLANK('2.1 Nominal investment'!F141),NA(),'2.1 Nominal investment'!F141/'Historical population and GDP'!$N138)</f>
        <v>1564221788.3039312</v>
      </c>
      <c r="G141" s="41">
        <f>IF(ISBLANK('2.1 Nominal investment'!G141),NA(),'2.1 Nominal investment'!G141/'Historical population and GDP'!$N138)</f>
        <v>1107832565.4238496</v>
      </c>
      <c r="H141" s="41">
        <f>IF(ISBLANK('2.1 Nominal investment'!H141),NA(),'2.1 Nominal investment'!H141/'Historical population and GDP'!$N138)</f>
        <v>2191523460.2154918</v>
      </c>
      <c r="I141" s="41">
        <f>IF(ISBLANK('2.1 Nominal investment'!I141),NA(),'2.1 Nominal investment'!I141/'Historical population and GDP'!$N138)</f>
        <v>959257183.59831369</v>
      </c>
      <c r="J141" s="51">
        <f>IF(ISBLANK('2.1 Nominal investment'!J141),NA(),'2.1 Nominal investment'!J141/'Historical population and GDP'!$N138)</f>
        <v>771507392.33353722</v>
      </c>
      <c r="K141" s="41">
        <f>IF(ISBLANK('2.1 Nominal investment'!K141),NA(),'2.1 Nominal investment'!K141/'Historical population and GDP'!$N138)</f>
        <v>1458267578.9567003</v>
      </c>
      <c r="L141" s="41">
        <f>IF(ISBLANK('2.1 Nominal investment'!L141),NA(),'2.1 Nominal investment'!L141/'Historical population and GDP'!$N138)</f>
        <v>1880855611.9820042</v>
      </c>
      <c r="M141" s="41">
        <f>IF(ISBLANK('2.1 Nominal investment'!M141),NA(),'2.1 Nominal investment'!M141/'Historical population and GDP'!$N138)</f>
        <v>301429485.54012126</v>
      </c>
      <c r="N141" s="41">
        <f>IF(ISBLANK('2.1 Nominal investment'!N141),NA(),'2.1 Nominal investment'!N141/'Historical population and GDP'!$N138)</f>
        <v>664111660.49936545</v>
      </c>
      <c r="O141" s="41"/>
      <c r="P141" s="41">
        <f>IF(ISBLANK('2.1 Nominal investment'!P141),NA(),'2.1 Nominal investment'!P141/'Historical population and GDP'!$N138)</f>
        <v>6731910520.4753447</v>
      </c>
      <c r="Q141" s="41">
        <f>IF(ISBLANK('2.1 Nominal investment'!Q141),NA(),'2.1 Nominal investment'!Q141/'Historical population and GDP'!$N138)</f>
        <v>6035428912.9100418</v>
      </c>
      <c r="R141" s="41">
        <f>IF(ISBLANK('2.1 Nominal investment'!R141),NA(),'2.1 Nominal investment'!R141/'Historical population and GDP'!$N138)</f>
        <v>12767339433.385387</v>
      </c>
      <c r="S141" s="13"/>
      <c r="T141" s="13"/>
      <c r="U141" s="13"/>
      <c r="V141" s="13"/>
      <c r="W141" s="13"/>
      <c r="X141" s="13"/>
      <c r="Y141" s="13"/>
      <c r="Z141" s="13"/>
      <c r="AA141" s="24"/>
      <c r="AB141" s="24"/>
    </row>
    <row r="142" spans="1:28">
      <c r="A142" s="4">
        <f t="shared" si="2"/>
        <v>2004</v>
      </c>
      <c r="B142" s="41">
        <f>IF(ISBLANK('2.1 Nominal investment'!B142),NA(),'2.1 Nominal investment'!B142/'Historical population and GDP'!$N139)</f>
        <v>670277011.62770891</v>
      </c>
      <c r="C142" s="41">
        <f>IF(ISBLANK('2.1 Nominal investment'!C142),NA(),'2.1 Nominal investment'!C142/'Historical population and GDP'!$N139)</f>
        <v>1447862005.8200138</v>
      </c>
      <c r="D142" s="41">
        <f>IF(ISBLANK('2.1 Nominal investment'!D142),NA(),'2.1 Nominal investment'!D142/'Historical population and GDP'!$N139)</f>
        <v>2118139017.4477227</v>
      </c>
      <c r="E142" s="41">
        <f>IF(ISBLANK('2.1 Nominal investment'!E142),NA(),'2.1 Nominal investment'!E142/'Historical population and GDP'!$N139)</f>
        <v>182021096.50844017</v>
      </c>
      <c r="F142" s="41">
        <f>IF(ISBLANK('2.1 Nominal investment'!F142),NA(),'2.1 Nominal investment'!F142/'Historical population and GDP'!$N139)</f>
        <v>1940395594.9508734</v>
      </c>
      <c r="G142" s="41">
        <f>IF(ISBLANK('2.1 Nominal investment'!G142),NA(),'2.1 Nominal investment'!G142/'Historical population and GDP'!$N139)</f>
        <v>1421379593.955725</v>
      </c>
      <c r="H142" s="41">
        <f>IF(ISBLANK('2.1 Nominal investment'!H142),NA(),'2.1 Nominal investment'!H142/'Historical population and GDP'!$N139)</f>
        <v>1813537985.3842468</v>
      </c>
      <c r="I142" s="41">
        <f>IF(ISBLANK('2.1 Nominal investment'!I142),NA(),'2.1 Nominal investment'!I142/'Historical population and GDP'!$N139)</f>
        <v>900321141.05951703</v>
      </c>
      <c r="J142" s="51">
        <f>IF(ISBLANK('2.1 Nominal investment'!J142),NA(),'2.1 Nominal investment'!J142/'Historical population and GDP'!$N139)</f>
        <v>1063135597.2908106</v>
      </c>
      <c r="K142" s="41">
        <f>IF(ISBLANK('2.1 Nominal investment'!K142),NA(),'2.1 Nominal investment'!K142/'Historical population and GDP'!$N139)</f>
        <v>1594388216.6416478</v>
      </c>
      <c r="L142" s="41">
        <f>IF(ISBLANK('2.1 Nominal investment'!L142),NA(),'2.1 Nominal investment'!L142/'Historical population and GDP'!$N139)</f>
        <v>2376345289.7947536</v>
      </c>
      <c r="M142" s="41">
        <f>IF(ISBLANK('2.1 Nominal investment'!M142),NA(),'2.1 Nominal investment'!M142/'Historical population and GDP'!$N139)</f>
        <v>288785096.15063274</v>
      </c>
      <c r="N142" s="41">
        <f>IF(ISBLANK('2.1 Nominal investment'!N142),NA(),'2.1 Nominal investment'!N142/'Historical population and GDP'!$N139)</f>
        <v>514841242.67157984</v>
      </c>
      <c r="O142" s="41"/>
      <c r="P142" s="41">
        <f>IF(ISBLANK('2.1 Nominal investment'!P142),NA(),'2.1 Nominal investment'!P142/'Historical population and GDP'!$N139)</f>
        <v>7475473288.2470074</v>
      </c>
      <c r="Q142" s="41">
        <f>IF(ISBLANK('2.1 Nominal investment'!Q142),NA(),'2.1 Nominal investment'!Q142/'Historical population and GDP'!$N139)</f>
        <v>6737816583.608942</v>
      </c>
      <c r="R142" s="41">
        <f>IF(ISBLANK('2.1 Nominal investment'!R142),NA(),'2.1 Nominal investment'!R142/'Historical population and GDP'!$N139)</f>
        <v>14213289871.855949</v>
      </c>
      <c r="S142" s="13"/>
      <c r="T142" s="13"/>
      <c r="U142" s="13"/>
      <c r="V142" s="13"/>
      <c r="W142" s="13"/>
      <c r="X142" s="13"/>
      <c r="Y142" s="13"/>
      <c r="Z142" s="13"/>
      <c r="AA142" s="24"/>
      <c r="AB142" s="24"/>
    </row>
    <row r="143" spans="1:28">
      <c r="A143" s="4">
        <f t="shared" si="2"/>
        <v>2005</v>
      </c>
      <c r="B143" s="41">
        <f>IF(ISBLANK('2.1 Nominal investment'!B143),NA(),'2.1 Nominal investment'!B143/'Historical population and GDP'!$N140)</f>
        <v>868057212.15128505</v>
      </c>
      <c r="C143" s="41">
        <f>IF(ISBLANK('2.1 Nominal investment'!C143),NA(),'2.1 Nominal investment'!C143/'Historical population and GDP'!$N140)</f>
        <v>1293444090.9556491</v>
      </c>
      <c r="D143" s="41">
        <f>IF(ISBLANK('2.1 Nominal investment'!D143),NA(),'2.1 Nominal investment'!D143/'Historical population and GDP'!$N140)</f>
        <v>2161501303.1069341</v>
      </c>
      <c r="E143" s="41">
        <f>IF(ISBLANK('2.1 Nominal investment'!E143),NA(),'2.1 Nominal investment'!E143/'Historical population and GDP'!$N140)</f>
        <v>396419565.76361513</v>
      </c>
      <c r="F143" s="41">
        <f>IF(ISBLANK('2.1 Nominal investment'!F143),NA(),'2.1 Nominal investment'!F143/'Historical population and GDP'!$N140)</f>
        <v>2077985255.8520958</v>
      </c>
      <c r="G143" s="41">
        <f>IF(ISBLANK('2.1 Nominal investment'!G143),NA(),'2.1 Nominal investment'!G143/'Historical population and GDP'!$N140)</f>
        <v>1394124148.2273018</v>
      </c>
      <c r="H143" s="41">
        <f>IF(ISBLANK('2.1 Nominal investment'!H143),NA(),'2.1 Nominal investment'!H143/'Historical population and GDP'!$N140)</f>
        <v>2188574661.4332204</v>
      </c>
      <c r="I143" s="41">
        <f>IF(ISBLANK('2.1 Nominal investment'!I143),NA(),'2.1 Nominal investment'!I143/'Historical population and GDP'!$N140)</f>
        <v>867894464.39017451</v>
      </c>
      <c r="J143" s="51">
        <f>IF(ISBLANK('2.1 Nominal investment'!J143),NA(),'2.1 Nominal investment'!J143/'Historical population and GDP'!$N140)</f>
        <v>973324610.1619339</v>
      </c>
      <c r="K143" s="41">
        <f>IF(ISBLANK('2.1 Nominal investment'!K143),NA(),'2.1 Nominal investment'!K143/'Historical population and GDP'!$N140)</f>
        <v>1653771210.9283552</v>
      </c>
      <c r="L143" s="41">
        <f>IF(ISBLANK('2.1 Nominal investment'!L143),NA(),'2.1 Nominal investment'!L143/'Historical population and GDP'!$N140)</f>
        <v>2965883006.6144691</v>
      </c>
      <c r="M143" s="41">
        <f>IF(ISBLANK('2.1 Nominal investment'!M143),NA(),'2.1 Nominal investment'!M143/'Historical population and GDP'!$N140)</f>
        <v>419297251.03973168</v>
      </c>
      <c r="N143" s="41">
        <f>IF(ISBLANK('2.1 Nominal investment'!N143),NA(),'2.1 Nominal investment'!N143/'Historical population and GDP'!$N140)</f>
        <v>477475104.54442769</v>
      </c>
      <c r="O143" s="41"/>
      <c r="P143" s="41">
        <f>IF(ISBLANK('2.1 Nominal investment'!P143),NA(),'2.1 Nominal investment'!P143/'Historical population and GDP'!$N140)</f>
        <v>8218604934.3831663</v>
      </c>
      <c r="Q143" s="41">
        <f>IF(ISBLANK('2.1 Nominal investment'!Q143),NA(),'2.1 Nominal investment'!Q143/'Historical population and GDP'!$N140)</f>
        <v>7357645647.6790924</v>
      </c>
      <c r="R143" s="41">
        <f>IF(ISBLANK('2.1 Nominal investment'!R143),NA(),'2.1 Nominal investment'!R143/'Historical population and GDP'!$N140)</f>
        <v>15576250582.06226</v>
      </c>
      <c r="S143" s="13"/>
      <c r="T143" s="13"/>
      <c r="U143" s="13"/>
      <c r="V143" s="13"/>
      <c r="W143" s="13"/>
      <c r="X143" s="13"/>
      <c r="Y143" s="13"/>
      <c r="Z143" s="13"/>
      <c r="AA143" s="24"/>
      <c r="AB143" s="24"/>
    </row>
    <row r="144" spans="1:28">
      <c r="A144" s="4">
        <f t="shared" si="2"/>
        <v>2006</v>
      </c>
      <c r="B144" s="41">
        <f>IF(ISBLANK('2.1 Nominal investment'!B144),NA(),'2.1 Nominal investment'!B144/'Historical population and GDP'!$N141)</f>
        <v>1119735773.1007075</v>
      </c>
      <c r="C144" s="41">
        <f>IF(ISBLANK('2.1 Nominal investment'!C144),NA(),'2.1 Nominal investment'!C144/'Historical population and GDP'!$N141)</f>
        <v>1578837206.2850153</v>
      </c>
      <c r="D144" s="41">
        <f>IF(ISBLANK('2.1 Nominal investment'!D144),NA(),'2.1 Nominal investment'!D144/'Historical population and GDP'!$N141)</f>
        <v>2698572979.3857231</v>
      </c>
      <c r="E144" s="41">
        <f>IF(ISBLANK('2.1 Nominal investment'!E144),NA(),'2.1 Nominal investment'!E144/'Historical population and GDP'!$N141)</f>
        <v>340057082.58203948</v>
      </c>
      <c r="F144" s="41">
        <f>IF(ISBLANK('2.1 Nominal investment'!F144),NA(),'2.1 Nominal investment'!F144/'Historical population and GDP'!$N141)</f>
        <v>2670000688.9064517</v>
      </c>
      <c r="G144" s="41">
        <f>IF(ISBLANK('2.1 Nominal investment'!G144),NA(),'2.1 Nominal investment'!G144/'Historical population and GDP'!$N141)</f>
        <v>2109039124.9435496</v>
      </c>
      <c r="H144" s="41">
        <f>IF(ISBLANK('2.1 Nominal investment'!H144),NA(),'2.1 Nominal investment'!H144/'Historical population and GDP'!$N141)</f>
        <v>2367009170.7460561</v>
      </c>
      <c r="I144" s="41">
        <f>IF(ISBLANK('2.1 Nominal investment'!I144),NA(),'2.1 Nominal investment'!I144/'Historical population and GDP'!$N141)</f>
        <v>885927022.6999135</v>
      </c>
      <c r="J144" s="51">
        <f>IF(ISBLANK('2.1 Nominal investment'!J144),NA(),'2.1 Nominal investment'!J144/'Historical population and GDP'!$N141)</f>
        <v>1175148950.1599033</v>
      </c>
      <c r="K144" s="41">
        <f>IF(ISBLANK('2.1 Nominal investment'!K144),NA(),'2.1 Nominal investment'!K144/'Historical population and GDP'!$N141)</f>
        <v>1510429881.1690643</v>
      </c>
      <c r="L144" s="41">
        <f>IF(ISBLANK('2.1 Nominal investment'!L144),NA(),'2.1 Nominal investment'!L144/'Historical population and GDP'!$N141)</f>
        <v>2547826133.7066503</v>
      </c>
      <c r="M144" s="41">
        <f>IF(ISBLANK('2.1 Nominal investment'!M144),NA(),'2.1 Nominal investment'!M144/'Historical population and GDP'!$N141)</f>
        <v>403276216.61717308</v>
      </c>
      <c r="N144" s="41">
        <f>IF(ISBLANK('2.1 Nominal investment'!N144),NA(),'2.1 Nominal investment'!N144/'Historical population and GDP'!$N141)</f>
        <v>450359182.17756361</v>
      </c>
      <c r="O144" s="41"/>
      <c r="P144" s="41">
        <f>IF(ISBLANK('2.1 Nominal investment'!P144),NA(),'2.1 Nominal investment'!P144/'Historical population and GDP'!$N141)</f>
        <v>10184679046.56382</v>
      </c>
      <c r="Q144" s="41">
        <f>IF(ISBLANK('2.1 Nominal investment'!Q144),NA(),'2.1 Nominal investment'!Q144/'Historical population and GDP'!$N141)</f>
        <v>6972967386.5302677</v>
      </c>
      <c r="R144" s="41">
        <f>IF(ISBLANK('2.1 Nominal investment'!R144),NA(),'2.1 Nominal investment'!R144/'Historical population and GDP'!$N141)</f>
        <v>17157646433.094088</v>
      </c>
      <c r="S144" s="13"/>
      <c r="T144" s="13"/>
      <c r="U144" s="13"/>
      <c r="V144" s="13"/>
      <c r="W144" s="13"/>
      <c r="X144" s="13"/>
      <c r="Y144" s="13"/>
      <c r="Z144" s="13"/>
      <c r="AA144" s="24"/>
      <c r="AB144" s="24"/>
    </row>
    <row r="145" spans="1:28">
      <c r="A145" s="4">
        <f t="shared" si="2"/>
        <v>2007</v>
      </c>
      <c r="B145" s="41">
        <f>IF(ISBLANK('2.1 Nominal investment'!B145),NA(),'2.1 Nominal investment'!B145/'Historical population and GDP'!$N142)</f>
        <v>1559515868.94748</v>
      </c>
      <c r="C145" s="41">
        <f>IF(ISBLANK('2.1 Nominal investment'!C145),NA(),'2.1 Nominal investment'!C145/'Historical population and GDP'!$N142)</f>
        <v>1886798338.1885931</v>
      </c>
      <c r="D145" s="41">
        <f>IF(ISBLANK('2.1 Nominal investment'!D145),NA(),'2.1 Nominal investment'!D145/'Historical population and GDP'!$N142)</f>
        <v>3446314207.1360731</v>
      </c>
      <c r="E145" s="41">
        <f>IF(ISBLANK('2.1 Nominal investment'!E145),NA(),'2.1 Nominal investment'!E145/'Historical population and GDP'!$N142)</f>
        <v>22375005.603768416</v>
      </c>
      <c r="F145" s="41">
        <f>IF(ISBLANK('2.1 Nominal investment'!F145),NA(),'2.1 Nominal investment'!F145/'Historical population and GDP'!$N142)</f>
        <v>2224487409.8170557</v>
      </c>
      <c r="G145" s="41">
        <f>IF(ISBLANK('2.1 Nominal investment'!G145),NA(),'2.1 Nominal investment'!G145/'Historical population and GDP'!$N142)</f>
        <v>2015851948.7504065</v>
      </c>
      <c r="H145" s="41">
        <f>IF(ISBLANK('2.1 Nominal investment'!H145),NA(),'2.1 Nominal investment'!H145/'Historical population and GDP'!$N142)</f>
        <v>2014324091.1159079</v>
      </c>
      <c r="I145" s="41">
        <f>IF(ISBLANK('2.1 Nominal investment'!I145),NA(),'2.1 Nominal investment'!I145/'Historical population and GDP'!$N142)</f>
        <v>910719233.1992985</v>
      </c>
      <c r="J145" s="51">
        <f>IF(ISBLANK('2.1 Nominal investment'!J145),NA(),'2.1 Nominal investment'!J145/'Historical population and GDP'!$N142)</f>
        <v>1097254432.8883023</v>
      </c>
      <c r="K145" s="41">
        <f>IF(ISBLANK('2.1 Nominal investment'!K145),NA(),'2.1 Nominal investment'!K145/'Historical population and GDP'!$N142)</f>
        <v>1318728919.95751</v>
      </c>
      <c r="L145" s="41">
        <f>IF(ISBLANK('2.1 Nominal investment'!L145),NA(),'2.1 Nominal investment'!L145/'Historical population and GDP'!$N142)</f>
        <v>2252325047.1902332</v>
      </c>
      <c r="M145" s="41">
        <f>IF(ISBLANK('2.1 Nominal investment'!M145),NA(),'2.1 Nominal investment'!M145/'Historical population and GDP'!$N142)</f>
        <v>708065562.24221015</v>
      </c>
      <c r="N145" s="41">
        <f>IF(ISBLANK('2.1 Nominal investment'!N145),NA(),'2.1 Nominal investment'!N145/'Historical population and GDP'!$N142)</f>
        <v>506734896.49935251</v>
      </c>
      <c r="O145" s="41"/>
      <c r="P145" s="41">
        <f>IF(ISBLANK('2.1 Nominal investment'!P145),NA(),'2.1 Nominal investment'!P145/'Historical population and GDP'!$N142)</f>
        <v>9723352662.4232121</v>
      </c>
      <c r="Q145" s="41">
        <f>IF(ISBLANK('2.1 Nominal investment'!Q145),NA(),'2.1 Nominal investment'!Q145/'Historical population and GDP'!$N142)</f>
        <v>6793828091.9769068</v>
      </c>
      <c r="R145" s="41">
        <f>IF(ISBLANK('2.1 Nominal investment'!R145),NA(),'2.1 Nominal investment'!R145/'Historical population and GDP'!$N142)</f>
        <v>16517180754.40012</v>
      </c>
      <c r="S145" s="13"/>
      <c r="T145" s="13"/>
      <c r="U145" s="13"/>
      <c r="V145" s="13"/>
      <c r="W145" s="13"/>
      <c r="X145" s="13"/>
      <c r="Y145" s="13"/>
      <c r="Z145" s="13"/>
      <c r="AA145" s="24"/>
      <c r="AB145" s="24"/>
    </row>
    <row r="146" spans="1:28">
      <c r="A146" s="4">
        <f t="shared" si="2"/>
        <v>2008</v>
      </c>
      <c r="B146" s="41">
        <f>IF(ISBLANK('2.1 Nominal investment'!B146),NA(),'2.1 Nominal investment'!B146/'Historical population and GDP'!$N143)</f>
        <v>1643649931.963908</v>
      </c>
      <c r="C146" s="41">
        <f>IF(ISBLANK('2.1 Nominal investment'!C146),NA(),'2.1 Nominal investment'!C146/'Historical population and GDP'!$N143)</f>
        <v>1831391521.8225324</v>
      </c>
      <c r="D146" s="41">
        <f>IF(ISBLANK('2.1 Nominal investment'!D146),NA(),'2.1 Nominal investment'!D146/'Historical population and GDP'!$N143)</f>
        <v>3475041453.7864404</v>
      </c>
      <c r="E146" s="41">
        <f>IF(ISBLANK('2.1 Nominal investment'!E146),NA(),'2.1 Nominal investment'!E146/'Historical population and GDP'!$N143)</f>
        <v>52313985.873433098</v>
      </c>
      <c r="F146" s="41">
        <f>IF(ISBLANK('2.1 Nominal investment'!F146),NA(),'2.1 Nominal investment'!F146/'Historical population and GDP'!$N143)</f>
        <v>1743812483.2368541</v>
      </c>
      <c r="G146" s="41">
        <f>IF(ISBLANK('2.1 Nominal investment'!G146),NA(),'2.1 Nominal investment'!G146/'Historical population and GDP'!$N143)</f>
        <v>1950304038.7948787</v>
      </c>
      <c r="H146" s="41">
        <f>IF(ISBLANK('2.1 Nominal investment'!H146),NA(),'2.1 Nominal investment'!H146/'Historical population and GDP'!$N143)</f>
        <v>2145802272.8777339</v>
      </c>
      <c r="I146" s="41">
        <f>IF(ISBLANK('2.1 Nominal investment'!I146),NA(),'2.1 Nominal investment'!I146/'Historical population and GDP'!$N143)</f>
        <v>923170345.34552503</v>
      </c>
      <c r="J146" s="51">
        <f>IF(ISBLANK('2.1 Nominal investment'!J146),NA(),'2.1 Nominal investment'!J146/'Historical population and GDP'!$N143)</f>
        <v>746198900.57066011</v>
      </c>
      <c r="K146" s="41">
        <f>IF(ISBLANK('2.1 Nominal investment'!K146),NA(),'2.1 Nominal investment'!K146/'Historical population and GDP'!$N143)</f>
        <v>1667466152.8505118</v>
      </c>
      <c r="L146" s="41">
        <f>IF(ISBLANK('2.1 Nominal investment'!L146),NA(),'2.1 Nominal investment'!L146/'Historical population and GDP'!$N143)</f>
        <v>2125160035.1449533</v>
      </c>
      <c r="M146" s="41">
        <f>IF(ISBLANK('2.1 Nominal investment'!M146),NA(),'2.1 Nominal investment'!M146/'Historical population and GDP'!$N143)</f>
        <v>970397528.79980731</v>
      </c>
      <c r="N146" s="41">
        <f>IF(ISBLANK('2.1 Nominal investment'!N146),NA(),'2.1 Nominal investment'!N146/'Historical population and GDP'!$N143)</f>
        <v>509446990.65448195</v>
      </c>
      <c r="O146" s="41"/>
      <c r="P146" s="41">
        <f>IF(ISBLANK('2.1 Nominal investment'!P146),NA(),'2.1 Nominal investment'!P146/'Historical population and GDP'!$N143)</f>
        <v>9367274234.5693398</v>
      </c>
      <c r="Q146" s="41">
        <f>IF(ISBLANK('2.1 Nominal investment'!Q146),NA(),'2.1 Nominal investment'!Q146/'Historical population and GDP'!$N143)</f>
        <v>6941839953.3659391</v>
      </c>
      <c r="R146" s="41">
        <f>IF(ISBLANK('2.1 Nominal investment'!R146),NA(),'2.1 Nominal investment'!R146/'Historical population and GDP'!$N143)</f>
        <v>16309114187.935282</v>
      </c>
      <c r="S146" s="13"/>
      <c r="T146" s="13"/>
      <c r="U146" s="13"/>
      <c r="V146" s="13"/>
      <c r="W146" s="13"/>
      <c r="X146" s="13"/>
      <c r="Y146" s="13"/>
      <c r="Z146" s="13"/>
      <c r="AA146" s="24"/>
      <c r="AB146" s="24"/>
    </row>
    <row r="147" spans="1:28">
      <c r="A147" s="4">
        <f t="shared" si="2"/>
        <v>2009</v>
      </c>
      <c r="B147" s="41">
        <f>IF(ISBLANK('2.1 Nominal investment'!B147),NA(),'2.1 Nominal investment'!B147/'Historical population and GDP'!$N144)</f>
        <v>2035182109.3716843</v>
      </c>
      <c r="C147" s="41">
        <f>IF(ISBLANK('2.1 Nominal investment'!C147),NA(),'2.1 Nominal investment'!C147/'Historical population and GDP'!$N144)</f>
        <v>1360454811.8514206</v>
      </c>
      <c r="D147" s="41">
        <f>IF(ISBLANK('2.1 Nominal investment'!D147),NA(),'2.1 Nominal investment'!D147/'Historical population and GDP'!$N144)</f>
        <v>3395636921.223105</v>
      </c>
      <c r="E147" s="41">
        <f>IF(ISBLANK('2.1 Nominal investment'!E147),NA(),'2.1 Nominal investment'!E147/'Historical population and GDP'!$N144)</f>
        <v>750080044.89138436</v>
      </c>
      <c r="F147" s="41">
        <f>IF(ISBLANK('2.1 Nominal investment'!F147),NA(),'2.1 Nominal investment'!F147/'Historical population and GDP'!$N144)</f>
        <v>3582167172.6865311</v>
      </c>
      <c r="G147" s="41">
        <f>IF(ISBLANK('2.1 Nominal investment'!G147),NA(),'2.1 Nominal investment'!G147/'Historical population and GDP'!$N144)</f>
        <v>2022747699.0609198</v>
      </c>
      <c r="H147" s="41">
        <f>IF(ISBLANK('2.1 Nominal investment'!H147),NA(),'2.1 Nominal investment'!H147/'Historical population and GDP'!$N144)</f>
        <v>2194148811.1164842</v>
      </c>
      <c r="I147" s="41">
        <f>IF(ISBLANK('2.1 Nominal investment'!I147),NA(),'2.1 Nominal investment'!I147/'Historical population and GDP'!$N144)</f>
        <v>883201285.99659097</v>
      </c>
      <c r="J147" s="51">
        <f>IF(ISBLANK('2.1 Nominal investment'!J147),NA(),'2.1 Nominal investment'!J147/'Historical population and GDP'!$N144)</f>
        <v>1325291037.8892319</v>
      </c>
      <c r="K147" s="41">
        <f>IF(ISBLANK('2.1 Nominal investment'!K147),NA(),'2.1 Nominal investment'!K147/'Historical population and GDP'!$N144)</f>
        <v>1870142568.4838655</v>
      </c>
      <c r="L147" s="41">
        <f>IF(ISBLANK('2.1 Nominal investment'!L147),NA(),'2.1 Nominal investment'!L147/'Historical population and GDP'!$N144)</f>
        <v>2001406773.5611861</v>
      </c>
      <c r="M147" s="41">
        <f>IF(ISBLANK('2.1 Nominal investment'!M147),NA(),'2.1 Nominal investment'!M147/'Historical population and GDP'!$N144)</f>
        <v>532027410.93901956</v>
      </c>
      <c r="N147" s="41">
        <f>IF(ISBLANK('2.1 Nominal investment'!N147),NA(),'2.1 Nominal investment'!N147/'Historical population and GDP'!$N144)</f>
        <v>732835011.9391377</v>
      </c>
      <c r="O147" s="41"/>
      <c r="P147" s="41">
        <f>IF(ISBLANK('2.1 Nominal investment'!P147),NA(),'2.1 Nominal investment'!P147/'Historical population and GDP'!$N144)</f>
        <v>11944780648.978424</v>
      </c>
      <c r="Q147" s="41">
        <f>IF(ISBLANK('2.1 Nominal investment'!Q147),NA(),'2.1 Nominal investment'!Q147/'Historical population and GDP'!$N144)</f>
        <v>7344904088.8090315</v>
      </c>
      <c r="R147" s="41">
        <f>IF(ISBLANK('2.1 Nominal investment'!R147),NA(),'2.1 Nominal investment'!R147/'Historical population and GDP'!$N144)</f>
        <v>19289684737.787457</v>
      </c>
      <c r="S147" s="13"/>
      <c r="T147" s="13"/>
      <c r="U147" s="13"/>
      <c r="V147" s="13"/>
      <c r="W147" s="13"/>
      <c r="X147" s="13"/>
      <c r="Y147" s="13"/>
      <c r="Z147" s="13"/>
      <c r="AA147" s="24"/>
      <c r="AB147" s="24"/>
    </row>
    <row r="148" spans="1:28">
      <c r="A148" s="4">
        <f t="shared" si="2"/>
        <v>2010</v>
      </c>
      <c r="B148" s="41">
        <f>IF(ISBLANK('2.1 Nominal investment'!B148),NA(),'2.1 Nominal investment'!B148/'Historical population and GDP'!$N145)</f>
        <v>1989428429.6033747</v>
      </c>
      <c r="C148" s="41">
        <f>IF(ISBLANK('2.1 Nominal investment'!C148),NA(),'2.1 Nominal investment'!C148/'Historical population and GDP'!$N145)</f>
        <v>1651120724.2720532</v>
      </c>
      <c r="D148" s="41">
        <f>IF(ISBLANK('2.1 Nominal investment'!D148),NA(),'2.1 Nominal investment'!D148/'Historical population and GDP'!$N145)</f>
        <v>3640549153.8754282</v>
      </c>
      <c r="E148" s="41">
        <f>IF(ISBLANK('2.1 Nominal investment'!E148),NA(),'2.1 Nominal investment'!E148/'Historical population and GDP'!$N145)</f>
        <v>500599970.40594852</v>
      </c>
      <c r="F148" s="41">
        <f>IF(ISBLANK('2.1 Nominal investment'!F148),NA(),'2.1 Nominal investment'!F148/'Historical population and GDP'!$N145)</f>
        <v>3078518407.6966863</v>
      </c>
      <c r="G148" s="41">
        <f>IF(ISBLANK('2.1 Nominal investment'!G148),NA(),'2.1 Nominal investment'!G148/'Historical population and GDP'!$N145)</f>
        <v>1965393272.8909719</v>
      </c>
      <c r="H148" s="41">
        <f>IF(ISBLANK('2.1 Nominal investment'!H148),NA(),'2.1 Nominal investment'!H148/'Historical population and GDP'!$N145)</f>
        <v>2165622192.7368608</v>
      </c>
      <c r="I148" s="41">
        <f>IF(ISBLANK('2.1 Nominal investment'!I148),NA(),'2.1 Nominal investment'!I148/'Historical population and GDP'!$N145)</f>
        <v>852188118.25971627</v>
      </c>
      <c r="J148" s="51">
        <f>IF(ISBLANK('2.1 Nominal investment'!J148),NA(),'2.1 Nominal investment'!J148/'Historical population and GDP'!$N145)</f>
        <v>1152705209.1068037</v>
      </c>
      <c r="K148" s="41">
        <f>IF(ISBLANK('2.1 Nominal investment'!K148),NA(),'2.1 Nominal investment'!K148/'Historical population and GDP'!$N145)</f>
        <v>1854419564.6778827</v>
      </c>
      <c r="L148" s="41">
        <f>IF(ISBLANK('2.1 Nominal investment'!L148),NA(),'2.1 Nominal investment'!L148/'Historical population and GDP'!$N145)</f>
        <v>2503696233.6089377</v>
      </c>
      <c r="M148" s="41">
        <f>IF(ISBLANK('2.1 Nominal investment'!M148),NA(),'2.1 Nominal investment'!M148/'Historical population and GDP'!$N145)</f>
        <v>816992409.08603776</v>
      </c>
      <c r="N148" s="41">
        <f>IF(ISBLANK('2.1 Nominal investment'!N148),NA(),'2.1 Nominal investment'!N148/'Historical population and GDP'!$N145)</f>
        <v>754931436.16397727</v>
      </c>
      <c r="O148" s="41"/>
      <c r="P148" s="41">
        <f>IF(ISBLANK('2.1 Nominal investment'!P148),NA(),'2.1 Nominal investment'!P148/'Historical population and GDP'!$N145)</f>
        <v>11350682997.605896</v>
      </c>
      <c r="Q148" s="41">
        <f>IF(ISBLANK('2.1 Nominal investment'!Q148),NA(),'2.1 Nominal investment'!Q148/'Historical population and GDP'!$N145)</f>
        <v>7934932970.9033546</v>
      </c>
      <c r="R148" s="41">
        <f>IF(ISBLANK('2.1 Nominal investment'!R148),NA(),'2.1 Nominal investment'!R148/'Historical population and GDP'!$N145)</f>
        <v>19285615968.509251</v>
      </c>
      <c r="S148" s="13"/>
      <c r="T148" s="13"/>
      <c r="U148" s="13"/>
      <c r="V148" s="13"/>
      <c r="W148" s="13"/>
      <c r="X148" s="13"/>
      <c r="Y148" s="13"/>
      <c r="Z148" s="13"/>
      <c r="AA148" s="24"/>
      <c r="AB148" s="24"/>
    </row>
    <row r="149" spans="1:28">
      <c r="A149" s="4">
        <f t="shared" si="2"/>
        <v>2011</v>
      </c>
      <c r="B149" s="41">
        <f>IF(ISBLANK('2.1 Nominal investment'!B149),NA(),'2.1 Nominal investment'!B149/'Historical population and GDP'!$N146)</f>
        <v>2019133599.1322536</v>
      </c>
      <c r="C149" s="41">
        <f>IF(ISBLANK('2.1 Nominal investment'!C149),NA(),'2.1 Nominal investment'!C149/'Historical population and GDP'!$N146)</f>
        <v>1288615084.6447978</v>
      </c>
      <c r="D149" s="41">
        <f>IF(ISBLANK('2.1 Nominal investment'!D149),NA(),'2.1 Nominal investment'!D149/'Historical population and GDP'!$N146)</f>
        <v>3307748683.7770514</v>
      </c>
      <c r="E149" s="41">
        <f>IF(ISBLANK('2.1 Nominal investment'!E149),NA(),'2.1 Nominal investment'!E149/'Historical population and GDP'!$N146)</f>
        <v>258989067.81571451</v>
      </c>
      <c r="F149" s="41">
        <f>IF(ISBLANK('2.1 Nominal investment'!F149),NA(),'2.1 Nominal investment'!F149/'Historical population and GDP'!$N146)</f>
        <v>3543101191.8672752</v>
      </c>
      <c r="G149" s="41">
        <f>IF(ISBLANK('2.1 Nominal investment'!G149),NA(),'2.1 Nominal investment'!G149/'Historical population and GDP'!$N146)</f>
        <v>1282587335.3075526</v>
      </c>
      <c r="H149" s="41">
        <f>IF(ISBLANK('2.1 Nominal investment'!H149),NA(),'2.1 Nominal investment'!H149/'Historical population and GDP'!$N146)</f>
        <v>1956151441.9657087</v>
      </c>
      <c r="I149" s="41">
        <f>IF(ISBLANK('2.1 Nominal investment'!I149),NA(),'2.1 Nominal investment'!I149/'Historical population and GDP'!$N146)</f>
        <v>1030380044.3110726</v>
      </c>
      <c r="J149" s="51">
        <f>IF(ISBLANK('2.1 Nominal investment'!J149),NA(),'2.1 Nominal investment'!J149/'Historical population and GDP'!$N146)</f>
        <v>1284885181.9028635</v>
      </c>
      <c r="K149" s="41">
        <f>IF(ISBLANK('2.1 Nominal investment'!K149),NA(),'2.1 Nominal investment'!K149/'Historical population and GDP'!$N146)</f>
        <v>1922007110.5530257</v>
      </c>
      <c r="L149" s="41">
        <f>IF(ISBLANK('2.1 Nominal investment'!L149),NA(),'2.1 Nominal investment'!L149/'Historical population and GDP'!$N146)</f>
        <v>2661144785.0322309</v>
      </c>
      <c r="M149" s="41">
        <f>IF(ISBLANK('2.1 Nominal investment'!M149),NA(),'2.1 Nominal investment'!M149/'Historical population and GDP'!$N146)</f>
        <v>825686915.89013457</v>
      </c>
      <c r="N149" s="41">
        <f>IF(ISBLANK('2.1 Nominal investment'!N149),NA(),'2.1 Nominal investment'!N149/'Historical population and GDP'!$N146)</f>
        <v>817732373.00701582</v>
      </c>
      <c r="O149" s="41"/>
      <c r="P149" s="41">
        <f>IF(ISBLANK('2.1 Nominal investment'!P149),NA(),'2.1 Nominal investment'!P149/'Historical population and GDP'!$N146)</f>
        <v>10348577720.733303</v>
      </c>
      <c r="Q149" s="41">
        <f>IF(ISBLANK('2.1 Nominal investment'!Q149),NA(),'2.1 Nominal investment'!Q149/'Historical population and GDP'!$N146)</f>
        <v>8541836410.6963434</v>
      </c>
      <c r="R149" s="41">
        <f>IF(ISBLANK('2.1 Nominal investment'!R149),NA(),'2.1 Nominal investment'!R149/'Historical population and GDP'!$N146)</f>
        <v>18890414131.429646</v>
      </c>
      <c r="S149" s="13"/>
      <c r="T149" s="13"/>
      <c r="U149" s="13"/>
      <c r="V149" s="13"/>
      <c r="W149" s="13"/>
      <c r="X149" s="13"/>
      <c r="Y149" s="13"/>
      <c r="Z149" s="13"/>
      <c r="AA149" s="24"/>
      <c r="AB149" s="24"/>
    </row>
    <row r="150" spans="1:28">
      <c r="A150" s="4">
        <f t="shared" si="2"/>
        <v>2012</v>
      </c>
      <c r="B150" s="41">
        <f>IF(ISBLANK('2.1 Nominal investment'!B150),NA(),'2.1 Nominal investment'!B150/'Historical population and GDP'!$N147)</f>
        <v>1650340490.9612229</v>
      </c>
      <c r="C150" s="41">
        <f>IF(ISBLANK('2.1 Nominal investment'!C150),NA(),'2.1 Nominal investment'!C150/'Historical population and GDP'!$N147)</f>
        <v>1281520885.3020453</v>
      </c>
      <c r="D150" s="41">
        <f>IF(ISBLANK('2.1 Nominal investment'!D150),NA(),'2.1 Nominal investment'!D150/'Historical population and GDP'!$N147)</f>
        <v>2931861376.2632685</v>
      </c>
      <c r="E150" s="41">
        <f>IF(ISBLANK('2.1 Nominal investment'!E150),NA(),'2.1 Nominal investment'!E150/'Historical population and GDP'!$N147)</f>
        <v>823839632.99272346</v>
      </c>
      <c r="F150" s="41">
        <f>IF(ISBLANK('2.1 Nominal investment'!F150),NA(),'2.1 Nominal investment'!F150/'Historical population and GDP'!$N147)</f>
        <v>3871051759.7862391</v>
      </c>
      <c r="G150" s="41">
        <f>IF(ISBLANK('2.1 Nominal investment'!G150),NA(),'2.1 Nominal investment'!G150/'Historical population and GDP'!$N147)</f>
        <v>1502182970.8754146</v>
      </c>
      <c r="H150" s="41">
        <f>IF(ISBLANK('2.1 Nominal investment'!H150),NA(),'2.1 Nominal investment'!H150/'Historical population and GDP'!$N147)</f>
        <v>2371160178.7441545</v>
      </c>
      <c r="I150" s="41">
        <f>IF(ISBLANK('2.1 Nominal investment'!I150),NA(),'2.1 Nominal investment'!I150/'Historical population and GDP'!$N147)</f>
        <v>904506742.62729573</v>
      </c>
      <c r="J150" s="51">
        <f>IF(ISBLANK('2.1 Nominal investment'!J150),NA(),'2.1 Nominal investment'!J150/'Historical population and GDP'!$N147)</f>
        <v>1044862365.4480557</v>
      </c>
      <c r="K150" s="41">
        <f>IF(ISBLANK('2.1 Nominal investment'!K150),NA(),'2.1 Nominal investment'!K150/'Historical population and GDP'!$N147)</f>
        <v>1685971821.2106557</v>
      </c>
      <c r="L150" s="41">
        <f>IF(ISBLANK('2.1 Nominal investment'!L150),NA(),'2.1 Nominal investment'!L150/'Historical population and GDP'!$N147)</f>
        <v>2306556397.5699215</v>
      </c>
      <c r="M150" s="41">
        <f>IF(ISBLANK('2.1 Nominal investment'!M150),NA(),'2.1 Nominal investment'!M150/'Historical population and GDP'!$N147)</f>
        <v>277436339.27788758</v>
      </c>
      <c r="N150" s="41">
        <f>IF(ISBLANK('2.1 Nominal investment'!N150),NA(),'2.1 Nominal investment'!N150/'Historical population and GDP'!$N147)</f>
        <v>521968013.24053901</v>
      </c>
      <c r="O150" s="41"/>
      <c r="P150" s="41">
        <f>IF(ISBLANK('2.1 Nominal investment'!P150),NA(),'2.1 Nominal investment'!P150/'Historical population and GDP'!$N147)</f>
        <v>11500095918.6618</v>
      </c>
      <c r="Q150" s="41">
        <f>IF(ISBLANK('2.1 Nominal investment'!Q150),NA(),'2.1 Nominal investment'!Q150/'Historical population and GDP'!$N147)</f>
        <v>6741301679.3743553</v>
      </c>
      <c r="R150" s="41">
        <f>IF(ISBLANK('2.1 Nominal investment'!R150),NA(),'2.1 Nominal investment'!R150/'Historical population and GDP'!$N147)</f>
        <v>18241397598.036152</v>
      </c>
      <c r="S150" s="13"/>
      <c r="T150" s="13"/>
      <c r="U150" s="13"/>
      <c r="V150" s="13"/>
      <c r="W150" s="13"/>
      <c r="X150" s="13"/>
      <c r="Y150" s="13"/>
      <c r="Z150" s="13"/>
      <c r="AA150" s="24"/>
      <c r="AB150" s="24"/>
    </row>
    <row r="151" spans="1:28">
      <c r="A151" s="4">
        <f t="shared" si="2"/>
        <v>2013</v>
      </c>
      <c r="B151" s="41">
        <f>IF(ISBLANK('2.1 Nominal investment'!B151),NA(),'2.1 Nominal investment'!B151/'Historical population and GDP'!$N148)</f>
        <v>1570630868.4527102</v>
      </c>
      <c r="C151" s="41">
        <f>IF(ISBLANK('2.1 Nominal investment'!C151),NA(),'2.1 Nominal investment'!C151/'Historical population and GDP'!$N148)</f>
        <v>1705028441.3973644</v>
      </c>
      <c r="D151" s="41">
        <f>IF(ISBLANK('2.1 Nominal investment'!D151),NA(),'2.1 Nominal investment'!D151/'Historical population and GDP'!$N148)</f>
        <v>3275659309.8500743</v>
      </c>
      <c r="E151" s="41">
        <f>IF(ISBLANK('2.1 Nominal investment'!E151),NA(),'2.1 Nominal investment'!E151/'Historical population and GDP'!$N148)</f>
        <v>224509241.53887844</v>
      </c>
      <c r="F151" s="41">
        <f>IF(ISBLANK('2.1 Nominal investment'!F151),NA(),'2.1 Nominal investment'!F151/'Historical population and GDP'!$N148)</f>
        <v>3012182731.8035007</v>
      </c>
      <c r="G151" s="41">
        <f>IF(ISBLANK('2.1 Nominal investment'!G151),NA(),'2.1 Nominal investment'!G151/'Historical population and GDP'!$N148)</f>
        <v>1993913150.1338854</v>
      </c>
      <c r="H151" s="41">
        <f>IF(ISBLANK('2.1 Nominal investment'!H151),NA(),'2.1 Nominal investment'!H151/'Historical population and GDP'!$N148)</f>
        <v>2547082686.6614571</v>
      </c>
      <c r="I151" s="41">
        <f>IF(ISBLANK('2.1 Nominal investment'!I151),NA(),'2.1 Nominal investment'!I151/'Historical population and GDP'!$N148)</f>
        <v>894155994.76864111</v>
      </c>
      <c r="J151" s="51">
        <f>IF(ISBLANK('2.1 Nominal investment'!J151),NA(),'2.1 Nominal investment'!J151/'Historical population and GDP'!$N148)</f>
        <v>978660358.98295808</v>
      </c>
      <c r="K151" s="41">
        <f>IF(ISBLANK('2.1 Nominal investment'!K151),NA(),'2.1 Nominal investment'!K151/'Historical population and GDP'!$N148)</f>
        <v>1632231091.4716768</v>
      </c>
      <c r="L151" s="41">
        <f>IF(ISBLANK('2.1 Nominal investment'!L151),NA(),'2.1 Nominal investment'!L151/'Historical population and GDP'!$N148)</f>
        <v>2603661247.3791661</v>
      </c>
      <c r="M151" s="41">
        <f>IF(ISBLANK('2.1 Nominal investment'!M151),NA(),'2.1 Nominal investment'!M151/'Historical population and GDP'!$N148)</f>
        <v>249933683.22195023</v>
      </c>
      <c r="N151" s="41">
        <f>IF(ISBLANK('2.1 Nominal investment'!N151),NA(),'2.1 Nominal investment'!N151/'Historical population and GDP'!$N148)</f>
        <v>457137347.01883864</v>
      </c>
      <c r="O151" s="41"/>
      <c r="P151" s="41">
        <f>IF(ISBLANK('2.1 Nominal investment'!P151),NA(),'2.1 Nominal investment'!P151/'Historical population and GDP'!$N148)</f>
        <v>11053347119.987795</v>
      </c>
      <c r="Q151" s="41">
        <f>IF(ISBLANK('2.1 Nominal investment'!Q151),NA(),'2.1 Nominal investment'!Q151/'Historical population and GDP'!$N148)</f>
        <v>6815779722.8432312</v>
      </c>
      <c r="R151" s="41">
        <f>IF(ISBLANK('2.1 Nominal investment'!R151),NA(),'2.1 Nominal investment'!R151/'Historical population and GDP'!$N148)</f>
        <v>17869126842.831028</v>
      </c>
      <c r="S151" s="13"/>
      <c r="T151" s="13"/>
      <c r="U151" s="13"/>
      <c r="V151" s="13"/>
      <c r="W151" s="13"/>
      <c r="X151" s="13"/>
      <c r="Y151" s="13"/>
      <c r="Z151" s="13"/>
      <c r="AA151" s="24"/>
      <c r="AB151" s="24"/>
    </row>
    <row r="152" spans="1:28">
      <c r="A152" s="4">
        <f t="shared" si="2"/>
        <v>2014</v>
      </c>
      <c r="B152" s="41">
        <f>IF(ISBLANK('2.1 Nominal investment'!B152),NA(),'2.1 Nominal investment'!B152/'Historical population and GDP'!$N149)</f>
        <v>1922151715.4526961</v>
      </c>
      <c r="C152" s="41">
        <f>IF(ISBLANK('2.1 Nominal investment'!C152),NA(),'2.1 Nominal investment'!C152/'Historical population and GDP'!$N149)</f>
        <v>1314631623.7680488</v>
      </c>
      <c r="D152" s="41">
        <f>IF(ISBLANK('2.1 Nominal investment'!D152),NA(),'2.1 Nominal investment'!D152/'Historical population and GDP'!$N149)</f>
        <v>3236783339.2207446</v>
      </c>
      <c r="E152" s="41">
        <f>IF(ISBLANK('2.1 Nominal investment'!E152),NA(),'2.1 Nominal investment'!E152/'Historical population and GDP'!$N149)</f>
        <v>858970929.723809</v>
      </c>
      <c r="F152" s="41">
        <f>IF(ISBLANK('2.1 Nominal investment'!F152),NA(),'2.1 Nominal investment'!F152/'Historical population and GDP'!$N149)</f>
        <v>2479982817.6149135</v>
      </c>
      <c r="G152" s="41">
        <f>IF(ISBLANK('2.1 Nominal investment'!G152),NA(),'2.1 Nominal investment'!G152/'Historical population and GDP'!$N149)</f>
        <v>1900586760.8904879</v>
      </c>
      <c r="H152" s="41">
        <f>IF(ISBLANK('2.1 Nominal investment'!H152),NA(),'2.1 Nominal investment'!H152/'Historical population and GDP'!$N149)</f>
        <v>2824736374.4460726</v>
      </c>
      <c r="I152" s="41">
        <f>IF(ISBLANK('2.1 Nominal investment'!I152),NA(),'2.1 Nominal investment'!I152/'Historical population and GDP'!$N149)</f>
        <v>785754678.85639775</v>
      </c>
      <c r="J152" s="51">
        <f>IF(ISBLANK('2.1 Nominal investment'!J152),NA(),'2.1 Nominal investment'!J152/'Historical population and GDP'!$N149)</f>
        <v>1234531423.2631228</v>
      </c>
      <c r="K152" s="41">
        <f>IF(ISBLANK('2.1 Nominal investment'!K152),NA(),'2.1 Nominal investment'!K152/'Historical population and GDP'!$N149)</f>
        <v>1738154634.5868165</v>
      </c>
      <c r="L152" s="41">
        <f>IF(ISBLANK('2.1 Nominal investment'!L152),NA(),'2.1 Nominal investment'!L152/'Historical population and GDP'!$N149)</f>
        <v>2731282178.6053219</v>
      </c>
      <c r="M152" s="41">
        <f>IF(ISBLANK('2.1 Nominal investment'!M152),NA(),'2.1 Nominal investment'!M152/'Historical population and GDP'!$N149)</f>
        <v>765248255.65222299</v>
      </c>
      <c r="N152" s="41">
        <f>IF(ISBLANK('2.1 Nominal investment'!N152),NA(),'2.1 Nominal investment'!N152/'Historical population and GDP'!$N149)</f>
        <v>481834524.90245605</v>
      </c>
      <c r="O152" s="41"/>
      <c r="P152" s="41">
        <f>IF(ISBLANK('2.1 Nominal investment'!P152),NA(),'2.1 Nominal investment'!P152/'Historical population and GDP'!$N149)</f>
        <v>11301060221.896027</v>
      </c>
      <c r="Q152" s="41">
        <f>IF(ISBLANK('2.1 Nominal investment'!Q152),NA(),'2.1 Nominal investment'!Q152/'Historical population and GDP'!$N149)</f>
        <v>7736805695.8663378</v>
      </c>
      <c r="R152" s="41">
        <f>IF(ISBLANK('2.1 Nominal investment'!R152),NA(),'2.1 Nominal investment'!R152/'Historical population and GDP'!$N149)</f>
        <v>19037865917.762367</v>
      </c>
      <c r="S152" s="13"/>
      <c r="T152" s="13"/>
      <c r="U152" s="13"/>
      <c r="V152" s="13"/>
      <c r="W152" s="13"/>
      <c r="X152" s="13"/>
      <c r="Y152" s="13"/>
      <c r="Z152" s="13"/>
      <c r="AA152" s="24"/>
      <c r="AB152" s="24"/>
    </row>
    <row r="153" spans="1:28">
      <c r="A153" s="4">
        <f t="shared" si="2"/>
        <v>2015</v>
      </c>
      <c r="B153" s="41">
        <f>IF(ISBLANK('2.1 Nominal investment'!B153),NA(),'2.1 Nominal investment'!B153/'Historical population and GDP'!$N150)</f>
        <v>2297926170.1841354</v>
      </c>
      <c r="C153" s="41">
        <f>IF(ISBLANK('2.1 Nominal investment'!C153),NA(),'2.1 Nominal investment'!C153/'Historical population and GDP'!$N150)</f>
        <v>1298304711.0627012</v>
      </c>
      <c r="D153" s="41">
        <f>IF(ISBLANK('2.1 Nominal investment'!D153),NA(),'2.1 Nominal investment'!D153/'Historical population and GDP'!$N150)</f>
        <v>3596230881.2468367</v>
      </c>
      <c r="E153" s="41">
        <f>IF(ISBLANK('2.1 Nominal investment'!E153),NA(),'2.1 Nominal investment'!E153/'Historical population and GDP'!$N150)</f>
        <v>593745670.54547572</v>
      </c>
      <c r="F153" s="41">
        <f>IF(ISBLANK('2.1 Nominal investment'!F153),NA(),'2.1 Nominal investment'!F153/'Historical population and GDP'!$N150)</f>
        <v>2200142252.7913461</v>
      </c>
      <c r="G153" s="41">
        <f>IF(ISBLANK('2.1 Nominal investment'!G153),NA(),'2.1 Nominal investment'!G153/'Historical population and GDP'!$N150)</f>
        <v>2138127839.2495213</v>
      </c>
      <c r="H153" s="41">
        <f>IF(ISBLANK('2.1 Nominal investment'!H153),NA(),'2.1 Nominal investment'!H153/'Historical population and GDP'!$N150)</f>
        <v>3052327700.8205609</v>
      </c>
      <c r="I153" s="41">
        <f>IF(ISBLANK('2.1 Nominal investment'!I153),NA(),'2.1 Nominal investment'!I153/'Historical population and GDP'!$N150)</f>
        <v>700122440.80741978</v>
      </c>
      <c r="J153" s="51">
        <f>IF(ISBLANK('2.1 Nominal investment'!J153),NA(),'2.1 Nominal investment'!J153/'Historical population and GDP'!$N150)</f>
        <v>1290845877.9139283</v>
      </c>
      <c r="K153" s="41">
        <f>IF(ISBLANK('2.1 Nominal investment'!K153),NA(),'2.1 Nominal investment'!K153/'Historical population and GDP'!$N150)</f>
        <v>1837600064.3664618</v>
      </c>
      <c r="L153" s="41">
        <f>IF(ISBLANK('2.1 Nominal investment'!L153),NA(),'2.1 Nominal investment'!L153/'Historical population and GDP'!$N150)</f>
        <v>3127957317.7124133</v>
      </c>
      <c r="M153" s="41">
        <f>IF(ISBLANK('2.1 Nominal investment'!M153),NA(),'2.1 Nominal investment'!M153/'Historical population and GDP'!$N150)</f>
        <v>545197826.7174964</v>
      </c>
      <c r="N153" s="41">
        <f>IF(ISBLANK('2.1 Nominal investment'!N153),NA(),'2.1 Nominal investment'!N153/'Historical population and GDP'!$N150)</f>
        <v>665267221.62507915</v>
      </c>
      <c r="O153" s="41"/>
      <c r="P153" s="41">
        <f>IF(ISBLANK('2.1 Nominal investment'!P153),NA(),'2.1 Nominal investment'!P153/'Historical population and GDP'!$N150)</f>
        <v>11580574344.65374</v>
      </c>
      <c r="Q153" s="41">
        <f>IF(ISBLANK('2.1 Nominal investment'!Q153),NA(),'2.1 Nominal investment'!Q153/'Historical population and GDP'!$N150)</f>
        <v>8166990749.1427984</v>
      </c>
      <c r="R153" s="41">
        <f>IF(ISBLANK('2.1 Nominal investment'!R153),NA(),'2.1 Nominal investment'!R153/'Historical population and GDP'!$N150)</f>
        <v>19747565093.796539</v>
      </c>
      <c r="S153" s="13"/>
      <c r="T153" s="13"/>
      <c r="U153" s="13"/>
      <c r="V153" s="13"/>
      <c r="W153" s="13"/>
      <c r="X153" s="13"/>
      <c r="Y153" s="13"/>
      <c r="Z153" s="13"/>
      <c r="AA153" s="24"/>
      <c r="AB153" s="24"/>
    </row>
    <row r="154" spans="1:28">
      <c r="A154" s="4">
        <f t="shared" si="2"/>
        <v>2016</v>
      </c>
      <c r="B154" s="41">
        <f>IF(ISBLANK('2.1 Nominal investment'!B154),NA(),'2.1 Nominal investment'!B154/'Historical population and GDP'!$N151)</f>
        <v>2456527833.3215909</v>
      </c>
      <c r="C154" s="41">
        <f>IF(ISBLANK('2.1 Nominal investment'!C154),NA(),'2.1 Nominal investment'!C154/'Historical population and GDP'!$N151)</f>
        <v>1401704128.0796289</v>
      </c>
      <c r="D154" s="41">
        <f>IF(ISBLANK('2.1 Nominal investment'!D154),NA(),'2.1 Nominal investment'!D154/'Historical population and GDP'!$N151)</f>
        <v>3858231961.4012198</v>
      </c>
      <c r="E154" s="41">
        <f>IF(ISBLANK('2.1 Nominal investment'!E154),NA(),'2.1 Nominal investment'!E154/'Historical population and GDP'!$N151)</f>
        <v>792804661.5819751</v>
      </c>
      <c r="F154" s="41">
        <f>IF(ISBLANK('2.1 Nominal investment'!F154),NA(),'2.1 Nominal investment'!F154/'Historical population and GDP'!$N151)</f>
        <v>2436096434.2392073</v>
      </c>
      <c r="G154" s="41">
        <f>IF(ISBLANK('2.1 Nominal investment'!G154),NA(),'2.1 Nominal investment'!G154/'Historical population and GDP'!$N151)</f>
        <v>2071505614.888963</v>
      </c>
      <c r="H154" s="41">
        <f>IF(ISBLANK('2.1 Nominal investment'!H154),NA(),'2.1 Nominal investment'!H154/'Historical population and GDP'!$N151)</f>
        <v>2275033254.5991526</v>
      </c>
      <c r="I154" s="41">
        <f>IF(ISBLANK('2.1 Nominal investment'!I154),NA(),'2.1 Nominal investment'!I154/'Historical population and GDP'!$N151)</f>
        <v>703559719.92494595</v>
      </c>
      <c r="J154" s="51">
        <f>IF(ISBLANK('2.1 Nominal investment'!J154),NA(),'2.1 Nominal investment'!J154/'Historical population and GDP'!$N151)</f>
        <v>1268114547.0188324</v>
      </c>
      <c r="K154" s="41">
        <f>IF(ISBLANK('2.1 Nominal investment'!K154),NA(),'2.1 Nominal investment'!K154/'Historical population and GDP'!$N151)</f>
        <v>1890448706.4109416</v>
      </c>
      <c r="L154" s="41">
        <f>IF(ISBLANK('2.1 Nominal investment'!L154),NA(),'2.1 Nominal investment'!L154/'Historical population and GDP'!$N151)</f>
        <v>3164288638.7901254</v>
      </c>
      <c r="M154" s="41">
        <f>IF(ISBLANK('2.1 Nominal investment'!M154),NA(),'2.1 Nominal investment'!M154/'Historical population and GDP'!$N151)</f>
        <v>141386697.04519069</v>
      </c>
      <c r="N154" s="41">
        <f>IF(ISBLANK('2.1 Nominal investment'!N154),NA(),'2.1 Nominal investment'!N154/'Historical population and GDP'!$N151)</f>
        <v>516976367.10676253</v>
      </c>
      <c r="O154" s="41"/>
      <c r="P154" s="41">
        <f>IF(ISBLANK('2.1 Nominal investment'!P154),NA(),'2.1 Nominal investment'!P154/'Historical population and GDP'!$N151)</f>
        <v>11433671926.710518</v>
      </c>
      <c r="Q154" s="41">
        <f>IF(ISBLANK('2.1 Nominal investment'!Q154),NA(),'2.1 Nominal investment'!Q154/'Historical population and GDP'!$N151)</f>
        <v>7684774676.2967987</v>
      </c>
      <c r="R154" s="41">
        <f>IF(ISBLANK('2.1 Nominal investment'!R154),NA(),'2.1 Nominal investment'!R154/'Historical population and GDP'!$N151)</f>
        <v>19118446603.007317</v>
      </c>
      <c r="S154" s="13"/>
      <c r="T154" s="13"/>
      <c r="U154" s="13"/>
      <c r="V154" s="13"/>
      <c r="W154" s="13"/>
      <c r="X154" s="13"/>
      <c r="Y154" s="13"/>
      <c r="Z154" s="13"/>
      <c r="AA154" s="24"/>
      <c r="AB154" s="24"/>
    </row>
    <row r="155" spans="1:28">
      <c r="A155" s="4">
        <f t="shared" si="2"/>
        <v>2017</v>
      </c>
      <c r="B155" s="41">
        <f>IF(ISBLANK('2.1 Nominal investment'!B155),NA(),'2.1 Nominal investment'!B155/'Historical population and GDP'!$N152)</f>
        <v>2252423983.5176425</v>
      </c>
      <c r="C155" s="41">
        <f>IF(ISBLANK('2.1 Nominal investment'!C155),NA(),'2.1 Nominal investment'!C155/'Historical population and GDP'!$N152)</f>
        <v>1501514180.7235253</v>
      </c>
      <c r="D155" s="41">
        <f>IF(ISBLANK('2.1 Nominal investment'!D155),NA(),'2.1 Nominal investment'!D155/'Historical population and GDP'!$N152)</f>
        <v>3753938164.2411675</v>
      </c>
      <c r="E155" s="41">
        <f>IF(ISBLANK('2.1 Nominal investment'!E155),NA(),'2.1 Nominal investment'!E155/'Historical population and GDP'!$N152)</f>
        <v>500644936.56795681</v>
      </c>
      <c r="F155" s="41">
        <f>IF(ISBLANK('2.1 Nominal investment'!F155),NA(),'2.1 Nominal investment'!F155/'Historical population and GDP'!$N152)</f>
        <v>2203679401.0190949</v>
      </c>
      <c r="G155" s="41">
        <f>IF(ISBLANK('2.1 Nominal investment'!G155),NA(),'2.1 Nominal investment'!G155/'Historical population and GDP'!$N152)</f>
        <v>2011384823.6215355</v>
      </c>
      <c r="H155" s="41">
        <f>IF(ISBLANK('2.1 Nominal investment'!H155),NA(),'2.1 Nominal investment'!H155/'Historical population and GDP'!$N152)</f>
        <v>2516185145.848825</v>
      </c>
      <c r="I155" s="41">
        <f>IF(ISBLANK('2.1 Nominal investment'!I155),NA(),'2.1 Nominal investment'!I155/'Historical population and GDP'!$N152)</f>
        <v>711674763.92364621</v>
      </c>
      <c r="J155" s="51">
        <f>IF(ISBLANK('2.1 Nominal investment'!J155),NA(),'2.1 Nominal investment'!J155/'Historical population and GDP'!$N152)</f>
        <v>1415827770.7624586</v>
      </c>
      <c r="K155" s="41">
        <f>IF(ISBLANK('2.1 Nominal investment'!K155),NA(),'2.1 Nominal investment'!K155/'Historical population and GDP'!$N152)</f>
        <v>1728842711.2762177</v>
      </c>
      <c r="L155" s="41">
        <f>IF(ISBLANK('2.1 Nominal investment'!L155),NA(),'2.1 Nominal investment'!L155/'Historical population and GDP'!$N152)</f>
        <v>2757652972.2217169</v>
      </c>
      <c r="M155" s="41">
        <f>IF(ISBLANK('2.1 Nominal investment'!M155),NA(),'2.1 Nominal investment'!M155/'Historical population and GDP'!$N152)</f>
        <v>835693333.98845577</v>
      </c>
      <c r="N155" s="41">
        <f>IF(ISBLANK('2.1 Nominal investment'!N155),NA(),'2.1 Nominal investment'!N155/'Historical population and GDP'!$N152)</f>
        <v>714711597.99511862</v>
      </c>
      <c r="O155" s="41"/>
      <c r="P155" s="41">
        <f>IF(ISBLANK('2.1 Nominal investment'!P155),NA(),'2.1 Nominal investment'!P155/'Historical population and GDP'!$N152)</f>
        <v>10985832471.29858</v>
      </c>
      <c r="Q155" s="41">
        <f>IF(ISBLANK('2.1 Nominal investment'!Q155),NA(),'2.1 Nominal investment'!Q155/'Historical population and GDP'!$N152)</f>
        <v>8164403150.167614</v>
      </c>
      <c r="R155" s="41">
        <f>IF(ISBLANK('2.1 Nominal investment'!R155),NA(),'2.1 Nominal investment'!R155/'Historical population and GDP'!$N152)</f>
        <v>19150235621.466194</v>
      </c>
      <c r="S155" s="13"/>
      <c r="T155" s="13"/>
      <c r="U155" s="13"/>
      <c r="V155" s="13"/>
      <c r="W155" s="13"/>
      <c r="X155" s="13"/>
      <c r="Y155" s="13"/>
      <c r="Z155" s="13"/>
      <c r="AA155" s="24"/>
      <c r="AB155" s="24"/>
    </row>
    <row r="156" spans="1:28">
      <c r="A156" s="4">
        <f t="shared" si="2"/>
        <v>2018</v>
      </c>
      <c r="B156" s="41">
        <f>IF(ISBLANK('2.1 Nominal investment'!B156),NA(),'2.1 Nominal investment'!B156/'Historical population and GDP'!$N153)</f>
        <v>2705566427.6284313</v>
      </c>
      <c r="C156" s="41">
        <f>IF(ISBLANK('2.1 Nominal investment'!C156),NA(),'2.1 Nominal investment'!C156/'Historical population and GDP'!$N153)</f>
        <v>1551572672.9700396</v>
      </c>
      <c r="D156" s="41">
        <f>IF(ISBLANK('2.1 Nominal investment'!D156),NA(),'2.1 Nominal investment'!D156/'Historical population and GDP'!$N153)</f>
        <v>4257139100.5984712</v>
      </c>
      <c r="E156" s="41">
        <f>IF(ISBLANK('2.1 Nominal investment'!E156),NA(),'2.1 Nominal investment'!E156/'Historical population and GDP'!$N153)</f>
        <v>722964786.41998386</v>
      </c>
      <c r="F156" s="41">
        <f>IF(ISBLANK('2.1 Nominal investment'!F156),NA(),'2.1 Nominal investment'!F156/'Historical population and GDP'!$N153)</f>
        <v>1970476037.2382872</v>
      </c>
      <c r="G156" s="41">
        <f>IF(ISBLANK('2.1 Nominal investment'!G156),NA(),'2.1 Nominal investment'!G156/'Historical population and GDP'!$N153)</f>
        <v>2354592363.7890077</v>
      </c>
      <c r="H156" s="41">
        <f>IF(ISBLANK('2.1 Nominal investment'!H156),NA(),'2.1 Nominal investment'!H156/'Historical population and GDP'!$N153)</f>
        <v>2791347388.9642076</v>
      </c>
      <c r="I156" s="41">
        <f>IF(ISBLANK('2.1 Nominal investment'!I156),NA(),'2.1 Nominal investment'!I156/'Historical population and GDP'!$N153)</f>
        <v>535421877.11585426</v>
      </c>
      <c r="J156" s="51">
        <f>IF(ISBLANK('2.1 Nominal investment'!J156),NA(),'2.1 Nominal investment'!J156/'Historical population and GDP'!$N153)</f>
        <v>1464846634.275764</v>
      </c>
      <c r="K156" s="41">
        <f>IF(ISBLANK('2.1 Nominal investment'!K156),NA(),'2.1 Nominal investment'!K156/'Historical population and GDP'!$N153)</f>
        <v>2422028998.6682148</v>
      </c>
      <c r="L156" s="41">
        <f>IF(ISBLANK('2.1 Nominal investment'!L156),NA(),'2.1 Nominal investment'!L156/'Historical population and GDP'!$N153)</f>
        <v>2995592698.2607546</v>
      </c>
      <c r="M156" s="41">
        <f>IF(ISBLANK('2.1 Nominal investment'!M156),NA(),'2.1 Nominal investment'!M156/'Historical population and GDP'!$N153)</f>
        <v>518551405.9105711</v>
      </c>
      <c r="N156" s="41">
        <f>IF(ISBLANK('2.1 Nominal investment'!N156),NA(),'2.1 Nominal investment'!N156/'Historical population and GDP'!$N153)</f>
        <v>824356977.72003257</v>
      </c>
      <c r="O156" s="41"/>
      <c r="P156" s="41">
        <f>IF(ISBLANK('2.1 Nominal investment'!P156),NA(),'2.1 Nominal investment'!P156/'Historical population and GDP'!$N153)</f>
        <v>12096519677.009956</v>
      </c>
      <c r="Q156" s="41">
        <f>IF(ISBLANK('2.1 Nominal investment'!Q156),NA(),'2.1 Nominal investment'!Q156/'Historical population and GDP'!$N153)</f>
        <v>8760798591.9511909</v>
      </c>
      <c r="R156" s="41">
        <f>IF(ISBLANK('2.1 Nominal investment'!R156),NA(),'2.1 Nominal investment'!R156/'Historical population and GDP'!$N153)</f>
        <v>20857318268.961147</v>
      </c>
      <c r="S156" s="13"/>
      <c r="T156" s="13"/>
      <c r="U156" s="13"/>
      <c r="V156" s="13"/>
      <c r="W156" s="13"/>
      <c r="X156" s="13"/>
      <c r="Y156" s="13"/>
      <c r="Z156" s="13"/>
      <c r="AA156" s="24"/>
      <c r="AB156" s="24"/>
    </row>
    <row r="157" spans="1:28">
      <c r="A157" s="4">
        <f t="shared" si="2"/>
        <v>2019</v>
      </c>
      <c r="B157" s="41">
        <f>IF(ISBLANK('2.1 Nominal investment'!B157),NA(),'2.1 Nominal investment'!B157/'Historical population and GDP'!$N154)</f>
        <v>2346046709.2172074</v>
      </c>
      <c r="C157" s="41">
        <f>IF(ISBLANK('2.1 Nominal investment'!C157),NA(),'2.1 Nominal investment'!C157/'Historical population and GDP'!$N154)</f>
        <v>1683517592.4186914</v>
      </c>
      <c r="D157" s="41">
        <f>IF(ISBLANK('2.1 Nominal investment'!D157),NA(),'2.1 Nominal investment'!D157/'Historical population and GDP'!$N154)</f>
        <v>4029564301.6358986</v>
      </c>
      <c r="E157" s="41">
        <f>IF(ISBLANK('2.1 Nominal investment'!E157),NA(),'2.1 Nominal investment'!E157/'Historical population and GDP'!$N154)</f>
        <v>553249342.74888074</v>
      </c>
      <c r="F157" s="41">
        <f>IF(ISBLANK('2.1 Nominal investment'!F157),NA(),'2.1 Nominal investment'!F157/'Historical population and GDP'!$N154)</f>
        <v>2796454097.2727804</v>
      </c>
      <c r="G157" s="41">
        <f>IF(ISBLANK('2.1 Nominal investment'!G157),NA(),'2.1 Nominal investment'!G157/'Historical population and GDP'!$N154)</f>
        <v>2659060704.286972</v>
      </c>
      <c r="H157" s="41">
        <f>IF(ISBLANK('2.1 Nominal investment'!H157),NA(),'2.1 Nominal investment'!H157/'Historical population and GDP'!$N154)</f>
        <v>2750026390.595943</v>
      </c>
      <c r="I157" s="41">
        <f>IF(ISBLANK('2.1 Nominal investment'!I157),NA(),'2.1 Nominal investment'!I157/'Historical population and GDP'!$N154)</f>
        <v>742407252.3816613</v>
      </c>
      <c r="J157" s="51">
        <f>IF(ISBLANK('2.1 Nominal investment'!J157),NA(),'2.1 Nominal investment'!J157/'Historical population and GDP'!$N154)</f>
        <v>1315835759.5831933</v>
      </c>
      <c r="K157" s="41">
        <f>IF(ISBLANK('2.1 Nominal investment'!K157),NA(),'2.1 Nominal investment'!K157/'Historical population and GDP'!$N154)</f>
        <v>2408600467.385736</v>
      </c>
      <c r="L157" s="41">
        <f>IF(ISBLANK('2.1 Nominal investment'!L157),NA(),'2.1 Nominal investment'!L157/'Historical population and GDP'!$N154)</f>
        <v>3575991112.4557872</v>
      </c>
      <c r="M157" s="41">
        <f>IF(ISBLANK('2.1 Nominal investment'!M157),NA(),'2.1 Nominal investment'!M157/'Historical population and GDP'!$N154)</f>
        <v>659396092.83955109</v>
      </c>
      <c r="N157" s="41">
        <f>IF(ISBLANK('2.1 Nominal investment'!N157),NA(),'2.1 Nominal investment'!N157/'Historical population and GDP'!$N154)</f>
        <v>938876821.74024975</v>
      </c>
      <c r="O157" s="41"/>
      <c r="P157" s="41">
        <f>IF(ISBLANK('2.1 Nominal investment'!P157),NA(),'2.1 Nominal investment'!P157/'Historical population and GDP'!$N154)</f>
        <v>12788354836.540476</v>
      </c>
      <c r="Q157" s="41">
        <f>IF(ISBLANK('2.1 Nominal investment'!Q157),NA(),'2.1 Nominal investment'!Q157/'Historical population and GDP'!$N154)</f>
        <v>9641107506.386179</v>
      </c>
      <c r="R157" s="41">
        <f>IF(ISBLANK('2.1 Nominal investment'!R157),NA(),'2.1 Nominal investment'!R157/'Historical population and GDP'!$N154)</f>
        <v>22429462342.926651</v>
      </c>
      <c r="S157" s="13"/>
      <c r="T157" s="13"/>
      <c r="U157" s="13"/>
      <c r="V157" s="13"/>
      <c r="W157" s="13"/>
      <c r="X157" s="13"/>
      <c r="Y157" s="13"/>
      <c r="Z157" s="13"/>
      <c r="AA157" s="24"/>
      <c r="AB157" s="24"/>
    </row>
    <row r="158" spans="1:28">
      <c r="A158" s="4">
        <f t="shared" si="2"/>
        <v>2020</v>
      </c>
      <c r="B158" s="41">
        <f>IF(ISBLANK('2.1 Nominal investment'!B158),NA(),'2.1 Nominal investment'!B158/'Historical population and GDP'!$N155)</f>
        <v>2372212764.7017317</v>
      </c>
      <c r="C158" s="41">
        <f>IF(ISBLANK('2.1 Nominal investment'!C158),NA(),'2.1 Nominal investment'!C158/'Historical population and GDP'!$N155)</f>
        <v>2090661594.1250341</v>
      </c>
      <c r="D158" s="41">
        <f>IF(ISBLANK('2.1 Nominal investment'!D158),NA(),'2.1 Nominal investment'!D158/'Historical population and GDP'!$N155)</f>
        <v>4462874358.826766</v>
      </c>
      <c r="E158" s="41">
        <f>IF(ISBLANK('2.1 Nominal investment'!E158),NA(),'2.1 Nominal investment'!E158/'Historical population and GDP'!$N155)</f>
        <v>1079532624.2145</v>
      </c>
      <c r="F158" s="41">
        <f>IF(ISBLANK('2.1 Nominal investment'!F158),NA(),'2.1 Nominal investment'!F158/'Historical population and GDP'!$N155)</f>
        <v>2993785321.1625943</v>
      </c>
      <c r="G158" s="41">
        <f>IF(ISBLANK('2.1 Nominal investment'!G158),NA(),'2.1 Nominal investment'!G158/'Historical population and GDP'!$N155)</f>
        <v>2790723988.355823</v>
      </c>
      <c r="H158" s="41">
        <f>IF(ISBLANK('2.1 Nominal investment'!H158),NA(),'2.1 Nominal investment'!H158/'Historical population and GDP'!$N155)</f>
        <v>2752238541.1025987</v>
      </c>
      <c r="I158" s="41">
        <f>IF(ISBLANK('2.1 Nominal investment'!I158),NA(),'2.1 Nominal investment'!I158/'Historical population and GDP'!$N155)</f>
        <v>848719717.3243984</v>
      </c>
      <c r="J158" s="51">
        <f>IF(ISBLANK('2.1 Nominal investment'!J158),NA(),'2.1 Nominal investment'!J158/'Historical population and GDP'!$N155)</f>
        <v>1447576582.4342668</v>
      </c>
      <c r="K158" s="41">
        <f>IF(ISBLANK('2.1 Nominal investment'!K158),NA(),'2.1 Nominal investment'!K158/'Historical population and GDP'!$N155)</f>
        <v>2428506492.5598874</v>
      </c>
      <c r="L158" s="41">
        <f>IF(ISBLANK('2.1 Nominal investment'!L158),NA(),'2.1 Nominal investment'!L158/'Historical population and GDP'!$N155)</f>
        <v>3702825269.6455069</v>
      </c>
      <c r="M158" s="41">
        <f>IF(ISBLANK('2.1 Nominal investment'!M158),NA(),'2.1 Nominal investment'!M158/'Historical population and GDP'!$N155)</f>
        <v>149960578.32498637</v>
      </c>
      <c r="N158" s="41">
        <f>IF(ISBLANK('2.1 Nominal investment'!N158),NA(),'2.1 Nominal investment'!N158/'Historical population and GDP'!$N155)</f>
        <v>1028158746.4453044</v>
      </c>
      <c r="O158" s="41"/>
      <c r="P158" s="41">
        <f>IF(ISBLANK('2.1 Nominal investment'!P158),NA(),'2.1 Nominal investment'!P158/'Historical population and GDP'!$N155)</f>
        <v>14079154833.662281</v>
      </c>
      <c r="Q158" s="41">
        <f>IF(ISBLANK('2.1 Nominal investment'!Q158),NA(),'2.1 Nominal investment'!Q158/'Historical population and GDP'!$N155)</f>
        <v>9605747386.7343502</v>
      </c>
      <c r="R158" s="41">
        <f>IF(ISBLANK('2.1 Nominal investment'!R158),NA(),'2.1 Nominal investment'!R158/'Historical population and GDP'!$N155)</f>
        <v>23684902220.396629</v>
      </c>
      <c r="S158" s="13"/>
      <c r="T158" s="13"/>
      <c r="U158" s="13"/>
      <c r="V158" s="13"/>
      <c r="W158" s="13"/>
      <c r="X158" s="13"/>
      <c r="Y158" s="13"/>
      <c r="Z158" s="13"/>
      <c r="AA158" s="24"/>
      <c r="AB158" s="24"/>
    </row>
    <row r="159" spans="1:28">
      <c r="A159" s="4">
        <f t="shared" si="2"/>
        <v>2021</v>
      </c>
      <c r="B159" s="41">
        <f>IF(ISBLANK('2.1 Nominal investment'!B159),NA(),'2.1 Nominal investment'!B159/'Historical population and GDP'!$N156)</f>
        <v>2005501860.4093573</v>
      </c>
      <c r="C159" s="41">
        <f>IF(ISBLANK('2.1 Nominal investment'!C159),NA(),'2.1 Nominal investment'!C159/'Historical population and GDP'!$N156)</f>
        <v>2121952663.6334553</v>
      </c>
      <c r="D159" s="41">
        <f>IF(ISBLANK('2.1 Nominal investment'!D159),NA(),'2.1 Nominal investment'!D159/'Historical population and GDP'!$N156)</f>
        <v>4127454524.0428128</v>
      </c>
      <c r="E159" s="41">
        <f>IF(ISBLANK('2.1 Nominal investment'!E159),NA(),'2.1 Nominal investment'!E159/'Historical population and GDP'!$N156)</f>
        <v>1533852478.5315027</v>
      </c>
      <c r="F159" s="41">
        <f>IF(ISBLANK('2.1 Nominal investment'!F159),NA(),'2.1 Nominal investment'!F159/'Historical population and GDP'!$N156)</f>
        <v>2778131739.4487901</v>
      </c>
      <c r="G159" s="41">
        <f>IF(ISBLANK('2.1 Nominal investment'!G159),NA(),'2.1 Nominal investment'!G159/'Historical population and GDP'!$N156)</f>
        <v>3318096725.0432973</v>
      </c>
      <c r="H159" s="41">
        <f>IF(ISBLANK('2.1 Nominal investment'!H159),NA(),'2.1 Nominal investment'!H159/'Historical population and GDP'!$N156)</f>
        <v>2686503798.4077621</v>
      </c>
      <c r="I159" s="41">
        <f>IF(ISBLANK('2.1 Nominal investment'!I159),NA(),'2.1 Nominal investment'!I159/'Historical population and GDP'!$N156)</f>
        <v>965740704.14185798</v>
      </c>
      <c r="J159" s="51">
        <f>IF(ISBLANK('2.1 Nominal investment'!J159),NA(),'2.1 Nominal investment'!J159/'Historical population and GDP'!$N156)</f>
        <v>1685237676.6781149</v>
      </c>
      <c r="K159" s="41">
        <f>IF(ISBLANK('2.1 Nominal investment'!K159),NA(),'2.1 Nominal investment'!K159/'Historical population and GDP'!$N156)</f>
        <v>2037655185.4897492</v>
      </c>
      <c r="L159" s="41">
        <f>IF(ISBLANK('2.1 Nominal investment'!L159),NA(),'2.1 Nominal investment'!L159/'Historical population and GDP'!$N156)</f>
        <v>3819327456.0675864</v>
      </c>
      <c r="M159" s="41">
        <f>IF(ISBLANK('2.1 Nominal investment'!M159),NA(),'2.1 Nominal investment'!M159/'Historical population and GDP'!$N156)</f>
        <v>424808720.54302061</v>
      </c>
      <c r="N159" s="41">
        <f>IF(ISBLANK('2.1 Nominal investment'!N159),NA(),'2.1 Nominal investment'!N159/'Historical population and GDP'!$N156)</f>
        <v>979614628.83447981</v>
      </c>
      <c r="O159" s="41"/>
      <c r="P159" s="41">
        <f>IF(ISBLANK('2.1 Nominal investment'!P159),NA(),'2.1 Nominal investment'!P159/'Historical population and GDP'!$N156)</f>
        <v>14444039265.474165</v>
      </c>
      <c r="Q159" s="41">
        <f>IF(ISBLANK('2.1 Nominal investment'!Q159),NA(),'2.1 Nominal investment'!Q159/'Historical population and GDP'!$N156)</f>
        <v>9912384371.7548084</v>
      </c>
      <c r="R159" s="41">
        <f>IF(ISBLANK('2.1 Nominal investment'!R159),NA(),'2.1 Nominal investment'!R159/'Historical population and GDP'!$N156)</f>
        <v>24356423637.228973</v>
      </c>
      <c r="S159" s="13"/>
      <c r="T159" s="13"/>
      <c r="U159" s="13"/>
      <c r="V159" s="13"/>
      <c r="W159" s="13"/>
      <c r="X159" s="13"/>
      <c r="Y159" s="13"/>
      <c r="Z159" s="13"/>
      <c r="AA159" s="24"/>
      <c r="AB159" s="24"/>
    </row>
    <row r="160" spans="1:28">
      <c r="A160" s="4">
        <f t="shared" si="2"/>
        <v>2022</v>
      </c>
      <c r="B160" s="41">
        <f>IF(ISBLANK('2.1 Nominal investment'!B160),NA(),'2.1 Nominal investment'!B160/'Historical population and GDP'!$N157)</f>
        <v>1900645836.3505552</v>
      </c>
      <c r="C160" s="41">
        <f>IF(ISBLANK('2.1 Nominal investment'!C160),NA(),'2.1 Nominal investment'!C160/'Historical population and GDP'!$N157)</f>
        <v>2707353259.6951203</v>
      </c>
      <c r="D160" s="41">
        <f>IF(ISBLANK('2.1 Nominal investment'!D160),NA(),'2.1 Nominal investment'!D160/'Historical population and GDP'!$N157)</f>
        <v>4607999096.0456753</v>
      </c>
      <c r="E160" s="41">
        <f>IF(ISBLANK('2.1 Nominal investment'!E160),NA(),'2.1 Nominal investment'!E160/'Historical population and GDP'!$N157)</f>
        <v>1639441954.7650046</v>
      </c>
      <c r="F160" s="41">
        <f>IF(ISBLANK('2.1 Nominal investment'!F160),NA(),'2.1 Nominal investment'!F160/'Historical population and GDP'!$N157)</f>
        <v>3043491444.3965044</v>
      </c>
      <c r="G160" s="41">
        <f>IF(ISBLANK('2.1 Nominal investment'!G160),NA(),'2.1 Nominal investment'!G160/'Historical population and GDP'!$N157)</f>
        <v>3992682289.9278808</v>
      </c>
      <c r="H160" s="41">
        <f>IF(ISBLANK('2.1 Nominal investment'!H160),NA(),'2.1 Nominal investment'!H160/'Historical population and GDP'!$N157)</f>
        <v>2970687441.0623398</v>
      </c>
      <c r="I160" s="41">
        <f>IF(ISBLANK('2.1 Nominal investment'!I160),NA(),'2.1 Nominal investment'!I160/'Historical population and GDP'!$N157)</f>
        <v>1100003352.2107737</v>
      </c>
      <c r="J160" s="51">
        <f>IF(ISBLANK('2.1 Nominal investment'!J160),NA(),'2.1 Nominal investment'!J160/'Historical population and GDP'!$N157)</f>
        <v>1932322920.1902912</v>
      </c>
      <c r="K160" s="41">
        <f>IF(ISBLANK('2.1 Nominal investment'!K160),NA(),'2.1 Nominal investment'!K160/'Historical population and GDP'!$N157)</f>
        <v>2172746264.8931279</v>
      </c>
      <c r="L160" s="41">
        <f>IF(ISBLANK('2.1 Nominal investment'!L160),NA(),'2.1 Nominal investment'!L160/'Historical population and GDP'!$N157)</f>
        <v>4112253022.9255633</v>
      </c>
      <c r="M160" s="41">
        <f>IF(ISBLANK('2.1 Nominal investment'!M160),NA(),'2.1 Nominal investment'!M160/'Historical population and GDP'!$N157)</f>
        <v>216130067.16006243</v>
      </c>
      <c r="N160" s="41">
        <f>IF(ISBLANK('2.1 Nominal investment'!N160),NA(),'2.1 Nominal investment'!N160/'Historical population and GDP'!$N157)</f>
        <v>639951070.33207881</v>
      </c>
      <c r="O160" s="41"/>
      <c r="P160" s="41">
        <f>IF(ISBLANK('2.1 Nominal investment'!P160),NA(),'2.1 Nominal investment'!P160/'Historical population and GDP'!$N157)</f>
        <v>16254302226.197405</v>
      </c>
      <c r="Q160" s="41">
        <f>IF(ISBLANK('2.1 Nominal investment'!Q160),NA(),'2.1 Nominal investment'!Q160/'Historical population and GDP'!$N157)</f>
        <v>10173406697.711897</v>
      </c>
      <c r="R160" s="41">
        <f>IF(ISBLANK('2.1 Nominal investment'!R160),NA(),'2.1 Nominal investment'!R160/'Historical population and GDP'!$N157)</f>
        <v>26427708923.909302</v>
      </c>
      <c r="S160" s="13"/>
      <c r="T160" s="13"/>
      <c r="U160" s="13"/>
      <c r="V160" s="13"/>
      <c r="W160" s="13"/>
      <c r="X160" s="13"/>
      <c r="Y160" s="13"/>
      <c r="Z160" s="13"/>
      <c r="AA160" s="24"/>
      <c r="AB160" s="24"/>
    </row>
    <row r="161" spans="1:28">
      <c r="A161" s="4">
        <f t="shared" si="2"/>
        <v>2023</v>
      </c>
      <c r="B161" s="41" t="e">
        <f>IF(ISBLANK('2.1 Nominal investment'!B161),NA(),'2.1 Nominal investment'!B161/'Historical population and GDP'!$N158)</f>
        <v>#N/A</v>
      </c>
      <c r="C161" s="41" t="e">
        <f>IF(ISBLANK('2.1 Nominal investment'!C161),NA(),'2.1 Nominal investment'!C161/'Historical population and GDP'!$N158)</f>
        <v>#N/A</v>
      </c>
      <c r="D161" s="41" t="e">
        <f>IF(ISBLANK('2.1 Nominal investment'!D161),NA(),'2.1 Nominal investment'!D161/'Historical population and GDP'!$N158)</f>
        <v>#N/A</v>
      </c>
      <c r="E161" s="41" t="e">
        <f>IF(ISBLANK('2.1 Nominal investment'!E161),NA(),'2.1 Nominal investment'!E161/'Historical population and GDP'!$N158)</f>
        <v>#N/A</v>
      </c>
      <c r="F161" s="41" t="e">
        <f>IF(ISBLANK('2.1 Nominal investment'!F161),NA(),'2.1 Nominal investment'!F161/'Historical population and GDP'!$N158)</f>
        <v>#N/A</v>
      </c>
      <c r="G161" s="41" t="e">
        <f>IF(ISBLANK('2.1 Nominal investment'!G161),NA(),'2.1 Nominal investment'!G161/'Historical population and GDP'!$N158)</f>
        <v>#N/A</v>
      </c>
      <c r="H161" s="41" t="e">
        <f>IF(ISBLANK('2.1 Nominal investment'!H161),NA(),'2.1 Nominal investment'!H161/'Historical population and GDP'!$N158)</f>
        <v>#N/A</v>
      </c>
      <c r="I161" s="41" t="e">
        <f>IF(ISBLANK('2.1 Nominal investment'!I161),NA(),'2.1 Nominal investment'!I161/'Historical population and GDP'!$N158)</f>
        <v>#N/A</v>
      </c>
      <c r="J161" s="51" t="e">
        <f>IF(ISBLANK('2.1 Nominal investment'!J161),NA(),'2.1 Nominal investment'!J161/'Historical population and GDP'!$N158)</f>
        <v>#N/A</v>
      </c>
      <c r="K161" s="41" t="e">
        <f>IF(ISBLANK('2.1 Nominal investment'!K161),NA(),'2.1 Nominal investment'!K161/'Historical population and GDP'!$N158)</f>
        <v>#N/A</v>
      </c>
      <c r="L161" s="41" t="e">
        <f>IF(ISBLANK('2.1 Nominal investment'!L161),NA(),'2.1 Nominal investment'!L161/'Historical population and GDP'!$N158)</f>
        <v>#N/A</v>
      </c>
      <c r="M161" s="41" t="e">
        <f>IF(ISBLANK('2.1 Nominal investment'!M161),NA(),'2.1 Nominal investment'!M161/'Historical population and GDP'!$N158)</f>
        <v>#N/A</v>
      </c>
      <c r="N161" s="41" t="e">
        <f>IF(ISBLANK('2.1 Nominal investment'!N161),NA(),'2.1 Nominal investment'!N161/'Historical population and GDP'!$N158)</f>
        <v>#N/A</v>
      </c>
      <c r="O161" s="41"/>
      <c r="P161" s="41" t="e">
        <f>IF(ISBLANK('2.1 Nominal investment'!P161),NA(),'2.1 Nominal investment'!P161/'Historical population and GDP'!$N158)</f>
        <v>#N/A</v>
      </c>
      <c r="Q161" s="41" t="e">
        <f>IF(ISBLANK('2.1 Nominal investment'!Q161),NA(),'2.1 Nominal investment'!Q161/'Historical population and GDP'!$N158)</f>
        <v>#N/A</v>
      </c>
      <c r="R161" s="41" t="e">
        <f>IF(ISBLANK('2.1 Nominal investment'!R161),NA(),'2.1 Nominal investment'!R161/'Historical population and GDP'!$N158)</f>
        <v>#N/A</v>
      </c>
      <c r="S161" s="13"/>
      <c r="T161" s="13"/>
      <c r="U161" s="13"/>
      <c r="V161" s="13"/>
      <c r="W161" s="13"/>
      <c r="X161" s="13"/>
      <c r="Y161" s="13"/>
      <c r="Z161" s="13"/>
      <c r="AA161" s="24"/>
      <c r="AB161" s="24"/>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E737-359B-49ED-A869-4F110FB77FDA}">
  <sheetPr>
    <tabColor theme="5"/>
  </sheetPr>
  <dimension ref="A1:Y164"/>
  <sheetViews>
    <sheetView showGridLines="0" zoomScale="85" zoomScaleNormal="85" workbookViewId="0">
      <pane xSplit="1" ySplit="6" topLeftCell="B178" activePane="bottomRight" state="frozen"/>
      <selection pane="topRight" activeCell="O39" sqref="O39"/>
      <selection pane="bottomLeft" activeCell="O39" sqref="O39"/>
      <selection pane="bottomRight" activeCell="H34" sqref="H34"/>
    </sheetView>
  </sheetViews>
  <sheetFormatPr defaultRowHeight="14.25"/>
  <cols>
    <col min="1" max="1" width="8.75" customWidth="1"/>
    <col min="2" max="14" width="13.25" customWidth="1"/>
    <col min="15" max="15" width="4.625" customWidth="1"/>
    <col min="16" max="25" width="13.25" customWidth="1"/>
  </cols>
  <sheetData>
    <row r="1" spans="1:25" s="11" customFormat="1" ht="30">
      <c r="A1" s="23" t="s">
        <v>68</v>
      </c>
      <c r="B1" s="16" t="s">
        <v>4</v>
      </c>
      <c r="C1" s="16" t="s">
        <v>4</v>
      </c>
      <c r="D1" s="16" t="s">
        <v>4</v>
      </c>
      <c r="E1" s="16" t="s">
        <v>4</v>
      </c>
      <c r="F1" s="16" t="s">
        <v>4</v>
      </c>
      <c r="G1" s="16" t="s">
        <v>4</v>
      </c>
      <c r="H1" s="16" t="s">
        <v>4</v>
      </c>
      <c r="I1" s="16" t="s">
        <v>20</v>
      </c>
      <c r="J1" s="16" t="s">
        <v>20</v>
      </c>
      <c r="K1" s="16" t="s">
        <v>20</v>
      </c>
      <c r="L1" s="16" t="s">
        <v>20</v>
      </c>
      <c r="M1" s="16" t="s">
        <v>20</v>
      </c>
      <c r="N1" s="16" t="s">
        <v>20</v>
      </c>
      <c r="O1" s="16"/>
      <c r="P1" s="16" t="s">
        <v>4</v>
      </c>
      <c r="Q1" s="16" t="s">
        <v>20</v>
      </c>
      <c r="R1" s="16" t="s">
        <v>69</v>
      </c>
      <c r="S1"/>
      <c r="U1"/>
    </row>
    <row r="2" spans="1:25"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77</v>
      </c>
      <c r="Q2" s="16" t="s">
        <v>78</v>
      </c>
      <c r="R2" s="16" t="s">
        <v>79</v>
      </c>
      <c r="S2"/>
      <c r="U2"/>
    </row>
    <row r="3" spans="1:25" s="11" customFormat="1" ht="57.75">
      <c r="A3" s="23" t="s">
        <v>71</v>
      </c>
      <c r="B3" s="16" t="s">
        <v>475</v>
      </c>
      <c r="C3" s="16" t="s">
        <v>475</v>
      </c>
      <c r="D3" s="16" t="s">
        <v>475</v>
      </c>
      <c r="E3" s="16" t="s">
        <v>475</v>
      </c>
      <c r="F3" s="16" t="s">
        <v>475</v>
      </c>
      <c r="G3" s="16" t="s">
        <v>475</v>
      </c>
      <c r="H3" s="16" t="s">
        <v>475</v>
      </c>
      <c r="I3" s="16" t="s">
        <v>475</v>
      </c>
      <c r="J3" s="16" t="s">
        <v>475</v>
      </c>
      <c r="K3" s="16" t="s">
        <v>475</v>
      </c>
      <c r="L3" s="16" t="s">
        <v>475</v>
      </c>
      <c r="M3" s="16" t="s">
        <v>475</v>
      </c>
      <c r="N3" s="16" t="s">
        <v>475</v>
      </c>
      <c r="O3" s="16"/>
      <c r="P3" s="16" t="s">
        <v>475</v>
      </c>
      <c r="Q3" s="16" t="s">
        <v>475</v>
      </c>
      <c r="R3" s="16" t="s">
        <v>475</v>
      </c>
      <c r="S3"/>
      <c r="U3"/>
    </row>
    <row r="4" spans="1:25" s="11" customFormat="1" ht="104.65" customHeight="1">
      <c r="A4" s="23" t="s">
        <v>43</v>
      </c>
      <c r="B4" s="16" t="s">
        <v>462</v>
      </c>
      <c r="C4" s="16" t="s">
        <v>463</v>
      </c>
      <c r="D4" s="16" t="s">
        <v>464</v>
      </c>
      <c r="E4" s="16" t="s">
        <v>462</v>
      </c>
      <c r="F4" s="16" t="s">
        <v>537</v>
      </c>
      <c r="G4" s="16" t="s">
        <v>537</v>
      </c>
      <c r="H4" s="16" t="s">
        <v>537</v>
      </c>
      <c r="I4" s="16" t="s">
        <v>464</v>
      </c>
      <c r="J4" s="16" t="s">
        <v>464</v>
      </c>
      <c r="K4" s="16" t="s">
        <v>653</v>
      </c>
      <c r="L4" s="16" t="s">
        <v>653</v>
      </c>
      <c r="M4" s="16" t="s">
        <v>462</v>
      </c>
      <c r="N4" s="16" t="s">
        <v>654</v>
      </c>
      <c r="O4" s="16"/>
      <c r="P4" s="16" t="s">
        <v>470</v>
      </c>
      <c r="Q4" s="16" t="s">
        <v>471</v>
      </c>
      <c r="R4" s="16" t="s">
        <v>472</v>
      </c>
      <c r="S4"/>
      <c r="U4"/>
    </row>
    <row r="5" spans="1:25" s="11" customFormat="1" ht="15">
      <c r="A5" s="23" t="s">
        <v>73</v>
      </c>
      <c r="B5" s="16" t="s">
        <v>132</v>
      </c>
      <c r="C5" s="16" t="s">
        <v>132</v>
      </c>
      <c r="D5" s="16" t="s">
        <v>132</v>
      </c>
      <c r="E5" s="16" t="s">
        <v>132</v>
      </c>
      <c r="F5" s="16" t="s">
        <v>132</v>
      </c>
      <c r="G5" s="16" t="s">
        <v>132</v>
      </c>
      <c r="H5" s="16" t="s">
        <v>132</v>
      </c>
      <c r="I5" s="16" t="s">
        <v>132</v>
      </c>
      <c r="J5" s="16" t="s">
        <v>132</v>
      </c>
      <c r="K5" s="16" t="s">
        <v>132</v>
      </c>
      <c r="L5" s="16" t="s">
        <v>132</v>
      </c>
      <c r="M5" s="16" t="s">
        <v>132</v>
      </c>
      <c r="N5" s="16" t="s">
        <v>132</v>
      </c>
      <c r="O5" s="16"/>
      <c r="P5" s="16" t="s">
        <v>132</v>
      </c>
      <c r="Q5" s="16" t="s">
        <v>132</v>
      </c>
      <c r="R5" s="16" t="s">
        <v>132</v>
      </c>
      <c r="S5"/>
      <c r="U5"/>
    </row>
    <row r="6" spans="1:25"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c r="S6"/>
      <c r="U6"/>
    </row>
    <row r="7" spans="1:25" ht="15">
      <c r="A7" s="25" t="s">
        <v>56</v>
      </c>
      <c r="B7" s="4"/>
      <c r="C7" s="4"/>
      <c r="D7" s="4"/>
      <c r="E7" s="4"/>
      <c r="F7" s="4"/>
      <c r="G7" s="4"/>
      <c r="H7" s="4"/>
      <c r="I7" s="4"/>
      <c r="J7" s="4"/>
      <c r="K7" s="4"/>
      <c r="L7" s="4"/>
      <c r="M7" s="4"/>
      <c r="N7" s="4"/>
      <c r="O7" s="4"/>
      <c r="P7" s="4"/>
      <c r="Q7" s="4"/>
      <c r="R7" s="4"/>
    </row>
    <row r="8" spans="1:25">
      <c r="A8" s="4">
        <v>1870</v>
      </c>
      <c r="B8" s="8" t="e">
        <f>IF(ISBLANK('2.1 Nominal investment'!B8),NA(),'2.1 Nominal investment'!B8/'Historical population and GDP'!$L5/1000000)</f>
        <v>#N/A</v>
      </c>
      <c r="C8" s="8" t="e">
        <f>IF(ISBLANK('2.1 Nominal investment'!C8),NA(),'2.1 Nominal investment'!C8/'Historical population and GDP'!$L5/1000000)</f>
        <v>#N/A</v>
      </c>
      <c r="D8" s="8">
        <f>IF(ISBLANK('2.1 Nominal investment'!D8),NA(),'2.1 Nominal investment'!D8/'Historical population and GDP'!$L5/1000000)</f>
        <v>1.3885796880394072E-2</v>
      </c>
      <c r="E8" s="8">
        <f>IF(ISBLANK('2.1 Nominal investment'!E8),NA(),'2.1 Nominal investment'!E8/'Historical population and GDP'!$L5/1000000)</f>
        <v>7.7359729429161944E-2</v>
      </c>
      <c r="F8" s="8" t="e">
        <f>IF(ISBLANK('2.1 Nominal investment'!F8),NA(),'2.1 Nominal investment'!F8/'Historical population and GDP'!$L5/1000000)</f>
        <v>#N/A</v>
      </c>
      <c r="G8" s="8" t="e">
        <f>IF(ISBLANK('2.1 Nominal investment'!G8),NA(),'2.1 Nominal investment'!G8/'Historical population and GDP'!$L5/1000000)</f>
        <v>#N/A</v>
      </c>
      <c r="H8" s="8">
        <f>IF(ISBLANK('2.1 Nominal investment'!H8),NA(),'2.1 Nominal investment'!H8/'Historical population and GDP'!$L5/1000000)</f>
        <v>2.9175786841032863E-3</v>
      </c>
      <c r="I8" s="8" t="e">
        <f>IF(ISBLANK('2.1 Nominal investment'!I8),NA(),'2.1 Nominal investment'!I8/'Historical population and GDP'!$L5/1000000)</f>
        <v>#N/A</v>
      </c>
      <c r="J8" s="26" t="e">
        <f>IF(ISBLANK('2.1 Nominal investment'!J8),NA(),'2.1 Nominal investment'!J8/'Historical population and GDP'!$L5/1000000)</f>
        <v>#N/A</v>
      </c>
      <c r="K8" s="8" t="e">
        <f>IF(ISBLANK('2.1 Nominal investment'!K8),NA(),'2.1 Nominal investment'!K8/'Historical population and GDP'!$L5/1000000)</f>
        <v>#N/A</v>
      </c>
      <c r="L8" s="8" t="e">
        <f>IF(ISBLANK('2.1 Nominal investment'!L8),NA(),'2.1 Nominal investment'!L8/'Historical population and GDP'!$L5/1000000)</f>
        <v>#N/A</v>
      </c>
      <c r="M8" s="8" t="e">
        <f>IF(ISBLANK('2.1 Nominal investment'!M8),NA(),'2.1 Nominal investment'!M8/'Historical population and GDP'!$L5/1000000)</f>
        <v>#N/A</v>
      </c>
      <c r="N8" s="8" t="e">
        <f>IF(ISBLANK('2.1 Nominal investment'!N8),NA(),'2.1 Nominal investment'!N8/'Historical population and GDP'!$L5/1000000)</f>
        <v>#N/A</v>
      </c>
      <c r="O8" s="8"/>
      <c r="P8" s="8">
        <f>IF(ISBLANK('2.1 Nominal investment'!P8),NA(),'2.1 Nominal investment'!P8/'Historical population and GDP'!$L5/1000000)</f>
        <v>9.4163104993659319E-2</v>
      </c>
      <c r="Q8" s="8" t="e">
        <f>IF(ISBLANK('2.1 Nominal investment'!Q8),NA(),'2.1 Nominal investment'!Q8/'Historical population and GDP'!$L5/1000000)</f>
        <v>#N/A</v>
      </c>
      <c r="R8" s="8">
        <f>IF(ISBLANK('2.1 Nominal investment'!R8),NA(),'2.1 Nominal investment'!R8/'Historical population and GDP'!$L5/1000000)</f>
        <v>9.4163104993659319E-2</v>
      </c>
      <c r="T8" s="35"/>
      <c r="V8" s="17"/>
      <c r="W8" s="17"/>
      <c r="X8" s="17"/>
      <c r="Y8" s="17"/>
    </row>
    <row r="9" spans="1:25">
      <c r="A9" s="4">
        <f t="shared" ref="A9:A72" si="0">A8+1</f>
        <v>1871</v>
      </c>
      <c r="B9" s="8" t="e">
        <f>IF(ISBLANK('2.1 Nominal investment'!B9),NA(),'2.1 Nominal investment'!B9/'Historical population and GDP'!$L6/1000000)</f>
        <v>#N/A</v>
      </c>
      <c r="C9" s="8" t="e">
        <f>IF(ISBLANK('2.1 Nominal investment'!C9),NA(),'2.1 Nominal investment'!C9/'Historical population and GDP'!$L6/1000000)</f>
        <v>#N/A</v>
      </c>
      <c r="D9" s="8">
        <f>IF(ISBLANK('2.1 Nominal investment'!D9),NA(),'2.1 Nominal investment'!D9/'Historical population and GDP'!$L6/1000000)</f>
        <v>1.2224465076077416E-2</v>
      </c>
      <c r="E9" s="8">
        <f>IF(ISBLANK('2.1 Nominal investment'!E9),NA(),'2.1 Nominal investment'!E9/'Historical population and GDP'!$L6/1000000)</f>
        <v>7.2240335569879174E-2</v>
      </c>
      <c r="F9" s="8" t="e">
        <f>IF(ISBLANK('2.1 Nominal investment'!F9),NA(),'2.1 Nominal investment'!F9/'Historical population and GDP'!$L6/1000000)</f>
        <v>#N/A</v>
      </c>
      <c r="G9" s="8" t="e">
        <f>IF(ISBLANK('2.1 Nominal investment'!G9),NA(),'2.1 Nominal investment'!G9/'Historical population and GDP'!$L6/1000000)</f>
        <v>#N/A</v>
      </c>
      <c r="H9" s="8">
        <f>IF(ISBLANK('2.1 Nominal investment'!H9),NA(),'2.1 Nominal investment'!H9/'Historical population and GDP'!$L6/1000000)</f>
        <v>3.1331791677447441E-3</v>
      </c>
      <c r="I9" s="8" t="e">
        <f>IF(ISBLANK('2.1 Nominal investment'!I9),NA(),'2.1 Nominal investment'!I9/'Historical population and GDP'!$L6/1000000)</f>
        <v>#N/A</v>
      </c>
      <c r="J9" s="26" t="e">
        <f>IF(ISBLANK('2.1 Nominal investment'!J9),NA(),'2.1 Nominal investment'!J9/'Historical population and GDP'!$L6/1000000)</f>
        <v>#N/A</v>
      </c>
      <c r="K9" s="8" t="e">
        <f>IF(ISBLANK('2.1 Nominal investment'!K9),NA(),'2.1 Nominal investment'!K9/'Historical population and GDP'!$L6/1000000)</f>
        <v>#N/A</v>
      </c>
      <c r="L9" s="8" t="e">
        <f>IF(ISBLANK('2.1 Nominal investment'!L9),NA(),'2.1 Nominal investment'!L9/'Historical population and GDP'!$L6/1000000)</f>
        <v>#N/A</v>
      </c>
      <c r="M9" s="8" t="e">
        <f>IF(ISBLANK('2.1 Nominal investment'!M9),NA(),'2.1 Nominal investment'!M9/'Historical population and GDP'!$L6/1000000)</f>
        <v>#N/A</v>
      </c>
      <c r="N9" s="8" t="e">
        <f>IF(ISBLANK('2.1 Nominal investment'!N9),NA(),'2.1 Nominal investment'!N9/'Historical population and GDP'!$L6/1000000)</f>
        <v>#N/A</v>
      </c>
      <c r="O9" s="8"/>
      <c r="P9" s="8">
        <f>IF(ISBLANK('2.1 Nominal investment'!P9),NA(),'2.1 Nominal investment'!P9/'Historical population and GDP'!$L6/1000000)</f>
        <v>8.7597979813701349E-2</v>
      </c>
      <c r="Q9" s="8" t="e">
        <f>IF(ISBLANK('2.1 Nominal investment'!Q9),NA(),'2.1 Nominal investment'!Q9/'Historical population and GDP'!$L6/1000000)</f>
        <v>#N/A</v>
      </c>
      <c r="R9" s="8">
        <f>IF(ISBLANK('2.1 Nominal investment'!R9),NA(),'2.1 Nominal investment'!R9/'Historical population and GDP'!$L6/1000000)</f>
        <v>8.7597979813701349E-2</v>
      </c>
      <c r="T9" s="35"/>
      <c r="V9" s="17"/>
      <c r="W9" s="17"/>
      <c r="X9" s="17"/>
      <c r="Y9" s="17"/>
    </row>
    <row r="10" spans="1:25">
      <c r="A10" s="4">
        <f t="shared" si="0"/>
        <v>1872</v>
      </c>
      <c r="B10" s="8" t="e">
        <f>IF(ISBLANK('2.1 Nominal investment'!B10),NA(),'2.1 Nominal investment'!B10/'Historical population and GDP'!$L7/1000000)</f>
        <v>#N/A</v>
      </c>
      <c r="C10" s="8" t="e">
        <f>IF(ISBLANK('2.1 Nominal investment'!C10),NA(),'2.1 Nominal investment'!C10/'Historical population and GDP'!$L7/1000000)</f>
        <v>#N/A</v>
      </c>
      <c r="D10" s="8">
        <f>IF(ISBLANK('2.1 Nominal investment'!D10),NA(),'2.1 Nominal investment'!D10/'Historical population and GDP'!$L7/1000000)</f>
        <v>1.5422054207734315E-2</v>
      </c>
      <c r="E10" s="8">
        <f>IF(ISBLANK('2.1 Nominal investment'!E10),NA(),'2.1 Nominal investment'!E10/'Historical population and GDP'!$L7/1000000)</f>
        <v>6.2181554667744082E-2</v>
      </c>
      <c r="F10" s="8" t="e">
        <f>IF(ISBLANK('2.1 Nominal investment'!F10),NA(),'2.1 Nominal investment'!F10/'Historical population and GDP'!$L7/1000000)</f>
        <v>#N/A</v>
      </c>
      <c r="G10" s="8" t="e">
        <f>IF(ISBLANK('2.1 Nominal investment'!G10),NA(),'2.1 Nominal investment'!G10/'Historical population and GDP'!$L7/1000000)</f>
        <v>#N/A</v>
      </c>
      <c r="H10" s="8">
        <f>IF(ISBLANK('2.1 Nominal investment'!H10),NA(),'2.1 Nominal investment'!H10/'Historical population and GDP'!$L7/1000000)</f>
        <v>1.4070854160042406E-3</v>
      </c>
      <c r="I10" s="8" t="e">
        <f>IF(ISBLANK('2.1 Nominal investment'!I10),NA(),'2.1 Nominal investment'!I10/'Historical population and GDP'!$L7/1000000)</f>
        <v>#N/A</v>
      </c>
      <c r="J10" s="26" t="e">
        <f>IF(ISBLANK('2.1 Nominal investment'!J10),NA(),'2.1 Nominal investment'!J10/'Historical population and GDP'!$L7/1000000)</f>
        <v>#N/A</v>
      </c>
      <c r="K10" s="8" t="e">
        <f>IF(ISBLANK('2.1 Nominal investment'!K10),NA(),'2.1 Nominal investment'!K10/'Historical population and GDP'!$L7/1000000)</f>
        <v>#N/A</v>
      </c>
      <c r="L10" s="8" t="e">
        <f>IF(ISBLANK('2.1 Nominal investment'!L10),NA(),'2.1 Nominal investment'!L10/'Historical population and GDP'!$L7/1000000)</f>
        <v>#N/A</v>
      </c>
      <c r="M10" s="8" t="e">
        <f>IF(ISBLANK('2.1 Nominal investment'!M10),NA(),'2.1 Nominal investment'!M10/'Historical population and GDP'!$L7/1000000)</f>
        <v>#N/A</v>
      </c>
      <c r="N10" s="8" t="e">
        <f>IF(ISBLANK('2.1 Nominal investment'!N10),NA(),'2.1 Nominal investment'!N10/'Historical population and GDP'!$L7/1000000)</f>
        <v>#N/A</v>
      </c>
      <c r="O10" s="8"/>
      <c r="P10" s="8">
        <f>IF(ISBLANK('2.1 Nominal investment'!P10),NA(),'2.1 Nominal investment'!P10/'Historical population and GDP'!$L7/1000000)</f>
        <v>7.9010694291482636E-2</v>
      </c>
      <c r="Q10" s="8" t="e">
        <f>IF(ISBLANK('2.1 Nominal investment'!Q10),NA(),'2.1 Nominal investment'!Q10/'Historical population and GDP'!$L7/1000000)</f>
        <v>#N/A</v>
      </c>
      <c r="R10" s="8">
        <f>IF(ISBLANK('2.1 Nominal investment'!R10),NA(),'2.1 Nominal investment'!R10/'Historical population and GDP'!$L7/1000000)</f>
        <v>7.9010694291482636E-2</v>
      </c>
      <c r="T10" s="35"/>
      <c r="V10" s="17"/>
      <c r="W10" s="17"/>
      <c r="X10" s="17"/>
      <c r="Y10" s="17"/>
    </row>
    <row r="11" spans="1:25">
      <c r="A11" s="4">
        <f t="shared" si="0"/>
        <v>1873</v>
      </c>
      <c r="B11" s="8" t="e">
        <f>IF(ISBLANK('2.1 Nominal investment'!B11),NA(),'2.1 Nominal investment'!B11/'Historical population and GDP'!$L8/1000000)</f>
        <v>#N/A</v>
      </c>
      <c r="C11" s="8" t="e">
        <f>IF(ISBLANK('2.1 Nominal investment'!C11),NA(),'2.1 Nominal investment'!C11/'Historical population and GDP'!$L8/1000000)</f>
        <v>#N/A</v>
      </c>
      <c r="D11" s="8">
        <f>IF(ISBLANK('2.1 Nominal investment'!D11),NA(),'2.1 Nominal investment'!D11/'Historical population and GDP'!$L8/1000000)</f>
        <v>2.253196219294994E-2</v>
      </c>
      <c r="E11" s="8">
        <f>IF(ISBLANK('2.1 Nominal investment'!E11),NA(),'2.1 Nominal investment'!E11/'Historical population and GDP'!$L8/1000000)</f>
        <v>5.4581586875019815E-2</v>
      </c>
      <c r="F11" s="8" t="e">
        <f>IF(ISBLANK('2.1 Nominal investment'!F11),NA(),'2.1 Nominal investment'!F11/'Historical population and GDP'!$L8/1000000)</f>
        <v>#N/A</v>
      </c>
      <c r="G11" s="8" t="e">
        <f>IF(ISBLANK('2.1 Nominal investment'!G11),NA(),'2.1 Nominal investment'!G11/'Historical population and GDP'!$L8/1000000)</f>
        <v>#N/A</v>
      </c>
      <c r="H11" s="8">
        <f>IF(ISBLANK('2.1 Nominal investment'!H11),NA(),'2.1 Nominal investment'!H11/'Historical population and GDP'!$L8/1000000)</f>
        <v>3.6023992363441986E-3</v>
      </c>
      <c r="I11" s="8" t="e">
        <f>IF(ISBLANK('2.1 Nominal investment'!I11),NA(),'2.1 Nominal investment'!I11/'Historical population and GDP'!$L8/1000000)</f>
        <v>#N/A</v>
      </c>
      <c r="J11" s="26" t="e">
        <f>IF(ISBLANK('2.1 Nominal investment'!J11),NA(),'2.1 Nominal investment'!J11/'Historical population and GDP'!$L8/1000000)</f>
        <v>#N/A</v>
      </c>
      <c r="K11" s="8" t="e">
        <f>IF(ISBLANK('2.1 Nominal investment'!K11),NA(),'2.1 Nominal investment'!K11/'Historical population and GDP'!$L8/1000000)</f>
        <v>#N/A</v>
      </c>
      <c r="L11" s="8" t="e">
        <f>IF(ISBLANK('2.1 Nominal investment'!L11),NA(),'2.1 Nominal investment'!L11/'Historical population and GDP'!$L8/1000000)</f>
        <v>#N/A</v>
      </c>
      <c r="M11" s="8" t="e">
        <f>IF(ISBLANK('2.1 Nominal investment'!M11),NA(),'2.1 Nominal investment'!M11/'Historical population and GDP'!$L8/1000000)</f>
        <v>#N/A</v>
      </c>
      <c r="N11" s="8" t="e">
        <f>IF(ISBLANK('2.1 Nominal investment'!N11),NA(),'2.1 Nominal investment'!N11/'Historical population and GDP'!$L8/1000000)</f>
        <v>#N/A</v>
      </c>
      <c r="O11" s="8"/>
      <c r="P11" s="8">
        <f>IF(ISBLANK('2.1 Nominal investment'!P11),NA(),'2.1 Nominal investment'!P11/'Historical population and GDP'!$L8/1000000)</f>
        <v>8.0715948304313959E-2</v>
      </c>
      <c r="Q11" s="8" t="e">
        <f>IF(ISBLANK('2.1 Nominal investment'!Q11),NA(),'2.1 Nominal investment'!Q11/'Historical population and GDP'!$L8/1000000)</f>
        <v>#N/A</v>
      </c>
      <c r="R11" s="8">
        <f>IF(ISBLANK('2.1 Nominal investment'!R11),NA(),'2.1 Nominal investment'!R11/'Historical population and GDP'!$L8/1000000)</f>
        <v>8.0715948304313959E-2</v>
      </c>
      <c r="T11" s="35"/>
      <c r="V11" s="17"/>
      <c r="W11" s="17"/>
      <c r="X11" s="17"/>
      <c r="Y11" s="17"/>
    </row>
    <row r="12" spans="1:25">
      <c r="A12" s="4">
        <f t="shared" si="0"/>
        <v>1874</v>
      </c>
      <c r="B12" s="8" t="e">
        <f>IF(ISBLANK('2.1 Nominal investment'!B12),NA(),'2.1 Nominal investment'!B12/'Historical population and GDP'!$L9/1000000)</f>
        <v>#N/A</v>
      </c>
      <c r="C12" s="8" t="e">
        <f>IF(ISBLANK('2.1 Nominal investment'!C12),NA(),'2.1 Nominal investment'!C12/'Historical population and GDP'!$L9/1000000)</f>
        <v>#N/A</v>
      </c>
      <c r="D12" s="8">
        <f>IF(ISBLANK('2.1 Nominal investment'!D12),NA(),'2.1 Nominal investment'!D12/'Historical population and GDP'!$L9/1000000)</f>
        <v>3.0156419027315619E-2</v>
      </c>
      <c r="E12" s="8">
        <f>IF(ISBLANK('2.1 Nominal investment'!E12),NA(),'2.1 Nominal investment'!E12/'Historical population and GDP'!$L9/1000000)</f>
        <v>4.9619624431836186E-2</v>
      </c>
      <c r="F12" s="8" t="e">
        <f>IF(ISBLANK('2.1 Nominal investment'!F12),NA(),'2.1 Nominal investment'!F12/'Historical population and GDP'!$L9/1000000)</f>
        <v>#N/A</v>
      </c>
      <c r="G12" s="8" t="e">
        <f>IF(ISBLANK('2.1 Nominal investment'!G12),NA(),'2.1 Nominal investment'!G12/'Historical population and GDP'!$L9/1000000)</f>
        <v>#N/A</v>
      </c>
      <c r="H12" s="8">
        <f>IF(ISBLANK('2.1 Nominal investment'!H12),NA(),'2.1 Nominal investment'!H12/'Historical population and GDP'!$L9/1000000)</f>
        <v>4.6784405666807797E-4</v>
      </c>
      <c r="I12" s="8" t="e">
        <f>IF(ISBLANK('2.1 Nominal investment'!I12),NA(),'2.1 Nominal investment'!I12/'Historical population and GDP'!$L9/1000000)</f>
        <v>#N/A</v>
      </c>
      <c r="J12" s="26" t="e">
        <f>IF(ISBLANK('2.1 Nominal investment'!J12),NA(),'2.1 Nominal investment'!J12/'Historical population and GDP'!$L9/1000000)</f>
        <v>#N/A</v>
      </c>
      <c r="K12" s="8" t="e">
        <f>IF(ISBLANK('2.1 Nominal investment'!K12),NA(),'2.1 Nominal investment'!K12/'Historical population and GDP'!$L9/1000000)</f>
        <v>#N/A</v>
      </c>
      <c r="L12" s="8" t="e">
        <f>IF(ISBLANK('2.1 Nominal investment'!L12),NA(),'2.1 Nominal investment'!L12/'Historical population and GDP'!$L9/1000000)</f>
        <v>#N/A</v>
      </c>
      <c r="M12" s="8" t="e">
        <f>IF(ISBLANK('2.1 Nominal investment'!M12),NA(),'2.1 Nominal investment'!M12/'Historical population and GDP'!$L9/1000000)</f>
        <v>#N/A</v>
      </c>
      <c r="N12" s="8" t="e">
        <f>IF(ISBLANK('2.1 Nominal investment'!N12),NA(),'2.1 Nominal investment'!N12/'Historical population and GDP'!$L9/1000000)</f>
        <v>#N/A</v>
      </c>
      <c r="O12" s="8"/>
      <c r="P12" s="8">
        <f>IF(ISBLANK('2.1 Nominal investment'!P12),NA(),'2.1 Nominal investment'!P12/'Historical population and GDP'!$L9/1000000)</f>
        <v>8.0243887515819873E-2</v>
      </c>
      <c r="Q12" s="8" t="e">
        <f>IF(ISBLANK('2.1 Nominal investment'!Q12),NA(),'2.1 Nominal investment'!Q12/'Historical population and GDP'!$L9/1000000)</f>
        <v>#N/A</v>
      </c>
      <c r="R12" s="8">
        <f>IF(ISBLANK('2.1 Nominal investment'!R12),NA(),'2.1 Nominal investment'!R12/'Historical population and GDP'!$L9/1000000)</f>
        <v>8.0243887515819873E-2</v>
      </c>
      <c r="T12" s="35"/>
      <c r="V12" s="17"/>
      <c r="W12" s="17"/>
      <c r="X12" s="17"/>
      <c r="Y12" s="17"/>
    </row>
    <row r="13" spans="1:25">
      <c r="A13" s="4">
        <f t="shared" si="0"/>
        <v>1875</v>
      </c>
      <c r="B13" s="8" t="e">
        <f>IF(ISBLANK('2.1 Nominal investment'!B13),NA(),'2.1 Nominal investment'!B13/'Historical population and GDP'!$L10/1000000)</f>
        <v>#N/A</v>
      </c>
      <c r="C13" s="8" t="e">
        <f>IF(ISBLANK('2.1 Nominal investment'!C13),NA(),'2.1 Nominal investment'!C13/'Historical population and GDP'!$L10/1000000)</f>
        <v>#N/A</v>
      </c>
      <c r="D13" s="8">
        <f>IF(ISBLANK('2.1 Nominal investment'!D13),NA(),'2.1 Nominal investment'!D13/'Historical population and GDP'!$L10/1000000)</f>
        <v>2.6276019802678095E-2</v>
      </c>
      <c r="E13" s="8">
        <f>IF(ISBLANK('2.1 Nominal investment'!E13),NA(),'2.1 Nominal investment'!E13/'Historical population and GDP'!$L10/1000000)</f>
        <v>4.6784217321445547E-2</v>
      </c>
      <c r="F13" s="8" t="e">
        <f>IF(ISBLANK('2.1 Nominal investment'!F13),NA(),'2.1 Nominal investment'!F13/'Historical population and GDP'!$L10/1000000)</f>
        <v>#N/A</v>
      </c>
      <c r="G13" s="8" t="e">
        <f>IF(ISBLANK('2.1 Nominal investment'!G13),NA(),'2.1 Nominal investment'!G13/'Historical population and GDP'!$L10/1000000)</f>
        <v>#N/A</v>
      </c>
      <c r="H13" s="8">
        <f>IF(ISBLANK('2.1 Nominal investment'!H13),NA(),'2.1 Nominal investment'!H13/'Historical population and GDP'!$L10/1000000)</f>
        <v>2.2055505528637939E-3</v>
      </c>
      <c r="I13" s="8" t="e">
        <f>IF(ISBLANK('2.1 Nominal investment'!I13),NA(),'2.1 Nominal investment'!I13/'Historical population and GDP'!$L10/1000000)</f>
        <v>#N/A</v>
      </c>
      <c r="J13" s="26" t="e">
        <f>IF(ISBLANK('2.1 Nominal investment'!J13),NA(),'2.1 Nominal investment'!J13/'Historical population and GDP'!$L10/1000000)</f>
        <v>#N/A</v>
      </c>
      <c r="K13" s="8" t="e">
        <f>IF(ISBLANK('2.1 Nominal investment'!K13),NA(),'2.1 Nominal investment'!K13/'Historical population and GDP'!$L10/1000000)</f>
        <v>#N/A</v>
      </c>
      <c r="L13" s="8" t="e">
        <f>IF(ISBLANK('2.1 Nominal investment'!L13),NA(),'2.1 Nominal investment'!L13/'Historical population and GDP'!$L10/1000000)</f>
        <v>#N/A</v>
      </c>
      <c r="M13" s="8" t="e">
        <f>IF(ISBLANK('2.1 Nominal investment'!M13),NA(),'2.1 Nominal investment'!M13/'Historical population and GDP'!$L10/1000000)</f>
        <v>#N/A</v>
      </c>
      <c r="N13" s="8" t="e">
        <f>IF(ISBLANK('2.1 Nominal investment'!N13),NA(),'2.1 Nominal investment'!N13/'Historical population and GDP'!$L10/1000000)</f>
        <v>#N/A</v>
      </c>
      <c r="O13" s="8"/>
      <c r="P13" s="8">
        <f>IF(ISBLANK('2.1 Nominal investment'!P13),NA(),'2.1 Nominal investment'!P13/'Historical population and GDP'!$L10/1000000)</f>
        <v>7.5265787676987439E-2</v>
      </c>
      <c r="Q13" s="8" t="e">
        <f>IF(ISBLANK('2.1 Nominal investment'!Q13),NA(),'2.1 Nominal investment'!Q13/'Historical population and GDP'!$L10/1000000)</f>
        <v>#N/A</v>
      </c>
      <c r="R13" s="8">
        <f>IF(ISBLANK('2.1 Nominal investment'!R13),NA(),'2.1 Nominal investment'!R13/'Historical population and GDP'!$L10/1000000)</f>
        <v>7.5265787676987439E-2</v>
      </c>
      <c r="T13" s="35"/>
      <c r="V13" s="17"/>
      <c r="W13" s="17"/>
      <c r="X13" s="17"/>
      <c r="Y13" s="17"/>
    </row>
    <row r="14" spans="1:25">
      <c r="A14" s="4">
        <f t="shared" si="0"/>
        <v>1876</v>
      </c>
      <c r="B14" s="8" t="e">
        <f>IF(ISBLANK('2.1 Nominal investment'!B14),NA(),'2.1 Nominal investment'!B14/'Historical population and GDP'!$L11/1000000)</f>
        <v>#N/A</v>
      </c>
      <c r="C14" s="8" t="e">
        <f>IF(ISBLANK('2.1 Nominal investment'!C14),NA(),'2.1 Nominal investment'!C14/'Historical population and GDP'!$L11/1000000)</f>
        <v>#N/A</v>
      </c>
      <c r="D14" s="8">
        <f>IF(ISBLANK('2.1 Nominal investment'!D14),NA(),'2.1 Nominal investment'!D14/'Historical population and GDP'!$L11/1000000)</f>
        <v>1.5598068709293707E-2</v>
      </c>
      <c r="E14" s="8">
        <f>IF(ISBLANK('2.1 Nominal investment'!E14),NA(),'2.1 Nominal investment'!E14/'Historical population and GDP'!$L11/1000000)</f>
        <v>4.4455591119925621E-2</v>
      </c>
      <c r="F14" s="8" t="e">
        <f>IF(ISBLANK('2.1 Nominal investment'!F14),NA(),'2.1 Nominal investment'!F14/'Historical population and GDP'!$L11/1000000)</f>
        <v>#N/A</v>
      </c>
      <c r="G14" s="8" t="e">
        <f>IF(ISBLANK('2.1 Nominal investment'!G14),NA(),'2.1 Nominal investment'!G14/'Historical population and GDP'!$L11/1000000)</f>
        <v>#N/A</v>
      </c>
      <c r="H14" s="8">
        <f>IF(ISBLANK('2.1 Nominal investment'!H14),NA(),'2.1 Nominal investment'!H14/'Historical population and GDP'!$L11/1000000)</f>
        <v>4.1915440371167118E-3</v>
      </c>
      <c r="I14" s="8" t="e">
        <f>IF(ISBLANK('2.1 Nominal investment'!I14),NA(),'2.1 Nominal investment'!I14/'Historical population and GDP'!$L11/1000000)</f>
        <v>#N/A</v>
      </c>
      <c r="J14" s="26" t="e">
        <f>IF(ISBLANK('2.1 Nominal investment'!J14),NA(),'2.1 Nominal investment'!J14/'Historical population and GDP'!$L11/1000000)</f>
        <v>#N/A</v>
      </c>
      <c r="K14" s="8" t="e">
        <f>IF(ISBLANK('2.1 Nominal investment'!K14),NA(),'2.1 Nominal investment'!K14/'Historical population and GDP'!$L11/1000000)</f>
        <v>#N/A</v>
      </c>
      <c r="L14" s="8" t="e">
        <f>IF(ISBLANK('2.1 Nominal investment'!L14),NA(),'2.1 Nominal investment'!L14/'Historical population and GDP'!$L11/1000000)</f>
        <v>#N/A</v>
      </c>
      <c r="M14" s="8" t="e">
        <f>IF(ISBLANK('2.1 Nominal investment'!M14),NA(),'2.1 Nominal investment'!M14/'Historical population and GDP'!$L11/1000000)</f>
        <v>#N/A</v>
      </c>
      <c r="N14" s="8" t="e">
        <f>IF(ISBLANK('2.1 Nominal investment'!N14),NA(),'2.1 Nominal investment'!N14/'Historical population and GDP'!$L11/1000000)</f>
        <v>#N/A</v>
      </c>
      <c r="O14" s="8"/>
      <c r="P14" s="8">
        <f>IF(ISBLANK('2.1 Nominal investment'!P14),NA(),'2.1 Nominal investment'!P14/'Historical population and GDP'!$L11/1000000)</f>
        <v>6.4245203866336045E-2</v>
      </c>
      <c r="Q14" s="8" t="e">
        <f>IF(ISBLANK('2.1 Nominal investment'!Q14),NA(),'2.1 Nominal investment'!Q14/'Historical population and GDP'!$L11/1000000)</f>
        <v>#N/A</v>
      </c>
      <c r="R14" s="8">
        <f>IF(ISBLANK('2.1 Nominal investment'!R14),NA(),'2.1 Nominal investment'!R14/'Historical population and GDP'!$L11/1000000)</f>
        <v>6.4245203866336045E-2</v>
      </c>
      <c r="T14" s="35"/>
      <c r="V14" s="17"/>
      <c r="W14" s="17"/>
      <c r="X14" s="17"/>
      <c r="Y14" s="17"/>
    </row>
    <row r="15" spans="1:25">
      <c r="A15" s="4">
        <f t="shared" si="0"/>
        <v>1877</v>
      </c>
      <c r="B15" s="8" t="e">
        <f>IF(ISBLANK('2.1 Nominal investment'!B15),NA(),'2.1 Nominal investment'!B15/'Historical population and GDP'!$L12/1000000)</f>
        <v>#N/A</v>
      </c>
      <c r="C15" s="8" t="e">
        <f>IF(ISBLANK('2.1 Nominal investment'!C15),NA(),'2.1 Nominal investment'!C15/'Historical population and GDP'!$L12/1000000)</f>
        <v>#N/A</v>
      </c>
      <c r="D15" s="8">
        <f>IF(ISBLANK('2.1 Nominal investment'!D15),NA(),'2.1 Nominal investment'!D15/'Historical population and GDP'!$L12/1000000)</f>
        <v>1.4871724070452173E-2</v>
      </c>
      <c r="E15" s="8">
        <f>IF(ISBLANK('2.1 Nominal investment'!E15),NA(),'2.1 Nominal investment'!E15/'Historical population and GDP'!$L12/1000000)</f>
        <v>3.8986847767871292E-2</v>
      </c>
      <c r="F15" s="8" t="e">
        <f>IF(ISBLANK('2.1 Nominal investment'!F15),NA(),'2.1 Nominal investment'!F15/'Historical population and GDP'!$L12/1000000)</f>
        <v>#N/A</v>
      </c>
      <c r="G15" s="8" t="e">
        <f>IF(ISBLANK('2.1 Nominal investment'!G15),NA(),'2.1 Nominal investment'!G15/'Historical population and GDP'!$L12/1000000)</f>
        <v>#N/A</v>
      </c>
      <c r="H15" s="8">
        <f>IF(ISBLANK('2.1 Nominal investment'!H15),NA(),'2.1 Nominal investment'!H15/'Historical population and GDP'!$L12/1000000)</f>
        <v>2.2055505528638009E-4</v>
      </c>
      <c r="I15" s="8" t="e">
        <f>IF(ISBLANK('2.1 Nominal investment'!I15),NA(),'2.1 Nominal investment'!I15/'Historical population and GDP'!$L12/1000000)</f>
        <v>#N/A</v>
      </c>
      <c r="J15" s="26" t="e">
        <f>IF(ISBLANK('2.1 Nominal investment'!J15),NA(),'2.1 Nominal investment'!J15/'Historical population and GDP'!$L12/1000000)</f>
        <v>#N/A</v>
      </c>
      <c r="K15" s="8" t="e">
        <f>IF(ISBLANK('2.1 Nominal investment'!K15),NA(),'2.1 Nominal investment'!K15/'Historical population and GDP'!$L12/1000000)</f>
        <v>#N/A</v>
      </c>
      <c r="L15" s="8" t="e">
        <f>IF(ISBLANK('2.1 Nominal investment'!L15),NA(),'2.1 Nominal investment'!L15/'Historical population and GDP'!$L12/1000000)</f>
        <v>#N/A</v>
      </c>
      <c r="M15" s="8" t="e">
        <f>IF(ISBLANK('2.1 Nominal investment'!M15),NA(),'2.1 Nominal investment'!M15/'Historical population and GDP'!$L12/1000000)</f>
        <v>#N/A</v>
      </c>
      <c r="N15" s="8" t="e">
        <f>IF(ISBLANK('2.1 Nominal investment'!N15),NA(),'2.1 Nominal investment'!N15/'Historical population and GDP'!$L12/1000000)</f>
        <v>#N/A</v>
      </c>
      <c r="O15" s="8"/>
      <c r="P15" s="8">
        <f>IF(ISBLANK('2.1 Nominal investment'!P15),NA(),'2.1 Nominal investment'!P15/'Historical population and GDP'!$L12/1000000)</f>
        <v>5.4079126893609844E-2</v>
      </c>
      <c r="Q15" s="8" t="e">
        <f>IF(ISBLANK('2.1 Nominal investment'!Q15),NA(),'2.1 Nominal investment'!Q15/'Historical population and GDP'!$L12/1000000)</f>
        <v>#N/A</v>
      </c>
      <c r="R15" s="8">
        <f>IF(ISBLANK('2.1 Nominal investment'!R15),NA(),'2.1 Nominal investment'!R15/'Historical population and GDP'!$L12/1000000)</f>
        <v>5.4079126893609844E-2</v>
      </c>
      <c r="T15" s="35"/>
      <c r="V15" s="17"/>
      <c r="W15" s="17"/>
      <c r="X15" s="17"/>
      <c r="Y15" s="17"/>
    </row>
    <row r="16" spans="1:25">
      <c r="A16" s="4">
        <f t="shared" si="0"/>
        <v>1878</v>
      </c>
      <c r="B16" s="8" t="e">
        <f>IF(ISBLANK('2.1 Nominal investment'!B16),NA(),'2.1 Nominal investment'!B16/'Historical population and GDP'!$L13/1000000)</f>
        <v>#N/A</v>
      </c>
      <c r="C16" s="8" t="e">
        <f>IF(ISBLANK('2.1 Nominal investment'!C16),NA(),'2.1 Nominal investment'!C16/'Historical population and GDP'!$L13/1000000)</f>
        <v>#N/A</v>
      </c>
      <c r="D16" s="8">
        <f>IF(ISBLANK('2.1 Nominal investment'!D16),NA(),'2.1 Nominal investment'!D16/'Historical population and GDP'!$L13/1000000)</f>
        <v>2.132002758462883E-2</v>
      </c>
      <c r="E16" s="8">
        <f>IF(ISBLANK('2.1 Nominal investment'!E16),NA(),'2.1 Nominal investment'!E16/'Historical population and GDP'!$L13/1000000)</f>
        <v>3.4066177661246762E-2</v>
      </c>
      <c r="F16" s="8" t="e">
        <f>IF(ISBLANK('2.1 Nominal investment'!F16),NA(),'2.1 Nominal investment'!F16/'Historical population and GDP'!$L13/1000000)</f>
        <v>#N/A</v>
      </c>
      <c r="G16" s="8" t="e">
        <f>IF(ISBLANK('2.1 Nominal investment'!G16),NA(),'2.1 Nominal investment'!G16/'Historical population and GDP'!$L13/1000000)</f>
        <v>#N/A</v>
      </c>
      <c r="H16" s="8">
        <f>IF(ISBLANK('2.1 Nominal investment'!H16),NA(),'2.1 Nominal investment'!H16/'Historical population and GDP'!$L13/1000000)</f>
        <v>1.0586642653746194E-3</v>
      </c>
      <c r="I16" s="8" t="e">
        <f>IF(ISBLANK('2.1 Nominal investment'!I16),NA(),'2.1 Nominal investment'!I16/'Historical population and GDP'!$L13/1000000)</f>
        <v>#N/A</v>
      </c>
      <c r="J16" s="26" t="e">
        <f>IF(ISBLANK('2.1 Nominal investment'!J16),NA(),'2.1 Nominal investment'!J16/'Historical population and GDP'!$L13/1000000)</f>
        <v>#N/A</v>
      </c>
      <c r="K16" s="8" t="e">
        <f>IF(ISBLANK('2.1 Nominal investment'!K16),NA(),'2.1 Nominal investment'!K16/'Historical population and GDP'!$L13/1000000)</f>
        <v>#N/A</v>
      </c>
      <c r="L16" s="8" t="e">
        <f>IF(ISBLANK('2.1 Nominal investment'!L16),NA(),'2.1 Nominal investment'!L16/'Historical population and GDP'!$L13/1000000)</f>
        <v>#N/A</v>
      </c>
      <c r="M16" s="8" t="e">
        <f>IF(ISBLANK('2.1 Nominal investment'!M16),NA(),'2.1 Nominal investment'!M16/'Historical population and GDP'!$L13/1000000)</f>
        <v>#N/A</v>
      </c>
      <c r="N16" s="8" t="e">
        <f>IF(ISBLANK('2.1 Nominal investment'!N16),NA(),'2.1 Nominal investment'!N16/'Historical population and GDP'!$L13/1000000)</f>
        <v>#N/A</v>
      </c>
      <c r="O16" s="8"/>
      <c r="P16" s="8">
        <f>IF(ISBLANK('2.1 Nominal investment'!P16),NA(),'2.1 Nominal investment'!P16/'Historical population and GDP'!$L13/1000000)</f>
        <v>5.6444869511250204E-2</v>
      </c>
      <c r="Q16" s="8" t="e">
        <f>IF(ISBLANK('2.1 Nominal investment'!Q16),NA(),'2.1 Nominal investment'!Q16/'Historical population and GDP'!$L13/1000000)</f>
        <v>#N/A</v>
      </c>
      <c r="R16" s="8">
        <f>IF(ISBLANK('2.1 Nominal investment'!R16),NA(),'2.1 Nominal investment'!R16/'Historical population and GDP'!$L13/1000000)</f>
        <v>5.6444869511250204E-2</v>
      </c>
      <c r="T16" s="35"/>
      <c r="V16" s="17"/>
      <c r="W16" s="17"/>
      <c r="X16" s="17"/>
      <c r="Y16" s="17"/>
    </row>
    <row r="17" spans="1:25">
      <c r="A17" s="4">
        <f t="shared" si="0"/>
        <v>1879</v>
      </c>
      <c r="B17" s="8" t="e">
        <f>IF(ISBLANK('2.1 Nominal investment'!B17),NA(),'2.1 Nominal investment'!B17/'Historical population and GDP'!$L14/1000000)</f>
        <v>#N/A</v>
      </c>
      <c r="C17" s="8" t="e">
        <f>IF(ISBLANK('2.1 Nominal investment'!C17),NA(),'2.1 Nominal investment'!C17/'Historical population and GDP'!$L14/1000000)</f>
        <v>#N/A</v>
      </c>
      <c r="D17" s="8">
        <f>IF(ISBLANK('2.1 Nominal investment'!D17),NA(),'2.1 Nominal investment'!D17/'Historical population and GDP'!$L14/1000000)</f>
        <v>2.467048458081832E-2</v>
      </c>
      <c r="E17" s="8">
        <f>IF(ISBLANK('2.1 Nominal investment'!E17),NA(),'2.1 Nominal investment'!E17/'Historical population and GDP'!$L14/1000000)</f>
        <v>5.0000357535055696E-2</v>
      </c>
      <c r="F17" s="8" t="e">
        <f>IF(ISBLANK('2.1 Nominal investment'!F17),NA(),'2.1 Nominal investment'!F17/'Historical population and GDP'!$L14/1000000)</f>
        <v>#N/A</v>
      </c>
      <c r="G17" s="8" t="e">
        <f>IF(ISBLANK('2.1 Nominal investment'!G17),NA(),'2.1 Nominal investment'!G17/'Historical population and GDP'!$L14/1000000)</f>
        <v>#N/A</v>
      </c>
      <c r="H17" s="8">
        <f>IF(ISBLANK('2.1 Nominal investment'!H17),NA(),'2.1 Nominal investment'!H17/'Historical population and GDP'!$L14/1000000)</f>
        <v>7.4704131629257616E-4</v>
      </c>
      <c r="I17" s="8">
        <f>IF(ISBLANK('2.1 Nominal investment'!I17),NA(),'2.1 Nominal investment'!I17/'Historical population and GDP'!$L14/1000000)</f>
        <v>2.6100017554496783E-4</v>
      </c>
      <c r="J17" s="26" t="e">
        <f>IF(ISBLANK('2.1 Nominal investment'!J17),NA(),'2.1 Nominal investment'!J17/'Historical population and GDP'!$L14/1000000)</f>
        <v>#N/A</v>
      </c>
      <c r="K17" s="8" t="e">
        <f>IF(ISBLANK('2.1 Nominal investment'!K17),NA(),'2.1 Nominal investment'!K17/'Historical population and GDP'!$L14/1000000)</f>
        <v>#N/A</v>
      </c>
      <c r="L17" s="8" t="e">
        <f>IF(ISBLANK('2.1 Nominal investment'!L17),NA(),'2.1 Nominal investment'!L17/'Historical population and GDP'!$L14/1000000)</f>
        <v>#N/A</v>
      </c>
      <c r="M17" s="8" t="e">
        <f>IF(ISBLANK('2.1 Nominal investment'!M17),NA(),'2.1 Nominal investment'!M17/'Historical population and GDP'!$L14/1000000)</f>
        <v>#N/A</v>
      </c>
      <c r="N17" s="8" t="e">
        <f>IF(ISBLANK('2.1 Nominal investment'!N17),NA(),'2.1 Nominal investment'!N17/'Historical population and GDP'!$L14/1000000)</f>
        <v>#N/A</v>
      </c>
      <c r="O17" s="8"/>
      <c r="P17" s="8">
        <f>IF(ISBLANK('2.1 Nominal investment'!P17),NA(),'2.1 Nominal investment'!P17/'Historical population and GDP'!$L14/1000000)</f>
        <v>7.5417883432166599E-2</v>
      </c>
      <c r="Q17" s="8">
        <f>IF(ISBLANK('2.1 Nominal investment'!Q17),NA(),'2.1 Nominal investment'!Q17/'Historical population and GDP'!$L14/1000000)</f>
        <v>2.6100017554496783E-4</v>
      </c>
      <c r="R17" s="8">
        <f>IF(ISBLANK('2.1 Nominal investment'!R17),NA(),'2.1 Nominal investment'!R17/'Historical population and GDP'!$L14/1000000)</f>
        <v>7.567888360771155E-2</v>
      </c>
      <c r="T17" s="35"/>
      <c r="V17" s="17"/>
      <c r="W17" s="17"/>
      <c r="X17" s="17"/>
      <c r="Y17" s="17"/>
    </row>
    <row r="18" spans="1:25">
      <c r="A18" s="4">
        <f t="shared" si="0"/>
        <v>1880</v>
      </c>
      <c r="B18" s="8" t="e">
        <f>IF(ISBLANK('2.1 Nominal investment'!B18),NA(),'2.1 Nominal investment'!B18/'Historical population and GDP'!$L15/1000000)</f>
        <v>#N/A</v>
      </c>
      <c r="C18" s="8" t="e">
        <f>IF(ISBLANK('2.1 Nominal investment'!C18),NA(),'2.1 Nominal investment'!C18/'Historical population and GDP'!$L15/1000000)</f>
        <v>#N/A</v>
      </c>
      <c r="D18" s="8">
        <f>IF(ISBLANK('2.1 Nominal investment'!D18),NA(),'2.1 Nominal investment'!D18/'Historical population and GDP'!$L15/1000000)</f>
        <v>2.1380440104262165E-2</v>
      </c>
      <c r="E18" s="8">
        <f>IF(ISBLANK('2.1 Nominal investment'!E18),NA(),'2.1 Nominal investment'!E18/'Historical population and GDP'!$L15/1000000)</f>
        <v>2.5064749695282287E-2</v>
      </c>
      <c r="F18" s="8" t="e">
        <f>IF(ISBLANK('2.1 Nominal investment'!F18),NA(),'2.1 Nominal investment'!F18/'Historical population and GDP'!$L15/1000000)</f>
        <v>#N/A</v>
      </c>
      <c r="G18" s="8" t="e">
        <f>IF(ISBLANK('2.1 Nominal investment'!G18),NA(),'2.1 Nominal investment'!G18/'Historical population and GDP'!$L15/1000000)</f>
        <v>#N/A</v>
      </c>
      <c r="H18" s="8">
        <f>IF(ISBLANK('2.1 Nominal investment'!H18),NA(),'2.1 Nominal investment'!H18/'Historical population and GDP'!$L15/1000000)</f>
        <v>7.4716363905870289E-4</v>
      </c>
      <c r="I18" s="8">
        <f>IF(ISBLANK('2.1 Nominal investment'!I18),NA(),'2.1 Nominal investment'!I18/'Historical population and GDP'!$L15/1000000)</f>
        <v>9.8160639472976086E-5</v>
      </c>
      <c r="J18" s="26" t="e">
        <f>IF(ISBLANK('2.1 Nominal investment'!J18),NA(),'2.1 Nominal investment'!J18/'Historical population and GDP'!$L15/1000000)</f>
        <v>#N/A</v>
      </c>
      <c r="K18" s="8" t="e">
        <f>IF(ISBLANK('2.1 Nominal investment'!K18),NA(),'2.1 Nominal investment'!K18/'Historical population and GDP'!$L15/1000000)</f>
        <v>#N/A</v>
      </c>
      <c r="L18" s="8" t="e">
        <f>IF(ISBLANK('2.1 Nominal investment'!L18),NA(),'2.1 Nominal investment'!L18/'Historical population and GDP'!$L15/1000000)</f>
        <v>#N/A</v>
      </c>
      <c r="M18" s="8" t="e">
        <f>IF(ISBLANK('2.1 Nominal investment'!M18),NA(),'2.1 Nominal investment'!M18/'Historical population and GDP'!$L15/1000000)</f>
        <v>#N/A</v>
      </c>
      <c r="N18" s="8" t="e">
        <f>IF(ISBLANK('2.1 Nominal investment'!N18),NA(),'2.1 Nominal investment'!N18/'Historical population and GDP'!$L15/1000000)</f>
        <v>#N/A</v>
      </c>
      <c r="O18" s="8"/>
      <c r="P18" s="8">
        <f>IF(ISBLANK('2.1 Nominal investment'!P18),NA(),'2.1 Nominal investment'!P18/'Historical population and GDP'!$L15/1000000)</f>
        <v>4.719235343860316E-2</v>
      </c>
      <c r="Q18" s="8">
        <f>IF(ISBLANK('2.1 Nominal investment'!Q18),NA(),'2.1 Nominal investment'!Q18/'Historical population and GDP'!$L15/1000000)</f>
        <v>9.8160639472976086E-5</v>
      </c>
      <c r="R18" s="8">
        <f>IF(ISBLANK('2.1 Nominal investment'!R18),NA(),'2.1 Nominal investment'!R18/'Historical population and GDP'!$L15/1000000)</f>
        <v>4.7290514078076135E-2</v>
      </c>
      <c r="T18" s="35"/>
      <c r="V18" s="17"/>
      <c r="W18" s="17"/>
      <c r="X18" s="17"/>
      <c r="Y18" s="17"/>
    </row>
    <row r="19" spans="1:25">
      <c r="A19" s="4">
        <f t="shared" si="0"/>
        <v>1881</v>
      </c>
      <c r="B19" s="8" t="e">
        <f>IF(ISBLANK('2.1 Nominal investment'!B19),NA(),'2.1 Nominal investment'!B19/'Historical population and GDP'!$L16/1000000)</f>
        <v>#N/A</v>
      </c>
      <c r="C19" s="8" t="e">
        <f>IF(ISBLANK('2.1 Nominal investment'!C19),NA(),'2.1 Nominal investment'!C19/'Historical population and GDP'!$L16/1000000)</f>
        <v>#N/A</v>
      </c>
      <c r="D19" s="8">
        <f>IF(ISBLANK('2.1 Nominal investment'!D19),NA(),'2.1 Nominal investment'!D19/'Historical population and GDP'!$L16/1000000)</f>
        <v>1.3388085943663435E-2</v>
      </c>
      <c r="E19" s="8">
        <f>IF(ISBLANK('2.1 Nominal investment'!E19),NA(),'2.1 Nominal investment'!E19/'Historical population and GDP'!$L16/1000000)</f>
        <v>3.5141951692654563E-2</v>
      </c>
      <c r="F19" s="8" t="e">
        <f>IF(ISBLANK('2.1 Nominal investment'!F19),NA(),'2.1 Nominal investment'!F19/'Historical population and GDP'!$L16/1000000)</f>
        <v>#N/A</v>
      </c>
      <c r="G19" s="8" t="e">
        <f>IF(ISBLANK('2.1 Nominal investment'!G19),NA(),'2.1 Nominal investment'!G19/'Historical population and GDP'!$L16/1000000)</f>
        <v>#N/A</v>
      </c>
      <c r="H19" s="8">
        <f>IF(ISBLANK('2.1 Nominal investment'!H19),NA(),'2.1 Nominal investment'!H19/'Historical population and GDP'!$L16/1000000)</f>
        <v>1.9052352886012364E-3</v>
      </c>
      <c r="I19" s="8">
        <f>IF(ISBLANK('2.1 Nominal investment'!I19),NA(),'2.1 Nominal investment'!I19/'Historical population and GDP'!$L16/1000000)</f>
        <v>5.5679292758009705E-6</v>
      </c>
      <c r="J19" s="26" t="e">
        <f>IF(ISBLANK('2.1 Nominal investment'!J19),NA(),'2.1 Nominal investment'!J19/'Historical population and GDP'!$L16/1000000)</f>
        <v>#N/A</v>
      </c>
      <c r="K19" s="8" t="e">
        <f>IF(ISBLANK('2.1 Nominal investment'!K19),NA(),'2.1 Nominal investment'!K19/'Historical population and GDP'!$L16/1000000)</f>
        <v>#N/A</v>
      </c>
      <c r="L19" s="8" t="e">
        <f>IF(ISBLANK('2.1 Nominal investment'!L19),NA(),'2.1 Nominal investment'!L19/'Historical population and GDP'!$L16/1000000)</f>
        <v>#N/A</v>
      </c>
      <c r="M19" s="8" t="e">
        <f>IF(ISBLANK('2.1 Nominal investment'!M19),NA(),'2.1 Nominal investment'!M19/'Historical population and GDP'!$L16/1000000)</f>
        <v>#N/A</v>
      </c>
      <c r="N19" s="8" t="e">
        <f>IF(ISBLANK('2.1 Nominal investment'!N19),NA(),'2.1 Nominal investment'!N19/'Historical population and GDP'!$L16/1000000)</f>
        <v>#N/A</v>
      </c>
      <c r="O19" s="8"/>
      <c r="P19" s="8">
        <f>IF(ISBLANK('2.1 Nominal investment'!P19),NA(),'2.1 Nominal investment'!P19/'Historical population and GDP'!$L16/1000000)</f>
        <v>5.0435272924919235E-2</v>
      </c>
      <c r="Q19" s="8">
        <f>IF(ISBLANK('2.1 Nominal investment'!Q19),NA(),'2.1 Nominal investment'!Q19/'Historical population and GDP'!$L16/1000000)</f>
        <v>5.5679292758009705E-6</v>
      </c>
      <c r="R19" s="8">
        <f>IF(ISBLANK('2.1 Nominal investment'!R19),NA(),'2.1 Nominal investment'!R19/'Historical population and GDP'!$L16/1000000)</f>
        <v>5.0440840854195035E-2</v>
      </c>
      <c r="T19" s="35"/>
      <c r="V19" s="17"/>
      <c r="W19" s="17"/>
      <c r="X19" s="17"/>
      <c r="Y19" s="17"/>
    </row>
    <row r="20" spans="1:25">
      <c r="A20" s="4">
        <f t="shared" si="0"/>
        <v>1882</v>
      </c>
      <c r="B20" s="8" t="e">
        <f>IF(ISBLANK('2.1 Nominal investment'!B20),NA(),'2.1 Nominal investment'!B20/'Historical population and GDP'!$L17/1000000)</f>
        <v>#N/A</v>
      </c>
      <c r="C20" s="8" t="e">
        <f>IF(ISBLANK('2.1 Nominal investment'!C20),NA(),'2.1 Nominal investment'!C20/'Historical population and GDP'!$L17/1000000)</f>
        <v>#N/A</v>
      </c>
      <c r="D20" s="8">
        <f>IF(ISBLANK('2.1 Nominal investment'!D20),NA(),'2.1 Nominal investment'!D20/'Historical population and GDP'!$L17/1000000)</f>
        <v>1.5727043696091167E-2</v>
      </c>
      <c r="E20" s="8">
        <f>IF(ISBLANK('2.1 Nominal investment'!E20),NA(),'2.1 Nominal investment'!E20/'Historical population and GDP'!$L17/1000000)</f>
        <v>1.410627638367116E-2</v>
      </c>
      <c r="F20" s="8" t="e">
        <f>IF(ISBLANK('2.1 Nominal investment'!F20),NA(),'2.1 Nominal investment'!F20/'Historical population and GDP'!$L17/1000000)</f>
        <v>#N/A</v>
      </c>
      <c r="G20" s="8" t="e">
        <f>IF(ISBLANK('2.1 Nominal investment'!G20),NA(),'2.1 Nominal investment'!G20/'Historical population and GDP'!$L17/1000000)</f>
        <v>#N/A</v>
      </c>
      <c r="H20" s="8">
        <f>IF(ISBLANK('2.1 Nominal investment'!H20),NA(),'2.1 Nominal investment'!H20/'Historical population and GDP'!$L17/1000000)</f>
        <v>4.7678279958494549E-4</v>
      </c>
      <c r="I20" s="8">
        <f>IF(ISBLANK('2.1 Nominal investment'!I20),NA(),'2.1 Nominal investment'!I20/'Historical population and GDP'!$L17/1000000)</f>
        <v>2.6239755899523832E-6</v>
      </c>
      <c r="J20" s="26" t="e">
        <f>IF(ISBLANK('2.1 Nominal investment'!J20),NA(),'2.1 Nominal investment'!J20/'Historical population and GDP'!$L17/1000000)</f>
        <v>#N/A</v>
      </c>
      <c r="K20" s="8" t="e">
        <f>IF(ISBLANK('2.1 Nominal investment'!K20),NA(),'2.1 Nominal investment'!K20/'Historical population and GDP'!$L17/1000000)</f>
        <v>#N/A</v>
      </c>
      <c r="L20" s="8" t="e">
        <f>IF(ISBLANK('2.1 Nominal investment'!L20),NA(),'2.1 Nominal investment'!L20/'Historical population and GDP'!$L17/1000000)</f>
        <v>#N/A</v>
      </c>
      <c r="M20" s="8" t="e">
        <f>IF(ISBLANK('2.1 Nominal investment'!M20),NA(),'2.1 Nominal investment'!M20/'Historical population and GDP'!$L17/1000000)</f>
        <v>#N/A</v>
      </c>
      <c r="N20" s="8" t="e">
        <f>IF(ISBLANK('2.1 Nominal investment'!N20),NA(),'2.1 Nominal investment'!N20/'Historical population and GDP'!$L17/1000000)</f>
        <v>#N/A</v>
      </c>
      <c r="O20" s="8"/>
      <c r="P20" s="8">
        <f>IF(ISBLANK('2.1 Nominal investment'!P20),NA(),'2.1 Nominal investment'!P20/'Historical population and GDP'!$L17/1000000)</f>
        <v>3.0310102879347274E-2</v>
      </c>
      <c r="Q20" s="8">
        <f>IF(ISBLANK('2.1 Nominal investment'!Q20),NA(),'2.1 Nominal investment'!Q20/'Historical population and GDP'!$L17/1000000)</f>
        <v>2.6239755899523832E-6</v>
      </c>
      <c r="R20" s="8">
        <f>IF(ISBLANK('2.1 Nominal investment'!R20),NA(),'2.1 Nominal investment'!R20/'Historical population and GDP'!$L17/1000000)</f>
        <v>3.0312726854937223E-2</v>
      </c>
      <c r="T20" s="35"/>
      <c r="V20" s="17"/>
      <c r="W20" s="17"/>
      <c r="X20" s="17"/>
      <c r="Y20" s="17"/>
    </row>
    <row r="21" spans="1:25">
      <c r="A21" s="4">
        <f t="shared" si="0"/>
        <v>1883</v>
      </c>
      <c r="B21" s="8" t="e">
        <f>IF(ISBLANK('2.1 Nominal investment'!B21),NA(),'2.1 Nominal investment'!B21/'Historical population and GDP'!$L18/1000000)</f>
        <v>#N/A</v>
      </c>
      <c r="C21" s="8" t="e">
        <f>IF(ISBLANK('2.1 Nominal investment'!C21),NA(),'2.1 Nominal investment'!C21/'Historical population and GDP'!$L18/1000000)</f>
        <v>#N/A</v>
      </c>
      <c r="D21" s="8">
        <f>IF(ISBLANK('2.1 Nominal investment'!D21),NA(),'2.1 Nominal investment'!D21/'Historical population and GDP'!$L18/1000000)</f>
        <v>1.758437636712825E-2</v>
      </c>
      <c r="E21" s="8">
        <f>IF(ISBLANK('2.1 Nominal investment'!E21),NA(),'2.1 Nominal investment'!E21/'Historical population and GDP'!$L18/1000000)</f>
        <v>1.3191583690099887E-2</v>
      </c>
      <c r="F21" s="8" t="e">
        <f>IF(ISBLANK('2.1 Nominal investment'!F21),NA(),'2.1 Nominal investment'!F21/'Historical population and GDP'!$L18/1000000)</f>
        <v>#N/A</v>
      </c>
      <c r="G21" s="8" t="e">
        <f>IF(ISBLANK('2.1 Nominal investment'!G21),NA(),'2.1 Nominal investment'!G21/'Historical population and GDP'!$L18/1000000)</f>
        <v>#N/A</v>
      </c>
      <c r="H21" s="8">
        <f>IF(ISBLANK('2.1 Nominal investment'!H21),NA(),'2.1 Nominal investment'!H21/'Historical population and GDP'!$L18/1000000)</f>
        <v>1.7941092480966005E-3</v>
      </c>
      <c r="I21" s="8">
        <f>IF(ISBLANK('2.1 Nominal investment'!I21),NA(),'2.1 Nominal investment'!I21/'Historical population and GDP'!$L18/1000000)</f>
        <v>1.0922131897263724E-5</v>
      </c>
      <c r="J21" s="26" t="e">
        <f>IF(ISBLANK('2.1 Nominal investment'!J21),NA(),'2.1 Nominal investment'!J21/'Historical population and GDP'!$L18/1000000)</f>
        <v>#N/A</v>
      </c>
      <c r="K21" s="8" t="e">
        <f>IF(ISBLANK('2.1 Nominal investment'!K21),NA(),'2.1 Nominal investment'!K21/'Historical population and GDP'!$L18/1000000)</f>
        <v>#N/A</v>
      </c>
      <c r="L21" s="8" t="e">
        <f>IF(ISBLANK('2.1 Nominal investment'!L21),NA(),'2.1 Nominal investment'!L21/'Historical population and GDP'!$L18/1000000)</f>
        <v>#N/A</v>
      </c>
      <c r="M21" s="8" t="e">
        <f>IF(ISBLANK('2.1 Nominal investment'!M21),NA(),'2.1 Nominal investment'!M21/'Historical population and GDP'!$L18/1000000)</f>
        <v>#N/A</v>
      </c>
      <c r="N21" s="8" t="e">
        <f>IF(ISBLANK('2.1 Nominal investment'!N21),NA(),'2.1 Nominal investment'!N21/'Historical population and GDP'!$L18/1000000)</f>
        <v>#N/A</v>
      </c>
      <c r="O21" s="8"/>
      <c r="P21" s="8">
        <f>IF(ISBLANK('2.1 Nominal investment'!P21),NA(),'2.1 Nominal investment'!P21/'Historical population and GDP'!$L18/1000000)</f>
        <v>3.2570069305324738E-2</v>
      </c>
      <c r="Q21" s="8">
        <f>IF(ISBLANK('2.1 Nominal investment'!Q21),NA(),'2.1 Nominal investment'!Q21/'Historical population and GDP'!$L18/1000000)</f>
        <v>1.0922131897263724E-5</v>
      </c>
      <c r="R21" s="8">
        <f>IF(ISBLANK('2.1 Nominal investment'!R21),NA(),'2.1 Nominal investment'!R21/'Historical population and GDP'!$L18/1000000)</f>
        <v>3.2580991437221998E-2</v>
      </c>
      <c r="T21" s="35"/>
      <c r="V21" s="17"/>
      <c r="W21" s="17"/>
      <c r="X21" s="17"/>
      <c r="Y21" s="17"/>
    </row>
    <row r="22" spans="1:25">
      <c r="A22" s="4">
        <f t="shared" si="0"/>
        <v>1884</v>
      </c>
      <c r="B22" s="8" t="e">
        <f>IF(ISBLANK('2.1 Nominal investment'!B22),NA(),'2.1 Nominal investment'!B22/'Historical population and GDP'!$L19/1000000)</f>
        <v>#N/A</v>
      </c>
      <c r="C22" s="8" t="e">
        <f>IF(ISBLANK('2.1 Nominal investment'!C22),NA(),'2.1 Nominal investment'!C22/'Historical population and GDP'!$L19/1000000)</f>
        <v>#N/A</v>
      </c>
      <c r="D22" s="8">
        <f>IF(ISBLANK('2.1 Nominal investment'!D22),NA(),'2.1 Nominal investment'!D22/'Historical population and GDP'!$L19/1000000)</f>
        <v>1.5553767135110291E-2</v>
      </c>
      <c r="E22" s="8">
        <f>IF(ISBLANK('2.1 Nominal investment'!E22),NA(),'2.1 Nominal investment'!E22/'Historical population and GDP'!$L19/1000000)</f>
        <v>1.1654795186998881E-2</v>
      </c>
      <c r="F22" s="8" t="e">
        <f>IF(ISBLANK('2.1 Nominal investment'!F22),NA(),'2.1 Nominal investment'!F22/'Historical population and GDP'!$L19/1000000)</f>
        <v>#N/A</v>
      </c>
      <c r="G22" s="8" t="e">
        <f>IF(ISBLANK('2.1 Nominal investment'!G22),NA(),'2.1 Nominal investment'!G22/'Historical population and GDP'!$L19/1000000)</f>
        <v>#N/A</v>
      </c>
      <c r="H22" s="8">
        <f>IF(ISBLANK('2.1 Nominal investment'!H22),NA(),'2.1 Nominal investment'!H22/'Historical population and GDP'!$L19/1000000)</f>
        <v>5.5453236131908581E-4</v>
      </c>
      <c r="I22" s="8">
        <f>IF(ISBLANK('2.1 Nominal investment'!I22),NA(),'2.1 Nominal investment'!I22/'Historical population and GDP'!$L19/1000000)</f>
        <v>1.5597779857810334E-4</v>
      </c>
      <c r="J22" s="26" t="e">
        <f>IF(ISBLANK('2.1 Nominal investment'!J22),NA(),'2.1 Nominal investment'!J22/'Historical population and GDP'!$L19/1000000)</f>
        <v>#N/A</v>
      </c>
      <c r="K22" s="8" t="e">
        <f>IF(ISBLANK('2.1 Nominal investment'!K22),NA(),'2.1 Nominal investment'!K22/'Historical population and GDP'!$L19/1000000)</f>
        <v>#N/A</v>
      </c>
      <c r="L22" s="8" t="e">
        <f>IF(ISBLANK('2.1 Nominal investment'!L22),NA(),'2.1 Nominal investment'!L22/'Historical population and GDP'!$L19/1000000)</f>
        <v>#N/A</v>
      </c>
      <c r="M22" s="8" t="e">
        <f>IF(ISBLANK('2.1 Nominal investment'!M22),NA(),'2.1 Nominal investment'!M22/'Historical population and GDP'!$L19/1000000)</f>
        <v>#N/A</v>
      </c>
      <c r="N22" s="8" t="e">
        <f>IF(ISBLANK('2.1 Nominal investment'!N22),NA(),'2.1 Nominal investment'!N22/'Historical population and GDP'!$L19/1000000)</f>
        <v>#N/A</v>
      </c>
      <c r="O22" s="8"/>
      <c r="P22" s="8">
        <f>IF(ISBLANK('2.1 Nominal investment'!P22),NA(),'2.1 Nominal investment'!P22/'Historical population and GDP'!$L19/1000000)</f>
        <v>2.7763094683428257E-2</v>
      </c>
      <c r="Q22" s="8">
        <f>IF(ISBLANK('2.1 Nominal investment'!Q22),NA(),'2.1 Nominal investment'!Q22/'Historical population and GDP'!$L19/1000000)</f>
        <v>1.5597779857810334E-4</v>
      </c>
      <c r="R22" s="8">
        <f>IF(ISBLANK('2.1 Nominal investment'!R22),NA(),'2.1 Nominal investment'!R22/'Historical population and GDP'!$L19/1000000)</f>
        <v>2.7919072482006362E-2</v>
      </c>
      <c r="T22" s="35"/>
      <c r="V22" s="17"/>
      <c r="W22" s="17"/>
      <c r="X22" s="17"/>
      <c r="Y22" s="17"/>
    </row>
    <row r="23" spans="1:25">
      <c r="A23" s="4">
        <f t="shared" si="0"/>
        <v>1885</v>
      </c>
      <c r="B23" s="8" t="e">
        <f>IF(ISBLANK('2.1 Nominal investment'!B23),NA(),'2.1 Nominal investment'!B23/'Historical population and GDP'!$L20/1000000)</f>
        <v>#N/A</v>
      </c>
      <c r="C23" s="8" t="e">
        <f>IF(ISBLANK('2.1 Nominal investment'!C23),NA(),'2.1 Nominal investment'!C23/'Historical population and GDP'!$L20/1000000)</f>
        <v>#N/A</v>
      </c>
      <c r="D23" s="8">
        <f>IF(ISBLANK('2.1 Nominal investment'!D23),NA(),'2.1 Nominal investment'!D23/'Historical population and GDP'!$L20/1000000)</f>
        <v>1.6326434123488616E-2</v>
      </c>
      <c r="E23" s="8">
        <f>IF(ISBLANK('2.1 Nominal investment'!E23),NA(),'2.1 Nominal investment'!E23/'Historical population and GDP'!$L20/1000000)</f>
        <v>2.5003912924177186E-2</v>
      </c>
      <c r="F23" s="8" t="e">
        <f>IF(ISBLANK('2.1 Nominal investment'!F23),NA(),'2.1 Nominal investment'!F23/'Historical population and GDP'!$L20/1000000)</f>
        <v>#N/A</v>
      </c>
      <c r="G23" s="8">
        <f>IF(ISBLANK('2.1 Nominal investment'!G23),NA(),'2.1 Nominal investment'!G23/'Historical population and GDP'!$L20/1000000)</f>
        <v>2.0660928199000578E-3</v>
      </c>
      <c r="H23" s="8">
        <f>IF(ISBLANK('2.1 Nominal investment'!H23),NA(),'2.1 Nominal investment'!H23/'Historical population and GDP'!$L20/1000000)</f>
        <v>1.7572558487098816E-3</v>
      </c>
      <c r="I23" s="8">
        <f>IF(ISBLANK('2.1 Nominal investment'!I23),NA(),'2.1 Nominal investment'!I23/'Historical population and GDP'!$L20/1000000)</f>
        <v>3.0805865596305758E-4</v>
      </c>
      <c r="J23" s="26" t="e">
        <f>IF(ISBLANK('2.1 Nominal investment'!J23),NA(),'2.1 Nominal investment'!J23/'Historical population and GDP'!$L20/1000000)</f>
        <v>#N/A</v>
      </c>
      <c r="K23" s="8" t="e">
        <f>IF(ISBLANK('2.1 Nominal investment'!K23),NA(),'2.1 Nominal investment'!K23/'Historical population and GDP'!$L20/1000000)</f>
        <v>#N/A</v>
      </c>
      <c r="L23" s="8" t="e">
        <f>IF(ISBLANK('2.1 Nominal investment'!L23),NA(),'2.1 Nominal investment'!L23/'Historical population and GDP'!$L20/1000000)</f>
        <v>#N/A</v>
      </c>
      <c r="M23" s="8" t="e">
        <f>IF(ISBLANK('2.1 Nominal investment'!M23),NA(),'2.1 Nominal investment'!M23/'Historical population and GDP'!$L20/1000000)</f>
        <v>#N/A</v>
      </c>
      <c r="N23" s="8" t="e">
        <f>IF(ISBLANK('2.1 Nominal investment'!N23),NA(),'2.1 Nominal investment'!N23/'Historical population and GDP'!$L20/1000000)</f>
        <v>#N/A</v>
      </c>
      <c r="O23" s="8"/>
      <c r="P23" s="8">
        <f>IF(ISBLANK('2.1 Nominal investment'!P23),NA(),'2.1 Nominal investment'!P23/'Historical population and GDP'!$L20/1000000)</f>
        <v>4.5153695716275741E-2</v>
      </c>
      <c r="Q23" s="8">
        <f>IF(ISBLANK('2.1 Nominal investment'!Q23),NA(),'2.1 Nominal investment'!Q23/'Historical population and GDP'!$L20/1000000)</f>
        <v>3.0805865596305758E-4</v>
      </c>
      <c r="R23" s="8">
        <f>IF(ISBLANK('2.1 Nominal investment'!R23),NA(),'2.1 Nominal investment'!R23/'Historical population and GDP'!$L20/1000000)</f>
        <v>4.5461754372238795E-2</v>
      </c>
      <c r="T23" s="35"/>
      <c r="V23" s="17"/>
      <c r="W23" s="17"/>
      <c r="X23" s="17"/>
      <c r="Y23" s="17"/>
    </row>
    <row r="24" spans="1:25">
      <c r="A24" s="4">
        <f t="shared" si="0"/>
        <v>1886</v>
      </c>
      <c r="B24" s="8" t="e">
        <f>IF(ISBLANK('2.1 Nominal investment'!B24),NA(),'2.1 Nominal investment'!B24/'Historical population and GDP'!$L21/1000000)</f>
        <v>#N/A</v>
      </c>
      <c r="C24" s="8" t="e">
        <f>IF(ISBLANK('2.1 Nominal investment'!C24),NA(),'2.1 Nominal investment'!C24/'Historical population and GDP'!$L21/1000000)</f>
        <v>#N/A</v>
      </c>
      <c r="D24" s="8">
        <f>IF(ISBLANK('2.1 Nominal investment'!D24),NA(),'2.1 Nominal investment'!D24/'Historical population and GDP'!$L21/1000000)</f>
        <v>1.6320919882671387E-2</v>
      </c>
      <c r="E24" s="8">
        <f>IF(ISBLANK('2.1 Nominal investment'!E24),NA(),'2.1 Nominal investment'!E24/'Historical population and GDP'!$L21/1000000)</f>
        <v>4.0922398906633357E-2</v>
      </c>
      <c r="F24" s="8" t="e">
        <f>IF(ISBLANK('2.1 Nominal investment'!F24),NA(),'2.1 Nominal investment'!F24/'Historical population and GDP'!$L21/1000000)</f>
        <v>#N/A</v>
      </c>
      <c r="G24" s="8">
        <f>IF(ISBLANK('2.1 Nominal investment'!G24),NA(),'2.1 Nominal investment'!G24/'Historical population and GDP'!$L21/1000000)</f>
        <v>2.179886138293913E-3</v>
      </c>
      <c r="H24" s="8">
        <f>IF(ISBLANK('2.1 Nominal investment'!H24),NA(),'2.1 Nominal investment'!H24/'Historical population and GDP'!$L21/1000000)</f>
        <v>1.2453598110375573E-3</v>
      </c>
      <c r="I24" s="8">
        <f>IF(ISBLANK('2.1 Nominal investment'!I24),NA(),'2.1 Nominal investment'!I24/'Historical population and GDP'!$L21/1000000)</f>
        <v>8.1419870917926254E-4</v>
      </c>
      <c r="J24" s="26" t="e">
        <f>IF(ISBLANK('2.1 Nominal investment'!J24),NA(),'2.1 Nominal investment'!J24/'Historical population and GDP'!$L21/1000000)</f>
        <v>#N/A</v>
      </c>
      <c r="K24" s="8" t="e">
        <f>IF(ISBLANK('2.1 Nominal investment'!K24),NA(),'2.1 Nominal investment'!K24/'Historical population and GDP'!$L21/1000000)</f>
        <v>#N/A</v>
      </c>
      <c r="L24" s="8" t="e">
        <f>IF(ISBLANK('2.1 Nominal investment'!L24),NA(),'2.1 Nominal investment'!L24/'Historical population and GDP'!$L21/1000000)</f>
        <v>#N/A</v>
      </c>
      <c r="M24" s="8" t="e">
        <f>IF(ISBLANK('2.1 Nominal investment'!M24),NA(),'2.1 Nominal investment'!M24/'Historical population and GDP'!$L21/1000000)</f>
        <v>#N/A</v>
      </c>
      <c r="N24" s="8" t="e">
        <f>IF(ISBLANK('2.1 Nominal investment'!N24),NA(),'2.1 Nominal investment'!N24/'Historical population and GDP'!$L21/1000000)</f>
        <v>#N/A</v>
      </c>
      <c r="O24" s="8"/>
      <c r="P24" s="8">
        <f>IF(ISBLANK('2.1 Nominal investment'!P24),NA(),'2.1 Nominal investment'!P24/'Historical population and GDP'!$L21/1000000)</f>
        <v>6.0668564738636209E-2</v>
      </c>
      <c r="Q24" s="8">
        <f>IF(ISBLANK('2.1 Nominal investment'!Q24),NA(),'2.1 Nominal investment'!Q24/'Historical population and GDP'!$L21/1000000)</f>
        <v>8.1419870917926254E-4</v>
      </c>
      <c r="R24" s="8">
        <f>IF(ISBLANK('2.1 Nominal investment'!R24),NA(),'2.1 Nominal investment'!R24/'Historical population and GDP'!$L21/1000000)</f>
        <v>6.1482763447815475E-2</v>
      </c>
      <c r="T24" s="35"/>
      <c r="V24" s="17"/>
      <c r="W24" s="17"/>
      <c r="X24" s="17"/>
      <c r="Y24" s="17"/>
    </row>
    <row r="25" spans="1:25">
      <c r="A25" s="4">
        <f t="shared" si="0"/>
        <v>1887</v>
      </c>
      <c r="B25" s="8" t="e">
        <f>IF(ISBLANK('2.1 Nominal investment'!B25),NA(),'2.1 Nominal investment'!B25/'Historical population and GDP'!$L22/1000000)</f>
        <v>#N/A</v>
      </c>
      <c r="C25" s="8" t="e">
        <f>IF(ISBLANK('2.1 Nominal investment'!C25),NA(),'2.1 Nominal investment'!C25/'Historical population and GDP'!$L22/1000000)</f>
        <v>#N/A</v>
      </c>
      <c r="D25" s="8">
        <f>IF(ISBLANK('2.1 Nominal investment'!D25),NA(),'2.1 Nominal investment'!D25/'Historical population and GDP'!$L22/1000000)</f>
        <v>1.4083456843023102E-2</v>
      </c>
      <c r="E25" s="8">
        <f>IF(ISBLANK('2.1 Nominal investment'!E25),NA(),'2.1 Nominal investment'!E25/'Historical population and GDP'!$L22/1000000)</f>
        <v>3.3561493547746776E-2</v>
      </c>
      <c r="F25" s="8" t="e">
        <f>IF(ISBLANK('2.1 Nominal investment'!F25),NA(),'2.1 Nominal investment'!F25/'Historical population and GDP'!$L22/1000000)</f>
        <v>#N/A</v>
      </c>
      <c r="G25" s="8">
        <f>IF(ISBLANK('2.1 Nominal investment'!G25),NA(),'2.1 Nominal investment'!G25/'Historical population and GDP'!$L22/1000000)</f>
        <v>2.4599771155803573E-3</v>
      </c>
      <c r="H25" s="8">
        <f>IF(ISBLANK('2.1 Nominal investment'!H25),NA(),'2.1 Nominal investment'!H25/'Historical population and GDP'!$L22/1000000)</f>
        <v>1.0469110684158611E-3</v>
      </c>
      <c r="I25" s="8">
        <f>IF(ISBLANK('2.1 Nominal investment'!I25),NA(),'2.1 Nominal investment'!I25/'Historical population and GDP'!$L22/1000000)</f>
        <v>1.450200437797399E-3</v>
      </c>
      <c r="J25" s="26" t="e">
        <f>IF(ISBLANK('2.1 Nominal investment'!J25),NA(),'2.1 Nominal investment'!J25/'Historical population and GDP'!$L22/1000000)</f>
        <v>#N/A</v>
      </c>
      <c r="K25" s="8" t="e">
        <f>IF(ISBLANK('2.1 Nominal investment'!K25),NA(),'2.1 Nominal investment'!K25/'Historical population and GDP'!$L22/1000000)</f>
        <v>#N/A</v>
      </c>
      <c r="L25" s="8" t="e">
        <f>IF(ISBLANK('2.1 Nominal investment'!L25),NA(),'2.1 Nominal investment'!L25/'Historical population and GDP'!$L22/1000000)</f>
        <v>#N/A</v>
      </c>
      <c r="M25" s="8" t="e">
        <f>IF(ISBLANK('2.1 Nominal investment'!M25),NA(),'2.1 Nominal investment'!M25/'Historical population and GDP'!$L22/1000000)</f>
        <v>#N/A</v>
      </c>
      <c r="N25" s="8" t="e">
        <f>IF(ISBLANK('2.1 Nominal investment'!N25),NA(),'2.1 Nominal investment'!N25/'Historical population and GDP'!$L22/1000000)</f>
        <v>#N/A</v>
      </c>
      <c r="O25" s="8"/>
      <c r="P25" s="8">
        <f>IF(ISBLANK('2.1 Nominal investment'!P25),NA(),'2.1 Nominal investment'!P25/'Historical population and GDP'!$L22/1000000)</f>
        <v>5.1151838574766094E-2</v>
      </c>
      <c r="Q25" s="8">
        <f>IF(ISBLANK('2.1 Nominal investment'!Q25),NA(),'2.1 Nominal investment'!Q25/'Historical population and GDP'!$L22/1000000)</f>
        <v>1.450200437797399E-3</v>
      </c>
      <c r="R25" s="8">
        <f>IF(ISBLANK('2.1 Nominal investment'!R25),NA(),'2.1 Nominal investment'!R25/'Historical population and GDP'!$L22/1000000)</f>
        <v>5.2602039012563495E-2</v>
      </c>
      <c r="T25" s="35"/>
      <c r="V25" s="17"/>
      <c r="W25" s="17"/>
      <c r="X25" s="17"/>
      <c r="Y25" s="17"/>
    </row>
    <row r="26" spans="1:25">
      <c r="A26" s="4">
        <f t="shared" si="0"/>
        <v>1888</v>
      </c>
      <c r="B26" s="8" t="e">
        <f>IF(ISBLANK('2.1 Nominal investment'!B26),NA(),'2.1 Nominal investment'!B26/'Historical population and GDP'!$L23/1000000)</f>
        <v>#N/A</v>
      </c>
      <c r="C26" s="8" t="e">
        <f>IF(ISBLANK('2.1 Nominal investment'!C26),NA(),'2.1 Nominal investment'!C26/'Historical population and GDP'!$L23/1000000)</f>
        <v>#N/A</v>
      </c>
      <c r="D26" s="8">
        <f>IF(ISBLANK('2.1 Nominal investment'!D26),NA(),'2.1 Nominal investment'!D26/'Historical population and GDP'!$L23/1000000)</f>
        <v>9.6573424098128913E-3</v>
      </c>
      <c r="E26" s="8">
        <f>IF(ISBLANK('2.1 Nominal investment'!E26),NA(),'2.1 Nominal investment'!E26/'Historical population and GDP'!$L23/1000000)</f>
        <v>9.1263710524574874E-3</v>
      </c>
      <c r="F26" s="8" t="e">
        <f>IF(ISBLANK('2.1 Nominal investment'!F26),NA(),'2.1 Nominal investment'!F26/'Historical population and GDP'!$L23/1000000)</f>
        <v>#N/A</v>
      </c>
      <c r="G26" s="8">
        <f>IF(ISBLANK('2.1 Nominal investment'!G26),NA(),'2.1 Nominal investment'!G26/'Historical population and GDP'!$L23/1000000)</f>
        <v>2.3557047291933009E-3</v>
      </c>
      <c r="H26" s="8">
        <f>IF(ISBLANK('2.1 Nominal investment'!H26),NA(),'2.1 Nominal investment'!H26/'Historical population and GDP'!$L23/1000000)</f>
        <v>9.3254918789699632E-4</v>
      </c>
      <c r="I26" s="8">
        <f>IF(ISBLANK('2.1 Nominal investment'!I26),NA(),'2.1 Nominal investment'!I26/'Historical population and GDP'!$L23/1000000)</f>
        <v>8.9970470990523397E-4</v>
      </c>
      <c r="J26" s="26" t="e">
        <f>IF(ISBLANK('2.1 Nominal investment'!J26),NA(),'2.1 Nominal investment'!J26/'Historical population and GDP'!$L23/1000000)</f>
        <v>#N/A</v>
      </c>
      <c r="K26" s="8" t="e">
        <f>IF(ISBLANK('2.1 Nominal investment'!K26),NA(),'2.1 Nominal investment'!K26/'Historical population and GDP'!$L23/1000000)</f>
        <v>#N/A</v>
      </c>
      <c r="L26" s="8" t="e">
        <f>IF(ISBLANK('2.1 Nominal investment'!L26),NA(),'2.1 Nominal investment'!L26/'Historical population and GDP'!$L23/1000000)</f>
        <v>#N/A</v>
      </c>
      <c r="M26" s="8" t="e">
        <f>IF(ISBLANK('2.1 Nominal investment'!M26),NA(),'2.1 Nominal investment'!M26/'Historical population and GDP'!$L23/1000000)</f>
        <v>#N/A</v>
      </c>
      <c r="N26" s="8" t="e">
        <f>IF(ISBLANK('2.1 Nominal investment'!N26),NA(),'2.1 Nominal investment'!N26/'Historical population and GDP'!$L23/1000000)</f>
        <v>#N/A</v>
      </c>
      <c r="O26" s="8"/>
      <c r="P26" s="8">
        <f>IF(ISBLANK('2.1 Nominal investment'!P26),NA(),'2.1 Nominal investment'!P26/'Historical population and GDP'!$L23/1000000)</f>
        <v>2.207196737936068E-2</v>
      </c>
      <c r="Q26" s="8">
        <f>IF(ISBLANK('2.1 Nominal investment'!Q26),NA(),'2.1 Nominal investment'!Q26/'Historical population and GDP'!$L23/1000000)</f>
        <v>8.9970470990523397E-4</v>
      </c>
      <c r="R26" s="8">
        <f>IF(ISBLANK('2.1 Nominal investment'!R26),NA(),'2.1 Nominal investment'!R26/'Historical population and GDP'!$L23/1000000)</f>
        <v>2.2971672089265909E-2</v>
      </c>
      <c r="T26" s="35"/>
      <c r="V26" s="17"/>
      <c r="W26" s="17"/>
      <c r="X26" s="17"/>
      <c r="Y26" s="17"/>
    </row>
    <row r="27" spans="1:25">
      <c r="A27" s="4">
        <f t="shared" si="0"/>
        <v>1889</v>
      </c>
      <c r="B27" s="8" t="e">
        <f>IF(ISBLANK('2.1 Nominal investment'!B27),NA(),'2.1 Nominal investment'!B27/'Historical population and GDP'!$L24/1000000)</f>
        <v>#N/A</v>
      </c>
      <c r="C27" s="8" t="e">
        <f>IF(ISBLANK('2.1 Nominal investment'!C27),NA(),'2.1 Nominal investment'!C27/'Historical population and GDP'!$L24/1000000)</f>
        <v>#N/A</v>
      </c>
      <c r="D27" s="8">
        <f>IF(ISBLANK('2.1 Nominal investment'!D27),NA(),'2.1 Nominal investment'!D27/'Historical population and GDP'!$L24/1000000)</f>
        <v>1.0103311056214922E-2</v>
      </c>
      <c r="E27" s="8">
        <f>IF(ISBLANK('2.1 Nominal investment'!E27),NA(),'2.1 Nominal investment'!E27/'Historical population and GDP'!$L24/1000000)</f>
        <v>5.3147233184115128E-3</v>
      </c>
      <c r="F27" s="8" t="e">
        <f>IF(ISBLANK('2.1 Nominal investment'!F27),NA(),'2.1 Nominal investment'!F27/'Historical population and GDP'!$L24/1000000)</f>
        <v>#N/A</v>
      </c>
      <c r="G27" s="8">
        <f>IF(ISBLANK('2.1 Nominal investment'!G27),NA(),'2.1 Nominal investment'!G27/'Historical population and GDP'!$L24/1000000)</f>
        <v>2.0528835575152893E-3</v>
      </c>
      <c r="H27" s="8">
        <f>IF(ISBLANK('2.1 Nominal investment'!H27),NA(),'2.1 Nominal investment'!H27/'Historical population and GDP'!$L24/1000000)</f>
        <v>8.8605846591972674E-4</v>
      </c>
      <c r="I27" s="8">
        <f>IF(ISBLANK('2.1 Nominal investment'!I27),NA(),'2.1 Nominal investment'!I27/'Historical population and GDP'!$L24/1000000)</f>
        <v>8.7167220968236152E-4</v>
      </c>
      <c r="J27" s="26" t="e">
        <f>IF(ISBLANK('2.1 Nominal investment'!J27),NA(),'2.1 Nominal investment'!J27/'Historical population and GDP'!$L24/1000000)</f>
        <v>#N/A</v>
      </c>
      <c r="K27" s="8" t="e">
        <f>IF(ISBLANK('2.1 Nominal investment'!K27),NA(),'2.1 Nominal investment'!K27/'Historical population and GDP'!$L24/1000000)</f>
        <v>#N/A</v>
      </c>
      <c r="L27" s="8" t="e">
        <f>IF(ISBLANK('2.1 Nominal investment'!L27),NA(),'2.1 Nominal investment'!L27/'Historical population and GDP'!$L24/1000000)</f>
        <v>#N/A</v>
      </c>
      <c r="M27" s="8" t="e">
        <f>IF(ISBLANK('2.1 Nominal investment'!M27),NA(),'2.1 Nominal investment'!M27/'Historical population and GDP'!$L24/1000000)</f>
        <v>#N/A</v>
      </c>
      <c r="N27" s="8" t="e">
        <f>IF(ISBLANK('2.1 Nominal investment'!N27),NA(),'2.1 Nominal investment'!N27/'Historical population and GDP'!$L24/1000000)</f>
        <v>#N/A</v>
      </c>
      <c r="O27" s="8"/>
      <c r="P27" s="8">
        <f>IF(ISBLANK('2.1 Nominal investment'!P27),NA(),'2.1 Nominal investment'!P27/'Historical population and GDP'!$L24/1000000)</f>
        <v>1.8356976398061449E-2</v>
      </c>
      <c r="Q27" s="8">
        <f>IF(ISBLANK('2.1 Nominal investment'!Q27),NA(),'2.1 Nominal investment'!Q27/'Historical population and GDP'!$L24/1000000)</f>
        <v>8.7167220968236152E-4</v>
      </c>
      <c r="R27" s="8">
        <f>IF(ISBLANK('2.1 Nominal investment'!R27),NA(),'2.1 Nominal investment'!R27/'Historical population and GDP'!$L24/1000000)</f>
        <v>1.9228648607743811E-2</v>
      </c>
      <c r="T27" s="35"/>
      <c r="V27" s="17"/>
      <c r="W27" s="17"/>
      <c r="X27" s="17"/>
      <c r="Y27" s="17"/>
    </row>
    <row r="28" spans="1:25">
      <c r="A28" s="4">
        <f t="shared" si="0"/>
        <v>1890</v>
      </c>
      <c r="B28" s="8" t="e">
        <f>IF(ISBLANK('2.1 Nominal investment'!B28),NA(),'2.1 Nominal investment'!B28/'Historical population and GDP'!$L25/1000000)</f>
        <v>#N/A</v>
      </c>
      <c r="C28" s="8" t="e">
        <f>IF(ISBLANK('2.1 Nominal investment'!C28),NA(),'2.1 Nominal investment'!C28/'Historical population and GDP'!$L25/1000000)</f>
        <v>#N/A</v>
      </c>
      <c r="D28" s="8">
        <f>IF(ISBLANK('2.1 Nominal investment'!D28),NA(),'2.1 Nominal investment'!D28/'Historical population and GDP'!$L25/1000000)</f>
        <v>8.9307961314261403E-3</v>
      </c>
      <c r="E28" s="8">
        <f>IF(ISBLANK('2.1 Nominal investment'!E28),NA(),'2.1 Nominal investment'!E28/'Historical population and GDP'!$L25/1000000)</f>
        <v>8.6960954941530319E-3</v>
      </c>
      <c r="F28" s="8" t="e">
        <f>IF(ISBLANK('2.1 Nominal investment'!F28),NA(),'2.1 Nominal investment'!F28/'Historical population and GDP'!$L25/1000000)</f>
        <v>#N/A</v>
      </c>
      <c r="G28" s="8">
        <f>IF(ISBLANK('2.1 Nominal investment'!G28),NA(),'2.1 Nominal investment'!G28/'Historical population and GDP'!$L25/1000000)</f>
        <v>1.9209147047449943E-3</v>
      </c>
      <c r="H28" s="8">
        <f>IF(ISBLANK('2.1 Nominal investment'!H28),NA(),'2.1 Nominal investment'!H28/'Historical population and GDP'!$L25/1000000)</f>
        <v>7.5524982219519815E-4</v>
      </c>
      <c r="I28" s="8">
        <f>IF(ISBLANK('2.1 Nominal investment'!I28),NA(),'2.1 Nominal investment'!I28/'Historical population and GDP'!$L25/1000000)</f>
        <v>5.123763981415211E-4</v>
      </c>
      <c r="J28" s="26" t="e">
        <f>IF(ISBLANK('2.1 Nominal investment'!J28),NA(),'2.1 Nominal investment'!J28/'Historical population and GDP'!$L25/1000000)</f>
        <v>#N/A</v>
      </c>
      <c r="K28" s="8" t="e">
        <f>IF(ISBLANK('2.1 Nominal investment'!K28),NA(),'2.1 Nominal investment'!K28/'Historical population and GDP'!$L25/1000000)</f>
        <v>#N/A</v>
      </c>
      <c r="L28" s="8" t="e">
        <f>IF(ISBLANK('2.1 Nominal investment'!L28),NA(),'2.1 Nominal investment'!L28/'Historical population and GDP'!$L25/1000000)</f>
        <v>#N/A</v>
      </c>
      <c r="M28" s="8" t="e">
        <f>IF(ISBLANK('2.1 Nominal investment'!M28),NA(),'2.1 Nominal investment'!M28/'Historical population and GDP'!$L25/1000000)</f>
        <v>#N/A</v>
      </c>
      <c r="N28" s="8" t="e">
        <f>IF(ISBLANK('2.1 Nominal investment'!N28),NA(),'2.1 Nominal investment'!N28/'Historical population and GDP'!$L25/1000000)</f>
        <v>#N/A</v>
      </c>
      <c r="O28" s="8"/>
      <c r="P28" s="8">
        <f>IF(ISBLANK('2.1 Nominal investment'!P28),NA(),'2.1 Nominal investment'!P28/'Historical population and GDP'!$L25/1000000)</f>
        <v>2.0303056152519365E-2</v>
      </c>
      <c r="Q28" s="8">
        <f>IF(ISBLANK('2.1 Nominal investment'!Q28),NA(),'2.1 Nominal investment'!Q28/'Historical population and GDP'!$L25/1000000)</f>
        <v>5.123763981415211E-4</v>
      </c>
      <c r="R28" s="8">
        <f>IF(ISBLANK('2.1 Nominal investment'!R28),NA(),'2.1 Nominal investment'!R28/'Historical population and GDP'!$L25/1000000)</f>
        <v>2.0815432550660887E-2</v>
      </c>
      <c r="T28" s="35"/>
      <c r="V28" s="17"/>
      <c r="W28" s="17"/>
      <c r="X28" s="17"/>
      <c r="Y28" s="17"/>
    </row>
    <row r="29" spans="1:25">
      <c r="A29" s="4">
        <f t="shared" si="0"/>
        <v>1891</v>
      </c>
      <c r="B29" s="8" t="e">
        <f>IF(ISBLANK('2.1 Nominal investment'!B29),NA(),'2.1 Nominal investment'!B29/'Historical population and GDP'!$L26/1000000)</f>
        <v>#N/A</v>
      </c>
      <c r="C29" s="8" t="e">
        <f>IF(ISBLANK('2.1 Nominal investment'!C29),NA(),'2.1 Nominal investment'!C29/'Historical population and GDP'!$L26/1000000)</f>
        <v>#N/A</v>
      </c>
      <c r="D29" s="8">
        <f>IF(ISBLANK('2.1 Nominal investment'!D29),NA(),'2.1 Nominal investment'!D29/'Historical population and GDP'!$L26/1000000)</f>
        <v>1.0047892682650763E-2</v>
      </c>
      <c r="E29" s="8">
        <f>IF(ISBLANK('2.1 Nominal investment'!E29),NA(),'2.1 Nominal investment'!E29/'Historical population and GDP'!$L26/1000000)</f>
        <v>8.9170391385246604E-3</v>
      </c>
      <c r="F29" s="8" t="e">
        <f>IF(ISBLANK('2.1 Nominal investment'!F29),NA(),'2.1 Nominal investment'!F29/'Historical population and GDP'!$L26/1000000)</f>
        <v>#N/A</v>
      </c>
      <c r="G29" s="8">
        <f>IF(ISBLANK('2.1 Nominal investment'!G29),NA(),'2.1 Nominal investment'!G29/'Historical population and GDP'!$L26/1000000)</f>
        <v>1.7433480317413917E-3</v>
      </c>
      <c r="H29" s="8">
        <f>IF(ISBLANK('2.1 Nominal investment'!H29),NA(),'2.1 Nominal investment'!H29/'Historical population and GDP'!$L26/1000000)</f>
        <v>1.3807710575614324E-3</v>
      </c>
      <c r="I29" s="8">
        <f>IF(ISBLANK('2.1 Nominal investment'!I29),NA(),'2.1 Nominal investment'!I29/'Historical population and GDP'!$L26/1000000)</f>
        <v>8.1988382312286618E-4</v>
      </c>
      <c r="J29" s="26" t="e">
        <f>IF(ISBLANK('2.1 Nominal investment'!J29),NA(),'2.1 Nominal investment'!J29/'Historical population and GDP'!$L26/1000000)</f>
        <v>#N/A</v>
      </c>
      <c r="K29" s="8" t="e">
        <f>IF(ISBLANK('2.1 Nominal investment'!K29),NA(),'2.1 Nominal investment'!K29/'Historical population and GDP'!$L26/1000000)</f>
        <v>#N/A</v>
      </c>
      <c r="L29" s="8" t="e">
        <f>IF(ISBLANK('2.1 Nominal investment'!L29),NA(),'2.1 Nominal investment'!L29/'Historical population and GDP'!$L26/1000000)</f>
        <v>#N/A</v>
      </c>
      <c r="M29" s="8" t="e">
        <f>IF(ISBLANK('2.1 Nominal investment'!M29),NA(),'2.1 Nominal investment'!M29/'Historical population and GDP'!$L26/1000000)</f>
        <v>#N/A</v>
      </c>
      <c r="N29" s="8" t="e">
        <f>IF(ISBLANK('2.1 Nominal investment'!N29),NA(),'2.1 Nominal investment'!N29/'Historical population and GDP'!$L26/1000000)</f>
        <v>#N/A</v>
      </c>
      <c r="O29" s="8"/>
      <c r="P29" s="8">
        <f>IF(ISBLANK('2.1 Nominal investment'!P29),NA(),'2.1 Nominal investment'!P29/'Historical population and GDP'!$L26/1000000)</f>
        <v>2.2089050910478247E-2</v>
      </c>
      <c r="Q29" s="8">
        <f>IF(ISBLANK('2.1 Nominal investment'!Q29),NA(),'2.1 Nominal investment'!Q29/'Historical population and GDP'!$L26/1000000)</f>
        <v>8.1988382312286618E-4</v>
      </c>
      <c r="R29" s="8">
        <f>IF(ISBLANK('2.1 Nominal investment'!R29),NA(),'2.1 Nominal investment'!R29/'Historical population and GDP'!$L26/1000000)</f>
        <v>2.2908934733601113E-2</v>
      </c>
      <c r="T29" s="35"/>
      <c r="V29" s="17"/>
      <c r="W29" s="17"/>
      <c r="X29" s="17"/>
      <c r="Y29" s="17"/>
    </row>
    <row r="30" spans="1:25">
      <c r="A30" s="4">
        <f t="shared" si="0"/>
        <v>1892</v>
      </c>
      <c r="B30" s="8" t="e">
        <f>IF(ISBLANK('2.1 Nominal investment'!B30),NA(),'2.1 Nominal investment'!B30/'Historical population and GDP'!$L27/1000000)</f>
        <v>#N/A</v>
      </c>
      <c r="C30" s="8" t="e">
        <f>IF(ISBLANK('2.1 Nominal investment'!C30),NA(),'2.1 Nominal investment'!C30/'Historical population and GDP'!$L27/1000000)</f>
        <v>#N/A</v>
      </c>
      <c r="D30" s="8">
        <f>IF(ISBLANK('2.1 Nominal investment'!D30),NA(),'2.1 Nominal investment'!D30/'Historical population and GDP'!$L27/1000000)</f>
        <v>1.0401824948793409E-2</v>
      </c>
      <c r="E30" s="8">
        <f>IF(ISBLANK('2.1 Nominal investment'!E30),NA(),'2.1 Nominal investment'!E30/'Historical population and GDP'!$L27/1000000)</f>
        <v>7.036620303798472E-3</v>
      </c>
      <c r="F30" s="8" t="e">
        <f>IF(ISBLANK('2.1 Nominal investment'!F30),NA(),'2.1 Nominal investment'!F30/'Historical population and GDP'!$L27/1000000)</f>
        <v>#N/A</v>
      </c>
      <c r="G30" s="8">
        <f>IF(ISBLANK('2.1 Nominal investment'!G30),NA(),'2.1 Nominal investment'!G30/'Historical population and GDP'!$L27/1000000)</f>
        <v>1.3215725643810445E-3</v>
      </c>
      <c r="H30" s="8">
        <f>IF(ISBLANK('2.1 Nominal investment'!H30),NA(),'2.1 Nominal investment'!H30/'Historical population and GDP'!$L27/1000000)</f>
        <v>1.4835848558780119E-3</v>
      </c>
      <c r="I30" s="8">
        <f>IF(ISBLANK('2.1 Nominal investment'!I30),NA(),'2.1 Nominal investment'!I30/'Historical population and GDP'!$L27/1000000)</f>
        <v>9.7586596341279661E-4</v>
      </c>
      <c r="J30" s="26" t="e">
        <f>IF(ISBLANK('2.1 Nominal investment'!J30),NA(),'2.1 Nominal investment'!J30/'Historical population and GDP'!$L27/1000000)</f>
        <v>#N/A</v>
      </c>
      <c r="K30" s="8" t="e">
        <f>IF(ISBLANK('2.1 Nominal investment'!K30),NA(),'2.1 Nominal investment'!K30/'Historical population and GDP'!$L27/1000000)</f>
        <v>#N/A</v>
      </c>
      <c r="L30" s="8" t="e">
        <f>IF(ISBLANK('2.1 Nominal investment'!L30),NA(),'2.1 Nominal investment'!L30/'Historical population and GDP'!$L27/1000000)</f>
        <v>#N/A</v>
      </c>
      <c r="M30" s="8" t="e">
        <f>IF(ISBLANK('2.1 Nominal investment'!M30),NA(),'2.1 Nominal investment'!M30/'Historical population and GDP'!$L27/1000000)</f>
        <v>#N/A</v>
      </c>
      <c r="N30" s="8" t="e">
        <f>IF(ISBLANK('2.1 Nominal investment'!N30),NA(),'2.1 Nominal investment'!N30/'Historical population and GDP'!$L27/1000000)</f>
        <v>#N/A</v>
      </c>
      <c r="O30" s="8"/>
      <c r="P30" s="8">
        <f>IF(ISBLANK('2.1 Nominal investment'!P30),NA(),'2.1 Nominal investment'!P30/'Historical population and GDP'!$L27/1000000)</f>
        <v>2.0243602672850934E-2</v>
      </c>
      <c r="Q30" s="8">
        <f>IF(ISBLANK('2.1 Nominal investment'!Q30),NA(),'2.1 Nominal investment'!Q30/'Historical population and GDP'!$L27/1000000)</f>
        <v>9.7586596341279661E-4</v>
      </c>
      <c r="R30" s="8">
        <f>IF(ISBLANK('2.1 Nominal investment'!R30),NA(),'2.1 Nominal investment'!R30/'Historical population and GDP'!$L27/1000000)</f>
        <v>2.1219468636263734E-2</v>
      </c>
      <c r="T30" s="35"/>
      <c r="V30" s="17"/>
      <c r="W30" s="17"/>
      <c r="X30" s="17"/>
      <c r="Y30" s="17"/>
    </row>
    <row r="31" spans="1:25">
      <c r="A31" s="4">
        <f t="shared" si="0"/>
        <v>1893</v>
      </c>
      <c r="B31" s="8" t="e">
        <f>IF(ISBLANK('2.1 Nominal investment'!B31),NA(),'2.1 Nominal investment'!B31/'Historical population and GDP'!$L28/1000000)</f>
        <v>#N/A</v>
      </c>
      <c r="C31" s="8" t="e">
        <f>IF(ISBLANK('2.1 Nominal investment'!C31),NA(),'2.1 Nominal investment'!C31/'Historical population and GDP'!$L28/1000000)</f>
        <v>#N/A</v>
      </c>
      <c r="D31" s="8">
        <f>IF(ISBLANK('2.1 Nominal investment'!D31),NA(),'2.1 Nominal investment'!D31/'Historical population and GDP'!$L28/1000000)</f>
        <v>1.2640324588320465E-2</v>
      </c>
      <c r="E31" s="8">
        <f>IF(ISBLANK('2.1 Nominal investment'!E31),NA(),'2.1 Nominal investment'!E31/'Historical population and GDP'!$L28/1000000)</f>
        <v>4.3241334844675919E-3</v>
      </c>
      <c r="F31" s="8" t="e">
        <f>IF(ISBLANK('2.1 Nominal investment'!F31),NA(),'2.1 Nominal investment'!F31/'Historical population and GDP'!$L28/1000000)</f>
        <v>#N/A</v>
      </c>
      <c r="G31" s="8">
        <f>IF(ISBLANK('2.1 Nominal investment'!G31),NA(),'2.1 Nominal investment'!G31/'Historical population and GDP'!$L28/1000000)</f>
        <v>1.7284315015720852E-3</v>
      </c>
      <c r="H31" s="8">
        <f>IF(ISBLANK('2.1 Nominal investment'!H31),NA(),'2.1 Nominal investment'!H31/'Historical population and GDP'!$L28/1000000)</f>
        <v>1.392750447840363E-3</v>
      </c>
      <c r="I31" s="8">
        <f>IF(ISBLANK('2.1 Nominal investment'!I31),NA(),'2.1 Nominal investment'!I31/'Historical population and GDP'!$L28/1000000)</f>
        <v>9.5840510037759443E-4</v>
      </c>
      <c r="J31" s="26" t="e">
        <f>IF(ISBLANK('2.1 Nominal investment'!J31),NA(),'2.1 Nominal investment'!J31/'Historical population and GDP'!$L28/1000000)</f>
        <v>#N/A</v>
      </c>
      <c r="K31" s="8" t="e">
        <f>IF(ISBLANK('2.1 Nominal investment'!K31),NA(),'2.1 Nominal investment'!K31/'Historical population and GDP'!$L28/1000000)</f>
        <v>#N/A</v>
      </c>
      <c r="L31" s="8" t="e">
        <f>IF(ISBLANK('2.1 Nominal investment'!L31),NA(),'2.1 Nominal investment'!L31/'Historical population and GDP'!$L28/1000000)</f>
        <v>#N/A</v>
      </c>
      <c r="M31" s="8" t="e">
        <f>IF(ISBLANK('2.1 Nominal investment'!M31),NA(),'2.1 Nominal investment'!M31/'Historical population and GDP'!$L28/1000000)</f>
        <v>#N/A</v>
      </c>
      <c r="N31" s="8" t="e">
        <f>IF(ISBLANK('2.1 Nominal investment'!N31),NA(),'2.1 Nominal investment'!N31/'Historical population and GDP'!$L28/1000000)</f>
        <v>#N/A</v>
      </c>
      <c r="O31" s="8"/>
      <c r="P31" s="8">
        <f>IF(ISBLANK('2.1 Nominal investment'!P31),NA(),'2.1 Nominal investment'!P31/'Historical population and GDP'!$L28/1000000)</f>
        <v>2.0085640022200507E-2</v>
      </c>
      <c r="Q31" s="8">
        <f>IF(ISBLANK('2.1 Nominal investment'!Q31),NA(),'2.1 Nominal investment'!Q31/'Historical population and GDP'!$L28/1000000)</f>
        <v>9.5840510037759443E-4</v>
      </c>
      <c r="R31" s="8">
        <f>IF(ISBLANK('2.1 Nominal investment'!R31),NA(),'2.1 Nominal investment'!R31/'Historical population and GDP'!$L28/1000000)</f>
        <v>2.1044045122578101E-2</v>
      </c>
      <c r="T31" s="35"/>
      <c r="V31" s="17"/>
      <c r="W31" s="17"/>
      <c r="X31" s="17"/>
      <c r="Y31" s="17"/>
    </row>
    <row r="32" spans="1:25">
      <c r="A32" s="4">
        <f t="shared" si="0"/>
        <v>1894</v>
      </c>
      <c r="B32" s="8" t="e">
        <f>IF(ISBLANK('2.1 Nominal investment'!B32),NA(),'2.1 Nominal investment'!B32/'Historical population and GDP'!$L29/1000000)</f>
        <v>#N/A</v>
      </c>
      <c r="C32" s="8" t="e">
        <f>IF(ISBLANK('2.1 Nominal investment'!C32),NA(),'2.1 Nominal investment'!C32/'Historical population and GDP'!$L29/1000000)</f>
        <v>#N/A</v>
      </c>
      <c r="D32" s="8">
        <f>IF(ISBLANK('2.1 Nominal investment'!D32),NA(),'2.1 Nominal investment'!D32/'Historical population and GDP'!$L29/1000000)</f>
        <v>9.8612289189357726E-3</v>
      </c>
      <c r="E32" s="8">
        <f>IF(ISBLANK('2.1 Nominal investment'!E32),NA(),'2.1 Nominal investment'!E32/'Historical population and GDP'!$L29/1000000)</f>
        <v>1.6269404465370191E-2</v>
      </c>
      <c r="F32" s="8" t="e">
        <f>IF(ISBLANK('2.1 Nominal investment'!F32),NA(),'2.1 Nominal investment'!F32/'Historical population and GDP'!$L29/1000000)</f>
        <v>#N/A</v>
      </c>
      <c r="G32" s="8">
        <f>IF(ISBLANK('2.1 Nominal investment'!G32),NA(),'2.1 Nominal investment'!G32/'Historical population and GDP'!$L29/1000000)</f>
        <v>1.7722838324708318E-3</v>
      </c>
      <c r="H32" s="8">
        <f>IF(ISBLANK('2.1 Nominal investment'!H32),NA(),'2.1 Nominal investment'!H32/'Historical population and GDP'!$L29/1000000)</f>
        <v>5.9347832368554087E-4</v>
      </c>
      <c r="I32" s="8">
        <f>IF(ISBLANK('2.1 Nominal investment'!I32),NA(),'2.1 Nominal investment'!I32/'Historical population and GDP'!$L29/1000000)</f>
        <v>1.0245008927021728E-3</v>
      </c>
      <c r="J32" s="26" t="e">
        <f>IF(ISBLANK('2.1 Nominal investment'!J32),NA(),'2.1 Nominal investment'!J32/'Historical population and GDP'!$L29/1000000)</f>
        <v>#N/A</v>
      </c>
      <c r="K32" s="8" t="e">
        <f>IF(ISBLANK('2.1 Nominal investment'!K32),NA(),'2.1 Nominal investment'!K32/'Historical population and GDP'!$L29/1000000)</f>
        <v>#N/A</v>
      </c>
      <c r="L32" s="8" t="e">
        <f>IF(ISBLANK('2.1 Nominal investment'!L32),NA(),'2.1 Nominal investment'!L32/'Historical population and GDP'!$L29/1000000)</f>
        <v>#N/A</v>
      </c>
      <c r="M32" s="8" t="e">
        <f>IF(ISBLANK('2.1 Nominal investment'!M32),NA(),'2.1 Nominal investment'!M32/'Historical population and GDP'!$L29/1000000)</f>
        <v>#N/A</v>
      </c>
      <c r="N32" s="8" t="e">
        <f>IF(ISBLANK('2.1 Nominal investment'!N32),NA(),'2.1 Nominal investment'!N32/'Historical population and GDP'!$L29/1000000)</f>
        <v>#N/A</v>
      </c>
      <c r="O32" s="8"/>
      <c r="P32" s="8">
        <f>IF(ISBLANK('2.1 Nominal investment'!P32),NA(),'2.1 Nominal investment'!P32/'Historical population and GDP'!$L29/1000000)</f>
        <v>2.8496395540462339E-2</v>
      </c>
      <c r="Q32" s="8">
        <f>IF(ISBLANK('2.1 Nominal investment'!Q32),NA(),'2.1 Nominal investment'!Q32/'Historical population and GDP'!$L29/1000000)</f>
        <v>1.0245008927021728E-3</v>
      </c>
      <c r="R32" s="8">
        <f>IF(ISBLANK('2.1 Nominal investment'!R32),NA(),'2.1 Nominal investment'!R32/'Historical population and GDP'!$L29/1000000)</f>
        <v>2.9520896433164513E-2</v>
      </c>
      <c r="T32" s="35"/>
      <c r="V32" s="17"/>
      <c r="W32" s="17"/>
      <c r="X32" s="17"/>
      <c r="Y32" s="17"/>
    </row>
    <row r="33" spans="1:25">
      <c r="A33" s="4">
        <f t="shared" si="0"/>
        <v>1895</v>
      </c>
      <c r="B33" s="8" t="e">
        <f>IF(ISBLANK('2.1 Nominal investment'!B33),NA(),'2.1 Nominal investment'!B33/'Historical population and GDP'!$L30/1000000)</f>
        <v>#N/A</v>
      </c>
      <c r="C33" s="8" t="e">
        <f>IF(ISBLANK('2.1 Nominal investment'!C33),NA(),'2.1 Nominal investment'!C33/'Historical population and GDP'!$L30/1000000)</f>
        <v>#N/A</v>
      </c>
      <c r="D33" s="8">
        <f>IF(ISBLANK('2.1 Nominal investment'!D33),NA(),'2.1 Nominal investment'!D33/'Historical population and GDP'!$L30/1000000)</f>
        <v>8.9110135920977777E-3</v>
      </c>
      <c r="E33" s="8">
        <f>IF(ISBLANK('2.1 Nominal investment'!E33),NA(),'2.1 Nominal investment'!E33/'Historical population and GDP'!$L30/1000000)</f>
        <v>8.2988144856733313E-3</v>
      </c>
      <c r="F33" s="8" t="e">
        <f>IF(ISBLANK('2.1 Nominal investment'!F33),NA(),'2.1 Nominal investment'!F33/'Historical population and GDP'!$L30/1000000)</f>
        <v>#N/A</v>
      </c>
      <c r="G33" s="8">
        <f>IF(ISBLANK('2.1 Nominal investment'!G33),NA(),'2.1 Nominal investment'!G33/'Historical population and GDP'!$L30/1000000)</f>
        <v>1.5398330036457191E-3</v>
      </c>
      <c r="H33" s="8">
        <f>IF(ISBLANK('2.1 Nominal investment'!H33),NA(),'2.1 Nominal investment'!H33/'Historical population and GDP'!$L30/1000000)</f>
        <v>1.670434568765455E-3</v>
      </c>
      <c r="I33" s="8">
        <f>IF(ISBLANK('2.1 Nominal investment'!I33),NA(),'2.1 Nominal investment'!I33/'Historical population and GDP'!$L30/1000000)</f>
        <v>1.1407852807509312E-3</v>
      </c>
      <c r="J33" s="26" t="e">
        <f>IF(ISBLANK('2.1 Nominal investment'!J33),NA(),'2.1 Nominal investment'!J33/'Historical population and GDP'!$L30/1000000)</f>
        <v>#N/A</v>
      </c>
      <c r="K33" s="8" t="e">
        <f>IF(ISBLANK('2.1 Nominal investment'!K33),NA(),'2.1 Nominal investment'!K33/'Historical population and GDP'!$L30/1000000)</f>
        <v>#N/A</v>
      </c>
      <c r="L33" s="8" t="e">
        <f>IF(ISBLANK('2.1 Nominal investment'!L33),NA(),'2.1 Nominal investment'!L33/'Historical population and GDP'!$L30/1000000)</f>
        <v>#N/A</v>
      </c>
      <c r="M33" s="8" t="e">
        <f>IF(ISBLANK('2.1 Nominal investment'!M33),NA(),'2.1 Nominal investment'!M33/'Historical population and GDP'!$L30/1000000)</f>
        <v>#N/A</v>
      </c>
      <c r="N33" s="8" t="e">
        <f>IF(ISBLANK('2.1 Nominal investment'!N33),NA(),'2.1 Nominal investment'!N33/'Historical population and GDP'!$L30/1000000)</f>
        <v>#N/A</v>
      </c>
      <c r="O33" s="8"/>
      <c r="P33" s="8">
        <f>IF(ISBLANK('2.1 Nominal investment'!P33),NA(),'2.1 Nominal investment'!P33/'Historical population and GDP'!$L30/1000000)</f>
        <v>2.0420095650182279E-2</v>
      </c>
      <c r="Q33" s="8">
        <f>IF(ISBLANK('2.1 Nominal investment'!Q33),NA(),'2.1 Nominal investment'!Q33/'Historical population and GDP'!$L30/1000000)</f>
        <v>1.1407852807509312E-3</v>
      </c>
      <c r="R33" s="8">
        <f>IF(ISBLANK('2.1 Nominal investment'!R33),NA(),'2.1 Nominal investment'!R33/'Historical population and GDP'!$L30/1000000)</f>
        <v>2.1560880930933213E-2</v>
      </c>
      <c r="T33" s="35"/>
      <c r="V33" s="17"/>
      <c r="W33" s="17"/>
      <c r="X33" s="17"/>
      <c r="Y33" s="17"/>
    </row>
    <row r="34" spans="1:25">
      <c r="A34" s="4">
        <f t="shared" si="0"/>
        <v>1896</v>
      </c>
      <c r="B34" s="8" t="e">
        <f>IF(ISBLANK('2.1 Nominal investment'!B34),NA(),'2.1 Nominal investment'!B34/'Historical population and GDP'!$L31/1000000)</f>
        <v>#N/A</v>
      </c>
      <c r="C34" s="8" t="e">
        <f>IF(ISBLANK('2.1 Nominal investment'!C34),NA(),'2.1 Nominal investment'!C34/'Historical population and GDP'!$L31/1000000)</f>
        <v>#N/A</v>
      </c>
      <c r="D34" s="8">
        <f>IF(ISBLANK('2.1 Nominal investment'!D34),NA(),'2.1 Nominal investment'!D34/'Historical population and GDP'!$L31/1000000)</f>
        <v>8.4017101747764326E-3</v>
      </c>
      <c r="E34" s="8">
        <f>IF(ISBLANK('2.1 Nominal investment'!E34),NA(),'2.1 Nominal investment'!E34/'Historical population and GDP'!$L31/1000000)</f>
        <v>3.3358348844083285E-2</v>
      </c>
      <c r="F34" s="8" t="e">
        <f>IF(ISBLANK('2.1 Nominal investment'!F34),NA(),'2.1 Nominal investment'!F34/'Historical population and GDP'!$L31/1000000)</f>
        <v>#N/A</v>
      </c>
      <c r="G34" s="8">
        <f>IF(ISBLANK('2.1 Nominal investment'!G34),NA(),'2.1 Nominal investment'!G34/'Historical population and GDP'!$L31/1000000)</f>
        <v>1.5887352204789801E-3</v>
      </c>
      <c r="H34" s="8">
        <f>IF(ISBLANK('2.1 Nominal investment'!H34),NA(),'2.1 Nominal investment'!H34/'Historical population and GDP'!$L31/1000000)</f>
        <v>1.9950319847275967E-3</v>
      </c>
      <c r="I34" s="8">
        <f>IF(ISBLANK('2.1 Nominal investment'!I34),NA(),'2.1 Nominal investment'!I34/'Historical population and GDP'!$L31/1000000)</f>
        <v>9.7244262032844596E-4</v>
      </c>
      <c r="J34" s="26" t="e">
        <f>IF(ISBLANK('2.1 Nominal investment'!J34),NA(),'2.1 Nominal investment'!J34/'Historical population and GDP'!$L31/1000000)</f>
        <v>#N/A</v>
      </c>
      <c r="K34" s="8" t="e">
        <f>IF(ISBLANK('2.1 Nominal investment'!K34),NA(),'2.1 Nominal investment'!K34/'Historical population and GDP'!$L31/1000000)</f>
        <v>#N/A</v>
      </c>
      <c r="L34" s="8" t="e">
        <f>IF(ISBLANK('2.1 Nominal investment'!L34),NA(),'2.1 Nominal investment'!L34/'Historical population and GDP'!$L31/1000000)</f>
        <v>#N/A</v>
      </c>
      <c r="M34" s="8" t="e">
        <f>IF(ISBLANK('2.1 Nominal investment'!M34),NA(),'2.1 Nominal investment'!M34/'Historical population and GDP'!$L31/1000000)</f>
        <v>#N/A</v>
      </c>
      <c r="N34" s="8" t="e">
        <f>IF(ISBLANK('2.1 Nominal investment'!N34),NA(),'2.1 Nominal investment'!N34/'Historical population and GDP'!$L31/1000000)</f>
        <v>#N/A</v>
      </c>
      <c r="O34" s="8"/>
      <c r="P34" s="8">
        <f>IF(ISBLANK('2.1 Nominal investment'!P34),NA(),'2.1 Nominal investment'!P34/'Historical population and GDP'!$L31/1000000)</f>
        <v>4.5343826224066297E-2</v>
      </c>
      <c r="Q34" s="8">
        <f>IF(ISBLANK('2.1 Nominal investment'!Q34),NA(),'2.1 Nominal investment'!Q34/'Historical population and GDP'!$L31/1000000)</f>
        <v>9.7244262032844596E-4</v>
      </c>
      <c r="R34" s="8">
        <f>IF(ISBLANK('2.1 Nominal investment'!R34),NA(),'2.1 Nominal investment'!R34/'Historical population and GDP'!$L31/1000000)</f>
        <v>4.6316268844394742E-2</v>
      </c>
      <c r="T34" s="35"/>
      <c r="V34" s="17"/>
      <c r="W34" s="17"/>
      <c r="X34" s="17"/>
      <c r="Y34" s="17"/>
    </row>
    <row r="35" spans="1:25">
      <c r="A35" s="4">
        <f t="shared" si="0"/>
        <v>1897</v>
      </c>
      <c r="B35" s="8" t="e">
        <f>IF(ISBLANK('2.1 Nominal investment'!B35),NA(),'2.1 Nominal investment'!B35/'Historical population and GDP'!$L32/1000000)</f>
        <v>#N/A</v>
      </c>
      <c r="C35" s="8" t="e">
        <f>IF(ISBLANK('2.1 Nominal investment'!C35),NA(),'2.1 Nominal investment'!C35/'Historical population and GDP'!$L32/1000000)</f>
        <v>#N/A</v>
      </c>
      <c r="D35" s="8">
        <f>IF(ISBLANK('2.1 Nominal investment'!D35),NA(),'2.1 Nominal investment'!D35/'Historical population and GDP'!$L32/1000000)</f>
        <v>1.5687931473733374E-2</v>
      </c>
      <c r="E35" s="8">
        <f>IF(ISBLANK('2.1 Nominal investment'!E35),NA(),'2.1 Nominal investment'!E35/'Historical population and GDP'!$L32/1000000)</f>
        <v>6.8894497556961252E-3</v>
      </c>
      <c r="F35" s="8" t="e">
        <f>IF(ISBLANK('2.1 Nominal investment'!F35),NA(),'2.1 Nominal investment'!F35/'Historical population and GDP'!$L32/1000000)</f>
        <v>#N/A</v>
      </c>
      <c r="G35" s="8">
        <f>IF(ISBLANK('2.1 Nominal investment'!G35),NA(),'2.1 Nominal investment'!G35/'Historical population and GDP'!$L32/1000000)</f>
        <v>1.7891113405257004E-3</v>
      </c>
      <c r="H35" s="8">
        <f>IF(ISBLANK('2.1 Nominal investment'!H35),NA(),'2.1 Nominal investment'!H35/'Historical population and GDP'!$L32/1000000)</f>
        <v>4.7886165846811903E-4</v>
      </c>
      <c r="I35" s="8">
        <f>IF(ISBLANK('2.1 Nominal investment'!I35),NA(),'2.1 Nominal investment'!I35/'Historical population and GDP'!$L32/1000000)</f>
        <v>8.5175076342410439E-4</v>
      </c>
      <c r="J35" s="26" t="e">
        <f>IF(ISBLANK('2.1 Nominal investment'!J35),NA(),'2.1 Nominal investment'!J35/'Historical population and GDP'!$L32/1000000)</f>
        <v>#N/A</v>
      </c>
      <c r="K35" s="8" t="e">
        <f>IF(ISBLANK('2.1 Nominal investment'!K35),NA(),'2.1 Nominal investment'!K35/'Historical population and GDP'!$L32/1000000)</f>
        <v>#N/A</v>
      </c>
      <c r="L35" s="8" t="e">
        <f>IF(ISBLANK('2.1 Nominal investment'!L35),NA(),'2.1 Nominal investment'!L35/'Historical population and GDP'!$L32/1000000)</f>
        <v>#N/A</v>
      </c>
      <c r="M35" s="8" t="e">
        <f>IF(ISBLANK('2.1 Nominal investment'!M35),NA(),'2.1 Nominal investment'!M35/'Historical population and GDP'!$L32/1000000)</f>
        <v>#N/A</v>
      </c>
      <c r="N35" s="8" t="e">
        <f>IF(ISBLANK('2.1 Nominal investment'!N35),NA(),'2.1 Nominal investment'!N35/'Historical population and GDP'!$L32/1000000)</f>
        <v>#N/A</v>
      </c>
      <c r="O35" s="8"/>
      <c r="P35" s="8">
        <f>IF(ISBLANK('2.1 Nominal investment'!P35),NA(),'2.1 Nominal investment'!P35/'Historical population and GDP'!$L32/1000000)</f>
        <v>2.4845354228423319E-2</v>
      </c>
      <c r="Q35" s="8">
        <f>IF(ISBLANK('2.1 Nominal investment'!Q35),NA(),'2.1 Nominal investment'!Q35/'Historical population and GDP'!$L32/1000000)</f>
        <v>8.5175076342410439E-4</v>
      </c>
      <c r="R35" s="8">
        <f>IF(ISBLANK('2.1 Nominal investment'!R35),NA(),'2.1 Nominal investment'!R35/'Historical population and GDP'!$L32/1000000)</f>
        <v>2.5697104991847422E-2</v>
      </c>
      <c r="T35" s="35"/>
      <c r="V35" s="17"/>
      <c r="W35" s="17"/>
      <c r="X35" s="17"/>
      <c r="Y35" s="17"/>
    </row>
    <row r="36" spans="1:25">
      <c r="A36" s="4">
        <f t="shared" si="0"/>
        <v>1898</v>
      </c>
      <c r="B36" s="8" t="e">
        <f>IF(ISBLANK('2.1 Nominal investment'!B36),NA(),'2.1 Nominal investment'!B36/'Historical population and GDP'!$L33/1000000)</f>
        <v>#N/A</v>
      </c>
      <c r="C36" s="8" t="e">
        <f>IF(ISBLANK('2.1 Nominal investment'!C36),NA(),'2.1 Nominal investment'!C36/'Historical population and GDP'!$L33/1000000)</f>
        <v>#N/A</v>
      </c>
      <c r="D36" s="8">
        <f>IF(ISBLANK('2.1 Nominal investment'!D36),NA(),'2.1 Nominal investment'!D36/'Historical population and GDP'!$L33/1000000)</f>
        <v>1.5120651329362588E-2</v>
      </c>
      <c r="E36" s="8">
        <f>IF(ISBLANK('2.1 Nominal investment'!E36),NA(),'2.1 Nominal investment'!E36/'Historical population and GDP'!$L33/1000000)</f>
        <v>1.1066425665685812E-2</v>
      </c>
      <c r="F36" s="8" t="e">
        <f>IF(ISBLANK('2.1 Nominal investment'!F36),NA(),'2.1 Nominal investment'!F36/'Historical population and GDP'!$L33/1000000)</f>
        <v>#N/A</v>
      </c>
      <c r="G36" s="8">
        <f>IF(ISBLANK('2.1 Nominal investment'!G36),NA(),'2.1 Nominal investment'!G36/'Historical population and GDP'!$L33/1000000)</f>
        <v>1.674418017147958E-3</v>
      </c>
      <c r="H36" s="8">
        <f>IF(ISBLANK('2.1 Nominal investment'!H36),NA(),'2.1 Nominal investment'!H36/'Historical population and GDP'!$L33/1000000)</f>
        <v>1.1066526846011855E-3</v>
      </c>
      <c r="I36" s="8">
        <f>IF(ISBLANK('2.1 Nominal investment'!I36),NA(),'2.1 Nominal investment'!I36/'Historical population and GDP'!$L33/1000000)</f>
        <v>8.6321173542851194E-4</v>
      </c>
      <c r="J36" s="26" t="e">
        <f>IF(ISBLANK('2.1 Nominal investment'!J36),NA(),'2.1 Nominal investment'!J36/'Historical population and GDP'!$L33/1000000)</f>
        <v>#N/A</v>
      </c>
      <c r="K36" s="8" t="e">
        <f>IF(ISBLANK('2.1 Nominal investment'!K36),NA(),'2.1 Nominal investment'!K36/'Historical population and GDP'!$L33/1000000)</f>
        <v>#N/A</v>
      </c>
      <c r="L36" s="8" t="e">
        <f>IF(ISBLANK('2.1 Nominal investment'!L36),NA(),'2.1 Nominal investment'!L36/'Historical population and GDP'!$L33/1000000)</f>
        <v>#N/A</v>
      </c>
      <c r="M36" s="8" t="e">
        <f>IF(ISBLANK('2.1 Nominal investment'!M36),NA(),'2.1 Nominal investment'!M36/'Historical population and GDP'!$L33/1000000)</f>
        <v>#N/A</v>
      </c>
      <c r="N36" s="8" t="e">
        <f>IF(ISBLANK('2.1 Nominal investment'!N36),NA(),'2.1 Nominal investment'!N36/'Historical population and GDP'!$L33/1000000)</f>
        <v>#N/A</v>
      </c>
      <c r="O36" s="8"/>
      <c r="P36" s="8">
        <f>IF(ISBLANK('2.1 Nominal investment'!P36),NA(),'2.1 Nominal investment'!P36/'Historical population and GDP'!$L33/1000000)</f>
        <v>2.8968147696797543E-2</v>
      </c>
      <c r="Q36" s="8">
        <f>IF(ISBLANK('2.1 Nominal investment'!Q36),NA(),'2.1 Nominal investment'!Q36/'Historical population and GDP'!$L33/1000000)</f>
        <v>8.6321173542851194E-4</v>
      </c>
      <c r="R36" s="8">
        <f>IF(ISBLANK('2.1 Nominal investment'!R36),NA(),'2.1 Nominal investment'!R36/'Historical population and GDP'!$L33/1000000)</f>
        <v>2.9831359432226055E-2</v>
      </c>
      <c r="T36" s="35"/>
      <c r="V36" s="17"/>
      <c r="W36" s="17"/>
      <c r="X36" s="17"/>
      <c r="Y36" s="17"/>
    </row>
    <row r="37" spans="1:25">
      <c r="A37" s="4">
        <f t="shared" si="0"/>
        <v>1899</v>
      </c>
      <c r="B37" s="8" t="e">
        <f>IF(ISBLANK('2.1 Nominal investment'!B37),NA(),'2.1 Nominal investment'!B37/'Historical population and GDP'!$L34/1000000)</f>
        <v>#N/A</v>
      </c>
      <c r="C37" s="8" t="e">
        <f>IF(ISBLANK('2.1 Nominal investment'!C37),NA(),'2.1 Nominal investment'!C37/'Historical population and GDP'!$L34/1000000)</f>
        <v>#N/A</v>
      </c>
      <c r="D37" s="8">
        <f>IF(ISBLANK('2.1 Nominal investment'!D37),NA(),'2.1 Nominal investment'!D37/'Historical population and GDP'!$L34/1000000)</f>
        <v>1.4746656500545872E-2</v>
      </c>
      <c r="E37" s="8">
        <f>IF(ISBLANK('2.1 Nominal investment'!E37),NA(),'2.1 Nominal investment'!E37/'Historical population and GDP'!$L34/1000000)</f>
        <v>1.0077122082662867E-2</v>
      </c>
      <c r="F37" s="8" t="e">
        <f>IF(ISBLANK('2.1 Nominal investment'!F37),NA(),'2.1 Nominal investment'!F37/'Historical population and GDP'!$L34/1000000)</f>
        <v>#N/A</v>
      </c>
      <c r="G37" s="8">
        <f>IF(ISBLANK('2.1 Nominal investment'!G37),NA(),'2.1 Nominal investment'!G37/'Historical population and GDP'!$L34/1000000)</f>
        <v>1.5956712461808055E-3</v>
      </c>
      <c r="H37" s="8">
        <f>IF(ISBLANK('2.1 Nominal investment'!H37),NA(),'2.1 Nominal investment'!H37/'Historical population and GDP'!$L34/1000000)</f>
        <v>1.2965646664774596E-3</v>
      </c>
      <c r="I37" s="8">
        <f>IF(ISBLANK('2.1 Nominal investment'!I37),NA(),'2.1 Nominal investment'!I37/'Historical population and GDP'!$L34/1000000)</f>
        <v>1.0232202369321389E-3</v>
      </c>
      <c r="J37" s="26" t="e">
        <f>IF(ISBLANK('2.1 Nominal investment'!J37),NA(),'2.1 Nominal investment'!J37/'Historical population and GDP'!$L34/1000000)</f>
        <v>#N/A</v>
      </c>
      <c r="K37" s="8" t="e">
        <f>IF(ISBLANK('2.1 Nominal investment'!K37),NA(),'2.1 Nominal investment'!K37/'Historical population and GDP'!$L34/1000000)</f>
        <v>#N/A</v>
      </c>
      <c r="L37" s="8" t="e">
        <f>IF(ISBLANK('2.1 Nominal investment'!L37),NA(),'2.1 Nominal investment'!L37/'Historical population and GDP'!$L34/1000000)</f>
        <v>#N/A</v>
      </c>
      <c r="M37" s="8" t="e">
        <f>IF(ISBLANK('2.1 Nominal investment'!M37),NA(),'2.1 Nominal investment'!M37/'Historical population and GDP'!$L34/1000000)</f>
        <v>#N/A</v>
      </c>
      <c r="N37" s="8" t="e">
        <f>IF(ISBLANK('2.1 Nominal investment'!N37),NA(),'2.1 Nominal investment'!N37/'Historical population and GDP'!$L34/1000000)</f>
        <v>#N/A</v>
      </c>
      <c r="O37" s="8"/>
      <c r="P37" s="8">
        <f>IF(ISBLANK('2.1 Nominal investment'!P37),NA(),'2.1 Nominal investment'!P37/'Historical population and GDP'!$L34/1000000)</f>
        <v>2.7716014495867008E-2</v>
      </c>
      <c r="Q37" s="8">
        <f>IF(ISBLANK('2.1 Nominal investment'!Q37),NA(),'2.1 Nominal investment'!Q37/'Historical population and GDP'!$L34/1000000)</f>
        <v>1.0232202369321389E-3</v>
      </c>
      <c r="R37" s="8">
        <f>IF(ISBLANK('2.1 Nominal investment'!R37),NA(),'2.1 Nominal investment'!R37/'Historical population and GDP'!$L34/1000000)</f>
        <v>2.8739234732799143E-2</v>
      </c>
      <c r="T37" s="35"/>
      <c r="V37" s="17"/>
      <c r="W37" s="17"/>
      <c r="X37" s="17"/>
      <c r="Y37" s="17"/>
    </row>
    <row r="38" spans="1:25">
      <c r="A38" s="4">
        <f t="shared" si="0"/>
        <v>1900</v>
      </c>
      <c r="B38" s="8" t="e">
        <f>IF(ISBLANK('2.1 Nominal investment'!B38),NA(),'2.1 Nominal investment'!B38/'Historical population and GDP'!$L35/1000000)</f>
        <v>#N/A</v>
      </c>
      <c r="C38" s="8" t="e">
        <f>IF(ISBLANK('2.1 Nominal investment'!C38),NA(),'2.1 Nominal investment'!C38/'Historical population and GDP'!$L35/1000000)</f>
        <v>#N/A</v>
      </c>
      <c r="D38" s="8">
        <f>IF(ISBLANK('2.1 Nominal investment'!D38),NA(),'2.1 Nominal investment'!D38/'Historical population and GDP'!$L35/1000000)</f>
        <v>1.6789477851050571E-2</v>
      </c>
      <c r="E38" s="8">
        <f>IF(ISBLANK('2.1 Nominal investment'!E38),NA(),'2.1 Nominal investment'!E38/'Historical population and GDP'!$L35/1000000)</f>
        <v>1.067674866696177E-2</v>
      </c>
      <c r="F38" s="8" t="e">
        <f>IF(ISBLANK('2.1 Nominal investment'!F38),NA(),'2.1 Nominal investment'!F38/'Historical population and GDP'!$L35/1000000)</f>
        <v>#N/A</v>
      </c>
      <c r="G38" s="8">
        <f>IF(ISBLANK('2.1 Nominal investment'!G38),NA(),'2.1 Nominal investment'!G38/'Historical population and GDP'!$L35/1000000)</f>
        <v>1.7191885523658182E-3</v>
      </c>
      <c r="H38" s="8">
        <f>IF(ISBLANK('2.1 Nominal investment'!H38),NA(),'2.1 Nominal investment'!H38/'Historical population and GDP'!$L35/1000000)</f>
        <v>1.0099770683123577E-3</v>
      </c>
      <c r="I38" s="8">
        <f>IF(ISBLANK('2.1 Nominal investment'!I38),NA(),'2.1 Nominal investment'!I38/'Historical population and GDP'!$L35/1000000)</f>
        <v>9.7273745441553124E-4</v>
      </c>
      <c r="J38" s="26" t="e">
        <f>IF(ISBLANK('2.1 Nominal investment'!J38),NA(),'2.1 Nominal investment'!J38/'Historical population and GDP'!$L35/1000000)</f>
        <v>#N/A</v>
      </c>
      <c r="K38" s="8" t="e">
        <f>IF(ISBLANK('2.1 Nominal investment'!K38),NA(),'2.1 Nominal investment'!K38/'Historical population and GDP'!$L35/1000000)</f>
        <v>#N/A</v>
      </c>
      <c r="L38" s="8" t="e">
        <f>IF(ISBLANK('2.1 Nominal investment'!L38),NA(),'2.1 Nominal investment'!L38/'Historical population and GDP'!$L35/1000000)</f>
        <v>#N/A</v>
      </c>
      <c r="M38" s="8" t="e">
        <f>IF(ISBLANK('2.1 Nominal investment'!M38),NA(),'2.1 Nominal investment'!M38/'Historical population and GDP'!$L35/1000000)</f>
        <v>#N/A</v>
      </c>
      <c r="N38" s="8" t="e">
        <f>IF(ISBLANK('2.1 Nominal investment'!N38),NA(),'2.1 Nominal investment'!N38/'Historical population and GDP'!$L35/1000000)</f>
        <v>#N/A</v>
      </c>
      <c r="O38" s="8"/>
      <c r="P38" s="8">
        <f>IF(ISBLANK('2.1 Nominal investment'!P38),NA(),'2.1 Nominal investment'!P38/'Historical population and GDP'!$L35/1000000)</f>
        <v>3.0195392138690515E-2</v>
      </c>
      <c r="Q38" s="8">
        <f>IF(ISBLANK('2.1 Nominal investment'!Q38),NA(),'2.1 Nominal investment'!Q38/'Historical population and GDP'!$L35/1000000)</f>
        <v>9.7273745441553124E-4</v>
      </c>
      <c r="R38" s="8">
        <f>IF(ISBLANK('2.1 Nominal investment'!R38),NA(),'2.1 Nominal investment'!R38/'Historical population and GDP'!$L35/1000000)</f>
        <v>3.116812959310605E-2</v>
      </c>
      <c r="T38" s="35"/>
      <c r="V38" s="17"/>
      <c r="W38" s="17"/>
      <c r="X38" s="17"/>
      <c r="Y38" s="17"/>
    </row>
    <row r="39" spans="1:25">
      <c r="A39" s="4">
        <f t="shared" si="0"/>
        <v>1901</v>
      </c>
      <c r="B39" s="8" t="e">
        <f>IF(ISBLANK('2.1 Nominal investment'!B39),NA(),'2.1 Nominal investment'!B39/'Historical population and GDP'!$L36/1000000)</f>
        <v>#N/A</v>
      </c>
      <c r="C39" s="8" t="e">
        <f>IF(ISBLANK('2.1 Nominal investment'!C39),NA(),'2.1 Nominal investment'!C39/'Historical population and GDP'!$L36/1000000)</f>
        <v>#N/A</v>
      </c>
      <c r="D39" s="8">
        <f>IF(ISBLANK('2.1 Nominal investment'!D39),NA(),'2.1 Nominal investment'!D39/'Historical population and GDP'!$L36/1000000)</f>
        <v>1.8850602778613865E-2</v>
      </c>
      <c r="E39" s="8">
        <f>IF(ISBLANK('2.1 Nominal investment'!E39),NA(),'2.1 Nominal investment'!E39/'Historical population and GDP'!$L36/1000000)</f>
        <v>1.8643063741015136E-2</v>
      </c>
      <c r="F39" s="8" t="e">
        <f>IF(ISBLANK('2.1 Nominal investment'!F39),NA(),'2.1 Nominal investment'!F39/'Historical population and GDP'!$L36/1000000)</f>
        <v>#N/A</v>
      </c>
      <c r="G39" s="8">
        <f>IF(ISBLANK('2.1 Nominal investment'!G39),NA(),'2.1 Nominal investment'!G39/'Historical population and GDP'!$L36/1000000)</f>
        <v>2.7173461655555999E-3</v>
      </c>
      <c r="H39" s="8">
        <f>IF(ISBLANK('2.1 Nominal investment'!H39),NA(),'2.1 Nominal investment'!H39/'Historical population and GDP'!$L36/1000000)</f>
        <v>1.6710242813156872E-3</v>
      </c>
      <c r="I39" s="8">
        <f>IF(ISBLANK('2.1 Nominal investment'!I39),NA(),'2.1 Nominal investment'!I39/'Historical population and GDP'!$L36/1000000)</f>
        <v>1.0094458227801518E-3</v>
      </c>
      <c r="J39" s="26" t="e">
        <f>IF(ISBLANK('2.1 Nominal investment'!J39),NA(),'2.1 Nominal investment'!J39/'Historical population and GDP'!$L36/1000000)</f>
        <v>#N/A</v>
      </c>
      <c r="K39" s="8" t="e">
        <f>IF(ISBLANK('2.1 Nominal investment'!K39),NA(),'2.1 Nominal investment'!K39/'Historical population and GDP'!$L36/1000000)</f>
        <v>#N/A</v>
      </c>
      <c r="L39" s="8" t="e">
        <f>IF(ISBLANK('2.1 Nominal investment'!L39),NA(),'2.1 Nominal investment'!L39/'Historical population and GDP'!$L36/1000000)</f>
        <v>#N/A</v>
      </c>
      <c r="M39" s="8" t="e">
        <f>IF(ISBLANK('2.1 Nominal investment'!M39),NA(),'2.1 Nominal investment'!M39/'Historical population and GDP'!$L36/1000000)</f>
        <v>#N/A</v>
      </c>
      <c r="N39" s="8" t="e">
        <f>IF(ISBLANK('2.1 Nominal investment'!N39),NA(),'2.1 Nominal investment'!N39/'Historical population and GDP'!$L36/1000000)</f>
        <v>#N/A</v>
      </c>
      <c r="O39" s="8"/>
      <c r="P39" s="8">
        <f>IF(ISBLANK('2.1 Nominal investment'!P39),NA(),'2.1 Nominal investment'!P39/'Historical population and GDP'!$L36/1000000)</f>
        <v>4.1882036966500294E-2</v>
      </c>
      <c r="Q39" s="8">
        <f>IF(ISBLANK('2.1 Nominal investment'!Q39),NA(),'2.1 Nominal investment'!Q39/'Historical population and GDP'!$L36/1000000)</f>
        <v>1.0094458227801518E-3</v>
      </c>
      <c r="R39" s="8">
        <f>IF(ISBLANK('2.1 Nominal investment'!R39),NA(),'2.1 Nominal investment'!R39/'Historical population and GDP'!$L36/1000000)</f>
        <v>4.2891482789280448E-2</v>
      </c>
      <c r="T39" s="35"/>
      <c r="V39" s="17"/>
      <c r="W39" s="17"/>
      <c r="X39" s="17"/>
      <c r="Y39" s="17"/>
    </row>
    <row r="40" spans="1:25">
      <c r="A40" s="4">
        <f t="shared" si="0"/>
        <v>1902</v>
      </c>
      <c r="B40" s="8" t="e">
        <f>IF(ISBLANK('2.1 Nominal investment'!B40),NA(),'2.1 Nominal investment'!B40/'Historical population and GDP'!$L37/1000000)</f>
        <v>#N/A</v>
      </c>
      <c r="C40" s="8" t="e">
        <f>IF(ISBLANK('2.1 Nominal investment'!C40),NA(),'2.1 Nominal investment'!C40/'Historical population and GDP'!$L37/1000000)</f>
        <v>#N/A</v>
      </c>
      <c r="D40" s="8">
        <f>IF(ISBLANK('2.1 Nominal investment'!D40),NA(),'2.1 Nominal investment'!D40/'Historical population and GDP'!$L37/1000000)</f>
        <v>1.5601591854104441E-2</v>
      </c>
      <c r="E40" s="8">
        <f>IF(ISBLANK('2.1 Nominal investment'!E40),NA(),'2.1 Nominal investment'!E40/'Historical population and GDP'!$L37/1000000)</f>
        <v>3.2030491037095404E-2</v>
      </c>
      <c r="F40" s="8" t="e">
        <f>IF(ISBLANK('2.1 Nominal investment'!F40),NA(),'2.1 Nominal investment'!F40/'Historical population and GDP'!$L37/1000000)</f>
        <v>#N/A</v>
      </c>
      <c r="G40" s="8">
        <f>IF(ISBLANK('2.1 Nominal investment'!G40),NA(),'2.1 Nominal investment'!G40/'Historical population and GDP'!$L37/1000000)</f>
        <v>2.7313888334477986E-3</v>
      </c>
      <c r="H40" s="8">
        <f>IF(ISBLANK('2.1 Nominal investment'!H40),NA(),'2.1 Nominal investment'!H40/'Historical population and GDP'!$L37/1000000)</f>
        <v>1.2089157549683616E-3</v>
      </c>
      <c r="I40" s="8">
        <f>IF(ISBLANK('2.1 Nominal investment'!I40),NA(),'2.1 Nominal investment'!I40/'Historical population and GDP'!$L37/1000000)</f>
        <v>7.2844622749811995E-4</v>
      </c>
      <c r="J40" s="26" t="e">
        <f>IF(ISBLANK('2.1 Nominal investment'!J40),NA(),'2.1 Nominal investment'!J40/'Historical population and GDP'!$L37/1000000)</f>
        <v>#N/A</v>
      </c>
      <c r="K40" s="8" t="e">
        <f>IF(ISBLANK('2.1 Nominal investment'!K40),NA(),'2.1 Nominal investment'!K40/'Historical population and GDP'!$L37/1000000)</f>
        <v>#N/A</v>
      </c>
      <c r="L40" s="8" t="e">
        <f>IF(ISBLANK('2.1 Nominal investment'!L40),NA(),'2.1 Nominal investment'!L40/'Historical population and GDP'!$L37/1000000)</f>
        <v>#N/A</v>
      </c>
      <c r="M40" s="8" t="e">
        <f>IF(ISBLANK('2.1 Nominal investment'!M40),NA(),'2.1 Nominal investment'!M40/'Historical population and GDP'!$L37/1000000)</f>
        <v>#N/A</v>
      </c>
      <c r="N40" s="8" t="e">
        <f>IF(ISBLANK('2.1 Nominal investment'!N40),NA(),'2.1 Nominal investment'!N40/'Historical population and GDP'!$L37/1000000)</f>
        <v>#N/A</v>
      </c>
      <c r="O40" s="8"/>
      <c r="P40" s="8">
        <f>IF(ISBLANK('2.1 Nominal investment'!P40),NA(),'2.1 Nominal investment'!P40/'Historical population and GDP'!$L37/1000000)</f>
        <v>5.1572387479616011E-2</v>
      </c>
      <c r="Q40" s="8">
        <f>IF(ISBLANK('2.1 Nominal investment'!Q40),NA(),'2.1 Nominal investment'!Q40/'Historical population and GDP'!$L37/1000000)</f>
        <v>7.2844622749811995E-4</v>
      </c>
      <c r="R40" s="8">
        <f>IF(ISBLANK('2.1 Nominal investment'!R40),NA(),'2.1 Nominal investment'!R40/'Historical population and GDP'!$L37/1000000)</f>
        <v>5.2300833707114129E-2</v>
      </c>
      <c r="T40" s="35"/>
      <c r="V40" s="17"/>
      <c r="W40" s="17"/>
      <c r="X40" s="17"/>
      <c r="Y40" s="17"/>
    </row>
    <row r="41" spans="1:25">
      <c r="A41" s="4">
        <f t="shared" si="0"/>
        <v>1903</v>
      </c>
      <c r="B41" s="8" t="e">
        <f>IF(ISBLANK('2.1 Nominal investment'!B41),NA(),'2.1 Nominal investment'!B41/'Historical population and GDP'!$L38/1000000)</f>
        <v>#N/A</v>
      </c>
      <c r="C41" s="8" t="e">
        <f>IF(ISBLANK('2.1 Nominal investment'!C41),NA(),'2.1 Nominal investment'!C41/'Historical population and GDP'!$L38/1000000)</f>
        <v>#N/A</v>
      </c>
      <c r="D41" s="8">
        <f>IF(ISBLANK('2.1 Nominal investment'!D41),NA(),'2.1 Nominal investment'!D41/'Historical population and GDP'!$L38/1000000)</f>
        <v>1.770763990419023E-2</v>
      </c>
      <c r="E41" s="8">
        <f>IF(ISBLANK('2.1 Nominal investment'!E41),NA(),'2.1 Nominal investment'!E41/'Historical population and GDP'!$L38/1000000)</f>
        <v>1.7267715560066441E-2</v>
      </c>
      <c r="F41" s="8" t="e">
        <f>IF(ISBLANK('2.1 Nominal investment'!F41),NA(),'2.1 Nominal investment'!F41/'Historical population and GDP'!$L38/1000000)</f>
        <v>#N/A</v>
      </c>
      <c r="G41" s="8">
        <f>IF(ISBLANK('2.1 Nominal investment'!G41),NA(),'2.1 Nominal investment'!G41/'Historical population and GDP'!$L38/1000000)</f>
        <v>2.9685639000813012E-3</v>
      </c>
      <c r="H41" s="8">
        <f>IF(ISBLANK('2.1 Nominal investment'!H41),NA(),'2.1 Nominal investment'!H41/'Historical population and GDP'!$L38/1000000)</f>
        <v>1.392275716585345E-3</v>
      </c>
      <c r="I41" s="8">
        <f>IF(ISBLANK('2.1 Nominal investment'!I41),NA(),'2.1 Nominal investment'!I41/'Historical population and GDP'!$L38/1000000)</f>
        <v>1.0592124438945961E-3</v>
      </c>
      <c r="J41" s="26">
        <f>IF(ISBLANK('2.1 Nominal investment'!J41),NA(),'2.1 Nominal investment'!J41/'Historical population and GDP'!$L38/1000000)</f>
        <v>2.3759808569338977E-3</v>
      </c>
      <c r="K41" s="8" t="e">
        <f>IF(ISBLANK('2.1 Nominal investment'!K41),NA(),'2.1 Nominal investment'!K41/'Historical population and GDP'!$L38/1000000)</f>
        <v>#N/A</v>
      </c>
      <c r="L41" s="8">
        <f>IF(ISBLANK('2.1 Nominal investment'!L41),NA(),'2.1 Nominal investment'!L41/'Historical population and GDP'!$L38/1000000)</f>
        <v>6.1589735525260751E-3</v>
      </c>
      <c r="M41" s="8" t="e">
        <f>IF(ISBLANK('2.1 Nominal investment'!M41),NA(),'2.1 Nominal investment'!M41/'Historical population and GDP'!$L38/1000000)</f>
        <v>#N/A</v>
      </c>
      <c r="N41" s="8" t="e">
        <f>IF(ISBLANK('2.1 Nominal investment'!N41),NA(),'2.1 Nominal investment'!N41/'Historical population and GDP'!$L38/1000000)</f>
        <v>#N/A</v>
      </c>
      <c r="O41" s="8"/>
      <c r="P41" s="8">
        <f>IF(ISBLANK('2.1 Nominal investment'!P41),NA(),'2.1 Nominal investment'!P41/'Historical population and GDP'!$L38/1000000)</f>
        <v>3.9336195080923314E-2</v>
      </c>
      <c r="Q41" s="8">
        <f>IF(ISBLANK('2.1 Nominal investment'!Q41),NA(),'2.1 Nominal investment'!Q41/'Historical population and GDP'!$L38/1000000)</f>
        <v>9.5941668533545688E-3</v>
      </c>
      <c r="R41" s="8">
        <f>IF(ISBLANK('2.1 Nominal investment'!R41),NA(),'2.1 Nominal investment'!R41/'Historical population and GDP'!$L38/1000000)</f>
        <v>4.893036193427789E-2</v>
      </c>
      <c r="T41" s="35"/>
      <c r="V41" s="17"/>
      <c r="W41" s="17"/>
      <c r="X41" s="17"/>
      <c r="Y41" s="17"/>
    </row>
    <row r="42" spans="1:25">
      <c r="A42" s="4">
        <f t="shared" si="0"/>
        <v>1904</v>
      </c>
      <c r="B42" s="8" t="e">
        <f>IF(ISBLANK('2.1 Nominal investment'!B42),NA(),'2.1 Nominal investment'!B42/'Historical population and GDP'!$L39/1000000)</f>
        <v>#N/A</v>
      </c>
      <c r="C42" s="8" t="e">
        <f>IF(ISBLANK('2.1 Nominal investment'!C42),NA(),'2.1 Nominal investment'!C42/'Historical population and GDP'!$L39/1000000)</f>
        <v>#N/A</v>
      </c>
      <c r="D42" s="8">
        <f>IF(ISBLANK('2.1 Nominal investment'!D42),NA(),'2.1 Nominal investment'!D42/'Historical population and GDP'!$L39/1000000)</f>
        <v>1.3883977697244232E-2</v>
      </c>
      <c r="E42" s="8">
        <f>IF(ISBLANK('2.1 Nominal investment'!E42),NA(),'2.1 Nominal investment'!E42/'Historical population and GDP'!$L39/1000000)</f>
        <v>4.6277129268311977E-2</v>
      </c>
      <c r="F42" s="8" t="e">
        <f>IF(ISBLANK('2.1 Nominal investment'!F42),NA(),'2.1 Nominal investment'!F42/'Historical population and GDP'!$L39/1000000)</f>
        <v>#N/A</v>
      </c>
      <c r="G42" s="8">
        <f>IF(ISBLANK('2.1 Nominal investment'!G42),NA(),'2.1 Nominal investment'!G42/'Historical population and GDP'!$L39/1000000)</f>
        <v>3.5329029357895505E-3</v>
      </c>
      <c r="H42" s="8">
        <f>IF(ISBLANK('2.1 Nominal investment'!H42),NA(),'2.1 Nominal investment'!H42/'Historical population and GDP'!$L39/1000000)</f>
        <v>7.5719007035187345E-4</v>
      </c>
      <c r="I42" s="8">
        <f>IF(ISBLANK('2.1 Nominal investment'!I42),NA(),'2.1 Nominal investment'!I42/'Historical population and GDP'!$L39/1000000)</f>
        <v>1.1585558483613279E-3</v>
      </c>
      <c r="J42" s="26">
        <f>IF(ISBLANK('2.1 Nominal investment'!J42),NA(),'2.1 Nominal investment'!J42/'Historical population and GDP'!$L39/1000000)</f>
        <v>1.7442851605116944E-3</v>
      </c>
      <c r="K42" s="8" t="e">
        <f>IF(ISBLANK('2.1 Nominal investment'!K42),NA(),'2.1 Nominal investment'!K42/'Historical population and GDP'!$L39/1000000)</f>
        <v>#N/A</v>
      </c>
      <c r="L42" s="8">
        <f>IF(ISBLANK('2.1 Nominal investment'!L42),NA(),'2.1 Nominal investment'!L42/'Historical population and GDP'!$L39/1000000)</f>
        <v>6.356828035058046E-3</v>
      </c>
      <c r="M42" s="8" t="e">
        <f>IF(ISBLANK('2.1 Nominal investment'!M42),NA(),'2.1 Nominal investment'!M42/'Historical population and GDP'!$L39/1000000)</f>
        <v>#N/A</v>
      </c>
      <c r="N42" s="8" t="e">
        <f>IF(ISBLANK('2.1 Nominal investment'!N42),NA(),'2.1 Nominal investment'!N42/'Historical population and GDP'!$L39/1000000)</f>
        <v>#N/A</v>
      </c>
      <c r="O42" s="8"/>
      <c r="P42" s="8">
        <f>IF(ISBLANK('2.1 Nominal investment'!P42),NA(),'2.1 Nominal investment'!P42/'Historical population and GDP'!$L39/1000000)</f>
        <v>6.445119997169764E-2</v>
      </c>
      <c r="Q42" s="8">
        <f>IF(ISBLANK('2.1 Nominal investment'!Q42),NA(),'2.1 Nominal investment'!Q42/'Historical population and GDP'!$L39/1000000)</f>
        <v>9.259669043931067E-3</v>
      </c>
      <c r="R42" s="8">
        <f>IF(ISBLANK('2.1 Nominal investment'!R42),NA(),'2.1 Nominal investment'!R42/'Historical population and GDP'!$L39/1000000)</f>
        <v>7.3710869015628705E-2</v>
      </c>
      <c r="T42" s="35"/>
      <c r="V42" s="17"/>
      <c r="W42" s="17"/>
      <c r="X42" s="17"/>
      <c r="Y42" s="17"/>
    </row>
    <row r="43" spans="1:25">
      <c r="A43" s="4">
        <f t="shared" si="0"/>
        <v>1905</v>
      </c>
      <c r="B43" s="8" t="e">
        <f>IF(ISBLANK('2.1 Nominal investment'!B43),NA(),'2.1 Nominal investment'!B43/'Historical population and GDP'!$L40/1000000)</f>
        <v>#N/A</v>
      </c>
      <c r="C43" s="8" t="e">
        <f>IF(ISBLANK('2.1 Nominal investment'!C43),NA(),'2.1 Nominal investment'!C43/'Historical population and GDP'!$L40/1000000)</f>
        <v>#N/A</v>
      </c>
      <c r="D43" s="8">
        <f>IF(ISBLANK('2.1 Nominal investment'!D43),NA(),'2.1 Nominal investment'!D43/'Historical population and GDP'!$L40/1000000)</f>
        <v>1.5565532108338257E-2</v>
      </c>
      <c r="E43" s="8">
        <f>IF(ISBLANK('2.1 Nominal investment'!E43),NA(),'2.1 Nominal investment'!E43/'Historical population and GDP'!$L40/1000000)</f>
        <v>1.9088841620118768E-2</v>
      </c>
      <c r="F43" s="8" t="e">
        <f>IF(ISBLANK('2.1 Nominal investment'!F43),NA(),'2.1 Nominal investment'!F43/'Historical population and GDP'!$L40/1000000)</f>
        <v>#N/A</v>
      </c>
      <c r="G43" s="8">
        <f>IF(ISBLANK('2.1 Nominal investment'!G43),NA(),'2.1 Nominal investment'!G43/'Historical population and GDP'!$L40/1000000)</f>
        <v>5.0337590065624499E-3</v>
      </c>
      <c r="H43" s="8">
        <f>IF(ISBLANK('2.1 Nominal investment'!H43),NA(),'2.1 Nominal investment'!H43/'Historical population and GDP'!$L40/1000000)</f>
        <v>1.709433361390189E-3</v>
      </c>
      <c r="I43" s="8">
        <f>IF(ISBLANK('2.1 Nominal investment'!I43),NA(),'2.1 Nominal investment'!I43/'Historical population and GDP'!$L40/1000000)</f>
        <v>1.3236487667164923E-3</v>
      </c>
      <c r="J43" s="26">
        <f>IF(ISBLANK('2.1 Nominal investment'!J43),NA(),'2.1 Nominal investment'!J43/'Historical population and GDP'!$L40/1000000)</f>
        <v>2.1318314170806125E-3</v>
      </c>
      <c r="K43" s="8" t="e">
        <f>IF(ISBLANK('2.1 Nominal investment'!K43),NA(),'2.1 Nominal investment'!K43/'Historical population and GDP'!$L40/1000000)</f>
        <v>#N/A</v>
      </c>
      <c r="L43" s="8">
        <f>IF(ISBLANK('2.1 Nominal investment'!L43),NA(),'2.1 Nominal investment'!L43/'Historical population and GDP'!$L40/1000000)</f>
        <v>5.6486060590967332E-3</v>
      </c>
      <c r="M43" s="8" t="e">
        <f>IF(ISBLANK('2.1 Nominal investment'!M43),NA(),'2.1 Nominal investment'!M43/'Historical population and GDP'!$L40/1000000)</f>
        <v>#N/A</v>
      </c>
      <c r="N43" s="8" t="e">
        <f>IF(ISBLANK('2.1 Nominal investment'!N43),NA(),'2.1 Nominal investment'!N43/'Historical population and GDP'!$L40/1000000)</f>
        <v>#N/A</v>
      </c>
      <c r="O43" s="8"/>
      <c r="P43" s="8">
        <f>IF(ISBLANK('2.1 Nominal investment'!P43),NA(),'2.1 Nominal investment'!P43/'Historical population and GDP'!$L40/1000000)</f>
        <v>4.1397566096409662E-2</v>
      </c>
      <c r="Q43" s="8">
        <f>IF(ISBLANK('2.1 Nominal investment'!Q43),NA(),'2.1 Nominal investment'!Q43/'Historical population and GDP'!$L40/1000000)</f>
        <v>9.1040862428938378E-3</v>
      </c>
      <c r="R43" s="8">
        <f>IF(ISBLANK('2.1 Nominal investment'!R43),NA(),'2.1 Nominal investment'!R43/'Historical population and GDP'!$L40/1000000)</f>
        <v>5.0501652339303496E-2</v>
      </c>
      <c r="T43" s="35"/>
      <c r="V43" s="17"/>
      <c r="W43" s="17"/>
      <c r="X43" s="17"/>
      <c r="Y43" s="17"/>
    </row>
    <row r="44" spans="1:25">
      <c r="A44" s="4">
        <f t="shared" si="0"/>
        <v>1906</v>
      </c>
      <c r="B44" s="8" t="e">
        <f>IF(ISBLANK('2.1 Nominal investment'!B44),NA(),'2.1 Nominal investment'!B44/'Historical population and GDP'!$L41/1000000)</f>
        <v>#N/A</v>
      </c>
      <c r="C44" s="8" t="e">
        <f>IF(ISBLANK('2.1 Nominal investment'!C44),NA(),'2.1 Nominal investment'!C44/'Historical population and GDP'!$L41/1000000)</f>
        <v>#N/A</v>
      </c>
      <c r="D44" s="8">
        <f>IF(ISBLANK('2.1 Nominal investment'!D44),NA(),'2.1 Nominal investment'!D44/'Historical population and GDP'!$L41/1000000)</f>
        <v>1.5009587460833064E-2</v>
      </c>
      <c r="E44" s="8">
        <f>IF(ISBLANK('2.1 Nominal investment'!E44),NA(),'2.1 Nominal investment'!E44/'Historical population and GDP'!$L41/1000000)</f>
        <v>2.236615453837227E-2</v>
      </c>
      <c r="F44" s="8">
        <f>IF(ISBLANK('2.1 Nominal investment'!F44),NA(),'2.1 Nominal investment'!F44/'Historical population and GDP'!$L41/1000000)</f>
        <v>2.5173665572539423E-3</v>
      </c>
      <c r="G44" s="8">
        <f>IF(ISBLANK('2.1 Nominal investment'!G44),NA(),'2.1 Nominal investment'!G44/'Historical population and GDP'!$L41/1000000)</f>
        <v>3.678437663252699E-3</v>
      </c>
      <c r="H44" s="8">
        <f>IF(ISBLANK('2.1 Nominal investment'!H44),NA(),'2.1 Nominal investment'!H44/'Historical population and GDP'!$L41/1000000)</f>
        <v>2.5123424308237633E-3</v>
      </c>
      <c r="I44" s="8">
        <f>IF(ISBLANK('2.1 Nominal investment'!I44),NA(),'2.1 Nominal investment'!I44/'Historical population and GDP'!$L41/1000000)</f>
        <v>8.3128581203295072E-4</v>
      </c>
      <c r="J44" s="26">
        <f>IF(ISBLANK('2.1 Nominal investment'!J44),NA(),'2.1 Nominal investment'!J44/'Historical population and GDP'!$L41/1000000)</f>
        <v>3.1860202147227482E-3</v>
      </c>
      <c r="K44" s="8" t="e">
        <f>IF(ISBLANK('2.1 Nominal investment'!K44),NA(),'2.1 Nominal investment'!K44/'Historical population and GDP'!$L41/1000000)</f>
        <v>#N/A</v>
      </c>
      <c r="L44" s="8">
        <f>IF(ISBLANK('2.1 Nominal investment'!L44),NA(),'2.1 Nominal investment'!L44/'Historical population and GDP'!$L41/1000000)</f>
        <v>7.7313735727744031E-3</v>
      </c>
      <c r="M44" s="8" t="e">
        <f>IF(ISBLANK('2.1 Nominal investment'!M44),NA(),'2.1 Nominal investment'!M44/'Historical population and GDP'!$L41/1000000)</f>
        <v>#N/A</v>
      </c>
      <c r="N44" s="8" t="e">
        <f>IF(ISBLANK('2.1 Nominal investment'!N44),NA(),'2.1 Nominal investment'!N44/'Historical population and GDP'!$L41/1000000)</f>
        <v>#N/A</v>
      </c>
      <c r="O44" s="8"/>
      <c r="P44" s="8">
        <f>IF(ISBLANK('2.1 Nominal investment'!P44),NA(),'2.1 Nominal investment'!P44/'Historical population and GDP'!$L41/1000000)</f>
        <v>4.608388865053574E-2</v>
      </c>
      <c r="Q44" s="8">
        <f>IF(ISBLANK('2.1 Nominal investment'!Q44),NA(),'2.1 Nominal investment'!Q44/'Historical population and GDP'!$L41/1000000)</f>
        <v>1.1748679599530104E-2</v>
      </c>
      <c r="R44" s="8">
        <f>IF(ISBLANK('2.1 Nominal investment'!R44),NA(),'2.1 Nominal investment'!R44/'Historical population and GDP'!$L41/1000000)</f>
        <v>5.7832568250065844E-2</v>
      </c>
      <c r="T44" s="35"/>
      <c r="V44" s="17"/>
      <c r="W44" s="17"/>
      <c r="X44" s="17"/>
      <c r="Y44" s="17"/>
    </row>
    <row r="45" spans="1:25">
      <c r="A45" s="4">
        <f t="shared" si="0"/>
        <v>1907</v>
      </c>
      <c r="B45" s="8" t="e">
        <f>IF(ISBLANK('2.1 Nominal investment'!B45),NA(),'2.1 Nominal investment'!B45/'Historical population and GDP'!$L42/1000000)</f>
        <v>#N/A</v>
      </c>
      <c r="C45" s="8" t="e">
        <f>IF(ISBLANK('2.1 Nominal investment'!C45),NA(),'2.1 Nominal investment'!C45/'Historical population and GDP'!$L42/1000000)</f>
        <v>#N/A</v>
      </c>
      <c r="D45" s="8">
        <f>IF(ISBLANK('2.1 Nominal investment'!D45),NA(),'2.1 Nominal investment'!D45/'Historical population and GDP'!$L42/1000000)</f>
        <v>1.5214179215386807E-2</v>
      </c>
      <c r="E45" s="8">
        <f>IF(ISBLANK('2.1 Nominal investment'!E45),NA(),'2.1 Nominal investment'!E45/'Historical population and GDP'!$L42/1000000)</f>
        <v>2.6056218731242801E-2</v>
      </c>
      <c r="F45" s="8">
        <f>IF(ISBLANK('2.1 Nominal investment'!F45),NA(),'2.1 Nominal investment'!F45/'Historical population and GDP'!$L42/1000000)</f>
        <v>2.3705362745591613E-3</v>
      </c>
      <c r="G45" s="8">
        <f>IF(ISBLANK('2.1 Nominal investment'!G45),NA(),'2.1 Nominal investment'!G45/'Historical population and GDP'!$L42/1000000)</f>
        <v>5.6409087676244536E-3</v>
      </c>
      <c r="H45" s="8">
        <f>IF(ISBLANK('2.1 Nominal investment'!H45),NA(),'2.1 Nominal investment'!H45/'Historical population and GDP'!$L42/1000000)</f>
        <v>2.624935687671913E-3</v>
      </c>
      <c r="I45" s="8">
        <f>IF(ISBLANK('2.1 Nominal investment'!I45),NA(),'2.1 Nominal investment'!I45/'Historical population and GDP'!$L42/1000000)</f>
        <v>1.2107731724621848E-3</v>
      </c>
      <c r="J45" s="26">
        <f>IF(ISBLANK('2.1 Nominal investment'!J45),NA(),'2.1 Nominal investment'!J45/'Historical population and GDP'!$L42/1000000)</f>
        <v>1.9351316527013564E-3</v>
      </c>
      <c r="K45" s="8" t="e">
        <f>IF(ISBLANK('2.1 Nominal investment'!K45),NA(),'2.1 Nominal investment'!K45/'Historical population and GDP'!$L42/1000000)</f>
        <v>#N/A</v>
      </c>
      <c r="L45" s="8">
        <f>IF(ISBLANK('2.1 Nominal investment'!L45),NA(),'2.1 Nominal investment'!L45/'Historical population and GDP'!$L42/1000000)</f>
        <v>6.5841781927009659E-3</v>
      </c>
      <c r="M45" s="8" t="e">
        <f>IF(ISBLANK('2.1 Nominal investment'!M45),NA(),'2.1 Nominal investment'!M45/'Historical population and GDP'!$L42/1000000)</f>
        <v>#N/A</v>
      </c>
      <c r="N45" s="8" t="e">
        <f>IF(ISBLANK('2.1 Nominal investment'!N45),NA(),'2.1 Nominal investment'!N45/'Historical population and GDP'!$L42/1000000)</f>
        <v>#N/A</v>
      </c>
      <c r="O45" s="8"/>
      <c r="P45" s="8">
        <f>IF(ISBLANK('2.1 Nominal investment'!P45),NA(),'2.1 Nominal investment'!P45/'Historical population and GDP'!$L42/1000000)</f>
        <v>5.1906778676485139E-2</v>
      </c>
      <c r="Q45" s="8">
        <f>IF(ISBLANK('2.1 Nominal investment'!Q45),NA(),'2.1 Nominal investment'!Q45/'Historical population and GDP'!$L42/1000000)</f>
        <v>9.7300830178645072E-3</v>
      </c>
      <c r="R45" s="8">
        <f>IF(ISBLANK('2.1 Nominal investment'!R45),NA(),'2.1 Nominal investment'!R45/'Historical population and GDP'!$L42/1000000)</f>
        <v>6.1636861694349648E-2</v>
      </c>
      <c r="T45" s="35"/>
      <c r="V45" s="17"/>
      <c r="W45" s="17"/>
      <c r="X45" s="17"/>
      <c r="Y45" s="17"/>
    </row>
    <row r="46" spans="1:25">
      <c r="A46" s="4">
        <f t="shared" si="0"/>
        <v>1908</v>
      </c>
      <c r="B46" s="8" t="e">
        <f>IF(ISBLANK('2.1 Nominal investment'!B46),NA(),'2.1 Nominal investment'!B46/'Historical population and GDP'!$L43/1000000)</f>
        <v>#N/A</v>
      </c>
      <c r="C46" s="8" t="e">
        <f>IF(ISBLANK('2.1 Nominal investment'!C46),NA(),'2.1 Nominal investment'!C46/'Historical population and GDP'!$L43/1000000)</f>
        <v>#N/A</v>
      </c>
      <c r="D46" s="8">
        <f>IF(ISBLANK('2.1 Nominal investment'!D46),NA(),'2.1 Nominal investment'!D46/'Historical population and GDP'!$L43/1000000)</f>
        <v>1.9900501059338729E-2</v>
      </c>
      <c r="E46" s="8">
        <f>IF(ISBLANK('2.1 Nominal investment'!E46),NA(),'2.1 Nominal investment'!E46/'Historical population and GDP'!$L43/1000000)</f>
        <v>2.6731609852165279E-2</v>
      </c>
      <c r="F46" s="8">
        <f>IF(ISBLANK('2.1 Nominal investment'!F46),NA(),'2.1 Nominal investment'!F46/'Historical population and GDP'!$L43/1000000)</f>
        <v>2.5462171146241105E-3</v>
      </c>
      <c r="G46" s="8">
        <f>IF(ISBLANK('2.1 Nominal investment'!G46),NA(),'2.1 Nominal investment'!G46/'Historical population and GDP'!$L43/1000000)</f>
        <v>4.9378056595342059E-3</v>
      </c>
      <c r="H46" s="8">
        <f>IF(ISBLANK('2.1 Nominal investment'!H46),NA(),'2.1 Nominal investment'!H46/'Historical population and GDP'!$L43/1000000)</f>
        <v>3.7475653749361542E-3</v>
      </c>
      <c r="I46" s="8">
        <f>IF(ISBLANK('2.1 Nominal investment'!I46),NA(),'2.1 Nominal investment'!I46/'Historical population and GDP'!$L43/1000000)</f>
        <v>1.4504159839174588E-3</v>
      </c>
      <c r="J46" s="26">
        <f>IF(ISBLANK('2.1 Nominal investment'!J46),NA(),'2.1 Nominal investment'!J46/'Historical population and GDP'!$L43/1000000)</f>
        <v>2.1029485481106011E-3</v>
      </c>
      <c r="K46" s="8" t="e">
        <f>IF(ISBLANK('2.1 Nominal investment'!K46),NA(),'2.1 Nominal investment'!K46/'Historical population and GDP'!$L43/1000000)</f>
        <v>#N/A</v>
      </c>
      <c r="L46" s="8">
        <f>IF(ISBLANK('2.1 Nominal investment'!L46),NA(),'2.1 Nominal investment'!L46/'Historical population and GDP'!$L43/1000000)</f>
        <v>8.8602552298455151E-3</v>
      </c>
      <c r="M46" s="8" t="e">
        <f>IF(ISBLANK('2.1 Nominal investment'!M46),NA(),'2.1 Nominal investment'!M46/'Historical population and GDP'!$L43/1000000)</f>
        <v>#N/A</v>
      </c>
      <c r="N46" s="8" t="e">
        <f>IF(ISBLANK('2.1 Nominal investment'!N46),NA(),'2.1 Nominal investment'!N46/'Historical population and GDP'!$L43/1000000)</f>
        <v>#N/A</v>
      </c>
      <c r="O46" s="8"/>
      <c r="P46" s="8">
        <f>IF(ISBLANK('2.1 Nominal investment'!P46),NA(),'2.1 Nominal investment'!P46/'Historical population and GDP'!$L43/1000000)</f>
        <v>5.7863699060598482E-2</v>
      </c>
      <c r="Q46" s="8">
        <f>IF(ISBLANK('2.1 Nominal investment'!Q46),NA(),'2.1 Nominal investment'!Q46/'Historical population and GDP'!$L43/1000000)</f>
        <v>1.2413619761873575E-2</v>
      </c>
      <c r="R46" s="8">
        <f>IF(ISBLANK('2.1 Nominal investment'!R46),NA(),'2.1 Nominal investment'!R46/'Historical population and GDP'!$L43/1000000)</f>
        <v>7.0277318822472054E-2</v>
      </c>
      <c r="T46" s="35"/>
      <c r="V46" s="17"/>
      <c r="W46" s="17"/>
      <c r="X46" s="17"/>
      <c r="Y46" s="17"/>
    </row>
    <row r="47" spans="1:25">
      <c r="A47" s="4">
        <f t="shared" si="0"/>
        <v>1909</v>
      </c>
      <c r="B47" s="8" t="e">
        <f>IF(ISBLANK('2.1 Nominal investment'!B47),NA(),'2.1 Nominal investment'!B47/'Historical population and GDP'!$L44/1000000)</f>
        <v>#N/A</v>
      </c>
      <c r="C47" s="8" t="e">
        <f>IF(ISBLANK('2.1 Nominal investment'!C47),NA(),'2.1 Nominal investment'!C47/'Historical population and GDP'!$L44/1000000)</f>
        <v>#N/A</v>
      </c>
      <c r="D47" s="8">
        <f>IF(ISBLANK('2.1 Nominal investment'!D47),NA(),'2.1 Nominal investment'!D47/'Historical population and GDP'!$L44/1000000)</f>
        <v>1.5633430356010121E-2</v>
      </c>
      <c r="E47" s="8">
        <f>IF(ISBLANK('2.1 Nominal investment'!E47),NA(),'2.1 Nominal investment'!E47/'Historical population and GDP'!$L44/1000000)</f>
        <v>4.5648417362268566E-2</v>
      </c>
      <c r="F47" s="8">
        <f>IF(ISBLANK('2.1 Nominal investment'!F47),NA(),'2.1 Nominal investment'!F47/'Historical population and GDP'!$L44/1000000)</f>
        <v>2.5116270257219378E-3</v>
      </c>
      <c r="G47" s="8">
        <f>IF(ISBLANK('2.1 Nominal investment'!G47),NA(),'2.1 Nominal investment'!G47/'Historical population and GDP'!$L44/1000000)</f>
        <v>6.1657981102036605E-3</v>
      </c>
      <c r="H47" s="8">
        <f>IF(ISBLANK('2.1 Nominal investment'!H47),NA(),'2.1 Nominal investment'!H47/'Historical population and GDP'!$L44/1000000)</f>
        <v>3.6620582681309269E-3</v>
      </c>
      <c r="I47" s="8">
        <f>IF(ISBLANK('2.1 Nominal investment'!I47),NA(),'2.1 Nominal investment'!I47/'Historical population and GDP'!$L44/1000000)</f>
        <v>1.6400235011721901E-3</v>
      </c>
      <c r="J47" s="26">
        <f>IF(ISBLANK('2.1 Nominal investment'!J47),NA(),'2.1 Nominal investment'!J47/'Historical population and GDP'!$L44/1000000)</f>
        <v>1.9699035495858337E-3</v>
      </c>
      <c r="K47" s="8" t="e">
        <f>IF(ISBLANK('2.1 Nominal investment'!K47),NA(),'2.1 Nominal investment'!K47/'Historical population and GDP'!$L44/1000000)</f>
        <v>#N/A</v>
      </c>
      <c r="L47" s="8">
        <f>IF(ISBLANK('2.1 Nominal investment'!L47),NA(),'2.1 Nominal investment'!L47/'Historical population and GDP'!$L44/1000000)</f>
        <v>9.0817293925640353E-3</v>
      </c>
      <c r="M47" s="8" t="e">
        <f>IF(ISBLANK('2.1 Nominal investment'!M47),NA(),'2.1 Nominal investment'!M47/'Historical population and GDP'!$L44/1000000)</f>
        <v>#N/A</v>
      </c>
      <c r="N47" s="8" t="e">
        <f>IF(ISBLANK('2.1 Nominal investment'!N47),NA(),'2.1 Nominal investment'!N47/'Historical population and GDP'!$L44/1000000)</f>
        <v>#N/A</v>
      </c>
      <c r="O47" s="8"/>
      <c r="P47" s="8">
        <f>IF(ISBLANK('2.1 Nominal investment'!P47),NA(),'2.1 Nominal investment'!P47/'Historical population and GDP'!$L44/1000000)</f>
        <v>7.362133112233521E-2</v>
      </c>
      <c r="Q47" s="8">
        <f>IF(ISBLANK('2.1 Nominal investment'!Q47),NA(),'2.1 Nominal investment'!Q47/'Historical population and GDP'!$L44/1000000)</f>
        <v>1.2691656443322059E-2</v>
      </c>
      <c r="R47" s="8">
        <f>IF(ISBLANK('2.1 Nominal investment'!R47),NA(),'2.1 Nominal investment'!R47/'Historical population and GDP'!$L44/1000000)</f>
        <v>8.6312987565657265E-2</v>
      </c>
      <c r="T47" s="35"/>
      <c r="V47" s="17"/>
      <c r="W47" s="17"/>
      <c r="X47" s="17"/>
      <c r="Y47" s="17"/>
    </row>
    <row r="48" spans="1:25">
      <c r="A48" s="4">
        <f t="shared" si="0"/>
        <v>1910</v>
      </c>
      <c r="B48" s="8" t="e">
        <f>IF(ISBLANK('2.1 Nominal investment'!B48),NA(),'2.1 Nominal investment'!B48/'Historical population and GDP'!$L45/1000000)</f>
        <v>#N/A</v>
      </c>
      <c r="C48" s="8" t="e">
        <f>IF(ISBLANK('2.1 Nominal investment'!C48),NA(),'2.1 Nominal investment'!C48/'Historical population and GDP'!$L45/1000000)</f>
        <v>#N/A</v>
      </c>
      <c r="D48" s="8">
        <f>IF(ISBLANK('2.1 Nominal investment'!D48),NA(),'2.1 Nominal investment'!D48/'Historical population and GDP'!$L45/1000000)</f>
        <v>1.4894315871728276E-2</v>
      </c>
      <c r="E48" s="8">
        <f>IF(ISBLANK('2.1 Nominal investment'!E48),NA(),'2.1 Nominal investment'!E48/'Historical population and GDP'!$L45/1000000)</f>
        <v>2.2481701038765182E-2</v>
      </c>
      <c r="F48" s="8">
        <f>IF(ISBLANK('2.1 Nominal investment'!F48),NA(),'2.1 Nominal investment'!F48/'Historical population and GDP'!$L45/1000000)</f>
        <v>2.2060704825158008E-3</v>
      </c>
      <c r="G48" s="8">
        <f>IF(ISBLANK('2.1 Nominal investment'!G48),NA(),'2.1 Nominal investment'!G48/'Historical population and GDP'!$L45/1000000)</f>
        <v>6.157505965254946E-3</v>
      </c>
      <c r="H48" s="8">
        <f>IF(ISBLANK('2.1 Nominal investment'!H48),NA(),'2.1 Nominal investment'!H48/'Historical population and GDP'!$L45/1000000)</f>
        <v>2.8111278541191613E-3</v>
      </c>
      <c r="I48" s="8">
        <f>IF(ISBLANK('2.1 Nominal investment'!I48),NA(),'2.1 Nominal investment'!I48/'Historical population and GDP'!$L45/1000000)</f>
        <v>1.0573545207444408E-3</v>
      </c>
      <c r="J48" s="26">
        <f>IF(ISBLANK('2.1 Nominal investment'!J48),NA(),'2.1 Nominal investment'!J48/'Historical population and GDP'!$L45/1000000)</f>
        <v>1.6833469545301293E-3</v>
      </c>
      <c r="K48" s="8" t="e">
        <f>IF(ISBLANK('2.1 Nominal investment'!K48),NA(),'2.1 Nominal investment'!K48/'Historical population and GDP'!$L45/1000000)</f>
        <v>#N/A</v>
      </c>
      <c r="L48" s="8">
        <f>IF(ISBLANK('2.1 Nominal investment'!L48),NA(),'2.1 Nominal investment'!L48/'Historical population and GDP'!$L45/1000000)</f>
        <v>8.503511067435663E-3</v>
      </c>
      <c r="M48" s="8" t="e">
        <f>IF(ISBLANK('2.1 Nominal investment'!M48),NA(),'2.1 Nominal investment'!M48/'Historical population and GDP'!$L45/1000000)</f>
        <v>#N/A</v>
      </c>
      <c r="N48" s="8" t="e">
        <f>IF(ISBLANK('2.1 Nominal investment'!N48),NA(),'2.1 Nominal investment'!N48/'Historical population and GDP'!$L45/1000000)</f>
        <v>#N/A</v>
      </c>
      <c r="O48" s="8"/>
      <c r="P48" s="8">
        <f>IF(ISBLANK('2.1 Nominal investment'!P48),NA(),'2.1 Nominal investment'!P48/'Historical population and GDP'!$L45/1000000)</f>
        <v>4.8550721212383366E-2</v>
      </c>
      <c r="Q48" s="8">
        <f>IF(ISBLANK('2.1 Nominal investment'!Q48),NA(),'2.1 Nominal investment'!Q48/'Historical population and GDP'!$L45/1000000)</f>
        <v>1.1244212542710233E-2</v>
      </c>
      <c r="R48" s="8">
        <f>IF(ISBLANK('2.1 Nominal investment'!R48),NA(),'2.1 Nominal investment'!R48/'Historical population and GDP'!$L45/1000000)</f>
        <v>5.9794933755093593E-2</v>
      </c>
      <c r="T48" s="35"/>
      <c r="V48" s="17"/>
      <c r="W48" s="17"/>
      <c r="X48" s="17"/>
      <c r="Y48" s="17"/>
    </row>
    <row r="49" spans="1:25">
      <c r="A49" s="4">
        <f t="shared" si="0"/>
        <v>1911</v>
      </c>
      <c r="B49" s="8" t="e">
        <f>IF(ISBLANK('2.1 Nominal investment'!B49),NA(),'2.1 Nominal investment'!B49/'Historical population and GDP'!$L46/1000000)</f>
        <v>#N/A</v>
      </c>
      <c r="C49" s="8" t="e">
        <f>IF(ISBLANK('2.1 Nominal investment'!C49),NA(),'2.1 Nominal investment'!C49/'Historical population and GDP'!$L46/1000000)</f>
        <v>#N/A</v>
      </c>
      <c r="D49" s="8">
        <f>IF(ISBLANK('2.1 Nominal investment'!D49),NA(),'2.1 Nominal investment'!D49/'Historical population and GDP'!$L46/1000000)</f>
        <v>1.6681437289134071E-2</v>
      </c>
      <c r="E49" s="8">
        <f>IF(ISBLANK('2.1 Nominal investment'!E49),NA(),'2.1 Nominal investment'!E49/'Historical population and GDP'!$L46/1000000)</f>
        <v>2.0117135228886786E-2</v>
      </c>
      <c r="F49" s="8">
        <f>IF(ISBLANK('2.1 Nominal investment'!F49),NA(),'2.1 Nominal investment'!F49/'Historical population and GDP'!$L46/1000000)</f>
        <v>9.9928315363688371E-3</v>
      </c>
      <c r="G49" s="8">
        <f>IF(ISBLANK('2.1 Nominal investment'!G49),NA(),'2.1 Nominal investment'!G49/'Historical population and GDP'!$L46/1000000)</f>
        <v>5.6606302267830253E-3</v>
      </c>
      <c r="H49" s="8">
        <f>IF(ISBLANK('2.1 Nominal investment'!H49),NA(),'2.1 Nominal investment'!H49/'Historical population and GDP'!$L46/1000000)</f>
        <v>2.6196394940363739E-3</v>
      </c>
      <c r="I49" s="8">
        <f>IF(ISBLANK('2.1 Nominal investment'!I49),NA(),'2.1 Nominal investment'!I49/'Historical population and GDP'!$L46/1000000)</f>
        <v>1.758797579715695E-3</v>
      </c>
      <c r="J49" s="26">
        <f>IF(ISBLANK('2.1 Nominal investment'!J49),NA(),'2.1 Nominal investment'!J49/'Historical population and GDP'!$L46/1000000)</f>
        <v>1.5230395229012623E-3</v>
      </c>
      <c r="K49" s="8" t="e">
        <f>IF(ISBLANK('2.1 Nominal investment'!K49),NA(),'2.1 Nominal investment'!K49/'Historical population and GDP'!$L46/1000000)</f>
        <v>#N/A</v>
      </c>
      <c r="L49" s="8">
        <f>IF(ISBLANK('2.1 Nominal investment'!L49),NA(),'2.1 Nominal investment'!L49/'Historical population and GDP'!$L46/1000000)</f>
        <v>1.1002669679071481E-2</v>
      </c>
      <c r="M49" s="8" t="e">
        <f>IF(ISBLANK('2.1 Nominal investment'!M49),NA(),'2.1 Nominal investment'!M49/'Historical population and GDP'!$L46/1000000)</f>
        <v>#N/A</v>
      </c>
      <c r="N49" s="8" t="e">
        <f>IF(ISBLANK('2.1 Nominal investment'!N49),NA(),'2.1 Nominal investment'!N49/'Historical population and GDP'!$L46/1000000)</f>
        <v>#N/A</v>
      </c>
      <c r="O49" s="8"/>
      <c r="P49" s="8">
        <f>IF(ISBLANK('2.1 Nominal investment'!P49),NA(),'2.1 Nominal investment'!P49/'Historical population and GDP'!$L46/1000000)</f>
        <v>5.5071673775209093E-2</v>
      </c>
      <c r="Q49" s="8">
        <f>IF(ISBLANK('2.1 Nominal investment'!Q49),NA(),'2.1 Nominal investment'!Q49/'Historical population and GDP'!$L46/1000000)</f>
        <v>1.4284506781688439E-2</v>
      </c>
      <c r="R49" s="8">
        <f>IF(ISBLANK('2.1 Nominal investment'!R49),NA(),'2.1 Nominal investment'!R49/'Historical population and GDP'!$L46/1000000)</f>
        <v>6.9356180556897531E-2</v>
      </c>
      <c r="T49" s="35"/>
      <c r="V49" s="17"/>
      <c r="W49" s="17"/>
      <c r="X49" s="17"/>
      <c r="Y49" s="17"/>
    </row>
    <row r="50" spans="1:25">
      <c r="A50" s="4">
        <f t="shared" si="0"/>
        <v>1912</v>
      </c>
      <c r="B50" s="8" t="e">
        <f>IF(ISBLANK('2.1 Nominal investment'!B50),NA(),'2.1 Nominal investment'!B50/'Historical population and GDP'!$L47/1000000)</f>
        <v>#N/A</v>
      </c>
      <c r="C50" s="8" t="e">
        <f>IF(ISBLANK('2.1 Nominal investment'!C50),NA(),'2.1 Nominal investment'!C50/'Historical population and GDP'!$L47/1000000)</f>
        <v>#N/A</v>
      </c>
      <c r="D50" s="8">
        <f>IF(ISBLANK('2.1 Nominal investment'!D50),NA(),'2.1 Nominal investment'!D50/'Historical population and GDP'!$L47/1000000)</f>
        <v>1.6787952317816469E-2</v>
      </c>
      <c r="E50" s="8">
        <f>IF(ISBLANK('2.1 Nominal investment'!E50),NA(),'2.1 Nominal investment'!E50/'Historical population and GDP'!$L47/1000000)</f>
        <v>1.9743512935683896E-2</v>
      </c>
      <c r="F50" s="8">
        <f>IF(ISBLANK('2.1 Nominal investment'!F50),NA(),'2.1 Nominal investment'!F50/'Historical population and GDP'!$L47/1000000)</f>
        <v>1.0288494926708061E-2</v>
      </c>
      <c r="G50" s="8">
        <f>IF(ISBLANK('2.1 Nominal investment'!G50),NA(),'2.1 Nominal investment'!G50/'Historical population and GDP'!$L47/1000000)</f>
        <v>7.9612356999994843E-3</v>
      </c>
      <c r="H50" s="8">
        <f>IF(ISBLANK('2.1 Nominal investment'!H50),NA(),'2.1 Nominal investment'!H50/'Historical population and GDP'!$L47/1000000)</f>
        <v>2.7202611305590023E-3</v>
      </c>
      <c r="I50" s="8">
        <f>IF(ISBLANK('2.1 Nominal investment'!I50),NA(),'2.1 Nominal investment'!I50/'Historical population and GDP'!$L47/1000000)</f>
        <v>2.2472534122134191E-3</v>
      </c>
      <c r="J50" s="26">
        <f>IF(ISBLANK('2.1 Nominal investment'!J50),NA(),'2.1 Nominal investment'!J50/'Historical population and GDP'!$L47/1000000)</f>
        <v>1.7580015741323783E-3</v>
      </c>
      <c r="K50" s="8" t="e">
        <f>IF(ISBLANK('2.1 Nominal investment'!K50),NA(),'2.1 Nominal investment'!K50/'Historical population and GDP'!$L47/1000000)</f>
        <v>#N/A</v>
      </c>
      <c r="L50" s="8">
        <f>IF(ISBLANK('2.1 Nominal investment'!L50),NA(),'2.1 Nominal investment'!L50/'Historical population and GDP'!$L47/1000000)</f>
        <v>7.6448054812374546E-3</v>
      </c>
      <c r="M50" s="8" t="e">
        <f>IF(ISBLANK('2.1 Nominal investment'!M50),NA(),'2.1 Nominal investment'!M50/'Historical population and GDP'!$L47/1000000)</f>
        <v>#N/A</v>
      </c>
      <c r="N50" s="8" t="e">
        <f>IF(ISBLANK('2.1 Nominal investment'!N50),NA(),'2.1 Nominal investment'!N50/'Historical population and GDP'!$L47/1000000)</f>
        <v>#N/A</v>
      </c>
      <c r="O50" s="8"/>
      <c r="P50" s="8">
        <f>IF(ISBLANK('2.1 Nominal investment'!P50),NA(),'2.1 Nominal investment'!P50/'Historical population and GDP'!$L47/1000000)</f>
        <v>5.7501457010766914E-2</v>
      </c>
      <c r="Q50" s="8">
        <f>IF(ISBLANK('2.1 Nominal investment'!Q50),NA(),'2.1 Nominal investment'!Q50/'Historical population and GDP'!$L47/1000000)</f>
        <v>1.165006046758325E-2</v>
      </c>
      <c r="R50" s="8">
        <f>IF(ISBLANK('2.1 Nominal investment'!R50),NA(),'2.1 Nominal investment'!R50/'Historical population and GDP'!$L47/1000000)</f>
        <v>6.9151517478350161E-2</v>
      </c>
      <c r="T50" s="35"/>
      <c r="V50" s="17"/>
      <c r="W50" s="17"/>
      <c r="X50" s="17"/>
      <c r="Y50" s="17"/>
    </row>
    <row r="51" spans="1:25">
      <c r="A51" s="4">
        <f t="shared" si="0"/>
        <v>1913</v>
      </c>
      <c r="B51" s="8" t="e">
        <f>IF(ISBLANK('2.1 Nominal investment'!B51),NA(),'2.1 Nominal investment'!B51/'Historical population and GDP'!$L48/1000000)</f>
        <v>#N/A</v>
      </c>
      <c r="C51" s="8" t="e">
        <f>IF(ISBLANK('2.1 Nominal investment'!C51),NA(),'2.1 Nominal investment'!C51/'Historical population and GDP'!$L48/1000000)</f>
        <v>#N/A</v>
      </c>
      <c r="D51" s="8">
        <f>IF(ISBLANK('2.1 Nominal investment'!D51),NA(),'2.1 Nominal investment'!D51/'Historical population and GDP'!$L48/1000000)</f>
        <v>1.7882613305380629E-2</v>
      </c>
      <c r="E51" s="8">
        <f>IF(ISBLANK('2.1 Nominal investment'!E51),NA(),'2.1 Nominal investment'!E51/'Historical population and GDP'!$L48/1000000)</f>
        <v>1.8732439430915768E-2</v>
      </c>
      <c r="F51" s="8">
        <f>IF(ISBLANK('2.1 Nominal investment'!F51),NA(),'2.1 Nominal investment'!F51/'Historical population and GDP'!$L48/1000000)</f>
        <v>1.0123613560420307E-2</v>
      </c>
      <c r="G51" s="8">
        <f>IF(ISBLANK('2.1 Nominal investment'!G51),NA(),'2.1 Nominal investment'!G51/'Historical population and GDP'!$L48/1000000)</f>
        <v>1.1000720160391947E-2</v>
      </c>
      <c r="H51" s="8">
        <f>IF(ISBLANK('2.1 Nominal investment'!H51),NA(),'2.1 Nominal investment'!H51/'Historical population and GDP'!$L48/1000000)</f>
        <v>3.6532493230866285E-3</v>
      </c>
      <c r="I51" s="8">
        <f>IF(ISBLANK('2.1 Nominal investment'!I51),NA(),'2.1 Nominal investment'!I51/'Historical population and GDP'!$L48/1000000)</f>
        <v>2.1675517344943965E-3</v>
      </c>
      <c r="J51" s="26">
        <f>IF(ISBLANK('2.1 Nominal investment'!J51),NA(),'2.1 Nominal investment'!J51/'Historical population and GDP'!$L48/1000000)</f>
        <v>1.9993767905222646E-3</v>
      </c>
      <c r="K51" s="8" t="e">
        <f>IF(ISBLANK('2.1 Nominal investment'!K51),NA(),'2.1 Nominal investment'!K51/'Historical population and GDP'!$L48/1000000)</f>
        <v>#N/A</v>
      </c>
      <c r="L51" s="8">
        <f>IF(ISBLANK('2.1 Nominal investment'!L51),NA(),'2.1 Nominal investment'!L51/'Historical population and GDP'!$L48/1000000)</f>
        <v>5.3609447372324802E-3</v>
      </c>
      <c r="M51" s="8" t="e">
        <f>IF(ISBLANK('2.1 Nominal investment'!M51),NA(),'2.1 Nominal investment'!M51/'Historical population and GDP'!$L48/1000000)</f>
        <v>#N/A</v>
      </c>
      <c r="N51" s="8" t="e">
        <f>IF(ISBLANK('2.1 Nominal investment'!N51),NA(),'2.1 Nominal investment'!N51/'Historical population and GDP'!$L48/1000000)</f>
        <v>#N/A</v>
      </c>
      <c r="O51" s="8"/>
      <c r="P51" s="8">
        <f>IF(ISBLANK('2.1 Nominal investment'!P51),NA(),'2.1 Nominal investment'!P51/'Historical population and GDP'!$L48/1000000)</f>
        <v>6.1392635780195277E-2</v>
      </c>
      <c r="Q51" s="8">
        <f>IF(ISBLANK('2.1 Nominal investment'!Q51),NA(),'2.1 Nominal investment'!Q51/'Historical population and GDP'!$L48/1000000)</f>
        <v>9.52787326224914E-3</v>
      </c>
      <c r="R51" s="8">
        <f>IF(ISBLANK('2.1 Nominal investment'!R51),NA(),'2.1 Nominal investment'!R51/'Historical population and GDP'!$L48/1000000)</f>
        <v>7.0920509042444416E-2</v>
      </c>
      <c r="T51" s="35"/>
      <c r="V51" s="17"/>
      <c r="W51" s="17"/>
      <c r="X51" s="17"/>
      <c r="Y51" s="17"/>
    </row>
    <row r="52" spans="1:25">
      <c r="A52" s="4">
        <f t="shared" si="0"/>
        <v>1914</v>
      </c>
      <c r="B52" s="8" t="e">
        <f>IF(ISBLANK('2.1 Nominal investment'!B52),NA(),'2.1 Nominal investment'!B52/'Historical population and GDP'!$L49/1000000)</f>
        <v>#N/A</v>
      </c>
      <c r="C52" s="8" t="e">
        <f>IF(ISBLANK('2.1 Nominal investment'!C52),NA(),'2.1 Nominal investment'!C52/'Historical population and GDP'!$L49/1000000)</f>
        <v>#N/A</v>
      </c>
      <c r="D52" s="8">
        <f>IF(ISBLANK('2.1 Nominal investment'!D52),NA(),'2.1 Nominal investment'!D52/'Historical population and GDP'!$L49/1000000)</f>
        <v>1.7839919417238351E-2</v>
      </c>
      <c r="E52" s="8">
        <f>IF(ISBLANK('2.1 Nominal investment'!E52),NA(),'2.1 Nominal investment'!E52/'Historical population and GDP'!$L49/1000000)</f>
        <v>1.7522858614490055E-2</v>
      </c>
      <c r="F52" s="8">
        <f>IF(ISBLANK('2.1 Nominal investment'!F52),NA(),'2.1 Nominal investment'!F52/'Historical population and GDP'!$L49/1000000)</f>
        <v>9.8693002034180542E-3</v>
      </c>
      <c r="G52" s="8">
        <f>IF(ISBLANK('2.1 Nominal investment'!G52),NA(),'2.1 Nominal investment'!G52/'Historical population and GDP'!$L49/1000000)</f>
        <v>7.5278201706133075E-3</v>
      </c>
      <c r="H52" s="8">
        <f>IF(ISBLANK('2.1 Nominal investment'!H52),NA(),'2.1 Nominal investment'!H52/'Historical population and GDP'!$L49/1000000)</f>
        <v>4.8301286462741535E-3</v>
      </c>
      <c r="I52" s="8">
        <f>IF(ISBLANK('2.1 Nominal investment'!I52),NA(),'2.1 Nominal investment'!I52/'Historical population and GDP'!$L49/1000000)</f>
        <v>2.1526591169345609E-3</v>
      </c>
      <c r="J52" s="26">
        <f>IF(ISBLANK('2.1 Nominal investment'!J52),NA(),'2.1 Nominal investment'!J52/'Historical population and GDP'!$L49/1000000)</f>
        <v>1.8753195780652481E-3</v>
      </c>
      <c r="K52" s="8" t="e">
        <f>IF(ISBLANK('2.1 Nominal investment'!K52),NA(),'2.1 Nominal investment'!K52/'Historical population and GDP'!$L49/1000000)</f>
        <v>#N/A</v>
      </c>
      <c r="L52" s="8">
        <f>IF(ISBLANK('2.1 Nominal investment'!L52),NA(),'2.1 Nominal investment'!L52/'Historical population and GDP'!$L49/1000000)</f>
        <v>4.662186784340638E-3</v>
      </c>
      <c r="M52" s="8" t="e">
        <f>IF(ISBLANK('2.1 Nominal investment'!M52),NA(),'2.1 Nominal investment'!M52/'Historical population and GDP'!$L49/1000000)</f>
        <v>#N/A</v>
      </c>
      <c r="N52" s="8" t="e">
        <f>IF(ISBLANK('2.1 Nominal investment'!N52),NA(),'2.1 Nominal investment'!N52/'Historical population and GDP'!$L49/1000000)</f>
        <v>#N/A</v>
      </c>
      <c r="O52" s="8"/>
      <c r="P52" s="8">
        <f>IF(ISBLANK('2.1 Nominal investment'!P52),NA(),'2.1 Nominal investment'!P52/'Historical population and GDP'!$L49/1000000)</f>
        <v>5.7590027052033921E-2</v>
      </c>
      <c r="Q52" s="8">
        <f>IF(ISBLANK('2.1 Nominal investment'!Q52),NA(),'2.1 Nominal investment'!Q52/'Historical population and GDP'!$L49/1000000)</f>
        <v>8.6901654793404472E-3</v>
      </c>
      <c r="R52" s="8">
        <f>IF(ISBLANK('2.1 Nominal investment'!R52),NA(),'2.1 Nominal investment'!R52/'Historical population and GDP'!$L49/1000000)</f>
        <v>6.6280192531374377E-2</v>
      </c>
      <c r="T52" s="35"/>
      <c r="V52" s="17"/>
      <c r="W52" s="17"/>
      <c r="X52" s="17"/>
      <c r="Y52" s="17"/>
    </row>
    <row r="53" spans="1:25">
      <c r="A53" s="4">
        <f t="shared" si="0"/>
        <v>1915</v>
      </c>
      <c r="B53" s="8" t="e">
        <f>IF(ISBLANK('2.1 Nominal investment'!B53),NA(),'2.1 Nominal investment'!B53/'Historical population and GDP'!$L50/1000000)</f>
        <v>#N/A</v>
      </c>
      <c r="C53" s="8" t="e">
        <f>IF(ISBLANK('2.1 Nominal investment'!C53),NA(),'2.1 Nominal investment'!C53/'Historical population and GDP'!$L50/1000000)</f>
        <v>#N/A</v>
      </c>
      <c r="D53" s="8">
        <f>IF(ISBLANK('2.1 Nominal investment'!D53),NA(),'2.1 Nominal investment'!D53/'Historical population and GDP'!$L50/1000000)</f>
        <v>1.4365488872748293E-2</v>
      </c>
      <c r="E53" s="8">
        <f>IF(ISBLANK('2.1 Nominal investment'!E53),NA(),'2.1 Nominal investment'!E53/'Historical population and GDP'!$L50/1000000)</f>
        <v>1.5296457825384895E-2</v>
      </c>
      <c r="F53" s="8">
        <f>IF(ISBLANK('2.1 Nominal investment'!F53),NA(),'2.1 Nominal investment'!F53/'Historical population and GDP'!$L50/1000000)</f>
        <v>9.8204875903563256E-3</v>
      </c>
      <c r="G53" s="8">
        <f>IF(ISBLANK('2.1 Nominal investment'!G53),NA(),'2.1 Nominal investment'!G53/'Historical population and GDP'!$L50/1000000)</f>
        <v>4.459032203188819E-3</v>
      </c>
      <c r="H53" s="8">
        <f>IF(ISBLANK('2.1 Nominal investment'!H53),NA(),'2.1 Nominal investment'!H53/'Historical population and GDP'!$L50/1000000)</f>
        <v>4.3117517734125727E-3</v>
      </c>
      <c r="I53" s="8">
        <f>IF(ISBLANK('2.1 Nominal investment'!I53),NA(),'2.1 Nominal investment'!I53/'Historical population and GDP'!$L50/1000000)</f>
        <v>1.7810515919445291E-3</v>
      </c>
      <c r="J53" s="26">
        <f>IF(ISBLANK('2.1 Nominal investment'!J53),NA(),'2.1 Nominal investment'!J53/'Historical population and GDP'!$L50/1000000)</f>
        <v>1.3001794732464729E-3</v>
      </c>
      <c r="K53" s="8" t="e">
        <f>IF(ISBLANK('2.1 Nominal investment'!K53),NA(),'2.1 Nominal investment'!K53/'Historical population and GDP'!$L50/1000000)</f>
        <v>#N/A</v>
      </c>
      <c r="L53" s="8">
        <f>IF(ISBLANK('2.1 Nominal investment'!L53),NA(),'2.1 Nominal investment'!L53/'Historical population and GDP'!$L50/1000000)</f>
        <v>4.0240006543179122E-3</v>
      </c>
      <c r="M53" s="8" t="e">
        <f>IF(ISBLANK('2.1 Nominal investment'!M53),NA(),'2.1 Nominal investment'!M53/'Historical population and GDP'!$L50/1000000)</f>
        <v>#N/A</v>
      </c>
      <c r="N53" s="8" t="e">
        <f>IF(ISBLANK('2.1 Nominal investment'!N53),NA(),'2.1 Nominal investment'!N53/'Historical population and GDP'!$L50/1000000)</f>
        <v>#N/A</v>
      </c>
      <c r="O53" s="8"/>
      <c r="P53" s="8">
        <f>IF(ISBLANK('2.1 Nominal investment'!P53),NA(),'2.1 Nominal investment'!P53/'Historical population and GDP'!$L50/1000000)</f>
        <v>4.8253218265090901E-2</v>
      </c>
      <c r="Q53" s="8">
        <f>IF(ISBLANK('2.1 Nominal investment'!Q53),NA(),'2.1 Nominal investment'!Q53/'Historical population and GDP'!$L50/1000000)</f>
        <v>7.1052317195089143E-3</v>
      </c>
      <c r="R53" s="8">
        <f>IF(ISBLANK('2.1 Nominal investment'!R53),NA(),'2.1 Nominal investment'!R53/'Historical population and GDP'!$L50/1000000)</f>
        <v>5.5358449984599822E-2</v>
      </c>
      <c r="T53" s="35"/>
      <c r="V53" s="17"/>
      <c r="W53" s="17"/>
      <c r="X53" s="17"/>
      <c r="Y53" s="17"/>
    </row>
    <row r="54" spans="1:25">
      <c r="A54" s="4">
        <f t="shared" si="0"/>
        <v>1916</v>
      </c>
      <c r="B54" s="8" t="e">
        <f>IF(ISBLANK('2.1 Nominal investment'!B54),NA(),'2.1 Nominal investment'!B54/'Historical population and GDP'!$L51/1000000)</f>
        <v>#N/A</v>
      </c>
      <c r="C54" s="8" t="e">
        <f>IF(ISBLANK('2.1 Nominal investment'!C54),NA(),'2.1 Nominal investment'!C54/'Historical population and GDP'!$L51/1000000)</f>
        <v>#N/A</v>
      </c>
      <c r="D54" s="8">
        <f>IF(ISBLANK('2.1 Nominal investment'!D54),NA(),'2.1 Nominal investment'!D54/'Historical population and GDP'!$L51/1000000)</f>
        <v>8.5203487293509482E-3</v>
      </c>
      <c r="E54" s="8">
        <f>IF(ISBLANK('2.1 Nominal investment'!E54),NA(),'2.1 Nominal investment'!E54/'Historical population and GDP'!$L51/1000000)</f>
        <v>1.4605425033783233E-2</v>
      </c>
      <c r="F54" s="8">
        <f>IF(ISBLANK('2.1 Nominal investment'!F54),NA(),'2.1 Nominal investment'!F54/'Historical population and GDP'!$L51/1000000)</f>
        <v>9.891479066913119E-3</v>
      </c>
      <c r="G54" s="8">
        <f>IF(ISBLANK('2.1 Nominal investment'!G54),NA(),'2.1 Nominal investment'!G54/'Historical population and GDP'!$L51/1000000)</f>
        <v>4.8606776741587808E-3</v>
      </c>
      <c r="H54" s="8">
        <f>IF(ISBLANK('2.1 Nominal investment'!H54),NA(),'2.1 Nominal investment'!H54/'Historical population and GDP'!$L51/1000000)</f>
        <v>2.1137456645590256E-3</v>
      </c>
      <c r="I54" s="8">
        <f>IF(ISBLANK('2.1 Nominal investment'!I54),NA(),'2.1 Nominal investment'!I54/'Historical population and GDP'!$L51/1000000)</f>
        <v>1.4362573425488075E-3</v>
      </c>
      <c r="J54" s="26">
        <f>IF(ISBLANK('2.1 Nominal investment'!J54),NA(),'2.1 Nominal investment'!J54/'Historical population and GDP'!$L51/1000000)</f>
        <v>8.5507826474382734E-4</v>
      </c>
      <c r="K54" s="8" t="e">
        <f>IF(ISBLANK('2.1 Nominal investment'!K54),NA(),'2.1 Nominal investment'!K54/'Historical population and GDP'!$L51/1000000)</f>
        <v>#N/A</v>
      </c>
      <c r="L54" s="8">
        <f>IF(ISBLANK('2.1 Nominal investment'!L54),NA(),'2.1 Nominal investment'!L54/'Historical population and GDP'!$L51/1000000)</f>
        <v>3.3430688900402961E-3</v>
      </c>
      <c r="M54" s="8" t="e">
        <f>IF(ISBLANK('2.1 Nominal investment'!M54),NA(),'2.1 Nominal investment'!M54/'Historical population and GDP'!$L51/1000000)</f>
        <v>#N/A</v>
      </c>
      <c r="N54" s="8" t="e">
        <f>IF(ISBLANK('2.1 Nominal investment'!N54),NA(),'2.1 Nominal investment'!N54/'Historical population and GDP'!$L51/1000000)</f>
        <v>#N/A</v>
      </c>
      <c r="O54" s="8"/>
      <c r="P54" s="8">
        <f>IF(ISBLANK('2.1 Nominal investment'!P54),NA(),'2.1 Nominal investment'!P54/'Historical population and GDP'!$L51/1000000)</f>
        <v>3.9991676168765103E-2</v>
      </c>
      <c r="Q54" s="8">
        <f>IF(ISBLANK('2.1 Nominal investment'!Q54),NA(),'2.1 Nominal investment'!Q54/'Historical population and GDP'!$L51/1000000)</f>
        <v>5.6344044973329309E-3</v>
      </c>
      <c r="R54" s="8">
        <f>IF(ISBLANK('2.1 Nominal investment'!R54),NA(),'2.1 Nominal investment'!R54/'Historical population and GDP'!$L51/1000000)</f>
        <v>4.562608066609803E-2</v>
      </c>
      <c r="T54" s="35"/>
      <c r="V54" s="17"/>
      <c r="W54" s="17"/>
      <c r="X54" s="17"/>
      <c r="Y54" s="17"/>
    </row>
    <row r="55" spans="1:25">
      <c r="A55" s="4">
        <f t="shared" si="0"/>
        <v>1917</v>
      </c>
      <c r="B55" s="8" t="e">
        <f>IF(ISBLANK('2.1 Nominal investment'!B55),NA(),'2.1 Nominal investment'!B55/'Historical population and GDP'!$L52/1000000)</f>
        <v>#N/A</v>
      </c>
      <c r="C55" s="8" t="e">
        <f>IF(ISBLANK('2.1 Nominal investment'!C55),NA(),'2.1 Nominal investment'!C55/'Historical population and GDP'!$L52/1000000)</f>
        <v>#N/A</v>
      </c>
      <c r="D55" s="8">
        <f>IF(ISBLANK('2.1 Nominal investment'!D55),NA(),'2.1 Nominal investment'!D55/'Historical population and GDP'!$L52/1000000)</f>
        <v>5.8458917193097929E-3</v>
      </c>
      <c r="E55" s="8">
        <f>IF(ISBLANK('2.1 Nominal investment'!E55),NA(),'2.1 Nominal investment'!E55/'Historical population and GDP'!$L52/1000000)</f>
        <v>9.5363182971809589E-3</v>
      </c>
      <c r="F55" s="8">
        <f>IF(ISBLANK('2.1 Nominal investment'!F55),NA(),'2.1 Nominal investment'!F55/'Historical population and GDP'!$L52/1000000)</f>
        <v>3.3239171478497594E-3</v>
      </c>
      <c r="G55" s="8">
        <f>IF(ISBLANK('2.1 Nominal investment'!G55),NA(),'2.1 Nominal investment'!G55/'Historical population and GDP'!$L52/1000000)</f>
        <v>5.8028654584515154E-3</v>
      </c>
      <c r="H55" s="8">
        <f>IF(ISBLANK('2.1 Nominal investment'!H55),NA(),'2.1 Nominal investment'!H55/'Historical population and GDP'!$L52/1000000)</f>
        <v>1.8374087134445643E-3</v>
      </c>
      <c r="I55" s="8">
        <f>IF(ISBLANK('2.1 Nominal investment'!I55),NA(),'2.1 Nominal investment'!I55/'Historical population and GDP'!$L52/1000000)</f>
        <v>1.4935467717671583E-3</v>
      </c>
      <c r="J55" s="26">
        <f>IF(ISBLANK('2.1 Nominal investment'!J55),NA(),'2.1 Nominal investment'!J55/'Historical population and GDP'!$L52/1000000)</f>
        <v>7.0599104889110611E-4</v>
      </c>
      <c r="K55" s="8" t="e">
        <f>IF(ISBLANK('2.1 Nominal investment'!K55),NA(),'2.1 Nominal investment'!K55/'Historical population and GDP'!$L52/1000000)</f>
        <v>#N/A</v>
      </c>
      <c r="L55" s="8">
        <f>IF(ISBLANK('2.1 Nominal investment'!L55),NA(),'2.1 Nominal investment'!L55/'Historical population and GDP'!$L52/1000000)</f>
        <v>2.8131151983137558E-3</v>
      </c>
      <c r="M55" s="8" t="e">
        <f>IF(ISBLANK('2.1 Nominal investment'!M55),NA(),'2.1 Nominal investment'!M55/'Historical population and GDP'!$L52/1000000)</f>
        <v>#N/A</v>
      </c>
      <c r="N55" s="8" t="e">
        <f>IF(ISBLANK('2.1 Nominal investment'!N55),NA(),'2.1 Nominal investment'!N55/'Historical population and GDP'!$L52/1000000)</f>
        <v>#N/A</v>
      </c>
      <c r="O55" s="8"/>
      <c r="P55" s="8">
        <f>IF(ISBLANK('2.1 Nominal investment'!P55),NA(),'2.1 Nominal investment'!P55/'Historical population and GDP'!$L52/1000000)</f>
        <v>2.6346401336236593E-2</v>
      </c>
      <c r="Q55" s="8">
        <f>IF(ISBLANK('2.1 Nominal investment'!Q55),NA(),'2.1 Nominal investment'!Q55/'Historical population and GDP'!$L52/1000000)</f>
        <v>5.0126530189720199E-3</v>
      </c>
      <c r="R55" s="8">
        <f>IF(ISBLANK('2.1 Nominal investment'!R55),NA(),'2.1 Nominal investment'!R55/'Historical population and GDP'!$L52/1000000)</f>
        <v>3.135905435520861E-2</v>
      </c>
      <c r="T55" s="35"/>
      <c r="V55" s="17"/>
      <c r="W55" s="17"/>
      <c r="X55" s="17"/>
      <c r="Y55" s="17"/>
    </row>
    <row r="56" spans="1:25">
      <c r="A56" s="4">
        <f t="shared" si="0"/>
        <v>1918</v>
      </c>
      <c r="B56" s="8" t="e">
        <f>IF(ISBLANK('2.1 Nominal investment'!B56),NA(),'2.1 Nominal investment'!B56/'Historical population and GDP'!$L53/1000000)</f>
        <v>#N/A</v>
      </c>
      <c r="C56" s="8" t="e">
        <f>IF(ISBLANK('2.1 Nominal investment'!C56),NA(),'2.1 Nominal investment'!C56/'Historical population and GDP'!$L53/1000000)</f>
        <v>#N/A</v>
      </c>
      <c r="D56" s="8">
        <f>IF(ISBLANK('2.1 Nominal investment'!D56),NA(),'2.1 Nominal investment'!D56/'Historical population and GDP'!$L53/1000000)</f>
        <v>5.8736726333204897E-3</v>
      </c>
      <c r="E56" s="8">
        <f>IF(ISBLANK('2.1 Nominal investment'!E56),NA(),'2.1 Nominal investment'!E56/'Historical population and GDP'!$L53/1000000)</f>
        <v>5.96899245755387E-3</v>
      </c>
      <c r="F56" s="8">
        <f>IF(ISBLANK('2.1 Nominal investment'!F56),NA(),'2.1 Nominal investment'!F56/'Historical population and GDP'!$L53/1000000)</f>
        <v>3.3802048974838198E-3</v>
      </c>
      <c r="G56" s="8">
        <f>IF(ISBLANK('2.1 Nominal investment'!G56),NA(),'2.1 Nominal investment'!G56/'Historical population and GDP'!$L53/1000000)</f>
        <v>5.0605379679093017E-3</v>
      </c>
      <c r="H56" s="8">
        <f>IF(ISBLANK('2.1 Nominal investment'!H56),NA(),'2.1 Nominal investment'!H56/'Historical population and GDP'!$L53/1000000)</f>
        <v>2.0567719194368368E-3</v>
      </c>
      <c r="I56" s="8">
        <f>IF(ISBLANK('2.1 Nominal investment'!I56),NA(),'2.1 Nominal investment'!I56/'Historical population and GDP'!$L53/1000000)</f>
        <v>1.4253229882317828E-3</v>
      </c>
      <c r="J56" s="26">
        <f>IF(ISBLANK('2.1 Nominal investment'!J56),NA(),'2.1 Nominal investment'!J56/'Historical population and GDP'!$L53/1000000)</f>
        <v>1.1298872185647071E-3</v>
      </c>
      <c r="K56" s="8" t="e">
        <f>IF(ISBLANK('2.1 Nominal investment'!K56),NA(),'2.1 Nominal investment'!K56/'Historical population and GDP'!$L53/1000000)</f>
        <v>#N/A</v>
      </c>
      <c r="L56" s="8">
        <f>IF(ISBLANK('2.1 Nominal investment'!L56),NA(),'2.1 Nominal investment'!L56/'Historical population and GDP'!$L53/1000000)</f>
        <v>1.9178624448025995E-3</v>
      </c>
      <c r="M56" s="8" t="e">
        <f>IF(ISBLANK('2.1 Nominal investment'!M56),NA(),'2.1 Nominal investment'!M56/'Historical population and GDP'!$L53/1000000)</f>
        <v>#N/A</v>
      </c>
      <c r="N56" s="8" t="e">
        <f>IF(ISBLANK('2.1 Nominal investment'!N56),NA(),'2.1 Nominal investment'!N56/'Historical population and GDP'!$L53/1000000)</f>
        <v>#N/A</v>
      </c>
      <c r="O56" s="8"/>
      <c r="P56" s="8">
        <f>IF(ISBLANK('2.1 Nominal investment'!P56),NA(),'2.1 Nominal investment'!P56/'Historical population and GDP'!$L53/1000000)</f>
        <v>2.2340179875704316E-2</v>
      </c>
      <c r="Q56" s="8">
        <f>IF(ISBLANK('2.1 Nominal investment'!Q56),NA(),'2.1 Nominal investment'!Q56/'Historical population and GDP'!$L53/1000000)</f>
        <v>4.4730726515990887E-3</v>
      </c>
      <c r="R56" s="8">
        <f>IF(ISBLANK('2.1 Nominal investment'!R56),NA(),'2.1 Nominal investment'!R56/'Historical population and GDP'!$L53/1000000)</f>
        <v>2.6813252527303405E-2</v>
      </c>
      <c r="T56" s="35"/>
      <c r="V56" s="17"/>
      <c r="W56" s="17"/>
      <c r="X56" s="17"/>
      <c r="Y56" s="17"/>
    </row>
    <row r="57" spans="1:25">
      <c r="A57" s="4">
        <f t="shared" si="0"/>
        <v>1919</v>
      </c>
      <c r="B57" s="8" t="e">
        <f>IF(ISBLANK('2.1 Nominal investment'!B57),NA(),'2.1 Nominal investment'!B57/'Historical population and GDP'!$L54/1000000)</f>
        <v>#N/A</v>
      </c>
      <c r="C57" s="8" t="e">
        <f>IF(ISBLANK('2.1 Nominal investment'!C57),NA(),'2.1 Nominal investment'!C57/'Historical population and GDP'!$L54/1000000)</f>
        <v>#N/A</v>
      </c>
      <c r="D57" s="8">
        <f>IF(ISBLANK('2.1 Nominal investment'!D57),NA(),'2.1 Nominal investment'!D57/'Historical population and GDP'!$L54/1000000)</f>
        <v>8.2933123820379644E-3</v>
      </c>
      <c r="E57" s="8">
        <f>IF(ISBLANK('2.1 Nominal investment'!E57),NA(),'2.1 Nominal investment'!E57/'Historical population and GDP'!$L54/1000000)</f>
        <v>4.0999674800641086E-3</v>
      </c>
      <c r="F57" s="8">
        <f>IF(ISBLANK('2.1 Nominal investment'!F57),NA(),'2.1 Nominal investment'!F57/'Historical population and GDP'!$L54/1000000)</f>
        <v>3.2872822060554772E-3</v>
      </c>
      <c r="G57" s="8">
        <f>IF(ISBLANK('2.1 Nominal investment'!G57),NA(),'2.1 Nominal investment'!G57/'Historical population and GDP'!$L54/1000000)</f>
        <v>4.7670022287273498E-3</v>
      </c>
      <c r="H57" s="8">
        <f>IF(ISBLANK('2.1 Nominal investment'!H57),NA(),'2.1 Nominal investment'!H57/'Historical population and GDP'!$L54/1000000)</f>
        <v>1.6541691759377421E-3</v>
      </c>
      <c r="I57" s="8">
        <f>IF(ISBLANK('2.1 Nominal investment'!I57),NA(),'2.1 Nominal investment'!I57/'Historical population and GDP'!$L54/1000000)</f>
        <v>1.5540338659661779E-3</v>
      </c>
      <c r="J57" s="26">
        <f>IF(ISBLANK('2.1 Nominal investment'!J57),NA(),'2.1 Nominal investment'!J57/'Historical population and GDP'!$L54/1000000)</f>
        <v>1.7322470924092878E-3</v>
      </c>
      <c r="K57" s="8" t="e">
        <f>IF(ISBLANK('2.1 Nominal investment'!K57),NA(),'2.1 Nominal investment'!K57/'Historical population and GDP'!$L54/1000000)</f>
        <v>#N/A</v>
      </c>
      <c r="L57" s="8">
        <f>IF(ISBLANK('2.1 Nominal investment'!L57),NA(),'2.1 Nominal investment'!L57/'Historical population and GDP'!$L54/1000000)</f>
        <v>2.7763510876999352E-3</v>
      </c>
      <c r="M57" s="8" t="e">
        <f>IF(ISBLANK('2.1 Nominal investment'!M57),NA(),'2.1 Nominal investment'!M57/'Historical population and GDP'!$L54/1000000)</f>
        <v>#N/A</v>
      </c>
      <c r="N57" s="8" t="e">
        <f>IF(ISBLANK('2.1 Nominal investment'!N57),NA(),'2.1 Nominal investment'!N57/'Historical population and GDP'!$L54/1000000)</f>
        <v>#N/A</v>
      </c>
      <c r="O57" s="8"/>
      <c r="P57" s="8">
        <f>IF(ISBLANK('2.1 Nominal investment'!P57),NA(),'2.1 Nominal investment'!P57/'Historical population and GDP'!$L54/1000000)</f>
        <v>2.2101733472822641E-2</v>
      </c>
      <c r="Q57" s="8">
        <f>IF(ISBLANK('2.1 Nominal investment'!Q57),NA(),'2.1 Nominal investment'!Q57/'Historical population and GDP'!$L54/1000000)</f>
        <v>6.0626320460754014E-3</v>
      </c>
      <c r="R57" s="8">
        <f>IF(ISBLANK('2.1 Nominal investment'!R57),NA(),'2.1 Nominal investment'!R57/'Historical population and GDP'!$L54/1000000)</f>
        <v>2.8164365518898046E-2</v>
      </c>
      <c r="T57" s="35"/>
      <c r="V57" s="17"/>
      <c r="W57" s="17"/>
      <c r="X57" s="17"/>
      <c r="Y57" s="17"/>
    </row>
    <row r="58" spans="1:25">
      <c r="A58" s="4">
        <f t="shared" si="0"/>
        <v>1920</v>
      </c>
      <c r="B58" s="8" t="e">
        <f>IF(ISBLANK('2.1 Nominal investment'!B58),NA(),'2.1 Nominal investment'!B58/'Historical population and GDP'!$L55/1000000)</f>
        <v>#N/A</v>
      </c>
      <c r="C58" s="8" t="e">
        <f>IF(ISBLANK('2.1 Nominal investment'!C58),NA(),'2.1 Nominal investment'!C58/'Historical population and GDP'!$L55/1000000)</f>
        <v>#N/A</v>
      </c>
      <c r="D58" s="8">
        <f>IF(ISBLANK('2.1 Nominal investment'!D58),NA(),'2.1 Nominal investment'!D58/'Historical population and GDP'!$L55/1000000)</f>
        <v>1.1360764811951614E-2</v>
      </c>
      <c r="E58" s="8">
        <f>IF(ISBLANK('2.1 Nominal investment'!E58),NA(),'2.1 Nominal investment'!E58/'Historical population and GDP'!$L55/1000000)</f>
        <v>5.611894716604302E-3</v>
      </c>
      <c r="F58" s="8">
        <f>IF(ISBLANK('2.1 Nominal investment'!F58),NA(),'2.1 Nominal investment'!F58/'Historical population and GDP'!$L55/1000000)</f>
        <v>2.9832750564873817E-3</v>
      </c>
      <c r="G58" s="8">
        <f>IF(ISBLANK('2.1 Nominal investment'!G58),NA(),'2.1 Nominal investment'!G58/'Historical population and GDP'!$L55/1000000)</f>
        <v>1.7030957219027582E-3</v>
      </c>
      <c r="H58" s="8">
        <f>IF(ISBLANK('2.1 Nominal investment'!H58),NA(),'2.1 Nominal investment'!H58/'Historical population and GDP'!$L55/1000000)</f>
        <v>1.6798948272391701E-3</v>
      </c>
      <c r="I58" s="8">
        <f>IF(ISBLANK('2.1 Nominal investment'!I58),NA(),'2.1 Nominal investment'!I58/'Historical population and GDP'!$L55/1000000)</f>
        <v>1.1734748630239779E-3</v>
      </c>
      <c r="J58" s="26">
        <f>IF(ISBLANK('2.1 Nominal investment'!J58),NA(),'2.1 Nominal investment'!J58/'Historical population and GDP'!$L55/1000000)</f>
        <v>3.4998655185677113E-3</v>
      </c>
      <c r="K58" s="8" t="e">
        <f>IF(ISBLANK('2.1 Nominal investment'!K58),NA(),'2.1 Nominal investment'!K58/'Historical population and GDP'!$L55/1000000)</f>
        <v>#N/A</v>
      </c>
      <c r="L58" s="8">
        <f>IF(ISBLANK('2.1 Nominal investment'!L58),NA(),'2.1 Nominal investment'!L58/'Historical population and GDP'!$L55/1000000)</f>
        <v>3.4708404527740346E-3</v>
      </c>
      <c r="M58" s="8" t="e">
        <f>IF(ISBLANK('2.1 Nominal investment'!M58),NA(),'2.1 Nominal investment'!M58/'Historical population and GDP'!$L55/1000000)</f>
        <v>#N/A</v>
      </c>
      <c r="N58" s="8" t="e">
        <f>IF(ISBLANK('2.1 Nominal investment'!N58),NA(),'2.1 Nominal investment'!N58/'Historical population and GDP'!$L55/1000000)</f>
        <v>#N/A</v>
      </c>
      <c r="O58" s="8"/>
      <c r="P58" s="8">
        <f>IF(ISBLANK('2.1 Nominal investment'!P58),NA(),'2.1 Nominal investment'!P58/'Historical population and GDP'!$L55/1000000)</f>
        <v>2.3338925134185225E-2</v>
      </c>
      <c r="Q58" s="8">
        <f>IF(ISBLANK('2.1 Nominal investment'!Q58),NA(),'2.1 Nominal investment'!Q58/'Historical population and GDP'!$L55/1000000)</f>
        <v>8.1441808343657232E-3</v>
      </c>
      <c r="R58" s="8">
        <f>IF(ISBLANK('2.1 Nominal investment'!R58),NA(),'2.1 Nominal investment'!R58/'Historical population and GDP'!$L55/1000000)</f>
        <v>3.1483105968550952E-2</v>
      </c>
      <c r="T58" s="35"/>
      <c r="V58" s="17"/>
      <c r="W58" s="17"/>
      <c r="X58" s="17"/>
      <c r="Y58" s="17"/>
    </row>
    <row r="59" spans="1:25">
      <c r="A59" s="4">
        <f t="shared" si="0"/>
        <v>1921</v>
      </c>
      <c r="B59" s="8" t="e">
        <f>IF(ISBLANK('2.1 Nominal investment'!B59),NA(),'2.1 Nominal investment'!B59/'Historical population and GDP'!$L56/1000000)</f>
        <v>#N/A</v>
      </c>
      <c r="C59" s="8" t="e">
        <f>IF(ISBLANK('2.1 Nominal investment'!C59),NA(),'2.1 Nominal investment'!C59/'Historical population and GDP'!$L56/1000000)</f>
        <v>#N/A</v>
      </c>
      <c r="D59" s="8">
        <f>IF(ISBLANK('2.1 Nominal investment'!D59),NA(),'2.1 Nominal investment'!D59/'Historical population and GDP'!$L56/1000000)</f>
        <v>1.0998778864867638E-2</v>
      </c>
      <c r="E59" s="8">
        <f>IF(ISBLANK('2.1 Nominal investment'!E59),NA(),'2.1 Nominal investment'!E59/'Historical population and GDP'!$L56/1000000)</f>
        <v>9.7167081088596809E-3</v>
      </c>
      <c r="F59" s="8">
        <f>IF(ISBLANK('2.1 Nominal investment'!F59),NA(),'2.1 Nominal investment'!F59/'Historical population and GDP'!$L56/1000000)</f>
        <v>2.8915615284782364E-3</v>
      </c>
      <c r="G59" s="8">
        <f>IF(ISBLANK('2.1 Nominal investment'!G59),NA(),'2.1 Nominal investment'!G59/'Historical population and GDP'!$L56/1000000)</f>
        <v>5.3374823978615919E-3</v>
      </c>
      <c r="H59" s="8">
        <f>IF(ISBLANK('2.1 Nominal investment'!H59),NA(),'2.1 Nominal investment'!H59/'Historical population and GDP'!$L56/1000000)</f>
        <v>2.2839662090918355E-3</v>
      </c>
      <c r="I59" s="8">
        <f>IF(ISBLANK('2.1 Nominal investment'!I59),NA(),'2.1 Nominal investment'!I59/'Historical population and GDP'!$L56/1000000)</f>
        <v>1.4897188921236182E-3</v>
      </c>
      <c r="J59" s="26">
        <f>IF(ISBLANK('2.1 Nominal investment'!J59),NA(),'2.1 Nominal investment'!J59/'Historical population and GDP'!$L56/1000000)</f>
        <v>3.8500631476123871E-3</v>
      </c>
      <c r="K59" s="8" t="e">
        <f>IF(ISBLANK('2.1 Nominal investment'!K59),NA(),'2.1 Nominal investment'!K59/'Historical population and GDP'!$L56/1000000)</f>
        <v>#N/A</v>
      </c>
      <c r="L59" s="8">
        <f>IF(ISBLANK('2.1 Nominal investment'!L59),NA(),'2.1 Nominal investment'!L59/'Historical population and GDP'!$L56/1000000)</f>
        <v>4.2328780939507897E-3</v>
      </c>
      <c r="M59" s="8" t="e">
        <f>IF(ISBLANK('2.1 Nominal investment'!M59),NA(),'2.1 Nominal investment'!M59/'Historical population and GDP'!$L56/1000000)</f>
        <v>#N/A</v>
      </c>
      <c r="N59" s="8" t="e">
        <f>IF(ISBLANK('2.1 Nominal investment'!N59),NA(),'2.1 Nominal investment'!N59/'Historical population and GDP'!$L56/1000000)</f>
        <v>#N/A</v>
      </c>
      <c r="O59" s="8"/>
      <c r="P59" s="8">
        <f>IF(ISBLANK('2.1 Nominal investment'!P59),NA(),'2.1 Nominal investment'!P59/'Historical population and GDP'!$L56/1000000)</f>
        <v>3.1228497109158985E-2</v>
      </c>
      <c r="Q59" s="8">
        <f>IF(ISBLANK('2.1 Nominal investment'!Q59),NA(),'2.1 Nominal investment'!Q59/'Historical population and GDP'!$L56/1000000)</f>
        <v>9.5726601336867945E-3</v>
      </c>
      <c r="R59" s="8">
        <f>IF(ISBLANK('2.1 Nominal investment'!R59),NA(),'2.1 Nominal investment'!R59/'Historical population and GDP'!$L56/1000000)</f>
        <v>4.0801157242845776E-2</v>
      </c>
      <c r="T59" s="35"/>
      <c r="V59" s="17"/>
      <c r="W59" s="17"/>
      <c r="X59" s="17"/>
      <c r="Y59" s="17"/>
    </row>
    <row r="60" spans="1:25">
      <c r="A60" s="4">
        <f t="shared" si="0"/>
        <v>1922</v>
      </c>
      <c r="B60" s="8" t="e">
        <f>IF(ISBLANK('2.1 Nominal investment'!B60),NA(),'2.1 Nominal investment'!B60/'Historical population and GDP'!$L57/1000000)</f>
        <v>#N/A</v>
      </c>
      <c r="C60" s="8" t="e">
        <f>IF(ISBLANK('2.1 Nominal investment'!C60),NA(),'2.1 Nominal investment'!C60/'Historical population and GDP'!$L57/1000000)</f>
        <v>#N/A</v>
      </c>
      <c r="D60" s="8">
        <f>IF(ISBLANK('2.1 Nominal investment'!D60),NA(),'2.1 Nominal investment'!D60/'Historical population and GDP'!$L57/1000000)</f>
        <v>1.2160025602668378E-2</v>
      </c>
      <c r="E60" s="8">
        <f>IF(ISBLANK('2.1 Nominal investment'!E60),NA(),'2.1 Nominal investment'!E60/'Historical population and GDP'!$L57/1000000)</f>
        <v>2.2449436744007466E-2</v>
      </c>
      <c r="F60" s="8">
        <f>IF(ISBLANK('2.1 Nominal investment'!F60),NA(),'2.1 Nominal investment'!F60/'Historical population and GDP'!$L57/1000000)</f>
        <v>2.8781752381149264E-3</v>
      </c>
      <c r="G60" s="8">
        <f>IF(ISBLANK('2.1 Nominal investment'!G60),NA(),'2.1 Nominal investment'!G60/'Historical population and GDP'!$L57/1000000)</f>
        <v>6.5266148171351616E-3</v>
      </c>
      <c r="H60" s="8">
        <f>IF(ISBLANK('2.1 Nominal investment'!H60),NA(),'2.1 Nominal investment'!H60/'Historical population and GDP'!$L57/1000000)</f>
        <v>4.6840049664859298E-3</v>
      </c>
      <c r="I60" s="8">
        <f>IF(ISBLANK('2.1 Nominal investment'!I60),NA(),'2.1 Nominal investment'!I60/'Historical population and GDP'!$L57/1000000)</f>
        <v>9.9971370881266454E-4</v>
      </c>
      <c r="J60" s="26">
        <f>IF(ISBLANK('2.1 Nominal investment'!J60),NA(),'2.1 Nominal investment'!J60/'Historical population and GDP'!$L57/1000000)</f>
        <v>2.4894393309244653E-3</v>
      </c>
      <c r="K60" s="8" t="e">
        <f>IF(ISBLANK('2.1 Nominal investment'!K60),NA(),'2.1 Nominal investment'!K60/'Historical population and GDP'!$L57/1000000)</f>
        <v>#N/A</v>
      </c>
      <c r="L60" s="8">
        <f>IF(ISBLANK('2.1 Nominal investment'!L60),NA(),'2.1 Nominal investment'!L60/'Historical population and GDP'!$L57/1000000)</f>
        <v>4.5981305840011753E-3</v>
      </c>
      <c r="M60" s="8" t="e">
        <f>IF(ISBLANK('2.1 Nominal investment'!M60),NA(),'2.1 Nominal investment'!M60/'Historical population and GDP'!$L57/1000000)</f>
        <v>#N/A</v>
      </c>
      <c r="N60" s="8" t="e">
        <f>IF(ISBLANK('2.1 Nominal investment'!N60),NA(),'2.1 Nominal investment'!N60/'Historical population and GDP'!$L57/1000000)</f>
        <v>#N/A</v>
      </c>
      <c r="O60" s="8"/>
      <c r="P60" s="8">
        <f>IF(ISBLANK('2.1 Nominal investment'!P60),NA(),'2.1 Nominal investment'!P60/'Historical population and GDP'!$L57/1000000)</f>
        <v>4.8698257368411858E-2</v>
      </c>
      <c r="Q60" s="8">
        <f>IF(ISBLANK('2.1 Nominal investment'!Q60),NA(),'2.1 Nominal investment'!Q60/'Historical population and GDP'!$L57/1000000)</f>
        <v>8.0872836237383047E-3</v>
      </c>
      <c r="R60" s="8">
        <f>IF(ISBLANK('2.1 Nominal investment'!R60),NA(),'2.1 Nominal investment'!R60/'Historical population and GDP'!$L57/1000000)</f>
        <v>5.678554099215017E-2</v>
      </c>
      <c r="T60" s="35"/>
      <c r="V60" s="17"/>
      <c r="W60" s="17"/>
      <c r="X60" s="17"/>
      <c r="Y60" s="17"/>
    </row>
    <row r="61" spans="1:25">
      <c r="A61" s="4">
        <f t="shared" si="0"/>
        <v>1923</v>
      </c>
      <c r="B61" s="8" t="e">
        <f>IF(ISBLANK('2.1 Nominal investment'!B61),NA(),'2.1 Nominal investment'!B61/'Historical population and GDP'!$L58/1000000)</f>
        <v>#N/A</v>
      </c>
      <c r="C61" s="8" t="e">
        <f>IF(ISBLANK('2.1 Nominal investment'!C61),NA(),'2.1 Nominal investment'!C61/'Historical population and GDP'!$L58/1000000)</f>
        <v>#N/A</v>
      </c>
      <c r="D61" s="8">
        <f>IF(ISBLANK('2.1 Nominal investment'!D61),NA(),'2.1 Nominal investment'!D61/'Historical population and GDP'!$L58/1000000)</f>
        <v>1.2183637605713057E-2</v>
      </c>
      <c r="E61" s="8">
        <f>IF(ISBLANK('2.1 Nominal investment'!E61),NA(),'2.1 Nominal investment'!E61/'Historical population and GDP'!$L58/1000000)</f>
        <v>1.4100624999808598E-2</v>
      </c>
      <c r="F61" s="8">
        <f>IF(ISBLANK('2.1 Nominal investment'!F61),NA(),'2.1 Nominal investment'!F61/'Historical population and GDP'!$L58/1000000)</f>
        <v>2.6161525255240644E-3</v>
      </c>
      <c r="G61" s="8">
        <f>IF(ISBLANK('2.1 Nominal investment'!G61),NA(),'2.1 Nominal investment'!G61/'Historical population and GDP'!$L58/1000000)</f>
        <v>5.571556750118581E-3</v>
      </c>
      <c r="H61" s="8">
        <f>IF(ISBLANK('2.1 Nominal investment'!H61),NA(),'2.1 Nominal investment'!H61/'Historical population and GDP'!$L58/1000000)</f>
        <v>2.6845247910290328E-3</v>
      </c>
      <c r="I61" s="8">
        <f>IF(ISBLANK('2.1 Nominal investment'!I61),NA(),'2.1 Nominal investment'!I61/'Historical population and GDP'!$L58/1000000)</f>
        <v>1.4897390235431235E-3</v>
      </c>
      <c r="J61" s="26">
        <f>IF(ISBLANK('2.1 Nominal investment'!J61),NA(),'2.1 Nominal investment'!J61/'Historical population and GDP'!$L58/1000000)</f>
        <v>1.9290438775548154E-3</v>
      </c>
      <c r="K61" s="8" t="e">
        <f>IF(ISBLANK('2.1 Nominal investment'!K61),NA(),'2.1 Nominal investment'!K61/'Historical population and GDP'!$L58/1000000)</f>
        <v>#N/A</v>
      </c>
      <c r="L61" s="8">
        <f>IF(ISBLANK('2.1 Nominal investment'!L61),NA(),'2.1 Nominal investment'!L61/'Historical population and GDP'!$L58/1000000)</f>
        <v>3.927842604541776E-3</v>
      </c>
      <c r="M61" s="8" t="e">
        <f>IF(ISBLANK('2.1 Nominal investment'!M61),NA(),'2.1 Nominal investment'!M61/'Historical population and GDP'!$L58/1000000)</f>
        <v>#N/A</v>
      </c>
      <c r="N61" s="8" t="e">
        <f>IF(ISBLANK('2.1 Nominal investment'!N61),NA(),'2.1 Nominal investment'!N61/'Historical population and GDP'!$L58/1000000)</f>
        <v>#N/A</v>
      </c>
      <c r="O61" s="8"/>
      <c r="P61" s="8">
        <f>IF(ISBLANK('2.1 Nominal investment'!P61),NA(),'2.1 Nominal investment'!P61/'Historical population and GDP'!$L58/1000000)</f>
        <v>3.7156496672193333E-2</v>
      </c>
      <c r="Q61" s="8">
        <f>IF(ISBLANK('2.1 Nominal investment'!Q61),NA(),'2.1 Nominal investment'!Q61/'Historical population and GDP'!$L58/1000000)</f>
        <v>7.346625505639714E-3</v>
      </c>
      <c r="R61" s="8">
        <f>IF(ISBLANK('2.1 Nominal investment'!R61),NA(),'2.1 Nominal investment'!R61/'Historical population and GDP'!$L58/1000000)</f>
        <v>4.4503122177833046E-2</v>
      </c>
      <c r="T61" s="35"/>
      <c r="V61" s="17"/>
      <c r="W61" s="17"/>
      <c r="X61" s="17"/>
      <c r="Y61" s="17"/>
    </row>
    <row r="62" spans="1:25">
      <c r="A62" s="4">
        <f t="shared" si="0"/>
        <v>1924</v>
      </c>
      <c r="B62" s="8" t="e">
        <f>IF(ISBLANK('2.1 Nominal investment'!B62),NA(),'2.1 Nominal investment'!B62/'Historical population and GDP'!$L59/1000000)</f>
        <v>#N/A</v>
      </c>
      <c r="C62" s="8" t="e">
        <f>IF(ISBLANK('2.1 Nominal investment'!C62),NA(),'2.1 Nominal investment'!C62/'Historical population and GDP'!$L59/1000000)</f>
        <v>#N/A</v>
      </c>
      <c r="D62" s="8">
        <f>IF(ISBLANK('2.1 Nominal investment'!D62),NA(),'2.1 Nominal investment'!D62/'Historical population and GDP'!$L59/1000000)</f>
        <v>1.3847134588209978E-2</v>
      </c>
      <c r="E62" s="8">
        <f>IF(ISBLANK('2.1 Nominal investment'!E62),NA(),'2.1 Nominal investment'!E62/'Historical population and GDP'!$L59/1000000)</f>
        <v>1.1676032674619873E-2</v>
      </c>
      <c r="F62" s="8">
        <f>IF(ISBLANK('2.1 Nominal investment'!F62),NA(),'2.1 Nominal investment'!F62/'Historical population and GDP'!$L59/1000000)</f>
        <v>9.9519197846448821E-3</v>
      </c>
      <c r="G62" s="8">
        <f>IF(ISBLANK('2.1 Nominal investment'!G62),NA(),'2.1 Nominal investment'!G62/'Historical population and GDP'!$L59/1000000)</f>
        <v>5.7521972652080427E-3</v>
      </c>
      <c r="H62" s="8">
        <f>IF(ISBLANK('2.1 Nominal investment'!H62),NA(),'2.1 Nominal investment'!H62/'Historical population and GDP'!$L59/1000000)</f>
        <v>1.6050630237796817E-3</v>
      </c>
      <c r="I62" s="8">
        <f>IF(ISBLANK('2.1 Nominal investment'!I62),NA(),'2.1 Nominal investment'!I62/'Historical population and GDP'!$L59/1000000)</f>
        <v>3.0491036968030901E-3</v>
      </c>
      <c r="J62" s="26">
        <f>IF(ISBLANK('2.1 Nominal investment'!J62),NA(),'2.1 Nominal investment'!J62/'Historical population and GDP'!$L59/1000000)</f>
        <v>2.8588544111250967E-3</v>
      </c>
      <c r="K62" s="8" t="e">
        <f>IF(ISBLANK('2.1 Nominal investment'!K62),NA(),'2.1 Nominal investment'!K62/'Historical population and GDP'!$L59/1000000)</f>
        <v>#N/A</v>
      </c>
      <c r="L62" s="8">
        <f>IF(ISBLANK('2.1 Nominal investment'!L62),NA(),'2.1 Nominal investment'!L62/'Historical population and GDP'!$L59/1000000)</f>
        <v>4.1465348075839271E-3</v>
      </c>
      <c r="M62" s="8" t="e">
        <f>IF(ISBLANK('2.1 Nominal investment'!M62),NA(),'2.1 Nominal investment'!M62/'Historical population and GDP'!$L59/1000000)</f>
        <v>#N/A</v>
      </c>
      <c r="N62" s="8" t="e">
        <f>IF(ISBLANK('2.1 Nominal investment'!N62),NA(),'2.1 Nominal investment'!N62/'Historical population and GDP'!$L59/1000000)</f>
        <v>#N/A</v>
      </c>
      <c r="O62" s="8"/>
      <c r="P62" s="8">
        <f>IF(ISBLANK('2.1 Nominal investment'!P62),NA(),'2.1 Nominal investment'!P62/'Historical population and GDP'!$L59/1000000)</f>
        <v>4.2832347336462462E-2</v>
      </c>
      <c r="Q62" s="8">
        <f>IF(ISBLANK('2.1 Nominal investment'!Q62),NA(),'2.1 Nominal investment'!Q62/'Historical population and GDP'!$L59/1000000)</f>
        <v>1.0054492915512114E-2</v>
      </c>
      <c r="R62" s="8">
        <f>IF(ISBLANK('2.1 Nominal investment'!R62),NA(),'2.1 Nominal investment'!R62/'Historical population and GDP'!$L59/1000000)</f>
        <v>5.2886840251974571E-2</v>
      </c>
      <c r="T62" s="35"/>
      <c r="V62" s="17"/>
      <c r="W62" s="17"/>
      <c r="X62" s="17"/>
      <c r="Y62" s="17"/>
    </row>
    <row r="63" spans="1:25">
      <c r="A63" s="4">
        <f t="shared" si="0"/>
        <v>1925</v>
      </c>
      <c r="B63" s="8">
        <f>IF(ISBLANK('2.1 Nominal investment'!B63),NA(),'2.1 Nominal investment'!B63/'Historical population and GDP'!$L60/1000000)</f>
        <v>1.3346013727384184E-3</v>
      </c>
      <c r="C63" s="8">
        <f>IF(ISBLANK('2.1 Nominal investment'!C63),NA(),'2.1 Nominal investment'!C63/'Historical population and GDP'!$L60/1000000)</f>
        <v>1.4566018752253608E-2</v>
      </c>
      <c r="D63" s="8">
        <f>IF(ISBLANK('2.1 Nominal investment'!D63),NA(),'2.1 Nominal investment'!D63/'Historical population and GDP'!$L60/1000000)</f>
        <v>1.5900620124992028E-2</v>
      </c>
      <c r="E63" s="8">
        <f>IF(ISBLANK('2.1 Nominal investment'!E63),NA(),'2.1 Nominal investment'!E63/'Historical population and GDP'!$L60/1000000)</f>
        <v>1.1983254541990137E-2</v>
      </c>
      <c r="F63" s="8">
        <f>IF(ISBLANK('2.1 Nominal investment'!F63),NA(),'2.1 Nominal investment'!F63/'Historical population and GDP'!$L60/1000000)</f>
        <v>1.137582496255865E-2</v>
      </c>
      <c r="G63" s="8">
        <f>IF(ISBLANK('2.1 Nominal investment'!G63),NA(),'2.1 Nominal investment'!G63/'Historical population and GDP'!$L60/1000000)</f>
        <v>6.3071898522609566E-3</v>
      </c>
      <c r="H63" s="8">
        <f>IF(ISBLANK('2.1 Nominal investment'!H63),NA(),'2.1 Nominal investment'!H63/'Historical population and GDP'!$L60/1000000)</f>
        <v>1.4845627967691956E-3</v>
      </c>
      <c r="I63" s="8">
        <f>IF(ISBLANK('2.1 Nominal investment'!I63),NA(),'2.1 Nominal investment'!I63/'Historical population and GDP'!$L60/1000000)</f>
        <v>3.5879300444645883E-3</v>
      </c>
      <c r="J63" s="26">
        <f>IF(ISBLANK('2.1 Nominal investment'!J63),NA(),'2.1 Nominal investment'!J63/'Historical population and GDP'!$L60/1000000)</f>
        <v>3.2319471004765695E-3</v>
      </c>
      <c r="K63" s="8" t="e">
        <f>IF(ISBLANK('2.1 Nominal investment'!K63),NA(),'2.1 Nominal investment'!K63/'Historical population and GDP'!$L60/1000000)</f>
        <v>#N/A</v>
      </c>
      <c r="L63" s="8">
        <f>IF(ISBLANK('2.1 Nominal investment'!L63),NA(),'2.1 Nominal investment'!L63/'Historical population and GDP'!$L60/1000000)</f>
        <v>4.7230806097323759E-3</v>
      </c>
      <c r="M63" s="8" t="e">
        <f>IF(ISBLANK('2.1 Nominal investment'!M63),NA(),'2.1 Nominal investment'!M63/'Historical population and GDP'!$L60/1000000)</f>
        <v>#N/A</v>
      </c>
      <c r="N63" s="8" t="e">
        <f>IF(ISBLANK('2.1 Nominal investment'!N63),NA(),'2.1 Nominal investment'!N63/'Historical population and GDP'!$L60/1000000)</f>
        <v>#N/A</v>
      </c>
      <c r="O63" s="8"/>
      <c r="P63" s="8">
        <f>IF(ISBLANK('2.1 Nominal investment'!P63),NA(),'2.1 Nominal investment'!P63/'Historical population and GDP'!$L60/1000000)</f>
        <v>4.7051452278570965E-2</v>
      </c>
      <c r="Q63" s="8">
        <f>IF(ISBLANK('2.1 Nominal investment'!Q63),NA(),'2.1 Nominal investment'!Q63/'Historical population and GDP'!$L60/1000000)</f>
        <v>1.1542957754673535E-2</v>
      </c>
      <c r="R63" s="8">
        <f>IF(ISBLANK('2.1 Nominal investment'!R63),NA(),'2.1 Nominal investment'!R63/'Historical population and GDP'!$L60/1000000)</f>
        <v>5.8594410033244504E-2</v>
      </c>
      <c r="T63" s="35"/>
      <c r="V63" s="17"/>
      <c r="W63" s="17"/>
      <c r="X63" s="17"/>
      <c r="Y63" s="17"/>
    </row>
    <row r="64" spans="1:25">
      <c r="A64" s="4">
        <f t="shared" si="0"/>
        <v>1926</v>
      </c>
      <c r="B64" s="8">
        <f>IF(ISBLANK('2.1 Nominal investment'!B64),NA(),'2.1 Nominal investment'!B64/'Historical population and GDP'!$L61/1000000)</f>
        <v>1.4854688636496043E-3</v>
      </c>
      <c r="C64" s="8">
        <f>IF(ISBLANK('2.1 Nominal investment'!C64),NA(),'2.1 Nominal investment'!C64/'Historical population and GDP'!$L61/1000000)</f>
        <v>1.3415847619925272E-2</v>
      </c>
      <c r="D64" s="8">
        <f>IF(ISBLANK('2.1 Nominal investment'!D64),NA(),'2.1 Nominal investment'!D64/'Historical population and GDP'!$L61/1000000)</f>
        <v>1.4901316483574878E-2</v>
      </c>
      <c r="E64" s="8">
        <f>IF(ISBLANK('2.1 Nominal investment'!E64),NA(),'2.1 Nominal investment'!E64/'Historical population and GDP'!$L61/1000000)</f>
        <v>1.6345572090850937E-2</v>
      </c>
      <c r="F64" s="8">
        <f>IF(ISBLANK('2.1 Nominal investment'!F64),NA(),'2.1 Nominal investment'!F64/'Historical population and GDP'!$L61/1000000)</f>
        <v>3.6229565033286154E-3</v>
      </c>
      <c r="G64" s="8">
        <f>IF(ISBLANK('2.1 Nominal investment'!G64),NA(),'2.1 Nominal investment'!G64/'Historical population and GDP'!$L61/1000000)</f>
        <v>7.7590234347499369E-3</v>
      </c>
      <c r="H64" s="8">
        <f>IF(ISBLANK('2.1 Nominal investment'!H64),NA(),'2.1 Nominal investment'!H64/'Historical population and GDP'!$L61/1000000)</f>
        <v>1.4713077717980476E-3</v>
      </c>
      <c r="I64" s="8">
        <f>IF(ISBLANK('2.1 Nominal investment'!I64),NA(),'2.1 Nominal investment'!I64/'Historical population and GDP'!$L61/1000000)</f>
        <v>2.3071259160164009E-3</v>
      </c>
      <c r="J64" s="26">
        <f>IF(ISBLANK('2.1 Nominal investment'!J64),NA(),'2.1 Nominal investment'!J64/'Historical population and GDP'!$L61/1000000)</f>
        <v>3.123759588943527E-3</v>
      </c>
      <c r="K64" s="8" t="e">
        <f>IF(ISBLANK('2.1 Nominal investment'!K64),NA(),'2.1 Nominal investment'!K64/'Historical population and GDP'!$L61/1000000)</f>
        <v>#N/A</v>
      </c>
      <c r="L64" s="8">
        <f>IF(ISBLANK('2.1 Nominal investment'!L64),NA(),'2.1 Nominal investment'!L64/'Historical population and GDP'!$L61/1000000)</f>
        <v>4.4514710259182999E-3</v>
      </c>
      <c r="M64" s="8" t="e">
        <f>IF(ISBLANK('2.1 Nominal investment'!M64),NA(),'2.1 Nominal investment'!M64/'Historical population and GDP'!$L61/1000000)</f>
        <v>#N/A</v>
      </c>
      <c r="N64" s="8" t="e">
        <f>IF(ISBLANK('2.1 Nominal investment'!N64),NA(),'2.1 Nominal investment'!N64/'Historical population and GDP'!$L61/1000000)</f>
        <v>#N/A</v>
      </c>
      <c r="O64" s="8"/>
      <c r="P64" s="8">
        <f>IF(ISBLANK('2.1 Nominal investment'!P64),NA(),'2.1 Nominal investment'!P64/'Historical population and GDP'!$L61/1000000)</f>
        <v>4.4100176284302413E-2</v>
      </c>
      <c r="Q64" s="8">
        <f>IF(ISBLANK('2.1 Nominal investment'!Q64),NA(),'2.1 Nominal investment'!Q64/'Historical population and GDP'!$L61/1000000)</f>
        <v>9.8823565308782287E-3</v>
      </c>
      <c r="R64" s="8">
        <f>IF(ISBLANK('2.1 Nominal investment'!R64),NA(),'2.1 Nominal investment'!R64/'Historical population and GDP'!$L61/1000000)</f>
        <v>5.3982532815180645E-2</v>
      </c>
      <c r="T64" s="35"/>
      <c r="V64" s="17"/>
      <c r="W64" s="17"/>
      <c r="X64" s="17"/>
      <c r="Y64" s="17"/>
    </row>
    <row r="65" spans="1:25">
      <c r="A65" s="4">
        <f t="shared" si="0"/>
        <v>1927</v>
      </c>
      <c r="B65" s="8">
        <f>IF(ISBLANK('2.1 Nominal investment'!B65),NA(),'2.1 Nominal investment'!B65/'Historical population and GDP'!$L62/1000000)</f>
        <v>1.9677692402324601E-3</v>
      </c>
      <c r="C65" s="8">
        <f>IF(ISBLANK('2.1 Nominal investment'!C65),NA(),'2.1 Nominal investment'!C65/'Historical population and GDP'!$L62/1000000)</f>
        <v>1.3645184945888827E-2</v>
      </c>
      <c r="D65" s="8">
        <f>IF(ISBLANK('2.1 Nominal investment'!D65),NA(),'2.1 Nominal investment'!D65/'Historical population and GDP'!$L62/1000000)</f>
        <v>1.5612954186121287E-2</v>
      </c>
      <c r="E65" s="8">
        <f>IF(ISBLANK('2.1 Nominal investment'!E65),NA(),'2.1 Nominal investment'!E65/'Historical population and GDP'!$L62/1000000)</f>
        <v>1.3187031229973138E-2</v>
      </c>
      <c r="F65" s="8">
        <f>IF(ISBLANK('2.1 Nominal investment'!F65),NA(),'2.1 Nominal investment'!F65/'Historical population and GDP'!$L62/1000000)</f>
        <v>2.2044719169560748E-2</v>
      </c>
      <c r="G65" s="8">
        <f>IF(ISBLANK('2.1 Nominal investment'!G65),NA(),'2.1 Nominal investment'!G65/'Historical population and GDP'!$L62/1000000)</f>
        <v>7.8539659240582545E-3</v>
      </c>
      <c r="H65" s="8">
        <f>IF(ISBLANK('2.1 Nominal investment'!H65),NA(),'2.1 Nominal investment'!H65/'Historical population and GDP'!$L62/1000000)</f>
        <v>3.1828867089523541E-3</v>
      </c>
      <c r="I65" s="8">
        <f>IF(ISBLANK('2.1 Nominal investment'!I65),NA(),'2.1 Nominal investment'!I65/'Historical population and GDP'!$L62/1000000)</f>
        <v>1.7740038586986134E-3</v>
      </c>
      <c r="J65" s="26">
        <f>IF(ISBLANK('2.1 Nominal investment'!J65),NA(),'2.1 Nominal investment'!J65/'Historical population and GDP'!$L62/1000000)</f>
        <v>2.1054218281854175E-3</v>
      </c>
      <c r="K65" s="8" t="e">
        <f>IF(ISBLANK('2.1 Nominal investment'!K65),NA(),'2.1 Nominal investment'!K65/'Historical population and GDP'!$L62/1000000)</f>
        <v>#N/A</v>
      </c>
      <c r="L65" s="8">
        <f>IF(ISBLANK('2.1 Nominal investment'!L65),NA(),'2.1 Nominal investment'!L65/'Historical population and GDP'!$L62/1000000)</f>
        <v>4.0207958943525345E-3</v>
      </c>
      <c r="M65" s="8" t="e">
        <f>IF(ISBLANK('2.1 Nominal investment'!M65),NA(),'2.1 Nominal investment'!M65/'Historical population and GDP'!$L62/1000000)</f>
        <v>#N/A</v>
      </c>
      <c r="N65" s="8" t="e">
        <f>IF(ISBLANK('2.1 Nominal investment'!N65),NA(),'2.1 Nominal investment'!N65/'Historical population and GDP'!$L62/1000000)</f>
        <v>#N/A</v>
      </c>
      <c r="O65" s="8"/>
      <c r="P65" s="8">
        <f>IF(ISBLANK('2.1 Nominal investment'!P65),NA(),'2.1 Nominal investment'!P65/'Historical population and GDP'!$L62/1000000)</f>
        <v>6.1881557218665784E-2</v>
      </c>
      <c r="Q65" s="8">
        <f>IF(ISBLANK('2.1 Nominal investment'!Q65),NA(),'2.1 Nominal investment'!Q65/'Historical population and GDP'!$L62/1000000)</f>
        <v>7.9002215812365648E-3</v>
      </c>
      <c r="R65" s="8">
        <f>IF(ISBLANK('2.1 Nominal investment'!R65),NA(),'2.1 Nominal investment'!R65/'Historical population and GDP'!$L62/1000000)</f>
        <v>6.9781778799902355E-2</v>
      </c>
      <c r="T65" s="35"/>
      <c r="V65" s="17"/>
      <c r="W65" s="17"/>
      <c r="X65" s="17"/>
      <c r="Y65" s="17"/>
    </row>
    <row r="66" spans="1:25">
      <c r="A66" s="4">
        <f t="shared" si="0"/>
        <v>1928</v>
      </c>
      <c r="B66" s="8">
        <f>IF(ISBLANK('2.1 Nominal investment'!B66),NA(),'2.1 Nominal investment'!B66/'Historical population and GDP'!$L63/1000000)</f>
        <v>3.0171966815234056E-3</v>
      </c>
      <c r="C66" s="8">
        <f>IF(ISBLANK('2.1 Nominal investment'!C66),NA(),'2.1 Nominal investment'!C66/'Historical population and GDP'!$L63/1000000)</f>
        <v>1.4318912010377337E-2</v>
      </c>
      <c r="D66" s="8">
        <f>IF(ISBLANK('2.1 Nominal investment'!D66),NA(),'2.1 Nominal investment'!D66/'Historical population and GDP'!$L63/1000000)</f>
        <v>1.7336108691900744E-2</v>
      </c>
      <c r="E66" s="8">
        <f>IF(ISBLANK('2.1 Nominal investment'!E66),NA(),'2.1 Nominal investment'!E66/'Historical population and GDP'!$L63/1000000)</f>
        <v>1.5245631425721967E-2</v>
      </c>
      <c r="F66" s="8">
        <f>IF(ISBLANK('2.1 Nominal investment'!F66),NA(),'2.1 Nominal investment'!F66/'Historical population and GDP'!$L63/1000000)</f>
        <v>1.7497634209459878E-2</v>
      </c>
      <c r="G66" s="8">
        <f>IF(ISBLANK('2.1 Nominal investment'!G66),NA(),'2.1 Nominal investment'!G66/'Historical population and GDP'!$L63/1000000)</f>
        <v>7.6779266535845804E-3</v>
      </c>
      <c r="H66" s="8">
        <f>IF(ISBLANK('2.1 Nominal investment'!H66),NA(),'2.1 Nominal investment'!H66/'Historical population and GDP'!$L63/1000000)</f>
        <v>3.4441378550615263E-3</v>
      </c>
      <c r="I66" s="8">
        <f>IF(ISBLANK('2.1 Nominal investment'!I66),NA(),'2.1 Nominal investment'!I66/'Historical population and GDP'!$L63/1000000)</f>
        <v>1.4419801453188583E-3</v>
      </c>
      <c r="J66" s="26">
        <f>IF(ISBLANK('2.1 Nominal investment'!J66),NA(),'2.1 Nominal investment'!J66/'Historical population and GDP'!$L63/1000000)</f>
        <v>2.067027793523617E-3</v>
      </c>
      <c r="K66" s="8" t="e">
        <f>IF(ISBLANK('2.1 Nominal investment'!K66),NA(),'2.1 Nominal investment'!K66/'Historical population and GDP'!$L63/1000000)</f>
        <v>#N/A</v>
      </c>
      <c r="L66" s="8">
        <f>IF(ISBLANK('2.1 Nominal investment'!L66),NA(),'2.1 Nominal investment'!L66/'Historical population and GDP'!$L63/1000000)</f>
        <v>1.9520204531366936E-3</v>
      </c>
      <c r="M66" s="8" t="e">
        <f>IF(ISBLANK('2.1 Nominal investment'!M66),NA(),'2.1 Nominal investment'!M66/'Historical population and GDP'!$L63/1000000)</f>
        <v>#N/A</v>
      </c>
      <c r="N66" s="8" t="e">
        <f>IF(ISBLANK('2.1 Nominal investment'!N66),NA(),'2.1 Nominal investment'!N66/'Historical population and GDP'!$L63/1000000)</f>
        <v>#N/A</v>
      </c>
      <c r="O66" s="8"/>
      <c r="P66" s="8">
        <f>IF(ISBLANK('2.1 Nominal investment'!P66),NA(),'2.1 Nominal investment'!P66/'Historical population and GDP'!$L63/1000000)</f>
        <v>6.1201438835728698E-2</v>
      </c>
      <c r="Q66" s="8">
        <f>IF(ISBLANK('2.1 Nominal investment'!Q66),NA(),'2.1 Nominal investment'!Q66/'Historical population and GDP'!$L63/1000000)</f>
        <v>5.4610283919791685E-3</v>
      </c>
      <c r="R66" s="8">
        <f>IF(ISBLANK('2.1 Nominal investment'!R66),NA(),'2.1 Nominal investment'!R66/'Historical population and GDP'!$L63/1000000)</f>
        <v>6.6662467227707869E-2</v>
      </c>
      <c r="T66" s="35"/>
      <c r="V66" s="17"/>
      <c r="W66" s="17"/>
      <c r="X66" s="17"/>
      <c r="Y66" s="17"/>
    </row>
    <row r="67" spans="1:25">
      <c r="A67" s="4">
        <f t="shared" si="0"/>
        <v>1929</v>
      </c>
      <c r="B67" s="8">
        <f>IF(ISBLANK('2.1 Nominal investment'!B67),NA(),'2.1 Nominal investment'!B67/'Historical population and GDP'!$L64/1000000)</f>
        <v>4.8744585371176567E-3</v>
      </c>
      <c r="C67" s="8">
        <f>IF(ISBLANK('2.1 Nominal investment'!C67),NA(),'2.1 Nominal investment'!C67/'Historical population and GDP'!$L64/1000000)</f>
        <v>1.3436985111296549E-2</v>
      </c>
      <c r="D67" s="8">
        <f>IF(ISBLANK('2.1 Nominal investment'!D67),NA(),'2.1 Nominal investment'!D67/'Historical population and GDP'!$L64/1000000)</f>
        <v>1.8311443648414204E-2</v>
      </c>
      <c r="E67" s="8">
        <f>IF(ISBLANK('2.1 Nominal investment'!E67),NA(),'2.1 Nominal investment'!E67/'Historical population and GDP'!$L64/1000000)</f>
        <v>1.8106913305288297E-2</v>
      </c>
      <c r="F67" s="8">
        <f>IF(ISBLANK('2.1 Nominal investment'!F67),NA(),'2.1 Nominal investment'!F67/'Historical population and GDP'!$L64/1000000)</f>
        <v>1.4613028078024701E-2</v>
      </c>
      <c r="G67" s="8">
        <f>IF(ISBLANK('2.1 Nominal investment'!G67),NA(),'2.1 Nominal investment'!G67/'Historical population and GDP'!$L64/1000000)</f>
        <v>5.8217887463118886E-3</v>
      </c>
      <c r="H67" s="8">
        <f>IF(ISBLANK('2.1 Nominal investment'!H67),NA(),'2.1 Nominal investment'!H67/'Historical population and GDP'!$L64/1000000)</f>
        <v>3.2500727744654376E-3</v>
      </c>
      <c r="I67" s="8">
        <f>IF(ISBLANK('2.1 Nominal investment'!I67),NA(),'2.1 Nominal investment'!I67/'Historical population and GDP'!$L64/1000000)</f>
        <v>1.5413764761737371E-3</v>
      </c>
      <c r="J67" s="26">
        <f>IF(ISBLANK('2.1 Nominal investment'!J67),NA(),'2.1 Nominal investment'!J67/'Historical population and GDP'!$L64/1000000)</f>
        <v>2.2317151810672068E-3</v>
      </c>
      <c r="K67" s="8" t="e">
        <f>IF(ISBLANK('2.1 Nominal investment'!K67),NA(),'2.1 Nominal investment'!K67/'Historical population and GDP'!$L64/1000000)</f>
        <v>#N/A</v>
      </c>
      <c r="L67" s="8">
        <f>IF(ISBLANK('2.1 Nominal investment'!L67),NA(),'2.1 Nominal investment'!L67/'Historical population and GDP'!$L64/1000000)</f>
        <v>2.9897139968705633E-3</v>
      </c>
      <c r="M67" s="8" t="e">
        <f>IF(ISBLANK('2.1 Nominal investment'!M67),NA(),'2.1 Nominal investment'!M67/'Historical population and GDP'!$L64/1000000)</f>
        <v>#N/A</v>
      </c>
      <c r="N67" s="8" t="e">
        <f>IF(ISBLANK('2.1 Nominal investment'!N67),NA(),'2.1 Nominal investment'!N67/'Historical population and GDP'!$L64/1000000)</f>
        <v>#N/A</v>
      </c>
      <c r="O67" s="8"/>
      <c r="P67" s="8">
        <f>IF(ISBLANK('2.1 Nominal investment'!P67),NA(),'2.1 Nominal investment'!P67/'Historical population and GDP'!$L64/1000000)</f>
        <v>6.0103246552504534E-2</v>
      </c>
      <c r="Q67" s="8">
        <f>IF(ISBLANK('2.1 Nominal investment'!Q67),NA(),'2.1 Nominal investment'!Q67/'Historical population and GDP'!$L64/1000000)</f>
        <v>6.7628056541115074E-3</v>
      </c>
      <c r="R67" s="8">
        <f>IF(ISBLANK('2.1 Nominal investment'!R67),NA(),'2.1 Nominal investment'!R67/'Historical population and GDP'!$L64/1000000)</f>
        <v>6.6866052206616053E-2</v>
      </c>
      <c r="T67" s="35"/>
      <c r="V67" s="17"/>
      <c r="W67" s="17"/>
      <c r="X67" s="17"/>
      <c r="Y67" s="17"/>
    </row>
    <row r="68" spans="1:25">
      <c r="A68" s="4">
        <f t="shared" si="0"/>
        <v>1930</v>
      </c>
      <c r="B68" s="8">
        <f>IF(ISBLANK('2.1 Nominal investment'!B68),NA(),'2.1 Nominal investment'!B68/'Historical population and GDP'!$L65/1000000)</f>
        <v>5.8876014276527952E-3</v>
      </c>
      <c r="C68" s="8">
        <f>IF(ISBLANK('2.1 Nominal investment'!C68),NA(),'2.1 Nominal investment'!C68/'Historical population and GDP'!$L65/1000000)</f>
        <v>1.3282096712557596E-2</v>
      </c>
      <c r="D68" s="8">
        <f>IF(ISBLANK('2.1 Nominal investment'!D68),NA(),'2.1 Nominal investment'!D68/'Historical population and GDP'!$L65/1000000)</f>
        <v>1.9169698140210391E-2</v>
      </c>
      <c r="E68" s="8">
        <f>IF(ISBLANK('2.1 Nominal investment'!E68),NA(),'2.1 Nominal investment'!E68/'Historical population and GDP'!$L65/1000000)</f>
        <v>1.7439733463209272E-2</v>
      </c>
      <c r="F68" s="8">
        <f>IF(ISBLANK('2.1 Nominal investment'!F68),NA(),'2.1 Nominal investment'!F68/'Historical population and GDP'!$L65/1000000)</f>
        <v>2.3450635865756228E-2</v>
      </c>
      <c r="G68" s="8">
        <f>IF(ISBLANK('2.1 Nominal investment'!G68),NA(),'2.1 Nominal investment'!G68/'Historical population and GDP'!$L65/1000000)</f>
        <v>5.7633828191812793E-3</v>
      </c>
      <c r="H68" s="8">
        <f>IF(ISBLANK('2.1 Nominal investment'!H68),NA(),'2.1 Nominal investment'!H68/'Historical population and GDP'!$L65/1000000)</f>
        <v>3.1896245532713466E-3</v>
      </c>
      <c r="I68" s="8">
        <f>IF(ISBLANK('2.1 Nominal investment'!I68),NA(),'2.1 Nominal investment'!I68/'Historical population and GDP'!$L65/1000000)</f>
        <v>2.174249584231713E-3</v>
      </c>
      <c r="J68" s="26">
        <f>IF(ISBLANK('2.1 Nominal investment'!J68),NA(),'2.1 Nominal investment'!J68/'Historical population and GDP'!$L65/1000000)</f>
        <v>2.640069365999898E-3</v>
      </c>
      <c r="K68" s="8" t="e">
        <f>IF(ISBLANK('2.1 Nominal investment'!K68),NA(),'2.1 Nominal investment'!K68/'Historical population and GDP'!$L65/1000000)</f>
        <v>#N/A</v>
      </c>
      <c r="L68" s="8">
        <f>IF(ISBLANK('2.1 Nominal investment'!L68),NA(),'2.1 Nominal investment'!L68/'Historical population and GDP'!$L65/1000000)</f>
        <v>3.8250720567115331E-3</v>
      </c>
      <c r="M68" s="8" t="e">
        <f>IF(ISBLANK('2.1 Nominal investment'!M68),NA(),'2.1 Nominal investment'!M68/'Historical population and GDP'!$L65/1000000)</f>
        <v>#N/A</v>
      </c>
      <c r="N68" s="8" t="e">
        <f>IF(ISBLANK('2.1 Nominal investment'!N68),NA(),'2.1 Nominal investment'!N68/'Historical population and GDP'!$L65/1000000)</f>
        <v>#N/A</v>
      </c>
      <c r="O68" s="8"/>
      <c r="P68" s="8">
        <f>IF(ISBLANK('2.1 Nominal investment'!P68),NA(),'2.1 Nominal investment'!P68/'Historical population and GDP'!$L65/1000000)</f>
        <v>6.9013074841628524E-2</v>
      </c>
      <c r="Q68" s="8">
        <f>IF(ISBLANK('2.1 Nominal investment'!Q68),NA(),'2.1 Nominal investment'!Q68/'Historical population and GDP'!$L65/1000000)</f>
        <v>8.6393910069431437E-3</v>
      </c>
      <c r="R68" s="8">
        <f>IF(ISBLANK('2.1 Nominal investment'!R68),NA(),'2.1 Nominal investment'!R68/'Historical population and GDP'!$L65/1000000)</f>
        <v>7.7652465848571661E-2</v>
      </c>
      <c r="T68" s="35"/>
      <c r="V68" s="17"/>
      <c r="W68" s="17"/>
      <c r="X68" s="17"/>
      <c r="Y68" s="17"/>
    </row>
    <row r="69" spans="1:25">
      <c r="A69" s="4">
        <f t="shared" si="0"/>
        <v>1931</v>
      </c>
      <c r="B69" s="8">
        <f>IF(ISBLANK('2.1 Nominal investment'!B69),NA(),'2.1 Nominal investment'!B69/'Historical population and GDP'!$L66/1000000)</f>
        <v>4.7494497902847641E-3</v>
      </c>
      <c r="C69" s="8">
        <f>IF(ISBLANK('2.1 Nominal investment'!C69),NA(),'2.1 Nominal investment'!C69/'Historical population and GDP'!$L66/1000000)</f>
        <v>1.6360305626341862E-2</v>
      </c>
      <c r="D69" s="8">
        <f>IF(ISBLANK('2.1 Nominal investment'!D69),NA(),'2.1 Nominal investment'!D69/'Historical population and GDP'!$L66/1000000)</f>
        <v>2.1109755416626626E-2</v>
      </c>
      <c r="E69" s="8">
        <f>IF(ISBLANK('2.1 Nominal investment'!E69),NA(),'2.1 Nominal investment'!E69/'Historical population and GDP'!$L66/1000000)</f>
        <v>1.9758005905720872E-2</v>
      </c>
      <c r="F69" s="8">
        <f>IF(ISBLANK('2.1 Nominal investment'!F69),NA(),'2.1 Nominal investment'!F69/'Historical population and GDP'!$L66/1000000)</f>
        <v>1.1013447586409757E-2</v>
      </c>
      <c r="G69" s="8">
        <f>IF(ISBLANK('2.1 Nominal investment'!G69),NA(),'2.1 Nominal investment'!G69/'Historical population and GDP'!$L66/1000000)</f>
        <v>7.3851197613564144E-3</v>
      </c>
      <c r="H69" s="8">
        <f>IF(ISBLANK('2.1 Nominal investment'!H69),NA(),'2.1 Nominal investment'!H69/'Historical population and GDP'!$L66/1000000)</f>
        <v>2.6304186088654418E-3</v>
      </c>
      <c r="I69" s="8">
        <f>IF(ISBLANK('2.1 Nominal investment'!I69),NA(),'2.1 Nominal investment'!I69/'Historical population and GDP'!$L66/1000000)</f>
        <v>1.1398902585579066E-3</v>
      </c>
      <c r="J69" s="26">
        <f>IF(ISBLANK('2.1 Nominal investment'!J69),NA(),'2.1 Nominal investment'!J69/'Historical population and GDP'!$L66/1000000)</f>
        <v>1.6239618293729249E-3</v>
      </c>
      <c r="K69" s="8" t="e">
        <f>IF(ISBLANK('2.1 Nominal investment'!K69),NA(),'2.1 Nominal investment'!K69/'Historical population and GDP'!$L66/1000000)</f>
        <v>#N/A</v>
      </c>
      <c r="L69" s="8">
        <f>IF(ISBLANK('2.1 Nominal investment'!L69),NA(),'2.1 Nominal investment'!L69/'Historical population and GDP'!$L66/1000000)</f>
        <v>3.2806411460190141E-3</v>
      </c>
      <c r="M69" s="8" t="e">
        <f>IF(ISBLANK('2.1 Nominal investment'!M69),NA(),'2.1 Nominal investment'!M69/'Historical population and GDP'!$L66/1000000)</f>
        <v>#N/A</v>
      </c>
      <c r="N69" s="8" t="e">
        <f>IF(ISBLANK('2.1 Nominal investment'!N69),NA(),'2.1 Nominal investment'!N69/'Historical population and GDP'!$L66/1000000)</f>
        <v>#N/A</v>
      </c>
      <c r="O69" s="8"/>
      <c r="P69" s="8">
        <f>IF(ISBLANK('2.1 Nominal investment'!P69),NA(),'2.1 Nominal investment'!P69/'Historical population and GDP'!$L66/1000000)</f>
        <v>6.1896747278979113E-2</v>
      </c>
      <c r="Q69" s="8">
        <f>IF(ISBLANK('2.1 Nominal investment'!Q69),NA(),'2.1 Nominal investment'!Q69/'Historical population and GDP'!$L66/1000000)</f>
        <v>6.0444932339498453E-3</v>
      </c>
      <c r="R69" s="8">
        <f>IF(ISBLANK('2.1 Nominal investment'!R69),NA(),'2.1 Nominal investment'!R69/'Historical population and GDP'!$L66/1000000)</f>
        <v>6.7941240512928949E-2</v>
      </c>
      <c r="T69" s="35"/>
      <c r="V69" s="17"/>
      <c r="W69" s="17"/>
      <c r="X69" s="17"/>
      <c r="Y69" s="17"/>
    </row>
    <row r="70" spans="1:25">
      <c r="A70" s="4">
        <f t="shared" si="0"/>
        <v>1932</v>
      </c>
      <c r="B70" s="8">
        <f>IF(ISBLANK('2.1 Nominal investment'!B70),NA(),'2.1 Nominal investment'!B70/'Historical population and GDP'!$L67/1000000)</f>
        <v>2.8503025599187636E-3</v>
      </c>
      <c r="C70" s="8">
        <f>IF(ISBLANK('2.1 Nominal investment'!C70),NA(),'2.1 Nominal investment'!C70/'Historical population and GDP'!$L67/1000000)</f>
        <v>1.655688783258176E-2</v>
      </c>
      <c r="D70" s="8">
        <f>IF(ISBLANK('2.1 Nominal investment'!D70),NA(),'2.1 Nominal investment'!D70/'Historical population and GDP'!$L67/1000000)</f>
        <v>1.9407190392500523E-2</v>
      </c>
      <c r="E70" s="8">
        <f>IF(ISBLANK('2.1 Nominal investment'!E70),NA(),'2.1 Nominal investment'!E70/'Historical population and GDP'!$L67/1000000)</f>
        <v>5.7796489308259355E-3</v>
      </c>
      <c r="F70" s="8">
        <f>IF(ISBLANK('2.1 Nominal investment'!F70),NA(),'2.1 Nominal investment'!F70/'Historical population and GDP'!$L67/1000000)</f>
        <v>5.1346478612315756E-3</v>
      </c>
      <c r="G70" s="8">
        <f>IF(ISBLANK('2.1 Nominal investment'!G70),NA(),'2.1 Nominal investment'!G70/'Historical population and GDP'!$L67/1000000)</f>
        <v>8.9744714791960591E-3</v>
      </c>
      <c r="H70" s="8">
        <f>IF(ISBLANK('2.1 Nominal investment'!H70),NA(),'2.1 Nominal investment'!H70/'Historical population and GDP'!$L67/1000000)</f>
        <v>1.8599778178599818E-3</v>
      </c>
      <c r="I70" s="8">
        <f>IF(ISBLANK('2.1 Nominal investment'!I70),NA(),'2.1 Nominal investment'!I70/'Historical population and GDP'!$L67/1000000)</f>
        <v>9.8119399868815691E-4</v>
      </c>
      <c r="J70" s="26">
        <f>IF(ISBLANK('2.1 Nominal investment'!J70),NA(),'2.1 Nominal investment'!J70/'Historical population and GDP'!$L67/1000000)</f>
        <v>4.1744315035880736E-4</v>
      </c>
      <c r="K70" s="8" t="e">
        <f>IF(ISBLANK('2.1 Nominal investment'!K70),NA(),'2.1 Nominal investment'!K70/'Historical population and GDP'!$L67/1000000)</f>
        <v>#N/A</v>
      </c>
      <c r="L70" s="8">
        <f>IF(ISBLANK('2.1 Nominal investment'!L70),NA(),'2.1 Nominal investment'!L70/'Historical population and GDP'!$L67/1000000)</f>
        <v>3.3064437766596672E-3</v>
      </c>
      <c r="M70" s="8" t="e">
        <f>IF(ISBLANK('2.1 Nominal investment'!M70),NA(),'2.1 Nominal investment'!M70/'Historical population and GDP'!$L67/1000000)</f>
        <v>#N/A</v>
      </c>
      <c r="N70" s="8" t="e">
        <f>IF(ISBLANK('2.1 Nominal investment'!N70),NA(),'2.1 Nominal investment'!N70/'Historical population and GDP'!$L67/1000000)</f>
        <v>#N/A</v>
      </c>
      <c r="O70" s="8"/>
      <c r="P70" s="8">
        <f>IF(ISBLANK('2.1 Nominal investment'!P70),NA(),'2.1 Nominal investment'!P70/'Historical population and GDP'!$L67/1000000)</f>
        <v>4.1155936481614079E-2</v>
      </c>
      <c r="Q70" s="8">
        <f>IF(ISBLANK('2.1 Nominal investment'!Q70),NA(),'2.1 Nominal investment'!Q70/'Historical population and GDP'!$L67/1000000)</f>
        <v>4.7050809257066306E-3</v>
      </c>
      <c r="R70" s="8">
        <f>IF(ISBLANK('2.1 Nominal investment'!R70),NA(),'2.1 Nominal investment'!R70/'Historical population and GDP'!$L67/1000000)</f>
        <v>4.5861017407320709E-2</v>
      </c>
      <c r="T70" s="35"/>
      <c r="V70" s="17"/>
      <c r="W70" s="17"/>
      <c r="X70" s="17"/>
      <c r="Y70" s="17"/>
    </row>
    <row r="71" spans="1:25">
      <c r="A71" s="4">
        <f t="shared" si="0"/>
        <v>1933</v>
      </c>
      <c r="B71" s="8">
        <f>IF(ISBLANK('2.1 Nominal investment'!B71),NA(),'2.1 Nominal investment'!B71/'Historical population and GDP'!$L68/1000000)</f>
        <v>1.1502239463328122E-3</v>
      </c>
      <c r="C71" s="8">
        <f>IF(ISBLANK('2.1 Nominal investment'!C71),NA(),'2.1 Nominal investment'!C71/'Historical population and GDP'!$L68/1000000)</f>
        <v>1.9830020046543963E-2</v>
      </c>
      <c r="D71" s="8">
        <f>IF(ISBLANK('2.1 Nominal investment'!D71),NA(),'2.1 Nominal investment'!D71/'Historical population and GDP'!$L68/1000000)</f>
        <v>2.0980243992876776E-2</v>
      </c>
      <c r="E71" s="8">
        <f>IF(ISBLANK('2.1 Nominal investment'!E71),NA(),'2.1 Nominal investment'!E71/'Historical population and GDP'!$L68/1000000)</f>
        <v>1.4039899917345159E-3</v>
      </c>
      <c r="F71" s="8">
        <f>IF(ISBLANK('2.1 Nominal investment'!F71),NA(),'2.1 Nominal investment'!F71/'Historical population and GDP'!$L68/1000000)</f>
        <v>6.5054705927315142E-3</v>
      </c>
      <c r="G71" s="8">
        <f>IF(ISBLANK('2.1 Nominal investment'!G71),NA(),'2.1 Nominal investment'!G71/'Historical population and GDP'!$L68/1000000)</f>
        <v>1.2350260994425499E-2</v>
      </c>
      <c r="H71" s="8">
        <f>IF(ISBLANK('2.1 Nominal investment'!H71),NA(),'2.1 Nominal investment'!H71/'Historical population and GDP'!$L68/1000000)</f>
        <v>8.1064243464493287E-4</v>
      </c>
      <c r="I71" s="8">
        <f>IF(ISBLANK('2.1 Nominal investment'!I71),NA(),'2.1 Nominal investment'!I71/'Historical population and GDP'!$L68/1000000)</f>
        <v>9.9448987087241941E-4</v>
      </c>
      <c r="J71" s="26">
        <f>IF(ISBLANK('2.1 Nominal investment'!J71),NA(),'2.1 Nominal investment'!J71/'Historical population and GDP'!$L68/1000000)</f>
        <v>4.4447563846002812E-4</v>
      </c>
      <c r="K71" s="8" t="e">
        <f>IF(ISBLANK('2.1 Nominal investment'!K71),NA(),'2.1 Nominal investment'!K71/'Historical population and GDP'!$L68/1000000)</f>
        <v>#N/A</v>
      </c>
      <c r="L71" s="8">
        <f>IF(ISBLANK('2.1 Nominal investment'!L71),NA(),'2.1 Nominal investment'!L71/'Historical population and GDP'!$L68/1000000)</f>
        <v>4.2303566570330896E-3</v>
      </c>
      <c r="M71" s="8" t="e">
        <f>IF(ISBLANK('2.1 Nominal investment'!M71),NA(),'2.1 Nominal investment'!M71/'Historical population and GDP'!$L68/1000000)</f>
        <v>#N/A</v>
      </c>
      <c r="N71" s="8" t="e">
        <f>IF(ISBLANK('2.1 Nominal investment'!N71),NA(),'2.1 Nominal investment'!N71/'Historical population and GDP'!$L68/1000000)</f>
        <v>#N/A</v>
      </c>
      <c r="O71" s="8"/>
      <c r="P71" s="8">
        <f>IF(ISBLANK('2.1 Nominal investment'!P71),NA(),'2.1 Nominal investment'!P71/'Historical population and GDP'!$L68/1000000)</f>
        <v>4.2050608006413241E-2</v>
      </c>
      <c r="Q71" s="8">
        <f>IF(ISBLANK('2.1 Nominal investment'!Q71),NA(),'2.1 Nominal investment'!Q71/'Historical population and GDP'!$L68/1000000)</f>
        <v>5.6693221663655369E-3</v>
      </c>
      <c r="R71" s="8">
        <f>IF(ISBLANK('2.1 Nominal investment'!R71),NA(),'2.1 Nominal investment'!R71/'Historical population and GDP'!$L68/1000000)</f>
        <v>4.7719930172778778E-2</v>
      </c>
      <c r="T71" s="35"/>
      <c r="V71" s="17"/>
      <c r="W71" s="17"/>
      <c r="X71" s="17"/>
      <c r="Y71" s="17"/>
    </row>
    <row r="72" spans="1:25">
      <c r="A72" s="4">
        <f t="shared" si="0"/>
        <v>1934</v>
      </c>
      <c r="B72" s="8">
        <f>IF(ISBLANK('2.1 Nominal investment'!B72),NA(),'2.1 Nominal investment'!B72/'Historical population and GDP'!$L69/1000000)</f>
        <v>1.4363409896764551E-3</v>
      </c>
      <c r="C72" s="8">
        <f>IF(ISBLANK('2.1 Nominal investment'!C72),NA(),'2.1 Nominal investment'!C72/'Historical population and GDP'!$L69/1000000)</f>
        <v>1.6626178444045361E-2</v>
      </c>
      <c r="D72" s="8">
        <f>IF(ISBLANK('2.1 Nominal investment'!D72),NA(),'2.1 Nominal investment'!D72/'Historical population and GDP'!$L69/1000000)</f>
        <v>1.8062519433721821E-2</v>
      </c>
      <c r="E72" s="8">
        <f>IF(ISBLANK('2.1 Nominal investment'!E72),NA(),'2.1 Nominal investment'!E72/'Historical population and GDP'!$L69/1000000)</f>
        <v>7.8970323869737599E-4</v>
      </c>
      <c r="F72" s="8">
        <f>IF(ISBLANK('2.1 Nominal investment'!F72),NA(),'2.1 Nominal investment'!F72/'Historical population and GDP'!$L69/1000000)</f>
        <v>1.6732381987203972E-3</v>
      </c>
      <c r="G72" s="8">
        <f>IF(ISBLANK('2.1 Nominal investment'!G72),NA(),'2.1 Nominal investment'!G72/'Historical population and GDP'!$L69/1000000)</f>
        <v>1.2284900368094345E-2</v>
      </c>
      <c r="H72" s="8">
        <f>IF(ISBLANK('2.1 Nominal investment'!H72),NA(),'2.1 Nominal investment'!H72/'Historical population and GDP'!$L69/1000000)</f>
        <v>1.0442092878326136E-3</v>
      </c>
      <c r="I72" s="8">
        <f>IF(ISBLANK('2.1 Nominal investment'!I72),NA(),'2.1 Nominal investment'!I72/'Historical population and GDP'!$L69/1000000)</f>
        <v>1.4291772122802021E-3</v>
      </c>
      <c r="J72" s="26">
        <f>IF(ISBLANK('2.1 Nominal investment'!J72),NA(),'2.1 Nominal investment'!J72/'Historical population and GDP'!$L69/1000000)</f>
        <v>3.9602505912441396E-4</v>
      </c>
      <c r="K72" s="8" t="e">
        <f>IF(ISBLANK('2.1 Nominal investment'!K72),NA(),'2.1 Nominal investment'!K72/'Historical population and GDP'!$L69/1000000)</f>
        <v>#N/A</v>
      </c>
      <c r="L72" s="8">
        <f>IF(ISBLANK('2.1 Nominal investment'!L72),NA(),'2.1 Nominal investment'!L72/'Historical population and GDP'!$L69/1000000)</f>
        <v>5.4404447121789426E-3</v>
      </c>
      <c r="M72" s="8" t="e">
        <f>IF(ISBLANK('2.1 Nominal investment'!M72),NA(),'2.1 Nominal investment'!M72/'Historical population and GDP'!$L69/1000000)</f>
        <v>#N/A</v>
      </c>
      <c r="N72" s="8" t="e">
        <f>IF(ISBLANK('2.1 Nominal investment'!N72),NA(),'2.1 Nominal investment'!N72/'Historical population and GDP'!$L69/1000000)</f>
        <v>#N/A</v>
      </c>
      <c r="O72" s="8"/>
      <c r="P72" s="8">
        <f>IF(ISBLANK('2.1 Nominal investment'!P72),NA(),'2.1 Nominal investment'!P72/'Historical population and GDP'!$L69/1000000)</f>
        <v>3.3854570527066551E-2</v>
      </c>
      <c r="Q72" s="8">
        <f>IF(ISBLANK('2.1 Nominal investment'!Q72),NA(),'2.1 Nominal investment'!Q72/'Historical population and GDP'!$L69/1000000)</f>
        <v>7.265646983583559E-3</v>
      </c>
      <c r="R72" s="8">
        <f>IF(ISBLANK('2.1 Nominal investment'!R72),NA(),'2.1 Nominal investment'!R72/'Historical population and GDP'!$L69/1000000)</f>
        <v>4.1120217510650106E-2</v>
      </c>
      <c r="T72" s="35"/>
      <c r="V72" s="17"/>
      <c r="W72" s="17"/>
      <c r="X72" s="17"/>
      <c r="Y72" s="17"/>
    </row>
    <row r="73" spans="1:25">
      <c r="A73" s="4">
        <f t="shared" ref="A73:A136" si="1">A72+1</f>
        <v>1935</v>
      </c>
      <c r="B73" s="8">
        <f>IF(ISBLANK('2.1 Nominal investment'!B73),NA(),'2.1 Nominal investment'!B73/'Historical population and GDP'!$L70/1000000)</f>
        <v>2.2065995718872182E-3</v>
      </c>
      <c r="C73" s="8">
        <f>IF(ISBLANK('2.1 Nominal investment'!C73),NA(),'2.1 Nominal investment'!C73/'Historical population and GDP'!$L70/1000000)</f>
        <v>1.5634171141121624E-2</v>
      </c>
      <c r="D73" s="8">
        <f>IF(ISBLANK('2.1 Nominal investment'!D73),NA(),'2.1 Nominal investment'!D73/'Historical population and GDP'!$L70/1000000)</f>
        <v>1.7840770713008838E-2</v>
      </c>
      <c r="E73" s="8">
        <f>IF(ISBLANK('2.1 Nominal investment'!E73),NA(),'2.1 Nominal investment'!E73/'Historical population and GDP'!$L70/1000000)</f>
        <v>9.4387735149169022E-4</v>
      </c>
      <c r="F73" s="8">
        <f>IF(ISBLANK('2.1 Nominal investment'!F73),NA(),'2.1 Nominal investment'!F73/'Historical population and GDP'!$L70/1000000)</f>
        <v>2.1531570743522101E-2</v>
      </c>
      <c r="G73" s="8">
        <f>IF(ISBLANK('2.1 Nominal investment'!G73),NA(),'2.1 Nominal investment'!G73/'Historical population and GDP'!$L70/1000000)</f>
        <v>1.3714851263899628E-2</v>
      </c>
      <c r="H73" s="8">
        <f>IF(ISBLANK('2.1 Nominal investment'!H73),NA(),'2.1 Nominal investment'!H73/'Historical population and GDP'!$L70/1000000)</f>
        <v>9.2155258371511028E-4</v>
      </c>
      <c r="I73" s="8">
        <f>IF(ISBLANK('2.1 Nominal investment'!I73),NA(),'2.1 Nominal investment'!I73/'Historical population and GDP'!$L70/1000000)</f>
        <v>1.8523930301250016E-3</v>
      </c>
      <c r="J73" s="26">
        <f>IF(ISBLANK('2.1 Nominal investment'!J73),NA(),'2.1 Nominal investment'!J73/'Historical population and GDP'!$L70/1000000)</f>
        <v>8.7751658945675126E-4</v>
      </c>
      <c r="K73" s="8" t="e">
        <f>IF(ISBLANK('2.1 Nominal investment'!K73),NA(),'2.1 Nominal investment'!K73/'Historical population and GDP'!$L70/1000000)</f>
        <v>#N/A</v>
      </c>
      <c r="L73" s="8">
        <f>IF(ISBLANK('2.1 Nominal investment'!L73),NA(),'2.1 Nominal investment'!L73/'Historical population and GDP'!$L70/1000000)</f>
        <v>6.0486337811393636E-3</v>
      </c>
      <c r="M73" s="8" t="e">
        <f>IF(ISBLANK('2.1 Nominal investment'!M73),NA(),'2.1 Nominal investment'!M73/'Historical population and GDP'!$L70/1000000)</f>
        <v>#N/A</v>
      </c>
      <c r="N73" s="8" t="e">
        <f>IF(ISBLANK('2.1 Nominal investment'!N73),NA(),'2.1 Nominal investment'!N73/'Historical population and GDP'!$L70/1000000)</f>
        <v>#N/A</v>
      </c>
      <c r="O73" s="8"/>
      <c r="P73" s="8">
        <f>IF(ISBLANK('2.1 Nominal investment'!P73),NA(),'2.1 Nominal investment'!P73/'Historical population and GDP'!$L70/1000000)</f>
        <v>5.4952622655637363E-2</v>
      </c>
      <c r="Q73" s="8">
        <f>IF(ISBLANK('2.1 Nominal investment'!Q73),NA(),'2.1 Nominal investment'!Q73/'Historical population and GDP'!$L70/1000000)</f>
        <v>8.7785434007211175E-3</v>
      </c>
      <c r="R73" s="8">
        <f>IF(ISBLANK('2.1 Nominal investment'!R73),NA(),'2.1 Nominal investment'!R73/'Historical population and GDP'!$L70/1000000)</f>
        <v>6.3731166056358479E-2</v>
      </c>
      <c r="T73" s="35"/>
      <c r="V73" s="17"/>
      <c r="W73" s="17"/>
      <c r="X73" s="17"/>
      <c r="Y73" s="17"/>
    </row>
    <row r="74" spans="1:25">
      <c r="A74" s="4">
        <f t="shared" si="1"/>
        <v>1936</v>
      </c>
      <c r="B74" s="8">
        <f>IF(ISBLANK('2.1 Nominal investment'!B74),NA(),'2.1 Nominal investment'!B74/'Historical population and GDP'!$L71/1000000)</f>
        <v>2.5326470084032285E-3</v>
      </c>
      <c r="C74" s="8">
        <f>IF(ISBLANK('2.1 Nominal investment'!C74),NA(),'2.1 Nominal investment'!C74/'Historical population and GDP'!$L71/1000000)</f>
        <v>2.1161053679841939E-2</v>
      </c>
      <c r="D74" s="8">
        <f>IF(ISBLANK('2.1 Nominal investment'!D74),NA(),'2.1 Nominal investment'!D74/'Historical population and GDP'!$L71/1000000)</f>
        <v>2.3693700688245167E-2</v>
      </c>
      <c r="E74" s="8">
        <f>IF(ISBLANK('2.1 Nominal investment'!E74),NA(),'2.1 Nominal investment'!E74/'Historical population and GDP'!$L71/1000000)</f>
        <v>7.9686406922202004E-4</v>
      </c>
      <c r="F74" s="8">
        <f>IF(ISBLANK('2.1 Nominal investment'!F74),NA(),'2.1 Nominal investment'!F74/'Historical population and GDP'!$L71/1000000)</f>
        <v>3.6532772252384892E-3</v>
      </c>
      <c r="G74" s="8">
        <f>IF(ISBLANK('2.1 Nominal investment'!G74),NA(),'2.1 Nominal investment'!G74/'Historical population and GDP'!$L71/1000000)</f>
        <v>1.1527790564173598E-2</v>
      </c>
      <c r="H74" s="8">
        <f>IF(ISBLANK('2.1 Nominal investment'!H74),NA(),'2.1 Nominal investment'!H74/'Historical population and GDP'!$L71/1000000)</f>
        <v>1.1559146627807225E-3</v>
      </c>
      <c r="I74" s="8">
        <f>IF(ISBLANK('2.1 Nominal investment'!I74),NA(),'2.1 Nominal investment'!I74/'Historical population and GDP'!$L71/1000000)</f>
        <v>2.4761824289090159E-3</v>
      </c>
      <c r="J74" s="26">
        <f>IF(ISBLANK('2.1 Nominal investment'!J74),NA(),'2.1 Nominal investment'!J74/'Historical population and GDP'!$L71/1000000)</f>
        <v>1.6957655024985958E-3</v>
      </c>
      <c r="K74" s="8" t="e">
        <f>IF(ISBLANK('2.1 Nominal investment'!K74),NA(),'2.1 Nominal investment'!K74/'Historical population and GDP'!$L71/1000000)</f>
        <v>#N/A</v>
      </c>
      <c r="L74" s="8">
        <f>IF(ISBLANK('2.1 Nominal investment'!L74),NA(),'2.1 Nominal investment'!L74/'Historical population and GDP'!$L71/1000000)</f>
        <v>5.7913637183407522E-3</v>
      </c>
      <c r="M74" s="8" t="e">
        <f>IF(ISBLANK('2.1 Nominal investment'!M74),NA(),'2.1 Nominal investment'!M74/'Historical population and GDP'!$L71/1000000)</f>
        <v>#N/A</v>
      </c>
      <c r="N74" s="8" t="e">
        <f>IF(ISBLANK('2.1 Nominal investment'!N74),NA(),'2.1 Nominal investment'!N74/'Historical population and GDP'!$L71/1000000)</f>
        <v>#N/A</v>
      </c>
      <c r="O74" s="8"/>
      <c r="P74" s="8">
        <f>IF(ISBLANK('2.1 Nominal investment'!P74),NA(),'2.1 Nominal investment'!P74/'Historical population and GDP'!$L71/1000000)</f>
        <v>4.0827547209659996E-2</v>
      </c>
      <c r="Q74" s="8">
        <f>IF(ISBLANK('2.1 Nominal investment'!Q74),NA(),'2.1 Nominal investment'!Q74/'Historical population and GDP'!$L71/1000000)</f>
        <v>9.9633116497483635E-3</v>
      </c>
      <c r="R74" s="8">
        <f>IF(ISBLANK('2.1 Nominal investment'!R74),NA(),'2.1 Nominal investment'!R74/'Historical population and GDP'!$L71/1000000)</f>
        <v>5.0790858859408365E-2</v>
      </c>
      <c r="T74" s="35"/>
      <c r="V74" s="17"/>
      <c r="W74" s="17"/>
      <c r="X74" s="17"/>
      <c r="Y74" s="17"/>
    </row>
    <row r="75" spans="1:25">
      <c r="A75" s="4">
        <f t="shared" si="1"/>
        <v>1937</v>
      </c>
      <c r="B75" s="8">
        <f>IF(ISBLANK('2.1 Nominal investment'!B75),NA(),'2.1 Nominal investment'!B75/'Historical population and GDP'!$L72/1000000)</f>
        <v>7.185792459387141E-3</v>
      </c>
      <c r="C75" s="8">
        <f>IF(ISBLANK('2.1 Nominal investment'!C75),NA(),'2.1 Nominal investment'!C75/'Historical population and GDP'!$L72/1000000)</f>
        <v>1.7481352928401875E-2</v>
      </c>
      <c r="D75" s="8">
        <f>IF(ISBLANK('2.1 Nominal investment'!D75),NA(),'2.1 Nominal investment'!D75/'Historical population and GDP'!$L72/1000000)</f>
        <v>2.4667145387789018E-2</v>
      </c>
      <c r="E75" s="8">
        <f>IF(ISBLANK('2.1 Nominal investment'!E75),NA(),'2.1 Nominal investment'!E75/'Historical population and GDP'!$L72/1000000)</f>
        <v>5.0160125534615876E-3</v>
      </c>
      <c r="F75" s="8">
        <f>IF(ISBLANK('2.1 Nominal investment'!F75),NA(),'2.1 Nominal investment'!F75/'Historical population and GDP'!$L72/1000000)</f>
        <v>7.1510376505646844E-3</v>
      </c>
      <c r="G75" s="8">
        <f>IF(ISBLANK('2.1 Nominal investment'!G75),NA(),'2.1 Nominal investment'!G75/'Historical population and GDP'!$L72/1000000)</f>
        <v>6.916498932440408E-3</v>
      </c>
      <c r="H75" s="8">
        <f>IF(ISBLANK('2.1 Nominal investment'!H75),NA(),'2.1 Nominal investment'!H75/'Historical population and GDP'!$L72/1000000)</f>
        <v>1.1129197230308541E-3</v>
      </c>
      <c r="I75" s="8">
        <f>IF(ISBLANK('2.1 Nominal investment'!I75),NA(),'2.1 Nominal investment'!I75/'Historical population and GDP'!$L72/1000000)</f>
        <v>2.237566381967922E-3</v>
      </c>
      <c r="J75" s="26">
        <f>IF(ISBLANK('2.1 Nominal investment'!J75),NA(),'2.1 Nominal investment'!J75/'Historical population and GDP'!$L72/1000000)</f>
        <v>2.7881412362602107E-3</v>
      </c>
      <c r="K75" s="8" t="e">
        <f>IF(ISBLANK('2.1 Nominal investment'!K75),NA(),'2.1 Nominal investment'!K75/'Historical population and GDP'!$L72/1000000)</f>
        <v>#N/A</v>
      </c>
      <c r="L75" s="8">
        <f>IF(ISBLANK('2.1 Nominal investment'!L75),NA(),'2.1 Nominal investment'!L75/'Historical population and GDP'!$L72/1000000)</f>
        <v>7.43976646728644E-3</v>
      </c>
      <c r="M75" s="8" t="e">
        <f>IF(ISBLANK('2.1 Nominal investment'!M75),NA(),'2.1 Nominal investment'!M75/'Historical population and GDP'!$L72/1000000)</f>
        <v>#N/A</v>
      </c>
      <c r="N75" s="8" t="e">
        <f>IF(ISBLANK('2.1 Nominal investment'!N75),NA(),'2.1 Nominal investment'!N75/'Historical population and GDP'!$L72/1000000)</f>
        <v>#N/A</v>
      </c>
      <c r="O75" s="8"/>
      <c r="P75" s="8">
        <f>IF(ISBLANK('2.1 Nominal investment'!P75),NA(),'2.1 Nominal investment'!P75/'Historical population and GDP'!$L72/1000000)</f>
        <v>4.4863614247286548E-2</v>
      </c>
      <c r="Q75" s="8">
        <f>IF(ISBLANK('2.1 Nominal investment'!Q75),NA(),'2.1 Nominal investment'!Q75/'Historical population and GDP'!$L72/1000000)</f>
        <v>1.2465474085514572E-2</v>
      </c>
      <c r="R75" s="8">
        <f>IF(ISBLANK('2.1 Nominal investment'!R75),NA(),'2.1 Nominal investment'!R75/'Historical population and GDP'!$L72/1000000)</f>
        <v>5.732908833280112E-2</v>
      </c>
      <c r="T75" s="35"/>
      <c r="V75" s="17"/>
      <c r="W75" s="17"/>
      <c r="X75" s="17"/>
      <c r="Y75" s="17"/>
    </row>
    <row r="76" spans="1:25">
      <c r="A76" s="4">
        <f t="shared" si="1"/>
        <v>1938</v>
      </c>
      <c r="B76" s="8">
        <f>IF(ISBLANK('2.1 Nominal investment'!B76),NA(),'2.1 Nominal investment'!B76/'Historical population and GDP'!$L73/1000000)</f>
        <v>1.0084474223907064E-2</v>
      </c>
      <c r="C76" s="8">
        <f>IF(ISBLANK('2.1 Nominal investment'!C76),NA(),'2.1 Nominal investment'!C76/'Historical population and GDP'!$L73/1000000)</f>
        <v>1.8908241290879996E-2</v>
      </c>
      <c r="D76" s="8">
        <f>IF(ISBLANK('2.1 Nominal investment'!D76),NA(),'2.1 Nominal investment'!D76/'Historical population and GDP'!$L73/1000000)</f>
        <v>2.8992715514787059E-2</v>
      </c>
      <c r="E76" s="8">
        <f>IF(ISBLANK('2.1 Nominal investment'!E76),NA(),'2.1 Nominal investment'!E76/'Historical population and GDP'!$L73/1000000)</f>
        <v>1.1001658589867061E-2</v>
      </c>
      <c r="F76" s="8">
        <f>IF(ISBLANK('2.1 Nominal investment'!F76),NA(),'2.1 Nominal investment'!F76/'Historical population and GDP'!$L73/1000000)</f>
        <v>8.1224685642829458E-3</v>
      </c>
      <c r="G76" s="8">
        <f>IF(ISBLANK('2.1 Nominal investment'!G76),NA(),'2.1 Nominal investment'!G76/'Historical population and GDP'!$L73/1000000)</f>
        <v>5.2953710720291761E-3</v>
      </c>
      <c r="H76" s="8">
        <f>IF(ISBLANK('2.1 Nominal investment'!H76),NA(),'2.1 Nominal investment'!H76/'Historical population and GDP'!$L73/1000000)</f>
        <v>1.3581419846594683E-3</v>
      </c>
      <c r="I76" s="8">
        <f>IF(ISBLANK('2.1 Nominal investment'!I76),NA(),'2.1 Nominal investment'!I76/'Historical population and GDP'!$L73/1000000)</f>
        <v>2.7175278922155284E-3</v>
      </c>
      <c r="J76" s="26">
        <f>IF(ISBLANK('2.1 Nominal investment'!J76),NA(),'2.1 Nominal investment'!J76/'Historical population and GDP'!$L73/1000000)</f>
        <v>3.0622859073247397E-3</v>
      </c>
      <c r="K76" s="8" t="e">
        <f>IF(ISBLANK('2.1 Nominal investment'!K76),NA(),'2.1 Nominal investment'!K76/'Historical population and GDP'!$L73/1000000)</f>
        <v>#N/A</v>
      </c>
      <c r="L76" s="8">
        <f>IF(ISBLANK('2.1 Nominal investment'!L76),NA(),'2.1 Nominal investment'!L76/'Historical population and GDP'!$L73/1000000)</f>
        <v>9.8965716359757042E-3</v>
      </c>
      <c r="M76" s="8">
        <f>IF(ISBLANK('2.1 Nominal investment'!M76),NA(),'2.1 Nominal investment'!M76/'Historical population and GDP'!$L73/1000000)</f>
        <v>2.3951207756550538E-3</v>
      </c>
      <c r="N76" s="8" t="e">
        <f>IF(ISBLANK('2.1 Nominal investment'!N76),NA(),'2.1 Nominal investment'!N76/'Historical population and GDP'!$L73/1000000)</f>
        <v>#N/A</v>
      </c>
      <c r="O76" s="8"/>
      <c r="P76" s="8">
        <f>IF(ISBLANK('2.1 Nominal investment'!P76),NA(),'2.1 Nominal investment'!P76/'Historical population and GDP'!$L73/1000000)</f>
        <v>5.4770355725625712E-2</v>
      </c>
      <c r="Q76" s="8">
        <f>IF(ISBLANK('2.1 Nominal investment'!Q76),NA(),'2.1 Nominal investment'!Q76/'Historical population and GDP'!$L73/1000000)</f>
        <v>1.807150621117103E-2</v>
      </c>
      <c r="R76" s="8">
        <f>IF(ISBLANK('2.1 Nominal investment'!R76),NA(),'2.1 Nominal investment'!R76/'Historical population and GDP'!$L73/1000000)</f>
        <v>7.2841861936796731E-2</v>
      </c>
      <c r="T76" s="35"/>
      <c r="V76" s="17"/>
      <c r="W76" s="17"/>
      <c r="X76" s="17"/>
      <c r="Y76" s="17"/>
    </row>
    <row r="77" spans="1:25">
      <c r="A77" s="4">
        <f t="shared" si="1"/>
        <v>1939</v>
      </c>
      <c r="B77" s="8">
        <f>IF(ISBLANK('2.1 Nominal investment'!B77),NA(),'2.1 Nominal investment'!B77/'Historical population and GDP'!$L74/1000000)</f>
        <v>1.2137994007966104E-2</v>
      </c>
      <c r="C77" s="8">
        <f>IF(ISBLANK('2.1 Nominal investment'!C77),NA(),'2.1 Nominal investment'!C77/'Historical population and GDP'!$L74/1000000)</f>
        <v>1.3680952217557494E-2</v>
      </c>
      <c r="D77" s="8">
        <f>IF(ISBLANK('2.1 Nominal investment'!D77),NA(),'2.1 Nominal investment'!D77/'Historical population and GDP'!$L74/1000000)</f>
        <v>2.5818946225523599E-2</v>
      </c>
      <c r="E77" s="8">
        <f>IF(ISBLANK('2.1 Nominal investment'!E77),NA(),'2.1 Nominal investment'!E77/'Historical population and GDP'!$L74/1000000)</f>
        <v>1.542536721975651E-2</v>
      </c>
      <c r="F77" s="8">
        <f>IF(ISBLANK('2.1 Nominal investment'!F77),NA(),'2.1 Nominal investment'!F77/'Historical population and GDP'!$L74/1000000)</f>
        <v>7.632021516636384E-3</v>
      </c>
      <c r="G77" s="8">
        <f>IF(ISBLANK('2.1 Nominal investment'!G77),NA(),'2.1 Nominal investment'!G77/'Historical population and GDP'!$L74/1000000)</f>
        <v>6.209203152770475E-3</v>
      </c>
      <c r="H77" s="8">
        <f>IF(ISBLANK('2.1 Nominal investment'!H77),NA(),'2.1 Nominal investment'!H77/'Historical population and GDP'!$L74/1000000)</f>
        <v>2.2858122726872724E-3</v>
      </c>
      <c r="I77" s="8">
        <f>IF(ISBLANK('2.1 Nominal investment'!I77),NA(),'2.1 Nominal investment'!I77/'Historical population and GDP'!$L74/1000000)</f>
        <v>2.5671235057137653E-3</v>
      </c>
      <c r="J77" s="26">
        <f>IF(ISBLANK('2.1 Nominal investment'!J77),NA(),'2.1 Nominal investment'!J77/'Historical population and GDP'!$L74/1000000)</f>
        <v>3.5667794160451948E-3</v>
      </c>
      <c r="K77" s="8" t="e">
        <f>IF(ISBLANK('2.1 Nominal investment'!K77),NA(),'2.1 Nominal investment'!K77/'Historical population and GDP'!$L74/1000000)</f>
        <v>#N/A</v>
      </c>
      <c r="L77" s="8">
        <f>IF(ISBLANK('2.1 Nominal investment'!L77),NA(),'2.1 Nominal investment'!L77/'Historical population and GDP'!$L74/1000000)</f>
        <v>7.1619979317720022E-3</v>
      </c>
      <c r="M77" s="8">
        <f>IF(ISBLANK('2.1 Nominal investment'!M77),NA(),'2.1 Nominal investment'!M77/'Historical population and GDP'!$L74/1000000)</f>
        <v>1.4982214877022859E-2</v>
      </c>
      <c r="N77" s="8" t="e">
        <f>IF(ISBLANK('2.1 Nominal investment'!N77),NA(),'2.1 Nominal investment'!N77/'Historical population and GDP'!$L74/1000000)</f>
        <v>#N/A</v>
      </c>
      <c r="O77" s="8"/>
      <c r="P77" s="8">
        <f>IF(ISBLANK('2.1 Nominal investment'!P77),NA(),'2.1 Nominal investment'!P77/'Historical population and GDP'!$L74/1000000)</f>
        <v>5.7371350387374238E-2</v>
      </c>
      <c r="Q77" s="8">
        <f>IF(ISBLANK('2.1 Nominal investment'!Q77),NA(),'2.1 Nominal investment'!Q77/'Historical population and GDP'!$L74/1000000)</f>
        <v>2.8278115730553822E-2</v>
      </c>
      <c r="R77" s="8">
        <f>IF(ISBLANK('2.1 Nominal investment'!R77),NA(),'2.1 Nominal investment'!R77/'Historical population and GDP'!$L74/1000000)</f>
        <v>8.5649466117928064E-2</v>
      </c>
      <c r="T77" s="35"/>
      <c r="V77" s="17"/>
      <c r="W77" s="17"/>
      <c r="X77" s="17"/>
      <c r="Y77" s="17"/>
    </row>
    <row r="78" spans="1:25">
      <c r="A78" s="4">
        <f t="shared" si="1"/>
        <v>1940</v>
      </c>
      <c r="B78" s="8">
        <f>IF(ISBLANK('2.1 Nominal investment'!B78),NA(),'2.1 Nominal investment'!B78/'Historical population and GDP'!$L75/1000000)</f>
        <v>1.2196290123244075E-2</v>
      </c>
      <c r="C78" s="8">
        <f>IF(ISBLANK('2.1 Nominal investment'!C78),NA(),'2.1 Nominal investment'!C78/'Historical population and GDP'!$L75/1000000)</f>
        <v>4.9745609416139225E-3</v>
      </c>
      <c r="D78" s="8">
        <f>IF(ISBLANK('2.1 Nominal investment'!D78),NA(),'2.1 Nominal investment'!D78/'Historical population and GDP'!$L75/1000000)</f>
        <v>1.7170851064857995E-2</v>
      </c>
      <c r="E78" s="8">
        <f>IF(ISBLANK('2.1 Nominal investment'!E78),NA(),'2.1 Nominal investment'!E78/'Historical population and GDP'!$L75/1000000)</f>
        <v>1.4839053308815719E-2</v>
      </c>
      <c r="F78" s="8">
        <f>IF(ISBLANK('2.1 Nominal investment'!F78),NA(),'2.1 Nominal investment'!F78/'Historical population and GDP'!$L75/1000000)</f>
        <v>8.3062953531257873E-3</v>
      </c>
      <c r="G78" s="8">
        <f>IF(ISBLANK('2.1 Nominal investment'!G78),NA(),'2.1 Nominal investment'!G78/'Historical population and GDP'!$L75/1000000)</f>
        <v>6.4974427912560442E-3</v>
      </c>
      <c r="H78" s="8">
        <f>IF(ISBLANK('2.1 Nominal investment'!H78),NA(),'2.1 Nominal investment'!H78/'Historical population and GDP'!$L75/1000000)</f>
        <v>1.5416972454620618E-3</v>
      </c>
      <c r="I78" s="8">
        <f>IF(ISBLANK('2.1 Nominal investment'!I78),NA(),'2.1 Nominal investment'!I78/'Historical population and GDP'!$L75/1000000)</f>
        <v>3.1298217066787802E-3</v>
      </c>
      <c r="J78" s="26">
        <f>IF(ISBLANK('2.1 Nominal investment'!J78),NA(),'2.1 Nominal investment'!J78/'Historical population and GDP'!$L75/1000000)</f>
        <v>2.1338264262698702E-3</v>
      </c>
      <c r="K78" s="8" t="e">
        <f>IF(ISBLANK('2.1 Nominal investment'!K78),NA(),'2.1 Nominal investment'!K78/'Historical population and GDP'!$L75/1000000)</f>
        <v>#N/A</v>
      </c>
      <c r="L78" s="8">
        <f>IF(ISBLANK('2.1 Nominal investment'!L78),NA(),'2.1 Nominal investment'!L78/'Historical population and GDP'!$L75/1000000)</f>
        <v>5.3948283052186272E-3</v>
      </c>
      <c r="M78" s="8">
        <f>IF(ISBLANK('2.1 Nominal investment'!M78),NA(),'2.1 Nominal investment'!M78/'Historical population and GDP'!$L75/1000000)</f>
        <v>1.7993922462592508E-2</v>
      </c>
      <c r="N78" s="8" t="e">
        <f>IF(ISBLANK('2.1 Nominal investment'!N78),NA(),'2.1 Nominal investment'!N78/'Historical population and GDP'!$L75/1000000)</f>
        <v>#N/A</v>
      </c>
      <c r="O78" s="8"/>
      <c r="P78" s="8">
        <f>IF(ISBLANK('2.1 Nominal investment'!P78),NA(),'2.1 Nominal investment'!P78/'Historical population and GDP'!$L75/1000000)</f>
        <v>4.8355339763517607E-2</v>
      </c>
      <c r="Q78" s="8">
        <f>IF(ISBLANK('2.1 Nominal investment'!Q78),NA(),'2.1 Nominal investment'!Q78/'Historical population and GDP'!$L75/1000000)</f>
        <v>2.8652398900759789E-2</v>
      </c>
      <c r="R78" s="8">
        <f>IF(ISBLANK('2.1 Nominal investment'!R78),NA(),'2.1 Nominal investment'!R78/'Historical population and GDP'!$L75/1000000)</f>
        <v>7.7007738664277389E-2</v>
      </c>
      <c r="T78" s="35"/>
      <c r="V78" s="17"/>
      <c r="W78" s="17"/>
      <c r="X78" s="17"/>
      <c r="Y78" s="17"/>
    </row>
    <row r="79" spans="1:25">
      <c r="A79" s="4">
        <f t="shared" si="1"/>
        <v>1941</v>
      </c>
      <c r="B79" s="8">
        <f>IF(ISBLANK('2.1 Nominal investment'!B79),NA(),'2.1 Nominal investment'!B79/'Historical population and GDP'!$L76/1000000)</f>
        <v>5.4749907936336309E-3</v>
      </c>
      <c r="C79" s="8">
        <f>IF(ISBLANK('2.1 Nominal investment'!C79),NA(),'2.1 Nominal investment'!C79/'Historical population and GDP'!$L76/1000000)</f>
        <v>-3.3294160333617991E-4</v>
      </c>
      <c r="D79" s="8">
        <f>IF(ISBLANK('2.1 Nominal investment'!D79),NA(),'2.1 Nominal investment'!D79/'Historical population and GDP'!$L76/1000000)</f>
        <v>5.1420491902974506E-3</v>
      </c>
      <c r="E79" s="8">
        <f>IF(ISBLANK('2.1 Nominal investment'!E79),NA(),'2.1 Nominal investment'!E79/'Historical population and GDP'!$L76/1000000)</f>
        <v>6.7449813191017265E-3</v>
      </c>
      <c r="F79" s="8">
        <f>IF(ISBLANK('2.1 Nominal investment'!F79),NA(),'2.1 Nominal investment'!F79/'Historical population and GDP'!$L76/1000000)</f>
        <v>8.6104549536914904E-3</v>
      </c>
      <c r="G79" s="8">
        <f>IF(ISBLANK('2.1 Nominal investment'!G79),NA(),'2.1 Nominal investment'!G79/'Historical population and GDP'!$L76/1000000)</f>
        <v>5.9282844808962194E-3</v>
      </c>
      <c r="H79" s="8">
        <f>IF(ISBLANK('2.1 Nominal investment'!H79),NA(),'2.1 Nominal investment'!H79/'Historical population and GDP'!$L76/1000000)</f>
        <v>8.8048779261682157E-4</v>
      </c>
      <c r="I79" s="8">
        <f>IF(ISBLANK('2.1 Nominal investment'!I79),NA(),'2.1 Nominal investment'!I79/'Historical population and GDP'!$L76/1000000)</f>
        <v>3.3438069095523739E-3</v>
      </c>
      <c r="J79" s="26">
        <f>IF(ISBLANK('2.1 Nominal investment'!J79),NA(),'2.1 Nominal investment'!J79/'Historical population and GDP'!$L76/1000000)</f>
        <v>1.7081918458010696E-3</v>
      </c>
      <c r="K79" s="8" t="e">
        <f>IF(ISBLANK('2.1 Nominal investment'!K79),NA(),'2.1 Nominal investment'!K79/'Historical population and GDP'!$L76/1000000)</f>
        <v>#N/A</v>
      </c>
      <c r="L79" s="8">
        <f>IF(ISBLANK('2.1 Nominal investment'!L79),NA(),'2.1 Nominal investment'!L79/'Historical population and GDP'!$L76/1000000)</f>
        <v>4.5424895346043558E-3</v>
      </c>
      <c r="M79" s="8">
        <f>IF(ISBLANK('2.1 Nominal investment'!M79),NA(),'2.1 Nominal investment'!M79/'Historical population and GDP'!$L76/1000000)</f>
        <v>2.0157304919448314E-2</v>
      </c>
      <c r="N79" s="8" t="e">
        <f>IF(ISBLANK('2.1 Nominal investment'!N79),NA(),'2.1 Nominal investment'!N79/'Historical population and GDP'!$L76/1000000)</f>
        <v>#N/A</v>
      </c>
      <c r="O79" s="8"/>
      <c r="P79" s="8">
        <f>IF(ISBLANK('2.1 Nominal investment'!P79),NA(),'2.1 Nominal investment'!P79/'Historical population and GDP'!$L76/1000000)</f>
        <v>2.7306257736603712E-2</v>
      </c>
      <c r="Q79" s="8">
        <f>IF(ISBLANK('2.1 Nominal investment'!Q79),NA(),'2.1 Nominal investment'!Q79/'Historical population and GDP'!$L76/1000000)</f>
        <v>2.975179320940612E-2</v>
      </c>
      <c r="R79" s="8">
        <f>IF(ISBLANK('2.1 Nominal investment'!R79),NA(),'2.1 Nominal investment'!R79/'Historical population and GDP'!$L76/1000000)</f>
        <v>5.7058050946009825E-2</v>
      </c>
      <c r="T79" s="35"/>
      <c r="V79" s="17"/>
      <c r="W79" s="17"/>
      <c r="X79" s="17"/>
      <c r="Y79" s="17"/>
    </row>
    <row r="80" spans="1:25">
      <c r="A80" s="4">
        <f t="shared" si="1"/>
        <v>1942</v>
      </c>
      <c r="B80" s="8">
        <f>IF(ISBLANK('2.1 Nominal investment'!B80),NA(),'2.1 Nominal investment'!B80/'Historical population and GDP'!$L77/1000000)</f>
        <v>1.6366877591424275E-3</v>
      </c>
      <c r="C80" s="8">
        <f>IF(ISBLANK('2.1 Nominal investment'!C80),NA(),'2.1 Nominal investment'!C80/'Historical population and GDP'!$L77/1000000)</f>
        <v>-5.0528574692278714E-4</v>
      </c>
      <c r="D80" s="8">
        <f>IF(ISBLANK('2.1 Nominal investment'!D80),NA(),'2.1 Nominal investment'!D80/'Historical population and GDP'!$L77/1000000)</f>
        <v>1.1314020122196405E-3</v>
      </c>
      <c r="E80" s="8">
        <f>IF(ISBLANK('2.1 Nominal investment'!E80),NA(),'2.1 Nominal investment'!E80/'Historical population and GDP'!$L77/1000000)</f>
        <v>2.151581616000891E-3</v>
      </c>
      <c r="F80" s="8">
        <f>IF(ISBLANK('2.1 Nominal investment'!F80),NA(),'2.1 Nominal investment'!F80/'Historical population and GDP'!$L77/1000000)</f>
        <v>4.6253588016481519E-3</v>
      </c>
      <c r="G80" s="8">
        <f>IF(ISBLANK('2.1 Nominal investment'!G80),NA(),'2.1 Nominal investment'!G80/'Historical population and GDP'!$L77/1000000)</f>
        <v>8.0971700304809831E-3</v>
      </c>
      <c r="H80" s="8">
        <f>IF(ISBLANK('2.1 Nominal investment'!H80),NA(),'2.1 Nominal investment'!H80/'Historical population and GDP'!$L77/1000000)</f>
        <v>5.5251259084441019E-4</v>
      </c>
      <c r="I80" s="8">
        <f>IF(ISBLANK('2.1 Nominal investment'!I80),NA(),'2.1 Nominal investment'!I80/'Historical population and GDP'!$L77/1000000)</f>
        <v>2.9258944411226103E-3</v>
      </c>
      <c r="J80" s="26">
        <f>IF(ISBLANK('2.1 Nominal investment'!J80),NA(),'2.1 Nominal investment'!J80/'Historical population and GDP'!$L77/1000000)</f>
        <v>7.0413628785656168E-4</v>
      </c>
      <c r="K80" s="8" t="e">
        <f>IF(ISBLANK('2.1 Nominal investment'!K80),NA(),'2.1 Nominal investment'!K80/'Historical population and GDP'!$L77/1000000)</f>
        <v>#N/A</v>
      </c>
      <c r="L80" s="8">
        <f>IF(ISBLANK('2.1 Nominal investment'!L80),NA(),'2.1 Nominal investment'!L80/'Historical population and GDP'!$L77/1000000)</f>
        <v>3.6708146394574654E-3</v>
      </c>
      <c r="M80" s="8">
        <f>IF(ISBLANK('2.1 Nominal investment'!M80),NA(),'2.1 Nominal investment'!M80/'Historical population and GDP'!$L77/1000000)</f>
        <v>1.5654861206484919E-2</v>
      </c>
      <c r="N80" s="8" t="e">
        <f>IF(ISBLANK('2.1 Nominal investment'!N80),NA(),'2.1 Nominal investment'!N80/'Historical population and GDP'!$L77/1000000)</f>
        <v>#N/A</v>
      </c>
      <c r="O80" s="8"/>
      <c r="P80" s="8">
        <f>IF(ISBLANK('2.1 Nominal investment'!P80),NA(),'2.1 Nominal investment'!P80/'Historical population and GDP'!$L77/1000000)</f>
        <v>1.6558025051194077E-2</v>
      </c>
      <c r="Q80" s="8">
        <f>IF(ISBLANK('2.1 Nominal investment'!Q80),NA(),'2.1 Nominal investment'!Q80/'Historical population and GDP'!$L77/1000000)</f>
        <v>2.2955706574921554E-2</v>
      </c>
      <c r="R80" s="8">
        <f>IF(ISBLANK('2.1 Nominal investment'!R80),NA(),'2.1 Nominal investment'!R80/'Historical population and GDP'!$L77/1000000)</f>
        <v>3.9513731626115628E-2</v>
      </c>
      <c r="T80" s="35"/>
      <c r="V80" s="17"/>
      <c r="W80" s="17"/>
      <c r="X80" s="17"/>
      <c r="Y80" s="17"/>
    </row>
    <row r="81" spans="1:25">
      <c r="A81" s="4">
        <f t="shared" si="1"/>
        <v>1943</v>
      </c>
      <c r="B81" s="8">
        <f>IF(ISBLANK('2.1 Nominal investment'!B81),NA(),'2.1 Nominal investment'!B81/'Historical population and GDP'!$L78/1000000)</f>
        <v>3.3723168710615177E-4</v>
      </c>
      <c r="C81" s="8">
        <f>IF(ISBLANK('2.1 Nominal investment'!C81),NA(),'2.1 Nominal investment'!C81/'Historical population and GDP'!$L78/1000000)</f>
        <v>1.2411040610235508E-3</v>
      </c>
      <c r="D81" s="8">
        <f>IF(ISBLANK('2.1 Nominal investment'!D81),NA(),'2.1 Nominal investment'!D81/'Historical population and GDP'!$L78/1000000)</f>
        <v>1.5783357481297027E-3</v>
      </c>
      <c r="E81" s="8">
        <f>IF(ISBLANK('2.1 Nominal investment'!E81),NA(),'2.1 Nominal investment'!E81/'Historical population and GDP'!$L78/1000000)</f>
        <v>6.3304632947553405E-4</v>
      </c>
      <c r="F81" s="8">
        <f>IF(ISBLANK('2.1 Nominal investment'!F81),NA(),'2.1 Nominal investment'!F81/'Historical population and GDP'!$L78/1000000)</f>
        <v>1.2630867620245377E-3</v>
      </c>
      <c r="G81" s="8">
        <f>IF(ISBLANK('2.1 Nominal investment'!G81),NA(),'2.1 Nominal investment'!G81/'Historical population and GDP'!$L78/1000000)</f>
        <v>5.9923830795500024E-3</v>
      </c>
      <c r="H81" s="8">
        <f>IF(ISBLANK('2.1 Nominal investment'!H81),NA(),'2.1 Nominal investment'!H81/'Historical population and GDP'!$L78/1000000)</f>
        <v>3.6603172906089787E-4</v>
      </c>
      <c r="I81" s="8">
        <f>IF(ISBLANK('2.1 Nominal investment'!I81),NA(),'2.1 Nominal investment'!I81/'Historical population and GDP'!$L78/1000000)</f>
        <v>3.8121733177192965E-3</v>
      </c>
      <c r="J81" s="26">
        <f>IF(ISBLANK('2.1 Nominal investment'!J81),NA(),'2.1 Nominal investment'!J81/'Historical population and GDP'!$L78/1000000)</f>
        <v>6.9761349459158321E-4</v>
      </c>
      <c r="K81" s="8" t="e">
        <f>IF(ISBLANK('2.1 Nominal investment'!K81),NA(),'2.1 Nominal investment'!K81/'Historical population and GDP'!$L78/1000000)</f>
        <v>#N/A</v>
      </c>
      <c r="L81" s="8">
        <f>IF(ISBLANK('2.1 Nominal investment'!L81),NA(),'2.1 Nominal investment'!L81/'Historical population and GDP'!$L78/1000000)</f>
        <v>3.3615972243598801E-3</v>
      </c>
      <c r="M81" s="8">
        <f>IF(ISBLANK('2.1 Nominal investment'!M81),NA(),'2.1 Nominal investment'!M81/'Historical population and GDP'!$L78/1000000)</f>
        <v>4.7706362381805013E-3</v>
      </c>
      <c r="N81" s="8" t="e">
        <f>IF(ISBLANK('2.1 Nominal investment'!N81),NA(),'2.1 Nominal investment'!N81/'Historical population and GDP'!$L78/1000000)</f>
        <v>#N/A</v>
      </c>
      <c r="O81" s="8"/>
      <c r="P81" s="8">
        <f>IF(ISBLANK('2.1 Nominal investment'!P81),NA(),'2.1 Nominal investment'!P81/'Historical population and GDP'!$L78/1000000)</f>
        <v>9.8328836482406753E-3</v>
      </c>
      <c r="Q81" s="8">
        <f>IF(ISBLANK('2.1 Nominal investment'!Q81),NA(),'2.1 Nominal investment'!Q81/'Historical population and GDP'!$L78/1000000)</f>
        <v>1.264202027485126E-2</v>
      </c>
      <c r="R81" s="8">
        <f>IF(ISBLANK('2.1 Nominal investment'!R81),NA(),'2.1 Nominal investment'!R81/'Historical population and GDP'!$L78/1000000)</f>
        <v>2.2474903923091934E-2</v>
      </c>
      <c r="T81" s="35"/>
      <c r="V81" s="17"/>
      <c r="W81" s="17"/>
      <c r="X81" s="17"/>
      <c r="Y81" s="17"/>
    </row>
    <row r="82" spans="1:25">
      <c r="A82" s="4">
        <f t="shared" si="1"/>
        <v>1944</v>
      </c>
      <c r="B82" s="8">
        <f>IF(ISBLANK('2.1 Nominal investment'!B82),NA(),'2.1 Nominal investment'!B82/'Historical population and GDP'!$L79/1000000)</f>
        <v>4.8617081323975013E-4</v>
      </c>
      <c r="C82" s="8">
        <f>IF(ISBLANK('2.1 Nominal investment'!C82),NA(),'2.1 Nominal investment'!C82/'Historical population and GDP'!$L79/1000000)</f>
        <v>1.644161851430693E-3</v>
      </c>
      <c r="D82" s="8">
        <f>IF(ISBLANK('2.1 Nominal investment'!D82),NA(),'2.1 Nominal investment'!D82/'Historical population and GDP'!$L79/1000000)</f>
        <v>2.1303326646704432E-3</v>
      </c>
      <c r="E82" s="8">
        <f>IF(ISBLANK('2.1 Nominal investment'!E82),NA(),'2.1 Nominal investment'!E82/'Historical population and GDP'!$L79/1000000)</f>
        <v>8.4129058838844351E-4</v>
      </c>
      <c r="F82" s="8">
        <f>IF(ISBLANK('2.1 Nominal investment'!F82),NA(),'2.1 Nominal investment'!F82/'Historical population and GDP'!$L79/1000000)</f>
        <v>4.8198473040937991E-3</v>
      </c>
      <c r="G82" s="8">
        <f>IF(ISBLANK('2.1 Nominal investment'!G82),NA(),'2.1 Nominal investment'!G82/'Historical population and GDP'!$L79/1000000)</f>
        <v>6.3787335930954618E-3</v>
      </c>
      <c r="H82" s="8">
        <f>IF(ISBLANK('2.1 Nominal investment'!H82),NA(),'2.1 Nominal investment'!H82/'Historical population and GDP'!$L79/1000000)</f>
        <v>5.6309413187754782E-4</v>
      </c>
      <c r="I82" s="8">
        <f>IF(ISBLANK('2.1 Nominal investment'!I82),NA(),'2.1 Nominal investment'!I82/'Historical population and GDP'!$L79/1000000)</f>
        <v>3.9628234192614058E-3</v>
      </c>
      <c r="J82" s="26">
        <f>IF(ISBLANK('2.1 Nominal investment'!J82),NA(),'2.1 Nominal investment'!J82/'Historical population and GDP'!$L79/1000000)</f>
        <v>1.2662365161627068E-3</v>
      </c>
      <c r="K82" s="8" t="e">
        <f>IF(ISBLANK('2.1 Nominal investment'!K82),NA(),'2.1 Nominal investment'!K82/'Historical population and GDP'!$L79/1000000)</f>
        <v>#N/A</v>
      </c>
      <c r="L82" s="8">
        <f>IF(ISBLANK('2.1 Nominal investment'!L82),NA(),'2.1 Nominal investment'!L82/'Historical population and GDP'!$L79/1000000)</f>
        <v>4.036280760460388E-3</v>
      </c>
      <c r="M82" s="8">
        <f>IF(ISBLANK('2.1 Nominal investment'!M82),NA(),'2.1 Nominal investment'!M82/'Historical population and GDP'!$L79/1000000)</f>
        <v>3.446055253015899E-3</v>
      </c>
      <c r="N82" s="8" t="e">
        <f>IF(ISBLANK('2.1 Nominal investment'!N82),NA(),'2.1 Nominal investment'!N82/'Historical population and GDP'!$L79/1000000)</f>
        <v>#N/A</v>
      </c>
      <c r="O82" s="8"/>
      <c r="P82" s="8">
        <f>IF(ISBLANK('2.1 Nominal investment'!P82),NA(),'2.1 Nominal investment'!P82/'Historical population and GDP'!$L79/1000000)</f>
        <v>1.4733298282125693E-2</v>
      </c>
      <c r="Q82" s="8">
        <f>IF(ISBLANK('2.1 Nominal investment'!Q82),NA(),'2.1 Nominal investment'!Q82/'Historical population and GDP'!$L79/1000000)</f>
        <v>1.27113959489004E-2</v>
      </c>
      <c r="R82" s="8">
        <f>IF(ISBLANK('2.1 Nominal investment'!R82),NA(),'2.1 Nominal investment'!R82/'Historical population and GDP'!$L79/1000000)</f>
        <v>2.7444694231026093E-2</v>
      </c>
      <c r="T82" s="35"/>
      <c r="V82" s="17"/>
      <c r="W82" s="17"/>
      <c r="X82" s="17"/>
      <c r="Y82" s="17"/>
    </row>
    <row r="83" spans="1:25">
      <c r="A83" s="4">
        <f t="shared" si="1"/>
        <v>1945</v>
      </c>
      <c r="B83" s="8">
        <f>IF(ISBLANK('2.1 Nominal investment'!B83),NA(),'2.1 Nominal investment'!B83/'Historical population and GDP'!$L80/1000000)</f>
        <v>7.2314202124625971E-4</v>
      </c>
      <c r="C83" s="8">
        <f>IF(ISBLANK('2.1 Nominal investment'!C83),NA(),'2.1 Nominal investment'!C83/'Historical population and GDP'!$L80/1000000)</f>
        <v>2.3254338727104924E-3</v>
      </c>
      <c r="D83" s="8">
        <f>IF(ISBLANK('2.1 Nominal investment'!D83),NA(),'2.1 Nominal investment'!D83/'Historical population and GDP'!$L80/1000000)</f>
        <v>3.0485758939567524E-3</v>
      </c>
      <c r="E83" s="8">
        <f>IF(ISBLANK('2.1 Nominal investment'!E83),NA(),'2.1 Nominal investment'!E83/'Historical population and GDP'!$L80/1000000)</f>
        <v>1.4409558766394501E-3</v>
      </c>
      <c r="F83" s="8">
        <f>IF(ISBLANK('2.1 Nominal investment'!F83),NA(),'2.1 Nominal investment'!F83/'Historical population and GDP'!$L80/1000000)</f>
        <v>1.1071593475908303E-2</v>
      </c>
      <c r="G83" s="8">
        <f>IF(ISBLANK('2.1 Nominal investment'!G83),NA(),'2.1 Nominal investment'!G83/'Historical population and GDP'!$L80/1000000)</f>
        <v>6.3743297775040236E-3</v>
      </c>
      <c r="H83" s="8">
        <f>IF(ISBLANK('2.1 Nominal investment'!H83),NA(),'2.1 Nominal investment'!H83/'Historical population and GDP'!$L80/1000000)</f>
        <v>5.7729765167235253E-4</v>
      </c>
      <c r="I83" s="8">
        <f>IF(ISBLANK('2.1 Nominal investment'!I83),NA(),'2.1 Nominal investment'!I83/'Historical population and GDP'!$L80/1000000)</f>
        <v>3.8928634512064007E-3</v>
      </c>
      <c r="J83" s="26">
        <f>IF(ISBLANK('2.1 Nominal investment'!J83),NA(),'2.1 Nominal investment'!J83/'Historical population and GDP'!$L80/1000000)</f>
        <v>3.1210261343584782E-3</v>
      </c>
      <c r="K83" s="8" t="e">
        <f>IF(ISBLANK('2.1 Nominal investment'!K83),NA(),'2.1 Nominal investment'!K83/'Historical population and GDP'!$L80/1000000)</f>
        <v>#N/A</v>
      </c>
      <c r="L83" s="8">
        <f>IF(ISBLANK('2.1 Nominal investment'!L83),NA(),'2.1 Nominal investment'!L83/'Historical population and GDP'!$L80/1000000)</f>
        <v>4.2958999249234579E-3</v>
      </c>
      <c r="M83" s="8">
        <f>IF(ISBLANK('2.1 Nominal investment'!M83),NA(),'2.1 Nominal investment'!M83/'Historical population and GDP'!$L80/1000000)</f>
        <v>1.045178139818077E-2</v>
      </c>
      <c r="N83" s="8" t="e">
        <f>IF(ISBLANK('2.1 Nominal investment'!N83),NA(),'2.1 Nominal investment'!N83/'Historical population and GDP'!$L80/1000000)</f>
        <v>#N/A</v>
      </c>
      <c r="O83" s="8"/>
      <c r="P83" s="8">
        <f>IF(ISBLANK('2.1 Nominal investment'!P83),NA(),'2.1 Nominal investment'!P83/'Historical population and GDP'!$L80/1000000)</f>
        <v>2.251275267568088E-2</v>
      </c>
      <c r="Q83" s="8">
        <f>IF(ISBLANK('2.1 Nominal investment'!Q83),NA(),'2.1 Nominal investment'!Q83/'Historical population and GDP'!$L80/1000000)</f>
        <v>2.1761570908669106E-2</v>
      </c>
      <c r="R83" s="8">
        <f>IF(ISBLANK('2.1 Nominal investment'!R83),NA(),'2.1 Nominal investment'!R83/'Historical population and GDP'!$L80/1000000)</f>
        <v>4.4274323584349989E-2</v>
      </c>
      <c r="T83" s="35"/>
      <c r="V83" s="17"/>
      <c r="W83" s="17"/>
      <c r="X83" s="17"/>
      <c r="Y83" s="17"/>
    </row>
    <row r="84" spans="1:25">
      <c r="A84" s="4">
        <f t="shared" si="1"/>
        <v>1946</v>
      </c>
      <c r="B84" s="8">
        <f>IF(ISBLANK('2.1 Nominal investment'!B84),NA(),'2.1 Nominal investment'!B84/'Historical population and GDP'!$L81/1000000)</f>
        <v>9.4143656132964144E-4</v>
      </c>
      <c r="C84" s="8">
        <f>IF(ISBLANK('2.1 Nominal investment'!C84),NA(),'2.1 Nominal investment'!C84/'Historical population and GDP'!$L81/1000000)</f>
        <v>3.4938979349002871E-3</v>
      </c>
      <c r="D84" s="8">
        <f>IF(ISBLANK('2.1 Nominal investment'!D84),NA(),'2.1 Nominal investment'!D84/'Historical population and GDP'!$L81/1000000)</f>
        <v>4.4353344962299287E-3</v>
      </c>
      <c r="E84" s="8">
        <f>IF(ISBLANK('2.1 Nominal investment'!E84),NA(),'2.1 Nominal investment'!E84/'Historical population and GDP'!$L81/1000000)</f>
        <v>2.6749140861093553E-3</v>
      </c>
      <c r="F84" s="8">
        <f>IF(ISBLANK('2.1 Nominal investment'!F84),NA(),'2.1 Nominal investment'!F84/'Historical population and GDP'!$L81/1000000)</f>
        <v>1.0872288125559517E-2</v>
      </c>
      <c r="G84" s="8">
        <f>IF(ISBLANK('2.1 Nominal investment'!G84),NA(),'2.1 Nominal investment'!G84/'Historical population and GDP'!$L81/1000000)</f>
        <v>5.0385779473533891E-3</v>
      </c>
      <c r="H84" s="8">
        <f>IF(ISBLANK('2.1 Nominal investment'!H84),NA(),'2.1 Nominal investment'!H84/'Historical population and GDP'!$L81/1000000)</f>
        <v>1.6499557547167438E-3</v>
      </c>
      <c r="I84" s="8">
        <f>IF(ISBLANK('2.1 Nominal investment'!I84),NA(),'2.1 Nominal investment'!I84/'Historical population and GDP'!$L81/1000000)</f>
        <v>3.4914761289032144E-3</v>
      </c>
      <c r="J84" s="26">
        <f>IF(ISBLANK('2.1 Nominal investment'!J84),NA(),'2.1 Nominal investment'!J84/'Historical population and GDP'!$L81/1000000)</f>
        <v>2.4839872167154828E-3</v>
      </c>
      <c r="K84" s="8" t="e">
        <f>IF(ISBLANK('2.1 Nominal investment'!K84),NA(),'2.1 Nominal investment'!K84/'Historical population and GDP'!$L81/1000000)</f>
        <v>#N/A</v>
      </c>
      <c r="L84" s="8">
        <f>IF(ISBLANK('2.1 Nominal investment'!L84),NA(),'2.1 Nominal investment'!L84/'Historical population and GDP'!$L81/1000000)</f>
        <v>4.140750035823898E-3</v>
      </c>
      <c r="M84" s="8">
        <f>IF(ISBLANK('2.1 Nominal investment'!M84),NA(),'2.1 Nominal investment'!M84/'Historical population and GDP'!$L81/1000000)</f>
        <v>1.2595505273428256E-2</v>
      </c>
      <c r="N84" s="8" t="e">
        <f>IF(ISBLANK('2.1 Nominal investment'!N84),NA(),'2.1 Nominal investment'!N84/'Historical population and GDP'!$L81/1000000)</f>
        <v>#N/A</v>
      </c>
      <c r="O84" s="8"/>
      <c r="P84" s="8">
        <f>IF(ISBLANK('2.1 Nominal investment'!P84),NA(),'2.1 Nominal investment'!P84/'Historical population and GDP'!$L81/1000000)</f>
        <v>2.4671070409968937E-2</v>
      </c>
      <c r="Q84" s="8">
        <f>IF(ISBLANK('2.1 Nominal investment'!Q84),NA(),'2.1 Nominal investment'!Q84/'Historical population and GDP'!$L81/1000000)</f>
        <v>2.2711718654870851E-2</v>
      </c>
      <c r="R84" s="8">
        <f>IF(ISBLANK('2.1 Nominal investment'!R84),NA(),'2.1 Nominal investment'!R84/'Historical population and GDP'!$L81/1000000)</f>
        <v>4.7382789064839788E-2</v>
      </c>
      <c r="T84" s="35"/>
      <c r="V84" s="17"/>
      <c r="W84" s="17"/>
      <c r="X84" s="17"/>
      <c r="Y84" s="17"/>
    </row>
    <row r="85" spans="1:25">
      <c r="A85" s="4">
        <f t="shared" si="1"/>
        <v>1947</v>
      </c>
      <c r="B85" s="8">
        <f>IF(ISBLANK('2.1 Nominal investment'!B85),NA(),'2.1 Nominal investment'!B85/'Historical population and GDP'!$L82/1000000)</f>
        <v>1.8322659654475197E-3</v>
      </c>
      <c r="C85" s="8">
        <f>IF(ISBLANK('2.1 Nominal investment'!C85),NA(),'2.1 Nominal investment'!C85/'Historical population and GDP'!$L82/1000000)</f>
        <v>5.0011895052316938E-3</v>
      </c>
      <c r="D85" s="8">
        <f>IF(ISBLANK('2.1 Nominal investment'!D85),NA(),'2.1 Nominal investment'!D85/'Historical population and GDP'!$L82/1000000)</f>
        <v>6.8334554706792131E-3</v>
      </c>
      <c r="E85" s="8">
        <f>IF(ISBLANK('2.1 Nominal investment'!E85),NA(),'2.1 Nominal investment'!E85/'Historical population and GDP'!$L82/1000000)</f>
        <v>2.0557074759794619E-3</v>
      </c>
      <c r="F85" s="8">
        <f>IF(ISBLANK('2.1 Nominal investment'!F85),NA(),'2.1 Nominal investment'!F85/'Historical population and GDP'!$L82/1000000)</f>
        <v>1.559202991195496E-2</v>
      </c>
      <c r="G85" s="8">
        <f>IF(ISBLANK('2.1 Nominal investment'!G85),NA(),'2.1 Nominal investment'!G85/'Historical population and GDP'!$L82/1000000)</f>
        <v>4.0501221447188243E-3</v>
      </c>
      <c r="H85" s="8">
        <f>IF(ISBLANK('2.1 Nominal investment'!H85),NA(),'2.1 Nominal investment'!H85/'Historical population and GDP'!$L82/1000000)</f>
        <v>1.5541395087982335E-3</v>
      </c>
      <c r="I85" s="8">
        <f>IF(ISBLANK('2.1 Nominal investment'!I85),NA(),'2.1 Nominal investment'!I85/'Historical population and GDP'!$L82/1000000)</f>
        <v>4.5821451276121432E-3</v>
      </c>
      <c r="J85" s="26">
        <f>IF(ISBLANK('2.1 Nominal investment'!J85),NA(),'2.1 Nominal investment'!J85/'Historical population and GDP'!$L82/1000000)</f>
        <v>3.8315549412531566E-3</v>
      </c>
      <c r="K85" s="8" t="e">
        <f>IF(ISBLANK('2.1 Nominal investment'!K85),NA(),'2.1 Nominal investment'!K85/'Historical population and GDP'!$L82/1000000)</f>
        <v>#N/A</v>
      </c>
      <c r="L85" s="8">
        <f>IF(ISBLANK('2.1 Nominal investment'!L85),NA(),'2.1 Nominal investment'!L85/'Historical population and GDP'!$L82/1000000)</f>
        <v>5.3421839866863189E-3</v>
      </c>
      <c r="M85" s="8">
        <f>IF(ISBLANK('2.1 Nominal investment'!M85),NA(),'2.1 Nominal investment'!M85/'Historical population and GDP'!$L82/1000000)</f>
        <v>1.2761480193441553E-2</v>
      </c>
      <c r="N85" s="8" t="e">
        <f>IF(ISBLANK('2.1 Nominal investment'!N85),NA(),'2.1 Nominal investment'!N85/'Historical population and GDP'!$L82/1000000)</f>
        <v>#N/A</v>
      </c>
      <c r="O85" s="8"/>
      <c r="P85" s="8">
        <f>IF(ISBLANK('2.1 Nominal investment'!P85),NA(),'2.1 Nominal investment'!P85/'Historical population and GDP'!$L82/1000000)</f>
        <v>3.0085454512130693E-2</v>
      </c>
      <c r="Q85" s="8">
        <f>IF(ISBLANK('2.1 Nominal investment'!Q85),NA(),'2.1 Nominal investment'!Q85/'Historical population and GDP'!$L82/1000000)</f>
        <v>2.6517364248993175E-2</v>
      </c>
      <c r="R85" s="8">
        <f>IF(ISBLANK('2.1 Nominal investment'!R85),NA(),'2.1 Nominal investment'!R85/'Historical population and GDP'!$L82/1000000)</f>
        <v>5.6602818761123871E-2</v>
      </c>
      <c r="T85" s="35"/>
      <c r="V85" s="17"/>
      <c r="W85" s="17"/>
      <c r="X85" s="17"/>
      <c r="Y85" s="17"/>
    </row>
    <row r="86" spans="1:25">
      <c r="A86" s="4">
        <f t="shared" si="1"/>
        <v>1948</v>
      </c>
      <c r="B86" s="8">
        <f>IF(ISBLANK('2.1 Nominal investment'!B86),NA(),'2.1 Nominal investment'!B86/'Historical population and GDP'!$L83/1000000)</f>
        <v>3.372576274229416E-3</v>
      </c>
      <c r="C86" s="8">
        <f>IF(ISBLANK('2.1 Nominal investment'!C86),NA(),'2.1 Nominal investment'!C86/'Historical population and GDP'!$L83/1000000)</f>
        <v>4.485072087555577E-3</v>
      </c>
      <c r="D86" s="8">
        <f>IF(ISBLANK('2.1 Nominal investment'!D86),NA(),'2.1 Nominal investment'!D86/'Historical population and GDP'!$L83/1000000)</f>
        <v>7.8576483617849944E-3</v>
      </c>
      <c r="E86" s="8">
        <f>IF(ISBLANK('2.1 Nominal investment'!E86),NA(),'2.1 Nominal investment'!E86/'Historical population and GDP'!$L83/1000000)</f>
        <v>3.35142577036653E-3</v>
      </c>
      <c r="F86" s="8">
        <f>IF(ISBLANK('2.1 Nominal investment'!F86),NA(),'2.1 Nominal investment'!F86/'Historical population and GDP'!$L83/1000000)</f>
        <v>1.4906459763830095E-2</v>
      </c>
      <c r="G86" s="8">
        <f>IF(ISBLANK('2.1 Nominal investment'!G86),NA(),'2.1 Nominal investment'!G86/'Historical population and GDP'!$L83/1000000)</f>
        <v>4.1613948168764906E-3</v>
      </c>
      <c r="H86" s="8">
        <f>IF(ISBLANK('2.1 Nominal investment'!H86),NA(),'2.1 Nominal investment'!H86/'Historical population and GDP'!$L83/1000000)</f>
        <v>1.9632726841496482E-3</v>
      </c>
      <c r="I86" s="8">
        <f>IF(ISBLANK('2.1 Nominal investment'!I86),NA(),'2.1 Nominal investment'!I86/'Historical population and GDP'!$L83/1000000)</f>
        <v>3.5783876971543257E-3</v>
      </c>
      <c r="J86" s="26">
        <f>IF(ISBLANK('2.1 Nominal investment'!J86),NA(),'2.1 Nominal investment'!J86/'Historical population and GDP'!$L83/1000000)</f>
        <v>4.7014089896315215E-3</v>
      </c>
      <c r="K86" s="8" t="e">
        <f>IF(ISBLANK('2.1 Nominal investment'!K86),NA(),'2.1 Nominal investment'!K86/'Historical population and GDP'!$L83/1000000)</f>
        <v>#N/A</v>
      </c>
      <c r="L86" s="8">
        <f>IF(ISBLANK('2.1 Nominal investment'!L86),NA(),'2.1 Nominal investment'!L86/'Historical population and GDP'!$L83/1000000)</f>
        <v>4.7233414044474563E-3</v>
      </c>
      <c r="M86" s="8">
        <f>IF(ISBLANK('2.1 Nominal investment'!M86),NA(),'2.1 Nominal investment'!M86/'Historical population and GDP'!$L83/1000000)</f>
        <v>1.2054772227499629E-2</v>
      </c>
      <c r="N86" s="8" t="e">
        <f>IF(ISBLANK('2.1 Nominal investment'!N86),NA(),'2.1 Nominal investment'!N86/'Historical population and GDP'!$L83/1000000)</f>
        <v>#N/A</v>
      </c>
      <c r="O86" s="8"/>
      <c r="P86" s="8">
        <f>IF(ISBLANK('2.1 Nominal investment'!P86),NA(),'2.1 Nominal investment'!P86/'Historical population and GDP'!$L83/1000000)</f>
        <v>3.2240201397007756E-2</v>
      </c>
      <c r="Q86" s="8">
        <f>IF(ISBLANK('2.1 Nominal investment'!Q86),NA(),'2.1 Nominal investment'!Q86/'Historical population and GDP'!$L83/1000000)</f>
        <v>2.5057910318732935E-2</v>
      </c>
      <c r="R86" s="8">
        <f>IF(ISBLANK('2.1 Nominal investment'!R86),NA(),'2.1 Nominal investment'!R86/'Historical population and GDP'!$L83/1000000)</f>
        <v>5.7298111715740695E-2</v>
      </c>
      <c r="T86" s="35"/>
      <c r="V86" s="17"/>
      <c r="W86" s="17"/>
      <c r="X86" s="17"/>
      <c r="Y86" s="17"/>
    </row>
    <row r="87" spans="1:25">
      <c r="A87" s="4">
        <f t="shared" si="1"/>
        <v>1949</v>
      </c>
      <c r="B87" s="8">
        <f>IF(ISBLANK('2.1 Nominal investment'!B87),NA(),'2.1 Nominal investment'!B87/'Historical population and GDP'!$L84/1000000)</f>
        <v>4.5368010042821059E-3</v>
      </c>
      <c r="C87" s="8">
        <f>IF(ISBLANK('2.1 Nominal investment'!C87),NA(),'2.1 Nominal investment'!C87/'Historical population and GDP'!$L84/1000000)</f>
        <v>4.3441891255624953E-3</v>
      </c>
      <c r="D87" s="8">
        <f>IF(ISBLANK('2.1 Nominal investment'!D87),NA(),'2.1 Nominal investment'!D87/'Historical population and GDP'!$L84/1000000)</f>
        <v>8.8809901298446021E-3</v>
      </c>
      <c r="E87" s="8">
        <f>IF(ISBLANK('2.1 Nominal investment'!E87),NA(),'2.1 Nominal investment'!E87/'Historical population and GDP'!$L84/1000000)</f>
        <v>2.9043241216649431E-3</v>
      </c>
      <c r="F87" s="8">
        <f>IF(ISBLANK('2.1 Nominal investment'!F87),NA(),'2.1 Nominal investment'!F87/'Historical population and GDP'!$L84/1000000)</f>
        <v>1.6541999834290402E-2</v>
      </c>
      <c r="G87" s="8">
        <f>IF(ISBLANK('2.1 Nominal investment'!G87),NA(),'2.1 Nominal investment'!G87/'Historical population and GDP'!$L84/1000000)</f>
        <v>4.7385185356761611E-3</v>
      </c>
      <c r="H87" s="8">
        <f>IF(ISBLANK('2.1 Nominal investment'!H87),NA(),'2.1 Nominal investment'!H87/'Historical population and GDP'!$L84/1000000)</f>
        <v>3.2154326385274725E-3</v>
      </c>
      <c r="I87" s="8">
        <f>IF(ISBLANK('2.1 Nominal investment'!I87),NA(),'2.1 Nominal investment'!I87/'Historical population and GDP'!$L84/1000000)</f>
        <v>3.2301590882141853E-3</v>
      </c>
      <c r="J87" s="26">
        <f>IF(ISBLANK('2.1 Nominal investment'!J87),NA(),'2.1 Nominal investment'!J87/'Historical population and GDP'!$L84/1000000)</f>
        <v>6.6686061328133156E-3</v>
      </c>
      <c r="K87" s="8" t="e">
        <f>IF(ISBLANK('2.1 Nominal investment'!K87),NA(),'2.1 Nominal investment'!K87/'Historical population and GDP'!$L84/1000000)</f>
        <v>#N/A</v>
      </c>
      <c r="L87" s="8">
        <f>IF(ISBLANK('2.1 Nominal investment'!L87),NA(),'2.1 Nominal investment'!L87/'Historical population and GDP'!$L84/1000000)</f>
        <v>4.8680773106509626E-3</v>
      </c>
      <c r="M87" s="8">
        <f>IF(ISBLANK('2.1 Nominal investment'!M87),NA(),'2.1 Nominal investment'!M87/'Historical population and GDP'!$L84/1000000)</f>
        <v>1.6221031350330695E-2</v>
      </c>
      <c r="N87" s="8" t="e">
        <f>IF(ISBLANK('2.1 Nominal investment'!N87),NA(),'2.1 Nominal investment'!N87/'Historical population and GDP'!$L84/1000000)</f>
        <v>#N/A</v>
      </c>
      <c r="O87" s="8"/>
      <c r="P87" s="8">
        <f>IF(ISBLANK('2.1 Nominal investment'!P87),NA(),'2.1 Nominal investment'!P87/'Historical population and GDP'!$L84/1000000)</f>
        <v>3.6281265260003581E-2</v>
      </c>
      <c r="Q87" s="8">
        <f>IF(ISBLANK('2.1 Nominal investment'!Q87),NA(),'2.1 Nominal investment'!Q87/'Historical population and GDP'!$L84/1000000)</f>
        <v>3.0987873882009156E-2</v>
      </c>
      <c r="R87" s="8">
        <f>IF(ISBLANK('2.1 Nominal investment'!R87),NA(),'2.1 Nominal investment'!R87/'Historical population and GDP'!$L84/1000000)</f>
        <v>6.7269139142012754E-2</v>
      </c>
      <c r="T87" s="35"/>
      <c r="V87" s="17"/>
      <c r="W87" s="17"/>
      <c r="X87" s="17"/>
      <c r="Y87" s="17"/>
    </row>
    <row r="88" spans="1:25">
      <c r="A88" s="4">
        <f t="shared" si="1"/>
        <v>1950</v>
      </c>
      <c r="B88" s="8">
        <f>IF(ISBLANK('2.1 Nominal investment'!B88),NA(),'2.1 Nominal investment'!B88/'Historical population and GDP'!$L85/1000000)</f>
        <v>4.6174765400465367E-3</v>
      </c>
      <c r="C88" s="8">
        <f>IF(ISBLANK('2.1 Nominal investment'!C88),NA(),'2.1 Nominal investment'!C88/'Historical population and GDP'!$L85/1000000)</f>
        <v>2.6751525709264663E-3</v>
      </c>
      <c r="D88" s="8">
        <f>IF(ISBLANK('2.1 Nominal investment'!D88),NA(),'2.1 Nominal investment'!D88/'Historical population and GDP'!$L85/1000000)</f>
        <v>7.2926291109730035E-3</v>
      </c>
      <c r="E88" s="8">
        <f>IF(ISBLANK('2.1 Nominal investment'!E88),NA(),'2.1 Nominal investment'!E88/'Historical population and GDP'!$L85/1000000)</f>
        <v>5.373051908162214E-3</v>
      </c>
      <c r="F88" s="8">
        <f>IF(ISBLANK('2.1 Nominal investment'!F88),NA(),'2.1 Nominal investment'!F88/'Historical population and GDP'!$L85/1000000)</f>
        <v>1.6770104227866983E-2</v>
      </c>
      <c r="G88" s="8">
        <f>IF(ISBLANK('2.1 Nominal investment'!G88),NA(),'2.1 Nominal investment'!G88/'Historical population and GDP'!$L85/1000000)</f>
        <v>4.5655296579303339E-3</v>
      </c>
      <c r="H88" s="8">
        <f>IF(ISBLANK('2.1 Nominal investment'!H88),NA(),'2.1 Nominal investment'!H88/'Historical population and GDP'!$L85/1000000)</f>
        <v>5.886318630233707E-3</v>
      </c>
      <c r="I88" s="8">
        <f>IF(ISBLANK('2.1 Nominal investment'!I88),NA(),'2.1 Nominal investment'!I88/'Historical population and GDP'!$L85/1000000)</f>
        <v>2.798172342176677E-3</v>
      </c>
      <c r="J88" s="26">
        <f>IF(ISBLANK('2.1 Nominal investment'!J88),NA(),'2.1 Nominal investment'!J88/'Historical population and GDP'!$L85/1000000)</f>
        <v>4.439145540475354E-3</v>
      </c>
      <c r="K88" s="8" t="e">
        <f>IF(ISBLANK('2.1 Nominal investment'!K88),NA(),'2.1 Nominal investment'!K88/'Historical population and GDP'!$L85/1000000)</f>
        <v>#N/A</v>
      </c>
      <c r="L88" s="8">
        <f>IF(ISBLANK('2.1 Nominal investment'!L88),NA(),'2.1 Nominal investment'!L88/'Historical population and GDP'!$L85/1000000)</f>
        <v>4.7544651831124812E-3</v>
      </c>
      <c r="M88" s="8">
        <f>IF(ISBLANK('2.1 Nominal investment'!M88),NA(),'2.1 Nominal investment'!M88/'Historical population and GDP'!$L85/1000000)</f>
        <v>1.7507818445466394E-2</v>
      </c>
      <c r="N88" s="8" t="e">
        <f>IF(ISBLANK('2.1 Nominal investment'!N88),NA(),'2.1 Nominal investment'!N88/'Historical population and GDP'!$L85/1000000)</f>
        <v>#N/A</v>
      </c>
      <c r="O88" s="8"/>
      <c r="P88" s="8">
        <f>IF(ISBLANK('2.1 Nominal investment'!P88),NA(),'2.1 Nominal investment'!P88/'Historical population and GDP'!$L85/1000000)</f>
        <v>3.9887633535166243E-2</v>
      </c>
      <c r="Q88" s="8">
        <f>IF(ISBLANK('2.1 Nominal investment'!Q88),NA(),'2.1 Nominal investment'!Q88/'Historical population and GDP'!$L85/1000000)</f>
        <v>2.9499601511230912E-2</v>
      </c>
      <c r="R88" s="8">
        <f>IF(ISBLANK('2.1 Nominal investment'!R88),NA(),'2.1 Nominal investment'!R88/'Historical population and GDP'!$L85/1000000)</f>
        <v>6.9387235046397155E-2</v>
      </c>
      <c r="T88" s="35"/>
      <c r="V88" s="17"/>
      <c r="W88" s="17"/>
      <c r="X88" s="17"/>
      <c r="Y88" s="17"/>
    </row>
    <row r="89" spans="1:25">
      <c r="A89" s="4">
        <f t="shared" si="1"/>
        <v>1951</v>
      </c>
      <c r="B89" s="8">
        <f>IF(ISBLANK('2.1 Nominal investment'!B89),NA(),'2.1 Nominal investment'!B89/'Historical population and GDP'!$L86/1000000)</f>
        <v>2.9528987774010821E-3</v>
      </c>
      <c r="C89" s="8">
        <f>IF(ISBLANK('2.1 Nominal investment'!C89),NA(),'2.1 Nominal investment'!C89/'Historical population and GDP'!$L86/1000000)</f>
        <v>5.0526409728212712E-3</v>
      </c>
      <c r="D89" s="8">
        <f>IF(ISBLANK('2.1 Nominal investment'!D89),NA(),'2.1 Nominal investment'!D89/'Historical population and GDP'!$L86/1000000)</f>
        <v>8.0055397502223537E-3</v>
      </c>
      <c r="E89" s="8">
        <f>IF(ISBLANK('2.1 Nominal investment'!E89),NA(),'2.1 Nominal investment'!E89/'Historical population and GDP'!$L86/1000000)</f>
        <v>5.3908336409240008E-3</v>
      </c>
      <c r="F89" s="8">
        <f>IF(ISBLANK('2.1 Nominal investment'!F89),NA(),'2.1 Nominal investment'!F89/'Historical population and GDP'!$L86/1000000)</f>
        <v>1.6958544477648635E-2</v>
      </c>
      <c r="G89" s="8">
        <f>IF(ISBLANK('2.1 Nominal investment'!G89),NA(),'2.1 Nominal investment'!G89/'Historical population and GDP'!$L86/1000000)</f>
        <v>3.7397013671789394E-3</v>
      </c>
      <c r="H89" s="8">
        <f>IF(ISBLANK('2.1 Nominal investment'!H89),NA(),'2.1 Nominal investment'!H89/'Historical population and GDP'!$L86/1000000)</f>
        <v>4.6691118671601355E-3</v>
      </c>
      <c r="I89" s="8">
        <f>IF(ISBLANK('2.1 Nominal investment'!I89),NA(),'2.1 Nominal investment'!I89/'Historical population and GDP'!$L86/1000000)</f>
        <v>2.5003502628605932E-3</v>
      </c>
      <c r="J89" s="26">
        <f>IF(ISBLANK('2.1 Nominal investment'!J89),NA(),'2.1 Nominal investment'!J89/'Historical population and GDP'!$L86/1000000)</f>
        <v>3.9645360288432943E-3</v>
      </c>
      <c r="K89" s="8" t="e">
        <f>IF(ISBLANK('2.1 Nominal investment'!K89),NA(),'2.1 Nominal investment'!K89/'Historical population and GDP'!$L86/1000000)</f>
        <v>#N/A</v>
      </c>
      <c r="L89" s="8">
        <f>IF(ISBLANK('2.1 Nominal investment'!L89),NA(),'2.1 Nominal investment'!L89/'Historical population and GDP'!$L86/1000000)</f>
        <v>6.013561816616976E-3</v>
      </c>
      <c r="M89" s="8">
        <f>IF(ISBLANK('2.1 Nominal investment'!M89),NA(),'2.1 Nominal investment'!M89/'Historical population and GDP'!$L86/1000000)</f>
        <v>1.2707433536494421E-2</v>
      </c>
      <c r="N89" s="8" t="e">
        <f>IF(ISBLANK('2.1 Nominal investment'!N89),NA(),'2.1 Nominal investment'!N89/'Historical population and GDP'!$L86/1000000)</f>
        <v>#N/A</v>
      </c>
      <c r="O89" s="8"/>
      <c r="P89" s="8">
        <f>IF(ISBLANK('2.1 Nominal investment'!P89),NA(),'2.1 Nominal investment'!P89/'Historical population and GDP'!$L86/1000000)</f>
        <v>3.8763731103134066E-2</v>
      </c>
      <c r="Q89" s="8">
        <f>IF(ISBLANK('2.1 Nominal investment'!Q89),NA(),'2.1 Nominal investment'!Q89/'Historical population and GDP'!$L86/1000000)</f>
        <v>2.5185881644815281E-2</v>
      </c>
      <c r="R89" s="8">
        <f>IF(ISBLANK('2.1 Nominal investment'!R89),NA(),'2.1 Nominal investment'!R89/'Historical population and GDP'!$L86/1000000)</f>
        <v>6.3949612747949344E-2</v>
      </c>
      <c r="T89" s="35"/>
      <c r="V89" s="17"/>
      <c r="W89" s="17"/>
      <c r="X89" s="17"/>
      <c r="Y89" s="17"/>
    </row>
    <row r="90" spans="1:25">
      <c r="A90" s="4">
        <f t="shared" si="1"/>
        <v>1952</v>
      </c>
      <c r="B90" s="8">
        <f>IF(ISBLANK('2.1 Nominal investment'!B90),NA(),'2.1 Nominal investment'!B90/'Historical population and GDP'!$L87/1000000)</f>
        <v>4.2805709244292771E-3</v>
      </c>
      <c r="C90" s="8">
        <f>IF(ISBLANK('2.1 Nominal investment'!C90),NA(),'2.1 Nominal investment'!C90/'Historical population and GDP'!$L87/1000000)</f>
        <v>5.3329302315383749E-3</v>
      </c>
      <c r="D90" s="8">
        <f>IF(ISBLANK('2.1 Nominal investment'!D90),NA(),'2.1 Nominal investment'!D90/'Historical population and GDP'!$L87/1000000)</f>
        <v>9.6135011559676537E-3</v>
      </c>
      <c r="E90" s="8">
        <f>IF(ISBLANK('2.1 Nominal investment'!E90),NA(),'2.1 Nominal investment'!E90/'Historical population and GDP'!$L87/1000000)</f>
        <v>5.1190616998994833E-3</v>
      </c>
      <c r="F90" s="8">
        <f>IF(ISBLANK('2.1 Nominal investment'!F90),NA(),'2.1 Nominal investment'!F90/'Historical population and GDP'!$L87/1000000)</f>
        <v>1.8784576027491198E-2</v>
      </c>
      <c r="G90" s="8">
        <f>IF(ISBLANK('2.1 Nominal investment'!G90),NA(),'2.1 Nominal investment'!G90/'Historical population and GDP'!$L87/1000000)</f>
        <v>4.4818445914130292E-3</v>
      </c>
      <c r="H90" s="8">
        <f>IF(ISBLANK('2.1 Nominal investment'!H90),NA(),'2.1 Nominal investment'!H90/'Historical population and GDP'!$L87/1000000)</f>
        <v>5.0619199767082202E-3</v>
      </c>
      <c r="I90" s="8">
        <f>IF(ISBLANK('2.1 Nominal investment'!I90),NA(),'2.1 Nominal investment'!I90/'Historical population and GDP'!$L87/1000000)</f>
        <v>3.1506747266073238E-3</v>
      </c>
      <c r="J90" s="26">
        <f>IF(ISBLANK('2.1 Nominal investment'!J90),NA(),'2.1 Nominal investment'!J90/'Historical population and GDP'!$L87/1000000)</f>
        <v>6.7014218166291948E-3</v>
      </c>
      <c r="K90" s="8" t="e">
        <f>IF(ISBLANK('2.1 Nominal investment'!K90),NA(),'2.1 Nominal investment'!K90/'Historical population and GDP'!$L87/1000000)</f>
        <v>#N/A</v>
      </c>
      <c r="L90" s="8">
        <f>IF(ISBLANK('2.1 Nominal investment'!L90),NA(),'2.1 Nominal investment'!L90/'Historical population and GDP'!$L87/1000000)</f>
        <v>8.0748828160874548E-3</v>
      </c>
      <c r="M90" s="8">
        <f>IF(ISBLANK('2.1 Nominal investment'!M90),NA(),'2.1 Nominal investment'!M90/'Historical population and GDP'!$L87/1000000)</f>
        <v>8.5804585011194055E-3</v>
      </c>
      <c r="N90" s="8" t="e">
        <f>IF(ISBLANK('2.1 Nominal investment'!N90),NA(),'2.1 Nominal investment'!N90/'Historical population and GDP'!$L87/1000000)</f>
        <v>#N/A</v>
      </c>
      <c r="O90" s="8"/>
      <c r="P90" s="8">
        <f>IF(ISBLANK('2.1 Nominal investment'!P90),NA(),'2.1 Nominal investment'!P90/'Historical population and GDP'!$L87/1000000)</f>
        <v>4.3060903451479587E-2</v>
      </c>
      <c r="Q90" s="8">
        <f>IF(ISBLANK('2.1 Nominal investment'!Q90),NA(),'2.1 Nominal investment'!Q90/'Historical population and GDP'!$L87/1000000)</f>
        <v>2.6507437860443378E-2</v>
      </c>
      <c r="R90" s="8">
        <f>IF(ISBLANK('2.1 Nominal investment'!R90),NA(),'2.1 Nominal investment'!R90/'Historical population and GDP'!$L87/1000000)</f>
        <v>6.9568341311922965E-2</v>
      </c>
      <c r="T90" s="35"/>
      <c r="V90" s="17"/>
      <c r="W90" s="17"/>
      <c r="X90" s="17"/>
      <c r="Y90" s="17"/>
    </row>
    <row r="91" spans="1:25">
      <c r="A91" s="4">
        <f t="shared" si="1"/>
        <v>1953</v>
      </c>
      <c r="B91" s="8">
        <f>IF(ISBLANK('2.1 Nominal investment'!B91),NA(),'2.1 Nominal investment'!B91/'Historical population and GDP'!$L88/1000000)</f>
        <v>4.8878138567854052E-3</v>
      </c>
      <c r="C91" s="8">
        <f>IF(ISBLANK('2.1 Nominal investment'!C91),NA(),'2.1 Nominal investment'!C91/'Historical population and GDP'!$L88/1000000)</f>
        <v>5.0141404538356906E-3</v>
      </c>
      <c r="D91" s="8">
        <f>IF(ISBLANK('2.1 Nominal investment'!D91),NA(),'2.1 Nominal investment'!D91/'Historical population and GDP'!$L88/1000000)</f>
        <v>9.9019543106210941E-3</v>
      </c>
      <c r="E91" s="8">
        <f>IF(ISBLANK('2.1 Nominal investment'!E91),NA(),'2.1 Nominal investment'!E91/'Historical population and GDP'!$L88/1000000)</f>
        <v>8.4640702611025274E-3</v>
      </c>
      <c r="F91" s="8">
        <f>IF(ISBLANK('2.1 Nominal investment'!F91),NA(),'2.1 Nominal investment'!F91/'Historical population and GDP'!$L88/1000000)</f>
        <v>2.5257838930587268E-2</v>
      </c>
      <c r="G91" s="8">
        <f>IF(ISBLANK('2.1 Nominal investment'!G91),NA(),'2.1 Nominal investment'!G91/'Historical population and GDP'!$L88/1000000)</f>
        <v>5.3342052354271004E-3</v>
      </c>
      <c r="H91" s="8">
        <f>IF(ISBLANK('2.1 Nominal investment'!H91),NA(),'2.1 Nominal investment'!H91/'Historical population and GDP'!$L88/1000000)</f>
        <v>5.404705014192485E-3</v>
      </c>
      <c r="I91" s="8">
        <f>IF(ISBLANK('2.1 Nominal investment'!I91),NA(),'2.1 Nominal investment'!I91/'Historical population and GDP'!$L88/1000000)</f>
        <v>4.1223675612807546E-3</v>
      </c>
      <c r="J91" s="26">
        <f>IF(ISBLANK('2.1 Nominal investment'!J91),NA(),'2.1 Nominal investment'!J91/'Historical population and GDP'!$L88/1000000)</f>
        <v>7.747923442171881E-3</v>
      </c>
      <c r="K91" s="8" t="e">
        <f>IF(ISBLANK('2.1 Nominal investment'!K91),NA(),'2.1 Nominal investment'!K91/'Historical population and GDP'!$L88/1000000)</f>
        <v>#N/A</v>
      </c>
      <c r="L91" s="8">
        <f>IF(ISBLANK('2.1 Nominal investment'!L91),NA(),'2.1 Nominal investment'!L91/'Historical population and GDP'!$L88/1000000)</f>
        <v>9.1016631353009868E-3</v>
      </c>
      <c r="M91" s="8">
        <f>IF(ISBLANK('2.1 Nominal investment'!M91),NA(),'2.1 Nominal investment'!M91/'Historical population and GDP'!$L88/1000000)</f>
        <v>1.1585507279908378E-2</v>
      </c>
      <c r="N91" s="8" t="e">
        <f>IF(ISBLANK('2.1 Nominal investment'!N91),NA(),'2.1 Nominal investment'!N91/'Historical population and GDP'!$L88/1000000)</f>
        <v>#N/A</v>
      </c>
      <c r="O91" s="8"/>
      <c r="P91" s="8">
        <f>IF(ISBLANK('2.1 Nominal investment'!P91),NA(),'2.1 Nominal investment'!P91/'Historical population and GDP'!$L88/1000000)</f>
        <v>5.4362773751930479E-2</v>
      </c>
      <c r="Q91" s="8">
        <f>IF(ISBLANK('2.1 Nominal investment'!Q91),NA(),'2.1 Nominal investment'!Q91/'Historical population and GDP'!$L88/1000000)</f>
        <v>3.2557461418661997E-2</v>
      </c>
      <c r="R91" s="8">
        <f>IF(ISBLANK('2.1 Nominal investment'!R91),NA(),'2.1 Nominal investment'!R91/'Historical population and GDP'!$L88/1000000)</f>
        <v>8.6920235170592469E-2</v>
      </c>
      <c r="T91" s="35"/>
      <c r="V91" s="17"/>
      <c r="W91" s="17"/>
      <c r="X91" s="17"/>
      <c r="Y91" s="17"/>
    </row>
    <row r="92" spans="1:25">
      <c r="A92" s="4">
        <f t="shared" si="1"/>
        <v>1954</v>
      </c>
      <c r="B92" s="8">
        <f>IF(ISBLANK('2.1 Nominal investment'!B92),NA(),'2.1 Nominal investment'!B92/'Historical population and GDP'!$L89/1000000)</f>
        <v>4.663917365311113E-3</v>
      </c>
      <c r="C92" s="8">
        <f>IF(ISBLANK('2.1 Nominal investment'!C92),NA(),'2.1 Nominal investment'!C92/'Historical population and GDP'!$L89/1000000)</f>
        <v>8.836141732083783E-3</v>
      </c>
      <c r="D92" s="8">
        <f>IF(ISBLANK('2.1 Nominal investment'!D92),NA(),'2.1 Nominal investment'!D92/'Historical population and GDP'!$L89/1000000)</f>
        <v>1.3500059097394896E-2</v>
      </c>
      <c r="E92" s="8">
        <f>IF(ISBLANK('2.1 Nominal investment'!E92),NA(),'2.1 Nominal investment'!E92/'Historical population and GDP'!$L89/1000000)</f>
        <v>7.4512844482019407E-3</v>
      </c>
      <c r="F92" s="8">
        <f>IF(ISBLANK('2.1 Nominal investment'!F92),NA(),'2.1 Nominal investment'!F92/'Historical population and GDP'!$L89/1000000)</f>
        <v>2.367646409518125E-2</v>
      </c>
      <c r="G92" s="8">
        <f>IF(ISBLANK('2.1 Nominal investment'!G92),NA(),'2.1 Nominal investment'!G92/'Historical population and GDP'!$L89/1000000)</f>
        <v>4.6301217040067124E-3</v>
      </c>
      <c r="H92" s="8">
        <f>IF(ISBLANK('2.1 Nominal investment'!H92),NA(),'2.1 Nominal investment'!H92/'Historical population and GDP'!$L89/1000000)</f>
        <v>4.4349734874469205E-3</v>
      </c>
      <c r="I92" s="8">
        <f>IF(ISBLANK('2.1 Nominal investment'!I92),NA(),'2.1 Nominal investment'!I92/'Historical population and GDP'!$L89/1000000)</f>
        <v>3.724951228457743E-3</v>
      </c>
      <c r="J92" s="26">
        <f>IF(ISBLANK('2.1 Nominal investment'!J92),NA(),'2.1 Nominal investment'!J92/'Historical population and GDP'!$L89/1000000)</f>
        <v>6.3901665138238039E-3</v>
      </c>
      <c r="K92" s="8" t="e">
        <f>IF(ISBLANK('2.1 Nominal investment'!K92),NA(),'2.1 Nominal investment'!K92/'Historical population and GDP'!$L89/1000000)</f>
        <v>#N/A</v>
      </c>
      <c r="L92" s="8">
        <f>IF(ISBLANK('2.1 Nominal investment'!L92),NA(),'2.1 Nominal investment'!L92/'Historical population and GDP'!$L89/1000000)</f>
        <v>6.7667627293640214E-3</v>
      </c>
      <c r="M92" s="8">
        <f>IF(ISBLANK('2.1 Nominal investment'!M92),NA(),'2.1 Nominal investment'!M92/'Historical population and GDP'!$L89/1000000)</f>
        <v>1.1378193525651345E-2</v>
      </c>
      <c r="N92" s="8" t="e">
        <f>IF(ISBLANK('2.1 Nominal investment'!N92),NA(),'2.1 Nominal investment'!N92/'Historical population and GDP'!$L89/1000000)</f>
        <v>#N/A</v>
      </c>
      <c r="O92" s="8"/>
      <c r="P92" s="8">
        <f>IF(ISBLANK('2.1 Nominal investment'!P92),NA(),'2.1 Nominal investment'!P92/'Historical population and GDP'!$L89/1000000)</f>
        <v>5.3692902832231715E-2</v>
      </c>
      <c r="Q92" s="8">
        <f>IF(ISBLANK('2.1 Nominal investment'!Q92),NA(),'2.1 Nominal investment'!Q92/'Historical population and GDP'!$L89/1000000)</f>
        <v>2.8260073997296912E-2</v>
      </c>
      <c r="R92" s="8">
        <f>IF(ISBLANK('2.1 Nominal investment'!R92),NA(),'2.1 Nominal investment'!R92/'Historical population and GDP'!$L89/1000000)</f>
        <v>8.1952976829528637E-2</v>
      </c>
      <c r="T92" s="35"/>
      <c r="V92" s="17"/>
      <c r="W92" s="17"/>
      <c r="X92" s="17"/>
      <c r="Y92" s="17"/>
    </row>
    <row r="93" spans="1:25">
      <c r="A93" s="4">
        <f t="shared" si="1"/>
        <v>1955</v>
      </c>
      <c r="B93" s="8">
        <f>IF(ISBLANK('2.1 Nominal investment'!B93),NA(),'2.1 Nominal investment'!B93/'Historical population and GDP'!$L90/1000000)</f>
        <v>6.3110050941905726E-3</v>
      </c>
      <c r="C93" s="8">
        <f>IF(ISBLANK('2.1 Nominal investment'!C93),NA(),'2.1 Nominal investment'!C93/'Historical population and GDP'!$L90/1000000)</f>
        <v>1.0854464714455841E-2</v>
      </c>
      <c r="D93" s="8">
        <f>IF(ISBLANK('2.1 Nominal investment'!D93),NA(),'2.1 Nominal investment'!D93/'Historical population and GDP'!$L90/1000000)</f>
        <v>1.7165469808646413E-2</v>
      </c>
      <c r="E93" s="8">
        <f>IF(ISBLANK('2.1 Nominal investment'!E93),NA(),'2.1 Nominal investment'!E93/'Historical population and GDP'!$L90/1000000)</f>
        <v>7.7708894364185415E-3</v>
      </c>
      <c r="F93" s="8">
        <f>IF(ISBLANK('2.1 Nominal investment'!F93),NA(),'2.1 Nominal investment'!F93/'Historical population and GDP'!$L90/1000000)</f>
        <v>2.0640687336244114E-2</v>
      </c>
      <c r="G93" s="8">
        <f>IF(ISBLANK('2.1 Nominal investment'!G93),NA(),'2.1 Nominal investment'!G93/'Historical population and GDP'!$L90/1000000)</f>
        <v>5.3405761303691067E-3</v>
      </c>
      <c r="H93" s="8">
        <f>IF(ISBLANK('2.1 Nominal investment'!H93),NA(),'2.1 Nominal investment'!H93/'Historical population and GDP'!$L90/1000000)</f>
        <v>4.3719141644653486E-3</v>
      </c>
      <c r="I93" s="8">
        <f>IF(ISBLANK('2.1 Nominal investment'!I93),NA(),'2.1 Nominal investment'!I93/'Historical population and GDP'!$L90/1000000)</f>
        <v>3.9201777467789195E-3</v>
      </c>
      <c r="J93" s="26">
        <f>IF(ISBLANK('2.1 Nominal investment'!J93),NA(),'2.1 Nominal investment'!J93/'Historical population and GDP'!$L90/1000000)</f>
        <v>6.7179581117507228E-3</v>
      </c>
      <c r="K93" s="8" t="e">
        <f>IF(ISBLANK('2.1 Nominal investment'!K93),NA(),'2.1 Nominal investment'!K93/'Historical population and GDP'!$L90/1000000)</f>
        <v>#N/A</v>
      </c>
      <c r="L93" s="8">
        <f>IF(ISBLANK('2.1 Nominal investment'!L93),NA(),'2.1 Nominal investment'!L93/'Historical population and GDP'!$L90/1000000)</f>
        <v>7.3763556203544035E-3</v>
      </c>
      <c r="M93" s="8">
        <f>IF(ISBLANK('2.1 Nominal investment'!M93),NA(),'2.1 Nominal investment'!M93/'Historical population and GDP'!$L90/1000000)</f>
        <v>8.9464779212527299E-3</v>
      </c>
      <c r="N93" s="8" t="e">
        <f>IF(ISBLANK('2.1 Nominal investment'!N93),NA(),'2.1 Nominal investment'!N93/'Historical population and GDP'!$L90/1000000)</f>
        <v>#N/A</v>
      </c>
      <c r="O93" s="8"/>
      <c r="P93" s="8">
        <f>IF(ISBLANK('2.1 Nominal investment'!P93),NA(),'2.1 Nominal investment'!P93/'Historical population and GDP'!$L90/1000000)</f>
        <v>5.5289536876143526E-2</v>
      </c>
      <c r="Q93" s="8">
        <f>IF(ISBLANK('2.1 Nominal investment'!Q93),NA(),'2.1 Nominal investment'!Q93/'Historical population and GDP'!$L90/1000000)</f>
        <v>2.6960969400136779E-2</v>
      </c>
      <c r="R93" s="8">
        <f>IF(ISBLANK('2.1 Nominal investment'!R93),NA(),'2.1 Nominal investment'!R93/'Historical population and GDP'!$L90/1000000)</f>
        <v>8.2250506276280305E-2</v>
      </c>
      <c r="T93" s="35"/>
      <c r="V93" s="17"/>
      <c r="W93" s="17"/>
      <c r="X93" s="17"/>
      <c r="Y93" s="17"/>
    </row>
    <row r="94" spans="1:25">
      <c r="A94" s="4">
        <f t="shared" si="1"/>
        <v>1956</v>
      </c>
      <c r="B94" s="8">
        <f>IF(ISBLANK('2.1 Nominal investment'!B94),NA(),'2.1 Nominal investment'!B94/'Historical population and GDP'!$L91/1000000)</f>
        <v>9.1642212852087526E-3</v>
      </c>
      <c r="C94" s="8">
        <f>IF(ISBLANK('2.1 Nominal investment'!C94),NA(),'2.1 Nominal investment'!C94/'Historical population and GDP'!$L91/1000000)</f>
        <v>8.9321456553534545E-3</v>
      </c>
      <c r="D94" s="8">
        <f>IF(ISBLANK('2.1 Nominal investment'!D94),NA(),'2.1 Nominal investment'!D94/'Historical population and GDP'!$L91/1000000)</f>
        <v>1.8096366940562211E-2</v>
      </c>
      <c r="E94" s="8">
        <f>IF(ISBLANK('2.1 Nominal investment'!E94),NA(),'2.1 Nominal investment'!E94/'Historical population and GDP'!$L91/1000000)</f>
        <v>5.7768105949837969E-3</v>
      </c>
      <c r="F94" s="8">
        <f>IF(ISBLANK('2.1 Nominal investment'!F94),NA(),'2.1 Nominal investment'!F94/'Historical population and GDP'!$L91/1000000)</f>
        <v>2.1920826270453643E-2</v>
      </c>
      <c r="G94" s="8">
        <f>IF(ISBLANK('2.1 Nominal investment'!G94),NA(),'2.1 Nominal investment'!G94/'Historical population and GDP'!$L91/1000000)</f>
        <v>6.1039855691615384E-3</v>
      </c>
      <c r="H94" s="8">
        <f>IF(ISBLANK('2.1 Nominal investment'!H94),NA(),'2.1 Nominal investment'!H94/'Historical population and GDP'!$L91/1000000)</f>
        <v>4.9358217338286861E-3</v>
      </c>
      <c r="I94" s="8">
        <f>IF(ISBLANK('2.1 Nominal investment'!I94),NA(),'2.1 Nominal investment'!I94/'Historical population and GDP'!$L91/1000000)</f>
        <v>4.2841488370215144E-3</v>
      </c>
      <c r="J94" s="26">
        <f>IF(ISBLANK('2.1 Nominal investment'!J94),NA(),'2.1 Nominal investment'!J94/'Historical population and GDP'!$L91/1000000)</f>
        <v>7.2140484335122303E-3</v>
      </c>
      <c r="K94" s="8" t="e">
        <f>IF(ISBLANK('2.1 Nominal investment'!K94),NA(),'2.1 Nominal investment'!K94/'Historical population and GDP'!$L91/1000000)</f>
        <v>#N/A</v>
      </c>
      <c r="L94" s="8">
        <f>IF(ISBLANK('2.1 Nominal investment'!L94),NA(),'2.1 Nominal investment'!L94/'Historical population and GDP'!$L91/1000000)</f>
        <v>8.8216488608811334E-3</v>
      </c>
      <c r="M94" s="8">
        <f>IF(ISBLANK('2.1 Nominal investment'!M94),NA(),'2.1 Nominal investment'!M94/'Historical population and GDP'!$L91/1000000)</f>
        <v>9.5080823476779066E-3</v>
      </c>
      <c r="N94" s="8" t="e">
        <f>IF(ISBLANK('2.1 Nominal investment'!N94),NA(),'2.1 Nominal investment'!N94/'Historical population and GDP'!$L91/1000000)</f>
        <v>#N/A</v>
      </c>
      <c r="O94" s="8"/>
      <c r="P94" s="8">
        <f>IF(ISBLANK('2.1 Nominal investment'!P94),NA(),'2.1 Nominal investment'!P94/'Historical population and GDP'!$L91/1000000)</f>
        <v>5.6833811108989871E-2</v>
      </c>
      <c r="Q94" s="8">
        <f>IF(ISBLANK('2.1 Nominal investment'!Q94),NA(),'2.1 Nominal investment'!Q94/'Historical population and GDP'!$L91/1000000)</f>
        <v>2.9827928479092786E-2</v>
      </c>
      <c r="R94" s="8">
        <f>IF(ISBLANK('2.1 Nominal investment'!R94),NA(),'2.1 Nominal investment'!R94/'Historical population and GDP'!$L91/1000000)</f>
        <v>8.6661739588082654E-2</v>
      </c>
      <c r="T94" s="35"/>
      <c r="V94" s="17"/>
      <c r="W94" s="17"/>
      <c r="X94" s="17"/>
      <c r="Y94" s="17"/>
    </row>
    <row r="95" spans="1:25">
      <c r="A95" s="4">
        <f t="shared" si="1"/>
        <v>1957</v>
      </c>
      <c r="B95" s="8">
        <f>IF(ISBLANK('2.1 Nominal investment'!B95),NA(),'2.1 Nominal investment'!B95/'Historical population and GDP'!$L92/1000000)</f>
        <v>9.4987869878782084E-3</v>
      </c>
      <c r="C95" s="8">
        <f>IF(ISBLANK('2.1 Nominal investment'!C95),NA(),'2.1 Nominal investment'!C95/'Historical population and GDP'!$L92/1000000)</f>
        <v>7.4706299176811883E-3</v>
      </c>
      <c r="D95" s="8">
        <f>IF(ISBLANK('2.1 Nominal investment'!D95),NA(),'2.1 Nominal investment'!D95/'Historical population and GDP'!$L92/1000000)</f>
        <v>1.6969416905559396E-2</v>
      </c>
      <c r="E95" s="8">
        <f>IF(ISBLANK('2.1 Nominal investment'!E95),NA(),'2.1 Nominal investment'!E95/'Historical population and GDP'!$L92/1000000)</f>
        <v>4.5526951478375068E-3</v>
      </c>
      <c r="F95" s="8">
        <f>IF(ISBLANK('2.1 Nominal investment'!F95),NA(),'2.1 Nominal investment'!F95/'Historical population and GDP'!$L92/1000000)</f>
        <v>2.3134456715078446E-2</v>
      </c>
      <c r="G95" s="8">
        <f>IF(ISBLANK('2.1 Nominal investment'!G95),NA(),'2.1 Nominal investment'!G95/'Historical population and GDP'!$L92/1000000)</f>
        <v>5.8200554173043597E-3</v>
      </c>
      <c r="H95" s="8">
        <f>IF(ISBLANK('2.1 Nominal investment'!H95),NA(),'2.1 Nominal investment'!H95/'Historical population and GDP'!$L92/1000000)</f>
        <v>4.0610299575266845E-3</v>
      </c>
      <c r="I95" s="8">
        <f>IF(ISBLANK('2.1 Nominal investment'!I95),NA(),'2.1 Nominal investment'!I95/'Historical population and GDP'!$L92/1000000)</f>
        <v>4.97571879615963E-3</v>
      </c>
      <c r="J95" s="26">
        <f>IF(ISBLANK('2.1 Nominal investment'!J95),NA(),'2.1 Nominal investment'!J95/'Historical population and GDP'!$L92/1000000)</f>
        <v>7.0391899475887943E-3</v>
      </c>
      <c r="K95" s="8" t="e">
        <f>IF(ISBLANK('2.1 Nominal investment'!K95),NA(),'2.1 Nominal investment'!K95/'Historical population and GDP'!$L92/1000000)</f>
        <v>#N/A</v>
      </c>
      <c r="L95" s="8">
        <f>IF(ISBLANK('2.1 Nominal investment'!L95),NA(),'2.1 Nominal investment'!L95/'Historical population and GDP'!$L92/1000000)</f>
        <v>7.5279992574510506E-3</v>
      </c>
      <c r="M95" s="8">
        <f>IF(ISBLANK('2.1 Nominal investment'!M95),NA(),'2.1 Nominal investment'!M95/'Historical population and GDP'!$L92/1000000)</f>
        <v>8.6168824292764852E-3</v>
      </c>
      <c r="N95" s="8" t="e">
        <f>IF(ISBLANK('2.1 Nominal investment'!N95),NA(),'2.1 Nominal investment'!N95/'Historical population and GDP'!$L92/1000000)</f>
        <v>#N/A</v>
      </c>
      <c r="O95" s="8"/>
      <c r="P95" s="8">
        <f>IF(ISBLANK('2.1 Nominal investment'!P95),NA(),'2.1 Nominal investment'!P95/'Historical population and GDP'!$L92/1000000)</f>
        <v>5.4537654143306392E-2</v>
      </c>
      <c r="Q95" s="8">
        <f>IF(ISBLANK('2.1 Nominal investment'!Q95),NA(),'2.1 Nominal investment'!Q95/'Historical population and GDP'!$L92/1000000)</f>
        <v>2.8159790430475961E-2</v>
      </c>
      <c r="R95" s="8">
        <f>IF(ISBLANK('2.1 Nominal investment'!R95),NA(),'2.1 Nominal investment'!R95/'Historical population and GDP'!$L92/1000000)</f>
        <v>8.269744457378235E-2</v>
      </c>
      <c r="T95" s="35"/>
      <c r="V95" s="17"/>
      <c r="W95" s="17"/>
      <c r="X95" s="17"/>
      <c r="Y95" s="17"/>
    </row>
    <row r="96" spans="1:25">
      <c r="A96" s="4">
        <f t="shared" si="1"/>
        <v>1958</v>
      </c>
      <c r="B96" s="8">
        <f>IF(ISBLANK('2.1 Nominal investment'!B96),NA(),'2.1 Nominal investment'!B96/'Historical population and GDP'!$L93/1000000)</f>
        <v>6.7986213022413321E-3</v>
      </c>
      <c r="C96" s="8">
        <f>IF(ISBLANK('2.1 Nominal investment'!C96),NA(),'2.1 Nominal investment'!C96/'Historical population and GDP'!$L93/1000000)</f>
        <v>9.4574138782853728E-3</v>
      </c>
      <c r="D96" s="8">
        <f>IF(ISBLANK('2.1 Nominal investment'!D96),NA(),'2.1 Nominal investment'!D96/'Historical population and GDP'!$L93/1000000)</f>
        <v>1.6256035180526707E-2</v>
      </c>
      <c r="E96" s="8">
        <f>IF(ISBLANK('2.1 Nominal investment'!E96),NA(),'2.1 Nominal investment'!E96/'Historical population and GDP'!$L93/1000000)</f>
        <v>2.1857666543921048E-3</v>
      </c>
      <c r="F96" s="8">
        <f>IF(ISBLANK('2.1 Nominal investment'!F96),NA(),'2.1 Nominal investment'!F96/'Historical population and GDP'!$L93/1000000)</f>
        <v>2.5622422931232916E-2</v>
      </c>
      <c r="G96" s="8">
        <f>IF(ISBLANK('2.1 Nominal investment'!G96),NA(),'2.1 Nominal investment'!G96/'Historical population and GDP'!$L93/1000000)</f>
        <v>6.753648067953125E-3</v>
      </c>
      <c r="H96" s="8">
        <f>IF(ISBLANK('2.1 Nominal investment'!H96),NA(),'2.1 Nominal investment'!H96/'Historical population and GDP'!$L93/1000000)</f>
        <v>5.0639783038791669E-3</v>
      </c>
      <c r="I96" s="8">
        <f>IF(ISBLANK('2.1 Nominal investment'!I96),NA(),'2.1 Nominal investment'!I96/'Historical population and GDP'!$L93/1000000)</f>
        <v>4.3991181253984733E-3</v>
      </c>
      <c r="J96" s="26">
        <f>IF(ISBLANK('2.1 Nominal investment'!J96),NA(),'2.1 Nominal investment'!J96/'Historical population and GDP'!$L93/1000000)</f>
        <v>6.3099762851431948E-3</v>
      </c>
      <c r="K96" s="8" t="e">
        <f>IF(ISBLANK('2.1 Nominal investment'!K96),NA(),'2.1 Nominal investment'!K96/'Historical population and GDP'!$L93/1000000)</f>
        <v>#N/A</v>
      </c>
      <c r="L96" s="8">
        <f>IF(ISBLANK('2.1 Nominal investment'!L96),NA(),'2.1 Nominal investment'!L96/'Historical population and GDP'!$L93/1000000)</f>
        <v>9.2101652280421713E-3</v>
      </c>
      <c r="M96" s="8">
        <f>IF(ISBLANK('2.1 Nominal investment'!M96),NA(),'2.1 Nominal investment'!M96/'Historical population and GDP'!$L93/1000000)</f>
        <v>6.4795824950251765E-3</v>
      </c>
      <c r="N96" s="8" t="e">
        <f>IF(ISBLANK('2.1 Nominal investment'!N96),NA(),'2.1 Nominal investment'!N96/'Historical population and GDP'!$L93/1000000)</f>
        <v>#N/A</v>
      </c>
      <c r="O96" s="8"/>
      <c r="P96" s="8">
        <f>IF(ISBLANK('2.1 Nominal investment'!P96),NA(),'2.1 Nominal investment'!P96/'Historical population and GDP'!$L93/1000000)</f>
        <v>5.5881851137984016E-2</v>
      </c>
      <c r="Q96" s="8">
        <f>IF(ISBLANK('2.1 Nominal investment'!Q96),NA(),'2.1 Nominal investment'!Q96/'Historical population and GDP'!$L93/1000000)</f>
        <v>2.6398842133609018E-2</v>
      </c>
      <c r="R96" s="8">
        <f>IF(ISBLANK('2.1 Nominal investment'!R96),NA(),'2.1 Nominal investment'!R96/'Historical population and GDP'!$L93/1000000)</f>
        <v>8.2280693271593042E-2</v>
      </c>
      <c r="T96" s="35"/>
      <c r="V96" s="17"/>
      <c r="W96" s="17"/>
      <c r="X96" s="17"/>
      <c r="Y96" s="17"/>
    </row>
    <row r="97" spans="1:25">
      <c r="A97" s="4">
        <f t="shared" si="1"/>
        <v>1959</v>
      </c>
      <c r="B97" s="8">
        <f>IF(ISBLANK('2.1 Nominal investment'!B97),NA(),'2.1 Nominal investment'!B97/'Historical population and GDP'!$L94/1000000)</f>
        <v>7.2088849552691282E-3</v>
      </c>
      <c r="C97" s="8">
        <f>IF(ISBLANK('2.1 Nominal investment'!C97),NA(),'2.1 Nominal investment'!C97/'Historical population and GDP'!$L94/1000000)</f>
        <v>1.02173082793354E-2</v>
      </c>
      <c r="D97" s="8">
        <f>IF(ISBLANK('2.1 Nominal investment'!D97),NA(),'2.1 Nominal investment'!D97/'Historical population and GDP'!$L94/1000000)</f>
        <v>1.742619323460453E-2</v>
      </c>
      <c r="E97" s="8">
        <f>IF(ISBLANK('2.1 Nominal investment'!E97),NA(),'2.1 Nominal investment'!E97/'Historical population and GDP'!$L94/1000000)</f>
        <v>6.9522461438732315E-3</v>
      </c>
      <c r="F97" s="8">
        <f>IF(ISBLANK('2.1 Nominal investment'!F97),NA(),'2.1 Nominal investment'!F97/'Historical population and GDP'!$L94/1000000)</f>
        <v>2.0923716485414311E-2</v>
      </c>
      <c r="G97" s="8">
        <f>IF(ISBLANK('2.1 Nominal investment'!G97),NA(),'2.1 Nominal investment'!G97/'Historical population and GDP'!$L94/1000000)</f>
        <v>4.7432836155421911E-3</v>
      </c>
      <c r="H97" s="8">
        <f>IF(ISBLANK('2.1 Nominal investment'!H97),NA(),'2.1 Nominal investment'!H97/'Historical population and GDP'!$L94/1000000)</f>
        <v>5.2446681461745786E-3</v>
      </c>
      <c r="I97" s="8">
        <f>IF(ISBLANK('2.1 Nominal investment'!I97),NA(),'2.1 Nominal investment'!I97/'Historical population and GDP'!$L94/1000000)</f>
        <v>4.8438290806579404E-3</v>
      </c>
      <c r="J97" s="26">
        <f>IF(ISBLANK('2.1 Nominal investment'!J97),NA(),'2.1 Nominal investment'!J97/'Historical population and GDP'!$L94/1000000)</f>
        <v>6.132251912213095E-3</v>
      </c>
      <c r="K97" s="8" t="e">
        <f>IF(ISBLANK('2.1 Nominal investment'!K97),NA(),'2.1 Nominal investment'!K97/'Historical population and GDP'!$L94/1000000)</f>
        <v>#N/A</v>
      </c>
      <c r="L97" s="8">
        <f>IF(ISBLANK('2.1 Nominal investment'!L97),NA(),'2.1 Nominal investment'!L97/'Historical population and GDP'!$L94/1000000)</f>
        <v>1.002310406105371E-2</v>
      </c>
      <c r="M97" s="8">
        <f>IF(ISBLANK('2.1 Nominal investment'!M97),NA(),'2.1 Nominal investment'!M97/'Historical population and GDP'!$L94/1000000)</f>
        <v>6.569268877636994E-3</v>
      </c>
      <c r="N97" s="8" t="e">
        <f>IF(ISBLANK('2.1 Nominal investment'!N97),NA(),'2.1 Nominal investment'!N97/'Historical population and GDP'!$L94/1000000)</f>
        <v>#N/A</v>
      </c>
      <c r="O97" s="8"/>
      <c r="P97" s="8">
        <f>IF(ISBLANK('2.1 Nominal investment'!P97),NA(),'2.1 Nominal investment'!P97/'Historical population and GDP'!$L94/1000000)</f>
        <v>5.5290107625608841E-2</v>
      </c>
      <c r="Q97" s="8">
        <f>IF(ISBLANK('2.1 Nominal investment'!Q97),NA(),'2.1 Nominal investment'!Q97/'Historical population and GDP'!$L94/1000000)</f>
        <v>2.7568453931561741E-2</v>
      </c>
      <c r="R97" s="8">
        <f>IF(ISBLANK('2.1 Nominal investment'!R97),NA(),'2.1 Nominal investment'!R97/'Historical population and GDP'!$L94/1000000)</f>
        <v>8.2858561557170585E-2</v>
      </c>
      <c r="T97" s="35"/>
      <c r="V97" s="17"/>
      <c r="W97" s="17"/>
      <c r="X97" s="17"/>
      <c r="Y97" s="17"/>
    </row>
    <row r="98" spans="1:25">
      <c r="A98" s="4">
        <f t="shared" si="1"/>
        <v>1960</v>
      </c>
      <c r="B98" s="8">
        <f>IF(ISBLANK('2.1 Nominal investment'!B98),NA(),'2.1 Nominal investment'!B98/'Historical population and GDP'!$L95/1000000)</f>
        <v>8.0691830213954624E-3</v>
      </c>
      <c r="C98" s="8">
        <f>IF(ISBLANK('2.1 Nominal investment'!C98),NA(),'2.1 Nominal investment'!C98/'Historical population and GDP'!$L95/1000000)</f>
        <v>8.2079031946529265E-3</v>
      </c>
      <c r="D98" s="8">
        <f>IF(ISBLANK('2.1 Nominal investment'!D98),NA(),'2.1 Nominal investment'!D98/'Historical population and GDP'!$L95/1000000)</f>
        <v>1.6277086216048391E-2</v>
      </c>
      <c r="E98" s="8">
        <f>IF(ISBLANK('2.1 Nominal investment'!E98),NA(),'2.1 Nominal investment'!E98/'Historical population and GDP'!$L95/1000000)</f>
        <v>3.4758401246397929E-3</v>
      </c>
      <c r="F98" s="8">
        <f>IF(ISBLANK('2.1 Nominal investment'!F98),NA(),'2.1 Nominal investment'!F98/'Historical population and GDP'!$L95/1000000)</f>
        <v>2.3460176036058621E-2</v>
      </c>
      <c r="G98" s="8">
        <f>IF(ISBLANK('2.1 Nominal investment'!G98),NA(),'2.1 Nominal investment'!G98/'Historical population and GDP'!$L95/1000000)</f>
        <v>4.9179983298505052E-3</v>
      </c>
      <c r="H98" s="8">
        <f>IF(ISBLANK('2.1 Nominal investment'!H98),NA(),'2.1 Nominal investment'!H98/'Historical population and GDP'!$L95/1000000)</f>
        <v>4.6542117129164916E-3</v>
      </c>
      <c r="I98" s="8">
        <f>IF(ISBLANK('2.1 Nominal investment'!I98),NA(),'2.1 Nominal investment'!I98/'Historical population and GDP'!$L95/1000000)</f>
        <v>4.831266560631136E-3</v>
      </c>
      <c r="J98" s="26">
        <f>IF(ISBLANK('2.1 Nominal investment'!J98),NA(),'2.1 Nominal investment'!J98/'Historical population and GDP'!$L95/1000000)</f>
        <v>6.9507423181115677E-3</v>
      </c>
      <c r="K98" s="8" t="e">
        <f>IF(ISBLANK('2.1 Nominal investment'!K98),NA(),'2.1 Nominal investment'!K98/'Historical population and GDP'!$L95/1000000)</f>
        <v>#N/A</v>
      </c>
      <c r="L98" s="8">
        <f>IF(ISBLANK('2.1 Nominal investment'!L98),NA(),'2.1 Nominal investment'!L98/'Historical population and GDP'!$L95/1000000)</f>
        <v>9.2408150275863528E-3</v>
      </c>
      <c r="M98" s="8">
        <f>IF(ISBLANK('2.1 Nominal investment'!M98),NA(),'2.1 Nominal investment'!M98/'Historical population and GDP'!$L95/1000000)</f>
        <v>7.995441061576701E-3</v>
      </c>
      <c r="N98" s="8" t="e">
        <f>IF(ISBLANK('2.1 Nominal investment'!N98),NA(),'2.1 Nominal investment'!N98/'Historical population and GDP'!$L95/1000000)</f>
        <v>#N/A</v>
      </c>
      <c r="O98" s="8"/>
      <c r="P98" s="8">
        <f>IF(ISBLANK('2.1 Nominal investment'!P98),NA(),'2.1 Nominal investment'!P98/'Historical population and GDP'!$L95/1000000)</f>
        <v>5.27853124195138E-2</v>
      </c>
      <c r="Q98" s="8">
        <f>IF(ISBLANK('2.1 Nominal investment'!Q98),NA(),'2.1 Nominal investment'!Q98/'Historical population and GDP'!$L95/1000000)</f>
        <v>2.9018264967905761E-2</v>
      </c>
      <c r="R98" s="8">
        <f>IF(ISBLANK('2.1 Nominal investment'!R98),NA(),'2.1 Nominal investment'!R98/'Historical population and GDP'!$L95/1000000)</f>
        <v>8.1803577387419557E-2</v>
      </c>
      <c r="T98" s="35"/>
      <c r="V98" s="17"/>
      <c r="W98" s="17"/>
      <c r="X98" s="17"/>
      <c r="Y98" s="17"/>
    </row>
    <row r="99" spans="1:25">
      <c r="A99" s="4">
        <f t="shared" si="1"/>
        <v>1961</v>
      </c>
      <c r="B99" s="8">
        <f>IF(ISBLANK('2.1 Nominal investment'!B99),NA(),'2.1 Nominal investment'!B99/'Historical population and GDP'!$L96/1000000)</f>
        <v>5.8916634106897141E-3</v>
      </c>
      <c r="C99" s="8">
        <f>IF(ISBLANK('2.1 Nominal investment'!C99),NA(),'2.1 Nominal investment'!C99/'Historical population and GDP'!$L96/1000000)</f>
        <v>1.0987453018617682E-2</v>
      </c>
      <c r="D99" s="8">
        <f>IF(ISBLANK('2.1 Nominal investment'!D99),NA(),'2.1 Nominal investment'!D99/'Historical population and GDP'!$L96/1000000)</f>
        <v>1.6879116429307395E-2</v>
      </c>
      <c r="E99" s="8">
        <f>IF(ISBLANK('2.1 Nominal investment'!E99),NA(),'2.1 Nominal investment'!E99/'Historical population and GDP'!$L96/1000000)</f>
        <v>2.9968576918458839E-3</v>
      </c>
      <c r="F99" s="8">
        <f>IF(ISBLANK('2.1 Nominal investment'!F99),NA(),'2.1 Nominal investment'!F99/'Historical population and GDP'!$L96/1000000)</f>
        <v>1.9678089346115077E-2</v>
      </c>
      <c r="G99" s="8">
        <f>IF(ISBLANK('2.1 Nominal investment'!G99),NA(),'2.1 Nominal investment'!G99/'Historical population and GDP'!$L96/1000000)</f>
        <v>5.1787430825853461E-3</v>
      </c>
      <c r="H99" s="8">
        <f>IF(ISBLANK('2.1 Nominal investment'!H99),NA(),'2.1 Nominal investment'!H99/'Historical population and GDP'!$L96/1000000)</f>
        <v>4.091382153257537E-3</v>
      </c>
      <c r="I99" s="8">
        <f>IF(ISBLANK('2.1 Nominal investment'!I99),NA(),'2.1 Nominal investment'!I99/'Historical population and GDP'!$L96/1000000)</f>
        <v>4.4064513665390435E-3</v>
      </c>
      <c r="J99" s="26">
        <f>IF(ISBLANK('2.1 Nominal investment'!J99),NA(),'2.1 Nominal investment'!J99/'Historical population and GDP'!$L96/1000000)</f>
        <v>6.6782353982356999E-3</v>
      </c>
      <c r="K99" s="8" t="e">
        <f>IF(ISBLANK('2.1 Nominal investment'!K99),NA(),'2.1 Nominal investment'!K99/'Historical population and GDP'!$L96/1000000)</f>
        <v>#N/A</v>
      </c>
      <c r="L99" s="8">
        <f>IF(ISBLANK('2.1 Nominal investment'!L99),NA(),'2.1 Nominal investment'!L99/'Historical population and GDP'!$L96/1000000)</f>
        <v>8.4572811926557894E-3</v>
      </c>
      <c r="M99" s="8">
        <f>IF(ISBLANK('2.1 Nominal investment'!M99),NA(),'2.1 Nominal investment'!M99/'Historical population and GDP'!$L96/1000000)</f>
        <v>6.7133298992402826E-3</v>
      </c>
      <c r="N99" s="8" t="e">
        <f>IF(ISBLANK('2.1 Nominal investment'!N99),NA(),'2.1 Nominal investment'!N99/'Historical population and GDP'!$L96/1000000)</f>
        <v>#N/A</v>
      </c>
      <c r="O99" s="8"/>
      <c r="P99" s="8">
        <f>IF(ISBLANK('2.1 Nominal investment'!P99),NA(),'2.1 Nominal investment'!P99/'Historical population and GDP'!$L96/1000000)</f>
        <v>4.882418870311124E-2</v>
      </c>
      <c r="Q99" s="8">
        <f>IF(ISBLANK('2.1 Nominal investment'!Q99),NA(),'2.1 Nominal investment'!Q99/'Historical population and GDP'!$L96/1000000)</f>
        <v>2.6255297856670815E-2</v>
      </c>
      <c r="R99" s="8">
        <f>IF(ISBLANK('2.1 Nominal investment'!R99),NA(),'2.1 Nominal investment'!R99/'Historical population and GDP'!$L96/1000000)</f>
        <v>7.5079486559782055E-2</v>
      </c>
      <c r="T99" s="35"/>
      <c r="V99" s="17"/>
      <c r="W99" s="17"/>
      <c r="X99" s="17"/>
      <c r="Y99" s="17"/>
    </row>
    <row r="100" spans="1:25">
      <c r="A100" s="4">
        <f t="shared" si="1"/>
        <v>1962</v>
      </c>
      <c r="B100" s="8">
        <f>IF(ISBLANK('2.1 Nominal investment'!B100),NA(),'2.1 Nominal investment'!B100/'Historical population and GDP'!$L97/1000000)</f>
        <v>4.9329354418967035E-3</v>
      </c>
      <c r="C100" s="8">
        <f>IF(ISBLANK('2.1 Nominal investment'!C100),NA(),'2.1 Nominal investment'!C100/'Historical population and GDP'!$L97/1000000)</f>
        <v>1.094485063545814E-2</v>
      </c>
      <c r="D100" s="8">
        <f>IF(ISBLANK('2.1 Nominal investment'!D100),NA(),'2.1 Nominal investment'!D100/'Historical population and GDP'!$L97/1000000)</f>
        <v>1.5877786077354843E-2</v>
      </c>
      <c r="E100" s="8">
        <f>IF(ISBLANK('2.1 Nominal investment'!E100),NA(),'2.1 Nominal investment'!E100/'Historical population and GDP'!$L97/1000000)</f>
        <v>3.4335696438605109E-3</v>
      </c>
      <c r="F100" s="8">
        <f>IF(ISBLANK('2.1 Nominal investment'!F100),NA(),'2.1 Nominal investment'!F100/'Historical population and GDP'!$L97/1000000)</f>
        <v>1.8933576468173802E-2</v>
      </c>
      <c r="G100" s="8">
        <f>IF(ISBLANK('2.1 Nominal investment'!G100),NA(),'2.1 Nominal investment'!G100/'Historical population and GDP'!$L97/1000000)</f>
        <v>5.5162322518042123E-3</v>
      </c>
      <c r="H100" s="8">
        <f>IF(ISBLANK('2.1 Nominal investment'!H100),NA(),'2.1 Nominal investment'!H100/'Historical population and GDP'!$L97/1000000)</f>
        <v>4.3357380142144981E-3</v>
      </c>
      <c r="I100" s="8">
        <f>IF(ISBLANK('2.1 Nominal investment'!I100),NA(),'2.1 Nominal investment'!I100/'Historical population and GDP'!$L97/1000000)</f>
        <v>4.8803784156435208E-3</v>
      </c>
      <c r="J100" s="26">
        <f>IF(ISBLANK('2.1 Nominal investment'!J100),NA(),'2.1 Nominal investment'!J100/'Historical population and GDP'!$L97/1000000)</f>
        <v>6.0323629359092402E-3</v>
      </c>
      <c r="K100" s="8" t="e">
        <f>IF(ISBLANK('2.1 Nominal investment'!K100),NA(),'2.1 Nominal investment'!K100/'Historical population and GDP'!$L97/1000000)</f>
        <v>#N/A</v>
      </c>
      <c r="L100" s="8">
        <f>IF(ISBLANK('2.1 Nominal investment'!L100),NA(),'2.1 Nominal investment'!L100/'Historical population and GDP'!$L97/1000000)</f>
        <v>7.156224755355131E-3</v>
      </c>
      <c r="M100" s="8">
        <f>IF(ISBLANK('2.1 Nominal investment'!M100),NA(),'2.1 Nominal investment'!M100/'Historical population and GDP'!$L97/1000000)</f>
        <v>5.829401731881202E-3</v>
      </c>
      <c r="N100" s="8" t="e">
        <f>IF(ISBLANK('2.1 Nominal investment'!N100),NA(),'2.1 Nominal investment'!N100/'Historical population and GDP'!$L97/1000000)</f>
        <v>#N/A</v>
      </c>
      <c r="O100" s="8"/>
      <c r="P100" s="8">
        <f>IF(ISBLANK('2.1 Nominal investment'!P100),NA(),'2.1 Nominal investment'!P100/'Historical population and GDP'!$L97/1000000)</f>
        <v>4.8096902455407868E-2</v>
      </c>
      <c r="Q100" s="8">
        <f>IF(ISBLANK('2.1 Nominal investment'!Q100),NA(),'2.1 Nominal investment'!Q100/'Historical population and GDP'!$L97/1000000)</f>
        <v>2.3898367838789094E-2</v>
      </c>
      <c r="R100" s="8">
        <f>IF(ISBLANK('2.1 Nominal investment'!R100),NA(),'2.1 Nominal investment'!R100/'Historical population and GDP'!$L97/1000000)</f>
        <v>7.1995270294196959E-2</v>
      </c>
      <c r="T100" s="35"/>
      <c r="V100" s="17"/>
      <c r="W100" s="17"/>
      <c r="X100" s="17"/>
      <c r="Y100" s="17"/>
    </row>
    <row r="101" spans="1:25">
      <c r="A101" s="4">
        <f t="shared" si="1"/>
        <v>1963</v>
      </c>
      <c r="B101" s="8">
        <f>IF(ISBLANK('2.1 Nominal investment'!B101),NA(),'2.1 Nominal investment'!B101/'Historical population and GDP'!$L98/1000000)</f>
        <v>5.0066688813177485E-3</v>
      </c>
      <c r="C101" s="8">
        <f>IF(ISBLANK('2.1 Nominal investment'!C101),NA(),'2.1 Nominal investment'!C101/'Historical population and GDP'!$L98/1000000)</f>
        <v>1.1434412192158178E-2</v>
      </c>
      <c r="D101" s="8">
        <f>IF(ISBLANK('2.1 Nominal investment'!D101),NA(),'2.1 Nominal investment'!D101/'Historical population and GDP'!$L98/1000000)</f>
        <v>1.6441081073475926E-2</v>
      </c>
      <c r="E101" s="8">
        <f>IF(ISBLANK('2.1 Nominal investment'!E101),NA(),'2.1 Nominal investment'!E101/'Historical population and GDP'!$L98/1000000)</f>
        <v>3.1162286154273076E-3</v>
      </c>
      <c r="F101" s="8">
        <f>IF(ISBLANK('2.1 Nominal investment'!F101),NA(),'2.1 Nominal investment'!F101/'Historical population and GDP'!$L98/1000000)</f>
        <v>1.7625063284277116E-2</v>
      </c>
      <c r="G101" s="8">
        <f>IF(ISBLANK('2.1 Nominal investment'!G101),NA(),'2.1 Nominal investment'!G101/'Historical population and GDP'!$L98/1000000)</f>
        <v>6.0181218145382506E-3</v>
      </c>
      <c r="H101" s="8">
        <f>IF(ISBLANK('2.1 Nominal investment'!H101),NA(),'2.1 Nominal investment'!H101/'Historical population and GDP'!$L98/1000000)</f>
        <v>4.3766951095380799E-3</v>
      </c>
      <c r="I101" s="8">
        <f>IF(ISBLANK('2.1 Nominal investment'!I101),NA(),'2.1 Nominal investment'!I101/'Historical population and GDP'!$L98/1000000)</f>
        <v>4.6446705680102717E-3</v>
      </c>
      <c r="J101" s="26">
        <f>IF(ISBLANK('2.1 Nominal investment'!J101),NA(),'2.1 Nominal investment'!J101/'Historical population and GDP'!$L98/1000000)</f>
        <v>6.8075958590260643E-3</v>
      </c>
      <c r="K101" s="8" t="e">
        <f>IF(ISBLANK('2.1 Nominal investment'!K101),NA(),'2.1 Nominal investment'!K101/'Historical population and GDP'!$L98/1000000)</f>
        <v>#N/A</v>
      </c>
      <c r="L101" s="8">
        <f>IF(ISBLANK('2.1 Nominal investment'!L101),NA(),'2.1 Nominal investment'!L101/'Historical population and GDP'!$L98/1000000)</f>
        <v>8.4866231489466974E-3</v>
      </c>
      <c r="M101" s="8">
        <f>IF(ISBLANK('2.1 Nominal investment'!M101),NA(),'2.1 Nominal investment'!M101/'Historical population and GDP'!$L98/1000000)</f>
        <v>4.5809065708145346E-3</v>
      </c>
      <c r="N101" s="8" t="e">
        <f>IF(ISBLANK('2.1 Nominal investment'!N101),NA(),'2.1 Nominal investment'!N101/'Historical population and GDP'!$L98/1000000)</f>
        <v>#N/A</v>
      </c>
      <c r="O101" s="8"/>
      <c r="P101" s="8">
        <f>IF(ISBLANK('2.1 Nominal investment'!P101),NA(),'2.1 Nominal investment'!P101/'Historical population and GDP'!$L98/1000000)</f>
        <v>4.7577189897256678E-2</v>
      </c>
      <c r="Q101" s="8">
        <f>IF(ISBLANK('2.1 Nominal investment'!Q101),NA(),'2.1 Nominal investment'!Q101/'Historical population and GDP'!$L98/1000000)</f>
        <v>2.4519796146797571E-2</v>
      </c>
      <c r="R101" s="8">
        <f>IF(ISBLANK('2.1 Nominal investment'!R101),NA(),'2.1 Nominal investment'!R101/'Historical population and GDP'!$L98/1000000)</f>
        <v>7.2096986044054248E-2</v>
      </c>
      <c r="T101" s="35"/>
      <c r="V101" s="17"/>
      <c r="W101" s="17"/>
      <c r="X101" s="17"/>
      <c r="Y101" s="17"/>
    </row>
    <row r="102" spans="1:25">
      <c r="A102" s="4">
        <f t="shared" si="1"/>
        <v>1964</v>
      </c>
      <c r="B102" s="8">
        <f>IF(ISBLANK('2.1 Nominal investment'!B102),NA(),'2.1 Nominal investment'!B102/'Historical population and GDP'!$L99/1000000)</f>
        <v>6.2320652295659376E-3</v>
      </c>
      <c r="C102" s="8">
        <f>IF(ISBLANK('2.1 Nominal investment'!C102),NA(),'2.1 Nominal investment'!C102/'Historical population and GDP'!$L99/1000000)</f>
        <v>9.6223309863579902E-3</v>
      </c>
      <c r="D102" s="8">
        <f>IF(ISBLANK('2.1 Nominal investment'!D102),NA(),'2.1 Nominal investment'!D102/'Historical population and GDP'!$L99/1000000)</f>
        <v>1.5854396215923928E-2</v>
      </c>
      <c r="E102" s="8">
        <f>IF(ISBLANK('2.1 Nominal investment'!E102),NA(),'2.1 Nominal investment'!E102/'Historical population and GDP'!$L99/1000000)</f>
        <v>1.0509766464813905E-3</v>
      </c>
      <c r="F102" s="8">
        <f>IF(ISBLANK('2.1 Nominal investment'!F102),NA(),'2.1 Nominal investment'!F102/'Historical population and GDP'!$L99/1000000)</f>
        <v>2.0285122486684591E-2</v>
      </c>
      <c r="G102" s="8">
        <f>IF(ISBLANK('2.1 Nominal investment'!G102),NA(),'2.1 Nominal investment'!G102/'Historical population and GDP'!$L99/1000000)</f>
        <v>5.5225466129122623E-3</v>
      </c>
      <c r="H102" s="8">
        <f>IF(ISBLANK('2.1 Nominal investment'!H102),NA(),'2.1 Nominal investment'!H102/'Historical population and GDP'!$L99/1000000)</f>
        <v>4.7698713996149958E-3</v>
      </c>
      <c r="I102" s="8">
        <f>IF(ISBLANK('2.1 Nominal investment'!I102),NA(),'2.1 Nominal investment'!I102/'Historical population and GDP'!$L99/1000000)</f>
        <v>4.7742466107644444E-3</v>
      </c>
      <c r="J102" s="26">
        <f>IF(ISBLANK('2.1 Nominal investment'!J102),NA(),'2.1 Nominal investment'!J102/'Historical population and GDP'!$L99/1000000)</f>
        <v>7.480685094944082E-3</v>
      </c>
      <c r="K102" s="8" t="e">
        <f>IF(ISBLANK('2.1 Nominal investment'!K102),NA(),'2.1 Nominal investment'!K102/'Historical population and GDP'!$L99/1000000)</f>
        <v>#N/A</v>
      </c>
      <c r="L102" s="8">
        <f>IF(ISBLANK('2.1 Nominal investment'!L102),NA(),'2.1 Nominal investment'!L102/'Historical population and GDP'!$L99/1000000)</f>
        <v>9.8751812491849975E-3</v>
      </c>
      <c r="M102" s="8">
        <f>IF(ISBLANK('2.1 Nominal investment'!M102),NA(),'2.1 Nominal investment'!M102/'Historical population and GDP'!$L99/1000000)</f>
        <v>4.2814566248179104E-3</v>
      </c>
      <c r="N102" s="8" t="e">
        <f>IF(ISBLANK('2.1 Nominal investment'!N102),NA(),'2.1 Nominal investment'!N102/'Historical population and GDP'!$L99/1000000)</f>
        <v>#N/A</v>
      </c>
      <c r="O102" s="8"/>
      <c r="P102" s="8">
        <f>IF(ISBLANK('2.1 Nominal investment'!P102),NA(),'2.1 Nominal investment'!P102/'Historical population and GDP'!$L99/1000000)</f>
        <v>4.7482913361617168E-2</v>
      </c>
      <c r="Q102" s="8">
        <f>IF(ISBLANK('2.1 Nominal investment'!Q102),NA(),'2.1 Nominal investment'!Q102/'Historical population and GDP'!$L99/1000000)</f>
        <v>2.6411569579711431E-2</v>
      </c>
      <c r="R102" s="8">
        <f>IF(ISBLANK('2.1 Nominal investment'!R102),NA(),'2.1 Nominal investment'!R102/'Historical population and GDP'!$L99/1000000)</f>
        <v>7.389448294132861E-2</v>
      </c>
      <c r="T102" s="35"/>
      <c r="V102" s="17"/>
      <c r="W102" s="17"/>
      <c r="X102" s="17"/>
      <c r="Y102" s="17"/>
    </row>
    <row r="103" spans="1:25">
      <c r="A103" s="4">
        <f t="shared" si="1"/>
        <v>1965</v>
      </c>
      <c r="B103" s="8">
        <f>IF(ISBLANK('2.1 Nominal investment'!B103),NA(),'2.1 Nominal investment'!B103/'Historical population and GDP'!$L100/1000000)</f>
        <v>5.6492016483024295E-3</v>
      </c>
      <c r="C103" s="8">
        <f>IF(ISBLANK('2.1 Nominal investment'!C103),NA(),'2.1 Nominal investment'!C103/'Historical population and GDP'!$L100/1000000)</f>
        <v>1.0619251900534379E-2</v>
      </c>
      <c r="D103" s="8">
        <f>IF(ISBLANK('2.1 Nominal investment'!D103),NA(),'2.1 Nominal investment'!D103/'Historical population and GDP'!$L100/1000000)</f>
        <v>1.6268453548836808E-2</v>
      </c>
      <c r="E103" s="8">
        <f>IF(ISBLANK('2.1 Nominal investment'!E103),NA(),'2.1 Nominal investment'!E103/'Historical population and GDP'!$L100/1000000)</f>
        <v>2.6295457979476199E-3</v>
      </c>
      <c r="F103" s="8">
        <f>IF(ISBLANK('2.1 Nominal investment'!F103),NA(),'2.1 Nominal investment'!F103/'Historical population and GDP'!$L100/1000000)</f>
        <v>2.0891337184959977E-2</v>
      </c>
      <c r="G103" s="8">
        <f>IF(ISBLANK('2.1 Nominal investment'!G103),NA(),'2.1 Nominal investment'!G103/'Historical population and GDP'!$L100/1000000)</f>
        <v>5.1766706305587254E-3</v>
      </c>
      <c r="H103" s="8">
        <f>IF(ISBLANK('2.1 Nominal investment'!H103),NA(),'2.1 Nominal investment'!H103/'Historical population and GDP'!$L100/1000000)</f>
        <v>4.2912961674815529E-3</v>
      </c>
      <c r="I103" s="8">
        <f>IF(ISBLANK('2.1 Nominal investment'!I103),NA(),'2.1 Nominal investment'!I103/'Historical population and GDP'!$L100/1000000)</f>
        <v>4.7806801592784887E-3</v>
      </c>
      <c r="J103" s="26">
        <f>IF(ISBLANK('2.1 Nominal investment'!J103),NA(),'2.1 Nominal investment'!J103/'Historical population and GDP'!$L100/1000000)</f>
        <v>7.396224959909329E-3</v>
      </c>
      <c r="K103" s="8" t="e">
        <f>IF(ISBLANK('2.1 Nominal investment'!K103),NA(),'2.1 Nominal investment'!K103/'Historical population and GDP'!$L100/1000000)</f>
        <v>#N/A</v>
      </c>
      <c r="L103" s="8">
        <f>IF(ISBLANK('2.1 Nominal investment'!L103),NA(),'2.1 Nominal investment'!L103/'Historical population and GDP'!$L100/1000000)</f>
        <v>9.7902569469047913E-3</v>
      </c>
      <c r="M103" s="8">
        <f>IF(ISBLANK('2.1 Nominal investment'!M103),NA(),'2.1 Nominal investment'!M103/'Historical population and GDP'!$L100/1000000)</f>
        <v>3.5863686711811219E-3</v>
      </c>
      <c r="N103" s="8" t="e">
        <f>IF(ISBLANK('2.1 Nominal investment'!N103),NA(),'2.1 Nominal investment'!N103/'Historical population and GDP'!$L100/1000000)</f>
        <v>#N/A</v>
      </c>
      <c r="O103" s="8"/>
      <c r="P103" s="8">
        <f>IF(ISBLANK('2.1 Nominal investment'!P103),NA(),'2.1 Nominal investment'!P103/'Historical population and GDP'!$L100/1000000)</f>
        <v>4.9257303329784688E-2</v>
      </c>
      <c r="Q103" s="8">
        <f>IF(ISBLANK('2.1 Nominal investment'!Q103),NA(),'2.1 Nominal investment'!Q103/'Historical population and GDP'!$L100/1000000)</f>
        <v>2.555353073727373E-2</v>
      </c>
      <c r="R103" s="8">
        <f>IF(ISBLANK('2.1 Nominal investment'!R103),NA(),'2.1 Nominal investment'!R103/'Historical population and GDP'!$L100/1000000)</f>
        <v>7.4810834067058421E-2</v>
      </c>
      <c r="T103" s="35"/>
      <c r="V103" s="17"/>
      <c r="W103" s="17"/>
      <c r="X103" s="17"/>
      <c r="Y103" s="17"/>
    </row>
    <row r="104" spans="1:25">
      <c r="A104" s="4">
        <f t="shared" si="1"/>
        <v>1966</v>
      </c>
      <c r="B104" s="8">
        <f>IF(ISBLANK('2.1 Nominal investment'!B104),NA(),'2.1 Nominal investment'!B104/'Historical population and GDP'!$L101/1000000)</f>
        <v>7.1081980096905301E-3</v>
      </c>
      <c r="C104" s="8">
        <f>IF(ISBLANK('2.1 Nominal investment'!C104),NA(),'2.1 Nominal investment'!C104/'Historical population and GDP'!$L101/1000000)</f>
        <v>7.317712709546613E-3</v>
      </c>
      <c r="D104" s="8">
        <f>IF(ISBLANK('2.1 Nominal investment'!D104),NA(),'2.1 Nominal investment'!D104/'Historical population and GDP'!$L101/1000000)</f>
        <v>1.4425910719237142E-2</v>
      </c>
      <c r="E104" s="8">
        <f>IF(ISBLANK('2.1 Nominal investment'!E104),NA(),'2.1 Nominal investment'!E104/'Historical population and GDP'!$L101/1000000)</f>
        <v>2.6851014624224619E-3</v>
      </c>
      <c r="F104" s="8">
        <f>IF(ISBLANK('2.1 Nominal investment'!F104),NA(),'2.1 Nominal investment'!F104/'Historical population and GDP'!$L101/1000000)</f>
        <v>2.368500970621755E-2</v>
      </c>
      <c r="G104" s="8">
        <f>IF(ISBLANK('2.1 Nominal investment'!G104),NA(),'2.1 Nominal investment'!G104/'Historical population and GDP'!$L101/1000000)</f>
        <v>4.4390711271050948E-3</v>
      </c>
      <c r="H104" s="8">
        <f>IF(ISBLANK('2.1 Nominal investment'!H104),NA(),'2.1 Nominal investment'!H104/'Historical population and GDP'!$L101/1000000)</f>
        <v>4.2667936138651302E-3</v>
      </c>
      <c r="I104" s="8">
        <f>IF(ISBLANK('2.1 Nominal investment'!I104),NA(),'2.1 Nominal investment'!I104/'Historical population and GDP'!$L101/1000000)</f>
        <v>3.8748156460518316E-3</v>
      </c>
      <c r="J104" s="26">
        <f>IF(ISBLANK('2.1 Nominal investment'!J104),NA(),'2.1 Nominal investment'!J104/'Historical population and GDP'!$L101/1000000)</f>
        <v>7.759186638938694E-3</v>
      </c>
      <c r="K104" s="8" t="e">
        <f>IF(ISBLANK('2.1 Nominal investment'!K104),NA(),'2.1 Nominal investment'!K104/'Historical population and GDP'!$L101/1000000)</f>
        <v>#N/A</v>
      </c>
      <c r="L104" s="8">
        <f>IF(ISBLANK('2.1 Nominal investment'!L104),NA(),'2.1 Nominal investment'!L104/'Historical population and GDP'!$L101/1000000)</f>
        <v>9.9752925560912288E-3</v>
      </c>
      <c r="M104" s="8">
        <f>IF(ISBLANK('2.1 Nominal investment'!M104),NA(),'2.1 Nominal investment'!M104/'Historical population and GDP'!$L101/1000000)</f>
        <v>3.1415040286864736E-3</v>
      </c>
      <c r="N104" s="8" t="e">
        <f>IF(ISBLANK('2.1 Nominal investment'!N104),NA(),'2.1 Nominal investment'!N104/'Historical population and GDP'!$L101/1000000)</f>
        <v>#N/A</v>
      </c>
      <c r="O104" s="8"/>
      <c r="P104" s="8">
        <f>IF(ISBLANK('2.1 Nominal investment'!P104),NA(),'2.1 Nominal investment'!P104/'Historical population and GDP'!$L101/1000000)</f>
        <v>4.9501886628847379E-2</v>
      </c>
      <c r="Q104" s="8">
        <f>IF(ISBLANK('2.1 Nominal investment'!Q104),NA(),'2.1 Nominal investment'!Q104/'Historical population and GDP'!$L101/1000000)</f>
        <v>2.4750798869768227E-2</v>
      </c>
      <c r="R104" s="8">
        <f>IF(ISBLANK('2.1 Nominal investment'!R104),NA(),'2.1 Nominal investment'!R104/'Historical population and GDP'!$L101/1000000)</f>
        <v>7.4252685498615606E-2</v>
      </c>
      <c r="T104" s="35"/>
      <c r="V104" s="17"/>
      <c r="W104" s="17"/>
      <c r="X104" s="17"/>
      <c r="Y104" s="17"/>
    </row>
    <row r="105" spans="1:25">
      <c r="A105" s="4">
        <f t="shared" si="1"/>
        <v>1967</v>
      </c>
      <c r="B105" s="8">
        <f>IF(ISBLANK('2.1 Nominal investment'!B105),NA(),'2.1 Nominal investment'!B105/'Historical population and GDP'!$L102/1000000)</f>
        <v>6.1859433694913648E-3</v>
      </c>
      <c r="C105" s="8">
        <f>IF(ISBLANK('2.1 Nominal investment'!C105),NA(),'2.1 Nominal investment'!C105/'Historical population and GDP'!$L102/1000000)</f>
        <v>6.4713059012704837E-3</v>
      </c>
      <c r="D105" s="8">
        <f>IF(ISBLANK('2.1 Nominal investment'!D105),NA(),'2.1 Nominal investment'!D105/'Historical population and GDP'!$L102/1000000)</f>
        <v>1.2657249270761849E-2</v>
      </c>
      <c r="E105" s="8">
        <f>IF(ISBLANK('2.1 Nominal investment'!E105),NA(),'2.1 Nominal investment'!E105/'Historical population and GDP'!$L102/1000000)</f>
        <v>2.8068530358746394E-3</v>
      </c>
      <c r="F105" s="8">
        <f>IF(ISBLANK('2.1 Nominal investment'!F105),NA(),'2.1 Nominal investment'!F105/'Historical population and GDP'!$L102/1000000)</f>
        <v>2.9924688730235155E-2</v>
      </c>
      <c r="G105" s="8">
        <f>IF(ISBLANK('2.1 Nominal investment'!G105),NA(),'2.1 Nominal investment'!G105/'Historical population and GDP'!$L102/1000000)</f>
        <v>4.7398664986803528E-3</v>
      </c>
      <c r="H105" s="8">
        <f>IF(ISBLANK('2.1 Nominal investment'!H105),NA(),'2.1 Nominal investment'!H105/'Historical population and GDP'!$L102/1000000)</f>
        <v>3.8504625966177398E-3</v>
      </c>
      <c r="I105" s="8">
        <f>IF(ISBLANK('2.1 Nominal investment'!I105),NA(),'2.1 Nominal investment'!I105/'Historical population and GDP'!$L102/1000000)</f>
        <v>4.2757330656478243E-3</v>
      </c>
      <c r="J105" s="26">
        <f>IF(ISBLANK('2.1 Nominal investment'!J105),NA(),'2.1 Nominal investment'!J105/'Historical population and GDP'!$L102/1000000)</f>
        <v>8.0672039838705842E-3</v>
      </c>
      <c r="K105" s="8" t="e">
        <f>IF(ISBLANK('2.1 Nominal investment'!K105),NA(),'2.1 Nominal investment'!K105/'Historical population and GDP'!$L102/1000000)</f>
        <v>#N/A</v>
      </c>
      <c r="L105" s="8">
        <f>IF(ISBLANK('2.1 Nominal investment'!L105),NA(),'2.1 Nominal investment'!L105/'Historical population and GDP'!$L102/1000000)</f>
        <v>7.7171993627163154E-3</v>
      </c>
      <c r="M105" s="8">
        <f>IF(ISBLANK('2.1 Nominal investment'!M105),NA(),'2.1 Nominal investment'!M105/'Historical population and GDP'!$L102/1000000)</f>
        <v>3.3177188687555704E-3</v>
      </c>
      <c r="N105" s="8" t="e">
        <f>IF(ISBLANK('2.1 Nominal investment'!N105),NA(),'2.1 Nominal investment'!N105/'Historical population and GDP'!$L102/1000000)</f>
        <v>#N/A</v>
      </c>
      <c r="O105" s="8"/>
      <c r="P105" s="8">
        <f>IF(ISBLANK('2.1 Nominal investment'!P105),NA(),'2.1 Nominal investment'!P105/'Historical population and GDP'!$L102/1000000)</f>
        <v>5.3979120132169739E-2</v>
      </c>
      <c r="Q105" s="8">
        <f>IF(ISBLANK('2.1 Nominal investment'!Q105),NA(),'2.1 Nominal investment'!Q105/'Historical population and GDP'!$L102/1000000)</f>
        <v>2.3377855280990293E-2</v>
      </c>
      <c r="R105" s="8">
        <f>IF(ISBLANK('2.1 Nominal investment'!R105),NA(),'2.1 Nominal investment'!R105/'Historical population and GDP'!$L102/1000000)</f>
        <v>7.7356975413160015E-2</v>
      </c>
      <c r="T105" s="35"/>
      <c r="V105" s="17"/>
      <c r="W105" s="17"/>
      <c r="X105" s="17"/>
      <c r="Y105" s="17"/>
    </row>
    <row r="106" spans="1:25">
      <c r="A106" s="4">
        <f t="shared" si="1"/>
        <v>1968</v>
      </c>
      <c r="B106" s="8">
        <f>IF(ISBLANK('2.1 Nominal investment'!B106),NA(),'2.1 Nominal investment'!B106/'Historical population and GDP'!$L103/1000000)</f>
        <v>5.0730532270590644E-3</v>
      </c>
      <c r="C106" s="8">
        <f>IF(ISBLANK('2.1 Nominal investment'!C106),NA(),'2.1 Nominal investment'!C106/'Historical population and GDP'!$L103/1000000)</f>
        <v>8.554401010194156E-3</v>
      </c>
      <c r="D106" s="8">
        <f>IF(ISBLANK('2.1 Nominal investment'!D106),NA(),'2.1 Nominal investment'!D106/'Historical population and GDP'!$L103/1000000)</f>
        <v>1.3627454237253221E-2</v>
      </c>
      <c r="E106" s="8">
        <f>IF(ISBLANK('2.1 Nominal investment'!E106),NA(),'2.1 Nominal investment'!E106/'Historical population and GDP'!$L103/1000000)</f>
        <v>2.9140117424892708E-3</v>
      </c>
      <c r="F106" s="8">
        <f>IF(ISBLANK('2.1 Nominal investment'!F106),NA(),'2.1 Nominal investment'!F106/'Historical population and GDP'!$L103/1000000)</f>
        <v>2.5686783437563872E-2</v>
      </c>
      <c r="G106" s="8">
        <f>IF(ISBLANK('2.1 Nominal investment'!G106),NA(),'2.1 Nominal investment'!G106/'Historical population and GDP'!$L103/1000000)</f>
        <v>3.7997907868383414E-3</v>
      </c>
      <c r="H106" s="8">
        <f>IF(ISBLANK('2.1 Nominal investment'!H106),NA(),'2.1 Nominal investment'!H106/'Historical population and GDP'!$L103/1000000)</f>
        <v>3.9570626266421426E-3</v>
      </c>
      <c r="I106" s="8">
        <f>IF(ISBLANK('2.1 Nominal investment'!I106),NA(),'2.1 Nominal investment'!I106/'Historical population and GDP'!$L103/1000000)</f>
        <v>5.3549594179440026E-3</v>
      </c>
      <c r="J106" s="26">
        <f>IF(ISBLANK('2.1 Nominal investment'!J106),NA(),'2.1 Nominal investment'!J106/'Historical population and GDP'!$L103/1000000)</f>
        <v>7.4157932066217062E-3</v>
      </c>
      <c r="K106" s="8" t="e">
        <f>IF(ISBLANK('2.1 Nominal investment'!K106),NA(),'2.1 Nominal investment'!K106/'Historical population and GDP'!$L103/1000000)</f>
        <v>#N/A</v>
      </c>
      <c r="L106" s="8">
        <f>IF(ISBLANK('2.1 Nominal investment'!L106),NA(),'2.1 Nominal investment'!L106/'Historical population and GDP'!$L103/1000000)</f>
        <v>6.2893766995494151E-3</v>
      </c>
      <c r="M106" s="8">
        <f>IF(ISBLANK('2.1 Nominal investment'!M106),NA(),'2.1 Nominal investment'!M106/'Historical population and GDP'!$L103/1000000)</f>
        <v>3.0909248967913349E-3</v>
      </c>
      <c r="N106" s="8" t="e">
        <f>IF(ISBLANK('2.1 Nominal investment'!N106),NA(),'2.1 Nominal investment'!N106/'Historical population and GDP'!$L103/1000000)</f>
        <v>#N/A</v>
      </c>
      <c r="O106" s="8"/>
      <c r="P106" s="8">
        <f>IF(ISBLANK('2.1 Nominal investment'!P106),NA(),'2.1 Nominal investment'!P106/'Historical population and GDP'!$L103/1000000)</f>
        <v>4.9985102830786846E-2</v>
      </c>
      <c r="Q106" s="8">
        <f>IF(ISBLANK('2.1 Nominal investment'!Q106),NA(),'2.1 Nominal investment'!Q106/'Historical population and GDP'!$L103/1000000)</f>
        <v>2.215105422090646E-2</v>
      </c>
      <c r="R106" s="8">
        <f>IF(ISBLANK('2.1 Nominal investment'!R106),NA(),'2.1 Nominal investment'!R106/'Historical population and GDP'!$L103/1000000)</f>
        <v>7.2136157051693295E-2</v>
      </c>
      <c r="T106" s="35"/>
      <c r="V106" s="17"/>
      <c r="W106" s="17"/>
      <c r="X106" s="17"/>
      <c r="Y106" s="17"/>
    </row>
    <row r="107" spans="1:25">
      <c r="A107" s="4">
        <f t="shared" si="1"/>
        <v>1969</v>
      </c>
      <c r="B107" s="8">
        <f>IF(ISBLANK('2.1 Nominal investment'!B107),NA(),'2.1 Nominal investment'!B107/'Historical population and GDP'!$L104/1000000)</f>
        <v>5.4440589714240643E-3</v>
      </c>
      <c r="C107" s="8">
        <f>IF(ISBLANK('2.1 Nominal investment'!C107),NA(),'2.1 Nominal investment'!C107/'Historical population and GDP'!$L104/1000000)</f>
        <v>8.4975060554592988E-3</v>
      </c>
      <c r="D107" s="8">
        <f>IF(ISBLANK('2.1 Nominal investment'!D107),NA(),'2.1 Nominal investment'!D107/'Historical population and GDP'!$L104/1000000)</f>
        <v>1.3941565026883363E-2</v>
      </c>
      <c r="E107" s="8">
        <f>IF(ISBLANK('2.1 Nominal investment'!E107),NA(),'2.1 Nominal investment'!E107/'Historical population and GDP'!$L104/1000000)</f>
        <v>2.9592607769208064E-3</v>
      </c>
      <c r="F107" s="8">
        <f>IF(ISBLANK('2.1 Nominal investment'!F107),NA(),'2.1 Nominal investment'!F107/'Historical population and GDP'!$L104/1000000)</f>
        <v>1.7043256692794967E-2</v>
      </c>
      <c r="G107" s="8">
        <f>IF(ISBLANK('2.1 Nominal investment'!G107),NA(),'2.1 Nominal investment'!G107/'Historical population and GDP'!$L104/1000000)</f>
        <v>4.7746953085561388E-3</v>
      </c>
      <c r="H107" s="8">
        <f>IF(ISBLANK('2.1 Nominal investment'!H107),NA(),'2.1 Nominal investment'!H107/'Historical population and GDP'!$L104/1000000)</f>
        <v>3.4950698918488942E-3</v>
      </c>
      <c r="I107" s="8">
        <f>IF(ISBLANK('2.1 Nominal investment'!I107),NA(),'2.1 Nominal investment'!I107/'Historical population and GDP'!$L104/1000000)</f>
        <v>5.1836614718262508E-3</v>
      </c>
      <c r="J107" s="26">
        <f>IF(ISBLANK('2.1 Nominal investment'!J107),NA(),'2.1 Nominal investment'!J107/'Historical population and GDP'!$L104/1000000)</f>
        <v>7.3841759847729791E-3</v>
      </c>
      <c r="K107" s="8" t="e">
        <f>IF(ISBLANK('2.1 Nominal investment'!K107),NA(),'2.1 Nominal investment'!K107/'Historical population and GDP'!$L104/1000000)</f>
        <v>#N/A</v>
      </c>
      <c r="L107" s="8">
        <f>IF(ISBLANK('2.1 Nominal investment'!L107),NA(),'2.1 Nominal investment'!L107/'Historical population and GDP'!$L104/1000000)</f>
        <v>6.9551371991999397E-3</v>
      </c>
      <c r="M107" s="8">
        <f>IF(ISBLANK('2.1 Nominal investment'!M107),NA(),'2.1 Nominal investment'!M107/'Historical population and GDP'!$L104/1000000)</f>
        <v>2.8015442137749569E-3</v>
      </c>
      <c r="N107" s="8" t="e">
        <f>IF(ISBLANK('2.1 Nominal investment'!N107),NA(),'2.1 Nominal investment'!N107/'Historical population and GDP'!$L104/1000000)</f>
        <v>#N/A</v>
      </c>
      <c r="O107" s="8"/>
      <c r="P107" s="8">
        <f>IF(ISBLANK('2.1 Nominal investment'!P107),NA(),'2.1 Nominal investment'!P107/'Historical population and GDP'!$L104/1000000)</f>
        <v>4.2213847697004168E-2</v>
      </c>
      <c r="Q107" s="8">
        <f>IF(ISBLANK('2.1 Nominal investment'!Q107),NA(),'2.1 Nominal investment'!Q107/'Historical population and GDP'!$L104/1000000)</f>
        <v>2.2324518869574126E-2</v>
      </c>
      <c r="R107" s="8">
        <f>IF(ISBLANK('2.1 Nominal investment'!R107),NA(),'2.1 Nominal investment'!R107/'Historical population and GDP'!$L104/1000000)</f>
        <v>6.4538366566578284E-2</v>
      </c>
      <c r="T107" s="35"/>
      <c r="V107" s="17"/>
      <c r="W107" s="17"/>
      <c r="X107" s="17"/>
      <c r="Y107" s="17"/>
    </row>
    <row r="108" spans="1:25">
      <c r="A108" s="4">
        <f t="shared" si="1"/>
        <v>1970</v>
      </c>
      <c r="B108" s="8">
        <f>IF(ISBLANK('2.1 Nominal investment'!B108),NA(),'2.1 Nominal investment'!B108/'Historical population and GDP'!$L105/1000000)</f>
        <v>5.4861264889002606E-3</v>
      </c>
      <c r="C108" s="8">
        <f>IF(ISBLANK('2.1 Nominal investment'!C108),NA(),'2.1 Nominal investment'!C108/'Historical population and GDP'!$L105/1000000)</f>
        <v>7.9413829570338865E-3</v>
      </c>
      <c r="D108" s="8">
        <f>IF(ISBLANK('2.1 Nominal investment'!D108),NA(),'2.1 Nominal investment'!D108/'Historical population and GDP'!$L105/1000000)</f>
        <v>1.3427509445934148E-2</v>
      </c>
      <c r="E108" s="8">
        <f>IF(ISBLANK('2.1 Nominal investment'!E108),NA(),'2.1 Nominal investment'!E108/'Historical population and GDP'!$L105/1000000)</f>
        <v>2.868688034198754E-3</v>
      </c>
      <c r="F108" s="8">
        <f>IF(ISBLANK('2.1 Nominal investment'!F108),NA(),'2.1 Nominal investment'!F108/'Historical population and GDP'!$L105/1000000)</f>
        <v>1.8088054711762957E-2</v>
      </c>
      <c r="G108" s="8">
        <f>IF(ISBLANK('2.1 Nominal investment'!G108),NA(),'2.1 Nominal investment'!G108/'Historical population and GDP'!$L105/1000000)</f>
        <v>4.7946156416711749E-3</v>
      </c>
      <c r="H108" s="8">
        <f>IF(ISBLANK('2.1 Nominal investment'!H108),NA(),'2.1 Nominal investment'!H108/'Historical population and GDP'!$L105/1000000)</f>
        <v>4.4047125849050973E-3</v>
      </c>
      <c r="I108" s="8">
        <f>IF(ISBLANK('2.1 Nominal investment'!I108),NA(),'2.1 Nominal investment'!I108/'Historical population and GDP'!$L105/1000000)</f>
        <v>4.8195107981762377E-3</v>
      </c>
      <c r="J108" s="26">
        <f>IF(ISBLANK('2.1 Nominal investment'!J108),NA(),'2.1 Nominal investment'!J108/'Historical population and GDP'!$L105/1000000)</f>
        <v>8.7328378995681962E-3</v>
      </c>
      <c r="K108" s="8" t="e">
        <f>IF(ISBLANK('2.1 Nominal investment'!K108),NA(),'2.1 Nominal investment'!K108/'Historical population and GDP'!$L105/1000000)</f>
        <v>#N/A</v>
      </c>
      <c r="L108" s="8">
        <f>IF(ISBLANK('2.1 Nominal investment'!L108),NA(),'2.1 Nominal investment'!L108/'Historical population and GDP'!$L105/1000000)</f>
        <v>8.37643588473138E-3</v>
      </c>
      <c r="M108" s="8">
        <f>IF(ISBLANK('2.1 Nominal investment'!M108),NA(),'2.1 Nominal investment'!M108/'Historical population and GDP'!$L105/1000000)</f>
        <v>2.6185874619248169E-3</v>
      </c>
      <c r="N108" s="8" t="e">
        <f>IF(ISBLANK('2.1 Nominal investment'!N108),NA(),'2.1 Nominal investment'!N108/'Historical population and GDP'!$L105/1000000)</f>
        <v>#N/A</v>
      </c>
      <c r="O108" s="8"/>
      <c r="P108" s="8">
        <f>IF(ISBLANK('2.1 Nominal investment'!P108),NA(),'2.1 Nominal investment'!P108/'Historical population and GDP'!$L105/1000000)</f>
        <v>4.3583580418472129E-2</v>
      </c>
      <c r="Q108" s="8">
        <f>IF(ISBLANK('2.1 Nominal investment'!Q108),NA(),'2.1 Nominal investment'!Q108/'Historical population and GDP'!$L105/1000000)</f>
        <v>2.4547372044400627E-2</v>
      </c>
      <c r="R108" s="8">
        <f>IF(ISBLANK('2.1 Nominal investment'!R108),NA(),'2.1 Nominal investment'!R108/'Historical population and GDP'!$L105/1000000)</f>
        <v>6.8130952462872749E-2</v>
      </c>
      <c r="T108" s="35"/>
      <c r="V108" s="17"/>
      <c r="W108" s="17"/>
      <c r="X108" s="17"/>
      <c r="Y108" s="17"/>
    </row>
    <row r="109" spans="1:25">
      <c r="A109" s="4">
        <f t="shared" si="1"/>
        <v>1971</v>
      </c>
      <c r="B109" s="8">
        <f>IF(ISBLANK('2.1 Nominal investment'!B109),NA(),'2.1 Nominal investment'!B109/'Historical population and GDP'!$L106/1000000)</f>
        <v>5.2457393817544563E-3</v>
      </c>
      <c r="C109" s="8">
        <f>IF(ISBLANK('2.1 Nominal investment'!C109),NA(),'2.1 Nominal investment'!C109/'Historical population and GDP'!$L106/1000000)</f>
        <v>7.0836283254688747E-3</v>
      </c>
      <c r="D109" s="8">
        <f>IF(ISBLANK('2.1 Nominal investment'!D109),NA(),'2.1 Nominal investment'!D109/'Historical population and GDP'!$L106/1000000)</f>
        <v>1.2329367707223331E-2</v>
      </c>
      <c r="E109" s="8">
        <f>IF(ISBLANK('2.1 Nominal investment'!E109),NA(),'2.1 Nominal investment'!E109/'Historical population and GDP'!$L106/1000000)</f>
        <v>2.4088971899892263E-3</v>
      </c>
      <c r="F109" s="8">
        <f>IF(ISBLANK('2.1 Nominal investment'!F109),NA(),'2.1 Nominal investment'!F109/'Historical population and GDP'!$L106/1000000)</f>
        <v>1.7895989150677728E-2</v>
      </c>
      <c r="G109" s="8">
        <f>IF(ISBLANK('2.1 Nominal investment'!G109),NA(),'2.1 Nominal investment'!G109/'Historical population and GDP'!$L106/1000000)</f>
        <v>4.6141876205671043E-3</v>
      </c>
      <c r="H109" s="8">
        <f>IF(ISBLANK('2.1 Nominal investment'!H109),NA(),'2.1 Nominal investment'!H109/'Historical population and GDP'!$L106/1000000)</f>
        <v>4.7587033557820605E-3</v>
      </c>
      <c r="I109" s="8">
        <f>IF(ISBLANK('2.1 Nominal investment'!I109),NA(),'2.1 Nominal investment'!I109/'Historical population and GDP'!$L106/1000000)</f>
        <v>4.4356946087983819E-3</v>
      </c>
      <c r="J109" s="26">
        <f>IF(ISBLANK('2.1 Nominal investment'!J109),NA(),'2.1 Nominal investment'!J109/'Historical population and GDP'!$L106/1000000)</f>
        <v>8.4849071817273743E-3</v>
      </c>
      <c r="K109" s="8" t="e">
        <f>IF(ISBLANK('2.1 Nominal investment'!K109),NA(),'2.1 Nominal investment'!K109/'Historical population and GDP'!$L106/1000000)</f>
        <v>#N/A</v>
      </c>
      <c r="L109" s="8">
        <f>IF(ISBLANK('2.1 Nominal investment'!L109),NA(),'2.1 Nominal investment'!L109/'Historical population and GDP'!$L106/1000000)</f>
        <v>8.2691315510187487E-3</v>
      </c>
      <c r="M109" s="8">
        <f>IF(ISBLANK('2.1 Nominal investment'!M109),NA(),'2.1 Nominal investment'!M109/'Historical population and GDP'!$L106/1000000)</f>
        <v>1.8874076919604922E-3</v>
      </c>
      <c r="N109" s="8" t="e">
        <f>IF(ISBLANK('2.1 Nominal investment'!N109),NA(),'2.1 Nominal investment'!N109/'Historical population and GDP'!$L106/1000000)</f>
        <v>#N/A</v>
      </c>
      <c r="O109" s="8"/>
      <c r="P109" s="8">
        <f>IF(ISBLANK('2.1 Nominal investment'!P109),NA(),'2.1 Nominal investment'!P109/'Historical population and GDP'!$L106/1000000)</f>
        <v>4.2007145024239446E-2</v>
      </c>
      <c r="Q109" s="8">
        <f>IF(ISBLANK('2.1 Nominal investment'!Q109),NA(),'2.1 Nominal investment'!Q109/'Historical population and GDP'!$L106/1000000)</f>
        <v>2.3077141033504996E-2</v>
      </c>
      <c r="R109" s="8">
        <f>IF(ISBLANK('2.1 Nominal investment'!R109),NA(),'2.1 Nominal investment'!R109/'Historical population and GDP'!$L106/1000000)</f>
        <v>6.5084286057744439E-2</v>
      </c>
      <c r="T109" s="35"/>
      <c r="V109" s="17"/>
      <c r="W109" s="17"/>
      <c r="X109" s="17"/>
      <c r="Y109" s="17"/>
    </row>
    <row r="110" spans="1:25">
      <c r="A110" s="4">
        <f t="shared" si="1"/>
        <v>1972</v>
      </c>
      <c r="B110" s="8">
        <f>IF(ISBLANK('2.1 Nominal investment'!B110),NA(),'2.1 Nominal investment'!B110/'Historical population and GDP'!$L107/1000000)</f>
        <v>4.6706723891273248E-3</v>
      </c>
      <c r="C110" s="8">
        <f>IF(ISBLANK('2.1 Nominal investment'!C110),NA(),'2.1 Nominal investment'!C110/'Historical population and GDP'!$L107/1000000)</f>
        <v>4.7872675250357653E-3</v>
      </c>
      <c r="D110" s="8">
        <f>IF(ISBLANK('2.1 Nominal investment'!D110),NA(),'2.1 Nominal investment'!D110/'Historical population and GDP'!$L107/1000000)</f>
        <v>9.4579399141630893E-3</v>
      </c>
      <c r="E110" s="8">
        <f>IF(ISBLANK('2.1 Nominal investment'!E110),NA(),'2.1 Nominal investment'!E110/'Historical population and GDP'!$L107/1000000)</f>
        <v>3.3393419170243206E-3</v>
      </c>
      <c r="F110" s="8">
        <f>IF(ISBLANK('2.1 Nominal investment'!F110),NA(),'2.1 Nominal investment'!F110/'Historical population and GDP'!$L107/1000000)</f>
        <v>1.7453505007153074E-2</v>
      </c>
      <c r="G110" s="8">
        <f>IF(ISBLANK('2.1 Nominal investment'!G110),NA(),'2.1 Nominal investment'!G110/'Historical population and GDP'!$L107/1000000)</f>
        <v>4.1487839771101572E-3</v>
      </c>
      <c r="H110" s="8">
        <f>IF(ISBLANK('2.1 Nominal investment'!H110),NA(),'2.1 Nominal investment'!H110/'Historical population and GDP'!$L107/1000000)</f>
        <v>5.0087267525035766E-3</v>
      </c>
      <c r="I110" s="8">
        <f>IF(ISBLANK('2.1 Nominal investment'!I110),NA(),'2.1 Nominal investment'!I110/'Historical population and GDP'!$L107/1000000)</f>
        <v>4.1164520743919887E-3</v>
      </c>
      <c r="J110" s="26">
        <f>IF(ISBLANK('2.1 Nominal investment'!J110),NA(),'2.1 Nominal investment'!J110/'Historical population and GDP'!$L107/1000000)</f>
        <v>8.2443490701001425E-3</v>
      </c>
      <c r="K110" s="8">
        <f>IF(ISBLANK('2.1 Nominal investment'!K110),NA(),'2.1 Nominal investment'!K110/'Historical population and GDP'!$L107/1000000)</f>
        <v>7.6695278969957092E-4</v>
      </c>
      <c r="L110" s="8">
        <f>IF(ISBLANK('2.1 Nominal investment'!L110),NA(),'2.1 Nominal investment'!L110/'Historical population and GDP'!$L107/1000000)</f>
        <v>3.2904148783977111E-3</v>
      </c>
      <c r="M110" s="8">
        <f>IF(ISBLANK('2.1 Nominal investment'!M110),NA(),'2.1 Nominal investment'!M110/'Historical population and GDP'!$L107/1000000)</f>
        <v>1.2855507868383405E-3</v>
      </c>
      <c r="N110" s="8" t="e">
        <f>IF(ISBLANK('2.1 Nominal investment'!N110),NA(),'2.1 Nominal investment'!N110/'Historical population and GDP'!$L107/1000000)</f>
        <v>#N/A</v>
      </c>
      <c r="O110" s="8"/>
      <c r="P110" s="8">
        <f>IF(ISBLANK('2.1 Nominal investment'!P110),NA(),'2.1 Nominal investment'!P110/'Historical population and GDP'!$L107/1000000)</f>
        <v>3.940829756795422E-2</v>
      </c>
      <c r="Q110" s="8">
        <f>IF(ISBLANK('2.1 Nominal investment'!Q110),NA(),'2.1 Nominal investment'!Q110/'Historical population and GDP'!$L107/1000000)</f>
        <v>1.7703719599427754E-2</v>
      </c>
      <c r="R110" s="8">
        <f>IF(ISBLANK('2.1 Nominal investment'!R110),NA(),'2.1 Nominal investment'!R110/'Historical population and GDP'!$L107/1000000)</f>
        <v>5.711201716738197E-2</v>
      </c>
      <c r="T110" s="35"/>
      <c r="V110" s="17"/>
      <c r="W110" s="17"/>
      <c r="X110" s="17"/>
      <c r="Y110" s="17"/>
    </row>
    <row r="111" spans="1:25">
      <c r="A111" s="4">
        <f t="shared" si="1"/>
        <v>1973</v>
      </c>
      <c r="B111" s="8">
        <f>IF(ISBLANK('2.1 Nominal investment'!B111),NA(),'2.1 Nominal investment'!B111/'Historical population and GDP'!$L108/1000000)</f>
        <v>4.6985148514851489E-3</v>
      </c>
      <c r="C111" s="8">
        <f>IF(ISBLANK('2.1 Nominal investment'!C111),NA(),'2.1 Nominal investment'!C111/'Historical population and GDP'!$L108/1000000)</f>
        <v>4.9881188118811879E-3</v>
      </c>
      <c r="D111" s="8">
        <f>IF(ISBLANK('2.1 Nominal investment'!D111),NA(),'2.1 Nominal investment'!D111/'Historical population and GDP'!$L108/1000000)</f>
        <v>9.6866336633663359E-3</v>
      </c>
      <c r="E111" s="8">
        <f>IF(ISBLANK('2.1 Nominal investment'!E111),NA(),'2.1 Nominal investment'!E111/'Historical population and GDP'!$L108/1000000)</f>
        <v>2.898638613861386E-3</v>
      </c>
      <c r="F111" s="8">
        <f>IF(ISBLANK('2.1 Nominal investment'!F111),NA(),'2.1 Nominal investment'!F111/'Historical population and GDP'!$L108/1000000)</f>
        <v>1.9678217821782178E-2</v>
      </c>
      <c r="G111" s="8">
        <f>IF(ISBLANK('2.1 Nominal investment'!G111),NA(),'2.1 Nominal investment'!G111/'Historical population and GDP'!$L108/1000000)</f>
        <v>4.4554455445544551E-3</v>
      </c>
      <c r="H111" s="8">
        <f>IF(ISBLANK('2.1 Nominal investment'!H111),NA(),'2.1 Nominal investment'!H111/'Historical population and GDP'!$L108/1000000)</f>
        <v>4.573762376237623E-3</v>
      </c>
      <c r="I111" s="8">
        <f>IF(ISBLANK('2.1 Nominal investment'!I111),NA(),'2.1 Nominal investment'!I111/'Historical population and GDP'!$L108/1000000)</f>
        <v>3.8709158415841586E-3</v>
      </c>
      <c r="J111" s="26">
        <f>IF(ISBLANK('2.1 Nominal investment'!J111),NA(),'2.1 Nominal investment'!J111/'Historical population and GDP'!$L108/1000000)</f>
        <v>8.6654702970297027E-3</v>
      </c>
      <c r="K111" s="8">
        <f>IF(ISBLANK('2.1 Nominal investment'!K111),NA(),'2.1 Nominal investment'!K111/'Historical population and GDP'!$L108/1000000)</f>
        <v>7.8391089108910883E-4</v>
      </c>
      <c r="L111" s="8">
        <f>IF(ISBLANK('2.1 Nominal investment'!L111),NA(),'2.1 Nominal investment'!L111/'Historical population and GDP'!$L108/1000000)</f>
        <v>4.5792079207920789E-3</v>
      </c>
      <c r="M111" s="8">
        <f>IF(ISBLANK('2.1 Nominal investment'!M111),NA(),'2.1 Nominal investment'!M111/'Historical population and GDP'!$L108/1000000)</f>
        <v>1.2908415841584159E-3</v>
      </c>
      <c r="N111" s="8" t="e">
        <f>IF(ISBLANK('2.1 Nominal investment'!N111),NA(),'2.1 Nominal investment'!N111/'Historical population and GDP'!$L108/1000000)</f>
        <v>#N/A</v>
      </c>
      <c r="O111" s="8"/>
      <c r="P111" s="8">
        <f>IF(ISBLANK('2.1 Nominal investment'!P111),NA(),'2.1 Nominal investment'!P111/'Historical population and GDP'!$L108/1000000)</f>
        <v>4.1292698019801982E-2</v>
      </c>
      <c r="Q111" s="8">
        <f>IF(ISBLANK('2.1 Nominal investment'!Q111),NA(),'2.1 Nominal investment'!Q111/'Historical population and GDP'!$L108/1000000)</f>
        <v>1.9190346534653464E-2</v>
      </c>
      <c r="R111" s="8">
        <f>IF(ISBLANK('2.1 Nominal investment'!R111),NA(),'2.1 Nominal investment'!R111/'Historical population and GDP'!$L108/1000000)</f>
        <v>6.0483044554455447E-2</v>
      </c>
      <c r="T111" s="35"/>
      <c r="V111" s="17"/>
      <c r="W111" s="17"/>
      <c r="X111" s="17"/>
      <c r="Y111" s="17"/>
    </row>
    <row r="112" spans="1:25">
      <c r="A112" s="4">
        <f t="shared" si="1"/>
        <v>1974</v>
      </c>
      <c r="B112" s="8">
        <f>IF(ISBLANK('2.1 Nominal investment'!B112),NA(),'2.1 Nominal investment'!B112/'Historical population and GDP'!$L109/1000000)</f>
        <v>3.8367695759000107E-3</v>
      </c>
      <c r="C112" s="8">
        <f>IF(ISBLANK('2.1 Nominal investment'!C112),NA(),'2.1 Nominal investment'!C112/'Historical population and GDP'!$L109/1000000)</f>
        <v>3.0244504860591818E-3</v>
      </c>
      <c r="D112" s="8">
        <f>IF(ISBLANK('2.1 Nominal investment'!D112),NA(),'2.1 Nominal investment'!D112/'Historical population and GDP'!$L109/1000000)</f>
        <v>6.8612200619591925E-3</v>
      </c>
      <c r="E112" s="8">
        <f>IF(ISBLANK('2.1 Nominal investment'!E112),NA(),'2.1 Nominal investment'!E112/'Historical population and GDP'!$L109/1000000)</f>
        <v>1.7369939109069543E-3</v>
      </c>
      <c r="F112" s="8">
        <f>IF(ISBLANK('2.1 Nominal investment'!F112),NA(),'2.1 Nominal investment'!F112/'Historical population and GDP'!$L109/1000000)</f>
        <v>1.5703450486059183E-2</v>
      </c>
      <c r="G112" s="8">
        <f>IF(ISBLANK('2.1 Nominal investment'!G112),NA(),'2.1 Nominal investment'!G112/'Historical population and GDP'!$L109/1000000)</f>
        <v>3.4184382010468968E-3</v>
      </c>
      <c r="H112" s="8">
        <f>IF(ISBLANK('2.1 Nominal investment'!H112),NA(),'2.1 Nominal investment'!H112/'Historical population and GDP'!$L109/1000000)</f>
        <v>5.4024142719794888E-3</v>
      </c>
      <c r="I112" s="8">
        <f>IF(ISBLANK('2.1 Nominal investment'!I112),NA(),'2.1 Nominal investment'!I112/'Historical population and GDP'!$L109/1000000)</f>
        <v>3.614357440444397E-3</v>
      </c>
      <c r="J112" s="26">
        <f>IF(ISBLANK('2.1 Nominal investment'!J112),NA(),'2.1 Nominal investment'!J112/'Historical population and GDP'!$L109/1000000)</f>
        <v>7.7443649182779616E-3</v>
      </c>
      <c r="K112" s="8">
        <f>IF(ISBLANK('2.1 Nominal investment'!K112),NA(),'2.1 Nominal investment'!K112/'Historical population and GDP'!$L109/1000000)</f>
        <v>1.6352953744258093E-3</v>
      </c>
      <c r="L112" s="8">
        <f>IF(ISBLANK('2.1 Nominal investment'!L112),NA(),'2.1 Nominal investment'!L112/'Historical population and GDP'!$L109/1000000)</f>
        <v>4.9140049140049139E-3</v>
      </c>
      <c r="M112" s="8">
        <f>IF(ISBLANK('2.1 Nominal investment'!M112),NA(),'2.1 Nominal investment'!M112/'Historical population and GDP'!$L109/1000000)</f>
        <v>1.4171806505902617E-3</v>
      </c>
      <c r="N112" s="8" t="e">
        <f>IF(ISBLANK('2.1 Nominal investment'!N112),NA(),'2.1 Nominal investment'!N112/'Historical population and GDP'!$L109/1000000)</f>
        <v>#N/A</v>
      </c>
      <c r="O112" s="8"/>
      <c r="P112" s="8">
        <f>IF(ISBLANK('2.1 Nominal investment'!P112),NA(),'2.1 Nominal investment'!P112/'Historical population and GDP'!$L109/1000000)</f>
        <v>3.3122516931951715E-2</v>
      </c>
      <c r="Q112" s="8">
        <f>IF(ISBLANK('2.1 Nominal investment'!Q112),NA(),'2.1 Nominal investment'!Q112/'Historical population and GDP'!$L109/1000000)</f>
        <v>1.9325203297743343E-2</v>
      </c>
      <c r="R112" s="8">
        <f>IF(ISBLANK('2.1 Nominal investment'!R112),NA(),'2.1 Nominal investment'!R112/'Historical population and GDP'!$L109/1000000)</f>
        <v>5.2447720229695058E-2</v>
      </c>
      <c r="T112" s="35"/>
      <c r="V112" s="17"/>
      <c r="W112" s="17"/>
      <c r="X112" s="17"/>
      <c r="Y112" s="17"/>
    </row>
    <row r="113" spans="1:25">
      <c r="A113" s="4">
        <f t="shared" si="1"/>
        <v>1975</v>
      </c>
      <c r="B113" s="8">
        <f>IF(ISBLANK('2.1 Nominal investment'!B113),NA(),'2.1 Nominal investment'!B113/'Historical population and GDP'!$L110/1000000)</f>
        <v>3.9794178182887387E-3</v>
      </c>
      <c r="C113" s="8">
        <f>IF(ISBLANK('2.1 Nominal investment'!C113),NA(),'2.1 Nominal investment'!C113/'Historical population and GDP'!$L110/1000000)</f>
        <v>2.3516612760952661E-3</v>
      </c>
      <c r="D113" s="8">
        <f>IF(ISBLANK('2.1 Nominal investment'!D113),NA(),'2.1 Nominal investment'!D113/'Historical population and GDP'!$L110/1000000)</f>
        <v>6.3310790943840048E-3</v>
      </c>
      <c r="E113" s="8">
        <f>IF(ISBLANK('2.1 Nominal investment'!E113),NA(),'2.1 Nominal investment'!E113/'Historical population and GDP'!$L110/1000000)</f>
        <v>3.5868862099382535E-3</v>
      </c>
      <c r="F113" s="8">
        <f>IF(ISBLANK('2.1 Nominal investment'!F113),NA(),'2.1 Nominal investment'!F113/'Historical population and GDP'!$L110/1000000)</f>
        <v>2.1464275213172599E-2</v>
      </c>
      <c r="G113" s="8">
        <f>IF(ISBLANK('2.1 Nominal investment'!G113),NA(),'2.1 Nominal investment'!G113/'Historical population and GDP'!$L110/1000000)</f>
        <v>3.5283740076448101E-3</v>
      </c>
      <c r="H113" s="8">
        <f>IF(ISBLANK('2.1 Nominal investment'!H113),NA(),'2.1 Nominal investment'!H113/'Historical population and GDP'!$L110/1000000)</f>
        <v>6.2909928452415951E-3</v>
      </c>
      <c r="I113" s="8">
        <f>IF(ISBLANK('2.1 Nominal investment'!I113),NA(),'2.1 Nominal investment'!I113/'Historical population and GDP'!$L110/1000000)</f>
        <v>4.0979123787121437E-3</v>
      </c>
      <c r="J113" s="26">
        <f>IF(ISBLANK('2.1 Nominal investment'!J113),NA(),'2.1 Nominal investment'!J113/'Historical population and GDP'!$L110/1000000)</f>
        <v>9.1639713809663834E-3</v>
      </c>
      <c r="K113" s="8">
        <f>IF(ISBLANK('2.1 Nominal investment'!K113),NA(),'2.1 Nominal investment'!K113/'Historical population and GDP'!$L110/1000000)</f>
        <v>2.1542683524453593E-3</v>
      </c>
      <c r="L113" s="8">
        <f>IF(ISBLANK('2.1 Nominal investment'!L113),NA(),'2.1 Nominal investment'!L113/'Historical population and GDP'!$L110/1000000)</f>
        <v>5.586592178770949E-3</v>
      </c>
      <c r="M113" s="8">
        <f>IF(ISBLANK('2.1 Nominal investment'!M113),NA(),'2.1 Nominal investment'!M113/'Historical population and GDP'!$L110/1000000)</f>
        <v>2.9681070754903529E-3</v>
      </c>
      <c r="N113" s="8" t="e">
        <f>IF(ISBLANK('2.1 Nominal investment'!N113),NA(),'2.1 Nominal investment'!N113/'Historical population and GDP'!$L110/1000000)</f>
        <v>#N/A</v>
      </c>
      <c r="O113" s="8"/>
      <c r="P113" s="8">
        <f>IF(ISBLANK('2.1 Nominal investment'!P113),NA(),'2.1 Nominal investment'!P113/'Historical population and GDP'!$L110/1000000)</f>
        <v>4.1201607370381255E-2</v>
      </c>
      <c r="Q113" s="8">
        <f>IF(ISBLANK('2.1 Nominal investment'!Q113),NA(),'2.1 Nominal investment'!Q113/'Historical population and GDP'!$L110/1000000)</f>
        <v>2.3970851366385187E-2</v>
      </c>
      <c r="R113" s="8">
        <f>IF(ISBLANK('2.1 Nominal investment'!R113),NA(),'2.1 Nominal investment'!R113/'Historical population and GDP'!$L110/1000000)</f>
        <v>6.5172458736766456E-2</v>
      </c>
      <c r="T113" s="35"/>
      <c r="V113" s="17"/>
      <c r="W113" s="17"/>
      <c r="X113" s="17"/>
      <c r="Y113" s="17"/>
    </row>
    <row r="114" spans="1:25">
      <c r="A114" s="4">
        <f t="shared" si="1"/>
        <v>1976</v>
      </c>
      <c r="B114" s="8">
        <f>IF(ISBLANK('2.1 Nominal investment'!B114),NA(),'2.1 Nominal investment'!B114/'Historical population and GDP'!$L111/1000000)</f>
        <v>3.617243177472623E-3</v>
      </c>
      <c r="C114" s="8">
        <f>IF(ISBLANK('2.1 Nominal investment'!C114),NA(),'2.1 Nominal investment'!C114/'Historical population and GDP'!$L111/1000000)</f>
        <v>2.5183382583000174E-3</v>
      </c>
      <c r="D114" s="8">
        <f>IF(ISBLANK('2.1 Nominal investment'!D114),NA(),'2.1 Nominal investment'!D114/'Historical population and GDP'!$L111/1000000)</f>
        <v>6.1355814357726404E-3</v>
      </c>
      <c r="E114" s="8">
        <f>IF(ISBLANK('2.1 Nominal investment'!E114),NA(),'2.1 Nominal investment'!E114/'Historical population and GDP'!$L111/1000000)</f>
        <v>6.2799409003997915E-3</v>
      </c>
      <c r="F114" s="8">
        <f>IF(ISBLANK('2.1 Nominal investment'!F114),NA(),'2.1 Nominal investment'!F114/'Historical population and GDP'!$L111/1000000)</f>
        <v>2.6942464800973405E-2</v>
      </c>
      <c r="G114" s="8">
        <f>IF(ISBLANK('2.1 Nominal investment'!G114),NA(),'2.1 Nominal investment'!G114/'Historical population and GDP'!$L111/1000000)</f>
        <v>4.8670258995306796E-3</v>
      </c>
      <c r="H114" s="8">
        <f>IF(ISBLANK('2.1 Nominal investment'!H114),NA(),'2.1 Nominal investment'!H114/'Historical population and GDP'!$L111/1000000)</f>
        <v>7.5226838171388848E-3</v>
      </c>
      <c r="I114" s="8">
        <f>IF(ISBLANK('2.1 Nominal investment'!I114),NA(),'2.1 Nominal investment'!I114/'Historical population and GDP'!$L111/1000000)</f>
        <v>5.2598644185642271E-3</v>
      </c>
      <c r="J114" s="26">
        <f>IF(ISBLANK('2.1 Nominal investment'!J114),NA(),'2.1 Nominal investment'!J114/'Historical population and GDP'!$L111/1000000)</f>
        <v>1.1216235007822007E-2</v>
      </c>
      <c r="K114" s="8">
        <f>IF(ISBLANK('2.1 Nominal investment'!K114),NA(),'2.1 Nominal investment'!K114/'Historical population and GDP'!$L111/1000000)</f>
        <v>2.5529289066573962E-3</v>
      </c>
      <c r="L114" s="8">
        <f>IF(ISBLANK('2.1 Nominal investment'!L114),NA(),'2.1 Nominal investment'!L114/'Historical population and GDP'!$L111/1000000)</f>
        <v>6.170693551190683E-3</v>
      </c>
      <c r="M114" s="8">
        <f>IF(ISBLANK('2.1 Nominal investment'!M114),NA(),'2.1 Nominal investment'!M114/'Historical population and GDP'!$L111/1000000)</f>
        <v>4.9061435528679155E-3</v>
      </c>
      <c r="N114" s="8" t="e">
        <f>IF(ISBLANK('2.1 Nominal investment'!N114),NA(),'2.1 Nominal investment'!N114/'Historical population and GDP'!$L111/1000000)</f>
        <v>#N/A</v>
      </c>
      <c r="O114" s="8"/>
      <c r="P114" s="8">
        <f>IF(ISBLANK('2.1 Nominal investment'!P114),NA(),'2.1 Nominal investment'!P114/'Historical population and GDP'!$L111/1000000)</f>
        <v>5.1747696853815403E-2</v>
      </c>
      <c r="Q114" s="8">
        <f>IF(ISBLANK('2.1 Nominal investment'!Q114),NA(),'2.1 Nominal investment'!Q114/'Historical population and GDP'!$L111/1000000)</f>
        <v>3.0105865437102228E-2</v>
      </c>
      <c r="R114" s="8">
        <f>IF(ISBLANK('2.1 Nominal investment'!R114),NA(),'2.1 Nominal investment'!R114/'Historical population and GDP'!$L111/1000000)</f>
        <v>8.1853562290917628E-2</v>
      </c>
      <c r="T114" s="35"/>
      <c r="V114" s="17"/>
      <c r="W114" s="17"/>
      <c r="X114" s="17"/>
      <c r="Y114" s="17"/>
    </row>
    <row r="115" spans="1:25">
      <c r="A115" s="4">
        <f t="shared" si="1"/>
        <v>1977</v>
      </c>
      <c r="B115" s="8">
        <f>IF(ISBLANK('2.1 Nominal investment'!B115),NA(),'2.1 Nominal investment'!B115/'Historical population and GDP'!$L112/1000000)</f>
        <v>2.5573289436014888E-3</v>
      </c>
      <c r="C115" s="8">
        <f>IF(ISBLANK('2.1 Nominal investment'!C115),NA(),'2.1 Nominal investment'!C115/'Historical population and GDP'!$L112/1000000)</f>
        <v>1.9383767535070141E-3</v>
      </c>
      <c r="D115" s="8">
        <f>IF(ISBLANK('2.1 Nominal investment'!D115),NA(),'2.1 Nominal investment'!D115/'Historical population and GDP'!$L112/1000000)</f>
        <v>4.4957056971085029E-3</v>
      </c>
      <c r="E115" s="8">
        <f>IF(ISBLANK('2.1 Nominal investment'!E115),NA(),'2.1 Nominal investment'!E115/'Historical population and GDP'!$L112/1000000)</f>
        <v>3.9761666189521904E-3</v>
      </c>
      <c r="F115" s="8">
        <f>IF(ISBLANK('2.1 Nominal investment'!F115),NA(),'2.1 Nominal investment'!F115/'Historical population and GDP'!$L112/1000000)</f>
        <v>2.4119667907243056E-2</v>
      </c>
      <c r="G115" s="8">
        <f>IF(ISBLANK('2.1 Nominal investment'!G115),NA(),'2.1 Nominal investment'!G115/'Historical population and GDP'!$L112/1000000)</f>
        <v>3.0060120240480962E-3</v>
      </c>
      <c r="H115" s="8">
        <f>IF(ISBLANK('2.1 Nominal investment'!H115),NA(),'2.1 Nominal investment'!H115/'Historical population and GDP'!$L112/1000000)</f>
        <v>5.846908101918122E-3</v>
      </c>
      <c r="I115" s="8">
        <f>IF(ISBLANK('2.1 Nominal investment'!I115),NA(),'2.1 Nominal investment'!I115/'Historical population and GDP'!$L112/1000000)</f>
        <v>5.336315488119095E-3</v>
      </c>
      <c r="J115" s="26">
        <f>IF(ISBLANK('2.1 Nominal investment'!J115),NA(),'2.1 Nominal investment'!J115/'Historical population and GDP'!$L112/1000000)</f>
        <v>9.1990409390208996E-3</v>
      </c>
      <c r="K115" s="8">
        <f>IF(ISBLANK('2.1 Nominal investment'!K115),NA(),'2.1 Nominal investment'!K115/'Historical population and GDP'!$L112/1000000)</f>
        <v>2.6180217578013172E-3</v>
      </c>
      <c r="L115" s="8">
        <f>IF(ISBLANK('2.1 Nominal investment'!L115),NA(),'2.1 Nominal investment'!L115/'Historical population and GDP'!$L112/1000000)</f>
        <v>4.795304895505296E-3</v>
      </c>
      <c r="M115" s="8">
        <f>IF(ISBLANK('2.1 Nominal investment'!M115),NA(),'2.1 Nominal investment'!M115/'Historical population and GDP'!$L112/1000000)</f>
        <v>3.2413511232992302E-3</v>
      </c>
      <c r="N115" s="8" t="e">
        <f>IF(ISBLANK('2.1 Nominal investment'!N115),NA(),'2.1 Nominal investment'!N115/'Historical population and GDP'!$L112/1000000)</f>
        <v>#N/A</v>
      </c>
      <c r="O115" s="8"/>
      <c r="P115" s="8">
        <f>IF(ISBLANK('2.1 Nominal investment'!P115),NA(),'2.1 Nominal investment'!P115/'Historical population and GDP'!$L112/1000000)</f>
        <v>4.144446034926997E-2</v>
      </c>
      <c r="Q115" s="8">
        <f>IF(ISBLANK('2.1 Nominal investment'!Q115),NA(),'2.1 Nominal investment'!Q115/'Historical population and GDP'!$L112/1000000)</f>
        <v>2.5190034203745836E-2</v>
      </c>
      <c r="R115" s="8">
        <f>IF(ISBLANK('2.1 Nominal investment'!R115),NA(),'2.1 Nominal investment'!R115/'Historical population and GDP'!$L112/1000000)</f>
        <v>6.6634494553015802E-2</v>
      </c>
      <c r="T115" s="35"/>
      <c r="V115" s="17"/>
      <c r="W115" s="17"/>
      <c r="X115" s="17"/>
      <c r="Y115" s="17"/>
    </row>
    <row r="116" spans="1:25">
      <c r="A116" s="4">
        <f t="shared" si="1"/>
        <v>1978</v>
      </c>
      <c r="B116" s="8">
        <f>IF(ISBLANK('2.1 Nominal investment'!B116),NA(),'2.1 Nominal investment'!B116/'Historical population and GDP'!$L113/1000000)</f>
        <v>2.3705878598327696E-3</v>
      </c>
      <c r="C116" s="8">
        <f>IF(ISBLANK('2.1 Nominal investment'!C116),NA(),'2.1 Nominal investment'!C116/'Historical population and GDP'!$L113/1000000)</f>
        <v>1.8045573498436205E-3</v>
      </c>
      <c r="D116" s="8">
        <f>IF(ISBLANK('2.1 Nominal investment'!D116),NA(),'2.1 Nominal investment'!D116/'Historical population and GDP'!$L113/1000000)</f>
        <v>4.1751452096763899E-3</v>
      </c>
      <c r="E116" s="8">
        <f>IF(ISBLANK('2.1 Nominal investment'!E116),NA(),'2.1 Nominal investment'!E116/'Historical population and GDP'!$L113/1000000)</f>
        <v>3.1824854790323612E-3</v>
      </c>
      <c r="F116" s="8">
        <f>IF(ISBLANK('2.1 Nominal investment'!F116),NA(),'2.1 Nominal investment'!F116/'Historical population and GDP'!$L113/1000000)</f>
        <v>2.52760579562137E-2</v>
      </c>
      <c r="G116" s="8">
        <f>IF(ISBLANK('2.1 Nominal investment'!G116),NA(),'2.1 Nominal investment'!G116/'Historical population and GDP'!$L113/1000000)</f>
        <v>2.2978234505648815E-3</v>
      </c>
      <c r="H116" s="8">
        <f>IF(ISBLANK('2.1 Nominal investment'!H116),NA(),'2.1 Nominal investment'!H116/'Historical population and GDP'!$L113/1000000)</f>
        <v>5.1522308035999234E-3</v>
      </c>
      <c r="I116" s="8">
        <f>IF(ISBLANK('2.1 Nominal investment'!I116),NA(),'2.1 Nominal investment'!I116/'Historical population and GDP'!$L113/1000000)</f>
        <v>4.8104295653283967E-3</v>
      </c>
      <c r="J116" s="26">
        <f>IF(ISBLANK('2.1 Nominal investment'!J116),NA(),'2.1 Nominal investment'!J116/'Historical population and GDP'!$L113/1000000)</f>
        <v>8.5694134167358139E-3</v>
      </c>
      <c r="K116" s="8">
        <f>IF(ISBLANK('2.1 Nominal investment'!K116),NA(),'2.1 Nominal investment'!K116/'Historical population and GDP'!$L113/1000000)</f>
        <v>2.9438948107487076E-3</v>
      </c>
      <c r="L116" s="8">
        <f>IF(ISBLANK('2.1 Nominal investment'!L116),NA(),'2.1 Nominal investment'!L116/'Historical population and GDP'!$L113/1000000)</f>
        <v>5.6169017680474881E-3</v>
      </c>
      <c r="M116" s="8">
        <f>IF(ISBLANK('2.1 Nominal investment'!M116),NA(),'2.1 Nominal investment'!M116/'Historical population and GDP'!$L113/1000000)</f>
        <v>3.2405055211591244E-3</v>
      </c>
      <c r="N116" s="8" t="e">
        <f>IF(ISBLANK('2.1 Nominal investment'!N116),NA(),'2.1 Nominal investment'!N116/'Historical population and GDP'!$L113/1000000)</f>
        <v>#N/A</v>
      </c>
      <c r="O116" s="8"/>
      <c r="P116" s="8">
        <f>IF(ISBLANK('2.1 Nominal investment'!P116),NA(),'2.1 Nominal investment'!P116/'Historical population and GDP'!$L113/1000000)</f>
        <v>4.0083742899087248E-2</v>
      </c>
      <c r="Q116" s="8">
        <f>IF(ISBLANK('2.1 Nominal investment'!Q116),NA(),'2.1 Nominal investment'!Q116/'Historical population and GDP'!$L113/1000000)</f>
        <v>2.5181145082019532E-2</v>
      </c>
      <c r="R116" s="8">
        <f>IF(ISBLANK('2.1 Nominal investment'!R116),NA(),'2.1 Nominal investment'!R116/'Historical population and GDP'!$L113/1000000)</f>
        <v>6.5264887981106787E-2</v>
      </c>
      <c r="T116" s="35"/>
      <c r="V116" s="17"/>
      <c r="W116" s="17"/>
      <c r="X116" s="17"/>
      <c r="Y116" s="17"/>
    </row>
    <row r="117" spans="1:25">
      <c r="A117" s="4">
        <f t="shared" si="1"/>
        <v>1979</v>
      </c>
      <c r="B117" s="8">
        <f>IF(ISBLANK('2.1 Nominal investment'!B117),NA(),'2.1 Nominal investment'!B117/'Historical population and GDP'!$L114/1000000)</f>
        <v>2.3193711398090959E-3</v>
      </c>
      <c r="C117" s="8">
        <f>IF(ISBLANK('2.1 Nominal investment'!C117),NA(),'2.1 Nominal investment'!C117/'Historical population and GDP'!$L114/1000000)</f>
        <v>1.6822571588994946E-3</v>
      </c>
      <c r="D117" s="8">
        <f>IF(ISBLANK('2.1 Nominal investment'!D117),NA(),'2.1 Nominal investment'!D117/'Historical population and GDP'!$L114/1000000)</f>
        <v>4.001628298708591E-3</v>
      </c>
      <c r="E117" s="8">
        <f>IF(ISBLANK('2.1 Nominal investment'!E117),NA(),'2.1 Nominal investment'!E117/'Historical population and GDP'!$L114/1000000)</f>
        <v>3.3536777091521617E-3</v>
      </c>
      <c r="F117" s="8">
        <f>IF(ISBLANK('2.1 Nominal investment'!F117),NA(),'2.1 Nominal investment'!F117/'Historical population and GDP'!$L114/1000000)</f>
        <v>2.3694553621560921E-2</v>
      </c>
      <c r="G117" s="8">
        <f>IF(ISBLANK('2.1 Nominal investment'!G117),NA(),'2.1 Nominal investment'!G117/'Historical population and GDP'!$L114/1000000)</f>
        <v>1.5721504772599662E-3</v>
      </c>
      <c r="H117" s="8">
        <f>IF(ISBLANK('2.1 Nominal investment'!H117),NA(),'2.1 Nominal investment'!H117/'Historical population and GDP'!$L114/1000000)</f>
        <v>5.5152161706906238E-3</v>
      </c>
      <c r="I117" s="8">
        <f>IF(ISBLANK('2.1 Nominal investment'!I117),NA(),'2.1 Nominal investment'!I117/'Historical population and GDP'!$L114/1000000)</f>
        <v>4.8394160583941602E-3</v>
      </c>
      <c r="J117" s="26">
        <f>IF(ISBLANK('2.1 Nominal investment'!J117),NA(),'2.1 Nominal investment'!J117/'Historical population and GDP'!$L114/1000000)</f>
        <v>7.2668163952835487E-3</v>
      </c>
      <c r="K117" s="8">
        <f>IF(ISBLANK('2.1 Nominal investment'!K117),NA(),'2.1 Nominal investment'!K117/'Historical population and GDP'!$L114/1000000)</f>
        <v>3.1826501965188094E-3</v>
      </c>
      <c r="L117" s="8">
        <f>IF(ISBLANK('2.1 Nominal investment'!L117),NA(),'2.1 Nominal investment'!L117/'Historical population and GDP'!$L114/1000000)</f>
        <v>6.2324536777091525E-3</v>
      </c>
      <c r="M117" s="8">
        <f>IF(ISBLANK('2.1 Nominal investment'!M117),NA(),'2.1 Nominal investment'!M117/'Historical population and GDP'!$L114/1000000)</f>
        <v>2.7032004491858506E-3</v>
      </c>
      <c r="N117" s="8" t="e">
        <f>IF(ISBLANK('2.1 Nominal investment'!N117),NA(),'2.1 Nominal investment'!N117/'Historical population and GDP'!$L114/1000000)</f>
        <v>#N/A</v>
      </c>
      <c r="O117" s="8"/>
      <c r="P117" s="8">
        <f>IF(ISBLANK('2.1 Nominal investment'!P117),NA(),'2.1 Nominal investment'!P117/'Historical population and GDP'!$L114/1000000)</f>
        <v>3.813722627737226E-2</v>
      </c>
      <c r="Q117" s="8">
        <f>IF(ISBLANK('2.1 Nominal investment'!Q117),NA(),'2.1 Nominal investment'!Q117/'Historical population and GDP'!$L114/1000000)</f>
        <v>2.4224536777091521E-2</v>
      </c>
      <c r="R117" s="8">
        <f>IF(ISBLANK('2.1 Nominal investment'!R117),NA(),'2.1 Nominal investment'!R117/'Historical population and GDP'!$L114/1000000)</f>
        <v>6.2361763054463788E-2</v>
      </c>
      <c r="T117" s="35"/>
      <c r="V117" s="17"/>
      <c r="W117" s="17"/>
      <c r="X117" s="17"/>
      <c r="Y117" s="17"/>
    </row>
    <row r="118" spans="1:25">
      <c r="A118" s="4">
        <f t="shared" si="1"/>
        <v>1980</v>
      </c>
      <c r="B118" s="8">
        <f>IF(ISBLANK('2.1 Nominal investment'!B118),NA(),'2.1 Nominal investment'!B118/'Historical population and GDP'!$L115/1000000)</f>
        <v>1.7343035140659983E-3</v>
      </c>
      <c r="C118" s="8">
        <f>IF(ISBLANK('2.1 Nominal investment'!C118),NA(),'2.1 Nominal investment'!C118/'Historical population and GDP'!$L115/1000000)</f>
        <v>1.6065900905285701E-3</v>
      </c>
      <c r="D118" s="8">
        <f>IF(ISBLANK('2.1 Nominal investment'!D118),NA(),'2.1 Nominal investment'!D118/'Historical population and GDP'!$L115/1000000)</f>
        <v>3.3408936045945686E-3</v>
      </c>
      <c r="E118" s="8">
        <f>IF(ISBLANK('2.1 Nominal investment'!E118),NA(),'2.1 Nominal investment'!E118/'Historical population and GDP'!$L115/1000000)</f>
        <v>3.0609851065900905E-3</v>
      </c>
      <c r="F118" s="8">
        <f>IF(ISBLANK('2.1 Nominal investment'!F118),NA(),'2.1 Nominal investment'!F118/'Historical population and GDP'!$L115/1000000)</f>
        <v>1.8933125669230021E-2</v>
      </c>
      <c r="G118" s="8">
        <f>IF(ISBLANK('2.1 Nominal investment'!G118),NA(),'2.1 Nominal investment'!G118/'Historical population and GDP'!$L115/1000000)</f>
        <v>2.0441935169862747E-3</v>
      </c>
      <c r="H118" s="8">
        <f>IF(ISBLANK('2.1 Nominal investment'!H118),NA(),'2.1 Nominal investment'!H118/'Historical population and GDP'!$L115/1000000)</f>
        <v>3.9761024043609462E-3</v>
      </c>
      <c r="I118" s="8">
        <f>IF(ISBLANK('2.1 Nominal investment'!I118),NA(),'2.1 Nominal investment'!I118/'Historical population and GDP'!$L115/1000000)</f>
        <v>4.7304584834030961E-3</v>
      </c>
      <c r="J118" s="26">
        <f>IF(ISBLANK('2.1 Nominal investment'!J118),NA(),'2.1 Nominal investment'!J118/'Historical population and GDP'!$L115/1000000)</f>
        <v>5.7802491969239757E-3</v>
      </c>
      <c r="K118" s="8">
        <f>IF(ISBLANK('2.1 Nominal investment'!K118),NA(),'2.1 Nominal investment'!K118/'Historical population and GDP'!$L115/1000000)</f>
        <v>3.3706317531392968E-3</v>
      </c>
      <c r="L118" s="8">
        <f>IF(ISBLANK('2.1 Nominal investment'!L118),NA(),'2.1 Nominal investment'!L118/'Historical population and GDP'!$L115/1000000)</f>
        <v>7.7387326000194689E-3</v>
      </c>
      <c r="M118" s="8">
        <f>IF(ISBLANK('2.1 Nominal investment'!M118),NA(),'2.1 Nominal investment'!M118/'Historical population and GDP'!$L115/1000000)</f>
        <v>2.230090020931972E-3</v>
      </c>
      <c r="N118" s="8" t="e">
        <f>IF(ISBLANK('2.1 Nominal investment'!N118),NA(),'2.1 Nominal investment'!N118/'Historical population and GDP'!$L115/1000000)</f>
        <v>#N/A</v>
      </c>
      <c r="O118" s="8"/>
      <c r="P118" s="8">
        <f>IF(ISBLANK('2.1 Nominal investment'!P118),NA(),'2.1 Nominal investment'!P118/'Historical population and GDP'!$L115/1000000)</f>
        <v>3.1355300301761903E-2</v>
      </c>
      <c r="Q118" s="8">
        <f>IF(ISBLANK('2.1 Nominal investment'!Q118),NA(),'2.1 Nominal investment'!Q118/'Historical population and GDP'!$L115/1000000)</f>
        <v>2.3850162054417808E-2</v>
      </c>
      <c r="R118" s="8">
        <f>IF(ISBLANK('2.1 Nominal investment'!R118),NA(),'2.1 Nominal investment'!R118/'Historical population and GDP'!$L115/1000000)</f>
        <v>5.5205462356179714E-2</v>
      </c>
      <c r="T118" s="35"/>
      <c r="V118" s="17"/>
      <c r="W118" s="17"/>
      <c r="X118" s="17"/>
      <c r="Y118" s="17"/>
    </row>
    <row r="119" spans="1:25">
      <c r="A119" s="4">
        <f t="shared" si="1"/>
        <v>1981</v>
      </c>
      <c r="B119" s="8">
        <f>IF(ISBLANK('2.1 Nominal investment'!B119),NA(),'2.1 Nominal investment'!B119/'Historical population and GDP'!$L116/1000000)</f>
        <v>1.6875937968984492E-3</v>
      </c>
      <c r="C119" s="8">
        <f>IF(ISBLANK('2.1 Nominal investment'!C119),NA(),'2.1 Nominal investment'!C119/'Historical population and GDP'!$L116/1000000)</f>
        <v>1.2955644488911123E-3</v>
      </c>
      <c r="D119" s="8">
        <f>IF(ISBLANK('2.1 Nominal investment'!D119),NA(),'2.1 Nominal investment'!D119/'Historical population and GDP'!$L116/1000000)</f>
        <v>2.9831582457895615E-3</v>
      </c>
      <c r="E119" s="8">
        <f>IF(ISBLANK('2.1 Nominal investment'!E119),NA(),'2.1 Nominal investment'!E119/'Historical population and GDP'!$L116/1000000)</f>
        <v>2.7774303818575955E-3</v>
      </c>
      <c r="F119" s="8">
        <f>IF(ISBLANK('2.1 Nominal investment'!F119),NA(),'2.1 Nominal investment'!F119/'Historical population and GDP'!$L116/1000000)</f>
        <v>1.7342004335501083E-2</v>
      </c>
      <c r="G119" s="8">
        <f>IF(ISBLANK('2.1 Nominal investment'!G119),NA(),'2.1 Nominal investment'!G119/'Historical population and GDP'!$L116/1000000)</f>
        <v>2.2094380523595132E-3</v>
      </c>
      <c r="H119" s="8">
        <f>IF(ISBLANK('2.1 Nominal investment'!H119),NA(),'2.1 Nominal investment'!H119/'Historical population and GDP'!$L116/1000000)</f>
        <v>5.1489077872269471E-3</v>
      </c>
      <c r="I119" s="8">
        <f>IF(ISBLANK('2.1 Nominal investment'!I119),NA(),'2.1 Nominal investment'!I119/'Historical population and GDP'!$L116/1000000)</f>
        <v>4.1770468567617148E-3</v>
      </c>
      <c r="J119" s="26">
        <f>IF(ISBLANK('2.1 Nominal investment'!J119),NA(),'2.1 Nominal investment'!J119/'Historical population and GDP'!$L116/1000000)</f>
        <v>5.6634567283641822E-3</v>
      </c>
      <c r="K119" s="8">
        <f>IF(ISBLANK('2.1 Nominal investment'!K119),NA(),'2.1 Nominal investment'!K119/'Historical population and GDP'!$L116/1000000)</f>
        <v>3.4077455394363847E-3</v>
      </c>
      <c r="L119" s="8">
        <f>IF(ISBLANK('2.1 Nominal investment'!L119),NA(),'2.1 Nominal investment'!L119/'Historical population and GDP'!$L116/1000000)</f>
        <v>8.2958145739536436E-3</v>
      </c>
      <c r="M119" s="8">
        <f>IF(ISBLANK('2.1 Nominal investment'!M119),NA(),'2.1 Nominal investment'!M119/'Historical population and GDP'!$L116/1000000)</f>
        <v>1.5739625281073137E-3</v>
      </c>
      <c r="N119" s="8" t="e">
        <f>IF(ISBLANK('2.1 Nominal investment'!N119),NA(),'2.1 Nominal investment'!N119/'Historical population and GDP'!$L116/1000000)</f>
        <v>#N/A</v>
      </c>
      <c r="O119" s="8"/>
      <c r="P119" s="8">
        <f>IF(ISBLANK('2.1 Nominal investment'!P119),NA(),'2.1 Nominal investment'!P119/'Historical population and GDP'!$L116/1000000)</f>
        <v>3.0460938802734702E-2</v>
      </c>
      <c r="Q119" s="8">
        <f>IF(ISBLANK('2.1 Nominal investment'!Q119),NA(),'2.1 Nominal investment'!Q119/'Historical population and GDP'!$L116/1000000)</f>
        <v>2.3118026226623237E-2</v>
      </c>
      <c r="R119" s="8">
        <f>IF(ISBLANK('2.1 Nominal investment'!R119),NA(),'2.1 Nominal investment'!R119/'Historical population and GDP'!$L116/1000000)</f>
        <v>5.3578965029357939E-2</v>
      </c>
      <c r="T119" s="35"/>
      <c r="V119" s="17"/>
      <c r="W119" s="17"/>
      <c r="X119" s="17"/>
      <c r="Y119" s="17"/>
    </row>
    <row r="120" spans="1:25">
      <c r="A120" s="4">
        <f t="shared" si="1"/>
        <v>1982</v>
      </c>
      <c r="B120" s="8">
        <f>IF(ISBLANK('2.1 Nominal investment'!B120),NA(),'2.1 Nominal investment'!B120/'Historical population and GDP'!$L117/1000000)</f>
        <v>1.5646617059390934E-3</v>
      </c>
      <c r="C120" s="8">
        <f>IF(ISBLANK('2.1 Nominal investment'!C120),NA(),'2.1 Nominal investment'!C120/'Historical population and GDP'!$L117/1000000)</f>
        <v>1.3980983877635385E-3</v>
      </c>
      <c r="D120" s="8">
        <f>IF(ISBLANK('2.1 Nominal investment'!D120),NA(),'2.1 Nominal investment'!D120/'Historical population and GDP'!$L117/1000000)</f>
        <v>2.9627600937026316E-3</v>
      </c>
      <c r="E120" s="8">
        <f>IF(ISBLANK('2.1 Nominal investment'!E120),NA(),'2.1 Nominal investment'!E120/'Historical population and GDP'!$L117/1000000)</f>
        <v>3.3963759129116717E-3</v>
      </c>
      <c r="F120" s="8">
        <f>IF(ISBLANK('2.1 Nominal investment'!F120),NA(),'2.1 Nominal investment'!F120/'Historical population and GDP'!$L117/1000000)</f>
        <v>1.7879288962381151E-2</v>
      </c>
      <c r="G120" s="8">
        <f>IF(ISBLANK('2.1 Nominal investment'!G120),NA(),'2.1 Nominal investment'!G120/'Historical population and GDP'!$L117/1000000)</f>
        <v>2.0325203252032518E-3</v>
      </c>
      <c r="H120" s="8">
        <f>IF(ISBLANK('2.1 Nominal investment'!H120),NA(),'2.1 Nominal investment'!H120/'Historical population and GDP'!$L117/1000000)</f>
        <v>5.4945569794680998E-3</v>
      </c>
      <c r="I120" s="8">
        <f>IF(ISBLANK('2.1 Nominal investment'!I120),NA(),'2.1 Nominal investment'!I120/'Historical population and GDP'!$L117/1000000)</f>
        <v>3.1161292545128839E-3</v>
      </c>
      <c r="J120" s="26">
        <f>IF(ISBLANK('2.1 Nominal investment'!J120),NA(),'2.1 Nominal investment'!J120/'Historical population and GDP'!$L117/1000000)</f>
        <v>5.2125878462174454E-3</v>
      </c>
      <c r="K120" s="8">
        <f>IF(ISBLANK('2.1 Nominal investment'!K120),NA(),'2.1 Nominal investment'!K120/'Historical population and GDP'!$L117/1000000)</f>
        <v>3.2699462587846219E-3</v>
      </c>
      <c r="L120" s="8">
        <f>IF(ISBLANK('2.1 Nominal investment'!L120),NA(),'2.1 Nominal investment'!L120/'Historical population and GDP'!$L117/1000000)</f>
        <v>9.3702631941573657E-3</v>
      </c>
      <c r="M120" s="8">
        <f>IF(ISBLANK('2.1 Nominal investment'!M120),NA(),'2.1 Nominal investment'!M120/'Historical population and GDP'!$L117/1000000)</f>
        <v>8.0042003210138192E-4</v>
      </c>
      <c r="N120" s="8" t="e">
        <f>IF(ISBLANK('2.1 Nominal investment'!N120),NA(),'2.1 Nominal investment'!N120/'Historical population and GDP'!$L117/1000000)</f>
        <v>#N/A</v>
      </c>
      <c r="O120" s="8"/>
      <c r="P120" s="8">
        <f>IF(ISBLANK('2.1 Nominal investment'!P120),NA(),'2.1 Nominal investment'!P120/'Historical population and GDP'!$L117/1000000)</f>
        <v>3.1765502273666806E-2</v>
      </c>
      <c r="Q120" s="8">
        <f>IF(ISBLANK('2.1 Nominal investment'!Q120),NA(),'2.1 Nominal investment'!Q120/'Historical population and GDP'!$L117/1000000)</f>
        <v>2.1769346585773695E-2</v>
      </c>
      <c r="R120" s="8">
        <f>IF(ISBLANK('2.1 Nominal investment'!R120),NA(),'2.1 Nominal investment'!R120/'Historical population and GDP'!$L117/1000000)</f>
        <v>5.3534848859440501E-2</v>
      </c>
      <c r="T120" s="35"/>
      <c r="V120" s="17"/>
      <c r="W120" s="17"/>
      <c r="X120" s="17"/>
      <c r="Y120" s="17"/>
    </row>
    <row r="121" spans="1:25">
      <c r="A121" s="4">
        <f t="shared" si="1"/>
        <v>1983</v>
      </c>
      <c r="B121" s="8">
        <f>IF(ISBLANK('2.1 Nominal investment'!B121),NA(),'2.1 Nominal investment'!B121/'Historical population and GDP'!$L118/1000000)</f>
        <v>1.3143062286842578E-3</v>
      </c>
      <c r="C121" s="8">
        <f>IF(ISBLANK('2.1 Nominal investment'!C121),NA(),'2.1 Nominal investment'!C121/'Historical population and GDP'!$L118/1000000)</f>
        <v>1.3120624663435648E-3</v>
      </c>
      <c r="D121" s="8">
        <f>IF(ISBLANK('2.1 Nominal investment'!D121),NA(),'2.1 Nominal investment'!D121/'Historical population and GDP'!$L118/1000000)</f>
        <v>2.6263686950278226E-3</v>
      </c>
      <c r="E121" s="8">
        <f>IF(ISBLANK('2.1 Nominal investment'!E121),NA(),'2.1 Nominal investment'!E121/'Historical population and GDP'!$L118/1000000)</f>
        <v>3.1851552683539756E-3</v>
      </c>
      <c r="F121" s="8">
        <f>IF(ISBLANK('2.1 Nominal investment'!F121),NA(),'2.1 Nominal investment'!F121/'Historical population and GDP'!$L118/1000000)</f>
        <v>1.7621013582241368E-2</v>
      </c>
      <c r="G121" s="8">
        <f>IF(ISBLANK('2.1 Nominal investment'!G121),NA(),'2.1 Nominal investment'!G121/'Historical population and GDP'!$L118/1000000)</f>
        <v>1.9146771973912523E-3</v>
      </c>
      <c r="H121" s="8">
        <f>IF(ISBLANK('2.1 Nominal investment'!H121),NA(),'2.1 Nominal investment'!H121/'Historical population and GDP'!$L118/1000000)</f>
        <v>6.284568898462275E-3</v>
      </c>
      <c r="I121" s="8">
        <f>IF(ISBLANK('2.1 Nominal investment'!I121),NA(),'2.1 Nominal investment'!I121/'Historical population and GDP'!$L118/1000000)</f>
        <v>2.549362771495243E-3</v>
      </c>
      <c r="J121" s="26">
        <f>IF(ISBLANK('2.1 Nominal investment'!J121),NA(),'2.1 Nominal investment'!J121/'Historical population and GDP'!$L118/1000000)</f>
        <v>4.579399270029318E-3</v>
      </c>
      <c r="K121" s="8">
        <f>IF(ISBLANK('2.1 Nominal investment'!K121),NA(),'2.1 Nominal investment'!K121/'Historical population and GDP'!$L118/1000000)</f>
        <v>3.2153413510440975E-3</v>
      </c>
      <c r="L121" s="8">
        <f>IF(ISBLANK('2.1 Nominal investment'!L121),NA(),'2.1 Nominal investment'!L121/'Historical population and GDP'!$L118/1000000)</f>
        <v>8.7656315443068265E-3</v>
      </c>
      <c r="M121" s="8">
        <f>IF(ISBLANK('2.1 Nominal investment'!M121),NA(),'2.1 Nominal investment'!M121/'Historical population and GDP'!$L118/1000000)</f>
        <v>6.9249328970724547E-4</v>
      </c>
      <c r="N121" s="8" t="e">
        <f>IF(ISBLANK('2.1 Nominal investment'!N121),NA(),'2.1 Nominal investment'!N121/'Historical population and GDP'!$L118/1000000)</f>
        <v>#N/A</v>
      </c>
      <c r="O121" s="8"/>
      <c r="P121" s="8">
        <f>IF(ISBLANK('2.1 Nominal investment'!P121),NA(),'2.1 Nominal investment'!P121/'Historical population and GDP'!$L118/1000000)</f>
        <v>3.1631783641476695E-2</v>
      </c>
      <c r="Q121" s="8">
        <f>IF(ISBLANK('2.1 Nominal investment'!Q121),NA(),'2.1 Nominal investment'!Q121/'Historical population and GDP'!$L118/1000000)</f>
        <v>1.980222822658273E-2</v>
      </c>
      <c r="R121" s="8">
        <f>IF(ISBLANK('2.1 Nominal investment'!R121),NA(),'2.1 Nominal investment'!R121/'Historical population and GDP'!$L118/1000000)</f>
        <v>5.1434011868059425E-2</v>
      </c>
      <c r="T121" s="35"/>
      <c r="V121" s="17"/>
      <c r="W121" s="17"/>
      <c r="X121" s="17"/>
      <c r="Y121" s="17"/>
    </row>
    <row r="122" spans="1:25">
      <c r="A122" s="4">
        <f t="shared" si="1"/>
        <v>1984</v>
      </c>
      <c r="B122" s="8">
        <f>IF(ISBLANK('2.1 Nominal investment'!B122),NA(),'2.1 Nominal investment'!B122/'Historical population and GDP'!$L119/1000000)</f>
        <v>1.4471586180978713E-3</v>
      </c>
      <c r="C122" s="8">
        <f>IF(ISBLANK('2.1 Nominal investment'!C122),NA(),'2.1 Nominal investment'!C122/'Historical population and GDP'!$L119/1000000)</f>
        <v>1.8531930314337102E-3</v>
      </c>
      <c r="D122" s="8">
        <f>IF(ISBLANK('2.1 Nominal investment'!D122),NA(),'2.1 Nominal investment'!D122/'Historical population and GDP'!$L119/1000000)</f>
        <v>3.3003516495315813E-3</v>
      </c>
      <c r="E122" s="8">
        <f>IF(ISBLANK('2.1 Nominal investment'!E122),NA(),'2.1 Nominal investment'!E122/'Historical population and GDP'!$L119/1000000)</f>
        <v>2.3013180146565378E-3</v>
      </c>
      <c r="F122" s="8">
        <f>IF(ISBLANK('2.1 Nominal investment'!F122),NA(),'2.1 Nominal investment'!F122/'Historical population and GDP'!$L119/1000000)</f>
        <v>1.6589267978417848E-2</v>
      </c>
      <c r="G122" s="8">
        <f>IF(ISBLANK('2.1 Nominal investment'!G122),NA(),'2.1 Nominal investment'!G122/'Historical population and GDP'!$L119/1000000)</f>
        <v>1.5032346388210347E-3</v>
      </c>
      <c r="H122" s="8">
        <f>IF(ISBLANK('2.1 Nominal investment'!H122),NA(),'2.1 Nominal investment'!H122/'Historical population and GDP'!$L119/1000000)</f>
        <v>8.9544197782728922E-3</v>
      </c>
      <c r="I122" s="8">
        <f>IF(ISBLANK('2.1 Nominal investment'!I122),NA(),'2.1 Nominal investment'!I122/'Historical population and GDP'!$L119/1000000)</f>
        <v>2.2459936112527849E-3</v>
      </c>
      <c r="J122" s="26">
        <f>IF(ISBLANK('2.1 Nominal investment'!J122),NA(),'2.1 Nominal investment'!J122/'Historical population and GDP'!$L119/1000000)</f>
        <v>4.6148498107534963E-3</v>
      </c>
      <c r="K122" s="8">
        <f>IF(ISBLANK('2.1 Nominal investment'!K122),NA(),'2.1 Nominal investment'!K122/'Historical population and GDP'!$L119/1000000)</f>
        <v>3.0964754516414786E-3</v>
      </c>
      <c r="L122" s="8">
        <f>IF(ISBLANK('2.1 Nominal investment'!L122),NA(),'2.1 Nominal investment'!L122/'Historical population and GDP'!$L119/1000000)</f>
        <v>6.3082167879096986E-3</v>
      </c>
      <c r="M122" s="8">
        <f>IF(ISBLANK('2.1 Nominal investment'!M122),NA(),'2.1 Nominal investment'!M122/'Historical population and GDP'!$L119/1000000)</f>
        <v>1.1165484479853001E-3</v>
      </c>
      <c r="N122" s="8" t="e">
        <f>IF(ISBLANK('2.1 Nominal investment'!N122),NA(),'2.1 Nominal investment'!N122/'Historical population and GDP'!$L119/1000000)</f>
        <v>#N/A</v>
      </c>
      <c r="O122" s="8"/>
      <c r="P122" s="8">
        <f>IF(ISBLANK('2.1 Nominal investment'!P122),NA(),'2.1 Nominal investment'!P122/'Historical population and GDP'!$L119/1000000)</f>
        <v>3.2648592059699888E-2</v>
      </c>
      <c r="Q122" s="8">
        <f>IF(ISBLANK('2.1 Nominal investment'!Q122),NA(),'2.1 Nominal investment'!Q122/'Historical population and GDP'!$L119/1000000)</f>
        <v>1.7382084109542756E-2</v>
      </c>
      <c r="R122" s="8">
        <f>IF(ISBLANK('2.1 Nominal investment'!R122),NA(),'2.1 Nominal investment'!R122/'Historical population and GDP'!$L119/1000000)</f>
        <v>5.0030676169242644E-2</v>
      </c>
      <c r="T122" s="35"/>
      <c r="V122" s="17"/>
      <c r="W122" s="17"/>
      <c r="X122" s="17"/>
      <c r="Y122" s="17"/>
    </row>
    <row r="123" spans="1:25">
      <c r="A123" s="4">
        <f t="shared" si="1"/>
        <v>1985</v>
      </c>
      <c r="B123" s="8">
        <f>IF(ISBLANK('2.1 Nominal investment'!B123),NA(),'2.1 Nominal investment'!B123/'Historical population and GDP'!$L120/1000000)</f>
        <v>1.4943423918189565E-3</v>
      </c>
      <c r="C123" s="8">
        <f>IF(ISBLANK('2.1 Nominal investment'!C123),NA(),'2.1 Nominal investment'!C123/'Historical population and GDP'!$L120/1000000)</f>
        <v>1.7229665751349306E-3</v>
      </c>
      <c r="D123" s="8">
        <f>IF(ISBLANK('2.1 Nominal investment'!D123),NA(),'2.1 Nominal investment'!D123/'Historical population and GDP'!$L120/1000000)</f>
        <v>3.2173089669538866E-3</v>
      </c>
      <c r="E123" s="8">
        <f>IF(ISBLANK('2.1 Nominal investment'!E123),NA(),'2.1 Nominal investment'!E123/'Historical population and GDP'!$L120/1000000)</f>
        <v>2.1258364106934318E-3</v>
      </c>
      <c r="F123" s="8">
        <f>IF(ISBLANK('2.1 Nominal investment'!F123),NA(),'2.1 Nominal investment'!F123/'Historical population and GDP'!$L120/1000000)</f>
        <v>1.1362560363601931E-2</v>
      </c>
      <c r="G123" s="8">
        <f>IF(ISBLANK('2.1 Nominal investment'!G123),NA(),'2.1 Nominal investment'!G123/'Historical population and GDP'!$L120/1000000)</f>
        <v>1.2072720386327052E-3</v>
      </c>
      <c r="H123" s="8">
        <f>IF(ISBLANK('2.1 Nominal investment'!H123),NA(),'2.1 Nominal investment'!H123/'Historical population and GDP'!$L120/1000000)</f>
        <v>9.2087397026796702E-3</v>
      </c>
      <c r="I123" s="8">
        <f>IF(ISBLANK('2.1 Nominal investment'!I123),NA(),'2.1 Nominal investment'!I123/'Historical population and GDP'!$L120/1000000)</f>
        <v>1.9789319193258214E-3</v>
      </c>
      <c r="J123" s="26">
        <f>IF(ISBLANK('2.1 Nominal investment'!J123),NA(),'2.1 Nominal investment'!J123/'Historical population and GDP'!$L120/1000000)</f>
        <v>4.0791118265315783E-3</v>
      </c>
      <c r="K123" s="8">
        <f>IF(ISBLANK('2.1 Nominal investment'!K123),NA(),'2.1 Nominal investment'!K123/'Historical population and GDP'!$L120/1000000)</f>
        <v>3.1051983713663482E-3</v>
      </c>
      <c r="L123" s="8">
        <f>IF(ISBLANK('2.1 Nominal investment'!L123),NA(),'2.1 Nominal investment'!L123/'Historical population and GDP'!$L120/1000000)</f>
        <v>6.1783921977085505E-3</v>
      </c>
      <c r="M123" s="8">
        <f>IF(ISBLANK('2.1 Nominal investment'!M123),NA(),'2.1 Nominal investment'!M123/'Historical population and GDP'!$L120/1000000)</f>
        <v>1.3804762234872069E-3</v>
      </c>
      <c r="N123" s="8" t="e">
        <f>IF(ISBLANK('2.1 Nominal investment'!N123),NA(),'2.1 Nominal investment'!N123/'Historical population and GDP'!$L120/1000000)</f>
        <v>#N/A</v>
      </c>
      <c r="O123" s="8"/>
      <c r="P123" s="8">
        <f>IF(ISBLANK('2.1 Nominal investment'!P123),NA(),'2.1 Nominal investment'!P123/'Historical population and GDP'!$L120/1000000)</f>
        <v>2.7121717482561623E-2</v>
      </c>
      <c r="Q123" s="8">
        <f>IF(ISBLANK('2.1 Nominal investment'!Q123),NA(),'2.1 Nominal investment'!Q123/'Historical population and GDP'!$L120/1000000)</f>
        <v>1.6722110538419509E-2</v>
      </c>
      <c r="R123" s="8">
        <f>IF(ISBLANK('2.1 Nominal investment'!R123),NA(),'2.1 Nominal investment'!R123/'Historical population and GDP'!$L120/1000000)</f>
        <v>4.3843828020981128E-2</v>
      </c>
      <c r="T123" s="35"/>
      <c r="V123" s="17"/>
      <c r="W123" s="17"/>
      <c r="X123" s="17"/>
      <c r="Y123" s="17"/>
    </row>
    <row r="124" spans="1:25">
      <c r="A124" s="4">
        <f t="shared" si="1"/>
        <v>1986</v>
      </c>
      <c r="B124" s="8">
        <f>IF(ISBLANK('2.1 Nominal investment'!B124),NA(),'2.1 Nominal investment'!B124/'Historical population and GDP'!$L121/1000000)</f>
        <v>1.1251563172676767E-3</v>
      </c>
      <c r="C124" s="8">
        <f>IF(ISBLANK('2.1 Nominal investment'!C124),NA(),'2.1 Nominal investment'!C124/'Historical population and GDP'!$L121/1000000)</f>
        <v>1.4909489739437054E-3</v>
      </c>
      <c r="D124" s="8">
        <f>IF(ISBLANK('2.1 Nominal investment'!D124),NA(),'2.1 Nominal investment'!D124/'Historical population and GDP'!$L121/1000000)</f>
        <v>2.6161052912113819E-3</v>
      </c>
      <c r="E124" s="8">
        <f>IF(ISBLANK('2.1 Nominal investment'!E124),NA(),'2.1 Nominal investment'!E124/'Historical population and GDP'!$L121/1000000)</f>
        <v>1.9245303648427942E-3</v>
      </c>
      <c r="F124" s="8">
        <f>IF(ISBLANK('2.1 Nominal investment'!F124),NA(),'2.1 Nominal investment'!F124/'Historical population and GDP'!$L121/1000000)</f>
        <v>1.1193341396912604E-2</v>
      </c>
      <c r="G124" s="8">
        <f>IF(ISBLANK('2.1 Nominal investment'!G124),NA(),'2.1 Nominal investment'!G124/'Historical population and GDP'!$L121/1000000)</f>
        <v>1.4145431435658789E-3</v>
      </c>
      <c r="H124" s="8">
        <f>IF(ISBLANK('2.1 Nominal investment'!H124),NA(),'2.1 Nominal investment'!H124/'Historical population and GDP'!$L121/1000000)</f>
        <v>1.1583734803911519E-2</v>
      </c>
      <c r="I124" s="8">
        <f>IF(ISBLANK('2.1 Nominal investment'!I124),NA(),'2.1 Nominal investment'!I124/'Historical population and GDP'!$L121/1000000)</f>
        <v>1.9545296131532009E-3</v>
      </c>
      <c r="J124" s="26">
        <f>IF(ISBLANK('2.1 Nominal investment'!J124),NA(),'2.1 Nominal investment'!J124/'Historical population and GDP'!$L121/1000000)</f>
        <v>4.8320793784210414E-3</v>
      </c>
      <c r="K124" s="8">
        <f>IF(ISBLANK('2.1 Nominal investment'!K124),NA(),'2.1 Nominal investment'!K124/'Historical population and GDP'!$L121/1000000)</f>
        <v>2.9158449332704652E-3</v>
      </c>
      <c r="L124" s="8">
        <f>IF(ISBLANK('2.1 Nominal investment'!L124),NA(),'2.1 Nominal investment'!L124/'Historical population and GDP'!$L121/1000000)</f>
        <v>8.671764488816909E-3</v>
      </c>
      <c r="M124" s="8">
        <f>IF(ISBLANK('2.1 Nominal investment'!M124),NA(),'2.1 Nominal investment'!M124/'Historical population and GDP'!$L121/1000000)</f>
        <v>2.0928726843836305E-3</v>
      </c>
      <c r="N124" s="8" t="e">
        <f>IF(ISBLANK('2.1 Nominal investment'!N124),NA(),'2.1 Nominal investment'!N124/'Historical population and GDP'!$L121/1000000)</f>
        <v>#N/A</v>
      </c>
      <c r="O124" s="8"/>
      <c r="P124" s="8">
        <f>IF(ISBLANK('2.1 Nominal investment'!P124),NA(),'2.1 Nominal investment'!P124/'Historical population and GDP'!$L121/1000000)</f>
        <v>2.8732255000444178E-2</v>
      </c>
      <c r="Q124" s="8">
        <f>IF(ISBLANK('2.1 Nominal investment'!Q124),NA(),'2.1 Nominal investment'!Q124/'Historical population and GDP'!$L121/1000000)</f>
        <v>2.0467091098045245E-2</v>
      </c>
      <c r="R124" s="8">
        <f>IF(ISBLANK('2.1 Nominal investment'!R124),NA(),'2.1 Nominal investment'!R124/'Historical population and GDP'!$L121/1000000)</f>
        <v>4.9199346098489423E-2</v>
      </c>
      <c r="T124" s="35"/>
      <c r="V124" s="17"/>
      <c r="W124" s="17"/>
      <c r="X124" s="17"/>
      <c r="Y124" s="17"/>
    </row>
    <row r="125" spans="1:25">
      <c r="A125" s="4">
        <f t="shared" si="1"/>
        <v>1987</v>
      </c>
      <c r="B125" s="8">
        <f>IF(ISBLANK('2.1 Nominal investment'!B125),NA(),'2.1 Nominal investment'!B125/'Historical population and GDP'!$L122/1000000)</f>
        <v>1.1310544751781614E-3</v>
      </c>
      <c r="C125" s="8">
        <f>IF(ISBLANK('2.1 Nominal investment'!C125),NA(),'2.1 Nominal investment'!C125/'Historical population and GDP'!$L122/1000000)</f>
        <v>1.1697237416527187E-3</v>
      </c>
      <c r="D125" s="8">
        <f>IF(ISBLANK('2.1 Nominal investment'!D125),NA(),'2.1 Nominal investment'!D125/'Historical population and GDP'!$L122/1000000)</f>
        <v>2.3007782168308804E-3</v>
      </c>
      <c r="E125" s="8">
        <f>IF(ISBLANK('2.1 Nominal investment'!E125),NA(),'2.1 Nominal investment'!E125/'Historical population and GDP'!$L122/1000000)</f>
        <v>1.6901540903835864E-3</v>
      </c>
      <c r="F125" s="8">
        <f>IF(ISBLANK('2.1 Nominal investment'!F125),NA(),'2.1 Nominal investment'!F125/'Historical population and GDP'!$L122/1000000)</f>
        <v>1.0025365382292548E-2</v>
      </c>
      <c r="G125" s="8">
        <f>IF(ISBLANK('2.1 Nominal investment'!G125),NA(),'2.1 Nominal investment'!G125/'Historical population and GDP'!$L122/1000000)</f>
        <v>2.0016220040377547E-3</v>
      </c>
      <c r="H125" s="8">
        <f>IF(ISBLANK('2.1 Nominal investment'!H125),NA(),'2.1 Nominal investment'!H125/'Historical population and GDP'!$L122/1000000)</f>
        <v>1.2032284782496161E-2</v>
      </c>
      <c r="I125" s="8">
        <f>IF(ISBLANK('2.1 Nominal investment'!I125),NA(),'2.1 Nominal investment'!I125/'Historical population and GDP'!$L122/1000000)</f>
        <v>2.1207012579158974E-3</v>
      </c>
      <c r="J125" s="26">
        <f>IF(ISBLANK('2.1 Nominal investment'!J125),NA(),'2.1 Nominal investment'!J125/'Historical population and GDP'!$L122/1000000)</f>
        <v>4.4939347402205235E-3</v>
      </c>
      <c r="K125" s="8">
        <f>IF(ISBLANK('2.1 Nominal investment'!K125),NA(),'2.1 Nominal investment'!K125/'Historical population and GDP'!$L122/1000000)</f>
        <v>3.1967283833451246E-3</v>
      </c>
      <c r="L125" s="8">
        <f>IF(ISBLANK('2.1 Nominal investment'!L125),NA(),'2.1 Nominal investment'!L125/'Historical population and GDP'!$L122/1000000)</f>
        <v>1.0197919003330285E-2</v>
      </c>
      <c r="M125" s="8">
        <f>IF(ISBLANK('2.1 Nominal investment'!M125),NA(),'2.1 Nominal investment'!M125/'Historical population and GDP'!$L122/1000000)</f>
        <v>1.9255583584648311E-3</v>
      </c>
      <c r="N125" s="8" t="e">
        <f>IF(ISBLANK('2.1 Nominal investment'!N125),NA(),'2.1 Nominal investment'!N125/'Historical population and GDP'!$L122/1000000)</f>
        <v>#N/A</v>
      </c>
      <c r="O125" s="8"/>
      <c r="P125" s="8">
        <f>IF(ISBLANK('2.1 Nominal investment'!P125),NA(),'2.1 Nominal investment'!P125/'Historical population and GDP'!$L122/1000000)</f>
        <v>2.8050204476040931E-2</v>
      </c>
      <c r="Q125" s="8">
        <f>IF(ISBLANK('2.1 Nominal investment'!Q125),NA(),'2.1 Nominal investment'!Q125/'Historical population and GDP'!$L122/1000000)</f>
        <v>2.1934841743276663E-2</v>
      </c>
      <c r="R125" s="8">
        <f>IF(ISBLANK('2.1 Nominal investment'!R125),NA(),'2.1 Nominal investment'!R125/'Historical population and GDP'!$L122/1000000)</f>
        <v>4.998504621931759E-2</v>
      </c>
      <c r="T125" s="35"/>
      <c r="V125" s="17"/>
      <c r="W125" s="17"/>
      <c r="X125" s="17"/>
      <c r="Y125" s="17"/>
    </row>
    <row r="126" spans="1:25">
      <c r="A126" s="4">
        <f t="shared" si="1"/>
        <v>1988</v>
      </c>
      <c r="B126" s="8">
        <f>IF(ISBLANK('2.1 Nominal investment'!B126),NA(),'2.1 Nominal investment'!B126/'Historical population and GDP'!$L123/1000000)</f>
        <v>7.9655347031472984E-4</v>
      </c>
      <c r="C126" s="8">
        <f>IF(ISBLANK('2.1 Nominal investment'!C126),NA(),'2.1 Nominal investment'!C126/'Historical population and GDP'!$L123/1000000)</f>
        <v>1.2841161937790599E-3</v>
      </c>
      <c r="D126" s="8">
        <f>IF(ISBLANK('2.1 Nominal investment'!D126),NA(),'2.1 Nominal investment'!D126/'Historical population and GDP'!$L123/1000000)</f>
        <v>2.0806696640937898E-3</v>
      </c>
      <c r="E126" s="8">
        <f>IF(ISBLANK('2.1 Nominal investment'!E126),NA(),'2.1 Nominal investment'!E126/'Historical population and GDP'!$L123/1000000)</f>
        <v>1.5655520943626885E-3</v>
      </c>
      <c r="F126" s="8">
        <f>IF(ISBLANK('2.1 Nominal investment'!F126),NA(),'2.1 Nominal investment'!F126/'Historical population and GDP'!$L123/1000000)</f>
        <v>8.0869151564442136E-3</v>
      </c>
      <c r="G126" s="8">
        <f>IF(ISBLANK('2.1 Nominal investment'!G126),NA(),'2.1 Nominal investment'!G126/'Historical population and GDP'!$L123/1000000)</f>
        <v>1.4577930547669832E-3</v>
      </c>
      <c r="H126" s="8">
        <f>IF(ISBLANK('2.1 Nominal investment'!H126),NA(),'2.1 Nominal investment'!H126/'Historical population and GDP'!$L123/1000000)</f>
        <v>8.7453005355471319E-3</v>
      </c>
      <c r="I126" s="8">
        <f>IF(ISBLANK('2.1 Nominal investment'!I126),NA(),'2.1 Nominal investment'!I126/'Historical population and GDP'!$L123/1000000)</f>
        <v>2.2825509843939417E-3</v>
      </c>
      <c r="J126" s="26">
        <f>IF(ISBLANK('2.1 Nominal investment'!J126),NA(),'2.1 Nominal investment'!J126/'Historical population and GDP'!$L123/1000000)</f>
        <v>4.8918317553362893E-3</v>
      </c>
      <c r="K126" s="8">
        <f>IF(ISBLANK('2.1 Nominal investment'!K126),NA(),'2.1 Nominal investment'!K126/'Historical population and GDP'!$L123/1000000)</f>
        <v>2.8701336566053369E-3</v>
      </c>
      <c r="L126" s="8">
        <f>IF(ISBLANK('2.1 Nominal investment'!L126),NA(),'2.1 Nominal investment'!L126/'Historical population and GDP'!$L123/1000000)</f>
        <v>6.1994567802722243E-3</v>
      </c>
      <c r="M126" s="8">
        <f>IF(ISBLANK('2.1 Nominal investment'!M126),NA(),'2.1 Nominal investment'!M126/'Historical population and GDP'!$L123/1000000)</f>
        <v>2.1316894241496893E-3</v>
      </c>
      <c r="N126" s="8" t="e">
        <f>IF(ISBLANK('2.1 Nominal investment'!N126),NA(),'2.1 Nominal investment'!N126/'Historical population and GDP'!$L123/1000000)</f>
        <v>#N/A</v>
      </c>
      <c r="O126" s="8"/>
      <c r="P126" s="8">
        <f>IF(ISBLANK('2.1 Nominal investment'!P126),NA(),'2.1 Nominal investment'!P126/'Historical population and GDP'!$L123/1000000)</f>
        <v>2.1936230505214808E-2</v>
      </c>
      <c r="Q126" s="8">
        <f>IF(ISBLANK('2.1 Nominal investment'!Q126),NA(),'2.1 Nominal investment'!Q126/'Historical population and GDP'!$L123/1000000)</f>
        <v>1.8375662600757483E-2</v>
      </c>
      <c r="R126" s="8">
        <f>IF(ISBLANK('2.1 Nominal investment'!R126),NA(),'2.1 Nominal investment'!R126/'Historical population and GDP'!$L123/1000000)</f>
        <v>4.0311893105972281E-2</v>
      </c>
      <c r="T126" s="35"/>
      <c r="V126" s="17"/>
      <c r="W126" s="17"/>
      <c r="X126" s="17"/>
      <c r="Y126" s="17"/>
    </row>
    <row r="127" spans="1:25">
      <c r="A127" s="4">
        <f t="shared" si="1"/>
        <v>1989</v>
      </c>
      <c r="B127" s="8">
        <f>IF(ISBLANK('2.1 Nominal investment'!B127),NA(),'2.1 Nominal investment'!B127/'Historical population and GDP'!$L124/1000000)</f>
        <v>1.0043608767061221E-3</v>
      </c>
      <c r="C127" s="8">
        <f>IF(ISBLANK('2.1 Nominal investment'!C127),NA(),'2.1 Nominal investment'!C127/'Historical population and GDP'!$L124/1000000)</f>
        <v>1.5113694285552471E-3</v>
      </c>
      <c r="D127" s="8">
        <f>IF(ISBLANK('2.1 Nominal investment'!D127),NA(),'2.1 Nominal investment'!D127/'Historical population and GDP'!$L124/1000000)</f>
        <v>2.5157303052613694E-3</v>
      </c>
      <c r="E127" s="8">
        <f>IF(ISBLANK('2.1 Nominal investment'!E127),NA(),'2.1 Nominal investment'!E127/'Historical population and GDP'!$L124/1000000)</f>
        <v>1.5021686394442238E-3</v>
      </c>
      <c r="F127" s="8">
        <f>IF(ISBLANK('2.1 Nominal investment'!F127),NA(),'2.1 Nominal investment'!F127/'Historical population and GDP'!$L124/1000000)</f>
        <v>8.2403579316984756E-3</v>
      </c>
      <c r="G127" s="8">
        <f>IF(ISBLANK('2.1 Nominal investment'!G127),NA(),'2.1 Nominal investment'!G127/'Historical population and GDP'!$L124/1000000)</f>
        <v>1.0335844141133828E-3</v>
      </c>
      <c r="H127" s="8">
        <f>IF(ISBLANK('2.1 Nominal investment'!H127),NA(),'2.1 Nominal investment'!H127/'Historical population and GDP'!$L124/1000000)</f>
        <v>1.1580421362632383E-2</v>
      </c>
      <c r="I127" s="8">
        <f>IF(ISBLANK('2.1 Nominal investment'!I127),NA(),'2.1 Nominal investment'!I127/'Historical population and GDP'!$L124/1000000)</f>
        <v>2.6185223990485358E-3</v>
      </c>
      <c r="J127" s="26">
        <f>IF(ISBLANK('2.1 Nominal investment'!J127),NA(),'2.1 Nominal investment'!J127/'Historical population and GDP'!$L124/1000000)</f>
        <v>4.9384521719431388E-3</v>
      </c>
      <c r="K127" s="8">
        <f>IF(ISBLANK('2.1 Nominal investment'!K127),NA(),'2.1 Nominal investment'!K127/'Historical population and GDP'!$L124/1000000)</f>
        <v>2.5611655434105455E-3</v>
      </c>
      <c r="L127" s="8">
        <f>IF(ISBLANK('2.1 Nominal investment'!L127),NA(),'2.1 Nominal investment'!L127/'Historical population and GDP'!$L124/1000000)</f>
        <v>5.4510958826527725E-3</v>
      </c>
      <c r="M127" s="8">
        <f>IF(ISBLANK('2.1 Nominal investment'!M127),NA(),'2.1 Nominal investment'!M127/'Historical population and GDP'!$L124/1000000)</f>
        <v>3.2493158875594921E-3</v>
      </c>
      <c r="N127" s="8" t="e">
        <f>IF(ISBLANK('2.1 Nominal investment'!N127),NA(),'2.1 Nominal investment'!N127/'Historical population and GDP'!$L124/1000000)</f>
        <v>#N/A</v>
      </c>
      <c r="O127" s="8"/>
      <c r="P127" s="8">
        <f>IF(ISBLANK('2.1 Nominal investment'!P127),NA(),'2.1 Nominal investment'!P127/'Historical population and GDP'!$L124/1000000)</f>
        <v>2.4872262653149835E-2</v>
      </c>
      <c r="Q127" s="8">
        <f>IF(ISBLANK('2.1 Nominal investment'!Q127),NA(),'2.1 Nominal investment'!Q127/'Historical population and GDP'!$L124/1000000)</f>
        <v>1.8818551884614485E-2</v>
      </c>
      <c r="R127" s="8">
        <f>IF(ISBLANK('2.1 Nominal investment'!R127),NA(),'2.1 Nominal investment'!R127/'Historical population and GDP'!$L124/1000000)</f>
        <v>4.3690814537764314E-2</v>
      </c>
      <c r="T127" s="35"/>
      <c r="V127" s="17"/>
      <c r="W127" s="17"/>
      <c r="X127" s="17"/>
      <c r="Y127" s="17"/>
    </row>
    <row r="128" spans="1:25">
      <c r="A128" s="4">
        <f t="shared" si="1"/>
        <v>1990</v>
      </c>
      <c r="B128" s="8">
        <f>IF(ISBLANK('2.1 Nominal investment'!B128),NA(),'2.1 Nominal investment'!B128/'Historical population and GDP'!$L125/1000000)</f>
        <v>1.7405774770550011E-3</v>
      </c>
      <c r="C128" s="8">
        <f>IF(ISBLANK('2.1 Nominal investment'!C128),NA(),'2.1 Nominal investment'!C128/'Historical population and GDP'!$L125/1000000)</f>
        <v>1.5774770550010049E-3</v>
      </c>
      <c r="D128" s="8">
        <f>IF(ISBLANK('2.1 Nominal investment'!D128),NA(),'2.1 Nominal investment'!D128/'Historical population and GDP'!$L125/1000000)</f>
        <v>3.318054532056006E-3</v>
      </c>
      <c r="E128" s="8">
        <f>IF(ISBLANK('2.1 Nominal investment'!E128),NA(),'2.1 Nominal investment'!E128/'Historical population and GDP'!$L125/1000000)</f>
        <v>1.4760903061566289E-3</v>
      </c>
      <c r="F128" s="8">
        <f>IF(ISBLANK('2.1 Nominal investment'!F128),NA(),'2.1 Nominal investment'!F128/'Historical population and GDP'!$L125/1000000)</f>
        <v>7.9604506773732799E-3</v>
      </c>
      <c r="G128" s="8">
        <f>IF(ISBLANK('2.1 Nominal investment'!G128),NA(),'2.1 Nominal investment'!G128/'Historical population and GDP'!$L125/1000000)</f>
        <v>1.5597105915455215E-3</v>
      </c>
      <c r="H128" s="8">
        <f>IF(ISBLANK('2.1 Nominal investment'!H128),NA(),'2.1 Nominal investment'!H128/'Historical population and GDP'!$L125/1000000)</f>
        <v>1.1451624572921551E-2</v>
      </c>
      <c r="I128" s="8">
        <f>IF(ISBLANK('2.1 Nominal investment'!I128),NA(),'2.1 Nominal investment'!I128/'Historical population and GDP'!$L125/1000000)</f>
        <v>1.9907952033228378E-3</v>
      </c>
      <c r="J128" s="26">
        <f>IF(ISBLANK('2.1 Nominal investment'!J128),NA(),'2.1 Nominal investment'!J128/'Historical population and GDP'!$L125/1000000)</f>
        <v>4.1374556173377104E-3</v>
      </c>
      <c r="K128" s="8">
        <f>IF(ISBLANK('2.1 Nominal investment'!K128),NA(),'2.1 Nominal investment'!K128/'Historical population and GDP'!$L125/1000000)</f>
        <v>2.8935486032022509E-3</v>
      </c>
      <c r="L128" s="8">
        <f>IF(ISBLANK('2.1 Nominal investment'!L128),NA(),'2.1 Nominal investment'!L128/'Historical population and GDP'!$L125/1000000)</f>
        <v>7.7489917598981706E-3</v>
      </c>
      <c r="M128" s="8">
        <f>IF(ISBLANK('2.1 Nominal investment'!M128),NA(),'2.1 Nominal investment'!M128/'Historical population and GDP'!$L125/1000000)</f>
        <v>2.7483888256180076E-3</v>
      </c>
      <c r="N128" s="8">
        <f>IF(ISBLANK('2.1 Nominal investment'!N128),NA(),'2.1 Nominal investment'!N128/'Historical population and GDP'!$L125/1000000)</f>
        <v>1.2453138607891739E-3</v>
      </c>
      <c r="O128" s="8"/>
      <c r="P128" s="8">
        <f>IF(ISBLANK('2.1 Nominal investment'!P128),NA(),'2.1 Nominal investment'!P128/'Historical population and GDP'!$L125/1000000)</f>
        <v>2.5765930680052989E-2</v>
      </c>
      <c r="Q128" s="8">
        <f>IF(ISBLANK('2.1 Nominal investment'!Q128),NA(),'2.1 Nominal investment'!Q128/'Historical population and GDP'!$L125/1000000)</f>
        <v>2.0764493870168155E-2</v>
      </c>
      <c r="R128" s="8">
        <f>IF(ISBLANK('2.1 Nominal investment'!R128),NA(),'2.1 Nominal investment'!R128/'Historical population and GDP'!$L125/1000000)</f>
        <v>4.653042455022114E-2</v>
      </c>
      <c r="T128" s="35"/>
      <c r="V128" s="17"/>
      <c r="W128" s="17"/>
      <c r="X128" s="17"/>
      <c r="Y128" s="17"/>
    </row>
    <row r="129" spans="1:25">
      <c r="A129" s="4">
        <f t="shared" si="1"/>
        <v>1991</v>
      </c>
      <c r="B129" s="8">
        <f>IF(ISBLANK('2.1 Nominal investment'!B129),NA(),'2.1 Nominal investment'!B129/'Historical population and GDP'!$L126/1000000)</f>
        <v>1.3444930219123766E-3</v>
      </c>
      <c r="C129" s="8">
        <f>IF(ISBLANK('2.1 Nominal investment'!C129),NA(),'2.1 Nominal investment'!C129/'Historical population and GDP'!$L126/1000000)</f>
        <v>1.6588548846613361E-3</v>
      </c>
      <c r="D129" s="8">
        <f>IF(ISBLANK('2.1 Nominal investment'!D129),NA(),'2.1 Nominal investment'!D129/'Historical population and GDP'!$L126/1000000)</f>
        <v>3.0033479065737128E-3</v>
      </c>
      <c r="E129" s="8">
        <f>IF(ISBLANK('2.1 Nominal investment'!E129),NA(),'2.1 Nominal investment'!E129/'Historical population and GDP'!$L126/1000000)</f>
        <v>1.5582601389053001E-3</v>
      </c>
      <c r="F129" s="8">
        <f>IF(ISBLANK('2.1 Nominal investment'!F129),NA(),'2.1 Nominal investment'!F129/'Historical population and GDP'!$L126/1000000)</f>
        <v>1.1279179014336308E-2</v>
      </c>
      <c r="G129" s="8">
        <f>IF(ISBLANK('2.1 Nominal investment'!G129),NA(),'2.1 Nominal investment'!G129/'Historical population and GDP'!$L126/1000000)</f>
        <v>1.1925899667835152E-3</v>
      </c>
      <c r="H129" s="8">
        <f>IF(ISBLANK('2.1 Nominal investment'!H129),NA(),'2.1 Nominal investment'!H129/'Historical population and GDP'!$L126/1000000)</f>
        <v>1.2550632163535389E-2</v>
      </c>
      <c r="I129" s="8">
        <f>IF(ISBLANK('2.1 Nominal investment'!I129),NA(),'2.1 Nominal investment'!I129/'Historical population and GDP'!$L126/1000000)</f>
        <v>2.0818989851247916E-3</v>
      </c>
      <c r="J129" s="26">
        <f>IF(ISBLANK('2.1 Nominal investment'!J129),NA(),'2.1 Nominal investment'!J129/'Historical population and GDP'!$L126/1000000)</f>
        <v>2.4891488439875539E-3</v>
      </c>
      <c r="K129" s="8">
        <f>IF(ISBLANK('2.1 Nominal investment'!K129),NA(),'2.1 Nominal investment'!K129/'Historical population and GDP'!$L126/1000000)</f>
        <v>4.5859755537174885E-3</v>
      </c>
      <c r="L129" s="8">
        <f>IF(ISBLANK('2.1 Nominal investment'!L129),NA(),'2.1 Nominal investment'!L129/'Historical population and GDP'!$L126/1000000)</f>
        <v>8.2963619415232313E-3</v>
      </c>
      <c r="M129" s="8">
        <f>IF(ISBLANK('2.1 Nominal investment'!M129),NA(),'2.1 Nominal investment'!M129/'Historical population and GDP'!$L126/1000000)</f>
        <v>6.3511888350598032E-3</v>
      </c>
      <c r="N129" s="8">
        <f>IF(ISBLANK('2.1 Nominal investment'!N129),NA(),'2.1 Nominal investment'!N129/'Historical population and GDP'!$L126/1000000)</f>
        <v>1.021978021978022E-3</v>
      </c>
      <c r="O129" s="8"/>
      <c r="P129" s="8">
        <f>IF(ISBLANK('2.1 Nominal investment'!P129),NA(),'2.1 Nominal investment'!P129/'Historical population and GDP'!$L126/1000000)</f>
        <v>2.9584009190134233E-2</v>
      </c>
      <c r="Q129" s="8">
        <f>IF(ISBLANK('2.1 Nominal investment'!Q129),NA(),'2.1 Nominal investment'!Q129/'Historical population and GDP'!$L126/1000000)</f>
        <v>2.4826552181390894E-2</v>
      </c>
      <c r="R129" s="8">
        <f>IF(ISBLANK('2.1 Nominal investment'!R129),NA(),'2.1 Nominal investment'!R129/'Historical population and GDP'!$L126/1000000)</f>
        <v>5.4410561371525126E-2</v>
      </c>
      <c r="T129" s="35"/>
      <c r="V129" s="17"/>
      <c r="W129" s="17"/>
      <c r="X129" s="17"/>
      <c r="Y129" s="17"/>
    </row>
    <row r="130" spans="1:25">
      <c r="A130" s="4">
        <f t="shared" si="1"/>
        <v>1992</v>
      </c>
      <c r="B130" s="8">
        <f>IF(ISBLANK('2.1 Nominal investment'!B130),NA(),'2.1 Nominal investment'!B130/'Historical population and GDP'!$L127/1000000)</f>
        <v>1.2756034006264313E-3</v>
      </c>
      <c r="C130" s="8">
        <f>IF(ISBLANK('2.1 Nominal investment'!C130),NA(),'2.1 Nominal investment'!C130/'Historical population and GDP'!$L127/1000000)</f>
        <v>1.9445029347511383E-3</v>
      </c>
      <c r="D130" s="8">
        <f>IF(ISBLANK('2.1 Nominal investment'!D130),NA(),'2.1 Nominal investment'!D130/'Historical population and GDP'!$L127/1000000)</f>
        <v>3.2201063353775694E-3</v>
      </c>
      <c r="E130" s="8">
        <f>IF(ISBLANK('2.1 Nominal investment'!E130),NA(),'2.1 Nominal investment'!E130/'Historical population and GDP'!$L127/1000000)</f>
        <v>1.3128207827757745E-3</v>
      </c>
      <c r="F130" s="8">
        <f>IF(ISBLANK('2.1 Nominal investment'!F130),NA(),'2.1 Nominal investment'!F130/'Historical population and GDP'!$L127/1000000)</f>
        <v>8.3424214142699994E-3</v>
      </c>
      <c r="G130" s="8">
        <f>IF(ISBLANK('2.1 Nominal investment'!G130),NA(),'2.1 Nominal investment'!G130/'Historical population and GDP'!$L127/1000000)</f>
        <v>1.3884136551470007E-3</v>
      </c>
      <c r="H130" s="8">
        <f>IF(ISBLANK('2.1 Nominal investment'!H130),NA(),'2.1 Nominal investment'!H130/'Historical population and GDP'!$L127/1000000)</f>
        <v>1.0473008185718422E-2</v>
      </c>
      <c r="I130" s="8">
        <f>IF(ISBLANK('2.1 Nominal investment'!I130),NA(),'2.1 Nominal investment'!I130/'Historical population and GDP'!$L127/1000000)</f>
        <v>2.0682888953228225E-3</v>
      </c>
      <c r="J130" s="26">
        <f>IF(ISBLANK('2.1 Nominal investment'!J130),NA(),'2.1 Nominal investment'!J130/'Historical population and GDP'!$L127/1000000)</f>
        <v>2.2206459084568209E-3</v>
      </c>
      <c r="K130" s="8">
        <f>IF(ISBLANK('2.1 Nominal investment'!K130),NA(),'2.1 Nominal investment'!K130/'Historical population and GDP'!$L127/1000000)</f>
        <v>5.4016529360671698E-3</v>
      </c>
      <c r="L130" s="8">
        <f>IF(ISBLANK('2.1 Nominal investment'!L130),NA(),'2.1 Nominal investment'!L130/'Historical population and GDP'!$L127/1000000)</f>
        <v>9.203405890558786E-3</v>
      </c>
      <c r="M130" s="8">
        <f>IF(ISBLANK('2.1 Nominal investment'!M130),NA(),'2.1 Nominal investment'!M130/'Historical population and GDP'!$L127/1000000)</f>
        <v>1.1028084120759088E-3</v>
      </c>
      <c r="N130" s="8">
        <f>IF(ISBLANK('2.1 Nominal investment'!N130),NA(),'2.1 Nominal investment'!N130/'Historical population and GDP'!$L127/1000000)</f>
        <v>8.9220382702076702E-4</v>
      </c>
      <c r="O130" s="8"/>
      <c r="P130" s="8">
        <f>IF(ISBLANK('2.1 Nominal investment'!P130),NA(),'2.1 Nominal investment'!P130/'Historical population and GDP'!$L127/1000000)</f>
        <v>2.4736770373288763E-2</v>
      </c>
      <c r="Q130" s="8">
        <f>IF(ISBLANK('2.1 Nominal investment'!Q130),NA(),'2.1 Nominal investment'!Q130/'Historical population and GDP'!$L127/1000000)</f>
        <v>2.0889005869502278E-2</v>
      </c>
      <c r="R130" s="8">
        <f>IF(ISBLANK('2.1 Nominal investment'!R130),NA(),'2.1 Nominal investment'!R130/'Historical population and GDP'!$L127/1000000)</f>
        <v>4.5625776242791044E-2</v>
      </c>
      <c r="T130" s="35"/>
      <c r="V130" s="17"/>
      <c r="W130" s="17"/>
      <c r="X130" s="17"/>
      <c r="Y130" s="17"/>
    </row>
    <row r="131" spans="1:25">
      <c r="A131" s="4">
        <f t="shared" si="1"/>
        <v>1993</v>
      </c>
      <c r="B131" s="8">
        <f>IF(ISBLANK('2.1 Nominal investment'!B131),NA(),'2.1 Nominal investment'!B131/'Historical population and GDP'!$L128/1000000)</f>
        <v>1.1971931706444979E-3</v>
      </c>
      <c r="C131" s="8">
        <f>IF(ISBLANK('2.1 Nominal investment'!C131),NA(),'2.1 Nominal investment'!C131/'Historical population and GDP'!$L128/1000000)</f>
        <v>2.210690980602485E-3</v>
      </c>
      <c r="D131" s="8">
        <f>IF(ISBLANK('2.1 Nominal investment'!D131),NA(),'2.1 Nominal investment'!D131/'Historical population and GDP'!$L128/1000000)</f>
        <v>3.4078841512469832E-3</v>
      </c>
      <c r="E131" s="8">
        <f>IF(ISBLANK('2.1 Nominal investment'!E131),NA(),'2.1 Nominal investment'!E131/'Historical population and GDP'!$L128/1000000)</f>
        <v>1.4871343012935934E-3</v>
      </c>
      <c r="F131" s="8">
        <f>IF(ISBLANK('2.1 Nominal investment'!F131),NA(),'2.1 Nominal investment'!F131/'Historical population and GDP'!$L128/1000000)</f>
        <v>6.0762033640213101E-3</v>
      </c>
      <c r="G131" s="8">
        <f>IF(ISBLANK('2.1 Nominal investment'!G131),NA(),'2.1 Nominal investment'!G131/'Historical population and GDP'!$L128/1000000)</f>
        <v>1.1447470916497466E-3</v>
      </c>
      <c r="H131" s="8">
        <f>IF(ISBLANK('2.1 Nominal investment'!H131),NA(),'2.1 Nominal investment'!H131/'Historical population and GDP'!$L128/1000000)</f>
        <v>8.0211597645225962E-3</v>
      </c>
      <c r="I131" s="8">
        <f>IF(ISBLANK('2.1 Nominal investment'!I131),NA(),'2.1 Nominal investment'!I131/'Historical population and GDP'!$L128/1000000)</f>
        <v>1.9324598705129678E-3</v>
      </c>
      <c r="J131" s="26">
        <f>IF(ISBLANK('2.1 Nominal investment'!J131),NA(),'2.1 Nominal investment'!J131/'Historical population and GDP'!$L128/1000000)</f>
        <v>2.4867639734896369E-3</v>
      </c>
      <c r="K131" s="8">
        <f>IF(ISBLANK('2.1 Nominal investment'!K131),NA(),'2.1 Nominal investment'!K131/'Historical population and GDP'!$L128/1000000)</f>
        <v>5.4344200538890804E-3</v>
      </c>
      <c r="L131" s="8">
        <f>IF(ISBLANK('2.1 Nominal investment'!L131),NA(),'2.1 Nominal investment'!L131/'Historical population and GDP'!$L128/1000000)</f>
        <v>7.5751190795438576E-3</v>
      </c>
      <c r="M131" s="8">
        <f>IF(ISBLANK('2.1 Nominal investment'!M131),NA(),'2.1 Nominal investment'!M131/'Historical population and GDP'!$L128/1000000)</f>
        <v>4.9401729047746741E-4</v>
      </c>
      <c r="N131" s="8">
        <f>IF(ISBLANK('2.1 Nominal investment'!N131),NA(),'2.1 Nominal investment'!N131/'Historical population and GDP'!$L128/1000000)</f>
        <v>1.1394092633030687E-3</v>
      </c>
      <c r="O131" s="8"/>
      <c r="P131" s="8">
        <f>IF(ISBLANK('2.1 Nominal investment'!P131),NA(),'2.1 Nominal investment'!P131/'Historical population and GDP'!$L128/1000000)</f>
        <v>2.013712867273423E-2</v>
      </c>
      <c r="Q131" s="8">
        <f>IF(ISBLANK('2.1 Nominal investment'!Q131),NA(),'2.1 Nominal investment'!Q131/'Historical population and GDP'!$L128/1000000)</f>
        <v>1.9062189531216082E-2</v>
      </c>
      <c r="R131" s="8">
        <f>IF(ISBLANK('2.1 Nominal investment'!R131),NA(),'2.1 Nominal investment'!R131/'Historical population and GDP'!$L128/1000000)</f>
        <v>3.9199318203950305E-2</v>
      </c>
      <c r="T131" s="35"/>
      <c r="V131" s="17"/>
      <c r="W131" s="17"/>
      <c r="X131" s="17"/>
      <c r="Y131" s="17"/>
    </row>
    <row r="132" spans="1:25">
      <c r="A132" s="4">
        <f t="shared" si="1"/>
        <v>1994</v>
      </c>
      <c r="B132" s="8">
        <f>IF(ISBLANK('2.1 Nominal investment'!B132),NA(),'2.1 Nominal investment'!B132/'Historical population and GDP'!$L129/1000000)</f>
        <v>1.1430854842529009E-3</v>
      </c>
      <c r="C132" s="8">
        <f>IF(ISBLANK('2.1 Nominal investment'!C132),NA(),'2.1 Nominal investment'!C132/'Historical population and GDP'!$L129/1000000)</f>
        <v>2.2003551977267345E-3</v>
      </c>
      <c r="D132" s="8">
        <f>IF(ISBLANK('2.1 Nominal investment'!D132),NA(),'2.1 Nominal investment'!D132/'Historical population and GDP'!$L129/1000000)</f>
        <v>3.3434406819796356E-3</v>
      </c>
      <c r="E132" s="8">
        <f>IF(ISBLANK('2.1 Nominal investment'!E132),NA(),'2.1 Nominal investment'!E132/'Historical population and GDP'!$L129/1000000)</f>
        <v>1.0395808666824533E-3</v>
      </c>
      <c r="F132" s="8">
        <f>IF(ISBLANK('2.1 Nominal investment'!F132),NA(),'2.1 Nominal investment'!F132/'Historical population and GDP'!$L129/1000000)</f>
        <v>4.408580087809557E-3</v>
      </c>
      <c r="G132" s="8">
        <f>IF(ISBLANK('2.1 Nominal investment'!G132),NA(),'2.1 Nominal investment'!G132/'Historical population and GDP'!$L129/1000000)</f>
        <v>1.8786644565474779E-3</v>
      </c>
      <c r="H132" s="8">
        <f>IF(ISBLANK('2.1 Nominal investment'!H132),NA(),'2.1 Nominal investment'!H132/'Historical population and GDP'!$L129/1000000)</f>
        <v>5.4135448733128103E-3</v>
      </c>
      <c r="I132" s="8">
        <f>IF(ISBLANK('2.1 Nominal investment'!I132),NA(),'2.1 Nominal investment'!I132/'Historical population and GDP'!$L129/1000000)</f>
        <v>9.5192990764859107E-4</v>
      </c>
      <c r="J132" s="26">
        <f>IF(ISBLANK('2.1 Nominal investment'!J132),NA(),'2.1 Nominal investment'!J132/'Historical population and GDP'!$L129/1000000)</f>
        <v>2.2428250059199624E-3</v>
      </c>
      <c r="K132" s="8">
        <f>IF(ISBLANK('2.1 Nominal investment'!K132),NA(),'2.1 Nominal investment'!K132/'Historical population and GDP'!$L129/1000000)</f>
        <v>4.8176651669429313E-3</v>
      </c>
      <c r="L132" s="8">
        <f>IF(ISBLANK('2.1 Nominal investment'!L132),NA(),'2.1 Nominal investment'!L132/'Historical population and GDP'!$L129/1000000)</f>
        <v>7.732690030783803E-3</v>
      </c>
      <c r="M132" s="8">
        <f>IF(ISBLANK('2.1 Nominal investment'!M132),NA(),'2.1 Nominal investment'!M132/'Historical population and GDP'!$L129/1000000)</f>
        <v>-1.8079564290788539E-5</v>
      </c>
      <c r="N132" s="8">
        <f>IF(ISBLANK('2.1 Nominal investment'!N132),NA(),'2.1 Nominal investment'!N132/'Historical population and GDP'!$L129/1000000)</f>
        <v>1.2024153445417949E-3</v>
      </c>
      <c r="O132" s="8"/>
      <c r="P132" s="8">
        <f>IF(ISBLANK('2.1 Nominal investment'!P132),NA(),'2.1 Nominal investment'!P132/'Historical population and GDP'!$L129/1000000)</f>
        <v>1.6083810966331935E-2</v>
      </c>
      <c r="Q132" s="8">
        <f>IF(ISBLANK('2.1 Nominal investment'!Q132),NA(),'2.1 Nominal investment'!Q132/'Historical population and GDP'!$L129/1000000)</f>
        <v>1.6929445891546293E-2</v>
      </c>
      <c r="R132" s="8">
        <f>IF(ISBLANK('2.1 Nominal investment'!R132),NA(),'2.1 Nominal investment'!R132/'Historical population and GDP'!$L129/1000000)</f>
        <v>3.3013256857878231E-2</v>
      </c>
      <c r="T132" s="35"/>
      <c r="V132" s="17"/>
      <c r="W132" s="17"/>
      <c r="X132" s="17"/>
      <c r="Y132" s="17"/>
    </row>
    <row r="133" spans="1:25">
      <c r="A133" s="4">
        <f t="shared" si="1"/>
        <v>1995</v>
      </c>
      <c r="B133" s="8">
        <f>IF(ISBLANK('2.1 Nominal investment'!B133),NA(),'2.1 Nominal investment'!B133/'Historical population and GDP'!$L130/1000000)</f>
        <v>1.2199763109246487E-3</v>
      </c>
      <c r="C133" s="8">
        <f>IF(ISBLANK('2.1 Nominal investment'!C133),NA(),'2.1 Nominal investment'!C133/'Historical population and GDP'!$L130/1000000)</f>
        <v>2.5155584090682664E-3</v>
      </c>
      <c r="D133" s="8">
        <f>IF(ISBLANK('2.1 Nominal investment'!D133),NA(),'2.1 Nominal investment'!D133/'Historical population and GDP'!$L130/1000000)</f>
        <v>3.7355347199929155E-3</v>
      </c>
      <c r="E133" s="8">
        <f>IF(ISBLANK('2.1 Nominal investment'!E133),NA(),'2.1 Nominal investment'!E133/'Historical population and GDP'!$L130/1000000)</f>
        <v>5.7318706620764479E-4</v>
      </c>
      <c r="F133" s="8">
        <f>IF(ISBLANK('2.1 Nominal investment'!F133),NA(),'2.1 Nominal investment'!F133/'Historical population and GDP'!$L130/1000000)</f>
        <v>4.4800339212969489E-3</v>
      </c>
      <c r="G133" s="8">
        <f>IF(ISBLANK('2.1 Nominal investment'!G133),NA(),'2.1 Nominal investment'!G133/'Historical population and GDP'!$L130/1000000)</f>
        <v>1.6416307825143628E-3</v>
      </c>
      <c r="H133" s="8">
        <f>IF(ISBLANK('2.1 Nominal investment'!H133),NA(),'2.1 Nominal investment'!H133/'Historical population and GDP'!$L130/1000000)</f>
        <v>5.7101519864507346E-3</v>
      </c>
      <c r="I133" s="8">
        <f>IF(ISBLANK('2.1 Nominal investment'!I133),NA(),'2.1 Nominal investment'!I133/'Historical population and GDP'!$L130/1000000)</f>
        <v>1.642759887975027E-3</v>
      </c>
      <c r="J133" s="26">
        <f>IF(ISBLANK('2.1 Nominal investment'!J133),NA(),'2.1 Nominal investment'!J133/'Historical population and GDP'!$L130/1000000)</f>
        <v>3.9734881609971556E-3</v>
      </c>
      <c r="K133" s="8">
        <f>IF(ISBLANK('2.1 Nominal investment'!K133),NA(),'2.1 Nominal investment'!K133/'Historical population and GDP'!$L130/1000000)</f>
        <v>4.7336307382357173E-3</v>
      </c>
      <c r="L133" s="8">
        <f>IF(ISBLANK('2.1 Nominal investment'!L133),NA(),'2.1 Nominal investment'!L133/'Historical population and GDP'!$L130/1000000)</f>
        <v>6.1326920309507735E-3</v>
      </c>
      <c r="M133" s="8">
        <f>IF(ISBLANK('2.1 Nominal investment'!M133),NA(),'2.1 Nominal investment'!M133/'Historical population and GDP'!$L130/1000000)</f>
        <v>-1.8660128186678769E-4</v>
      </c>
      <c r="N133" s="8">
        <f>IF(ISBLANK('2.1 Nominal investment'!N133),NA(),'2.1 Nominal investment'!N133/'Historical population and GDP'!$L130/1000000)</f>
        <v>1.976111670743992E-3</v>
      </c>
      <c r="O133" s="8"/>
      <c r="P133" s="8">
        <f>IF(ISBLANK('2.1 Nominal investment'!P133),NA(),'2.1 Nominal investment'!P133/'Historical population and GDP'!$L130/1000000)</f>
        <v>1.6140538476462608E-2</v>
      </c>
      <c r="Q133" s="8">
        <f>IF(ISBLANK('2.1 Nominal investment'!Q133),NA(),'2.1 Nominal investment'!Q133/'Historical population and GDP'!$L130/1000000)</f>
        <v>1.8272081207035877E-2</v>
      </c>
      <c r="R133" s="8">
        <f>IF(ISBLANK('2.1 Nominal investment'!R133),NA(),'2.1 Nominal investment'!R133/'Historical population and GDP'!$L130/1000000)</f>
        <v>3.4412619683498485E-2</v>
      </c>
      <c r="T133" s="35"/>
      <c r="V133" s="17"/>
      <c r="W133" s="17"/>
      <c r="X133" s="17"/>
      <c r="Y133" s="17"/>
    </row>
    <row r="134" spans="1:25">
      <c r="A134" s="4">
        <f t="shared" si="1"/>
        <v>1996</v>
      </c>
      <c r="B134" s="8">
        <f>IF(ISBLANK('2.1 Nominal investment'!B134),NA(),'2.1 Nominal investment'!B134/'Historical population and GDP'!$L131/1000000)</f>
        <v>1.3682509663743296E-3</v>
      </c>
      <c r="C134" s="8">
        <f>IF(ISBLANK('2.1 Nominal investment'!C134),NA(),'2.1 Nominal investment'!C134/'Historical population and GDP'!$L131/1000000)</f>
        <v>2.8996633276528534E-3</v>
      </c>
      <c r="D134" s="8">
        <f>IF(ISBLANK('2.1 Nominal investment'!D134),NA(),'2.1 Nominal investment'!D134/'Historical population and GDP'!$L131/1000000)</f>
        <v>4.2679142940271831E-3</v>
      </c>
      <c r="E134" s="8">
        <f>IF(ISBLANK('2.1 Nominal investment'!E134),NA(),'2.1 Nominal investment'!E134/'Historical population and GDP'!$L131/1000000)</f>
        <v>4.4211106031007109E-4</v>
      </c>
      <c r="F134" s="8">
        <f>IF(ISBLANK('2.1 Nominal investment'!F134),NA(),'2.1 Nominal investment'!F134/'Historical population and GDP'!$L131/1000000)</f>
        <v>5.4438580832439527E-3</v>
      </c>
      <c r="G134" s="8">
        <f>IF(ISBLANK('2.1 Nominal investment'!G134),NA(),'2.1 Nominal investment'!G134/'Historical population and GDP'!$L131/1000000)</f>
        <v>2.1451743630242323E-3</v>
      </c>
      <c r="H134" s="8">
        <f>IF(ISBLANK('2.1 Nominal investment'!H134),NA(),'2.1 Nominal investment'!H134/'Historical population and GDP'!$L131/1000000)</f>
        <v>1.4352861714950746E-2</v>
      </c>
      <c r="I134" s="8">
        <f>IF(ISBLANK('2.1 Nominal investment'!I134),NA(),'2.1 Nominal investment'!I134/'Historical population and GDP'!$L131/1000000)</f>
        <v>1.9373311442703355E-3</v>
      </c>
      <c r="J134" s="26">
        <f>IF(ISBLANK('2.1 Nominal investment'!J134),NA(),'2.1 Nominal investment'!J134/'Historical population and GDP'!$L131/1000000)</f>
        <v>2.6069662080718237E-3</v>
      </c>
      <c r="K134" s="8">
        <f>IF(ISBLANK('2.1 Nominal investment'!K134),NA(),'2.1 Nominal investment'!K134/'Historical population and GDP'!$L131/1000000)</f>
        <v>4.8167837399725674E-3</v>
      </c>
      <c r="L134" s="8">
        <f>IF(ISBLANK('2.1 Nominal investment'!L134),NA(),'2.1 Nominal investment'!L134/'Historical population and GDP'!$L131/1000000)</f>
        <v>6.8457853609875724E-3</v>
      </c>
      <c r="M134" s="8">
        <f>IF(ISBLANK('2.1 Nominal investment'!M134),NA(),'2.1 Nominal investment'!M134/'Historical population and GDP'!$L131/1000000)</f>
        <v>-6.8991853360488801E-4</v>
      </c>
      <c r="N134" s="8">
        <f>IF(ISBLANK('2.1 Nominal investment'!N134),NA(),'2.1 Nominal investment'!N134/'Historical population and GDP'!$L131/1000000)</f>
        <v>2.5010495033043769E-3</v>
      </c>
      <c r="O134" s="8"/>
      <c r="P134" s="8">
        <f>IF(ISBLANK('2.1 Nominal investment'!P134),NA(),'2.1 Nominal investment'!P134/'Historical population and GDP'!$L131/1000000)</f>
        <v>2.6651919515556184E-2</v>
      </c>
      <c r="Q134" s="8">
        <f>IF(ISBLANK('2.1 Nominal investment'!Q134),NA(),'2.1 Nominal investment'!Q134/'Historical population and GDP'!$L131/1000000)</f>
        <v>1.8017997423001787E-2</v>
      </c>
      <c r="R134" s="8">
        <f>IF(ISBLANK('2.1 Nominal investment'!R134),NA(),'2.1 Nominal investment'!R134/'Historical population and GDP'!$L131/1000000)</f>
        <v>4.4669916938557971E-2</v>
      </c>
      <c r="T134" s="35"/>
      <c r="V134" s="17"/>
      <c r="W134" s="17"/>
      <c r="X134" s="17"/>
      <c r="Y134" s="17"/>
    </row>
    <row r="135" spans="1:25">
      <c r="A135" s="4">
        <f t="shared" si="1"/>
        <v>1997</v>
      </c>
      <c r="B135" s="8">
        <f>IF(ISBLANK('2.1 Nominal investment'!B135),NA(),'2.1 Nominal investment'!B135/'Historical population and GDP'!$L132/1000000)</f>
        <v>1.4622901850624623E-3</v>
      </c>
      <c r="C135" s="8">
        <f>IF(ISBLANK('2.1 Nominal investment'!C135),NA(),'2.1 Nominal investment'!C135/'Historical population and GDP'!$L132/1000000)</f>
        <v>2.8243835372548242E-3</v>
      </c>
      <c r="D135" s="8">
        <f>IF(ISBLANK('2.1 Nominal investment'!D135),NA(),'2.1 Nominal investment'!D135/'Historical population and GDP'!$L132/1000000)</f>
        <v>4.2866737223172871E-3</v>
      </c>
      <c r="E135" s="8">
        <f>IF(ISBLANK('2.1 Nominal investment'!E135),NA(),'2.1 Nominal investment'!E135/'Historical population and GDP'!$L132/1000000)</f>
        <v>5.5799645898655802E-4</v>
      </c>
      <c r="F135" s="8">
        <f>IF(ISBLANK('2.1 Nominal investment'!F135),NA(),'2.1 Nominal investment'!F135/'Historical population and GDP'!$L132/1000000)</f>
        <v>9.4261957106859737E-3</v>
      </c>
      <c r="G135" s="8">
        <f>IF(ISBLANK('2.1 Nominal investment'!G135),NA(),'2.1 Nominal investment'!G135/'Historical population and GDP'!$L132/1000000)</f>
        <v>2.9168850951029166E-3</v>
      </c>
      <c r="H135" s="8">
        <f>IF(ISBLANK('2.1 Nominal investment'!H135),NA(),'2.1 Nominal investment'!H135/'Historical population and GDP'!$L132/1000000)</f>
        <v>1.2586591626195586E-2</v>
      </c>
      <c r="I135" s="8">
        <f>IF(ISBLANK('2.1 Nominal investment'!I135),NA(),'2.1 Nominal investment'!I135/'Historical population and GDP'!$L132/1000000)</f>
        <v>2.2554574138732553E-3</v>
      </c>
      <c r="J135" s="26">
        <f>IF(ISBLANK('2.1 Nominal investment'!J135),NA(),'2.1 Nominal investment'!J135/'Historical population and GDP'!$L132/1000000)</f>
        <v>4.5435455633475444E-3</v>
      </c>
      <c r="K135" s="8">
        <f>IF(ISBLANK('2.1 Nominal investment'!K135),NA(),'2.1 Nominal investment'!K135/'Historical population and GDP'!$L132/1000000)</f>
        <v>5.1797806154241796E-3</v>
      </c>
      <c r="L135" s="8">
        <f>IF(ISBLANK('2.1 Nominal investment'!L135),NA(),'2.1 Nominal investment'!L135/'Historical population and GDP'!$L132/1000000)</f>
        <v>7.1029069939961024E-3</v>
      </c>
      <c r="M135" s="8">
        <f>IF(ISBLANK('2.1 Nominal investment'!M135),NA(),'2.1 Nominal investment'!M135/'Historical population and GDP'!$L132/1000000)</f>
        <v>-1.5513892048545513E-3</v>
      </c>
      <c r="N135" s="8">
        <f>IF(ISBLANK('2.1 Nominal investment'!N135),NA(),'2.1 Nominal investment'!N135/'Historical population and GDP'!$L132/1000000)</f>
        <v>1.1046280452221046E-3</v>
      </c>
      <c r="O135" s="8"/>
      <c r="P135" s="8">
        <f>IF(ISBLANK('2.1 Nominal investment'!P135),NA(),'2.1 Nominal investment'!P135/'Historical population and GDP'!$L132/1000000)</f>
        <v>2.9774342613288322E-2</v>
      </c>
      <c r="Q135" s="8">
        <f>IF(ISBLANK('2.1 Nominal investment'!Q135),NA(),'2.1 Nominal investment'!Q135/'Historical population and GDP'!$L132/1000000)</f>
        <v>1.8634929427008635E-2</v>
      </c>
      <c r="R135" s="8">
        <f>IF(ISBLANK('2.1 Nominal investment'!R135),NA(),'2.1 Nominal investment'!R135/'Historical population and GDP'!$L132/1000000)</f>
        <v>4.8409272040296956E-2</v>
      </c>
      <c r="T135" s="35"/>
      <c r="V135" s="17"/>
      <c r="W135" s="17"/>
      <c r="X135" s="17"/>
      <c r="Y135" s="17"/>
    </row>
    <row r="136" spans="1:25">
      <c r="A136" s="4">
        <f t="shared" si="1"/>
        <v>1998</v>
      </c>
      <c r="B136" s="8">
        <f>IF(ISBLANK('2.1 Nominal investment'!B136),NA(),'2.1 Nominal investment'!B136/'Historical population and GDP'!$L133/1000000)</f>
        <v>1.6181080952153795E-3</v>
      </c>
      <c r="C136" s="8">
        <f>IF(ISBLANK('2.1 Nominal investment'!C136),NA(),'2.1 Nominal investment'!C136/'Historical population and GDP'!$L133/1000000)</f>
        <v>3.5263559605018366E-3</v>
      </c>
      <c r="D136" s="8">
        <f>IF(ISBLANK('2.1 Nominal investment'!D136),NA(),'2.1 Nominal investment'!D136/'Historical population and GDP'!$L133/1000000)</f>
        <v>5.1444640557172161E-3</v>
      </c>
      <c r="E136" s="8">
        <f>IF(ISBLANK('2.1 Nominal investment'!E136),NA(),'2.1 Nominal investment'!E136/'Historical population and GDP'!$L133/1000000)</f>
        <v>5.3613509516767634E-4</v>
      </c>
      <c r="F136" s="8">
        <f>IF(ISBLANK('2.1 Nominal investment'!F136),NA(),'2.1 Nominal investment'!F136/'Historical population and GDP'!$L133/1000000)</f>
        <v>1.1538252907553764E-2</v>
      </c>
      <c r="G136" s="8">
        <f>IF(ISBLANK('2.1 Nominal investment'!G136),NA(),'2.1 Nominal investment'!G136/'Historical population and GDP'!$L133/1000000)</f>
        <v>3.2658970567189813E-3</v>
      </c>
      <c r="H136" s="8">
        <f>IF(ISBLANK('2.1 Nominal investment'!H136),NA(),'2.1 Nominal investment'!H136/'Historical population and GDP'!$L133/1000000)</f>
        <v>1.1419462863139817E-2</v>
      </c>
      <c r="I136" s="8">
        <f>IF(ISBLANK('2.1 Nominal investment'!I136),NA(),'2.1 Nominal investment'!I136/'Historical population and GDP'!$L133/1000000)</f>
        <v>2.5046796737108238E-3</v>
      </c>
      <c r="J136" s="26">
        <f>IF(ISBLANK('2.1 Nominal investment'!J136),NA(),'2.1 Nominal investment'!J136/'Historical population and GDP'!$L133/1000000)</f>
        <v>4.323026284405858E-3</v>
      </c>
      <c r="K136" s="8">
        <f>IF(ISBLANK('2.1 Nominal investment'!K136),NA(),'2.1 Nominal investment'!K136/'Historical population and GDP'!$L133/1000000)</f>
        <v>5.7256976577779893E-3</v>
      </c>
      <c r="L136" s="8">
        <f>IF(ISBLANK('2.1 Nominal investment'!L136),NA(),'2.1 Nominal investment'!L136/'Historical population and GDP'!$L133/1000000)</f>
        <v>1.2620369221962505E-2</v>
      </c>
      <c r="M136" s="8">
        <f>IF(ISBLANK('2.1 Nominal investment'!M136),NA(),'2.1 Nominal investment'!M136/'Historical population and GDP'!$L133/1000000)</f>
        <v>-1.0341935791632877E-3</v>
      </c>
      <c r="N136" s="8">
        <f>IF(ISBLANK('2.1 Nominal investment'!N136),NA(),'2.1 Nominal investment'!N136/'Historical population and GDP'!$L133/1000000)</f>
        <v>2.5805657587177405E-3</v>
      </c>
      <c r="O136" s="8"/>
      <c r="P136" s="8">
        <f>IF(ISBLANK('2.1 Nominal investment'!P136),NA(),'2.1 Nominal investment'!P136/'Historical population and GDP'!$L133/1000000)</f>
        <v>3.1904211978297459E-2</v>
      </c>
      <c r="Q136" s="8">
        <f>IF(ISBLANK('2.1 Nominal investment'!Q136),NA(),'2.1 Nominal investment'!Q136/'Historical population and GDP'!$L133/1000000)</f>
        <v>2.6720145017411628E-2</v>
      </c>
      <c r="R136" s="8">
        <f>IF(ISBLANK('2.1 Nominal investment'!R136),NA(),'2.1 Nominal investment'!R136/'Historical population and GDP'!$L133/1000000)</f>
        <v>5.8624356995709087E-2</v>
      </c>
      <c r="T136" s="35"/>
      <c r="V136" s="17"/>
      <c r="W136" s="17"/>
      <c r="X136" s="17"/>
      <c r="Y136" s="17"/>
    </row>
    <row r="137" spans="1:25">
      <c r="A137" s="4">
        <f t="shared" ref="A137:A161" si="2">A136+1</f>
        <v>1999</v>
      </c>
      <c r="B137" s="8">
        <f>IF(ISBLANK('2.1 Nominal investment'!B137),NA(),'2.1 Nominal investment'!B137/'Historical population and GDP'!$L134/1000000)</f>
        <v>2.0387920543687866E-3</v>
      </c>
      <c r="C137" s="8">
        <f>IF(ISBLANK('2.1 Nominal investment'!C137),NA(),'2.1 Nominal investment'!C137/'Historical population and GDP'!$L134/1000000)</f>
        <v>3.4395746353883885E-3</v>
      </c>
      <c r="D137" s="8">
        <f>IF(ISBLANK('2.1 Nominal investment'!D137),NA(),'2.1 Nominal investment'!D137/'Historical population and GDP'!$L134/1000000)</f>
        <v>5.478366689757176E-3</v>
      </c>
      <c r="E137" s="8">
        <f>IF(ISBLANK('2.1 Nominal investment'!E137),NA(),'2.1 Nominal investment'!E137/'Historical population and GDP'!$L134/1000000)</f>
        <v>5.7541235279800801E-4</v>
      </c>
      <c r="F137" s="8">
        <f>IF(ISBLANK('2.1 Nominal investment'!F137),NA(),'2.1 Nominal investment'!F137/'Historical population and GDP'!$L134/1000000)</f>
        <v>6.5942784635804087E-3</v>
      </c>
      <c r="G137" s="8">
        <f>IF(ISBLANK('2.1 Nominal investment'!G137),NA(),'2.1 Nominal investment'!G137/'Historical population and GDP'!$L134/1000000)</f>
        <v>4.3612135622414019E-3</v>
      </c>
      <c r="H137" s="8">
        <f>IF(ISBLANK('2.1 Nominal investment'!H137),NA(),'2.1 Nominal investment'!H137/'Historical population and GDP'!$L134/1000000)</f>
        <v>9.7741280212682302E-3</v>
      </c>
      <c r="I137" s="8">
        <f>IF(ISBLANK('2.1 Nominal investment'!I137),NA(),'2.1 Nominal investment'!I137/'Historical population and GDP'!$L134/1000000)</f>
        <v>2.2871585569056224E-3</v>
      </c>
      <c r="J137" s="26">
        <f>IF(ISBLANK('2.1 Nominal investment'!J137),NA(),'2.1 Nominal investment'!J137/'Historical population and GDP'!$L134/1000000)</f>
        <v>4.4372343811431673E-3</v>
      </c>
      <c r="K137" s="8">
        <f>IF(ISBLANK('2.1 Nominal investment'!K137),NA(),'2.1 Nominal investment'!K137/'Historical population and GDP'!$L134/1000000)</f>
        <v>5.6588002920637303E-3</v>
      </c>
      <c r="L137" s="8">
        <f>IF(ISBLANK('2.1 Nominal investment'!L137),NA(),'2.1 Nominal investment'!L137/'Historical population and GDP'!$L134/1000000)</f>
        <v>7.9421395540411506E-3</v>
      </c>
      <c r="M137" s="8">
        <f>IF(ISBLANK('2.1 Nominal investment'!M137),NA(),'2.1 Nominal investment'!M137/'Historical population and GDP'!$L134/1000000)</f>
        <v>-1.4267313200906147E-3</v>
      </c>
      <c r="N137" s="8">
        <f>IF(ISBLANK('2.1 Nominal investment'!N137),NA(),'2.1 Nominal investment'!N137/'Historical population and GDP'!$L134/1000000)</f>
        <v>2.173581337876547E-3</v>
      </c>
      <c r="O137" s="8"/>
      <c r="P137" s="8">
        <f>IF(ISBLANK('2.1 Nominal investment'!P137),NA(),'2.1 Nominal investment'!P137/'Historical population and GDP'!$L134/1000000)</f>
        <v>2.6783399089645225E-2</v>
      </c>
      <c r="Q137" s="8">
        <f>IF(ISBLANK('2.1 Nominal investment'!Q137),NA(),'2.1 Nominal investment'!Q137/'Historical population and GDP'!$L134/1000000)</f>
        <v>2.1072182801939603E-2</v>
      </c>
      <c r="R137" s="8">
        <f>IF(ISBLANK('2.1 Nominal investment'!R137),NA(),'2.1 Nominal investment'!R137/'Historical population and GDP'!$L134/1000000)</f>
        <v>4.7855581891584821E-2</v>
      </c>
      <c r="T137" s="35"/>
      <c r="V137" s="17"/>
      <c r="W137" s="17"/>
      <c r="X137" s="17"/>
      <c r="Y137" s="17"/>
    </row>
    <row r="138" spans="1:25">
      <c r="A138" s="4">
        <f t="shared" si="2"/>
        <v>2000</v>
      </c>
      <c r="B138" s="8">
        <f>IF(ISBLANK('2.1 Nominal investment'!B138),NA(),'2.1 Nominal investment'!B138/'Historical population and GDP'!$L135/1000000)</f>
        <v>2.1606037322594034E-3</v>
      </c>
      <c r="C138" s="8">
        <f>IF(ISBLANK('2.1 Nominal investment'!C138),NA(),'2.1 Nominal investment'!C138/'Historical population and GDP'!$L135/1000000)</f>
        <v>3.9006526596543291E-3</v>
      </c>
      <c r="D138" s="8">
        <f>IF(ISBLANK('2.1 Nominal investment'!D138),NA(),'2.1 Nominal investment'!D138/'Historical population and GDP'!$L135/1000000)</f>
        <v>6.0612563919137316E-3</v>
      </c>
      <c r="E138" s="8">
        <f>IF(ISBLANK('2.1 Nominal investment'!E138),NA(),'2.1 Nominal investment'!E138/'Historical population and GDP'!$L135/1000000)</f>
        <v>4.4323450706091195E-4</v>
      </c>
      <c r="F138" s="8">
        <f>IF(ISBLANK('2.1 Nominal investment'!F138),NA(),'2.1 Nominal investment'!F138/'Historical population and GDP'!$L135/1000000)</f>
        <v>7.3162240769683402E-3</v>
      </c>
      <c r="G138" s="8">
        <f>IF(ISBLANK('2.1 Nominal investment'!G138),NA(),'2.1 Nominal investment'!G138/'Historical population and GDP'!$L135/1000000)</f>
        <v>5.1801658585698017E-3</v>
      </c>
      <c r="H138" s="8">
        <f>IF(ISBLANK('2.1 Nominal investment'!H138),NA(),'2.1 Nominal investment'!H138/'Historical population and GDP'!$L135/1000000)</f>
        <v>1.1623992086832879E-2</v>
      </c>
      <c r="I138" s="8">
        <f>IF(ISBLANK('2.1 Nominal investment'!I138),NA(),'2.1 Nominal investment'!I138/'Historical population and GDP'!$L135/1000000)</f>
        <v>2.6433422533096644E-3</v>
      </c>
      <c r="J138" s="26">
        <f>IF(ISBLANK('2.1 Nominal investment'!J138),NA(),'2.1 Nominal investment'!J138/'Historical population and GDP'!$L135/1000000)</f>
        <v>4.8402264437555752E-3</v>
      </c>
      <c r="K138" s="8">
        <f>IF(ISBLANK('2.1 Nominal investment'!K138),NA(),'2.1 Nominal investment'!K138/'Historical population and GDP'!$L135/1000000)</f>
        <v>5.5421402644198923E-3</v>
      </c>
      <c r="L138" s="8">
        <f>IF(ISBLANK('2.1 Nominal investment'!L138),NA(),'2.1 Nominal investment'!L138/'Historical population and GDP'!$L135/1000000)</f>
        <v>1.2009917953881073E-2</v>
      </c>
      <c r="M138" s="8">
        <f>IF(ISBLANK('2.1 Nominal investment'!M138),NA(),'2.1 Nominal investment'!M138/'Historical population and GDP'!$L135/1000000)</f>
        <v>-2.2685884358247447E-4</v>
      </c>
      <c r="N138" s="8">
        <f>IF(ISBLANK('2.1 Nominal investment'!N138),NA(),'2.1 Nominal investment'!N138/'Historical population and GDP'!$L135/1000000)</f>
        <v>1.9449257698999371E-3</v>
      </c>
      <c r="O138" s="8"/>
      <c r="P138" s="8">
        <f>IF(ISBLANK('2.1 Nominal investment'!P138),NA(),'2.1 Nominal investment'!P138/'Historical population and GDP'!$L135/1000000)</f>
        <v>3.0624872921345664E-2</v>
      </c>
      <c r="Q138" s="8">
        <f>IF(ISBLANK('2.1 Nominal investment'!Q138),NA(),'2.1 Nominal investment'!Q138/'Historical population and GDP'!$L135/1000000)</f>
        <v>2.6753693841683666E-2</v>
      </c>
      <c r="R138" s="8">
        <f>IF(ISBLANK('2.1 Nominal investment'!R138),NA(),'2.1 Nominal investment'!R138/'Historical population and GDP'!$L135/1000000)</f>
        <v>5.7378566763029333E-2</v>
      </c>
      <c r="T138" s="35"/>
      <c r="V138" s="17"/>
      <c r="W138" s="17"/>
      <c r="X138" s="17"/>
      <c r="Y138" s="17"/>
    </row>
    <row r="139" spans="1:25">
      <c r="A139" s="4">
        <f t="shared" si="2"/>
        <v>2001</v>
      </c>
      <c r="B139" s="8">
        <f>IF(ISBLANK('2.1 Nominal investment'!B139),NA(),'2.1 Nominal investment'!B139/'Historical population and GDP'!$L136/1000000)</f>
        <v>1.6806465340999173E-3</v>
      </c>
      <c r="C139" s="8">
        <f>IF(ISBLANK('2.1 Nominal investment'!C139),NA(),'2.1 Nominal investment'!C139/'Historical population and GDP'!$L136/1000000)</f>
        <v>4.600288720700273E-3</v>
      </c>
      <c r="D139" s="8">
        <f>IF(ISBLANK('2.1 Nominal investment'!D139),NA(),'2.1 Nominal investment'!D139/'Historical population and GDP'!$L136/1000000)</f>
        <v>6.280935254800191E-3</v>
      </c>
      <c r="E139" s="8">
        <f>IF(ISBLANK('2.1 Nominal investment'!E139),NA(),'2.1 Nominal investment'!E139/'Historical population and GDP'!$L136/1000000)</f>
        <v>5.8396682215305527E-4</v>
      </c>
      <c r="F139" s="8">
        <f>IF(ISBLANK('2.1 Nominal investment'!F139),NA(),'2.1 Nominal investment'!F139/'Historical population and GDP'!$L136/1000000)</f>
        <v>5.6069525982386948E-3</v>
      </c>
      <c r="G139" s="8">
        <f>IF(ISBLANK('2.1 Nominal investment'!G139),NA(),'2.1 Nominal investment'!G139/'Historical population and GDP'!$L136/1000000)</f>
        <v>5.0917898180058247E-3</v>
      </c>
      <c r="H139" s="8">
        <f>IF(ISBLANK('2.1 Nominal investment'!H139),NA(),'2.1 Nominal investment'!H139/'Historical population and GDP'!$L136/1000000)</f>
        <v>1.6806874222915748E-2</v>
      </c>
      <c r="I139" s="8">
        <f>IF(ISBLANK('2.1 Nominal investment'!I139),NA(),'2.1 Nominal investment'!I139/'Historical population and GDP'!$L136/1000000)</f>
        <v>3.6566476689558489E-3</v>
      </c>
      <c r="J139" s="26">
        <f>IF(ISBLANK('2.1 Nominal investment'!J139),NA(),'2.1 Nominal investment'!J139/'Historical population and GDP'!$L136/1000000)</f>
        <v>3.301646375553868E-3</v>
      </c>
      <c r="K139" s="8">
        <f>IF(ISBLANK('2.1 Nominal investment'!K139),NA(),'2.1 Nominal investment'!K139/'Historical population and GDP'!$L136/1000000)</f>
        <v>4.2986340006174947E-3</v>
      </c>
      <c r="L139" s="8">
        <f>IF(ISBLANK('2.1 Nominal investment'!L139),NA(),'2.1 Nominal investment'!L139/'Historical population and GDP'!$L136/1000000)</f>
        <v>6.1575363612847243E-3</v>
      </c>
      <c r="M139" s="8">
        <f>IF(ISBLANK('2.1 Nominal investment'!M139),NA(),'2.1 Nominal investment'!M139/'Historical population and GDP'!$L136/1000000)</f>
        <v>1.0778461101978486E-3</v>
      </c>
      <c r="N139" s="8">
        <f>IF(ISBLANK('2.1 Nominal investment'!N139),NA(),'2.1 Nominal investment'!N139/'Historical population and GDP'!$L136/1000000)</f>
        <v>2.159063410075184E-3</v>
      </c>
      <c r="O139" s="8"/>
      <c r="P139" s="8">
        <f>IF(ISBLANK('2.1 Nominal investment'!P139),NA(),'2.1 Nominal investment'!P139/'Historical population and GDP'!$L136/1000000)</f>
        <v>3.4370518716113511E-2</v>
      </c>
      <c r="Q139" s="8">
        <f>IF(ISBLANK('2.1 Nominal investment'!Q139),NA(),'2.1 Nominal investment'!Q139/'Historical population and GDP'!$L136/1000000)</f>
        <v>2.0651373926684969E-2</v>
      </c>
      <c r="R139" s="8">
        <f>IF(ISBLANK('2.1 Nominal investment'!R139),NA(),'2.1 Nominal investment'!R139/'Historical population and GDP'!$L136/1000000)</f>
        <v>5.5021892642798484E-2</v>
      </c>
      <c r="T139" s="35"/>
      <c r="V139" s="17"/>
      <c r="W139" s="17"/>
      <c r="X139" s="17"/>
      <c r="Y139" s="17"/>
    </row>
    <row r="140" spans="1:25">
      <c r="A140" s="4">
        <f t="shared" si="2"/>
        <v>2002</v>
      </c>
      <c r="B140" s="8">
        <f>IF(ISBLANK('2.1 Nominal investment'!B140),NA(),'2.1 Nominal investment'!B140/'Historical population and GDP'!$L137/1000000)</f>
        <v>2.6319612778917274E-3</v>
      </c>
      <c r="C140" s="8">
        <f>IF(ISBLANK('2.1 Nominal investment'!C140),NA(),'2.1 Nominal investment'!C140/'Historical population and GDP'!$L137/1000000)</f>
        <v>4.8476443532848535E-3</v>
      </c>
      <c r="D140" s="8">
        <f>IF(ISBLANK('2.1 Nominal investment'!D140),NA(),'2.1 Nominal investment'!D140/'Historical population and GDP'!$L137/1000000)</f>
        <v>7.4796056311765809E-3</v>
      </c>
      <c r="E140" s="8">
        <f>IF(ISBLANK('2.1 Nominal investment'!E140),NA(),'2.1 Nominal investment'!E140/'Historical population and GDP'!$L137/1000000)</f>
        <v>3.4602057306234069E-4</v>
      </c>
      <c r="F140" s="8">
        <f>IF(ISBLANK('2.1 Nominal investment'!F140),NA(),'2.1 Nominal investment'!F140/'Historical population and GDP'!$L137/1000000)</f>
        <v>4.9751268168986293E-3</v>
      </c>
      <c r="G140" s="8">
        <f>IF(ISBLANK('2.1 Nominal investment'!G140),NA(),'2.1 Nominal investment'!G140/'Historical population and GDP'!$L137/1000000)</f>
        <v>5.7808362856610115E-3</v>
      </c>
      <c r="H140" s="8">
        <f>IF(ISBLANK('2.1 Nominal investment'!H140),NA(),'2.1 Nominal investment'!H140/'Historical population and GDP'!$L137/1000000)</f>
        <v>8.3949437503884634E-3</v>
      </c>
      <c r="I140" s="8">
        <f>IF(ISBLANK('2.1 Nominal investment'!I140),NA(),'2.1 Nominal investment'!I140/'Historical population and GDP'!$L137/1000000)</f>
        <v>3.2265212256821431E-3</v>
      </c>
      <c r="J140" s="26">
        <f>IF(ISBLANK('2.1 Nominal investment'!J140),NA(),'2.1 Nominal investment'!J140/'Historical population and GDP'!$L137/1000000)</f>
        <v>3.6186447262104545E-3</v>
      </c>
      <c r="K140" s="8">
        <f>IF(ISBLANK('2.1 Nominal investment'!K140),NA(),'2.1 Nominal investment'!K140/'Historical population and GDP'!$L137/1000000)</f>
        <v>4.6739231773261234E-3</v>
      </c>
      <c r="L140" s="8">
        <f>IF(ISBLANK('2.1 Nominal investment'!L140),NA(),'2.1 Nominal investment'!L140/'Historical population and GDP'!$L137/1000000)</f>
        <v>8.6672882093355719E-3</v>
      </c>
      <c r="M140" s="8">
        <f>IF(ISBLANK('2.1 Nominal investment'!M140),NA(),'2.1 Nominal investment'!M140/'Historical population and GDP'!$L137/1000000)</f>
        <v>1.1021971533345764E-3</v>
      </c>
      <c r="N140" s="8">
        <f>IF(ISBLANK('2.1 Nominal investment'!N140),NA(),'2.1 Nominal investment'!N140/'Historical population and GDP'!$L137/1000000)</f>
        <v>2.6996317359686741E-3</v>
      </c>
      <c r="O140" s="8"/>
      <c r="P140" s="8">
        <f>IF(ISBLANK('2.1 Nominal investment'!P140),NA(),'2.1 Nominal investment'!P140/'Historical population and GDP'!$L137/1000000)</f>
        <v>2.6976533057187023E-2</v>
      </c>
      <c r="Q140" s="8">
        <f>IF(ISBLANK('2.1 Nominal investment'!Q140),NA(),'2.1 Nominal investment'!Q140/'Historical population and GDP'!$L137/1000000)</f>
        <v>2.3988206227857543E-2</v>
      </c>
      <c r="R140" s="8">
        <f>IF(ISBLANK('2.1 Nominal investment'!R140),NA(),'2.1 Nominal investment'!R140/'Historical population and GDP'!$L137/1000000)</f>
        <v>5.0964739285044566E-2</v>
      </c>
      <c r="T140" s="35"/>
      <c r="V140" s="17"/>
      <c r="W140" s="17"/>
      <c r="X140" s="17"/>
      <c r="Y140" s="17"/>
    </row>
    <row r="141" spans="1:25">
      <c r="A141" s="4">
        <f t="shared" si="2"/>
        <v>2003</v>
      </c>
      <c r="B141" s="8">
        <f>IF(ISBLANK('2.1 Nominal investment'!B141),NA(),'2.1 Nominal investment'!B141/'Historical population and GDP'!$L138/1000000)</f>
        <v>2.1953454997373891E-3</v>
      </c>
      <c r="C141" s="8">
        <f>IF(ISBLANK('2.1 Nominal investment'!C141),NA(),'2.1 Nominal investment'!C141/'Historical population and GDP'!$L138/1000000)</f>
        <v>4.7284159756178753E-3</v>
      </c>
      <c r="D141" s="8">
        <f>IF(ISBLANK('2.1 Nominal investment'!D141),NA(),'2.1 Nominal investment'!D141/'Historical population and GDP'!$L138/1000000)</f>
        <v>6.9237614753552643E-3</v>
      </c>
      <c r="E141" s="8">
        <f>IF(ISBLANK('2.1 Nominal investment'!E141),NA(),'2.1 Nominal investment'!E141/'Historical population and GDP'!$L138/1000000)</f>
        <v>4.4424142446053812E-4</v>
      </c>
      <c r="F141" s="8">
        <f>IF(ISBLANK('2.1 Nominal investment'!F141),NA(),'2.1 Nominal investment'!F141/'Historical population and GDP'!$L138/1000000)</f>
        <v>6.1687035889721395E-3</v>
      </c>
      <c r="G141" s="8">
        <f>IF(ISBLANK('2.1 Nominal investment'!G141),NA(),'2.1 Nominal investment'!G141/'Historical population and GDP'!$L138/1000000)</f>
        <v>4.3688758035522746E-3</v>
      </c>
      <c r="H141" s="8">
        <f>IF(ISBLANK('2.1 Nominal investment'!H141),NA(),'2.1 Nominal investment'!H141/'Historical population and GDP'!$L138/1000000)</f>
        <v>8.6425459199147812E-3</v>
      </c>
      <c r="I141" s="8">
        <f>IF(ISBLANK('2.1 Nominal investment'!I141),NA(),'2.1 Nominal investment'!I141/'Historical population and GDP'!$L138/1000000)</f>
        <v>3.7829502666794886E-3</v>
      </c>
      <c r="J141" s="26">
        <f>IF(ISBLANK('2.1 Nominal investment'!J141),NA(),'2.1 Nominal investment'!J141/'Historical population and GDP'!$L138/1000000)</f>
        <v>3.0425355634297719E-3</v>
      </c>
      <c r="K141" s="8">
        <f>IF(ISBLANK('2.1 Nominal investment'!K141),NA(),'2.1 Nominal investment'!K141/'Historical population and GDP'!$L138/1000000)</f>
        <v>5.7508599581302102E-3</v>
      </c>
      <c r="L141" s="8">
        <f>IF(ISBLANK('2.1 Nominal investment'!L141),NA(),'2.1 Nominal investment'!L141/'Historical population and GDP'!$L138/1000000)</f>
        <v>7.4173885383300902E-3</v>
      </c>
      <c r="M141" s="8">
        <f>IF(ISBLANK('2.1 Nominal investment'!M141),NA(),'2.1 Nominal investment'!M141/'Historical population and GDP'!$L138/1000000)</f>
        <v>1.1887247468209288E-3</v>
      </c>
      <c r="N141" s="8">
        <f>IF(ISBLANK('2.1 Nominal investment'!N141),NA(),'2.1 Nominal investment'!N141/'Historical population and GDP'!$L138/1000000)</f>
        <v>2.6190071089872099E-3</v>
      </c>
      <c r="O141" s="8"/>
      <c r="P141" s="8">
        <f>IF(ISBLANK('2.1 Nominal investment'!P141),NA(),'2.1 Nominal investment'!P141/'Historical population and GDP'!$L138/1000000)</f>
        <v>2.6548128212254996E-2</v>
      </c>
      <c r="Q141" s="8">
        <f>IF(ISBLANK('2.1 Nominal investment'!Q141),NA(),'2.1 Nominal investment'!Q141/'Historical population and GDP'!$L138/1000000)</f>
        <v>2.3801466182377704E-2</v>
      </c>
      <c r="R141" s="8">
        <f>IF(ISBLANK('2.1 Nominal investment'!R141),NA(),'2.1 Nominal investment'!R141/'Historical population and GDP'!$L138/1000000)</f>
        <v>5.0349594394632692E-2</v>
      </c>
      <c r="T141" s="35"/>
      <c r="V141" s="17"/>
      <c r="W141" s="17"/>
      <c r="X141" s="17"/>
      <c r="Y141" s="17"/>
    </row>
    <row r="142" spans="1:25">
      <c r="A142" s="4">
        <f t="shared" si="2"/>
        <v>2004</v>
      </c>
      <c r="B142" s="8">
        <f>IF(ISBLANK('2.1 Nominal investment'!B142),NA(),'2.1 Nominal investment'!B142/'Historical population and GDP'!$L139/1000000)</f>
        <v>2.5239858271857828E-3</v>
      </c>
      <c r="C142" s="8">
        <f>IF(ISBLANK('2.1 Nominal investment'!C142),NA(),'2.1 Nominal investment'!C142/'Historical population and GDP'!$L139/1000000)</f>
        <v>5.4520491065867599E-3</v>
      </c>
      <c r="D142" s="8">
        <f>IF(ISBLANK('2.1 Nominal investment'!D142),NA(),'2.1 Nominal investment'!D142/'Historical population and GDP'!$L139/1000000)</f>
        <v>7.9760349337725436E-3</v>
      </c>
      <c r="E142" s="8">
        <f>IF(ISBLANK('2.1 Nominal investment'!E142),NA(),'2.1 Nominal investment'!E142/'Historical population and GDP'!$L139/1000000)</f>
        <v>6.8541611880804424E-4</v>
      </c>
      <c r="F142" s="8">
        <f>IF(ISBLANK('2.1 Nominal investment'!F142),NA(),'2.1 Nominal investment'!F142/'Historical population and GDP'!$L139/1000000)</f>
        <v>7.3067267649482787E-3</v>
      </c>
      <c r="G142" s="8">
        <f>IF(ISBLANK('2.1 Nominal investment'!G142),NA(),'2.1 Nominal investment'!G142/'Historical population and GDP'!$L139/1000000)</f>
        <v>5.3523273034283263E-3</v>
      </c>
      <c r="H142" s="8">
        <f>IF(ISBLANK('2.1 Nominal investment'!H142),NA(),'2.1 Nominal investment'!H142/'Historical population and GDP'!$L139/1000000)</f>
        <v>6.8290335081867375E-3</v>
      </c>
      <c r="I142" s="8">
        <f>IF(ISBLANK('2.1 Nominal investment'!I142),NA(),'2.1 Nominal investment'!I142/'Historical population and GDP'!$L139/1000000)</f>
        <v>3.3902368133313034E-3</v>
      </c>
      <c r="J142" s="26">
        <f>IF(ISBLANK('2.1 Nominal investment'!J142),NA(),'2.1 Nominal investment'!J142/'Historical population and GDP'!$L139/1000000)</f>
        <v>4.0033286736515759E-3</v>
      </c>
      <c r="K142" s="8">
        <f>IF(ISBLANK('2.1 Nominal investment'!K142),NA(),'2.1 Nominal investment'!K142/'Historical population and GDP'!$L139/1000000)</f>
        <v>6.0038061756930699E-3</v>
      </c>
      <c r="L142" s="8">
        <f>IF(ISBLANK('2.1 Nominal investment'!L142),NA(),'2.1 Nominal investment'!L142/'Historical population and GDP'!$L139/1000000)</f>
        <v>8.9483328950464344E-3</v>
      </c>
      <c r="M142" s="8">
        <f>IF(ISBLANK('2.1 Nominal investment'!M142),NA(),'2.1 Nominal investment'!M142/'Historical population and GDP'!$L139/1000000)</f>
        <v>1.0874451564684225E-3</v>
      </c>
      <c r="N142" s="8">
        <f>IF(ISBLANK('2.1 Nominal investment'!N142),NA(),'2.1 Nominal investment'!N142/'Historical population and GDP'!$L139/1000000)</f>
        <v>1.9386790494249214E-3</v>
      </c>
      <c r="O142" s="8"/>
      <c r="P142" s="8">
        <f>IF(ISBLANK('2.1 Nominal investment'!P142),NA(),'2.1 Nominal investment'!P142/'Historical population and GDP'!$L139/1000000)</f>
        <v>2.814953862914393E-2</v>
      </c>
      <c r="Q142" s="8">
        <f>IF(ISBLANK('2.1 Nominal investment'!Q142),NA(),'2.1 Nominal investment'!Q142/'Historical population and GDP'!$L139/1000000)</f>
        <v>2.5371828763615729E-2</v>
      </c>
      <c r="R142" s="8">
        <f>IF(ISBLANK('2.1 Nominal investment'!R142),NA(),'2.1 Nominal investment'!R142/'Historical population and GDP'!$L139/1000000)</f>
        <v>5.3521367392759651E-2</v>
      </c>
      <c r="T142" s="35"/>
      <c r="V142" s="17"/>
      <c r="W142" s="17"/>
      <c r="X142" s="17"/>
      <c r="Y142" s="17"/>
    </row>
    <row r="143" spans="1:25">
      <c r="A143" s="4">
        <f t="shared" si="2"/>
        <v>2005</v>
      </c>
      <c r="B143" s="8">
        <f>IF(ISBLANK('2.1 Nominal investment'!B143),NA(),'2.1 Nominal investment'!B143/'Historical population and GDP'!$L140/1000000)</f>
        <v>3.1403671090004465E-3</v>
      </c>
      <c r="C143" s="8">
        <f>IF(ISBLANK('2.1 Nominal investment'!C143),NA(),'2.1 Nominal investment'!C143/'Historical population and GDP'!$L140/1000000)</f>
        <v>4.6792875212701944E-3</v>
      </c>
      <c r="D143" s="8">
        <f>IF(ISBLANK('2.1 Nominal investment'!D143),NA(),'2.1 Nominal investment'!D143/'Historical population and GDP'!$L140/1000000)</f>
        <v>7.8196546302706418E-3</v>
      </c>
      <c r="E143" s="8">
        <f>IF(ISBLANK('2.1 Nominal investment'!E143),NA(),'2.1 Nominal investment'!E143/'Historical population and GDP'!$L140/1000000)</f>
        <v>1.4341254795903183E-3</v>
      </c>
      <c r="F143" s="8">
        <f>IF(ISBLANK('2.1 Nominal investment'!F143),NA(),'2.1 Nominal investment'!F143/'Historical population and GDP'!$L140/1000000)</f>
        <v>7.5175189597163445E-3</v>
      </c>
      <c r="G143" s="8">
        <f>IF(ISBLANK('2.1 Nominal investment'!G143),NA(),'2.1 Nominal investment'!G143/'Historical population and GDP'!$L140/1000000)</f>
        <v>5.0435173623017745E-3</v>
      </c>
      <c r="H143" s="8">
        <f>IF(ISBLANK('2.1 Nominal investment'!H143),NA(),'2.1 Nominal investment'!H143/'Historical population and GDP'!$L140/1000000)</f>
        <v>7.9175978105448398E-3</v>
      </c>
      <c r="I143" s="8">
        <f>IF(ISBLANK('2.1 Nominal investment'!I143),NA(),'2.1 Nominal investment'!I143/'Historical population and GDP'!$L140/1000000)</f>
        <v>3.1397783370751622E-3</v>
      </c>
      <c r="J143" s="26">
        <f>IF(ISBLANK('2.1 Nominal investment'!J143),NA(),'2.1 Nominal investment'!J143/'Historical population and GDP'!$L140/1000000)</f>
        <v>3.5211925542996529E-3</v>
      </c>
      <c r="K143" s="8">
        <f>IF(ISBLANK('2.1 Nominal investment'!K143),NA(),'2.1 Nominal investment'!K143/'Historical population and GDP'!$L140/1000000)</f>
        <v>5.9828415038917174E-3</v>
      </c>
      <c r="L143" s="8">
        <f>IF(ISBLANK('2.1 Nominal investment'!L143),NA(),'2.1 Nominal investment'!L143/'Historical population and GDP'!$L140/1000000)</f>
        <v>1.0729663105998358E-2</v>
      </c>
      <c r="M143" s="8">
        <f>IF(ISBLANK('2.1 Nominal investment'!M143),NA(),'2.1 Nominal investment'!M143/'Historical population and GDP'!$L140/1000000)</f>
        <v>1.516889990230268E-3</v>
      </c>
      <c r="N143" s="8">
        <f>IF(ISBLANK('2.1 Nominal investment'!N143),NA(),'2.1 Nominal investment'!N143/'Historical population and GDP'!$L140/1000000)</f>
        <v>1.7273597784664755E-3</v>
      </c>
      <c r="O143" s="8"/>
      <c r="P143" s="8">
        <f>IF(ISBLANK('2.1 Nominal investment'!P143),NA(),'2.1 Nominal investment'!P143/'Historical population and GDP'!$L140/1000000)</f>
        <v>2.9732414242423916E-2</v>
      </c>
      <c r="Q143" s="8">
        <f>IF(ISBLANK('2.1 Nominal investment'!Q143),NA(),'2.1 Nominal investment'!Q143/'Historical population and GDP'!$L140/1000000)</f>
        <v>2.6617725269961631E-2</v>
      </c>
      <c r="R143" s="8">
        <f>IF(ISBLANK('2.1 Nominal investment'!R143),NA(),'2.1 Nominal investment'!R143/'Historical population and GDP'!$L140/1000000)</f>
        <v>5.6350139512385544E-2</v>
      </c>
      <c r="T143" s="35"/>
      <c r="V143" s="17"/>
      <c r="W143" s="17"/>
      <c r="X143" s="17"/>
      <c r="Y143" s="17"/>
    </row>
    <row r="144" spans="1:25">
      <c r="A144" s="4">
        <f t="shared" si="2"/>
        <v>2006</v>
      </c>
      <c r="B144" s="8">
        <f>IF(ISBLANK('2.1 Nominal investment'!B144),NA(),'2.1 Nominal investment'!B144/'Historical population and GDP'!$L141/1000000)</f>
        <v>3.9194473937779629E-3</v>
      </c>
      <c r="C144" s="8">
        <f>IF(ISBLANK('2.1 Nominal investment'!C144),NA(),'2.1 Nominal investment'!C144/'Historical population and GDP'!$L141/1000000)</f>
        <v>5.5264550102186727E-3</v>
      </c>
      <c r="D144" s="8">
        <f>IF(ISBLANK('2.1 Nominal investment'!D144),NA(),'2.1 Nominal investment'!D144/'Historical population and GDP'!$L141/1000000)</f>
        <v>9.4459024039966373E-3</v>
      </c>
      <c r="E144" s="8">
        <f>IF(ISBLANK('2.1 Nominal investment'!E144),NA(),'2.1 Nominal investment'!E144/'Historical population and GDP'!$L141/1000000)</f>
        <v>1.1903128202925056E-3</v>
      </c>
      <c r="F144" s="8">
        <f>IF(ISBLANK('2.1 Nominal investment'!F144),NA(),'2.1 Nominal investment'!F144/'Historical population and GDP'!$L141/1000000)</f>
        <v>9.3458898902023003E-3</v>
      </c>
      <c r="G144" s="8">
        <f>IF(ISBLANK('2.1 Nominal investment'!G144),NA(),'2.1 Nominal investment'!G144/'Historical population and GDP'!$L141/1000000)</f>
        <v>7.3823379588429877E-3</v>
      </c>
      <c r="H144" s="8">
        <f>IF(ISBLANK('2.1 Nominal investment'!H144),NA(),'2.1 Nominal investment'!H144/'Historical population and GDP'!$L141/1000000)</f>
        <v>8.2853188655738104E-3</v>
      </c>
      <c r="I144" s="8">
        <f>IF(ISBLANK('2.1 Nominal investment'!I144),NA(),'2.1 Nominal investment'!I144/'Historical population and GDP'!$L141/1000000)</f>
        <v>3.1010390519034961E-3</v>
      </c>
      <c r="J144" s="26">
        <f>IF(ISBLANK('2.1 Nominal investment'!J144),NA(),'2.1 Nominal investment'!J144/'Historical population and GDP'!$L141/1000000)</f>
        <v>4.1134119322192011E-3</v>
      </c>
      <c r="K144" s="8">
        <f>IF(ISBLANK('2.1 Nominal investment'!K144),NA(),'2.1 Nominal investment'!K144/'Historical population and GDP'!$L141/1000000)</f>
        <v>5.2870066344660816E-3</v>
      </c>
      <c r="L144" s="8">
        <f>IF(ISBLANK('2.1 Nominal investment'!L144),NA(),'2.1 Nominal investment'!L144/'Historical population and GDP'!$L141/1000000)</f>
        <v>8.9182383375169538E-3</v>
      </c>
      <c r="M144" s="8">
        <f>IF(ISBLANK('2.1 Nominal investment'!M144),NA(),'2.1 Nominal investment'!M144/'Historical population and GDP'!$L141/1000000)</f>
        <v>1.4116008027642585E-3</v>
      </c>
      <c r="N144" s="8">
        <f>IF(ISBLANK('2.1 Nominal investment'!N144),NA(),'2.1 Nominal investment'!N144/'Historical population and GDP'!$L141/1000000)</f>
        <v>1.5764068320884761E-3</v>
      </c>
      <c r="O144" s="8"/>
      <c r="P144" s="8">
        <f>IF(ISBLANK('2.1 Nominal investment'!P144),NA(),'2.1 Nominal investment'!P144/'Historical population and GDP'!$L141/1000000)</f>
        <v>3.5649761938908238E-2</v>
      </c>
      <c r="Q144" s="8">
        <f>IF(ISBLANK('2.1 Nominal investment'!Q144),NA(),'2.1 Nominal investment'!Q144/'Historical population and GDP'!$L141/1000000)</f>
        <v>2.4407703590958469E-2</v>
      </c>
      <c r="R144" s="8">
        <f>IF(ISBLANK('2.1 Nominal investment'!R144),NA(),'2.1 Nominal investment'!R144/'Historical population and GDP'!$L141/1000000)</f>
        <v>6.005746552986671E-2</v>
      </c>
      <c r="T144" s="35"/>
      <c r="V144" s="17"/>
      <c r="W144" s="17"/>
      <c r="X144" s="17"/>
      <c r="Y144" s="17"/>
    </row>
    <row r="145" spans="1:25">
      <c r="A145" s="4">
        <f t="shared" si="2"/>
        <v>2007</v>
      </c>
      <c r="B145" s="8">
        <f>IF(ISBLANK('2.1 Nominal investment'!B145),NA(),'2.1 Nominal investment'!B145/'Historical population and GDP'!$L142/1000000)</f>
        <v>5.311184623613404E-3</v>
      </c>
      <c r="C145" s="8">
        <f>IF(ISBLANK('2.1 Nominal investment'!C145),NA(),'2.1 Nominal investment'!C145/'Historical population and GDP'!$L142/1000000)</f>
        <v>6.4257982372502966E-3</v>
      </c>
      <c r="D145" s="8">
        <f>IF(ISBLANK('2.1 Nominal investment'!D145),NA(),'2.1 Nominal investment'!D145/'Historical population and GDP'!$L142/1000000)</f>
        <v>1.1736982860863701E-2</v>
      </c>
      <c r="E145" s="8">
        <f>IF(ISBLANK('2.1 Nominal investment'!E145),NA(),'2.1 Nominal investment'!E145/'Historical population and GDP'!$L142/1000000)</f>
        <v>7.6201716239157242E-5</v>
      </c>
      <c r="F145" s="8">
        <f>IF(ISBLANK('2.1 Nominal investment'!F145),NA(),'2.1 Nominal investment'!F145/'Historical population and GDP'!$L142/1000000)</f>
        <v>7.575853225793525E-3</v>
      </c>
      <c r="G145" s="8">
        <f>IF(ISBLANK('2.1 Nominal investment'!G145),NA(),'2.1 Nominal investment'!G145/'Historical population and GDP'!$L142/1000000)</f>
        <v>6.8653112718308875E-3</v>
      </c>
      <c r="H145" s="8">
        <f>IF(ISBLANK('2.1 Nominal investment'!H145),NA(),'2.1 Nominal investment'!H145/'Historical population and GDP'!$L142/1000000)</f>
        <v>6.8601079044673377E-3</v>
      </c>
      <c r="I145" s="8">
        <f>IF(ISBLANK('2.1 Nominal investment'!I145),NA(),'2.1 Nominal investment'!I145/'Historical population and GDP'!$L142/1000000)</f>
        <v>3.1016022883188763E-3</v>
      </c>
      <c r="J145" s="26">
        <f>IF(ISBLANK('2.1 Nominal investment'!J145),NA(),'2.1 Nominal investment'!J145/'Historical population and GDP'!$L142/1000000)</f>
        <v>3.7368782121346015E-3</v>
      </c>
      <c r="K145" s="8">
        <f>IF(ISBLANK('2.1 Nominal investment'!K145),NA(),'2.1 Nominal investment'!K145/'Historical population and GDP'!$L142/1000000)</f>
        <v>4.4911455547545403E-3</v>
      </c>
      <c r="L145" s="8">
        <f>IF(ISBLANK('2.1 Nominal investment'!L145),NA(),'2.1 Nominal investment'!L145/'Historical population and GDP'!$L142/1000000)</f>
        <v>7.6706588218878637E-3</v>
      </c>
      <c r="M145" s="8">
        <f>IF(ISBLANK('2.1 Nominal investment'!M145),NA(),'2.1 Nominal investment'!M145/'Historical population and GDP'!$L142/1000000)</f>
        <v>2.4114322922722726E-3</v>
      </c>
      <c r="N145" s="8">
        <f>IF(ISBLANK('2.1 Nominal investment'!N145),NA(),'2.1 Nominal investment'!N145/'Historical population and GDP'!$L142/1000000)</f>
        <v>1.7257680053952233E-3</v>
      </c>
      <c r="O145" s="8"/>
      <c r="P145" s="8">
        <f>IF(ISBLANK('2.1 Nominal investment'!P145),NA(),'2.1 Nominal investment'!P145/'Historical population and GDP'!$L142/1000000)</f>
        <v>3.3114456979194615E-2</v>
      </c>
      <c r="Q145" s="8">
        <f>IF(ISBLANK('2.1 Nominal investment'!Q145),NA(),'2.1 Nominal investment'!Q145/'Historical population and GDP'!$L142/1000000)</f>
        <v>2.3137485174763377E-2</v>
      </c>
      <c r="R145" s="8">
        <f>IF(ISBLANK('2.1 Nominal investment'!R145),NA(),'2.1 Nominal investment'!R145/'Historical population and GDP'!$L142/1000000)</f>
        <v>5.6251942153957984E-2</v>
      </c>
      <c r="T145" s="35"/>
      <c r="V145" s="17"/>
      <c r="W145" s="17"/>
      <c r="X145" s="17"/>
      <c r="Y145" s="17"/>
    </row>
    <row r="146" spans="1:25">
      <c r="A146" s="4">
        <f t="shared" si="2"/>
        <v>2008</v>
      </c>
      <c r="B146" s="8">
        <f>IF(ISBLANK('2.1 Nominal investment'!B146),NA(),'2.1 Nominal investment'!B146/'Historical population and GDP'!$L143/1000000)</f>
        <v>5.431701424415957E-3</v>
      </c>
      <c r="C146" s="8">
        <f>IF(ISBLANK('2.1 Nominal investment'!C146),NA(),'2.1 Nominal investment'!C146/'Historical population and GDP'!$L143/1000000)</f>
        <v>6.0521232315332157E-3</v>
      </c>
      <c r="D146" s="8">
        <f>IF(ISBLANK('2.1 Nominal investment'!D146),NA(),'2.1 Nominal investment'!D146/'Historical population and GDP'!$L143/1000000)</f>
        <v>1.1483824655949172E-2</v>
      </c>
      <c r="E146" s="8">
        <f>IF(ISBLANK('2.1 Nominal investment'!E146),NA(),'2.1 Nominal investment'!E146/'Historical population and GDP'!$L143/1000000)</f>
        <v>1.7287984871941844E-4</v>
      </c>
      <c r="F146" s="8">
        <f>IF(ISBLANK('2.1 Nominal investment'!F146),NA(),'2.1 Nominal investment'!F146/'Historical population and GDP'!$L143/1000000)</f>
        <v>5.7627044329290533E-3</v>
      </c>
      <c r="G146" s="8">
        <f>IF(ISBLANK('2.1 Nominal investment'!G146),NA(),'2.1 Nominal investment'!G146/'Historical population and GDP'!$L143/1000000)</f>
        <v>6.4450884702126178E-3</v>
      </c>
      <c r="H146" s="8">
        <f>IF(ISBLANK('2.1 Nominal investment'!H146),NA(),'2.1 Nominal investment'!H146/'Historical population and GDP'!$L143/1000000)</f>
        <v>7.091143336208236E-3</v>
      </c>
      <c r="I146" s="8">
        <f>IF(ISBLANK('2.1 Nominal investment'!I146),NA(),'2.1 Nominal investment'!I146/'Historical population and GDP'!$L143/1000000)</f>
        <v>3.0507625634130274E-3</v>
      </c>
      <c r="J146" s="26">
        <f>IF(ISBLANK('2.1 Nominal investment'!J146),NA(),'2.1 Nominal investment'!J146/'Historical population and GDP'!$L143/1000000)</f>
        <v>2.4659324058648011E-3</v>
      </c>
      <c r="K146" s="8">
        <f>IF(ISBLANK('2.1 Nominal investment'!K146),NA(),'2.1 Nominal investment'!K146/'Historical population and GDP'!$L143/1000000)</f>
        <v>5.5104058969427825E-3</v>
      </c>
      <c r="L146" s="8">
        <f>IF(ISBLANK('2.1 Nominal investment'!L146),NA(),'2.1 Nominal investment'!L146/'Historical population and GDP'!$L143/1000000)</f>
        <v>7.0229277935212912E-3</v>
      </c>
      <c r="M146" s="8">
        <f>IF(ISBLANK('2.1 Nominal investment'!M146),NA(),'2.1 Nominal investment'!M146/'Historical population and GDP'!$L143/1000000)</f>
        <v>3.2068322681909006E-3</v>
      </c>
      <c r="N146" s="8">
        <f>IF(ISBLANK('2.1 Nominal investment'!N146),NA(),'2.1 Nominal investment'!N146/'Historical population and GDP'!$L143/1000000)</f>
        <v>1.6835482367562528E-3</v>
      </c>
      <c r="O146" s="8"/>
      <c r="P146" s="8">
        <f>IF(ISBLANK('2.1 Nominal investment'!P146),NA(),'2.1 Nominal investment'!P146/'Historical population and GDP'!$L143/1000000)</f>
        <v>3.0955640744018496E-2</v>
      </c>
      <c r="Q146" s="8">
        <f>IF(ISBLANK('2.1 Nominal investment'!Q146),NA(),'2.1 Nominal investment'!Q146/'Historical population and GDP'!$L143/1000000)</f>
        <v>2.2940409164689056E-2</v>
      </c>
      <c r="R146" s="8">
        <f>IF(ISBLANK('2.1 Nominal investment'!R146),NA(),'2.1 Nominal investment'!R146/'Historical population and GDP'!$L143/1000000)</f>
        <v>5.3896049908707562E-2</v>
      </c>
      <c r="T146" s="35"/>
      <c r="V146" s="17"/>
      <c r="W146" s="17"/>
      <c r="X146" s="17"/>
      <c r="Y146" s="17"/>
    </row>
    <row r="147" spans="1:25">
      <c r="A147" s="4">
        <f t="shared" si="2"/>
        <v>2009</v>
      </c>
      <c r="B147" s="8">
        <f>IF(ISBLANK('2.1 Nominal investment'!B147),NA(),'2.1 Nominal investment'!B147/'Historical population and GDP'!$L144/1000000)</f>
        <v>6.7946860794032898E-3</v>
      </c>
      <c r="C147" s="8">
        <f>IF(ISBLANK('2.1 Nominal investment'!C147),NA(),'2.1 Nominal investment'!C147/'Historical population and GDP'!$L144/1000000)</f>
        <v>4.542032543022846E-3</v>
      </c>
      <c r="D147" s="8">
        <f>IF(ISBLANK('2.1 Nominal investment'!D147),NA(),'2.1 Nominal investment'!D147/'Historical population and GDP'!$L144/1000000)</f>
        <v>1.1336718622426136E-2</v>
      </c>
      <c r="E147" s="8">
        <f>IF(ISBLANK('2.1 Nominal investment'!E147),NA(),'2.1 Nominal investment'!E147/'Historical population and GDP'!$L144/1000000)</f>
        <v>2.5042272217276561E-3</v>
      </c>
      <c r="F147" s="8">
        <f>IF(ISBLANK('2.1 Nominal investment'!F147),NA(),'2.1 Nominal investment'!F147/'Historical population and GDP'!$L144/1000000)</f>
        <v>1.1959471002751168E-2</v>
      </c>
      <c r="G147" s="8">
        <f>IF(ISBLANK('2.1 Nominal investment'!G147),NA(),'2.1 Nominal investment'!G147/'Historical population and GDP'!$L144/1000000)</f>
        <v>6.7531723916329986E-3</v>
      </c>
      <c r="H147" s="8">
        <f>IF(ISBLANK('2.1 Nominal investment'!H147),NA(),'2.1 Nominal investment'!H147/'Historical population and GDP'!$L144/1000000)</f>
        <v>7.325414425756291E-3</v>
      </c>
      <c r="I147" s="8">
        <f>IF(ISBLANK('2.1 Nominal investment'!I147),NA(),'2.1 Nominal investment'!I147/'Historical population and GDP'!$L144/1000000)</f>
        <v>2.9486675691763106E-3</v>
      </c>
      <c r="J147" s="26">
        <f>IF(ISBLANK('2.1 Nominal investment'!J147),NA(),'2.1 Nominal investment'!J147/'Historical population and GDP'!$L144/1000000)</f>
        <v>4.424634299229355E-3</v>
      </c>
      <c r="K147" s="8">
        <f>IF(ISBLANK('2.1 Nominal investment'!K147),NA(),'2.1 Nominal investment'!K147/'Historical population and GDP'!$L144/1000000)</f>
        <v>6.2436828714555869E-3</v>
      </c>
      <c r="L147" s="8">
        <f>IF(ISBLANK('2.1 Nominal investment'!L147),NA(),'2.1 Nominal investment'!L147/'Historical population and GDP'!$L144/1000000)</f>
        <v>6.6819232937036788E-3</v>
      </c>
      <c r="M147" s="8">
        <f>IF(ISBLANK('2.1 Nominal investment'!M147),NA(),'2.1 Nominal investment'!M147/'Historical population and GDP'!$L144/1000000)</f>
        <v>1.776233795650044E-3</v>
      </c>
      <c r="N147" s="8">
        <f>IF(ISBLANK('2.1 Nominal investment'!N147),NA(),'2.1 Nominal investment'!N147/'Historical population and GDP'!$L144/1000000)</f>
        <v>2.446652725175278E-3</v>
      </c>
      <c r="O147" s="8"/>
      <c r="P147" s="8">
        <f>IF(ISBLANK('2.1 Nominal investment'!P147),NA(),'2.1 Nominal investment'!P147/'Historical population and GDP'!$L144/1000000)</f>
        <v>3.9879003664294248E-2</v>
      </c>
      <c r="Q147" s="8">
        <f>IF(ISBLANK('2.1 Nominal investment'!Q147),NA(),'2.1 Nominal investment'!Q147/'Historical population and GDP'!$L144/1000000)</f>
        <v>2.4521794554390252E-2</v>
      </c>
      <c r="R147" s="8">
        <f>IF(ISBLANK('2.1 Nominal investment'!R147),NA(),'2.1 Nominal investment'!R147/'Historical population and GDP'!$L144/1000000)</f>
        <v>6.440079821868451E-2</v>
      </c>
      <c r="T147" s="35"/>
      <c r="V147" s="17"/>
      <c r="W147" s="17"/>
      <c r="X147" s="17"/>
      <c r="Y147" s="17"/>
    </row>
    <row r="148" spans="1:25">
      <c r="A148" s="4">
        <f t="shared" si="2"/>
        <v>2010</v>
      </c>
      <c r="B148" s="8">
        <f>IF(ISBLANK('2.1 Nominal investment'!B148),NA(),'2.1 Nominal investment'!B148/'Historical population and GDP'!$L145/1000000)</f>
        <v>6.6444216255070083E-3</v>
      </c>
      <c r="C148" s="8">
        <f>IF(ISBLANK('2.1 Nominal investment'!C148),NA(),'2.1 Nominal investment'!C148/'Historical population and GDP'!$L145/1000000)</f>
        <v>5.514519689890641E-3</v>
      </c>
      <c r="D148" s="8">
        <f>IF(ISBLANK('2.1 Nominal investment'!D148),NA(),'2.1 Nominal investment'!D148/'Historical population and GDP'!$L145/1000000)</f>
        <v>1.2158941315397648E-2</v>
      </c>
      <c r="E148" s="8">
        <f>IF(ISBLANK('2.1 Nominal investment'!E148),NA(),'2.1 Nominal investment'!E148/'Historical population and GDP'!$L145/1000000)</f>
        <v>1.6719361297941162E-3</v>
      </c>
      <c r="F148" s="8">
        <f>IF(ISBLANK('2.1 Nominal investment'!F148),NA(),'2.1 Nominal investment'!F148/'Historical population and GDP'!$L145/1000000)</f>
        <v>1.0281834711037731E-2</v>
      </c>
      <c r="G148" s="8">
        <f>IF(ISBLANK('2.1 Nominal investment'!G148),NA(),'2.1 Nominal investment'!G148/'Historical population and GDP'!$L145/1000000)</f>
        <v>6.564147455973713E-3</v>
      </c>
      <c r="H148" s="8">
        <f>IF(ISBLANK('2.1 Nominal investment'!H148),NA(),'2.1 Nominal investment'!H148/'Historical population and GDP'!$L145/1000000)</f>
        <v>7.232884941212713E-3</v>
      </c>
      <c r="I148" s="8">
        <f>IF(ISBLANK('2.1 Nominal investment'!I148),NA(),'2.1 Nominal investment'!I148/'Historical population and GDP'!$L145/1000000)</f>
        <v>2.8461929455254917E-3</v>
      </c>
      <c r="J148" s="26">
        <f>IF(ISBLANK('2.1 Nominal investment'!J148),NA(),'2.1 Nominal investment'!J148/'Historical population and GDP'!$L145/1000000)</f>
        <v>3.8498793448683063E-3</v>
      </c>
      <c r="K148" s="8">
        <f>IF(ISBLANK('2.1 Nominal investment'!K148),NA(),'2.1 Nominal investment'!K148/'Historical population and GDP'!$L145/1000000)</f>
        <v>6.1935102941931509E-3</v>
      </c>
      <c r="L148" s="8">
        <f>IF(ISBLANK('2.1 Nominal investment'!L148),NA(),'2.1 Nominal investment'!L148/'Historical population and GDP'!$L145/1000000)</f>
        <v>8.3620064691687646E-3</v>
      </c>
      <c r="M148" s="8">
        <f>IF(ISBLANK('2.1 Nominal investment'!M148),NA(),'2.1 Nominal investment'!M148/'Historical population and GDP'!$L145/1000000)</f>
        <v>2.7286440416901987E-3</v>
      </c>
      <c r="N148" s="8">
        <f>IF(ISBLANK('2.1 Nominal investment'!N148),NA(),'2.1 Nominal investment'!N148/'Historical population and GDP'!$L145/1000000)</f>
        <v>2.5213687939621091E-3</v>
      </c>
      <c r="O148" s="8"/>
      <c r="P148" s="8">
        <f>IF(ISBLANK('2.1 Nominal investment'!P148),NA(),'2.1 Nominal investment'!P148/'Historical population and GDP'!$L145/1000000)</f>
        <v>3.7909744553415926E-2</v>
      </c>
      <c r="Q148" s="8">
        <f>IF(ISBLANK('2.1 Nominal investment'!Q148),NA(),'2.1 Nominal investment'!Q148/'Historical population and GDP'!$L145/1000000)</f>
        <v>2.6501601889408019E-2</v>
      </c>
      <c r="R148" s="8">
        <f>IF(ISBLANK('2.1 Nominal investment'!R148),NA(),'2.1 Nominal investment'!R148/'Historical population and GDP'!$L145/1000000)</f>
        <v>6.4411346442823952E-2</v>
      </c>
      <c r="T148" s="35"/>
      <c r="V148" s="17"/>
      <c r="W148" s="17"/>
      <c r="X148" s="17"/>
      <c r="Y148" s="17"/>
    </row>
    <row r="149" spans="1:25">
      <c r="A149" s="4">
        <f t="shared" si="2"/>
        <v>2011</v>
      </c>
      <c r="B149" s="8">
        <f>IF(ISBLANK('2.1 Nominal investment'!B149),NA(),'2.1 Nominal investment'!B149/'Historical population and GDP'!$L146/1000000)</f>
        <v>6.6466819715877874E-3</v>
      </c>
      <c r="C149" s="8">
        <f>IF(ISBLANK('2.1 Nominal investment'!C149),NA(),'2.1 Nominal investment'!C149/'Historical population and GDP'!$L146/1000000)</f>
        <v>4.2419256730240962E-3</v>
      </c>
      <c r="D149" s="8">
        <f>IF(ISBLANK('2.1 Nominal investment'!D149),NA(),'2.1 Nominal investment'!D149/'Historical population and GDP'!$L146/1000000)</f>
        <v>1.0888607644611883E-2</v>
      </c>
      <c r="E149" s="8">
        <f>IF(ISBLANK('2.1 Nominal investment'!E149),NA(),'2.1 Nominal investment'!E149/'Historical population and GDP'!$L146/1000000)</f>
        <v>8.5255278235617303E-4</v>
      </c>
      <c r="F149" s="8">
        <f>IF(ISBLANK('2.1 Nominal investment'!F149),NA(),'2.1 Nominal investment'!F149/'Historical population and GDP'!$L146/1000000)</f>
        <v>1.1663352452564928E-2</v>
      </c>
      <c r="G149" s="8">
        <f>IF(ISBLANK('2.1 Nominal investment'!G149),NA(),'2.1 Nominal investment'!G149/'Historical population and GDP'!$L146/1000000)</f>
        <v>4.2220832352248645E-3</v>
      </c>
      <c r="H149" s="8">
        <f>IF(ISBLANK('2.1 Nominal investment'!H149),NA(),'2.1 Nominal investment'!H149/'Historical population and GDP'!$L146/1000000)</f>
        <v>6.4393542500588647E-3</v>
      </c>
      <c r="I149" s="8">
        <f>IF(ISBLANK('2.1 Nominal investment'!I149),NA(),'2.1 Nominal investment'!I149/'Historical population and GDP'!$L146/1000000)</f>
        <v>3.3918550349266146E-3</v>
      </c>
      <c r="J149" s="26">
        <f>IF(ISBLANK('2.1 Nominal investment'!J149),NA(),'2.1 Nominal investment'!J149/'Historical population and GDP'!$L146/1000000)</f>
        <v>4.2296473981634098E-3</v>
      </c>
      <c r="K149" s="8">
        <f>IF(ISBLANK('2.1 Nominal investment'!K149),NA(),'2.1 Nominal investment'!K149/'Historical population and GDP'!$L146/1000000)</f>
        <v>6.3269562828663379E-3</v>
      </c>
      <c r="L149" s="8">
        <f>IF(ISBLANK('2.1 Nominal investment'!L149),NA(),'2.1 Nominal investment'!L149/'Historical population and GDP'!$L146/1000000)</f>
        <v>8.7600855505847262E-3</v>
      </c>
      <c r="M149" s="8">
        <f>IF(ISBLANK('2.1 Nominal investment'!M149),NA(),'2.1 Nominal investment'!M149/'Historical population and GDP'!$L146/1000000)</f>
        <v>2.7180362608900401E-3</v>
      </c>
      <c r="N149" s="8">
        <f>IF(ISBLANK('2.1 Nominal investment'!N149),NA(),'2.1 Nominal investment'!N149/'Historical population and GDP'!$L146/1000000)</f>
        <v>2.691851110587866E-3</v>
      </c>
      <c r="O149" s="8"/>
      <c r="P149" s="8">
        <f>IF(ISBLANK('2.1 Nominal investment'!P149),NA(),'2.1 Nominal investment'!P149/'Historical population and GDP'!$L146/1000000)</f>
        <v>3.4065950364816716E-2</v>
      </c>
      <c r="Q149" s="8">
        <f>IF(ISBLANK('2.1 Nominal investment'!Q149),NA(),'2.1 Nominal investment'!Q149/'Historical population and GDP'!$L146/1000000)</f>
        <v>2.8118431638018991E-2</v>
      </c>
      <c r="R149" s="8">
        <f>IF(ISBLANK('2.1 Nominal investment'!R149),NA(),'2.1 Nominal investment'!R149/'Historical population and GDP'!$L146/1000000)</f>
        <v>6.2184382002835707E-2</v>
      </c>
      <c r="T149" s="35"/>
      <c r="V149" s="17"/>
      <c r="W149" s="17"/>
      <c r="X149" s="17"/>
      <c r="Y149" s="17"/>
    </row>
    <row r="150" spans="1:25">
      <c r="A150" s="4">
        <f t="shared" si="2"/>
        <v>2012</v>
      </c>
      <c r="B150" s="8">
        <f>IF(ISBLANK('2.1 Nominal investment'!B150),NA(),'2.1 Nominal investment'!B150/'Historical population and GDP'!$L147/1000000)</f>
        <v>5.3212703205810508E-3</v>
      </c>
      <c r="C150" s="8">
        <f>IF(ISBLANK('2.1 Nominal investment'!C150),NA(),'2.1 Nominal investment'!C150/'Historical population and GDP'!$L147/1000000)</f>
        <v>4.1320679517416973E-3</v>
      </c>
      <c r="D150" s="8">
        <f>IF(ISBLANK('2.1 Nominal investment'!D150),NA(),'2.1 Nominal investment'!D150/'Historical population and GDP'!$L147/1000000)</f>
        <v>9.4533382723227481E-3</v>
      </c>
      <c r="E150" s="8">
        <f>IF(ISBLANK('2.1 Nominal investment'!E150),NA(),'2.1 Nominal investment'!E150/'Historical population and GDP'!$L147/1000000)</f>
        <v>2.65634480397995E-3</v>
      </c>
      <c r="F150" s="8">
        <f>IF(ISBLANK('2.1 Nominal investment'!F150),NA(),'2.1 Nominal investment'!F150/'Historical population and GDP'!$L147/1000000)</f>
        <v>1.2481613916402151E-2</v>
      </c>
      <c r="G150" s="8">
        <f>IF(ISBLANK('2.1 Nominal investment'!G150),NA(),'2.1 Nominal investment'!G150/'Historical population and GDP'!$L147/1000000)</f>
        <v>4.8435590732830366E-3</v>
      </c>
      <c r="H150" s="8">
        <f>IF(ISBLANK('2.1 Nominal investment'!H150),NA(),'2.1 Nominal investment'!H150/'Historical population and GDP'!$L147/1000000)</f>
        <v>7.6454430789284896E-3</v>
      </c>
      <c r="I150" s="8">
        <f>IF(ISBLANK('2.1 Nominal investment'!I150),NA(),'2.1 Nominal investment'!I150/'Historical population and GDP'!$L147/1000000)</f>
        <v>2.9164435525088034E-3</v>
      </c>
      <c r="J150" s="26">
        <f>IF(ISBLANK('2.1 Nominal investment'!J150),NA(),'2.1 Nominal investment'!J150/'Historical population and GDP'!$L147/1000000)</f>
        <v>3.3689987761934457E-3</v>
      </c>
      <c r="K150" s="8">
        <f>IF(ISBLANK('2.1 Nominal investment'!K150),NA(),'2.1 Nominal investment'!K150/'Historical population and GDP'!$L147/1000000)</f>
        <v>5.4361580914244452E-3</v>
      </c>
      <c r="L150" s="8">
        <f>IF(ISBLANK('2.1 Nominal investment'!L150),NA(),'2.1 Nominal investment'!L150/'Historical population and GDP'!$L147/1000000)</f>
        <v>7.437138074450577E-3</v>
      </c>
      <c r="M150" s="8">
        <f>IF(ISBLANK('2.1 Nominal investment'!M150),NA(),'2.1 Nominal investment'!M150/'Historical population and GDP'!$L147/1000000)</f>
        <v>8.9455101303986991E-4</v>
      </c>
      <c r="N150" s="8">
        <f>IF(ISBLANK('2.1 Nominal investment'!N150),NA(),'2.1 Nominal investment'!N150/'Historical population and GDP'!$L147/1000000)</f>
        <v>1.6830059689875226E-3</v>
      </c>
      <c r="O150" s="8"/>
      <c r="P150" s="8">
        <f>IF(ISBLANK('2.1 Nominal investment'!P150),NA(),'2.1 Nominal investment'!P150/'Historical population and GDP'!$L147/1000000)</f>
        <v>3.7080299144916375E-2</v>
      </c>
      <c r="Q150" s="8">
        <f>IF(ISBLANK('2.1 Nominal investment'!Q150),NA(),'2.1 Nominal investment'!Q150/'Historical population and GDP'!$L147/1000000)</f>
        <v>2.1736295476604665E-2</v>
      </c>
      <c r="R150" s="8">
        <f>IF(ISBLANK('2.1 Nominal investment'!R150),NA(),'2.1 Nominal investment'!R150/'Historical population and GDP'!$L147/1000000)</f>
        <v>5.8816594621521036E-2</v>
      </c>
      <c r="T150" s="35"/>
      <c r="V150" s="17"/>
      <c r="W150" s="17"/>
      <c r="X150" s="17"/>
      <c r="Y150" s="17"/>
    </row>
    <row r="151" spans="1:25">
      <c r="A151" s="4">
        <f t="shared" si="2"/>
        <v>2013</v>
      </c>
      <c r="B151" s="8">
        <f>IF(ISBLANK('2.1 Nominal investment'!B151),NA(),'2.1 Nominal investment'!B151/'Historical population and GDP'!$L148/1000000)</f>
        <v>4.947193083890862E-3</v>
      </c>
      <c r="C151" s="8">
        <f>IF(ISBLANK('2.1 Nominal investment'!C151),NA(),'2.1 Nominal investment'!C151/'Historical population and GDP'!$L148/1000000)</f>
        <v>5.3705202683479707E-3</v>
      </c>
      <c r="D151" s="8">
        <f>IF(ISBLANK('2.1 Nominal investment'!D151),NA(),'2.1 Nominal investment'!D151/'Historical population and GDP'!$L148/1000000)</f>
        <v>1.0317713352238835E-2</v>
      </c>
      <c r="E151" s="8">
        <f>IF(ISBLANK('2.1 Nominal investment'!E151),NA(),'2.1 Nominal investment'!E151/'Historical population and GDP'!$L148/1000000)</f>
        <v>7.0716206418692585E-4</v>
      </c>
      <c r="F151" s="8">
        <f>IF(ISBLANK('2.1 Nominal investment'!F151),NA(),'2.1 Nominal investment'!F151/'Historical population and GDP'!$L148/1000000)</f>
        <v>9.4878114759543442E-3</v>
      </c>
      <c r="G151" s="8">
        <f>IF(ISBLANK('2.1 Nominal investment'!G151),NA(),'2.1 Nominal investment'!G151/'Historical population and GDP'!$L148/1000000)</f>
        <v>6.2804529978065949E-3</v>
      </c>
      <c r="H151" s="8">
        <f>IF(ISBLANK('2.1 Nominal investment'!H151),NA(),'2.1 Nominal investment'!H151/'Historical population and GDP'!$L148/1000000)</f>
        <v>8.0228334388737464E-3</v>
      </c>
      <c r="I151" s="8">
        <f>IF(ISBLANK('2.1 Nominal investment'!I151),NA(),'2.1 Nominal investment'!I151/'Historical population and GDP'!$L148/1000000)</f>
        <v>2.8164239237172253E-3</v>
      </c>
      <c r="J151" s="26">
        <f>IF(ISBLANK('2.1 Nominal investment'!J151),NA(),'2.1 Nominal investment'!J151/'Historical population and GDP'!$L148/1000000)</f>
        <v>3.082596844800529E-3</v>
      </c>
      <c r="K151" s="8">
        <f>IF(ISBLANK('2.1 Nominal investment'!K151),NA(),'2.1 Nominal investment'!K151/'Historical population and GDP'!$L148/1000000)</f>
        <v>5.1412222497545035E-3</v>
      </c>
      <c r="L151" s="8">
        <f>IF(ISBLANK('2.1 Nominal investment'!L151),NA(),'2.1 Nominal investment'!L151/'Historical population and GDP'!$L148/1000000)</f>
        <v>8.2010453089580854E-3</v>
      </c>
      <c r="M151" s="8">
        <f>IF(ISBLANK('2.1 Nominal investment'!M151),NA(),'2.1 Nominal investment'!M151/'Historical population and GDP'!$L148/1000000)</f>
        <v>7.8724429393463833E-4</v>
      </c>
      <c r="N151" s="8">
        <f>IF(ISBLANK('2.1 Nominal investment'!N151),NA(),'2.1 Nominal investment'!N151/'Historical population and GDP'!$L148/1000000)</f>
        <v>1.4398970292668152E-3</v>
      </c>
      <c r="O151" s="8"/>
      <c r="P151" s="8">
        <f>IF(ISBLANK('2.1 Nominal investment'!P151),NA(),'2.1 Nominal investment'!P151/'Historical population and GDP'!$L148/1000000)</f>
        <v>3.4815973329060439E-2</v>
      </c>
      <c r="Q151" s="8">
        <f>IF(ISBLANK('2.1 Nominal investment'!Q151),NA(),'2.1 Nominal investment'!Q151/'Historical population and GDP'!$L148/1000000)</f>
        <v>2.1468429650431796E-2</v>
      </c>
      <c r="R151" s="8">
        <f>IF(ISBLANK('2.1 Nominal investment'!R151),NA(),'2.1 Nominal investment'!R151/'Historical population and GDP'!$L148/1000000)</f>
        <v>5.6284402979492242E-2</v>
      </c>
      <c r="T151" s="35"/>
      <c r="V151" s="17"/>
      <c r="W151" s="17"/>
      <c r="X151" s="17"/>
      <c r="Y151" s="17"/>
    </row>
    <row r="152" spans="1:25">
      <c r="A152" s="4">
        <f t="shared" si="2"/>
        <v>2014</v>
      </c>
      <c r="B152" s="8">
        <f>IF(ISBLANK('2.1 Nominal investment'!B152),NA(),'2.1 Nominal investment'!B152/'Historical population and GDP'!$L149/1000000)</f>
        <v>5.9015936665493176E-3</v>
      </c>
      <c r="C152" s="8">
        <f>IF(ISBLANK('2.1 Nominal investment'!C152),NA(),'2.1 Nominal investment'!C152/'Historical population and GDP'!$L149/1000000)</f>
        <v>4.0363211718944542E-3</v>
      </c>
      <c r="D152" s="8">
        <f>IF(ISBLANK('2.1 Nominal investment'!D152),NA(),'2.1 Nominal investment'!D152/'Historical population and GDP'!$L149/1000000)</f>
        <v>9.9379148384437701E-3</v>
      </c>
      <c r="E152" s="8">
        <f>IF(ISBLANK('2.1 Nominal investment'!E152),NA(),'2.1 Nominal investment'!E152/'Historical population and GDP'!$L149/1000000)</f>
        <v>2.6373034749830417E-3</v>
      </c>
      <c r="F152" s="8">
        <f>IF(ISBLANK('2.1 Nominal investment'!F152),NA(),'2.1 Nominal investment'!F152/'Historical population and GDP'!$L149/1000000)</f>
        <v>7.6143057657341766E-3</v>
      </c>
      <c r="G152" s="8">
        <f>IF(ISBLANK('2.1 Nominal investment'!G152),NA(),'2.1 Nominal investment'!G152/'Historical population and GDP'!$L149/1000000)</f>
        <v>5.835382660289711E-3</v>
      </c>
      <c r="H152" s="8">
        <f>IF(ISBLANK('2.1 Nominal investment'!H152),NA(),'2.1 Nominal investment'!H152/'Historical population and GDP'!$L149/1000000)</f>
        <v>8.6728046298760967E-3</v>
      </c>
      <c r="I152" s="8">
        <f>IF(ISBLANK('2.1 Nominal investment'!I152),NA(),'2.1 Nominal investment'!I152/'Historical population and GDP'!$L149/1000000)</f>
        <v>2.4125071912485725E-3</v>
      </c>
      <c r="J152" s="26">
        <f>IF(ISBLANK('2.1 Nominal investment'!J152),NA(),'2.1 Nominal investment'!J152/'Historical population and GDP'!$L149/1000000)</f>
        <v>3.790389057280978E-3</v>
      </c>
      <c r="K152" s="8">
        <f>IF(ISBLANK('2.1 Nominal investment'!K152),NA(),'2.1 Nominal investment'!K152/'Historical population and GDP'!$L149/1000000)</f>
        <v>5.3366663518259333E-3</v>
      </c>
      <c r="L152" s="8">
        <f>IF(ISBLANK('2.1 Nominal investment'!L152),NA(),'2.1 Nominal investment'!L152/'Historical population and GDP'!$L149/1000000)</f>
        <v>8.3858716651926384E-3</v>
      </c>
      <c r="M152" s="8">
        <f>IF(ISBLANK('2.1 Nominal investment'!M152),NA(),'2.1 Nominal investment'!M152/'Historical population and GDP'!$L149/1000000)</f>
        <v>2.3495462000154557E-3</v>
      </c>
      <c r="N152" s="8">
        <f>IF(ISBLANK('2.1 Nominal investment'!N152),NA(),'2.1 Nominal investment'!N152/'Historical population and GDP'!$L149/1000000)</f>
        <v>1.4793793630485743E-3</v>
      </c>
      <c r="O152" s="8"/>
      <c r="P152" s="8">
        <f>IF(ISBLANK('2.1 Nominal investment'!P152),NA(),'2.1 Nominal investment'!P152/'Historical population and GDP'!$L149/1000000)</f>
        <v>3.4697711369326797E-2</v>
      </c>
      <c r="Q152" s="8">
        <f>IF(ISBLANK('2.1 Nominal investment'!Q152),NA(),'2.1 Nominal investment'!Q152/'Historical population and GDP'!$L149/1000000)</f>
        <v>2.3754359828612154E-2</v>
      </c>
      <c r="R152" s="8">
        <f>IF(ISBLANK('2.1 Nominal investment'!R152),NA(),'2.1 Nominal investment'!R152/'Historical population and GDP'!$L149/1000000)</f>
        <v>5.8452071197938944E-2</v>
      </c>
      <c r="T152" s="35"/>
      <c r="V152" s="17"/>
      <c r="W152" s="17"/>
      <c r="X152" s="17"/>
      <c r="Y152" s="17"/>
    </row>
    <row r="153" spans="1:25">
      <c r="A153" s="4">
        <f t="shared" si="2"/>
        <v>2015</v>
      </c>
      <c r="B153" s="8">
        <f>IF(ISBLANK('2.1 Nominal investment'!B153),NA(),'2.1 Nominal investment'!B153/'Historical population and GDP'!$L150/1000000)</f>
        <v>6.7953210355800537E-3</v>
      </c>
      <c r="C153" s="8">
        <f>IF(ISBLANK('2.1 Nominal investment'!C153),NA(),'2.1 Nominal investment'!C153/'Historical population and GDP'!$L150/1000000)</f>
        <v>3.8392866699325282E-3</v>
      </c>
      <c r="D153" s="8">
        <f>IF(ISBLANK('2.1 Nominal investment'!D153),NA(),'2.1 Nominal investment'!D153/'Historical population and GDP'!$L150/1000000)</f>
        <v>1.0634607705512583E-2</v>
      </c>
      <c r="E153" s="8">
        <f>IF(ISBLANK('2.1 Nominal investment'!E153),NA(),'2.1 Nominal investment'!E153/'Historical population and GDP'!$L150/1000000)</f>
        <v>1.7557972476195574E-3</v>
      </c>
      <c r="F153" s="8">
        <f>IF(ISBLANK('2.1 Nominal investment'!F153),NA(),'2.1 Nominal investment'!F153/'Historical population and GDP'!$L150/1000000)</f>
        <v>6.5061589556915603E-3</v>
      </c>
      <c r="G153" s="8">
        <f>IF(ISBLANK('2.1 Nominal investment'!G153),NA(),'2.1 Nominal investment'!G153/'Historical population and GDP'!$L150/1000000)</f>
        <v>6.3227727989395551E-3</v>
      </c>
      <c r="H153" s="8">
        <f>IF(ISBLANK('2.1 Nominal investment'!H153),NA(),'2.1 Nominal investment'!H153/'Historical population and GDP'!$L150/1000000)</f>
        <v>9.0262023654169941E-3</v>
      </c>
      <c r="I153" s="8">
        <f>IF(ISBLANK('2.1 Nominal investment'!I153),NA(),'2.1 Nominal investment'!I153/'Historical population and GDP'!$L150/1000000)</f>
        <v>2.0703697147585391E-3</v>
      </c>
      <c r="J153" s="26">
        <f>IF(ISBLANK('2.1 Nominal investment'!J153),NA(),'2.1 Nominal investment'!J153/'Historical population and GDP'!$L150/1000000)</f>
        <v>3.8172297533725511E-3</v>
      </c>
      <c r="K153" s="8">
        <f>IF(ISBLANK('2.1 Nominal investment'!K153),NA(),'2.1 Nominal investment'!K153/'Historical population and GDP'!$L150/1000000)</f>
        <v>5.4340659566847931E-3</v>
      </c>
      <c r="L153" s="8">
        <f>IF(ISBLANK('2.1 Nominal investment'!L153),NA(),'2.1 Nominal investment'!L153/'Historical population and GDP'!$L150/1000000)</f>
        <v>9.2498507720744135E-3</v>
      </c>
      <c r="M153" s="8">
        <f>IF(ISBLANK('2.1 Nominal investment'!M153),NA(),'2.1 Nominal investment'!M153/'Historical population and GDP'!$L150/1000000)</f>
        <v>1.6122338082554947E-3</v>
      </c>
      <c r="N153" s="8">
        <f>IF(ISBLANK('2.1 Nominal investment'!N153),NA(),'2.1 Nominal investment'!N153/'Historical population and GDP'!$L150/1000000)</f>
        <v>1.9672974719760249E-3</v>
      </c>
      <c r="O153" s="8"/>
      <c r="P153" s="8">
        <f>IF(ISBLANK('2.1 Nominal investment'!P153),NA(),'2.1 Nominal investment'!P153/'Historical population and GDP'!$L150/1000000)</f>
        <v>3.4245539073180245E-2</v>
      </c>
      <c r="Q153" s="8">
        <f>IF(ISBLANK('2.1 Nominal investment'!Q153),NA(),'2.1 Nominal investment'!Q153/'Historical population and GDP'!$L150/1000000)</f>
        <v>2.4151047477121813E-2</v>
      </c>
      <c r="R153" s="8">
        <f>IF(ISBLANK('2.1 Nominal investment'!R153),NA(),'2.1 Nominal investment'!R153/'Historical population and GDP'!$L150/1000000)</f>
        <v>5.8396586550302061E-2</v>
      </c>
      <c r="T153" s="35"/>
      <c r="V153" s="17"/>
      <c r="W153" s="17"/>
      <c r="X153" s="17"/>
      <c r="Y153" s="17"/>
    </row>
    <row r="154" spans="1:25">
      <c r="A154" s="4">
        <f t="shared" si="2"/>
        <v>2016</v>
      </c>
      <c r="B154" s="8">
        <f>IF(ISBLANK('2.1 Nominal investment'!B154),NA(),'2.1 Nominal investment'!B154/'Historical population and GDP'!$L151/1000000)</f>
        <v>7.0057909996908861E-3</v>
      </c>
      <c r="C154" s="8">
        <f>IF(ISBLANK('2.1 Nominal investment'!C154),NA(),'2.1 Nominal investment'!C154/'Historical population and GDP'!$L151/1000000)</f>
        <v>3.997530999456116E-3</v>
      </c>
      <c r="D154" s="8">
        <f>IF(ISBLANK('2.1 Nominal investment'!D154),NA(),'2.1 Nominal investment'!D154/'Historical population and GDP'!$L151/1000000)</f>
        <v>1.1003321999147001E-2</v>
      </c>
      <c r="E154" s="8">
        <f>IF(ISBLANK('2.1 Nominal investment'!E154),NA(),'2.1 Nominal investment'!E154/'Historical population and GDP'!$L151/1000000)</f>
        <v>2.2610058340409049E-3</v>
      </c>
      <c r="F154" s="8">
        <f>IF(ISBLANK('2.1 Nominal investment'!F154),NA(),'2.1 Nominal investment'!F154/'Historical population and GDP'!$L151/1000000)</f>
        <v>6.9475225323603479E-3</v>
      </c>
      <c r="G154" s="8">
        <f>IF(ISBLANK('2.1 Nominal investment'!G154),NA(),'2.1 Nominal investment'!G154/'Historical population and GDP'!$L151/1000000)</f>
        <v>5.9077431143839823E-3</v>
      </c>
      <c r="H154" s="8">
        <f>IF(ISBLANK('2.1 Nominal investment'!H154),NA(),'2.1 Nominal investment'!H154/'Historical population and GDP'!$L151/1000000)</f>
        <v>6.4881851867793043E-3</v>
      </c>
      <c r="I154" s="8">
        <f>IF(ISBLANK('2.1 Nominal investment'!I154),NA(),'2.1 Nominal investment'!I154/'Historical population and GDP'!$L151/1000000)</f>
        <v>2.0064874847888436E-3</v>
      </c>
      <c r="J154" s="26">
        <f>IF(ISBLANK('2.1 Nominal investment'!J154),NA(),'2.1 Nominal investment'!J154/'Historical population and GDP'!$L151/1000000)</f>
        <v>3.6165458251978914E-3</v>
      </c>
      <c r="K154" s="8">
        <f>IF(ISBLANK('2.1 Nominal investment'!K154),NA(),'2.1 Nominal investment'!K154/'Historical population and GDP'!$L151/1000000)</f>
        <v>5.3913854966760443E-3</v>
      </c>
      <c r="L154" s="8">
        <f>IF(ISBLANK('2.1 Nominal investment'!L154),NA(),'2.1 Nominal investment'!L154/'Historical population and GDP'!$L151/1000000)</f>
        <v>9.0242595932996574E-3</v>
      </c>
      <c r="M154" s="8">
        <f>IF(ISBLANK('2.1 Nominal investment'!M154),NA(),'2.1 Nominal investment'!M154/'Historical population and GDP'!$L151/1000000)</f>
        <v>4.0322183050369961E-4</v>
      </c>
      <c r="N154" s="8">
        <f>IF(ISBLANK('2.1 Nominal investment'!N154),NA(),'2.1 Nominal investment'!N154/'Historical population and GDP'!$L151/1000000)</f>
        <v>1.4743689571113869E-3</v>
      </c>
      <c r="O154" s="8"/>
      <c r="P154" s="8">
        <f>IF(ISBLANK('2.1 Nominal investment'!P154),NA(),'2.1 Nominal investment'!P154/'Historical population and GDP'!$L151/1000000)</f>
        <v>3.2607778666711537E-2</v>
      </c>
      <c r="Q154" s="8">
        <f>IF(ISBLANK('2.1 Nominal investment'!Q154),NA(),'2.1 Nominal investment'!Q154/'Historical population and GDP'!$L151/1000000)</f>
        <v>2.1916269187577525E-2</v>
      </c>
      <c r="R154" s="8">
        <f>IF(ISBLANK('2.1 Nominal investment'!R154),NA(),'2.1 Nominal investment'!R154/'Historical population and GDP'!$L151/1000000)</f>
        <v>5.4524047854289062E-2</v>
      </c>
      <c r="T154" s="35"/>
      <c r="V154" s="17"/>
      <c r="W154" s="17"/>
      <c r="X154" s="17"/>
      <c r="Y154" s="17"/>
    </row>
    <row r="155" spans="1:25">
      <c r="A155" s="4">
        <f t="shared" si="2"/>
        <v>2017</v>
      </c>
      <c r="B155" s="8">
        <f>IF(ISBLANK('2.1 Nominal investment'!B155),NA(),'2.1 Nominal investment'!B155/'Historical population and GDP'!$L152/1000000)</f>
        <v>6.1897867452981254E-3</v>
      </c>
      <c r="C155" s="8">
        <f>IF(ISBLANK('2.1 Nominal investment'!C155),NA(),'2.1 Nominal investment'!C155/'Historical population and GDP'!$L152/1000000)</f>
        <v>4.1262447220105506E-3</v>
      </c>
      <c r="D155" s="8">
        <f>IF(ISBLANK('2.1 Nominal investment'!D155),NA(),'2.1 Nominal investment'!D155/'Historical population and GDP'!$L152/1000000)</f>
        <v>1.0316031467308676E-2</v>
      </c>
      <c r="E155" s="8">
        <f>IF(ISBLANK('2.1 Nominal investment'!E155),NA(),'2.1 Nominal investment'!E155/'Historical population and GDP'!$L152/1000000)</f>
        <v>1.3758002113036405E-3</v>
      </c>
      <c r="F155" s="8">
        <f>IF(ISBLANK('2.1 Nominal investment'!F155),NA(),'2.1 Nominal investment'!F155/'Historical population and GDP'!$L152/1000000)</f>
        <v>6.0558339136543233E-3</v>
      </c>
      <c r="G155" s="8">
        <f>IF(ISBLANK('2.1 Nominal investment'!G155),NA(),'2.1 Nominal investment'!G155/'Historical population and GDP'!$L152/1000000)</f>
        <v>5.5273976889124487E-3</v>
      </c>
      <c r="H155" s="8">
        <f>IF(ISBLANK('2.1 Nominal investment'!H155),NA(),'2.1 Nominal investment'!H155/'Historical population and GDP'!$L152/1000000)</f>
        <v>6.9146171317923623E-3</v>
      </c>
      <c r="I155" s="8">
        <f>IF(ISBLANK('2.1 Nominal investment'!I155),NA(),'2.1 Nominal investment'!I155/'Historical population and GDP'!$L152/1000000)</f>
        <v>1.9557219479692392E-3</v>
      </c>
      <c r="J155" s="26">
        <f>IF(ISBLANK('2.1 Nominal investment'!J155),NA(),'2.1 Nominal investment'!J155/'Historical population and GDP'!$L152/1000000)</f>
        <v>3.8907736879111492E-3</v>
      </c>
      <c r="K155" s="8">
        <f>IF(ISBLANK('2.1 Nominal investment'!K155),NA(),'2.1 Nominal investment'!K155/'Historical population and GDP'!$L152/1000000)</f>
        <v>4.750956204191469E-3</v>
      </c>
      <c r="L155" s="8">
        <f>IF(ISBLANK('2.1 Nominal investment'!L155),NA(),'2.1 Nominal investment'!L155/'Historical population and GDP'!$L152/1000000)</f>
        <v>7.5781841875669524E-3</v>
      </c>
      <c r="M155" s="8">
        <f>IF(ISBLANK('2.1 Nominal investment'!M155),NA(),'2.1 Nominal investment'!M155/'Historical population and GDP'!$L152/1000000)</f>
        <v>2.296531896174079E-3</v>
      </c>
      <c r="N155" s="8">
        <f>IF(ISBLANK('2.1 Nominal investment'!N155),NA(),'2.1 Nominal investment'!N155/'Historical population and GDP'!$L152/1000000)</f>
        <v>1.9640673373900689E-3</v>
      </c>
      <c r="O155" s="8"/>
      <c r="P155" s="8">
        <f>IF(ISBLANK('2.1 Nominal investment'!P155),NA(),'2.1 Nominal investment'!P155/'Historical population and GDP'!$L152/1000000)</f>
        <v>3.0189680412971452E-2</v>
      </c>
      <c r="Q155" s="8">
        <f>IF(ISBLANK('2.1 Nominal investment'!Q155),NA(),'2.1 Nominal investment'!Q155/'Historical population and GDP'!$L152/1000000)</f>
        <v>2.2436235261202957E-2</v>
      </c>
      <c r="R155" s="8">
        <f>IF(ISBLANK('2.1 Nominal investment'!R155),NA(),'2.1 Nominal investment'!R155/'Historical population and GDP'!$L152/1000000)</f>
        <v>5.2625915674174406E-2</v>
      </c>
      <c r="T155" s="35"/>
      <c r="V155" s="17"/>
      <c r="W155" s="17"/>
      <c r="X155" s="17"/>
      <c r="Y155" s="17"/>
    </row>
    <row r="156" spans="1:25">
      <c r="A156" s="4">
        <f t="shared" si="2"/>
        <v>2018</v>
      </c>
      <c r="B156" s="8">
        <f>IF(ISBLANK('2.1 Nominal investment'!B156),NA(),'2.1 Nominal investment'!B156/'Historical population and GDP'!$L153/1000000)</f>
        <v>7.1920474267548763E-3</v>
      </c>
      <c r="C156" s="8">
        <f>IF(ISBLANK('2.1 Nominal investment'!C156),NA(),'2.1 Nominal investment'!C156/'Historical population and GDP'!$L153/1000000)</f>
        <v>4.1244539908926884E-3</v>
      </c>
      <c r="D156" s="8">
        <f>IF(ISBLANK('2.1 Nominal investment'!D156),NA(),'2.1 Nominal investment'!D156/'Historical population and GDP'!$L153/1000000)</f>
        <v>1.1316501417647564E-2</v>
      </c>
      <c r="E156" s="8">
        <f>IF(ISBLANK('2.1 Nominal investment'!E156),NA(),'2.1 Nominal investment'!E156/'Historical population and GDP'!$L153/1000000)</f>
        <v>1.9218145888822064E-3</v>
      </c>
      <c r="F156" s="8">
        <f>IF(ISBLANK('2.1 Nominal investment'!F156),NA(),'2.1 Nominal investment'!F156/'Historical population and GDP'!$L153/1000000)</f>
        <v>5.238000061053405E-3</v>
      </c>
      <c r="G156" s="8">
        <f>IF(ISBLANK('2.1 Nominal investment'!G156),NA(),'2.1 Nominal investment'!G156/'Historical population and GDP'!$L153/1000000)</f>
        <v>6.2590738035913735E-3</v>
      </c>
      <c r="H156" s="8">
        <f>IF(ISBLANK('2.1 Nominal investment'!H156),NA(),'2.1 Nominal investment'!H156/'Historical population and GDP'!$L153/1000000)</f>
        <v>7.4200738895094081E-3</v>
      </c>
      <c r="I156" s="8">
        <f>IF(ISBLANK('2.1 Nominal investment'!I156),NA(),'2.1 Nominal investment'!I156/'Historical population and GDP'!$L153/1000000)</f>
        <v>1.4232803505455794E-3</v>
      </c>
      <c r="J156" s="26">
        <f>IF(ISBLANK('2.1 Nominal investment'!J156),NA(),'2.1 Nominal investment'!J156/'Historical population and GDP'!$L153/1000000)</f>
        <v>3.8939152848182835E-3</v>
      </c>
      <c r="K156" s="8">
        <f>IF(ISBLANK('2.1 Nominal investment'!K156),NA(),'2.1 Nominal investment'!K156/'Historical population and GDP'!$L153/1000000)</f>
        <v>6.4383366268579772E-3</v>
      </c>
      <c r="L156" s="8">
        <f>IF(ISBLANK('2.1 Nominal investment'!L156),NA(),'2.1 Nominal investment'!L156/'Historical population and GDP'!$L153/1000000)</f>
        <v>7.9630071311968392E-3</v>
      </c>
      <c r="M156" s="8">
        <f>IF(ISBLANK('2.1 Nominal investment'!M156),NA(),'2.1 Nominal investment'!M156/'Historical population and GDP'!$L153/1000000)</f>
        <v>1.3784345734169602E-3</v>
      </c>
      <c r="N156" s="8">
        <f>IF(ISBLANK('2.1 Nominal investment'!N156),NA(),'2.1 Nominal investment'!N156/'Historical population and GDP'!$L153/1000000)</f>
        <v>2.1913394621531062E-3</v>
      </c>
      <c r="O156" s="8"/>
      <c r="P156" s="8">
        <f>IF(ISBLANK('2.1 Nominal investment'!P156),NA(),'2.1 Nominal investment'!P156/'Historical population and GDP'!$L153/1000000)</f>
        <v>3.2155463760683956E-2</v>
      </c>
      <c r="Q156" s="8">
        <f>IF(ISBLANK('2.1 Nominal investment'!Q156),NA(),'2.1 Nominal investment'!Q156/'Historical population and GDP'!$L153/1000000)</f>
        <v>2.3288313428988745E-2</v>
      </c>
      <c r="R156" s="8">
        <f>IF(ISBLANK('2.1 Nominal investment'!R156),NA(),'2.1 Nominal investment'!R156/'Historical population and GDP'!$L153/1000000)</f>
        <v>5.5443777189672701E-2</v>
      </c>
      <c r="T156" s="35"/>
      <c r="V156" s="17"/>
      <c r="W156" s="17"/>
      <c r="X156" s="17"/>
      <c r="Y156" s="17"/>
    </row>
    <row r="157" spans="1:25">
      <c r="A157" s="4">
        <f t="shared" si="2"/>
        <v>2019</v>
      </c>
      <c r="B157" s="8">
        <f>IF(ISBLANK('2.1 Nominal investment'!B157),NA(),'2.1 Nominal investment'!B157/'Historical population and GDP'!$L154/1000000)</f>
        <v>6.0271791992793124E-3</v>
      </c>
      <c r="C157" s="8">
        <f>IF(ISBLANK('2.1 Nominal investment'!C157),NA(),'2.1 Nominal investment'!C157/'Historical population and GDP'!$L154/1000000)</f>
        <v>4.3250895963756709E-3</v>
      </c>
      <c r="D157" s="8">
        <f>IF(ISBLANK('2.1 Nominal investment'!D157),NA(),'2.1 Nominal investment'!D157/'Historical population and GDP'!$L154/1000000)</f>
        <v>1.0352268795654984E-2</v>
      </c>
      <c r="E157" s="8">
        <f>IF(ISBLANK('2.1 Nominal investment'!E157),NA(),'2.1 Nominal investment'!E157/'Historical population and GDP'!$L154/1000000)</f>
        <v>1.4213412365279038E-3</v>
      </c>
      <c r="F157" s="8">
        <f>IF(ISBLANK('2.1 Nominal investment'!F157),NA(),'2.1 Nominal investment'!F157/'Historical population and GDP'!$L154/1000000)</f>
        <v>7.1843113355768325E-3</v>
      </c>
      <c r="G157" s="8">
        <f>IF(ISBLANK('2.1 Nominal investment'!G157),NA(),'2.1 Nominal investment'!G157/'Historical population and GDP'!$L154/1000000)</f>
        <v>6.8313368627886178E-3</v>
      </c>
      <c r="H157" s="8">
        <f>IF(ISBLANK('2.1 Nominal investment'!H157),NA(),'2.1 Nominal investment'!H157/'Historical population and GDP'!$L154/1000000)</f>
        <v>7.0650348919947519E-3</v>
      </c>
      <c r="I157" s="8">
        <f>IF(ISBLANK('2.1 Nominal investment'!I157),NA(),'2.1 Nominal investment'!I157/'Historical population and GDP'!$L154/1000000)</f>
        <v>1.9073028390137546E-3</v>
      </c>
      <c r="J157" s="26">
        <f>IF(ISBLANK('2.1 Nominal investment'!J157),NA(),'2.1 Nominal investment'!J157/'Historical population and GDP'!$L154/1000000)</f>
        <v>3.3804859420185785E-3</v>
      </c>
      <c r="K157" s="8">
        <f>IF(ISBLANK('2.1 Nominal investment'!K157),NA(),'2.1 Nominal investment'!K157/'Historical population and GDP'!$L154/1000000)</f>
        <v>6.1878847421778611E-3</v>
      </c>
      <c r="L157" s="8">
        <f>IF(ISBLANK('2.1 Nominal investment'!L157),NA(),'2.1 Nominal investment'!L157/'Historical population and GDP'!$L154/1000000)</f>
        <v>9.1870034663515832E-3</v>
      </c>
      <c r="M157" s="8">
        <f>IF(ISBLANK('2.1 Nominal investment'!M157),NA(),'2.1 Nominal investment'!M157/'Historical population and GDP'!$L154/1000000)</f>
        <v>1.6940406170236379E-3</v>
      </c>
      <c r="N157" s="8">
        <f>IF(ISBLANK('2.1 Nominal investment'!N157),NA(),'2.1 Nominal investment'!N157/'Historical population and GDP'!$L154/1000000)</f>
        <v>2.4120486725374866E-3</v>
      </c>
      <c r="O157" s="8"/>
      <c r="P157" s="8">
        <f>IF(ISBLANK('2.1 Nominal investment'!P157),NA(),'2.1 Nominal investment'!P157/'Historical population and GDP'!$L154/1000000)</f>
        <v>3.2854293122543086E-2</v>
      </c>
      <c r="Q157" s="8">
        <f>IF(ISBLANK('2.1 Nominal investment'!Q157),NA(),'2.1 Nominal investment'!Q157/'Historical population and GDP'!$L154/1000000)</f>
        <v>2.4768766279122903E-2</v>
      </c>
      <c r="R157" s="8">
        <f>IF(ISBLANK('2.1 Nominal investment'!R157),NA(),'2.1 Nominal investment'!R157/'Historical population and GDP'!$L154/1000000)</f>
        <v>5.7623059401665989E-2</v>
      </c>
      <c r="T157" s="35"/>
      <c r="V157" s="17"/>
      <c r="W157" s="17"/>
      <c r="X157" s="17"/>
      <c r="Y157" s="17"/>
    </row>
    <row r="158" spans="1:25">
      <c r="A158" s="4">
        <f t="shared" si="2"/>
        <v>2020</v>
      </c>
      <c r="B158" s="8">
        <f>IF(ISBLANK('2.1 Nominal investment'!B158),NA(),'2.1 Nominal investment'!B158/'Historical population and GDP'!$L155/1000000)</f>
        <v>5.9563648060572127E-3</v>
      </c>
      <c r="C158" s="8">
        <f>IF(ISBLANK('2.1 Nominal investment'!C158),NA(),'2.1 Nominal investment'!C158/'Historical population and GDP'!$L155/1000000)</f>
        <v>5.2494208470324792E-3</v>
      </c>
      <c r="D158" s="8">
        <f>IF(ISBLANK('2.1 Nominal investment'!D158),NA(),'2.1 Nominal investment'!D158/'Historical population and GDP'!$L155/1000000)</f>
        <v>1.1205785653089691E-2</v>
      </c>
      <c r="E158" s="8">
        <f>IF(ISBLANK('2.1 Nominal investment'!E158),NA(),'2.1 Nominal investment'!E158/'Historical population and GDP'!$L155/1000000)</f>
        <v>2.7105874420460412E-3</v>
      </c>
      <c r="F158" s="8">
        <f>IF(ISBLANK('2.1 Nominal investment'!F158),NA(),'2.1 Nominal investment'!F158/'Historical population and GDP'!$L155/1000000)</f>
        <v>7.5170649906294009E-3</v>
      </c>
      <c r="G158" s="8">
        <f>IF(ISBLANK('2.1 Nominal investment'!G158),NA(),'2.1 Nominal investment'!G158/'Historical population and GDP'!$L155/1000000)</f>
        <v>7.0072003637297138E-3</v>
      </c>
      <c r="H158" s="8">
        <f>IF(ISBLANK('2.1 Nominal investment'!H158),NA(),'2.1 Nominal investment'!H158/'Historical population and GDP'!$L155/1000000)</f>
        <v>6.9105676472316644E-3</v>
      </c>
      <c r="I158" s="8">
        <f>IF(ISBLANK('2.1 Nominal investment'!I158),NA(),'2.1 Nominal investment'!I158/'Historical population and GDP'!$L155/1000000)</f>
        <v>2.1310416711772034E-3</v>
      </c>
      <c r="J158" s="26">
        <f>IF(ISBLANK('2.1 Nominal investment'!J158),NA(),'2.1 Nominal investment'!J158/'Historical population and GDP'!$L155/1000000)</f>
        <v>3.6347052583068631E-3</v>
      </c>
      <c r="K158" s="8">
        <f>IF(ISBLANK('2.1 Nominal investment'!K158),NA(),'2.1 Nominal investment'!K158/'Historical population and GDP'!$L155/1000000)</f>
        <v>6.0977121524695577E-3</v>
      </c>
      <c r="L158" s="8">
        <f>IF(ISBLANK('2.1 Nominal investment'!L158),NA(),'2.1 Nominal investment'!L158/'Historical population and GDP'!$L155/1000000)</f>
        <v>9.2973861566202839E-3</v>
      </c>
      <c r="M158" s="8">
        <f>IF(ISBLANK('2.1 Nominal investment'!M158),NA(),'2.1 Nominal investment'!M158/'Historical population and GDP'!$L155/1000000)</f>
        <v>3.7653448473170295E-4</v>
      </c>
      <c r="N158" s="8">
        <f>IF(ISBLANK('2.1 Nominal investment'!N158),NA(),'2.1 Nominal investment'!N158/'Historical population and GDP'!$L155/1000000)</f>
        <v>2.5815932969809816E-3</v>
      </c>
      <c r="O158" s="8"/>
      <c r="P158" s="8">
        <f>IF(ISBLANK('2.1 Nominal investment'!P158),NA(),'2.1 Nominal investment'!P158/'Historical population and GDP'!$L155/1000000)</f>
        <v>3.5351206096726512E-2</v>
      </c>
      <c r="Q158" s="8">
        <f>IF(ISBLANK('2.1 Nominal investment'!Q158),NA(),'2.1 Nominal investment'!Q158/'Historical population and GDP'!$L155/1000000)</f>
        <v>2.411897302028659E-2</v>
      </c>
      <c r="R158" s="8">
        <f>IF(ISBLANK('2.1 Nominal investment'!R158),NA(),'2.1 Nominal investment'!R158/'Historical population and GDP'!$L155/1000000)</f>
        <v>5.9470179117013106E-2</v>
      </c>
      <c r="T158" s="35"/>
      <c r="V158" s="17"/>
      <c r="W158" s="17"/>
      <c r="X158" s="17"/>
      <c r="Y158" s="17"/>
    </row>
    <row r="159" spans="1:25">
      <c r="A159" s="4">
        <f t="shared" si="2"/>
        <v>2021</v>
      </c>
      <c r="B159" s="8">
        <f>IF(ISBLANK('2.1 Nominal investment'!B159),NA(),'2.1 Nominal investment'!B159/'Historical population and GDP'!$L156/1000000)</f>
        <v>5.0511135328641359E-3</v>
      </c>
      <c r="C159" s="8">
        <f>IF(ISBLANK('2.1 Nominal investment'!C159),NA(),'2.1 Nominal investment'!C159/'Historical population and GDP'!$L156/1000000)</f>
        <v>5.3444098093173905E-3</v>
      </c>
      <c r="D159" s="8">
        <f>IF(ISBLANK('2.1 Nominal investment'!D159),NA(),'2.1 Nominal investment'!D159/'Historical population and GDP'!$L156/1000000)</f>
        <v>1.0395523342181526E-2</v>
      </c>
      <c r="E159" s="8">
        <f>IF(ISBLANK('2.1 Nominal investment'!E159),NA(),'2.1 Nominal investment'!E159/'Historical population and GDP'!$L156/1000000)</f>
        <v>3.8632041010155127E-3</v>
      </c>
      <c r="F159" s="8">
        <f>IF(ISBLANK('2.1 Nominal investment'!F159),NA(),'2.1 Nominal investment'!F159/'Historical population and GDP'!$L156/1000000)</f>
        <v>6.9970809313260173E-3</v>
      </c>
      <c r="G159" s="8">
        <f>IF(ISBLANK('2.1 Nominal investment'!G159),NA(),'2.1 Nominal investment'!G159/'Historical population and GDP'!$L156/1000000)</f>
        <v>8.3570519689257963E-3</v>
      </c>
      <c r="H159" s="8">
        <f>IF(ISBLANK('2.1 Nominal investment'!H159),NA(),'2.1 Nominal investment'!H159/'Historical population and GDP'!$L156/1000000)</f>
        <v>6.7663042154737837E-3</v>
      </c>
      <c r="I159" s="8">
        <f>IF(ISBLANK('2.1 Nominal investment'!I159),NA(),'2.1 Nominal investment'!I159/'Historical population and GDP'!$L156/1000000)</f>
        <v>2.4323417675279446E-3</v>
      </c>
      <c r="J159" s="26">
        <f>IF(ISBLANK('2.1 Nominal investment'!J159),NA(),'2.1 Nominal investment'!J159/'Historical population and GDP'!$L156/1000000)</f>
        <v>4.2444871295326692E-3</v>
      </c>
      <c r="K159" s="8">
        <f>IF(ISBLANK('2.1 Nominal investment'!K159),NA(),'2.1 Nominal investment'!K159/'Historical population and GDP'!$L156/1000000)</f>
        <v>5.132095804008475E-3</v>
      </c>
      <c r="L159" s="8">
        <f>IF(ISBLANK('2.1 Nominal investment'!L159),NA(),'2.1 Nominal investment'!L159/'Historical population and GDP'!$L156/1000000)</f>
        <v>9.6194658208119243E-3</v>
      </c>
      <c r="M159" s="8">
        <f>IF(ISBLANK('2.1 Nominal investment'!M159),NA(),'2.1 Nominal investment'!M159/'Historical population and GDP'!$L156/1000000)</f>
        <v>1.0699352214889315E-3</v>
      </c>
      <c r="N159" s="8">
        <f>IF(ISBLANK('2.1 Nominal investment'!N159),NA(),'2.1 Nominal investment'!N159/'Historical population and GDP'!$L156/1000000)</f>
        <v>2.4672850254487009E-3</v>
      </c>
      <c r="O159" s="8"/>
      <c r="P159" s="8">
        <f>IF(ISBLANK('2.1 Nominal investment'!P159),NA(),'2.1 Nominal investment'!P159/'Historical population and GDP'!$L156/1000000)</f>
        <v>3.6379164558922636E-2</v>
      </c>
      <c r="Q159" s="8">
        <f>IF(ISBLANK('2.1 Nominal investment'!Q159),NA(),'2.1 Nominal investment'!Q159/'Historical population and GDP'!$L156/1000000)</f>
        <v>2.4965610768818647E-2</v>
      </c>
      <c r="R159" s="8">
        <f>IF(ISBLANK('2.1 Nominal investment'!R159),NA(),'2.1 Nominal investment'!R159/'Historical population and GDP'!$L156/1000000)</f>
        <v>6.1344775327741276E-2</v>
      </c>
      <c r="T159" s="35"/>
      <c r="V159" s="17"/>
      <c r="W159" s="17"/>
      <c r="X159" s="17"/>
      <c r="Y159" s="17"/>
    </row>
    <row r="160" spans="1:25">
      <c r="A160" s="4">
        <f t="shared" si="2"/>
        <v>2022</v>
      </c>
      <c r="B160" s="8">
        <f>IF(ISBLANK('2.1 Nominal investment'!B160),NA(),'2.1 Nominal investment'!B160/'Historical population and GDP'!$L157/1000000)</f>
        <v>4.5793290519502939E-3</v>
      </c>
      <c r="C160" s="8">
        <f>IF(ISBLANK('2.1 Nominal investment'!C160),NA(),'2.1 Nominal investment'!C160/'Historical population and GDP'!$L157/1000000)</f>
        <v>6.5229729804998412E-3</v>
      </c>
      <c r="D160" s="8">
        <f>IF(ISBLANK('2.1 Nominal investment'!D160),NA(),'2.1 Nominal investment'!D160/'Historical population and GDP'!$L157/1000000)</f>
        <v>1.1102302032450136E-2</v>
      </c>
      <c r="E160" s="8">
        <f>IF(ISBLANK('2.1 Nominal investment'!E160),NA(),'2.1 Nominal investment'!E160/'Historical population and GDP'!$L157/1000000)</f>
        <v>3.9499963795763546E-3</v>
      </c>
      <c r="F160" s="8">
        <f>IF(ISBLANK('2.1 Nominal investment'!F160),NA(),'2.1 Nominal investment'!F160/'Historical population and GDP'!$L157/1000000)</f>
        <v>7.332848931733596E-3</v>
      </c>
      <c r="G160" s="8">
        <f>IF(ISBLANK('2.1 Nominal investment'!G160),NA(),'2.1 Nominal investment'!G160/'Historical population and GDP'!$L157/1000000)</f>
        <v>9.6197858937155014E-3</v>
      </c>
      <c r="H160" s="8">
        <f>IF(ISBLANK('2.1 Nominal investment'!H160),NA(),'2.1 Nominal investment'!H160/'Historical population and GDP'!$L157/1000000)</f>
        <v>7.1574382996262608E-3</v>
      </c>
      <c r="I160" s="8">
        <f>IF(ISBLANK('2.1 Nominal investment'!I160),NA(),'2.1 Nominal investment'!I160/'Historical population and GDP'!$L157/1000000)</f>
        <v>2.6502977102212913E-3</v>
      </c>
      <c r="J160" s="26">
        <f>IF(ISBLANK('2.1 Nominal investment'!J160),NA(),'2.1 Nominal investment'!J160/'Historical population and GDP'!$L157/1000000)</f>
        <v>4.6556503673337527E-3</v>
      </c>
      <c r="K160" s="8">
        <f>IF(ISBLANK('2.1 Nominal investment'!K160),NA(),'2.1 Nominal investment'!K160/'Historical population and GDP'!$L157/1000000)</f>
        <v>5.2349153656349387E-3</v>
      </c>
      <c r="L160" s="8">
        <f>IF(ISBLANK('2.1 Nominal investment'!L160),NA(),'2.1 Nominal investment'!L160/'Historical population and GDP'!$L157/1000000)</f>
        <v>9.9078741429343264E-3</v>
      </c>
      <c r="M160" s="8">
        <f>IF(ISBLANK('2.1 Nominal investment'!M160),NA(),'2.1 Nominal investment'!M160/'Historical population and GDP'!$L157/1000000)</f>
        <v>5.2073388772230799E-4</v>
      </c>
      <c r="N160" s="8">
        <f>IF(ISBLANK('2.1 Nominal investment'!N160),NA(),'2.1 Nominal investment'!N160/'Historical population and GDP'!$L157/1000000)</f>
        <v>1.5418688069868606E-3</v>
      </c>
      <c r="O160" s="8"/>
      <c r="P160" s="8">
        <f>IF(ISBLANK('2.1 Nominal investment'!P160),NA(),'2.1 Nominal investment'!P160/'Historical population and GDP'!$L157/1000000)</f>
        <v>3.916237153710185E-2</v>
      </c>
      <c r="Q160" s="8">
        <f>IF(ISBLANK('2.1 Nominal investment'!Q160),NA(),'2.1 Nominal investment'!Q160/'Historical population and GDP'!$L157/1000000)</f>
        <v>2.4511340280833478E-2</v>
      </c>
      <c r="R160" s="8">
        <f>IF(ISBLANK('2.1 Nominal investment'!R160),NA(),'2.1 Nominal investment'!R160/'Historical population and GDP'!$L157/1000000)</f>
        <v>6.3673711817935325E-2</v>
      </c>
      <c r="T160" s="35"/>
      <c r="V160" s="17"/>
      <c r="W160" s="17"/>
      <c r="X160" s="17"/>
      <c r="Y160" s="17"/>
    </row>
    <row r="161" spans="1:25">
      <c r="A161" s="4">
        <f t="shared" si="2"/>
        <v>2023</v>
      </c>
      <c r="B161" s="8" t="e">
        <f>IF(ISBLANK('2.1 Nominal investment'!B161),NA(),'2.1 Nominal investment'!B161/'Historical population and GDP'!$L158/1000000)</f>
        <v>#N/A</v>
      </c>
      <c r="C161" s="8" t="e">
        <f>IF(ISBLANK('2.1 Nominal investment'!C161),NA(),'2.1 Nominal investment'!C161/'Historical population and GDP'!$L158/1000000)</f>
        <v>#N/A</v>
      </c>
      <c r="D161" s="8" t="e">
        <f>IF(ISBLANK('2.1 Nominal investment'!D161),NA(),'2.1 Nominal investment'!D161/'Historical population and GDP'!$L158/1000000)</f>
        <v>#N/A</v>
      </c>
      <c r="E161" s="8" t="e">
        <f>IF(ISBLANK('2.1 Nominal investment'!E161),NA(),'2.1 Nominal investment'!E161/'Historical population and GDP'!$L158/1000000)</f>
        <v>#N/A</v>
      </c>
      <c r="F161" s="8" t="e">
        <f>IF(ISBLANK('2.1 Nominal investment'!F161),NA(),'2.1 Nominal investment'!F161/'Historical population and GDP'!$L158/1000000)</f>
        <v>#N/A</v>
      </c>
      <c r="G161" s="8" t="e">
        <f>IF(ISBLANK('2.1 Nominal investment'!G161),NA(),'2.1 Nominal investment'!G161/'Historical population and GDP'!$L158/1000000)</f>
        <v>#N/A</v>
      </c>
      <c r="H161" s="8" t="e">
        <f>IF(ISBLANK('2.1 Nominal investment'!H161),NA(),'2.1 Nominal investment'!H161/'Historical population and GDP'!$L158/1000000)</f>
        <v>#N/A</v>
      </c>
      <c r="I161" s="8" t="e">
        <f>IF(ISBLANK('2.1 Nominal investment'!I161),NA(),'2.1 Nominal investment'!I161/'Historical population and GDP'!$L158/1000000)</f>
        <v>#N/A</v>
      </c>
      <c r="J161" s="26" t="e">
        <f>IF(ISBLANK('2.1 Nominal investment'!J161),NA(),'2.1 Nominal investment'!J161/'Historical population and GDP'!$L158/1000000)</f>
        <v>#N/A</v>
      </c>
      <c r="K161" s="8" t="e">
        <f>IF(ISBLANK('2.1 Nominal investment'!K161),NA(),'2.1 Nominal investment'!K161/'Historical population and GDP'!$L158/1000000)</f>
        <v>#N/A</v>
      </c>
      <c r="L161" s="8" t="e">
        <f>IF(ISBLANK('2.1 Nominal investment'!L161),NA(),'2.1 Nominal investment'!L161/'Historical population and GDP'!$L158/1000000)</f>
        <v>#N/A</v>
      </c>
      <c r="M161" s="8" t="e">
        <f>IF(ISBLANK('2.1 Nominal investment'!M161),NA(),'2.1 Nominal investment'!M161/'Historical population and GDP'!$L158/1000000)</f>
        <v>#N/A</v>
      </c>
      <c r="N161" s="8" t="e">
        <f>IF(ISBLANK('2.1 Nominal investment'!N161),NA(),'2.1 Nominal investment'!N161/'Historical population and GDP'!$L158/1000000)</f>
        <v>#N/A</v>
      </c>
      <c r="O161" s="8"/>
      <c r="P161" s="8" t="e">
        <f>IF(ISBLANK('2.1 Nominal investment'!P161),NA(),'2.1 Nominal investment'!P161/'Historical population and GDP'!$L158/1000000)</f>
        <v>#N/A</v>
      </c>
      <c r="Q161" s="8" t="e">
        <f>IF(ISBLANK('2.1 Nominal investment'!Q161),NA(),'2.1 Nominal investment'!Q161/'Historical population and GDP'!$L158/1000000)</f>
        <v>#N/A</v>
      </c>
      <c r="R161" s="8" t="e">
        <f>IF(ISBLANK('2.1 Nominal investment'!R161),NA(),'2.1 Nominal investment'!R161/'Historical population and GDP'!$L158/1000000)</f>
        <v>#N/A</v>
      </c>
      <c r="T161" s="17"/>
      <c r="V161" s="17"/>
      <c r="W161" s="17"/>
      <c r="X161" s="17"/>
      <c r="Y161" s="17"/>
    </row>
    <row r="163" spans="1:25">
      <c r="L163" s="18">
        <f>MIN(L41:L160)</f>
        <v>1.9178624448025995E-3</v>
      </c>
    </row>
    <row r="164" spans="1:25">
      <c r="L164" s="18">
        <f>MAX(L41:L160)</f>
        <v>1.2620369221962505E-2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A447-278C-42DD-B0AB-719D560F09BE}">
  <sheetPr>
    <tabColor theme="5"/>
  </sheetPr>
  <dimension ref="A1:Y164"/>
  <sheetViews>
    <sheetView showGridLines="0" zoomScale="85" zoomScaleNormal="85" workbookViewId="0">
      <pane xSplit="1" ySplit="6" topLeftCell="B157" activePane="bottomRight" state="frozen"/>
      <selection pane="topRight" activeCell="O39" sqref="O39"/>
      <selection pane="bottomLeft" activeCell="O39" sqref="O39"/>
      <selection pane="bottomRight" activeCell="P6" sqref="P6:R6"/>
    </sheetView>
  </sheetViews>
  <sheetFormatPr defaultRowHeight="14.25"/>
  <cols>
    <col min="1" max="1" width="8.75" customWidth="1"/>
    <col min="2" max="25" width="13.25" customWidth="1"/>
  </cols>
  <sheetData>
    <row r="1" spans="1:25" s="11" customFormat="1" ht="30">
      <c r="A1" s="23" t="s">
        <v>68</v>
      </c>
      <c r="B1" s="16" t="s">
        <v>4</v>
      </c>
      <c r="C1" s="16" t="s">
        <v>4</v>
      </c>
      <c r="D1" s="16" t="s">
        <v>4</v>
      </c>
      <c r="E1" s="16" t="s">
        <v>4</v>
      </c>
      <c r="F1" s="16" t="s">
        <v>4</v>
      </c>
      <c r="G1" s="16" t="s">
        <v>4</v>
      </c>
      <c r="H1" s="16" t="s">
        <v>4</v>
      </c>
      <c r="I1" s="16" t="s">
        <v>20</v>
      </c>
      <c r="J1" s="16" t="s">
        <v>20</v>
      </c>
      <c r="K1" s="16" t="s">
        <v>20</v>
      </c>
      <c r="L1" s="16" t="s">
        <v>20</v>
      </c>
      <c r="M1" s="16" t="s">
        <v>20</v>
      </c>
      <c r="N1" s="16" t="s">
        <v>20</v>
      </c>
      <c r="O1" s="16"/>
      <c r="P1" s="16" t="s">
        <v>4</v>
      </c>
      <c r="Q1" s="16" t="s">
        <v>20</v>
      </c>
      <c r="R1" s="16" t="s">
        <v>69</v>
      </c>
    </row>
    <row r="2" spans="1:25"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77</v>
      </c>
      <c r="Q2" s="16" t="s">
        <v>78</v>
      </c>
      <c r="R2" s="16" t="s">
        <v>79</v>
      </c>
    </row>
    <row r="3" spans="1:25" s="11" customFormat="1" ht="43.5">
      <c r="A3" s="23" t="s">
        <v>71</v>
      </c>
      <c r="B3" s="16" t="s">
        <v>469</v>
      </c>
      <c r="C3" s="16" t="s">
        <v>469</v>
      </c>
      <c r="D3" s="16" t="s">
        <v>469</v>
      </c>
      <c r="E3" s="16" t="s">
        <v>469</v>
      </c>
      <c r="F3" s="16" t="s">
        <v>469</v>
      </c>
      <c r="G3" s="16" t="s">
        <v>469</v>
      </c>
      <c r="H3" s="16" t="s">
        <v>469</v>
      </c>
      <c r="I3" s="16" t="s">
        <v>469</v>
      </c>
      <c r="J3" s="16" t="s">
        <v>469</v>
      </c>
      <c r="K3" s="16" t="s">
        <v>469</v>
      </c>
      <c r="L3" s="16" t="s">
        <v>469</v>
      </c>
      <c r="M3" s="16" t="s">
        <v>469</v>
      </c>
      <c r="N3" s="16" t="s">
        <v>469</v>
      </c>
      <c r="O3" s="16"/>
      <c r="P3" s="16" t="s">
        <v>469</v>
      </c>
      <c r="Q3" s="16" t="s">
        <v>469</v>
      </c>
      <c r="R3" s="16" t="s">
        <v>469</v>
      </c>
    </row>
    <row r="4" spans="1:25" s="11" customFormat="1" ht="104.65" customHeight="1">
      <c r="A4" s="23" t="s">
        <v>43</v>
      </c>
      <c r="B4" s="16" t="s">
        <v>479</v>
      </c>
      <c r="C4" s="16" t="s">
        <v>480</v>
      </c>
      <c r="D4" s="16" t="s">
        <v>481</v>
      </c>
      <c r="E4" s="16" t="s">
        <v>479</v>
      </c>
      <c r="F4" s="16" t="s">
        <v>536</v>
      </c>
      <c r="G4" s="16" t="s">
        <v>536</v>
      </c>
      <c r="H4" s="16" t="s">
        <v>536</v>
      </c>
      <c r="I4" s="16" t="s">
        <v>481</v>
      </c>
      <c r="J4" s="16" t="s">
        <v>481</v>
      </c>
      <c r="K4" s="16" t="s">
        <v>655</v>
      </c>
      <c r="L4" s="16" t="s">
        <v>655</v>
      </c>
      <c r="M4" s="16" t="s">
        <v>479</v>
      </c>
      <c r="N4" s="16" t="s">
        <v>656</v>
      </c>
      <c r="O4" s="16"/>
      <c r="P4" s="16" t="s">
        <v>470</v>
      </c>
      <c r="Q4" s="16" t="s">
        <v>471</v>
      </c>
      <c r="R4" s="16" t="s">
        <v>472</v>
      </c>
    </row>
    <row r="5" spans="1:25" s="11" customFormat="1" ht="29.25">
      <c r="A5" s="23" t="s">
        <v>73</v>
      </c>
      <c r="B5" s="16" t="s">
        <v>468</v>
      </c>
      <c r="C5" s="16" t="s">
        <v>468</v>
      </c>
      <c r="D5" s="16" t="s">
        <v>468</v>
      </c>
      <c r="E5" s="16" t="s">
        <v>468</v>
      </c>
      <c r="F5" s="16" t="s">
        <v>468</v>
      </c>
      <c r="G5" s="16" t="s">
        <v>468</v>
      </c>
      <c r="H5" s="16" t="s">
        <v>468</v>
      </c>
      <c r="I5" s="16" t="s">
        <v>468</v>
      </c>
      <c r="J5" s="16" t="s">
        <v>468</v>
      </c>
      <c r="K5" s="16" t="s">
        <v>468</v>
      </c>
      <c r="L5" s="16" t="s">
        <v>468</v>
      </c>
      <c r="M5" s="16" t="s">
        <v>468</v>
      </c>
      <c r="N5" s="16" t="s">
        <v>468</v>
      </c>
      <c r="O5" s="16"/>
      <c r="P5" s="16" t="s">
        <v>468</v>
      </c>
      <c r="Q5" s="16" t="s">
        <v>468</v>
      </c>
      <c r="R5" s="16" t="s">
        <v>468</v>
      </c>
    </row>
    <row r="6" spans="1:25"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row>
    <row r="7" spans="1:25" ht="15">
      <c r="A7" s="25" t="s">
        <v>56</v>
      </c>
      <c r="B7" s="4"/>
      <c r="C7" s="4"/>
      <c r="D7" s="4"/>
      <c r="E7" s="4"/>
      <c r="F7" s="4"/>
      <c r="G7" s="4"/>
      <c r="H7" s="4"/>
      <c r="I7" s="4"/>
      <c r="J7" s="4"/>
      <c r="K7" s="4"/>
      <c r="L7" s="4"/>
      <c r="M7" s="4"/>
      <c r="N7" s="4"/>
      <c r="O7" s="4"/>
      <c r="P7" s="4"/>
      <c r="Q7" s="4"/>
      <c r="R7" s="4"/>
    </row>
    <row r="8" spans="1:25">
      <c r="A8" s="4">
        <v>1870</v>
      </c>
      <c r="B8" s="41" t="e">
        <f>IF(ISBLANK('2.1 Nominal investment'!B8),NA(),'2.1 Nominal investment'!B8/'Historical population and GDP'!$N5/'Historical population and GDP'!$K5)</f>
        <v>#N/A</v>
      </c>
      <c r="C8" s="41" t="e">
        <f>IF(ISBLANK('2.1 Nominal investment'!C8),NA(),'2.1 Nominal investment'!C8/'Historical population and GDP'!$N5/'Historical population and GDP'!$K5)</f>
        <v>#N/A</v>
      </c>
      <c r="D8" s="41">
        <f>IF(ISBLANK('2.1 Nominal investment'!D8),NA(),'2.1 Nominal investment'!D8/'Historical population and GDP'!$N5/'Historical population and GDP'!$K5)</f>
        <v>140.39768201478373</v>
      </c>
      <c r="E8" s="41">
        <f>IF(ISBLANK('2.1 Nominal investment'!E8),NA(),'2.1 Nominal investment'!E8/'Historical population and GDP'!$N5/'Historical population and GDP'!$K5)</f>
        <v>782.17525336845847</v>
      </c>
      <c r="F8" s="41" t="e">
        <f>IF(ISBLANK('2.1 Nominal investment'!F8),NA(),'2.1 Nominal investment'!F8/'Historical population and GDP'!$N5/'Historical population and GDP'!$K5)</f>
        <v>#N/A</v>
      </c>
      <c r="G8" s="41" t="e">
        <f>IF(ISBLANK('2.1 Nominal investment'!G8),NA(),'2.1 Nominal investment'!G8/'Historical population and GDP'!$N5/'Historical population and GDP'!$K5)</f>
        <v>#N/A</v>
      </c>
      <c r="H8" s="41">
        <f>IF(ISBLANK('2.1 Nominal investment'!H8),NA(),'2.1 Nominal investment'!H8/'Historical population and GDP'!$N5/'Historical population and GDP'!$K5)</f>
        <v>29.499299742905311</v>
      </c>
      <c r="I8" s="41" t="e">
        <f>IF(ISBLANK('2.1 Nominal investment'!I8),NA(),'2.1 Nominal investment'!I8/'Historical population and GDP'!$N5/'Historical population and GDP'!$K5)</f>
        <v>#N/A</v>
      </c>
      <c r="J8" s="41" t="e">
        <f>IF(ISBLANK('2.1 Nominal investment'!J8),NA(),'2.1 Nominal investment'!J8/'Historical population and GDP'!$N5/'Historical population and GDP'!$K5)</f>
        <v>#N/A</v>
      </c>
      <c r="K8" s="41" t="e">
        <f>IF(ISBLANK('2.1 Nominal investment'!K8),NA(),'2.1 Nominal investment'!K8/'Historical population and GDP'!$N5/'Historical population and GDP'!$K5)</f>
        <v>#N/A</v>
      </c>
      <c r="L8" s="41" t="e">
        <f>IF(ISBLANK('2.1 Nominal investment'!L8),NA(),'2.1 Nominal investment'!L8/'Historical population and GDP'!$N5/'Historical population and GDP'!$K5)</f>
        <v>#N/A</v>
      </c>
      <c r="M8" s="41" t="e">
        <f>IF(ISBLANK('2.1 Nominal investment'!M8),NA(),'2.1 Nominal investment'!M8/'Historical population and GDP'!$N5/'Historical population and GDP'!$K5)</f>
        <v>#N/A</v>
      </c>
      <c r="N8" s="41" t="e">
        <f>IF(ISBLANK('2.1 Nominal investment'!N8),NA(),'2.1 Nominal investment'!N8/'Historical population and GDP'!$N5/'Historical population and GDP'!$K5)</f>
        <v>#N/A</v>
      </c>
      <c r="O8" s="41"/>
      <c r="P8" s="41">
        <f>IF(ISBLANK('2.1 Nominal investment'!P8),NA(),'2.1 Nominal investment'!P8/'Historical population and GDP'!$N5/'Historical population and GDP'!$K5)</f>
        <v>952.07223512614769</v>
      </c>
      <c r="Q8" s="41" t="e">
        <f>IF(ISBLANK('2.1 Nominal investment'!Q8),NA(),'2.1 Nominal investment'!Q8/'Historical population and GDP'!$N5/'Historical population and GDP'!$K5)</f>
        <v>#N/A</v>
      </c>
      <c r="R8" s="41">
        <f>IF(ISBLANK('2.1 Nominal investment'!R8),NA(),'2.1 Nominal investment'!R8/'Historical population and GDP'!$N5/'Historical population and GDP'!$K5)</f>
        <v>952.07223512614769</v>
      </c>
      <c r="S8" s="17"/>
      <c r="T8" s="35"/>
      <c r="U8" s="17"/>
      <c r="V8" s="17"/>
      <c r="W8" s="17"/>
      <c r="X8" s="17"/>
      <c r="Y8" s="17"/>
    </row>
    <row r="9" spans="1:25">
      <c r="A9" s="4">
        <f t="shared" ref="A9:A72" si="0">A8+1</f>
        <v>1871</v>
      </c>
      <c r="B9" s="41" t="e">
        <f>IF(ISBLANK('2.1 Nominal investment'!B9),NA(),'2.1 Nominal investment'!B9/'Historical population and GDP'!$N6/'Historical population and GDP'!$K6)</f>
        <v>#N/A</v>
      </c>
      <c r="C9" s="41" t="e">
        <f>IF(ISBLANK('2.1 Nominal investment'!C9),NA(),'2.1 Nominal investment'!C9/'Historical population and GDP'!$N6/'Historical population and GDP'!$K6)</f>
        <v>#N/A</v>
      </c>
      <c r="D9" s="41">
        <f>IF(ISBLANK('2.1 Nominal investment'!D9),NA(),'2.1 Nominal investment'!D9/'Historical population and GDP'!$N6/'Historical population and GDP'!$K6)</f>
        <v>123.14514195965582</v>
      </c>
      <c r="E9" s="41">
        <f>IF(ISBLANK('2.1 Nominal investment'!E9),NA(),'2.1 Nominal investment'!E9/'Historical population and GDP'!$N6/'Historical population and GDP'!$K6)</f>
        <v>727.72479806703382</v>
      </c>
      <c r="F9" s="41" t="e">
        <f>IF(ISBLANK('2.1 Nominal investment'!F9),NA(),'2.1 Nominal investment'!F9/'Historical population and GDP'!$N6/'Historical population and GDP'!$K6)</f>
        <v>#N/A</v>
      </c>
      <c r="G9" s="41" t="e">
        <f>IF(ISBLANK('2.1 Nominal investment'!G9),NA(),'2.1 Nominal investment'!G9/'Historical population and GDP'!$N6/'Historical population and GDP'!$K6)</f>
        <v>#N/A</v>
      </c>
      <c r="H9" s="41">
        <f>IF(ISBLANK('2.1 Nominal investment'!H9),NA(),'2.1 Nominal investment'!H9/'Historical population and GDP'!$N6/'Historical population and GDP'!$K6)</f>
        <v>31.562591164174659</v>
      </c>
      <c r="I9" s="41" t="e">
        <f>IF(ISBLANK('2.1 Nominal investment'!I9),NA(),'2.1 Nominal investment'!I9/'Historical population and GDP'!$N6/'Historical population and GDP'!$K6)</f>
        <v>#N/A</v>
      </c>
      <c r="J9" s="41" t="e">
        <f>IF(ISBLANK('2.1 Nominal investment'!J9),NA(),'2.1 Nominal investment'!J9/'Historical population and GDP'!$N6/'Historical population and GDP'!$K6)</f>
        <v>#N/A</v>
      </c>
      <c r="K9" s="41" t="e">
        <f>IF(ISBLANK('2.1 Nominal investment'!K9),NA(),'2.1 Nominal investment'!K9/'Historical population and GDP'!$N6/'Historical population and GDP'!$K6)</f>
        <v>#N/A</v>
      </c>
      <c r="L9" s="41" t="e">
        <f>IF(ISBLANK('2.1 Nominal investment'!L9),NA(),'2.1 Nominal investment'!L9/'Historical population and GDP'!$N6/'Historical population and GDP'!$K6)</f>
        <v>#N/A</v>
      </c>
      <c r="M9" s="41" t="e">
        <f>IF(ISBLANK('2.1 Nominal investment'!M9),NA(),'2.1 Nominal investment'!M9/'Historical population and GDP'!$N6/'Historical population and GDP'!$K6)</f>
        <v>#N/A</v>
      </c>
      <c r="N9" s="41" t="e">
        <f>IF(ISBLANK('2.1 Nominal investment'!N9),NA(),'2.1 Nominal investment'!N9/'Historical population and GDP'!$N6/'Historical population and GDP'!$K6)</f>
        <v>#N/A</v>
      </c>
      <c r="O9" s="41"/>
      <c r="P9" s="41">
        <f>IF(ISBLANK('2.1 Nominal investment'!P9),NA(),'2.1 Nominal investment'!P9/'Historical population and GDP'!$N6/'Historical population and GDP'!$K6)</f>
        <v>882.43253119086432</v>
      </c>
      <c r="Q9" s="41" t="e">
        <f>IF(ISBLANK('2.1 Nominal investment'!Q9),NA(),'2.1 Nominal investment'!Q9/'Historical population and GDP'!$N6/'Historical population and GDP'!$K6)</f>
        <v>#N/A</v>
      </c>
      <c r="R9" s="41">
        <f>IF(ISBLANK('2.1 Nominal investment'!R9),NA(),'2.1 Nominal investment'!R9/'Historical population and GDP'!$N6/'Historical population and GDP'!$K6)</f>
        <v>882.43253119086432</v>
      </c>
      <c r="S9" s="17"/>
      <c r="T9" s="35"/>
      <c r="U9" s="17"/>
      <c r="V9" s="17"/>
      <c r="W9" s="17"/>
      <c r="X9" s="17"/>
      <c r="Y9" s="17"/>
    </row>
    <row r="10" spans="1:25">
      <c r="A10" s="4">
        <f t="shared" si="0"/>
        <v>1872</v>
      </c>
      <c r="B10" s="41" t="e">
        <f>IF(ISBLANK('2.1 Nominal investment'!B10),NA(),'2.1 Nominal investment'!B10/'Historical population and GDP'!$N7/'Historical population and GDP'!$K7)</f>
        <v>#N/A</v>
      </c>
      <c r="C10" s="41" t="e">
        <f>IF(ISBLANK('2.1 Nominal investment'!C10),NA(),'2.1 Nominal investment'!C10/'Historical population and GDP'!$N7/'Historical population and GDP'!$K7)</f>
        <v>#N/A</v>
      </c>
      <c r="D10" s="41">
        <f>IF(ISBLANK('2.1 Nominal investment'!D10),NA(),'2.1 Nominal investment'!D10/'Historical population and GDP'!$N7/'Historical population and GDP'!$K7)</f>
        <v>172.36984077117071</v>
      </c>
      <c r="E10" s="41">
        <f>IF(ISBLANK('2.1 Nominal investment'!E10),NA(),'2.1 Nominal investment'!E10/'Historical population and GDP'!$N7/'Historical population and GDP'!$K7)</f>
        <v>694.99332142196704</v>
      </c>
      <c r="F10" s="41" t="e">
        <f>IF(ISBLANK('2.1 Nominal investment'!F10),NA(),'2.1 Nominal investment'!F10/'Historical population and GDP'!$N7/'Historical population and GDP'!$K7)</f>
        <v>#N/A</v>
      </c>
      <c r="G10" s="41" t="e">
        <f>IF(ISBLANK('2.1 Nominal investment'!G10),NA(),'2.1 Nominal investment'!G10/'Historical population and GDP'!$N7/'Historical population and GDP'!$K7)</f>
        <v>#N/A</v>
      </c>
      <c r="H10" s="41">
        <f>IF(ISBLANK('2.1 Nominal investment'!H10),NA(),'2.1 Nominal investment'!H10/'Historical population and GDP'!$N7/'Historical population and GDP'!$K7)</f>
        <v>15.726769329240955</v>
      </c>
      <c r="I10" s="41" t="e">
        <f>IF(ISBLANK('2.1 Nominal investment'!I10),NA(),'2.1 Nominal investment'!I10/'Historical population and GDP'!$N7/'Historical population and GDP'!$K7)</f>
        <v>#N/A</v>
      </c>
      <c r="J10" s="41" t="e">
        <f>IF(ISBLANK('2.1 Nominal investment'!J10),NA(),'2.1 Nominal investment'!J10/'Historical population and GDP'!$N7/'Historical population and GDP'!$K7)</f>
        <v>#N/A</v>
      </c>
      <c r="K10" s="41" t="e">
        <f>IF(ISBLANK('2.1 Nominal investment'!K10),NA(),'2.1 Nominal investment'!K10/'Historical population and GDP'!$N7/'Historical population and GDP'!$K7)</f>
        <v>#N/A</v>
      </c>
      <c r="L10" s="41" t="e">
        <f>IF(ISBLANK('2.1 Nominal investment'!L10),NA(),'2.1 Nominal investment'!L10/'Historical population and GDP'!$N7/'Historical population and GDP'!$K7)</f>
        <v>#N/A</v>
      </c>
      <c r="M10" s="41" t="e">
        <f>IF(ISBLANK('2.1 Nominal investment'!M10),NA(),'2.1 Nominal investment'!M10/'Historical population and GDP'!$N7/'Historical population and GDP'!$K7)</f>
        <v>#N/A</v>
      </c>
      <c r="N10" s="41" t="e">
        <f>IF(ISBLANK('2.1 Nominal investment'!N10),NA(),'2.1 Nominal investment'!N10/'Historical population and GDP'!$N7/'Historical population and GDP'!$K7)</f>
        <v>#N/A</v>
      </c>
      <c r="O10" s="41"/>
      <c r="P10" s="41">
        <f>IF(ISBLANK('2.1 Nominal investment'!P10),NA(),'2.1 Nominal investment'!P10/'Historical population and GDP'!$N7/'Historical population and GDP'!$K7)</f>
        <v>883.08993152237872</v>
      </c>
      <c r="Q10" s="41" t="e">
        <f>IF(ISBLANK('2.1 Nominal investment'!Q10),NA(),'2.1 Nominal investment'!Q10/'Historical population and GDP'!$N7/'Historical population and GDP'!$K7)</f>
        <v>#N/A</v>
      </c>
      <c r="R10" s="41">
        <f>IF(ISBLANK('2.1 Nominal investment'!R10),NA(),'2.1 Nominal investment'!R10/'Historical population and GDP'!$N7/'Historical population and GDP'!$K7)</f>
        <v>883.08993152237872</v>
      </c>
      <c r="S10" s="17"/>
      <c r="T10" s="35"/>
      <c r="U10" s="17"/>
      <c r="V10" s="17"/>
      <c r="W10" s="17"/>
      <c r="X10" s="17"/>
      <c r="Y10" s="17"/>
    </row>
    <row r="11" spans="1:25">
      <c r="A11" s="4">
        <f t="shared" si="0"/>
        <v>1873</v>
      </c>
      <c r="B11" s="41" t="e">
        <f>IF(ISBLANK('2.1 Nominal investment'!B11),NA(),'2.1 Nominal investment'!B11/'Historical population and GDP'!$N8/'Historical population and GDP'!$K8)</f>
        <v>#N/A</v>
      </c>
      <c r="C11" s="41" t="e">
        <f>IF(ISBLANK('2.1 Nominal investment'!C11),NA(),'2.1 Nominal investment'!C11/'Historical population and GDP'!$N8/'Historical population and GDP'!$K8)</f>
        <v>#N/A</v>
      </c>
      <c r="D11" s="41">
        <f>IF(ISBLANK('2.1 Nominal investment'!D11),NA(),'2.1 Nominal investment'!D11/'Historical population and GDP'!$N8/'Historical population and GDP'!$K8)</f>
        <v>271.01669478787602</v>
      </c>
      <c r="E11" s="41">
        <f>IF(ISBLANK('2.1 Nominal investment'!E11),NA(),'2.1 Nominal investment'!E11/'Historical population and GDP'!$N8/'Historical population and GDP'!$K8)</f>
        <v>656.5127859025805</v>
      </c>
      <c r="F11" s="41" t="e">
        <f>IF(ISBLANK('2.1 Nominal investment'!F11),NA(),'2.1 Nominal investment'!F11/'Historical population and GDP'!$N8/'Historical population and GDP'!$K8)</f>
        <v>#N/A</v>
      </c>
      <c r="G11" s="41" t="e">
        <f>IF(ISBLANK('2.1 Nominal investment'!G11),NA(),'2.1 Nominal investment'!G11/'Historical population and GDP'!$N8/'Historical population and GDP'!$K8)</f>
        <v>#N/A</v>
      </c>
      <c r="H11" s="41">
        <f>IF(ISBLANK('2.1 Nominal investment'!H11),NA(),'2.1 Nominal investment'!H11/'Historical population and GDP'!$N8/'Historical population and GDP'!$K8)</f>
        <v>43.330018308208082</v>
      </c>
      <c r="I11" s="41" t="e">
        <f>IF(ISBLANK('2.1 Nominal investment'!I11),NA(),'2.1 Nominal investment'!I11/'Historical population and GDP'!$N8/'Historical population and GDP'!$K8)</f>
        <v>#N/A</v>
      </c>
      <c r="J11" s="41" t="e">
        <f>IF(ISBLANK('2.1 Nominal investment'!J11),NA(),'2.1 Nominal investment'!J11/'Historical population and GDP'!$N8/'Historical population and GDP'!$K8)</f>
        <v>#N/A</v>
      </c>
      <c r="K11" s="41" t="e">
        <f>IF(ISBLANK('2.1 Nominal investment'!K11),NA(),'2.1 Nominal investment'!K11/'Historical population and GDP'!$N8/'Historical population and GDP'!$K8)</f>
        <v>#N/A</v>
      </c>
      <c r="L11" s="41" t="e">
        <f>IF(ISBLANK('2.1 Nominal investment'!L11),NA(),'2.1 Nominal investment'!L11/'Historical population and GDP'!$N8/'Historical population and GDP'!$K8)</f>
        <v>#N/A</v>
      </c>
      <c r="M11" s="41" t="e">
        <f>IF(ISBLANK('2.1 Nominal investment'!M11),NA(),'2.1 Nominal investment'!M11/'Historical population and GDP'!$N8/'Historical population and GDP'!$K8)</f>
        <v>#N/A</v>
      </c>
      <c r="N11" s="41" t="e">
        <f>IF(ISBLANK('2.1 Nominal investment'!N11),NA(),'2.1 Nominal investment'!N11/'Historical population and GDP'!$N8/'Historical population and GDP'!$K8)</f>
        <v>#N/A</v>
      </c>
      <c r="O11" s="41"/>
      <c r="P11" s="41">
        <f>IF(ISBLANK('2.1 Nominal investment'!P11),NA(),'2.1 Nominal investment'!P11/'Historical population and GDP'!$N8/'Historical population and GDP'!$K8)</f>
        <v>970.85949899866478</v>
      </c>
      <c r="Q11" s="41" t="e">
        <f>IF(ISBLANK('2.1 Nominal investment'!Q11),NA(),'2.1 Nominal investment'!Q11/'Historical population and GDP'!$N8/'Historical population and GDP'!$K8)</f>
        <v>#N/A</v>
      </c>
      <c r="R11" s="41">
        <f>IF(ISBLANK('2.1 Nominal investment'!R11),NA(),'2.1 Nominal investment'!R11/'Historical population and GDP'!$N8/'Historical population and GDP'!$K8)</f>
        <v>970.85949899866478</v>
      </c>
      <c r="S11" s="17"/>
      <c r="T11" s="35"/>
      <c r="U11" s="17"/>
      <c r="V11" s="17"/>
      <c r="W11" s="17"/>
      <c r="X11" s="17"/>
      <c r="Y11" s="17"/>
    </row>
    <row r="12" spans="1:25">
      <c r="A12" s="4">
        <f t="shared" si="0"/>
        <v>1874</v>
      </c>
      <c r="B12" s="41" t="e">
        <f>IF(ISBLANK('2.1 Nominal investment'!B12),NA(),'2.1 Nominal investment'!B12/'Historical population and GDP'!$N9/'Historical population and GDP'!$K9)</f>
        <v>#N/A</v>
      </c>
      <c r="C12" s="41" t="e">
        <f>IF(ISBLANK('2.1 Nominal investment'!C12),NA(),'2.1 Nominal investment'!C12/'Historical population and GDP'!$N9/'Historical population and GDP'!$K9)</f>
        <v>#N/A</v>
      </c>
      <c r="D12" s="41">
        <f>IF(ISBLANK('2.1 Nominal investment'!D12),NA(),'2.1 Nominal investment'!D12/'Historical population and GDP'!$N9/'Historical population and GDP'!$K9)</f>
        <v>345.40901735402542</v>
      </c>
      <c r="E12" s="41">
        <f>IF(ISBLANK('2.1 Nominal investment'!E12),NA(),'2.1 Nominal investment'!E12/'Historical population and GDP'!$N9/'Historical population and GDP'!$K9)</f>
        <v>568.33889000387614</v>
      </c>
      <c r="F12" s="41" t="e">
        <f>IF(ISBLANK('2.1 Nominal investment'!F12),NA(),'2.1 Nominal investment'!F12/'Historical population and GDP'!$N9/'Historical population and GDP'!$K9)</f>
        <v>#N/A</v>
      </c>
      <c r="G12" s="41" t="e">
        <f>IF(ISBLANK('2.1 Nominal investment'!G12),NA(),'2.1 Nominal investment'!G12/'Historical population and GDP'!$N9/'Historical population and GDP'!$K9)</f>
        <v>#N/A</v>
      </c>
      <c r="H12" s="41">
        <f>IF(ISBLANK('2.1 Nominal investment'!H12),NA(),'2.1 Nominal investment'!H12/'Historical population and GDP'!$N9/'Historical population and GDP'!$K9)</f>
        <v>5.3586453929515665</v>
      </c>
      <c r="I12" s="41" t="e">
        <f>IF(ISBLANK('2.1 Nominal investment'!I12),NA(),'2.1 Nominal investment'!I12/'Historical population and GDP'!$N9/'Historical population and GDP'!$K9)</f>
        <v>#N/A</v>
      </c>
      <c r="J12" s="41" t="e">
        <f>IF(ISBLANK('2.1 Nominal investment'!J12),NA(),'2.1 Nominal investment'!J12/'Historical population and GDP'!$N9/'Historical population and GDP'!$K9)</f>
        <v>#N/A</v>
      </c>
      <c r="K12" s="41" t="e">
        <f>IF(ISBLANK('2.1 Nominal investment'!K12),NA(),'2.1 Nominal investment'!K12/'Historical population and GDP'!$N9/'Historical population and GDP'!$K9)</f>
        <v>#N/A</v>
      </c>
      <c r="L12" s="41" t="e">
        <f>IF(ISBLANK('2.1 Nominal investment'!L12),NA(),'2.1 Nominal investment'!L12/'Historical population and GDP'!$N9/'Historical population and GDP'!$K9)</f>
        <v>#N/A</v>
      </c>
      <c r="M12" s="41" t="e">
        <f>IF(ISBLANK('2.1 Nominal investment'!M12),NA(),'2.1 Nominal investment'!M12/'Historical population and GDP'!$N9/'Historical population and GDP'!$K9)</f>
        <v>#N/A</v>
      </c>
      <c r="N12" s="41" t="e">
        <f>IF(ISBLANK('2.1 Nominal investment'!N12),NA(),'2.1 Nominal investment'!N12/'Historical population and GDP'!$N9/'Historical population and GDP'!$K9)</f>
        <v>#N/A</v>
      </c>
      <c r="O12" s="41"/>
      <c r="P12" s="41">
        <f>IF(ISBLANK('2.1 Nominal investment'!P12),NA(),'2.1 Nominal investment'!P12/'Historical population and GDP'!$N9/'Historical population and GDP'!$K9)</f>
        <v>919.10655275085298</v>
      </c>
      <c r="Q12" s="41" t="e">
        <f>IF(ISBLANK('2.1 Nominal investment'!Q12),NA(),'2.1 Nominal investment'!Q12/'Historical population and GDP'!$N9/'Historical population and GDP'!$K9)</f>
        <v>#N/A</v>
      </c>
      <c r="R12" s="41">
        <f>IF(ISBLANK('2.1 Nominal investment'!R12),NA(),'2.1 Nominal investment'!R12/'Historical population and GDP'!$N9/'Historical population and GDP'!$K9)</f>
        <v>919.10655275085298</v>
      </c>
      <c r="S12" s="17"/>
      <c r="T12" s="35"/>
      <c r="U12" s="17"/>
      <c r="V12" s="17"/>
      <c r="W12" s="17"/>
      <c r="X12" s="17"/>
      <c r="Y12" s="17"/>
    </row>
    <row r="13" spans="1:25">
      <c r="A13" s="4">
        <f t="shared" si="0"/>
        <v>1875</v>
      </c>
      <c r="B13" s="41" t="e">
        <f>IF(ISBLANK('2.1 Nominal investment'!B13),NA(),'2.1 Nominal investment'!B13/'Historical population and GDP'!$N10/'Historical population and GDP'!$K10)</f>
        <v>#N/A</v>
      </c>
      <c r="C13" s="41" t="e">
        <f>IF(ISBLANK('2.1 Nominal investment'!C13),NA(),'2.1 Nominal investment'!C13/'Historical population and GDP'!$N10/'Historical population and GDP'!$K10)</f>
        <v>#N/A</v>
      </c>
      <c r="D13" s="41">
        <f>IF(ISBLANK('2.1 Nominal investment'!D13),NA(),'2.1 Nominal investment'!D13/'Historical population and GDP'!$N10/'Historical population and GDP'!$K10)</f>
        <v>290.33165361843919</v>
      </c>
      <c r="E13" s="41">
        <f>IF(ISBLANK('2.1 Nominal investment'!E13),NA(),'2.1 Nominal investment'!E13/'Historical population and GDP'!$N10/'Historical population and GDP'!$K10)</f>
        <v>516.9329023262236</v>
      </c>
      <c r="F13" s="41" t="e">
        <f>IF(ISBLANK('2.1 Nominal investment'!F13),NA(),'2.1 Nominal investment'!F13/'Historical population and GDP'!$N10/'Historical population and GDP'!$K10)</f>
        <v>#N/A</v>
      </c>
      <c r="G13" s="41" t="e">
        <f>IF(ISBLANK('2.1 Nominal investment'!G13),NA(),'2.1 Nominal investment'!G13/'Historical population and GDP'!$N10/'Historical population and GDP'!$K10)</f>
        <v>#N/A</v>
      </c>
      <c r="H13" s="41">
        <f>IF(ISBLANK('2.1 Nominal investment'!H13),NA(),'2.1 Nominal investment'!H13/'Historical population and GDP'!$N10/'Historical population and GDP'!$K10)</f>
        <v>24.36979207508222</v>
      </c>
      <c r="I13" s="41" t="e">
        <f>IF(ISBLANK('2.1 Nominal investment'!I13),NA(),'2.1 Nominal investment'!I13/'Historical population and GDP'!$N10/'Historical population and GDP'!$K10)</f>
        <v>#N/A</v>
      </c>
      <c r="J13" s="41" t="e">
        <f>IF(ISBLANK('2.1 Nominal investment'!J13),NA(),'2.1 Nominal investment'!J13/'Historical population and GDP'!$N10/'Historical population and GDP'!$K10)</f>
        <v>#N/A</v>
      </c>
      <c r="K13" s="41" t="e">
        <f>IF(ISBLANK('2.1 Nominal investment'!K13),NA(),'2.1 Nominal investment'!K13/'Historical population and GDP'!$N10/'Historical population and GDP'!$K10)</f>
        <v>#N/A</v>
      </c>
      <c r="L13" s="41" t="e">
        <f>IF(ISBLANK('2.1 Nominal investment'!L13),NA(),'2.1 Nominal investment'!L13/'Historical population and GDP'!$N10/'Historical population and GDP'!$K10)</f>
        <v>#N/A</v>
      </c>
      <c r="M13" s="41" t="e">
        <f>IF(ISBLANK('2.1 Nominal investment'!M13),NA(),'2.1 Nominal investment'!M13/'Historical population and GDP'!$N10/'Historical population and GDP'!$K10)</f>
        <v>#N/A</v>
      </c>
      <c r="N13" s="41" t="e">
        <f>IF(ISBLANK('2.1 Nominal investment'!N13),NA(),'2.1 Nominal investment'!N13/'Historical population and GDP'!$N10/'Historical population and GDP'!$K10)</f>
        <v>#N/A</v>
      </c>
      <c r="O13" s="41"/>
      <c r="P13" s="41">
        <f>IF(ISBLANK('2.1 Nominal investment'!P13),NA(),'2.1 Nominal investment'!P13/'Historical population and GDP'!$N10/'Historical population and GDP'!$K10)</f>
        <v>831.63434801974495</v>
      </c>
      <c r="Q13" s="41" t="e">
        <f>IF(ISBLANK('2.1 Nominal investment'!Q13),NA(),'2.1 Nominal investment'!Q13/'Historical population and GDP'!$N10/'Historical population and GDP'!$K10)</f>
        <v>#N/A</v>
      </c>
      <c r="R13" s="41">
        <f>IF(ISBLANK('2.1 Nominal investment'!R13),NA(),'2.1 Nominal investment'!R13/'Historical population and GDP'!$N10/'Historical population and GDP'!$K10)</f>
        <v>831.63434801974495</v>
      </c>
      <c r="S13" s="17"/>
      <c r="T13" s="35"/>
      <c r="U13" s="17"/>
      <c r="V13" s="17"/>
      <c r="W13" s="17"/>
      <c r="X13" s="17"/>
      <c r="Y13" s="17"/>
    </row>
    <row r="14" spans="1:25">
      <c r="A14" s="4">
        <f t="shared" si="0"/>
        <v>1876</v>
      </c>
      <c r="B14" s="41" t="e">
        <f>IF(ISBLANK('2.1 Nominal investment'!B14),NA(),'2.1 Nominal investment'!B14/'Historical population and GDP'!$N11/'Historical population and GDP'!$K11)</f>
        <v>#N/A</v>
      </c>
      <c r="C14" s="41" t="e">
        <f>IF(ISBLANK('2.1 Nominal investment'!C14),NA(),'2.1 Nominal investment'!C14/'Historical population and GDP'!$N11/'Historical population and GDP'!$K11)</f>
        <v>#N/A</v>
      </c>
      <c r="D14" s="41">
        <f>IF(ISBLANK('2.1 Nominal investment'!D14),NA(),'2.1 Nominal investment'!D14/'Historical population and GDP'!$N11/'Historical population and GDP'!$K11)</f>
        <v>171.90208550200867</v>
      </c>
      <c r="E14" s="41">
        <f>IF(ISBLANK('2.1 Nominal investment'!E14),NA(),'2.1 Nominal investment'!E14/'Historical population and GDP'!$N11/'Historical population and GDP'!$K11)</f>
        <v>489.93301466780304</v>
      </c>
      <c r="F14" s="41" t="e">
        <f>IF(ISBLANK('2.1 Nominal investment'!F14),NA(),'2.1 Nominal investment'!F14/'Historical population and GDP'!$N11/'Historical population and GDP'!$K11)</f>
        <v>#N/A</v>
      </c>
      <c r="G14" s="41" t="e">
        <f>IF(ISBLANK('2.1 Nominal investment'!G14),NA(),'2.1 Nominal investment'!G14/'Historical population and GDP'!$N11/'Historical population and GDP'!$K11)</f>
        <v>#N/A</v>
      </c>
      <c r="H14" s="41">
        <f>IF(ISBLANK('2.1 Nominal investment'!H14),NA(),'2.1 Nominal investment'!H14/'Historical population and GDP'!$N11/'Historical population and GDP'!$K11)</f>
        <v>46.193870208082842</v>
      </c>
      <c r="I14" s="41" t="e">
        <f>IF(ISBLANK('2.1 Nominal investment'!I14),NA(),'2.1 Nominal investment'!I14/'Historical population and GDP'!$N11/'Historical population and GDP'!$K11)</f>
        <v>#N/A</v>
      </c>
      <c r="J14" s="41" t="e">
        <f>IF(ISBLANK('2.1 Nominal investment'!J14),NA(),'2.1 Nominal investment'!J14/'Historical population and GDP'!$N11/'Historical population and GDP'!$K11)</f>
        <v>#N/A</v>
      </c>
      <c r="K14" s="41" t="e">
        <f>IF(ISBLANK('2.1 Nominal investment'!K14),NA(),'2.1 Nominal investment'!K14/'Historical population and GDP'!$N11/'Historical population and GDP'!$K11)</f>
        <v>#N/A</v>
      </c>
      <c r="L14" s="41" t="e">
        <f>IF(ISBLANK('2.1 Nominal investment'!L14),NA(),'2.1 Nominal investment'!L14/'Historical population and GDP'!$N11/'Historical population and GDP'!$K11)</f>
        <v>#N/A</v>
      </c>
      <c r="M14" s="41" t="e">
        <f>IF(ISBLANK('2.1 Nominal investment'!M14),NA(),'2.1 Nominal investment'!M14/'Historical population and GDP'!$N11/'Historical population and GDP'!$K11)</f>
        <v>#N/A</v>
      </c>
      <c r="N14" s="41" t="e">
        <f>IF(ISBLANK('2.1 Nominal investment'!N14),NA(),'2.1 Nominal investment'!N14/'Historical population and GDP'!$N11/'Historical population and GDP'!$K11)</f>
        <v>#N/A</v>
      </c>
      <c r="O14" s="41"/>
      <c r="P14" s="41">
        <f>IF(ISBLANK('2.1 Nominal investment'!P14),NA(),'2.1 Nominal investment'!P14/'Historical population and GDP'!$N11/'Historical population and GDP'!$K11)</f>
        <v>708.02897037789455</v>
      </c>
      <c r="Q14" s="41" t="e">
        <f>IF(ISBLANK('2.1 Nominal investment'!Q14),NA(),'2.1 Nominal investment'!Q14/'Historical population and GDP'!$N11/'Historical population and GDP'!$K11)</f>
        <v>#N/A</v>
      </c>
      <c r="R14" s="41">
        <f>IF(ISBLANK('2.1 Nominal investment'!R14),NA(),'2.1 Nominal investment'!R14/'Historical population and GDP'!$N11/'Historical population and GDP'!$K11)</f>
        <v>708.02897037789455</v>
      </c>
      <c r="S14" s="17"/>
      <c r="T14" s="35"/>
      <c r="U14" s="17"/>
      <c r="V14" s="17"/>
      <c r="W14" s="17"/>
      <c r="X14" s="17"/>
      <c r="Y14" s="17"/>
    </row>
    <row r="15" spans="1:25">
      <c r="A15" s="4">
        <f t="shared" si="0"/>
        <v>1877</v>
      </c>
      <c r="B15" s="41" t="e">
        <f>IF(ISBLANK('2.1 Nominal investment'!B15),NA(),'2.1 Nominal investment'!B15/'Historical population and GDP'!$N12/'Historical population and GDP'!$K12)</f>
        <v>#N/A</v>
      </c>
      <c r="C15" s="41" t="e">
        <f>IF(ISBLANK('2.1 Nominal investment'!C15),NA(),'2.1 Nominal investment'!C15/'Historical population and GDP'!$N12/'Historical population and GDP'!$K12)</f>
        <v>#N/A</v>
      </c>
      <c r="D15" s="41">
        <f>IF(ISBLANK('2.1 Nominal investment'!D15),NA(),'2.1 Nominal investment'!D15/'Historical population and GDP'!$N12/'Historical population and GDP'!$K12)</f>
        <v>182.95977069484508</v>
      </c>
      <c r="E15" s="41">
        <f>IF(ISBLANK('2.1 Nominal investment'!E15),NA(),'2.1 Nominal investment'!E15/'Historical population and GDP'!$N12/'Historical population and GDP'!$K12)</f>
        <v>479.63670479179922</v>
      </c>
      <c r="F15" s="41" t="e">
        <f>IF(ISBLANK('2.1 Nominal investment'!F15),NA(),'2.1 Nominal investment'!F15/'Historical population and GDP'!$N12/'Historical population and GDP'!$K12)</f>
        <v>#N/A</v>
      </c>
      <c r="G15" s="41" t="e">
        <f>IF(ISBLANK('2.1 Nominal investment'!G15),NA(),'2.1 Nominal investment'!G15/'Historical population and GDP'!$N12/'Historical population and GDP'!$K12)</f>
        <v>#N/A</v>
      </c>
      <c r="H15" s="41">
        <f>IF(ISBLANK('2.1 Nominal investment'!H15),NA(),'2.1 Nominal investment'!H15/'Historical population and GDP'!$N12/'Historical population and GDP'!$K12)</f>
        <v>2.7133842821196219</v>
      </c>
      <c r="I15" s="41" t="e">
        <f>IF(ISBLANK('2.1 Nominal investment'!I15),NA(),'2.1 Nominal investment'!I15/'Historical population and GDP'!$N12/'Historical population and GDP'!$K12)</f>
        <v>#N/A</v>
      </c>
      <c r="J15" s="41" t="e">
        <f>IF(ISBLANK('2.1 Nominal investment'!J15),NA(),'2.1 Nominal investment'!J15/'Historical population and GDP'!$N12/'Historical population and GDP'!$K12)</f>
        <v>#N/A</v>
      </c>
      <c r="K15" s="41" t="e">
        <f>IF(ISBLANK('2.1 Nominal investment'!K15),NA(),'2.1 Nominal investment'!K15/'Historical population and GDP'!$N12/'Historical population and GDP'!$K12)</f>
        <v>#N/A</v>
      </c>
      <c r="L15" s="41" t="e">
        <f>IF(ISBLANK('2.1 Nominal investment'!L15),NA(),'2.1 Nominal investment'!L15/'Historical population and GDP'!$N12/'Historical population and GDP'!$K12)</f>
        <v>#N/A</v>
      </c>
      <c r="M15" s="41" t="e">
        <f>IF(ISBLANK('2.1 Nominal investment'!M15),NA(),'2.1 Nominal investment'!M15/'Historical population and GDP'!$N12/'Historical population and GDP'!$K12)</f>
        <v>#N/A</v>
      </c>
      <c r="N15" s="41" t="e">
        <f>IF(ISBLANK('2.1 Nominal investment'!N15),NA(),'2.1 Nominal investment'!N15/'Historical population and GDP'!$N12/'Historical population and GDP'!$K12)</f>
        <v>#N/A</v>
      </c>
      <c r="O15" s="41"/>
      <c r="P15" s="41">
        <f>IF(ISBLANK('2.1 Nominal investment'!P15),NA(),'2.1 Nominal investment'!P15/'Historical population and GDP'!$N12/'Historical population and GDP'!$K12)</f>
        <v>665.30985976876377</v>
      </c>
      <c r="Q15" s="41" t="e">
        <f>IF(ISBLANK('2.1 Nominal investment'!Q15),NA(),'2.1 Nominal investment'!Q15/'Historical population and GDP'!$N12/'Historical population and GDP'!$K12)</f>
        <v>#N/A</v>
      </c>
      <c r="R15" s="41">
        <f>IF(ISBLANK('2.1 Nominal investment'!R15),NA(),'2.1 Nominal investment'!R15/'Historical population and GDP'!$N12/'Historical population and GDP'!$K12)</f>
        <v>665.30985976876377</v>
      </c>
      <c r="S15" s="17"/>
      <c r="T15" s="35"/>
      <c r="U15" s="17"/>
      <c r="V15" s="17"/>
      <c r="W15" s="17"/>
      <c r="X15" s="17"/>
      <c r="Y15" s="17"/>
    </row>
    <row r="16" spans="1:25">
      <c r="A16" s="4">
        <f t="shared" si="0"/>
        <v>1878</v>
      </c>
      <c r="B16" s="41" t="e">
        <f>IF(ISBLANK('2.1 Nominal investment'!B16),NA(),'2.1 Nominal investment'!B16/'Historical population and GDP'!$N13/'Historical population and GDP'!$K13)</f>
        <v>#N/A</v>
      </c>
      <c r="C16" s="41" t="e">
        <f>IF(ISBLANK('2.1 Nominal investment'!C16),NA(),'2.1 Nominal investment'!C16/'Historical population and GDP'!$N13/'Historical population and GDP'!$K13)</f>
        <v>#N/A</v>
      </c>
      <c r="D16" s="41">
        <f>IF(ISBLANK('2.1 Nominal investment'!D16),NA(),'2.1 Nominal investment'!D16/'Historical population and GDP'!$N13/'Historical population and GDP'!$K13)</f>
        <v>277.95123901548754</v>
      </c>
      <c r="E16" s="41">
        <f>IF(ISBLANK('2.1 Nominal investment'!E16),NA(),'2.1 Nominal investment'!E16/'Historical population and GDP'!$N13/'Historical population and GDP'!$K13)</f>
        <v>444.12401681374763</v>
      </c>
      <c r="F16" s="41" t="e">
        <f>IF(ISBLANK('2.1 Nominal investment'!F16),NA(),'2.1 Nominal investment'!F16/'Historical population and GDP'!$N13/'Historical population and GDP'!$K13)</f>
        <v>#N/A</v>
      </c>
      <c r="G16" s="41" t="e">
        <f>IF(ISBLANK('2.1 Nominal investment'!G16),NA(),'2.1 Nominal investment'!G16/'Historical population and GDP'!$N13/'Historical population and GDP'!$K13)</f>
        <v>#N/A</v>
      </c>
      <c r="H16" s="41">
        <f>IF(ISBLANK('2.1 Nominal investment'!H16),NA(),'2.1 Nominal investment'!H16/'Historical population and GDP'!$N13/'Historical population and GDP'!$K13)</f>
        <v>13.801907295581916</v>
      </c>
      <c r="I16" s="41" t="e">
        <f>IF(ISBLANK('2.1 Nominal investment'!I16),NA(),'2.1 Nominal investment'!I16/'Historical population and GDP'!$N13/'Historical population and GDP'!$K13)</f>
        <v>#N/A</v>
      </c>
      <c r="J16" s="41" t="e">
        <f>IF(ISBLANK('2.1 Nominal investment'!J16),NA(),'2.1 Nominal investment'!J16/'Historical population and GDP'!$N13/'Historical population and GDP'!$K13)</f>
        <v>#N/A</v>
      </c>
      <c r="K16" s="41" t="e">
        <f>IF(ISBLANK('2.1 Nominal investment'!K16),NA(),'2.1 Nominal investment'!K16/'Historical population and GDP'!$N13/'Historical population and GDP'!$K13)</f>
        <v>#N/A</v>
      </c>
      <c r="L16" s="41" t="e">
        <f>IF(ISBLANK('2.1 Nominal investment'!L16),NA(),'2.1 Nominal investment'!L16/'Historical population and GDP'!$N13/'Historical population and GDP'!$K13)</f>
        <v>#N/A</v>
      </c>
      <c r="M16" s="41" t="e">
        <f>IF(ISBLANK('2.1 Nominal investment'!M16),NA(),'2.1 Nominal investment'!M16/'Historical population and GDP'!$N13/'Historical population and GDP'!$K13)</f>
        <v>#N/A</v>
      </c>
      <c r="N16" s="41" t="e">
        <f>IF(ISBLANK('2.1 Nominal investment'!N16),NA(),'2.1 Nominal investment'!N16/'Historical population and GDP'!$N13/'Historical population and GDP'!$K13)</f>
        <v>#N/A</v>
      </c>
      <c r="O16" s="41"/>
      <c r="P16" s="41">
        <f>IF(ISBLANK('2.1 Nominal investment'!P16),NA(),'2.1 Nominal investment'!P16/'Historical population and GDP'!$N13/'Historical population and GDP'!$K13)</f>
        <v>735.877163124817</v>
      </c>
      <c r="Q16" s="41" t="e">
        <f>IF(ISBLANK('2.1 Nominal investment'!Q16),NA(),'2.1 Nominal investment'!Q16/'Historical population and GDP'!$N13/'Historical population and GDP'!$K13)</f>
        <v>#N/A</v>
      </c>
      <c r="R16" s="41">
        <f>IF(ISBLANK('2.1 Nominal investment'!R16),NA(),'2.1 Nominal investment'!R16/'Historical population and GDP'!$N13/'Historical population and GDP'!$K13)</f>
        <v>735.877163124817</v>
      </c>
      <c r="S16" s="17"/>
      <c r="T16" s="35"/>
      <c r="U16" s="17"/>
      <c r="V16" s="17"/>
      <c r="W16" s="17"/>
      <c r="X16" s="17"/>
      <c r="Y16" s="17"/>
    </row>
    <row r="17" spans="1:25">
      <c r="A17" s="4">
        <f t="shared" si="0"/>
        <v>1879</v>
      </c>
      <c r="B17" s="41" t="e">
        <f>IF(ISBLANK('2.1 Nominal investment'!B17),NA(),'2.1 Nominal investment'!B17/'Historical population and GDP'!$N14/'Historical population and GDP'!$K14)</f>
        <v>#N/A</v>
      </c>
      <c r="C17" s="41" t="e">
        <f>IF(ISBLANK('2.1 Nominal investment'!C17),NA(),'2.1 Nominal investment'!C17/'Historical population and GDP'!$N14/'Historical population and GDP'!$K14)</f>
        <v>#N/A</v>
      </c>
      <c r="D17" s="41">
        <f>IF(ISBLANK('2.1 Nominal investment'!D17),NA(),'2.1 Nominal investment'!D17/'Historical population and GDP'!$N14/'Historical population and GDP'!$K14)</f>
        <v>267.34848386967161</v>
      </c>
      <c r="E17" s="41">
        <f>IF(ISBLANK('2.1 Nominal investment'!E17),NA(),'2.1 Nominal investment'!E17/'Historical population and GDP'!$N14/'Historical population and GDP'!$K14)</f>
        <v>541.84261100132994</v>
      </c>
      <c r="F17" s="41" t="e">
        <f>IF(ISBLANK('2.1 Nominal investment'!F17),NA(),'2.1 Nominal investment'!F17/'Historical population and GDP'!$N14/'Historical population and GDP'!$K14)</f>
        <v>#N/A</v>
      </c>
      <c r="G17" s="41" t="e">
        <f>IF(ISBLANK('2.1 Nominal investment'!G17),NA(),'2.1 Nominal investment'!G17/'Historical population and GDP'!$N14/'Historical population and GDP'!$K14)</f>
        <v>#N/A</v>
      </c>
      <c r="H17" s="41">
        <f>IF(ISBLANK('2.1 Nominal investment'!H17),NA(),'2.1 Nominal investment'!H17/'Historical population and GDP'!$N14/'Historical population and GDP'!$K14)</f>
        <v>8.0955184582839408</v>
      </c>
      <c r="I17" s="41">
        <f>IF(ISBLANK('2.1 Nominal investment'!I17),NA(),'2.1 Nominal investment'!I17/'Historical population and GDP'!$N14/'Historical population and GDP'!$K14)</f>
        <v>2.8284001067380227</v>
      </c>
      <c r="J17" s="41" t="e">
        <f>IF(ISBLANK('2.1 Nominal investment'!J17),NA(),'2.1 Nominal investment'!J17/'Historical population and GDP'!$N14/'Historical population and GDP'!$K14)</f>
        <v>#N/A</v>
      </c>
      <c r="K17" s="41" t="e">
        <f>IF(ISBLANK('2.1 Nominal investment'!K17),NA(),'2.1 Nominal investment'!K17/'Historical population and GDP'!$N14/'Historical population and GDP'!$K14)</f>
        <v>#N/A</v>
      </c>
      <c r="L17" s="41" t="e">
        <f>IF(ISBLANK('2.1 Nominal investment'!L17),NA(),'2.1 Nominal investment'!L17/'Historical population and GDP'!$N14/'Historical population and GDP'!$K14)</f>
        <v>#N/A</v>
      </c>
      <c r="M17" s="41" t="e">
        <f>IF(ISBLANK('2.1 Nominal investment'!M17),NA(),'2.1 Nominal investment'!M17/'Historical population and GDP'!$N14/'Historical population and GDP'!$K14)</f>
        <v>#N/A</v>
      </c>
      <c r="N17" s="41" t="e">
        <f>IF(ISBLANK('2.1 Nominal investment'!N17),NA(),'2.1 Nominal investment'!N17/'Historical population and GDP'!$N14/'Historical population and GDP'!$K14)</f>
        <v>#N/A</v>
      </c>
      <c r="O17" s="41"/>
      <c r="P17" s="41">
        <f>IF(ISBLANK('2.1 Nominal investment'!P17),NA(),'2.1 Nominal investment'!P17/'Historical population and GDP'!$N14/'Historical population and GDP'!$K14)</f>
        <v>817.2866133292855</v>
      </c>
      <c r="Q17" s="41">
        <f>IF(ISBLANK('2.1 Nominal investment'!Q17),NA(),'2.1 Nominal investment'!Q17/'Historical population and GDP'!$N14/'Historical population and GDP'!$K14)</f>
        <v>2.8284001067380227</v>
      </c>
      <c r="R17" s="41">
        <f>IF(ISBLANK('2.1 Nominal investment'!R17),NA(),'2.1 Nominal investment'!R17/'Historical population and GDP'!$N14/'Historical population and GDP'!$K14)</f>
        <v>820.11501343602345</v>
      </c>
      <c r="S17" s="17"/>
      <c r="T17" s="35"/>
      <c r="U17" s="17"/>
      <c r="V17" s="17"/>
      <c r="W17" s="17"/>
      <c r="X17" s="17"/>
      <c r="Y17" s="17"/>
    </row>
    <row r="18" spans="1:25">
      <c r="A18" s="4">
        <f t="shared" si="0"/>
        <v>1880</v>
      </c>
      <c r="B18" s="41" t="e">
        <f>IF(ISBLANK('2.1 Nominal investment'!B18),NA(),'2.1 Nominal investment'!B18/'Historical population and GDP'!$N15/'Historical population and GDP'!$K15)</f>
        <v>#N/A</v>
      </c>
      <c r="C18" s="41" t="e">
        <f>IF(ISBLANK('2.1 Nominal investment'!C18),NA(),'2.1 Nominal investment'!C18/'Historical population and GDP'!$N15/'Historical population and GDP'!$K15)</f>
        <v>#N/A</v>
      </c>
      <c r="D18" s="41">
        <f>IF(ISBLANK('2.1 Nominal investment'!D18),NA(),'2.1 Nominal investment'!D18/'Historical population and GDP'!$N15/'Historical population and GDP'!$K15)</f>
        <v>245.74782204693761</v>
      </c>
      <c r="E18" s="41">
        <f>IF(ISBLANK('2.1 Nominal investment'!E18),NA(),'2.1 Nominal investment'!E18/'Historical population and GDP'!$N15/'Historical population and GDP'!$K15)</f>
        <v>288.09545630163876</v>
      </c>
      <c r="F18" s="41" t="e">
        <f>IF(ISBLANK('2.1 Nominal investment'!F18),NA(),'2.1 Nominal investment'!F18/'Historical population and GDP'!$N15/'Historical population and GDP'!$K15)</f>
        <v>#N/A</v>
      </c>
      <c r="G18" s="41" t="e">
        <f>IF(ISBLANK('2.1 Nominal investment'!G18),NA(),'2.1 Nominal investment'!G18/'Historical population and GDP'!$N15/'Historical population and GDP'!$K15)</f>
        <v>#N/A</v>
      </c>
      <c r="H18" s="41">
        <f>IF(ISBLANK('2.1 Nominal investment'!H18),NA(),'2.1 Nominal investment'!H18/'Historical population and GDP'!$N15/'Historical population and GDP'!$K15)</f>
        <v>8.5879353332271791</v>
      </c>
      <c r="I18" s="41">
        <f>IF(ISBLANK('2.1 Nominal investment'!I18),NA(),'2.1 Nominal investment'!I18/'Historical population and GDP'!$N15/'Historical population and GDP'!$K15)</f>
        <v>1.1282631809066306</v>
      </c>
      <c r="J18" s="41" t="e">
        <f>IF(ISBLANK('2.1 Nominal investment'!J18),NA(),'2.1 Nominal investment'!J18/'Historical population and GDP'!$N15/'Historical population and GDP'!$K15)</f>
        <v>#N/A</v>
      </c>
      <c r="K18" s="41" t="e">
        <f>IF(ISBLANK('2.1 Nominal investment'!K18),NA(),'2.1 Nominal investment'!K18/'Historical population and GDP'!$N15/'Historical population and GDP'!$K15)</f>
        <v>#N/A</v>
      </c>
      <c r="L18" s="41" t="e">
        <f>IF(ISBLANK('2.1 Nominal investment'!L18),NA(),'2.1 Nominal investment'!L18/'Historical population and GDP'!$N15/'Historical population and GDP'!$K15)</f>
        <v>#N/A</v>
      </c>
      <c r="M18" s="41" t="e">
        <f>IF(ISBLANK('2.1 Nominal investment'!M18),NA(),'2.1 Nominal investment'!M18/'Historical population and GDP'!$N15/'Historical population and GDP'!$K15)</f>
        <v>#N/A</v>
      </c>
      <c r="N18" s="41" t="e">
        <f>IF(ISBLANK('2.1 Nominal investment'!N18),NA(),'2.1 Nominal investment'!N18/'Historical population and GDP'!$N15/'Historical population and GDP'!$K15)</f>
        <v>#N/A</v>
      </c>
      <c r="O18" s="41"/>
      <c r="P18" s="41">
        <f>IF(ISBLANK('2.1 Nominal investment'!P18),NA(),'2.1 Nominal investment'!P18/'Historical population and GDP'!$N15/'Historical population and GDP'!$K15)</f>
        <v>542.43121368180346</v>
      </c>
      <c r="Q18" s="41">
        <f>IF(ISBLANK('2.1 Nominal investment'!Q18),NA(),'2.1 Nominal investment'!Q18/'Historical population and GDP'!$N15/'Historical population and GDP'!$K15)</f>
        <v>1.1282631809066306</v>
      </c>
      <c r="R18" s="41">
        <f>IF(ISBLANK('2.1 Nominal investment'!R18),NA(),'2.1 Nominal investment'!R18/'Historical population and GDP'!$N15/'Historical population and GDP'!$K15)</f>
        <v>543.55947686271008</v>
      </c>
      <c r="S18" s="17"/>
      <c r="T18" s="35"/>
      <c r="U18" s="17"/>
      <c r="V18" s="17"/>
      <c r="W18" s="17"/>
      <c r="X18" s="17"/>
      <c r="Y18" s="17"/>
    </row>
    <row r="19" spans="1:25">
      <c r="A19" s="4">
        <f t="shared" si="0"/>
        <v>1881</v>
      </c>
      <c r="B19" s="41" t="e">
        <f>IF(ISBLANK('2.1 Nominal investment'!B19),NA(),'2.1 Nominal investment'!B19/'Historical population and GDP'!$N16/'Historical population and GDP'!$K16)</f>
        <v>#N/A</v>
      </c>
      <c r="C19" s="41" t="e">
        <f>IF(ISBLANK('2.1 Nominal investment'!C19),NA(),'2.1 Nominal investment'!C19/'Historical population and GDP'!$N16/'Historical population and GDP'!$K16)</f>
        <v>#N/A</v>
      </c>
      <c r="D19" s="41">
        <f>IF(ISBLANK('2.1 Nominal investment'!D19),NA(),'2.1 Nominal investment'!D19/'Historical population and GDP'!$N16/'Historical population and GDP'!$K16)</f>
        <v>155.20118896352162</v>
      </c>
      <c r="E19" s="41">
        <f>IF(ISBLANK('2.1 Nominal investment'!E19),NA(),'2.1 Nominal investment'!E19/'Historical population and GDP'!$N16/'Historical population and GDP'!$K16)</f>
        <v>407.38255700995364</v>
      </c>
      <c r="F19" s="41" t="e">
        <f>IF(ISBLANK('2.1 Nominal investment'!F19),NA(),'2.1 Nominal investment'!F19/'Historical population and GDP'!$N16/'Historical population and GDP'!$K16)</f>
        <v>#N/A</v>
      </c>
      <c r="G19" s="41" t="e">
        <f>IF(ISBLANK('2.1 Nominal investment'!G19),NA(),'2.1 Nominal investment'!G19/'Historical population and GDP'!$N16/'Historical population and GDP'!$K16)</f>
        <v>#N/A</v>
      </c>
      <c r="H19" s="41">
        <f>IF(ISBLANK('2.1 Nominal investment'!H19),NA(),'2.1 Nominal investment'!H19/'Historical population and GDP'!$N16/'Historical population and GDP'!$K16)</f>
        <v>22.086412000224879</v>
      </c>
      <c r="I19" s="41">
        <f>IF(ISBLANK('2.1 Nominal investment'!I19),NA(),'2.1 Nominal investment'!I19/'Historical population and GDP'!$N16/'Historical population and GDP'!$K16)</f>
        <v>6.4546138059272867E-2</v>
      </c>
      <c r="J19" s="41" t="e">
        <f>IF(ISBLANK('2.1 Nominal investment'!J19),NA(),'2.1 Nominal investment'!J19/'Historical population and GDP'!$N16/'Historical population and GDP'!$K16)</f>
        <v>#N/A</v>
      </c>
      <c r="K19" s="41" t="e">
        <f>IF(ISBLANK('2.1 Nominal investment'!K19),NA(),'2.1 Nominal investment'!K19/'Historical population and GDP'!$N16/'Historical population and GDP'!$K16)</f>
        <v>#N/A</v>
      </c>
      <c r="L19" s="41" t="e">
        <f>IF(ISBLANK('2.1 Nominal investment'!L19),NA(),'2.1 Nominal investment'!L19/'Historical population and GDP'!$N16/'Historical population and GDP'!$K16)</f>
        <v>#N/A</v>
      </c>
      <c r="M19" s="41" t="e">
        <f>IF(ISBLANK('2.1 Nominal investment'!M19),NA(),'2.1 Nominal investment'!M19/'Historical population and GDP'!$N16/'Historical population and GDP'!$K16)</f>
        <v>#N/A</v>
      </c>
      <c r="N19" s="41" t="e">
        <f>IF(ISBLANK('2.1 Nominal investment'!N19),NA(),'2.1 Nominal investment'!N19/'Historical population and GDP'!$N16/'Historical population and GDP'!$K16)</f>
        <v>#N/A</v>
      </c>
      <c r="O19" s="41"/>
      <c r="P19" s="41">
        <f>IF(ISBLANK('2.1 Nominal investment'!P19),NA(),'2.1 Nominal investment'!P19/'Historical population and GDP'!$N16/'Historical population and GDP'!$K16)</f>
        <v>584.67015797370016</v>
      </c>
      <c r="Q19" s="41">
        <f>IF(ISBLANK('2.1 Nominal investment'!Q19),NA(),'2.1 Nominal investment'!Q19/'Historical population and GDP'!$N16/'Historical population and GDP'!$K16)</f>
        <v>6.4546138059272867E-2</v>
      </c>
      <c r="R19" s="41">
        <f>IF(ISBLANK('2.1 Nominal investment'!R19),NA(),'2.1 Nominal investment'!R19/'Historical population and GDP'!$N16/'Historical population and GDP'!$K16)</f>
        <v>584.73470411175947</v>
      </c>
      <c r="S19" s="17"/>
      <c r="T19" s="35"/>
      <c r="U19" s="17"/>
      <c r="V19" s="17"/>
      <c r="W19" s="17"/>
      <c r="X19" s="17"/>
      <c r="Y19" s="17"/>
    </row>
    <row r="20" spans="1:25">
      <c r="A20" s="4">
        <f t="shared" si="0"/>
        <v>1882</v>
      </c>
      <c r="B20" s="41" t="e">
        <f>IF(ISBLANK('2.1 Nominal investment'!B20),NA(),'2.1 Nominal investment'!B20/'Historical population and GDP'!$N17/'Historical population and GDP'!$K17)</f>
        <v>#N/A</v>
      </c>
      <c r="C20" s="41" t="e">
        <f>IF(ISBLANK('2.1 Nominal investment'!C20),NA(),'2.1 Nominal investment'!C20/'Historical population and GDP'!$N17/'Historical population and GDP'!$K17)</f>
        <v>#N/A</v>
      </c>
      <c r="D20" s="41">
        <f>IF(ISBLANK('2.1 Nominal investment'!D20),NA(),'2.1 Nominal investment'!D20/'Historical population and GDP'!$N17/'Historical population and GDP'!$K17)</f>
        <v>176.24401551560555</v>
      </c>
      <c r="E20" s="41">
        <f>IF(ISBLANK('2.1 Nominal investment'!E20),NA(),'2.1 Nominal investment'!E20/'Historical population and GDP'!$N17/'Historical population and GDP'!$K17)</f>
        <v>158.08099995608663</v>
      </c>
      <c r="F20" s="41" t="e">
        <f>IF(ISBLANK('2.1 Nominal investment'!F20),NA(),'2.1 Nominal investment'!F20/'Historical population and GDP'!$N17/'Historical population and GDP'!$K17)</f>
        <v>#N/A</v>
      </c>
      <c r="G20" s="41" t="e">
        <f>IF(ISBLANK('2.1 Nominal investment'!G20),NA(),'2.1 Nominal investment'!G20/'Historical population and GDP'!$N17/'Historical population and GDP'!$K17)</f>
        <v>#N/A</v>
      </c>
      <c r="H20" s="41">
        <f>IF(ISBLANK('2.1 Nominal investment'!H20),NA(),'2.1 Nominal investment'!H20/'Historical population and GDP'!$N17/'Historical population and GDP'!$K17)</f>
        <v>5.3430331059935963</v>
      </c>
      <c r="I20" s="41">
        <f>IF(ISBLANK('2.1 Nominal investment'!I20),NA(),'2.1 Nominal investment'!I20/'Historical population and GDP'!$N17/'Historical population and GDP'!$K17)</f>
        <v>2.9405398975465354E-2</v>
      </c>
      <c r="J20" s="41" t="e">
        <f>IF(ISBLANK('2.1 Nominal investment'!J20),NA(),'2.1 Nominal investment'!J20/'Historical population and GDP'!$N17/'Historical population and GDP'!$K17)</f>
        <v>#N/A</v>
      </c>
      <c r="K20" s="41" t="e">
        <f>IF(ISBLANK('2.1 Nominal investment'!K20),NA(),'2.1 Nominal investment'!K20/'Historical population and GDP'!$N17/'Historical population and GDP'!$K17)</f>
        <v>#N/A</v>
      </c>
      <c r="L20" s="41" t="e">
        <f>IF(ISBLANK('2.1 Nominal investment'!L20),NA(),'2.1 Nominal investment'!L20/'Historical population and GDP'!$N17/'Historical population and GDP'!$K17)</f>
        <v>#N/A</v>
      </c>
      <c r="M20" s="41" t="e">
        <f>IF(ISBLANK('2.1 Nominal investment'!M20),NA(),'2.1 Nominal investment'!M20/'Historical population and GDP'!$N17/'Historical population and GDP'!$K17)</f>
        <v>#N/A</v>
      </c>
      <c r="N20" s="41" t="e">
        <f>IF(ISBLANK('2.1 Nominal investment'!N20),NA(),'2.1 Nominal investment'!N20/'Historical population and GDP'!$N17/'Historical population and GDP'!$K17)</f>
        <v>#N/A</v>
      </c>
      <c r="O20" s="41"/>
      <c r="P20" s="41">
        <f>IF(ISBLANK('2.1 Nominal investment'!P20),NA(),'2.1 Nominal investment'!P20/'Historical population and GDP'!$N17/'Historical population and GDP'!$K17)</f>
        <v>339.66804857768579</v>
      </c>
      <c r="Q20" s="41">
        <f>IF(ISBLANK('2.1 Nominal investment'!Q20),NA(),'2.1 Nominal investment'!Q20/'Historical population and GDP'!$N17/'Historical population and GDP'!$K17)</f>
        <v>2.9405398975465354E-2</v>
      </c>
      <c r="R20" s="41">
        <f>IF(ISBLANK('2.1 Nominal investment'!R20),NA(),'2.1 Nominal investment'!R20/'Historical population and GDP'!$N17/'Historical population and GDP'!$K17)</f>
        <v>339.69745397666122</v>
      </c>
      <c r="S20" s="17"/>
      <c r="T20" s="35"/>
      <c r="U20" s="17"/>
      <c r="V20" s="17"/>
      <c r="W20" s="17"/>
      <c r="X20" s="17"/>
      <c r="Y20" s="17"/>
    </row>
    <row r="21" spans="1:25">
      <c r="A21" s="4">
        <f t="shared" si="0"/>
        <v>1883</v>
      </c>
      <c r="B21" s="41" t="e">
        <f>IF(ISBLANK('2.1 Nominal investment'!B21),NA(),'2.1 Nominal investment'!B21/'Historical population and GDP'!$N18/'Historical population and GDP'!$K18)</f>
        <v>#N/A</v>
      </c>
      <c r="C21" s="41" t="e">
        <f>IF(ISBLANK('2.1 Nominal investment'!C21),NA(),'2.1 Nominal investment'!C21/'Historical population and GDP'!$N18/'Historical population and GDP'!$K18)</f>
        <v>#N/A</v>
      </c>
      <c r="D21" s="41">
        <f>IF(ISBLANK('2.1 Nominal investment'!D21),NA(),'2.1 Nominal investment'!D21/'Historical population and GDP'!$N18/'Historical population and GDP'!$K18)</f>
        <v>187.92012295732556</v>
      </c>
      <c r="E21" s="41">
        <f>IF(ISBLANK('2.1 Nominal investment'!E21),NA(),'2.1 Nominal investment'!E21/'Historical population and GDP'!$N18/'Historical population and GDP'!$K18)</f>
        <v>140.97537366633762</v>
      </c>
      <c r="F21" s="41" t="e">
        <f>IF(ISBLANK('2.1 Nominal investment'!F21),NA(),'2.1 Nominal investment'!F21/'Historical population and GDP'!$N18/'Historical population and GDP'!$K18)</f>
        <v>#N/A</v>
      </c>
      <c r="G21" s="41" t="e">
        <f>IF(ISBLANK('2.1 Nominal investment'!G21),NA(),'2.1 Nominal investment'!G21/'Historical population and GDP'!$N18/'Historical population and GDP'!$K18)</f>
        <v>#N/A</v>
      </c>
      <c r="H21" s="41">
        <f>IF(ISBLANK('2.1 Nominal investment'!H21),NA(),'2.1 Nominal investment'!H21/'Historical population and GDP'!$N18/'Historical population and GDP'!$K18)</f>
        <v>19.173226474579192</v>
      </c>
      <c r="I21" s="41">
        <f>IF(ISBLANK('2.1 Nominal investment'!I21),NA(),'2.1 Nominal investment'!I21/'Historical population and GDP'!$N18/'Historical population and GDP'!$K18)</f>
        <v>0.11672227244446333</v>
      </c>
      <c r="J21" s="41" t="e">
        <f>IF(ISBLANK('2.1 Nominal investment'!J21),NA(),'2.1 Nominal investment'!J21/'Historical population and GDP'!$N18/'Historical population and GDP'!$K18)</f>
        <v>#N/A</v>
      </c>
      <c r="K21" s="41" t="e">
        <f>IF(ISBLANK('2.1 Nominal investment'!K21),NA(),'2.1 Nominal investment'!K21/'Historical population and GDP'!$N18/'Historical population and GDP'!$K18)</f>
        <v>#N/A</v>
      </c>
      <c r="L21" s="41" t="e">
        <f>IF(ISBLANK('2.1 Nominal investment'!L21),NA(),'2.1 Nominal investment'!L21/'Historical population and GDP'!$N18/'Historical population and GDP'!$K18)</f>
        <v>#N/A</v>
      </c>
      <c r="M21" s="41" t="e">
        <f>IF(ISBLANK('2.1 Nominal investment'!M21),NA(),'2.1 Nominal investment'!M21/'Historical population and GDP'!$N18/'Historical population and GDP'!$K18)</f>
        <v>#N/A</v>
      </c>
      <c r="N21" s="41" t="e">
        <f>IF(ISBLANK('2.1 Nominal investment'!N21),NA(),'2.1 Nominal investment'!N21/'Historical population and GDP'!$N18/'Historical population and GDP'!$K18)</f>
        <v>#N/A</v>
      </c>
      <c r="O21" s="41"/>
      <c r="P21" s="41">
        <f>IF(ISBLANK('2.1 Nominal investment'!P21),NA(),'2.1 Nominal investment'!P21/'Historical population and GDP'!$N18/'Historical population and GDP'!$K18)</f>
        <v>348.06872309824234</v>
      </c>
      <c r="Q21" s="41">
        <f>IF(ISBLANK('2.1 Nominal investment'!Q21),NA(),'2.1 Nominal investment'!Q21/'Historical population and GDP'!$N18/'Historical population and GDP'!$K18)</f>
        <v>0.11672227244446333</v>
      </c>
      <c r="R21" s="41">
        <f>IF(ISBLANK('2.1 Nominal investment'!R21),NA(),'2.1 Nominal investment'!R21/'Historical population and GDP'!$N18/'Historical population and GDP'!$K18)</f>
        <v>348.18544537068681</v>
      </c>
      <c r="S21" s="17"/>
      <c r="T21" s="35"/>
      <c r="U21" s="17"/>
      <c r="V21" s="17"/>
      <c r="W21" s="17"/>
      <c r="X21" s="17"/>
      <c r="Y21" s="17"/>
    </row>
    <row r="22" spans="1:25">
      <c r="A22" s="4">
        <f t="shared" si="0"/>
        <v>1884</v>
      </c>
      <c r="B22" s="41" t="e">
        <f>IF(ISBLANK('2.1 Nominal investment'!B22),NA(),'2.1 Nominal investment'!B22/'Historical population and GDP'!$N19/'Historical population and GDP'!$K19)</f>
        <v>#N/A</v>
      </c>
      <c r="C22" s="41" t="e">
        <f>IF(ISBLANK('2.1 Nominal investment'!C22),NA(),'2.1 Nominal investment'!C22/'Historical population and GDP'!$N19/'Historical population and GDP'!$K19)</f>
        <v>#N/A</v>
      </c>
      <c r="D22" s="41">
        <f>IF(ISBLANK('2.1 Nominal investment'!D22),NA(),'2.1 Nominal investment'!D22/'Historical population and GDP'!$N19/'Historical population and GDP'!$K19)</f>
        <v>176.25434626541767</v>
      </c>
      <c r="E22" s="41">
        <f>IF(ISBLANK('2.1 Nominal investment'!E22),NA(),'2.1 Nominal investment'!E22/'Historical population and GDP'!$N19/'Historical population and GDP'!$K19)</f>
        <v>132.07143251519804</v>
      </c>
      <c r="F22" s="41" t="e">
        <f>IF(ISBLANK('2.1 Nominal investment'!F22),NA(),'2.1 Nominal investment'!F22/'Historical population and GDP'!$N19/'Historical population and GDP'!$K19)</f>
        <v>#N/A</v>
      </c>
      <c r="G22" s="41" t="e">
        <f>IF(ISBLANK('2.1 Nominal investment'!G22),NA(),'2.1 Nominal investment'!G22/'Historical population and GDP'!$N19/'Historical population and GDP'!$K19)</f>
        <v>#N/A</v>
      </c>
      <c r="H22" s="41">
        <f>IF(ISBLANK('2.1 Nominal investment'!H22),NA(),'2.1 Nominal investment'!H22/'Historical population and GDP'!$N19/'Historical population and GDP'!$K19)</f>
        <v>6.2839271012797493</v>
      </c>
      <c r="I22" s="41">
        <f>IF(ISBLANK('2.1 Nominal investment'!I22),NA(),'2.1 Nominal investment'!I22/'Historical population and GDP'!$N19/'Historical population and GDP'!$K19)</f>
        <v>1.7675309577088929</v>
      </c>
      <c r="J22" s="41" t="e">
        <f>IF(ISBLANK('2.1 Nominal investment'!J22),NA(),'2.1 Nominal investment'!J22/'Historical population and GDP'!$N19/'Historical population and GDP'!$K19)</f>
        <v>#N/A</v>
      </c>
      <c r="K22" s="41" t="e">
        <f>IF(ISBLANK('2.1 Nominal investment'!K22),NA(),'2.1 Nominal investment'!K22/'Historical population and GDP'!$N19/'Historical population and GDP'!$K19)</f>
        <v>#N/A</v>
      </c>
      <c r="L22" s="41" t="e">
        <f>IF(ISBLANK('2.1 Nominal investment'!L22),NA(),'2.1 Nominal investment'!L22/'Historical population and GDP'!$N19/'Historical population and GDP'!$K19)</f>
        <v>#N/A</v>
      </c>
      <c r="M22" s="41" t="e">
        <f>IF(ISBLANK('2.1 Nominal investment'!M22),NA(),'2.1 Nominal investment'!M22/'Historical population and GDP'!$N19/'Historical population and GDP'!$K19)</f>
        <v>#N/A</v>
      </c>
      <c r="N22" s="41" t="e">
        <f>IF(ISBLANK('2.1 Nominal investment'!N22),NA(),'2.1 Nominal investment'!N22/'Historical population and GDP'!$N19/'Historical population and GDP'!$K19)</f>
        <v>#N/A</v>
      </c>
      <c r="O22" s="41"/>
      <c r="P22" s="41">
        <f>IF(ISBLANK('2.1 Nominal investment'!P22),NA(),'2.1 Nominal investment'!P22/'Historical population and GDP'!$N19/'Historical population and GDP'!$K19)</f>
        <v>314.60970588189542</v>
      </c>
      <c r="Q22" s="41">
        <f>IF(ISBLANK('2.1 Nominal investment'!Q22),NA(),'2.1 Nominal investment'!Q22/'Historical population and GDP'!$N19/'Historical population and GDP'!$K19)</f>
        <v>1.7675309577088929</v>
      </c>
      <c r="R22" s="41">
        <f>IF(ISBLANK('2.1 Nominal investment'!R22),NA(),'2.1 Nominal investment'!R22/'Historical population and GDP'!$N19/'Historical population and GDP'!$K19)</f>
        <v>316.37723683960434</v>
      </c>
      <c r="S22" s="17"/>
      <c r="T22" s="35"/>
      <c r="U22" s="17"/>
      <c r="V22" s="17"/>
      <c r="W22" s="17"/>
      <c r="X22" s="17"/>
      <c r="Y22" s="17"/>
    </row>
    <row r="23" spans="1:25">
      <c r="A23" s="4">
        <f t="shared" si="0"/>
        <v>1885</v>
      </c>
      <c r="B23" s="41" t="e">
        <f>IF(ISBLANK('2.1 Nominal investment'!B23),NA(),'2.1 Nominal investment'!B23/'Historical population and GDP'!$N20/'Historical population and GDP'!$K20)</f>
        <v>#N/A</v>
      </c>
      <c r="C23" s="41" t="e">
        <f>IF(ISBLANK('2.1 Nominal investment'!C23),NA(),'2.1 Nominal investment'!C23/'Historical population and GDP'!$N20/'Historical population and GDP'!$K20)</f>
        <v>#N/A</v>
      </c>
      <c r="D23" s="41">
        <f>IF(ISBLANK('2.1 Nominal investment'!D23),NA(),'2.1 Nominal investment'!D23/'Historical population and GDP'!$N20/'Historical population and GDP'!$K20)</f>
        <v>180.57864236766142</v>
      </c>
      <c r="E23" s="41">
        <f>IF(ISBLANK('2.1 Nominal investment'!E23),NA(),'2.1 Nominal investment'!E23/'Historical population and GDP'!$N20/'Historical population and GDP'!$K20)</f>
        <v>276.55595922389585</v>
      </c>
      <c r="F23" s="41" t="e">
        <f>IF(ISBLANK('2.1 Nominal investment'!F23),NA(),'2.1 Nominal investment'!F23/'Historical population and GDP'!$N20/'Historical population and GDP'!$K20)</f>
        <v>#N/A</v>
      </c>
      <c r="G23" s="41">
        <f>IF(ISBLANK('2.1 Nominal investment'!G23),NA(),'2.1 Nominal investment'!G23/'Historical population and GDP'!$N20/'Historical population and GDP'!$K20)</f>
        <v>22.852034534985382</v>
      </c>
      <c r="H23" s="41">
        <f>IF(ISBLANK('2.1 Nominal investment'!H23),NA(),'2.1 Nominal investment'!H23/'Historical population and GDP'!$N20/'Historical population and GDP'!$K20)</f>
        <v>19.436140987831202</v>
      </c>
      <c r="I23" s="41">
        <f>IF(ISBLANK('2.1 Nominal investment'!I23),NA(),'2.1 Nominal investment'!I23/'Historical population and GDP'!$N20/'Historical population and GDP'!$K20)</f>
        <v>3.407284985971494</v>
      </c>
      <c r="J23" s="41" t="e">
        <f>IF(ISBLANK('2.1 Nominal investment'!J23),NA(),'2.1 Nominal investment'!J23/'Historical population and GDP'!$N20/'Historical population and GDP'!$K20)</f>
        <v>#N/A</v>
      </c>
      <c r="K23" s="41" t="e">
        <f>IF(ISBLANK('2.1 Nominal investment'!K23),NA(),'2.1 Nominal investment'!K23/'Historical population and GDP'!$N20/'Historical population and GDP'!$K20)</f>
        <v>#N/A</v>
      </c>
      <c r="L23" s="41" t="e">
        <f>IF(ISBLANK('2.1 Nominal investment'!L23),NA(),'2.1 Nominal investment'!L23/'Historical population and GDP'!$N20/'Historical population and GDP'!$K20)</f>
        <v>#N/A</v>
      </c>
      <c r="M23" s="41" t="e">
        <f>IF(ISBLANK('2.1 Nominal investment'!M23),NA(),'2.1 Nominal investment'!M23/'Historical population and GDP'!$N20/'Historical population and GDP'!$K20)</f>
        <v>#N/A</v>
      </c>
      <c r="N23" s="41" t="e">
        <f>IF(ISBLANK('2.1 Nominal investment'!N23),NA(),'2.1 Nominal investment'!N23/'Historical population and GDP'!$N20/'Historical population and GDP'!$K20)</f>
        <v>#N/A</v>
      </c>
      <c r="O23" s="41"/>
      <c r="P23" s="41">
        <f>IF(ISBLANK('2.1 Nominal investment'!P23),NA(),'2.1 Nominal investment'!P23/'Historical population and GDP'!$N20/'Historical population and GDP'!$K20)</f>
        <v>499.42277711437384</v>
      </c>
      <c r="Q23" s="41">
        <f>IF(ISBLANK('2.1 Nominal investment'!Q23),NA(),'2.1 Nominal investment'!Q23/'Historical population and GDP'!$N20/'Historical population and GDP'!$K20)</f>
        <v>3.407284985971494</v>
      </c>
      <c r="R23" s="41">
        <f>IF(ISBLANK('2.1 Nominal investment'!R23),NA(),'2.1 Nominal investment'!R23/'Historical population and GDP'!$N20/'Historical population and GDP'!$K20)</f>
        <v>502.83006210034534</v>
      </c>
      <c r="S23" s="17"/>
      <c r="T23" s="35"/>
      <c r="U23" s="17"/>
      <c r="V23" s="17"/>
      <c r="W23" s="17"/>
      <c r="X23" s="17"/>
      <c r="Y23" s="17"/>
    </row>
    <row r="24" spans="1:25">
      <c r="A24" s="4">
        <f t="shared" si="0"/>
        <v>1886</v>
      </c>
      <c r="B24" s="41" t="e">
        <f>IF(ISBLANK('2.1 Nominal investment'!B24),NA(),'2.1 Nominal investment'!B24/'Historical population and GDP'!$N21/'Historical population and GDP'!$K21)</f>
        <v>#N/A</v>
      </c>
      <c r="C24" s="41" t="e">
        <f>IF(ISBLANK('2.1 Nominal investment'!C24),NA(),'2.1 Nominal investment'!C24/'Historical population and GDP'!$N21/'Historical population and GDP'!$K21)</f>
        <v>#N/A</v>
      </c>
      <c r="D24" s="41">
        <f>IF(ISBLANK('2.1 Nominal investment'!D24),NA(),'2.1 Nominal investment'!D24/'Historical population and GDP'!$N21/'Historical population and GDP'!$K21)</f>
        <v>181.6422870342073</v>
      </c>
      <c r="E24" s="41">
        <f>IF(ISBLANK('2.1 Nominal investment'!E24),NA(),'2.1 Nominal investment'!E24/'Historical population and GDP'!$N21/'Historical population and GDP'!$K21)</f>
        <v>455.44235139706871</v>
      </c>
      <c r="F24" s="41" t="e">
        <f>IF(ISBLANK('2.1 Nominal investment'!F24),NA(),'2.1 Nominal investment'!F24/'Historical population and GDP'!$N21/'Historical population and GDP'!$K21)</f>
        <v>#N/A</v>
      </c>
      <c r="G24" s="41">
        <f>IF(ISBLANK('2.1 Nominal investment'!G24),NA(),'2.1 Nominal investment'!G24/'Historical population and GDP'!$N21/'Historical population and GDP'!$K21)</f>
        <v>24.260857015435732</v>
      </c>
      <c r="H24" s="41">
        <f>IF(ISBLANK('2.1 Nominal investment'!H24),NA(),'2.1 Nominal investment'!H24/'Historical population and GDP'!$N21/'Historical population and GDP'!$K21)</f>
        <v>13.860125892629796</v>
      </c>
      <c r="I24" s="41">
        <f>IF(ISBLANK('2.1 Nominal investment'!I24),NA(),'2.1 Nominal investment'!I24/'Historical population and GDP'!$N21/'Historical population and GDP'!$K21)</f>
        <v>9.0615551512292427</v>
      </c>
      <c r="J24" s="41" t="e">
        <f>IF(ISBLANK('2.1 Nominal investment'!J24),NA(),'2.1 Nominal investment'!J24/'Historical population and GDP'!$N21/'Historical population and GDP'!$K21)</f>
        <v>#N/A</v>
      </c>
      <c r="K24" s="41" t="e">
        <f>IF(ISBLANK('2.1 Nominal investment'!K24),NA(),'2.1 Nominal investment'!K24/'Historical population and GDP'!$N21/'Historical population and GDP'!$K21)</f>
        <v>#N/A</v>
      </c>
      <c r="L24" s="41" t="e">
        <f>IF(ISBLANK('2.1 Nominal investment'!L24),NA(),'2.1 Nominal investment'!L24/'Historical population and GDP'!$N21/'Historical population and GDP'!$K21)</f>
        <v>#N/A</v>
      </c>
      <c r="M24" s="41" t="e">
        <f>IF(ISBLANK('2.1 Nominal investment'!M24),NA(),'2.1 Nominal investment'!M24/'Historical population and GDP'!$N21/'Historical population and GDP'!$K21)</f>
        <v>#N/A</v>
      </c>
      <c r="N24" s="41" t="e">
        <f>IF(ISBLANK('2.1 Nominal investment'!N24),NA(),'2.1 Nominal investment'!N24/'Historical population and GDP'!$N21/'Historical population and GDP'!$K21)</f>
        <v>#N/A</v>
      </c>
      <c r="O24" s="41"/>
      <c r="P24" s="41">
        <f>IF(ISBLANK('2.1 Nominal investment'!P24),NA(),'2.1 Nominal investment'!P24/'Historical population and GDP'!$N21/'Historical population and GDP'!$K21)</f>
        <v>675.20562133934152</v>
      </c>
      <c r="Q24" s="41">
        <f>IF(ISBLANK('2.1 Nominal investment'!Q24),NA(),'2.1 Nominal investment'!Q24/'Historical population and GDP'!$N21/'Historical population and GDP'!$K21)</f>
        <v>9.0615551512292427</v>
      </c>
      <c r="R24" s="41">
        <f>IF(ISBLANK('2.1 Nominal investment'!R24),NA(),'2.1 Nominal investment'!R24/'Historical population and GDP'!$N21/'Historical population and GDP'!$K21)</f>
        <v>684.26717649057082</v>
      </c>
      <c r="S24" s="17"/>
      <c r="T24" s="35"/>
      <c r="U24" s="17"/>
      <c r="V24" s="17"/>
      <c r="W24" s="17"/>
      <c r="X24" s="17"/>
      <c r="Y24" s="17"/>
    </row>
    <row r="25" spans="1:25">
      <c r="A25" s="4">
        <f t="shared" si="0"/>
        <v>1887</v>
      </c>
      <c r="B25" s="41" t="e">
        <f>IF(ISBLANK('2.1 Nominal investment'!B25),NA(),'2.1 Nominal investment'!B25/'Historical population and GDP'!$N22/'Historical population and GDP'!$K22)</f>
        <v>#N/A</v>
      </c>
      <c r="C25" s="41" t="e">
        <f>IF(ISBLANK('2.1 Nominal investment'!C25),NA(),'2.1 Nominal investment'!C25/'Historical population and GDP'!$N22/'Historical population and GDP'!$K22)</f>
        <v>#N/A</v>
      </c>
      <c r="D25" s="41">
        <f>IF(ISBLANK('2.1 Nominal investment'!D25),NA(),'2.1 Nominal investment'!D25/'Historical population and GDP'!$N22/'Historical population and GDP'!$K22)</f>
        <v>156.75097694273327</v>
      </c>
      <c r="E25" s="41">
        <f>IF(ISBLANK('2.1 Nominal investment'!E25),NA(),'2.1 Nominal investment'!E25/'Historical population and GDP'!$N22/'Historical population and GDP'!$K22)</f>
        <v>373.54443301132619</v>
      </c>
      <c r="F25" s="41" t="e">
        <f>IF(ISBLANK('2.1 Nominal investment'!F25),NA(),'2.1 Nominal investment'!F25/'Historical population and GDP'!$N22/'Historical population and GDP'!$K22)</f>
        <v>#N/A</v>
      </c>
      <c r="G25" s="41">
        <f>IF(ISBLANK('2.1 Nominal investment'!G25),NA(),'2.1 Nominal investment'!G25/'Historical population and GDP'!$N22/'Historical population and GDP'!$K22)</f>
        <v>27.379912504579085</v>
      </c>
      <c r="H25" s="41">
        <f>IF(ISBLANK('2.1 Nominal investment'!H25),NA(),'2.1 Nominal investment'!H25/'Historical population and GDP'!$N22/'Historical population and GDP'!$K22)</f>
        <v>11.652276467026889</v>
      </c>
      <c r="I25" s="41">
        <f>IF(ISBLANK('2.1 Nominal investment'!I25),NA(),'2.1 Nominal investment'!I25/'Historical population and GDP'!$N22/'Historical population and GDP'!$K22)</f>
        <v>16.140947348458379</v>
      </c>
      <c r="J25" s="41" t="e">
        <f>IF(ISBLANK('2.1 Nominal investment'!J25),NA(),'2.1 Nominal investment'!J25/'Historical population and GDP'!$N22/'Historical population and GDP'!$K22)</f>
        <v>#N/A</v>
      </c>
      <c r="K25" s="41" t="e">
        <f>IF(ISBLANK('2.1 Nominal investment'!K25),NA(),'2.1 Nominal investment'!K25/'Historical population and GDP'!$N22/'Historical population and GDP'!$K22)</f>
        <v>#N/A</v>
      </c>
      <c r="L25" s="41" t="e">
        <f>IF(ISBLANK('2.1 Nominal investment'!L25),NA(),'2.1 Nominal investment'!L25/'Historical population and GDP'!$N22/'Historical population and GDP'!$K22)</f>
        <v>#N/A</v>
      </c>
      <c r="M25" s="41" t="e">
        <f>IF(ISBLANK('2.1 Nominal investment'!M25),NA(),'2.1 Nominal investment'!M25/'Historical population and GDP'!$N22/'Historical population and GDP'!$K22)</f>
        <v>#N/A</v>
      </c>
      <c r="N25" s="41" t="e">
        <f>IF(ISBLANK('2.1 Nominal investment'!N25),NA(),'2.1 Nominal investment'!N25/'Historical population and GDP'!$N22/'Historical population and GDP'!$K22)</f>
        <v>#N/A</v>
      </c>
      <c r="O25" s="41"/>
      <c r="P25" s="41">
        <f>IF(ISBLANK('2.1 Nominal investment'!P25),NA(),'2.1 Nominal investment'!P25/'Historical population and GDP'!$N22/'Historical population and GDP'!$K22)</f>
        <v>569.32759892566548</v>
      </c>
      <c r="Q25" s="41">
        <f>IF(ISBLANK('2.1 Nominal investment'!Q25),NA(),'2.1 Nominal investment'!Q25/'Historical population and GDP'!$N22/'Historical population and GDP'!$K22)</f>
        <v>16.140947348458379</v>
      </c>
      <c r="R25" s="41">
        <f>IF(ISBLANK('2.1 Nominal investment'!R25),NA(),'2.1 Nominal investment'!R25/'Historical population and GDP'!$N22/'Historical population and GDP'!$K22)</f>
        <v>585.46854627412381</v>
      </c>
      <c r="S25" s="17"/>
      <c r="T25" s="35"/>
      <c r="U25" s="17"/>
      <c r="V25" s="17"/>
      <c r="W25" s="17"/>
      <c r="X25" s="17"/>
      <c r="Y25" s="17"/>
    </row>
    <row r="26" spans="1:25">
      <c r="A26" s="4">
        <f t="shared" si="0"/>
        <v>1888</v>
      </c>
      <c r="B26" s="41" t="e">
        <f>IF(ISBLANK('2.1 Nominal investment'!B26),NA(),'2.1 Nominal investment'!B26/'Historical population and GDP'!$N23/'Historical population and GDP'!$K23)</f>
        <v>#N/A</v>
      </c>
      <c r="C26" s="41" t="e">
        <f>IF(ISBLANK('2.1 Nominal investment'!C26),NA(),'2.1 Nominal investment'!C26/'Historical population and GDP'!$N23/'Historical population and GDP'!$K23)</f>
        <v>#N/A</v>
      </c>
      <c r="D26" s="41">
        <f>IF(ISBLANK('2.1 Nominal investment'!D26),NA(),'2.1 Nominal investment'!D26/'Historical population and GDP'!$N23/'Historical population and GDP'!$K23)</f>
        <v>106.82548695038616</v>
      </c>
      <c r="E26" s="41">
        <f>IF(ISBLANK('2.1 Nominal investment'!E26),NA(),'2.1 Nominal investment'!E26/'Historical population and GDP'!$N23/'Historical population and GDP'!$K23)</f>
        <v>100.95210363236653</v>
      </c>
      <c r="F26" s="41" t="e">
        <f>IF(ISBLANK('2.1 Nominal investment'!F26),NA(),'2.1 Nominal investment'!F26/'Historical population and GDP'!$N23/'Historical population and GDP'!$K23)</f>
        <v>#N/A</v>
      </c>
      <c r="G26" s="41">
        <f>IF(ISBLANK('2.1 Nominal investment'!G26),NA(),'2.1 Nominal investment'!G26/'Historical population and GDP'!$N23/'Historical population and GDP'!$K23)</f>
        <v>26.057821513266358</v>
      </c>
      <c r="H26" s="41">
        <f>IF(ISBLANK('2.1 Nominal investment'!H26),NA(),'2.1 Nominal investment'!H26/'Historical population and GDP'!$N23/'Historical population and GDP'!$K23)</f>
        <v>10.315469502361147</v>
      </c>
      <c r="I26" s="41">
        <f>IF(ISBLANK('2.1 Nominal investment'!I26),NA(),'2.1 Nominal investment'!I26/'Historical population and GDP'!$N23/'Historical population and GDP'!$K23)</f>
        <v>9.9521576090667665</v>
      </c>
      <c r="J26" s="41" t="e">
        <f>IF(ISBLANK('2.1 Nominal investment'!J26),NA(),'2.1 Nominal investment'!J26/'Historical population and GDP'!$N23/'Historical population and GDP'!$K23)</f>
        <v>#N/A</v>
      </c>
      <c r="K26" s="41" t="e">
        <f>IF(ISBLANK('2.1 Nominal investment'!K26),NA(),'2.1 Nominal investment'!K26/'Historical population and GDP'!$N23/'Historical population and GDP'!$K23)</f>
        <v>#N/A</v>
      </c>
      <c r="L26" s="41" t="e">
        <f>IF(ISBLANK('2.1 Nominal investment'!L26),NA(),'2.1 Nominal investment'!L26/'Historical population and GDP'!$N23/'Historical population and GDP'!$K23)</f>
        <v>#N/A</v>
      </c>
      <c r="M26" s="41" t="e">
        <f>IF(ISBLANK('2.1 Nominal investment'!M26),NA(),'2.1 Nominal investment'!M26/'Historical population and GDP'!$N23/'Historical population and GDP'!$K23)</f>
        <v>#N/A</v>
      </c>
      <c r="N26" s="41" t="e">
        <f>IF(ISBLANK('2.1 Nominal investment'!N26),NA(),'2.1 Nominal investment'!N26/'Historical population and GDP'!$N23/'Historical population and GDP'!$K23)</f>
        <v>#N/A</v>
      </c>
      <c r="O26" s="41"/>
      <c r="P26" s="41">
        <f>IF(ISBLANK('2.1 Nominal investment'!P26),NA(),'2.1 Nominal investment'!P26/'Historical population and GDP'!$N23/'Historical population and GDP'!$K23)</f>
        <v>244.15088159838021</v>
      </c>
      <c r="Q26" s="41">
        <f>IF(ISBLANK('2.1 Nominal investment'!Q26),NA(),'2.1 Nominal investment'!Q26/'Historical population and GDP'!$N23/'Historical population and GDP'!$K23)</f>
        <v>9.9521576090667665</v>
      </c>
      <c r="R26" s="41">
        <f>IF(ISBLANK('2.1 Nominal investment'!R26),NA(),'2.1 Nominal investment'!R26/'Historical population and GDP'!$N23/'Historical population and GDP'!$K23)</f>
        <v>254.10303920744698</v>
      </c>
      <c r="S26" s="17"/>
      <c r="T26" s="35"/>
      <c r="U26" s="17"/>
      <c r="V26" s="17"/>
      <c r="W26" s="17"/>
      <c r="X26" s="17"/>
      <c r="Y26" s="17"/>
    </row>
    <row r="27" spans="1:25">
      <c r="A27" s="4">
        <f t="shared" si="0"/>
        <v>1889</v>
      </c>
      <c r="B27" s="41" t="e">
        <f>IF(ISBLANK('2.1 Nominal investment'!B27),NA(),'2.1 Nominal investment'!B27/'Historical population and GDP'!$N24/'Historical population and GDP'!$K24)</f>
        <v>#N/A</v>
      </c>
      <c r="C27" s="41" t="e">
        <f>IF(ISBLANK('2.1 Nominal investment'!C27),NA(),'2.1 Nominal investment'!C27/'Historical population and GDP'!$N24/'Historical population and GDP'!$K24)</f>
        <v>#N/A</v>
      </c>
      <c r="D27" s="41">
        <f>IF(ISBLANK('2.1 Nominal investment'!D27),NA(),'2.1 Nominal investment'!D27/'Historical population and GDP'!$N24/'Historical population and GDP'!$K24)</f>
        <v>116.06729236993941</v>
      </c>
      <c r="E27" s="41">
        <f>IF(ISBLANK('2.1 Nominal investment'!E27),NA(),'2.1 Nominal investment'!E27/'Historical population and GDP'!$N24/'Historical population and GDP'!$K24)</f>
        <v>61.05578080603059</v>
      </c>
      <c r="F27" s="41" t="e">
        <f>IF(ISBLANK('2.1 Nominal investment'!F27),NA(),'2.1 Nominal investment'!F27/'Historical population and GDP'!$N24/'Historical population and GDP'!$K24)</f>
        <v>#N/A</v>
      </c>
      <c r="G27" s="41">
        <f>IF(ISBLANK('2.1 Nominal investment'!G27),NA(),'2.1 Nominal investment'!G27/'Historical population and GDP'!$N24/'Historical population and GDP'!$K24)</f>
        <v>23.583618750904247</v>
      </c>
      <c r="H27" s="41">
        <f>IF(ISBLANK('2.1 Nominal investment'!H27),NA(),'2.1 Nominal investment'!H27/'Historical population and GDP'!$N24/'Historical population and GDP'!$K24)</f>
        <v>10.179079556053333</v>
      </c>
      <c r="I27" s="41">
        <f>IF(ISBLANK('2.1 Nominal investment'!I27),NA(),'2.1 Nominal investment'!I27/'Historical population and GDP'!$N24/'Historical population and GDP'!$K24)</f>
        <v>10.013809596579604</v>
      </c>
      <c r="J27" s="41" t="e">
        <f>IF(ISBLANK('2.1 Nominal investment'!J27),NA(),'2.1 Nominal investment'!J27/'Historical population and GDP'!$N24/'Historical population and GDP'!$K24)</f>
        <v>#N/A</v>
      </c>
      <c r="K27" s="41" t="e">
        <f>IF(ISBLANK('2.1 Nominal investment'!K27),NA(),'2.1 Nominal investment'!K27/'Historical population and GDP'!$N24/'Historical population and GDP'!$K24)</f>
        <v>#N/A</v>
      </c>
      <c r="L27" s="41" t="e">
        <f>IF(ISBLANK('2.1 Nominal investment'!L27),NA(),'2.1 Nominal investment'!L27/'Historical population and GDP'!$N24/'Historical population and GDP'!$K24)</f>
        <v>#N/A</v>
      </c>
      <c r="M27" s="41" t="e">
        <f>IF(ISBLANK('2.1 Nominal investment'!M27),NA(),'2.1 Nominal investment'!M27/'Historical population and GDP'!$N24/'Historical population and GDP'!$K24)</f>
        <v>#N/A</v>
      </c>
      <c r="N27" s="41" t="e">
        <f>IF(ISBLANK('2.1 Nominal investment'!N27),NA(),'2.1 Nominal investment'!N27/'Historical population and GDP'!$N24/'Historical population and GDP'!$K24)</f>
        <v>#N/A</v>
      </c>
      <c r="O27" s="41"/>
      <c r="P27" s="41">
        <f>IF(ISBLANK('2.1 Nominal investment'!P27),NA(),'2.1 Nominal investment'!P27/'Historical population and GDP'!$N24/'Historical population and GDP'!$K24)</f>
        <v>210.88577148292754</v>
      </c>
      <c r="Q27" s="41">
        <f>IF(ISBLANK('2.1 Nominal investment'!Q27),NA(),'2.1 Nominal investment'!Q27/'Historical population and GDP'!$N24/'Historical population and GDP'!$K24)</f>
        <v>10.013809596579604</v>
      </c>
      <c r="R27" s="41">
        <f>IF(ISBLANK('2.1 Nominal investment'!R27),NA(),'2.1 Nominal investment'!R27/'Historical population and GDP'!$N24/'Historical population and GDP'!$K24)</f>
        <v>220.89958107950719</v>
      </c>
      <c r="S27" s="17"/>
      <c r="T27" s="35"/>
      <c r="U27" s="17"/>
      <c r="V27" s="17"/>
      <c r="W27" s="17"/>
      <c r="X27" s="17"/>
      <c r="Y27" s="17"/>
    </row>
    <row r="28" spans="1:25">
      <c r="A28" s="4">
        <f t="shared" si="0"/>
        <v>1890</v>
      </c>
      <c r="B28" s="41" t="e">
        <f>IF(ISBLANK('2.1 Nominal investment'!B28),NA(),'2.1 Nominal investment'!B28/'Historical population and GDP'!$N25/'Historical population and GDP'!$K25)</f>
        <v>#N/A</v>
      </c>
      <c r="C28" s="41" t="e">
        <f>IF(ISBLANK('2.1 Nominal investment'!C28),NA(),'2.1 Nominal investment'!C28/'Historical population and GDP'!$N25/'Historical population and GDP'!$K25)</f>
        <v>#N/A</v>
      </c>
      <c r="D28" s="41">
        <f>IF(ISBLANK('2.1 Nominal investment'!D28),NA(),'2.1 Nominal investment'!D28/'Historical population and GDP'!$N25/'Historical population and GDP'!$K25)</f>
        <v>104.10310087888087</v>
      </c>
      <c r="E28" s="41">
        <f>IF(ISBLANK('2.1 Nominal investment'!E28),NA(),'2.1 Nominal investment'!E28/'Historical population and GDP'!$N25/'Historical population and GDP'!$K25)</f>
        <v>101.36727937329262</v>
      </c>
      <c r="F28" s="41" t="e">
        <f>IF(ISBLANK('2.1 Nominal investment'!F28),NA(),'2.1 Nominal investment'!F28/'Historical population and GDP'!$N25/'Historical population and GDP'!$K25)</f>
        <v>#N/A</v>
      </c>
      <c r="G28" s="41">
        <f>IF(ISBLANK('2.1 Nominal investment'!G28),NA(),'2.1 Nominal investment'!G28/'Historical population and GDP'!$N25/'Historical population and GDP'!$K25)</f>
        <v>22.391416660393578</v>
      </c>
      <c r="H28" s="41">
        <f>IF(ISBLANK('2.1 Nominal investment'!H28),NA(),'2.1 Nominal investment'!H28/'Historical population and GDP'!$N25/'Historical population and GDP'!$K25)</f>
        <v>8.8036774405898637</v>
      </c>
      <c r="I28" s="41">
        <f>IF(ISBLANK('2.1 Nominal investment'!I28),NA(),'2.1 Nominal investment'!I28/'Historical population and GDP'!$N25/'Historical population and GDP'!$K25)</f>
        <v>5.9725886784033717</v>
      </c>
      <c r="J28" s="41" t="e">
        <f>IF(ISBLANK('2.1 Nominal investment'!J28),NA(),'2.1 Nominal investment'!J28/'Historical population and GDP'!$N25/'Historical population and GDP'!$K25)</f>
        <v>#N/A</v>
      </c>
      <c r="K28" s="41" t="e">
        <f>IF(ISBLANK('2.1 Nominal investment'!K28),NA(),'2.1 Nominal investment'!K28/'Historical population and GDP'!$N25/'Historical population and GDP'!$K25)</f>
        <v>#N/A</v>
      </c>
      <c r="L28" s="41" t="e">
        <f>IF(ISBLANK('2.1 Nominal investment'!L28),NA(),'2.1 Nominal investment'!L28/'Historical population and GDP'!$N25/'Historical population and GDP'!$K25)</f>
        <v>#N/A</v>
      </c>
      <c r="M28" s="41" t="e">
        <f>IF(ISBLANK('2.1 Nominal investment'!M28),NA(),'2.1 Nominal investment'!M28/'Historical population and GDP'!$N25/'Historical population and GDP'!$K25)</f>
        <v>#N/A</v>
      </c>
      <c r="N28" s="41" t="e">
        <f>IF(ISBLANK('2.1 Nominal investment'!N28),NA(),'2.1 Nominal investment'!N28/'Historical population and GDP'!$N25/'Historical population and GDP'!$K25)</f>
        <v>#N/A</v>
      </c>
      <c r="O28" s="41"/>
      <c r="P28" s="41">
        <f>IF(ISBLANK('2.1 Nominal investment'!P28),NA(),'2.1 Nominal investment'!P28/'Historical population and GDP'!$N25/'Historical population and GDP'!$K25)</f>
        <v>236.66547435315695</v>
      </c>
      <c r="Q28" s="41">
        <f>IF(ISBLANK('2.1 Nominal investment'!Q28),NA(),'2.1 Nominal investment'!Q28/'Historical population and GDP'!$N25/'Historical population and GDP'!$K25)</f>
        <v>5.9725886784033717</v>
      </c>
      <c r="R28" s="41">
        <f>IF(ISBLANK('2.1 Nominal investment'!R28),NA(),'2.1 Nominal investment'!R28/'Historical population and GDP'!$N25/'Historical population and GDP'!$K25)</f>
        <v>242.63806303156031</v>
      </c>
      <c r="S28" s="17"/>
      <c r="T28" s="35"/>
      <c r="U28" s="17"/>
      <c r="V28" s="17"/>
      <c r="W28" s="17"/>
      <c r="X28" s="17"/>
      <c r="Y28" s="17"/>
    </row>
    <row r="29" spans="1:25">
      <c r="A29" s="4">
        <f t="shared" si="0"/>
        <v>1891</v>
      </c>
      <c r="B29" s="41" t="e">
        <f>IF(ISBLANK('2.1 Nominal investment'!B29),NA(),'2.1 Nominal investment'!B29/'Historical population and GDP'!$N26/'Historical population and GDP'!$K26)</f>
        <v>#N/A</v>
      </c>
      <c r="C29" s="41" t="e">
        <f>IF(ISBLANK('2.1 Nominal investment'!C29),NA(),'2.1 Nominal investment'!C29/'Historical population and GDP'!$N26/'Historical population and GDP'!$K26)</f>
        <v>#N/A</v>
      </c>
      <c r="D29" s="41">
        <f>IF(ISBLANK('2.1 Nominal investment'!D29),NA(),'2.1 Nominal investment'!D29/'Historical population and GDP'!$N26/'Historical population and GDP'!$K26)</f>
        <v>116.29375702416175</v>
      </c>
      <c r="E29" s="41">
        <f>IF(ISBLANK('2.1 Nominal investment'!E29),NA(),'2.1 Nominal investment'!E29/'Historical population and GDP'!$N26/'Historical population and GDP'!$K26)</f>
        <v>103.2053203296111</v>
      </c>
      <c r="F29" s="41" t="e">
        <f>IF(ISBLANK('2.1 Nominal investment'!F29),NA(),'2.1 Nominal investment'!F29/'Historical population and GDP'!$N26/'Historical population and GDP'!$K26)</f>
        <v>#N/A</v>
      </c>
      <c r="G29" s="41">
        <f>IF(ISBLANK('2.1 Nominal investment'!G29),NA(),'2.1 Nominal investment'!G29/'Historical population and GDP'!$N26/'Historical population and GDP'!$K26)</f>
        <v>20.177414191728658</v>
      </c>
      <c r="H29" s="41">
        <f>IF(ISBLANK('2.1 Nominal investment'!H29),NA(),'2.1 Nominal investment'!H29/'Historical population and GDP'!$N26/'Historical population and GDP'!$K26)</f>
        <v>15.980968243351336</v>
      </c>
      <c r="I29" s="41">
        <f>IF(ISBLANK('2.1 Nominal investment'!I29),NA(),'2.1 Nominal investment'!I29/'Historical population and GDP'!$N26/'Historical population and GDP'!$K26)</f>
        <v>9.4892902547539499</v>
      </c>
      <c r="J29" s="41" t="e">
        <f>IF(ISBLANK('2.1 Nominal investment'!J29),NA(),'2.1 Nominal investment'!J29/'Historical population and GDP'!$N26/'Historical population and GDP'!$K26)</f>
        <v>#N/A</v>
      </c>
      <c r="K29" s="41" t="e">
        <f>IF(ISBLANK('2.1 Nominal investment'!K29),NA(),'2.1 Nominal investment'!K29/'Historical population and GDP'!$N26/'Historical population and GDP'!$K26)</f>
        <v>#N/A</v>
      </c>
      <c r="L29" s="41" t="e">
        <f>IF(ISBLANK('2.1 Nominal investment'!L29),NA(),'2.1 Nominal investment'!L29/'Historical population and GDP'!$N26/'Historical population and GDP'!$K26)</f>
        <v>#N/A</v>
      </c>
      <c r="M29" s="41" t="e">
        <f>IF(ISBLANK('2.1 Nominal investment'!M29),NA(),'2.1 Nominal investment'!M29/'Historical population and GDP'!$N26/'Historical population and GDP'!$K26)</f>
        <v>#N/A</v>
      </c>
      <c r="N29" s="41" t="e">
        <f>IF(ISBLANK('2.1 Nominal investment'!N29),NA(),'2.1 Nominal investment'!N29/'Historical population and GDP'!$N26/'Historical population and GDP'!$K26)</f>
        <v>#N/A</v>
      </c>
      <c r="O29" s="41"/>
      <c r="P29" s="41">
        <f>IF(ISBLANK('2.1 Nominal investment'!P29),NA(),'2.1 Nominal investment'!P29/'Historical population and GDP'!$N26/'Historical population and GDP'!$K26)</f>
        <v>255.6574597888528</v>
      </c>
      <c r="Q29" s="41">
        <f>IF(ISBLANK('2.1 Nominal investment'!Q29),NA(),'2.1 Nominal investment'!Q29/'Historical population and GDP'!$N26/'Historical population and GDP'!$K26)</f>
        <v>9.4892902547539499</v>
      </c>
      <c r="R29" s="41">
        <f>IF(ISBLANK('2.1 Nominal investment'!R29),NA(),'2.1 Nominal investment'!R29/'Historical population and GDP'!$N26/'Historical population and GDP'!$K26)</f>
        <v>265.1467500436068</v>
      </c>
      <c r="S29" s="17"/>
      <c r="T29" s="35"/>
      <c r="U29" s="17"/>
      <c r="V29" s="17"/>
      <c r="W29" s="17"/>
      <c r="X29" s="17"/>
      <c r="Y29" s="17"/>
    </row>
    <row r="30" spans="1:25">
      <c r="A30" s="4">
        <f t="shared" si="0"/>
        <v>1892</v>
      </c>
      <c r="B30" s="41" t="e">
        <f>IF(ISBLANK('2.1 Nominal investment'!B30),NA(),'2.1 Nominal investment'!B30/'Historical population and GDP'!$N27/'Historical population and GDP'!$K27)</f>
        <v>#N/A</v>
      </c>
      <c r="C30" s="41" t="e">
        <f>IF(ISBLANK('2.1 Nominal investment'!C30),NA(),'2.1 Nominal investment'!C30/'Historical population and GDP'!$N27/'Historical population and GDP'!$K27)</f>
        <v>#N/A</v>
      </c>
      <c r="D30" s="41">
        <f>IF(ISBLANK('2.1 Nominal investment'!D30),NA(),'2.1 Nominal investment'!D30/'Historical population and GDP'!$N27/'Historical population and GDP'!$K27)</f>
        <v>121.88526638985749</v>
      </c>
      <c r="E30" s="41">
        <f>IF(ISBLANK('2.1 Nominal investment'!E30),NA(),'2.1 Nominal investment'!E30/'Historical population and GDP'!$N27/'Historical population and GDP'!$K27)</f>
        <v>82.452871917657475</v>
      </c>
      <c r="F30" s="41" t="e">
        <f>IF(ISBLANK('2.1 Nominal investment'!F30),NA(),'2.1 Nominal investment'!F30/'Historical population and GDP'!$N27/'Historical population and GDP'!$K27)</f>
        <v>#N/A</v>
      </c>
      <c r="G30" s="41">
        <f>IF(ISBLANK('2.1 Nominal investment'!G30),NA(),'2.1 Nominal investment'!G30/'Historical population and GDP'!$N27/'Historical population and GDP'!$K27)</f>
        <v>15.485765705160777</v>
      </c>
      <c r="H30" s="41">
        <f>IF(ISBLANK('2.1 Nominal investment'!H30),NA(),'2.1 Nominal investment'!H30/'Historical population and GDP'!$N27/'Historical population and GDP'!$K27)</f>
        <v>17.384174052229696</v>
      </c>
      <c r="I30" s="41">
        <f>IF(ISBLANK('2.1 Nominal investment'!I30),NA(),'2.1 Nominal investment'!I30/'Historical population and GDP'!$N27/'Historical population and GDP'!$K27)</f>
        <v>11.434886041334591</v>
      </c>
      <c r="J30" s="41" t="e">
        <f>IF(ISBLANK('2.1 Nominal investment'!J30),NA(),'2.1 Nominal investment'!J30/'Historical population and GDP'!$N27/'Historical population and GDP'!$K27)</f>
        <v>#N/A</v>
      </c>
      <c r="K30" s="41" t="e">
        <f>IF(ISBLANK('2.1 Nominal investment'!K30),NA(),'2.1 Nominal investment'!K30/'Historical population and GDP'!$N27/'Historical population and GDP'!$K27)</f>
        <v>#N/A</v>
      </c>
      <c r="L30" s="41" t="e">
        <f>IF(ISBLANK('2.1 Nominal investment'!L30),NA(),'2.1 Nominal investment'!L30/'Historical population and GDP'!$N27/'Historical population and GDP'!$K27)</f>
        <v>#N/A</v>
      </c>
      <c r="M30" s="41" t="e">
        <f>IF(ISBLANK('2.1 Nominal investment'!M30),NA(),'2.1 Nominal investment'!M30/'Historical population and GDP'!$N27/'Historical population and GDP'!$K27)</f>
        <v>#N/A</v>
      </c>
      <c r="N30" s="41" t="e">
        <f>IF(ISBLANK('2.1 Nominal investment'!N30),NA(),'2.1 Nominal investment'!N30/'Historical population and GDP'!$N27/'Historical population and GDP'!$K27)</f>
        <v>#N/A</v>
      </c>
      <c r="O30" s="41"/>
      <c r="P30" s="41">
        <f>IF(ISBLANK('2.1 Nominal investment'!P30),NA(),'2.1 Nominal investment'!P30/'Historical population and GDP'!$N27/'Historical population and GDP'!$K27)</f>
        <v>237.20807806490544</v>
      </c>
      <c r="Q30" s="41">
        <f>IF(ISBLANK('2.1 Nominal investment'!Q30),NA(),'2.1 Nominal investment'!Q30/'Historical population and GDP'!$N27/'Historical population and GDP'!$K27)</f>
        <v>11.434886041334591</v>
      </c>
      <c r="R30" s="41">
        <f>IF(ISBLANK('2.1 Nominal investment'!R30),NA(),'2.1 Nominal investment'!R30/'Historical population and GDP'!$N27/'Historical population and GDP'!$K27)</f>
        <v>248.64296410624002</v>
      </c>
      <c r="S30" s="17"/>
      <c r="T30" s="35"/>
      <c r="U30" s="17"/>
      <c r="V30" s="17"/>
      <c r="W30" s="17"/>
      <c r="X30" s="17"/>
      <c r="Y30" s="17"/>
    </row>
    <row r="31" spans="1:25">
      <c r="A31" s="4">
        <f t="shared" si="0"/>
        <v>1893</v>
      </c>
      <c r="B31" s="41" t="e">
        <f>IF(ISBLANK('2.1 Nominal investment'!B31),NA(),'2.1 Nominal investment'!B31/'Historical population and GDP'!$N28/'Historical population and GDP'!$K28)</f>
        <v>#N/A</v>
      </c>
      <c r="C31" s="41" t="e">
        <f>IF(ISBLANK('2.1 Nominal investment'!C31),NA(),'2.1 Nominal investment'!C31/'Historical population and GDP'!$N28/'Historical population and GDP'!$K28)</f>
        <v>#N/A</v>
      </c>
      <c r="D31" s="41">
        <f>IF(ISBLANK('2.1 Nominal investment'!D31),NA(),'2.1 Nominal investment'!D31/'Historical population and GDP'!$N28/'Historical population and GDP'!$K28)</f>
        <v>147.10467934955042</v>
      </c>
      <c r="E31" s="41">
        <f>IF(ISBLANK('2.1 Nominal investment'!E31),NA(),'2.1 Nominal investment'!E31/'Historical population and GDP'!$N28/'Historical population and GDP'!$K28)</f>
        <v>50.323096155695993</v>
      </c>
      <c r="F31" s="41" t="e">
        <f>IF(ISBLANK('2.1 Nominal investment'!F31),NA(),'2.1 Nominal investment'!F31/'Historical population and GDP'!$N28/'Historical population and GDP'!$K28)</f>
        <v>#N/A</v>
      </c>
      <c r="G31" s="41">
        <f>IF(ISBLANK('2.1 Nominal investment'!G31),NA(),'2.1 Nominal investment'!G31/'Historical population and GDP'!$N28/'Historical population and GDP'!$K28)</f>
        <v>20.115018411106117</v>
      </c>
      <c r="H31" s="41">
        <f>IF(ISBLANK('2.1 Nominal investment'!H31),NA(),'2.1 Nominal investment'!H31/'Historical population and GDP'!$N28/'Historical population and GDP'!$K28)</f>
        <v>16.208453082985425</v>
      </c>
      <c r="I31" s="41">
        <f>IF(ISBLANK('2.1 Nominal investment'!I31),NA(),'2.1 Nominal investment'!I31/'Historical population and GDP'!$N28/'Historical population and GDP'!$K28)</f>
        <v>11.15365938532063</v>
      </c>
      <c r="J31" s="41" t="e">
        <f>IF(ISBLANK('2.1 Nominal investment'!J31),NA(),'2.1 Nominal investment'!J31/'Historical population and GDP'!$N28/'Historical population and GDP'!$K28)</f>
        <v>#N/A</v>
      </c>
      <c r="K31" s="41" t="e">
        <f>IF(ISBLANK('2.1 Nominal investment'!K31),NA(),'2.1 Nominal investment'!K31/'Historical population and GDP'!$N28/'Historical population and GDP'!$K28)</f>
        <v>#N/A</v>
      </c>
      <c r="L31" s="41" t="e">
        <f>IF(ISBLANK('2.1 Nominal investment'!L31),NA(),'2.1 Nominal investment'!L31/'Historical population and GDP'!$N28/'Historical population and GDP'!$K28)</f>
        <v>#N/A</v>
      </c>
      <c r="M31" s="41" t="e">
        <f>IF(ISBLANK('2.1 Nominal investment'!M31),NA(),'2.1 Nominal investment'!M31/'Historical population and GDP'!$N28/'Historical population and GDP'!$K28)</f>
        <v>#N/A</v>
      </c>
      <c r="N31" s="41" t="e">
        <f>IF(ISBLANK('2.1 Nominal investment'!N31),NA(),'2.1 Nominal investment'!N31/'Historical population and GDP'!$N28/'Historical population and GDP'!$K28)</f>
        <v>#N/A</v>
      </c>
      <c r="O31" s="41"/>
      <c r="P31" s="41">
        <f>IF(ISBLANK('2.1 Nominal investment'!P31),NA(),'2.1 Nominal investment'!P31/'Historical population and GDP'!$N28/'Historical population and GDP'!$K28)</f>
        <v>233.75124699933795</v>
      </c>
      <c r="Q31" s="41">
        <f>IF(ISBLANK('2.1 Nominal investment'!Q31),NA(),'2.1 Nominal investment'!Q31/'Historical population and GDP'!$N28/'Historical population and GDP'!$K28)</f>
        <v>11.15365938532063</v>
      </c>
      <c r="R31" s="41">
        <f>IF(ISBLANK('2.1 Nominal investment'!R31),NA(),'2.1 Nominal investment'!R31/'Historical population and GDP'!$N28/'Historical population and GDP'!$K28)</f>
        <v>244.90490638465857</v>
      </c>
      <c r="S31" s="17"/>
      <c r="T31" s="35"/>
      <c r="U31" s="17"/>
      <c r="V31" s="17"/>
      <c r="W31" s="17"/>
      <c r="X31" s="17"/>
      <c r="Y31" s="17"/>
    </row>
    <row r="32" spans="1:25">
      <c r="A32" s="4">
        <f t="shared" si="0"/>
        <v>1894</v>
      </c>
      <c r="B32" s="41" t="e">
        <f>IF(ISBLANK('2.1 Nominal investment'!B32),NA(),'2.1 Nominal investment'!B32/'Historical population and GDP'!$N29/'Historical population and GDP'!$K29)</f>
        <v>#N/A</v>
      </c>
      <c r="C32" s="41" t="e">
        <f>IF(ISBLANK('2.1 Nominal investment'!C32),NA(),'2.1 Nominal investment'!C32/'Historical population and GDP'!$N29/'Historical population and GDP'!$K29)</f>
        <v>#N/A</v>
      </c>
      <c r="D32" s="41">
        <f>IF(ISBLANK('2.1 Nominal investment'!D32),NA(),'2.1 Nominal investment'!D32/'Historical population and GDP'!$N29/'Historical population and GDP'!$K29)</f>
        <v>108.98438516915776</v>
      </c>
      <c r="E32" s="41">
        <f>IF(ISBLANK('2.1 Nominal investment'!E32),NA(),'2.1 Nominal investment'!E32/'Historical population and GDP'!$N29/'Historical population and GDP'!$K29)</f>
        <v>179.80629567598305</v>
      </c>
      <c r="F32" s="41" t="e">
        <f>IF(ISBLANK('2.1 Nominal investment'!F32),NA(),'2.1 Nominal investment'!F32/'Historical population and GDP'!$N29/'Historical population and GDP'!$K29)</f>
        <v>#N/A</v>
      </c>
      <c r="G32" s="41">
        <f>IF(ISBLANK('2.1 Nominal investment'!G32),NA(),'2.1 Nominal investment'!G32/'Historical population and GDP'!$N29/'Historical population and GDP'!$K29)</f>
        <v>19.5869364168373</v>
      </c>
      <c r="H32" s="41">
        <f>IF(ISBLANK('2.1 Nominal investment'!H32),NA(),'2.1 Nominal investment'!H32/'Historical population and GDP'!$N29/'Historical population and GDP'!$K29)</f>
        <v>6.5590070720182947</v>
      </c>
      <c r="I32" s="41">
        <f>IF(ISBLANK('2.1 Nominal investment'!I32),NA(),'2.1 Nominal investment'!I32/'Historical population and GDP'!$N29/'Historical population and GDP'!$K29)</f>
        <v>11.32258472186947</v>
      </c>
      <c r="J32" s="41" t="e">
        <f>IF(ISBLANK('2.1 Nominal investment'!J32),NA(),'2.1 Nominal investment'!J32/'Historical population and GDP'!$N29/'Historical population and GDP'!$K29)</f>
        <v>#N/A</v>
      </c>
      <c r="K32" s="41" t="e">
        <f>IF(ISBLANK('2.1 Nominal investment'!K32),NA(),'2.1 Nominal investment'!K32/'Historical population and GDP'!$N29/'Historical population and GDP'!$K29)</f>
        <v>#N/A</v>
      </c>
      <c r="L32" s="41" t="e">
        <f>IF(ISBLANK('2.1 Nominal investment'!L32),NA(),'2.1 Nominal investment'!L32/'Historical population and GDP'!$N29/'Historical population and GDP'!$K29)</f>
        <v>#N/A</v>
      </c>
      <c r="M32" s="41" t="e">
        <f>IF(ISBLANK('2.1 Nominal investment'!M32),NA(),'2.1 Nominal investment'!M32/'Historical population and GDP'!$N29/'Historical population and GDP'!$K29)</f>
        <v>#N/A</v>
      </c>
      <c r="N32" s="41" t="e">
        <f>IF(ISBLANK('2.1 Nominal investment'!N32),NA(),'2.1 Nominal investment'!N32/'Historical population and GDP'!$N29/'Historical population and GDP'!$K29)</f>
        <v>#N/A</v>
      </c>
      <c r="O32" s="41"/>
      <c r="P32" s="41">
        <f>IF(ISBLANK('2.1 Nominal investment'!P32),NA(),'2.1 Nominal investment'!P32/'Historical population and GDP'!$N29/'Historical population and GDP'!$K29)</f>
        <v>314.93662433399641</v>
      </c>
      <c r="Q32" s="41">
        <f>IF(ISBLANK('2.1 Nominal investment'!Q32),NA(),'2.1 Nominal investment'!Q32/'Historical population and GDP'!$N29/'Historical population and GDP'!$K29)</f>
        <v>11.32258472186947</v>
      </c>
      <c r="R32" s="41">
        <f>IF(ISBLANK('2.1 Nominal investment'!R32),NA(),'2.1 Nominal investment'!R32/'Historical population and GDP'!$N29/'Historical population and GDP'!$K29)</f>
        <v>326.25920905586582</v>
      </c>
      <c r="S32" s="17"/>
      <c r="T32" s="35"/>
      <c r="U32" s="17"/>
      <c r="V32" s="17"/>
      <c r="W32" s="17"/>
      <c r="X32" s="17"/>
      <c r="Y32" s="17"/>
    </row>
    <row r="33" spans="1:25">
      <c r="A33" s="4">
        <f t="shared" si="0"/>
        <v>1895</v>
      </c>
      <c r="B33" s="41" t="e">
        <f>IF(ISBLANK('2.1 Nominal investment'!B33),NA(),'2.1 Nominal investment'!B33/'Historical population and GDP'!$N30/'Historical population and GDP'!$K30)</f>
        <v>#N/A</v>
      </c>
      <c r="C33" s="41" t="e">
        <f>IF(ISBLANK('2.1 Nominal investment'!C33),NA(),'2.1 Nominal investment'!C33/'Historical population and GDP'!$N30/'Historical population and GDP'!$K30)</f>
        <v>#N/A</v>
      </c>
      <c r="D33" s="41">
        <f>IF(ISBLANK('2.1 Nominal investment'!D33),NA(),'2.1 Nominal investment'!D33/'Historical population and GDP'!$N30/'Historical population and GDP'!$K30)</f>
        <v>100.27444114671223</v>
      </c>
      <c r="E33" s="41">
        <f>IF(ISBLANK('2.1 Nominal investment'!E33),NA(),'2.1 Nominal investment'!E33/'Historical population and GDP'!$N30/'Historical population and GDP'!$K30)</f>
        <v>93.38544668690507</v>
      </c>
      <c r="F33" s="41" t="e">
        <f>IF(ISBLANK('2.1 Nominal investment'!F33),NA(),'2.1 Nominal investment'!F33/'Historical population and GDP'!$N30/'Historical population and GDP'!$K30)</f>
        <v>#N/A</v>
      </c>
      <c r="G33" s="41">
        <f>IF(ISBLANK('2.1 Nominal investment'!G33),NA(),'2.1 Nominal investment'!G33/'Historical population and GDP'!$N30/'Historical population and GDP'!$K30)</f>
        <v>17.327534326371566</v>
      </c>
      <c r="H33" s="41">
        <f>IF(ISBLANK('2.1 Nominal investment'!H33),NA(),'2.1 Nominal investment'!H33/'Historical population and GDP'!$N30/'Historical population and GDP'!$K30)</f>
        <v>18.797176227364837</v>
      </c>
      <c r="I33" s="41">
        <f>IF(ISBLANK('2.1 Nominal investment'!I33),NA(),'2.1 Nominal investment'!I33/'Historical population and GDP'!$N30/'Historical population and GDP'!$K30)</f>
        <v>12.837103805692374</v>
      </c>
      <c r="J33" s="41" t="e">
        <f>IF(ISBLANK('2.1 Nominal investment'!J33),NA(),'2.1 Nominal investment'!J33/'Historical population and GDP'!$N30/'Historical population and GDP'!$K30)</f>
        <v>#N/A</v>
      </c>
      <c r="K33" s="41" t="e">
        <f>IF(ISBLANK('2.1 Nominal investment'!K33),NA(),'2.1 Nominal investment'!K33/'Historical population and GDP'!$N30/'Historical population and GDP'!$K30)</f>
        <v>#N/A</v>
      </c>
      <c r="L33" s="41" t="e">
        <f>IF(ISBLANK('2.1 Nominal investment'!L33),NA(),'2.1 Nominal investment'!L33/'Historical population and GDP'!$N30/'Historical population and GDP'!$K30)</f>
        <v>#N/A</v>
      </c>
      <c r="M33" s="41" t="e">
        <f>IF(ISBLANK('2.1 Nominal investment'!M33),NA(),'2.1 Nominal investment'!M33/'Historical population and GDP'!$N30/'Historical population and GDP'!$K30)</f>
        <v>#N/A</v>
      </c>
      <c r="N33" s="41" t="e">
        <f>IF(ISBLANK('2.1 Nominal investment'!N33),NA(),'2.1 Nominal investment'!N33/'Historical population and GDP'!$N30/'Historical population and GDP'!$K30)</f>
        <v>#N/A</v>
      </c>
      <c r="O33" s="41"/>
      <c r="P33" s="41">
        <f>IF(ISBLANK('2.1 Nominal investment'!P33),NA(),'2.1 Nominal investment'!P33/'Historical population and GDP'!$N30/'Historical population and GDP'!$K30)</f>
        <v>229.7845983873537</v>
      </c>
      <c r="Q33" s="41">
        <f>IF(ISBLANK('2.1 Nominal investment'!Q33),NA(),'2.1 Nominal investment'!Q33/'Historical population and GDP'!$N30/'Historical population and GDP'!$K30)</f>
        <v>12.837103805692374</v>
      </c>
      <c r="R33" s="41">
        <f>IF(ISBLANK('2.1 Nominal investment'!R33),NA(),'2.1 Nominal investment'!R33/'Historical population and GDP'!$N30/'Historical population and GDP'!$K30)</f>
        <v>242.62170219304608</v>
      </c>
      <c r="S33" s="17"/>
      <c r="T33" s="35"/>
      <c r="U33" s="17"/>
      <c r="V33" s="17"/>
      <c r="W33" s="17"/>
      <c r="X33" s="17"/>
      <c r="Y33" s="17"/>
    </row>
    <row r="34" spans="1:25">
      <c r="A34" s="4">
        <f t="shared" si="0"/>
        <v>1896</v>
      </c>
      <c r="B34" s="41" t="e">
        <f>IF(ISBLANK('2.1 Nominal investment'!B34),NA(),'2.1 Nominal investment'!B34/'Historical population and GDP'!$N31/'Historical population and GDP'!$K31)</f>
        <v>#N/A</v>
      </c>
      <c r="C34" s="41" t="e">
        <f>IF(ISBLANK('2.1 Nominal investment'!C34),NA(),'2.1 Nominal investment'!C34/'Historical population and GDP'!$N31/'Historical population and GDP'!$K31)</f>
        <v>#N/A</v>
      </c>
      <c r="D34" s="41">
        <f>IF(ISBLANK('2.1 Nominal investment'!D34),NA(),'2.1 Nominal investment'!D34/'Historical population and GDP'!$N31/'Historical population and GDP'!$K31)</f>
        <v>103.49706091998166</v>
      </c>
      <c r="E34" s="41">
        <f>IF(ISBLANK('2.1 Nominal investment'!E34),NA(),'2.1 Nominal investment'!E34/'Historical population and GDP'!$N31/'Historical population and GDP'!$K31)</f>
        <v>410.92717919158139</v>
      </c>
      <c r="F34" s="41" t="e">
        <f>IF(ISBLANK('2.1 Nominal investment'!F34),NA(),'2.1 Nominal investment'!F34/'Historical population and GDP'!$N31/'Historical population and GDP'!$K31)</f>
        <v>#N/A</v>
      </c>
      <c r="G34" s="41">
        <f>IF(ISBLANK('2.1 Nominal investment'!G34),NA(),'2.1 Nominal investment'!G34/'Historical population and GDP'!$N31/'Historical population and GDP'!$K31)</f>
        <v>19.570947161838863</v>
      </c>
      <c r="H34" s="41">
        <f>IF(ISBLANK('2.1 Nominal investment'!H34),NA(),'2.1 Nominal investment'!H34/'Historical population and GDP'!$N31/'Historical population and GDP'!$K31)</f>
        <v>24.575942583755978</v>
      </c>
      <c r="I34" s="41">
        <f>IF(ISBLANK('2.1 Nominal investment'!I34),NA(),'2.1 Nominal investment'!I34/'Historical population and GDP'!$N31/'Historical population and GDP'!$K31)</f>
        <v>11.979103185381886</v>
      </c>
      <c r="J34" s="41" t="e">
        <f>IF(ISBLANK('2.1 Nominal investment'!J34),NA(),'2.1 Nominal investment'!J34/'Historical population and GDP'!$N31/'Historical population and GDP'!$K31)</f>
        <v>#N/A</v>
      </c>
      <c r="K34" s="41" t="e">
        <f>IF(ISBLANK('2.1 Nominal investment'!K34),NA(),'2.1 Nominal investment'!K34/'Historical population and GDP'!$N31/'Historical population and GDP'!$K31)</f>
        <v>#N/A</v>
      </c>
      <c r="L34" s="41" t="e">
        <f>IF(ISBLANK('2.1 Nominal investment'!L34),NA(),'2.1 Nominal investment'!L34/'Historical population and GDP'!$N31/'Historical population and GDP'!$K31)</f>
        <v>#N/A</v>
      </c>
      <c r="M34" s="41" t="e">
        <f>IF(ISBLANK('2.1 Nominal investment'!M34),NA(),'2.1 Nominal investment'!M34/'Historical population and GDP'!$N31/'Historical population and GDP'!$K31)</f>
        <v>#N/A</v>
      </c>
      <c r="N34" s="41" t="e">
        <f>IF(ISBLANK('2.1 Nominal investment'!N34),NA(),'2.1 Nominal investment'!N34/'Historical population and GDP'!$N31/'Historical population and GDP'!$K31)</f>
        <v>#N/A</v>
      </c>
      <c r="O34" s="41"/>
      <c r="P34" s="41">
        <f>IF(ISBLANK('2.1 Nominal investment'!P34),NA(),'2.1 Nominal investment'!P34/'Historical population and GDP'!$N31/'Historical population and GDP'!$K31)</f>
        <v>558.57112985715787</v>
      </c>
      <c r="Q34" s="41">
        <f>IF(ISBLANK('2.1 Nominal investment'!Q34),NA(),'2.1 Nominal investment'!Q34/'Historical population and GDP'!$N31/'Historical population and GDP'!$K31)</f>
        <v>11.979103185381886</v>
      </c>
      <c r="R34" s="41">
        <f>IF(ISBLANK('2.1 Nominal investment'!R34),NA(),'2.1 Nominal investment'!R34/'Historical population and GDP'!$N31/'Historical population and GDP'!$K31)</f>
        <v>570.55023304253973</v>
      </c>
      <c r="S34" s="17"/>
      <c r="T34" s="35"/>
      <c r="U34" s="17"/>
      <c r="V34" s="17"/>
      <c r="W34" s="17"/>
      <c r="X34" s="17"/>
      <c r="Y34" s="17"/>
    </row>
    <row r="35" spans="1:25">
      <c r="A35" s="4">
        <f t="shared" si="0"/>
        <v>1897</v>
      </c>
      <c r="B35" s="41" t="e">
        <f>IF(ISBLANK('2.1 Nominal investment'!B35),NA(),'2.1 Nominal investment'!B35/'Historical population and GDP'!$N32/'Historical population and GDP'!$K32)</f>
        <v>#N/A</v>
      </c>
      <c r="C35" s="41" t="e">
        <f>IF(ISBLANK('2.1 Nominal investment'!C35),NA(),'2.1 Nominal investment'!C35/'Historical population and GDP'!$N32/'Historical population and GDP'!$K32)</f>
        <v>#N/A</v>
      </c>
      <c r="D35" s="41">
        <f>IF(ISBLANK('2.1 Nominal investment'!D35),NA(),'2.1 Nominal investment'!D35/'Historical population and GDP'!$N32/'Historical population and GDP'!$K32)</f>
        <v>191.76940605875276</v>
      </c>
      <c r="E35" s="41">
        <f>IF(ISBLANK('2.1 Nominal investment'!E35),NA(),'2.1 Nominal investment'!E35/'Historical population and GDP'!$N32/'Historical population and GDP'!$K32)</f>
        <v>84.216691660946736</v>
      </c>
      <c r="F35" s="41" t="e">
        <f>IF(ISBLANK('2.1 Nominal investment'!F35),NA(),'2.1 Nominal investment'!F35/'Historical population and GDP'!$N32/'Historical population and GDP'!$K32)</f>
        <v>#N/A</v>
      </c>
      <c r="G35" s="41">
        <f>IF(ISBLANK('2.1 Nominal investment'!G35),NA(),'2.1 Nominal investment'!G35/'Historical population and GDP'!$N32/'Historical population and GDP'!$K32)</f>
        <v>21.870112048873146</v>
      </c>
      <c r="H35" s="41">
        <f>IF(ISBLANK('2.1 Nominal investment'!H35),NA(),'2.1 Nominal investment'!H35/'Historical population and GDP'!$N32/'Historical population and GDP'!$K32)</f>
        <v>5.8536089338798458</v>
      </c>
      <c r="I35" s="41">
        <f>IF(ISBLANK('2.1 Nominal investment'!I35),NA(),'2.1 Nominal investment'!I35/'Historical population and GDP'!$N32/'Historical population and GDP'!$K32)</f>
        <v>10.41180848382802</v>
      </c>
      <c r="J35" s="41" t="e">
        <f>IF(ISBLANK('2.1 Nominal investment'!J35),NA(),'2.1 Nominal investment'!J35/'Historical population and GDP'!$N32/'Historical population and GDP'!$K32)</f>
        <v>#N/A</v>
      </c>
      <c r="K35" s="41" t="e">
        <f>IF(ISBLANK('2.1 Nominal investment'!K35),NA(),'2.1 Nominal investment'!K35/'Historical population and GDP'!$N32/'Historical population and GDP'!$K32)</f>
        <v>#N/A</v>
      </c>
      <c r="L35" s="41" t="e">
        <f>IF(ISBLANK('2.1 Nominal investment'!L35),NA(),'2.1 Nominal investment'!L35/'Historical population and GDP'!$N32/'Historical population and GDP'!$K32)</f>
        <v>#N/A</v>
      </c>
      <c r="M35" s="41" t="e">
        <f>IF(ISBLANK('2.1 Nominal investment'!M35),NA(),'2.1 Nominal investment'!M35/'Historical population and GDP'!$N32/'Historical population and GDP'!$K32)</f>
        <v>#N/A</v>
      </c>
      <c r="N35" s="41" t="e">
        <f>IF(ISBLANK('2.1 Nominal investment'!N35),NA(),'2.1 Nominal investment'!N35/'Historical population and GDP'!$N32/'Historical population and GDP'!$K32)</f>
        <v>#N/A</v>
      </c>
      <c r="O35" s="41"/>
      <c r="P35" s="41">
        <f>IF(ISBLANK('2.1 Nominal investment'!P35),NA(),'2.1 Nominal investment'!P35/'Historical population and GDP'!$N32/'Historical population and GDP'!$K32)</f>
        <v>303.70981870245254</v>
      </c>
      <c r="Q35" s="41">
        <f>IF(ISBLANK('2.1 Nominal investment'!Q35),NA(),'2.1 Nominal investment'!Q35/'Historical population and GDP'!$N32/'Historical population and GDP'!$K32)</f>
        <v>10.41180848382802</v>
      </c>
      <c r="R35" s="41">
        <f>IF(ISBLANK('2.1 Nominal investment'!R35),NA(),'2.1 Nominal investment'!R35/'Historical population and GDP'!$N32/'Historical population and GDP'!$K32)</f>
        <v>314.12162718628053</v>
      </c>
      <c r="S35" s="17"/>
      <c r="T35" s="35"/>
      <c r="U35" s="17"/>
      <c r="V35" s="17"/>
      <c r="W35" s="17"/>
      <c r="X35" s="17"/>
      <c r="Y35" s="17"/>
    </row>
    <row r="36" spans="1:25">
      <c r="A36" s="4">
        <f t="shared" si="0"/>
        <v>1898</v>
      </c>
      <c r="B36" s="41" t="e">
        <f>IF(ISBLANK('2.1 Nominal investment'!B36),NA(),'2.1 Nominal investment'!B36/'Historical population and GDP'!$N33/'Historical population and GDP'!$K33)</f>
        <v>#N/A</v>
      </c>
      <c r="C36" s="41" t="e">
        <f>IF(ISBLANK('2.1 Nominal investment'!C36),NA(),'2.1 Nominal investment'!C36/'Historical population and GDP'!$N33/'Historical population and GDP'!$K33)</f>
        <v>#N/A</v>
      </c>
      <c r="D36" s="41">
        <f>IF(ISBLANK('2.1 Nominal investment'!D36),NA(),'2.1 Nominal investment'!D36/'Historical population and GDP'!$N33/'Historical population and GDP'!$K33)</f>
        <v>186.57201654742494</v>
      </c>
      <c r="E36" s="41">
        <f>IF(ISBLANK('2.1 Nominal investment'!E36),NA(),'2.1 Nominal investment'!E36/'Historical population and GDP'!$N33/'Historical population and GDP'!$K33)</f>
        <v>136.54738195105369</v>
      </c>
      <c r="F36" s="41" t="e">
        <f>IF(ISBLANK('2.1 Nominal investment'!F36),NA(),'2.1 Nominal investment'!F36/'Historical population and GDP'!$N33/'Historical population and GDP'!$K33)</f>
        <v>#N/A</v>
      </c>
      <c r="G36" s="41">
        <f>IF(ISBLANK('2.1 Nominal investment'!G36),NA(),'2.1 Nominal investment'!G36/'Historical population and GDP'!$N33/'Historical population and GDP'!$K33)</f>
        <v>20.660455637647747</v>
      </c>
      <c r="H36" s="41">
        <f>IF(ISBLANK('2.1 Nominal investment'!H36),NA(),'2.1 Nominal investment'!H36/'Historical population and GDP'!$N33/'Historical population and GDP'!$K33)</f>
        <v>13.654863040371973</v>
      </c>
      <c r="I36" s="41">
        <f>IF(ISBLANK('2.1 Nominal investment'!I36),NA(),'2.1 Nominal investment'!I36/'Historical population and GDP'!$N33/'Historical population and GDP'!$K33)</f>
        <v>10.651072541667345</v>
      </c>
      <c r="J36" s="41" t="e">
        <f>IF(ISBLANK('2.1 Nominal investment'!J36),NA(),'2.1 Nominal investment'!J36/'Historical population and GDP'!$N33/'Historical population and GDP'!$K33)</f>
        <v>#N/A</v>
      </c>
      <c r="K36" s="41" t="e">
        <f>IF(ISBLANK('2.1 Nominal investment'!K36),NA(),'2.1 Nominal investment'!K36/'Historical population and GDP'!$N33/'Historical population and GDP'!$K33)</f>
        <v>#N/A</v>
      </c>
      <c r="L36" s="41" t="e">
        <f>IF(ISBLANK('2.1 Nominal investment'!L36),NA(),'2.1 Nominal investment'!L36/'Historical population and GDP'!$N33/'Historical population and GDP'!$K33)</f>
        <v>#N/A</v>
      </c>
      <c r="M36" s="41" t="e">
        <f>IF(ISBLANK('2.1 Nominal investment'!M36),NA(),'2.1 Nominal investment'!M36/'Historical population and GDP'!$N33/'Historical population and GDP'!$K33)</f>
        <v>#N/A</v>
      </c>
      <c r="N36" s="41" t="e">
        <f>IF(ISBLANK('2.1 Nominal investment'!N36),NA(),'2.1 Nominal investment'!N36/'Historical population and GDP'!$N33/'Historical population and GDP'!$K33)</f>
        <v>#N/A</v>
      </c>
      <c r="O36" s="41"/>
      <c r="P36" s="41">
        <f>IF(ISBLANK('2.1 Nominal investment'!P36),NA(),'2.1 Nominal investment'!P36/'Historical population and GDP'!$N33/'Historical population and GDP'!$K33)</f>
        <v>357.43471717649828</v>
      </c>
      <c r="Q36" s="41">
        <f>IF(ISBLANK('2.1 Nominal investment'!Q36),NA(),'2.1 Nominal investment'!Q36/'Historical population and GDP'!$N33/'Historical population and GDP'!$K33)</f>
        <v>10.651072541667345</v>
      </c>
      <c r="R36" s="41">
        <f>IF(ISBLANK('2.1 Nominal investment'!R36),NA(),'2.1 Nominal investment'!R36/'Historical population and GDP'!$N33/'Historical population and GDP'!$K33)</f>
        <v>368.08578971816564</v>
      </c>
      <c r="S36" s="17"/>
      <c r="T36" s="35"/>
      <c r="U36" s="17"/>
      <c r="V36" s="17"/>
      <c r="W36" s="17"/>
      <c r="X36" s="17"/>
      <c r="Y36" s="17"/>
    </row>
    <row r="37" spans="1:25">
      <c r="A37" s="4">
        <f t="shared" si="0"/>
        <v>1899</v>
      </c>
      <c r="B37" s="41" t="e">
        <f>IF(ISBLANK('2.1 Nominal investment'!B37),NA(),'2.1 Nominal investment'!B37/'Historical population and GDP'!$N34/'Historical population and GDP'!$K34)</f>
        <v>#N/A</v>
      </c>
      <c r="C37" s="41" t="e">
        <f>IF(ISBLANK('2.1 Nominal investment'!C37),NA(),'2.1 Nominal investment'!C37/'Historical population and GDP'!$N34/'Historical population and GDP'!$K34)</f>
        <v>#N/A</v>
      </c>
      <c r="D37" s="41">
        <f>IF(ISBLANK('2.1 Nominal investment'!D37),NA(),'2.1 Nominal investment'!D37/'Historical population and GDP'!$N34/'Historical population and GDP'!$K34)</f>
        <v>185.12134566917305</v>
      </c>
      <c r="E37" s="41">
        <f>IF(ISBLANK('2.1 Nominal investment'!E37),NA(),'2.1 Nominal investment'!E37/'Historical population and GDP'!$N34/'Historical population and GDP'!$K34)</f>
        <v>126.50260079944462</v>
      </c>
      <c r="F37" s="41" t="e">
        <f>IF(ISBLANK('2.1 Nominal investment'!F37),NA(),'2.1 Nominal investment'!F37/'Historical population and GDP'!$N34/'Historical population and GDP'!$K34)</f>
        <v>#N/A</v>
      </c>
      <c r="G37" s="41">
        <f>IF(ISBLANK('2.1 Nominal investment'!G37),NA(),'2.1 Nominal investment'!G37/'Historical population and GDP'!$N34/'Historical population and GDP'!$K34)</f>
        <v>20.031171698321071</v>
      </c>
      <c r="H37" s="41">
        <f>IF(ISBLANK('2.1 Nominal investment'!H37),NA(),'2.1 Nominal investment'!H37/'Historical population and GDP'!$N34/'Historical population and GDP'!$K34)</f>
        <v>16.276353612530748</v>
      </c>
      <c r="I37" s="41">
        <f>IF(ISBLANK('2.1 Nominal investment'!I37),NA(),'2.1 Nominal investment'!I37/'Historical population and GDP'!$N34/'Historical population and GDP'!$K34)</f>
        <v>12.844939269440223</v>
      </c>
      <c r="J37" s="41" t="e">
        <f>IF(ISBLANK('2.1 Nominal investment'!J37),NA(),'2.1 Nominal investment'!J37/'Historical population and GDP'!$N34/'Historical population and GDP'!$K34)</f>
        <v>#N/A</v>
      </c>
      <c r="K37" s="41" t="e">
        <f>IF(ISBLANK('2.1 Nominal investment'!K37),NA(),'2.1 Nominal investment'!K37/'Historical population and GDP'!$N34/'Historical population and GDP'!$K34)</f>
        <v>#N/A</v>
      </c>
      <c r="L37" s="41" t="e">
        <f>IF(ISBLANK('2.1 Nominal investment'!L37),NA(),'2.1 Nominal investment'!L37/'Historical population and GDP'!$N34/'Historical population and GDP'!$K34)</f>
        <v>#N/A</v>
      </c>
      <c r="M37" s="41" t="e">
        <f>IF(ISBLANK('2.1 Nominal investment'!M37),NA(),'2.1 Nominal investment'!M37/'Historical population and GDP'!$N34/'Historical population and GDP'!$K34)</f>
        <v>#N/A</v>
      </c>
      <c r="N37" s="41" t="e">
        <f>IF(ISBLANK('2.1 Nominal investment'!N37),NA(),'2.1 Nominal investment'!N37/'Historical population and GDP'!$N34/'Historical population and GDP'!$K34)</f>
        <v>#N/A</v>
      </c>
      <c r="O37" s="41"/>
      <c r="P37" s="41">
        <f>IF(ISBLANK('2.1 Nominal investment'!P37),NA(),'2.1 Nominal investment'!P37/'Historical population and GDP'!$N34/'Historical population and GDP'!$K34)</f>
        <v>347.93147177946952</v>
      </c>
      <c r="Q37" s="41">
        <f>IF(ISBLANK('2.1 Nominal investment'!Q37),NA(),'2.1 Nominal investment'!Q37/'Historical population and GDP'!$N34/'Historical population and GDP'!$K34)</f>
        <v>12.844939269440223</v>
      </c>
      <c r="R37" s="41">
        <f>IF(ISBLANK('2.1 Nominal investment'!R37),NA(),'2.1 Nominal investment'!R37/'Historical population and GDP'!$N34/'Historical population and GDP'!$K34)</f>
        <v>360.77641104890967</v>
      </c>
      <c r="S37" s="17"/>
      <c r="T37" s="35"/>
      <c r="U37" s="13"/>
      <c r="V37" s="17"/>
      <c r="W37" s="17"/>
      <c r="X37" s="17"/>
      <c r="Y37" s="17"/>
    </row>
    <row r="38" spans="1:25">
      <c r="A38" s="4">
        <f t="shared" si="0"/>
        <v>1900</v>
      </c>
      <c r="B38" s="41" t="e">
        <f>IF(ISBLANK('2.1 Nominal investment'!B38),NA(),'2.1 Nominal investment'!B38/'Historical population and GDP'!$N35/'Historical population and GDP'!$K35)</f>
        <v>#N/A</v>
      </c>
      <c r="C38" s="41" t="e">
        <f>IF(ISBLANK('2.1 Nominal investment'!C38),NA(),'2.1 Nominal investment'!C38/'Historical population and GDP'!$N35/'Historical population and GDP'!$K35)</f>
        <v>#N/A</v>
      </c>
      <c r="D38" s="41">
        <f>IF(ISBLANK('2.1 Nominal investment'!D38),NA(),'2.1 Nominal investment'!D38/'Historical population and GDP'!$N35/'Historical population and GDP'!$K35)</f>
        <v>224.29453303097358</v>
      </c>
      <c r="E38" s="41">
        <f>IF(ISBLANK('2.1 Nominal investment'!E38),NA(),'2.1 Nominal investment'!E38/'Historical population and GDP'!$N35/'Historical population and GDP'!$K35)</f>
        <v>142.63316452068304</v>
      </c>
      <c r="F38" s="41" t="e">
        <f>IF(ISBLANK('2.1 Nominal investment'!F38),NA(),'2.1 Nominal investment'!F38/'Historical population and GDP'!$N35/'Historical population and GDP'!$K35)</f>
        <v>#N/A</v>
      </c>
      <c r="G38" s="41">
        <f>IF(ISBLANK('2.1 Nominal investment'!G38),NA(),'2.1 Nominal investment'!G38/'Historical population and GDP'!$N35/'Historical population and GDP'!$K35)</f>
        <v>22.967039056605213</v>
      </c>
      <c r="H38" s="41">
        <f>IF(ISBLANK('2.1 Nominal investment'!H38),NA(),'2.1 Nominal investment'!H38/'Historical population and GDP'!$N35/'Historical population and GDP'!$K35)</f>
        <v>13.492518166366747</v>
      </c>
      <c r="I38" s="41">
        <f>IF(ISBLANK('2.1 Nominal investment'!I38),NA(),'2.1 Nominal investment'!I38/'Historical population and GDP'!$N35/'Historical population and GDP'!$K35)</f>
        <v>12.995025517497993</v>
      </c>
      <c r="J38" s="41" t="e">
        <f>IF(ISBLANK('2.1 Nominal investment'!J38),NA(),'2.1 Nominal investment'!J38/'Historical population and GDP'!$N35/'Historical population and GDP'!$K35)</f>
        <v>#N/A</v>
      </c>
      <c r="K38" s="41" t="e">
        <f>IF(ISBLANK('2.1 Nominal investment'!K38),NA(),'2.1 Nominal investment'!K38/'Historical population and GDP'!$N35/'Historical population and GDP'!$K35)</f>
        <v>#N/A</v>
      </c>
      <c r="L38" s="41" t="e">
        <f>IF(ISBLANK('2.1 Nominal investment'!L38),NA(),'2.1 Nominal investment'!L38/'Historical population and GDP'!$N35/'Historical population and GDP'!$K35)</f>
        <v>#N/A</v>
      </c>
      <c r="M38" s="41" t="e">
        <f>IF(ISBLANK('2.1 Nominal investment'!M38),NA(),'2.1 Nominal investment'!M38/'Historical population and GDP'!$N35/'Historical population and GDP'!$K35)</f>
        <v>#N/A</v>
      </c>
      <c r="N38" s="41" t="e">
        <f>IF(ISBLANK('2.1 Nominal investment'!N38),NA(),'2.1 Nominal investment'!N38/'Historical population and GDP'!$N35/'Historical population and GDP'!$K35)</f>
        <v>#N/A</v>
      </c>
      <c r="O38" s="41"/>
      <c r="P38" s="41">
        <f>IF(ISBLANK('2.1 Nominal investment'!P38),NA(),'2.1 Nominal investment'!P38/'Historical population and GDP'!$N35/'Historical population and GDP'!$K35)</f>
        <v>403.38725477462856</v>
      </c>
      <c r="Q38" s="41">
        <f>IF(ISBLANK('2.1 Nominal investment'!Q38),NA(),'2.1 Nominal investment'!Q38/'Historical population and GDP'!$N35/'Historical population and GDP'!$K35)</f>
        <v>12.995025517497993</v>
      </c>
      <c r="R38" s="41">
        <f>IF(ISBLANK('2.1 Nominal investment'!R38),NA(),'2.1 Nominal investment'!R38/'Historical population and GDP'!$N35/'Historical population and GDP'!$K35)</f>
        <v>416.38228029212655</v>
      </c>
      <c r="S38" s="17"/>
      <c r="T38" s="35"/>
      <c r="U38" s="13"/>
      <c r="V38" s="17"/>
      <c r="W38" s="17"/>
      <c r="X38" s="17"/>
      <c r="Y38" s="17"/>
    </row>
    <row r="39" spans="1:25">
      <c r="A39" s="4">
        <f t="shared" si="0"/>
        <v>1901</v>
      </c>
      <c r="B39" s="41" t="e">
        <f>IF(ISBLANK('2.1 Nominal investment'!B39),NA(),'2.1 Nominal investment'!B39/'Historical population and GDP'!$N36/'Historical population and GDP'!$K36)</f>
        <v>#N/A</v>
      </c>
      <c r="C39" s="41" t="e">
        <f>IF(ISBLANK('2.1 Nominal investment'!C39),NA(),'2.1 Nominal investment'!C39/'Historical population and GDP'!$N36/'Historical population and GDP'!$K36)</f>
        <v>#N/A</v>
      </c>
      <c r="D39" s="41">
        <f>IF(ISBLANK('2.1 Nominal investment'!D39),NA(),'2.1 Nominal investment'!D39/'Historical population and GDP'!$N36/'Historical population and GDP'!$K36)</f>
        <v>245.95477427445923</v>
      </c>
      <c r="E39" s="41">
        <f>IF(ISBLANK('2.1 Nominal investment'!E39),NA(),'2.1 Nominal investment'!E39/'Historical population and GDP'!$N36/'Historical population and GDP'!$K36)</f>
        <v>243.24689178681564</v>
      </c>
      <c r="F39" s="41" t="e">
        <f>IF(ISBLANK('2.1 Nominal investment'!F39),NA(),'2.1 Nominal investment'!F39/'Historical population and GDP'!$N36/'Historical population and GDP'!$K36)</f>
        <v>#N/A</v>
      </c>
      <c r="G39" s="41">
        <f>IF(ISBLANK('2.1 Nominal investment'!G39),NA(),'2.1 Nominal investment'!G39/'Historical population and GDP'!$N36/'Historical population and GDP'!$K36)</f>
        <v>35.454795298802637</v>
      </c>
      <c r="H39" s="41">
        <f>IF(ISBLANK('2.1 Nominal investment'!H39),NA(),'2.1 Nominal investment'!H39/'Historical population and GDP'!$N36/'Historical population and GDP'!$K36)</f>
        <v>21.802825339061226</v>
      </c>
      <c r="I39" s="41">
        <f>IF(ISBLANK('2.1 Nominal investment'!I39),NA(),'2.1 Nominal investment'!I39/'Historical population and GDP'!$N36/'Historical population and GDP'!$K36)</f>
        <v>13.17082654597449</v>
      </c>
      <c r="J39" s="41" t="e">
        <f>IF(ISBLANK('2.1 Nominal investment'!J39),NA(),'2.1 Nominal investment'!J39/'Historical population and GDP'!$N36/'Historical population and GDP'!$K36)</f>
        <v>#N/A</v>
      </c>
      <c r="K39" s="41" t="e">
        <f>IF(ISBLANK('2.1 Nominal investment'!K39),NA(),'2.1 Nominal investment'!K39/'Historical population and GDP'!$N36/'Historical population and GDP'!$K36)</f>
        <v>#N/A</v>
      </c>
      <c r="L39" s="41" t="e">
        <f>IF(ISBLANK('2.1 Nominal investment'!L39),NA(),'2.1 Nominal investment'!L39/'Historical population and GDP'!$N36/'Historical population and GDP'!$K36)</f>
        <v>#N/A</v>
      </c>
      <c r="M39" s="41" t="e">
        <f>IF(ISBLANK('2.1 Nominal investment'!M39),NA(),'2.1 Nominal investment'!M39/'Historical population and GDP'!$N36/'Historical population and GDP'!$K36)</f>
        <v>#N/A</v>
      </c>
      <c r="N39" s="41" t="e">
        <f>IF(ISBLANK('2.1 Nominal investment'!N39),NA(),'2.1 Nominal investment'!N39/'Historical population and GDP'!$N36/'Historical population and GDP'!$K36)</f>
        <v>#N/A</v>
      </c>
      <c r="O39" s="41"/>
      <c r="P39" s="41">
        <f>IF(ISBLANK('2.1 Nominal investment'!P39),NA(),'2.1 Nominal investment'!P39/'Historical population and GDP'!$N36/'Historical population and GDP'!$K36)</f>
        <v>546.45928669913883</v>
      </c>
      <c r="Q39" s="41">
        <f>IF(ISBLANK('2.1 Nominal investment'!Q39),NA(),'2.1 Nominal investment'!Q39/'Historical population and GDP'!$N36/'Historical population and GDP'!$K36)</f>
        <v>13.17082654597449</v>
      </c>
      <c r="R39" s="41">
        <f>IF(ISBLANK('2.1 Nominal investment'!R39),NA(),'2.1 Nominal investment'!R39/'Historical population and GDP'!$N36/'Historical population and GDP'!$K36)</f>
        <v>559.63011324511331</v>
      </c>
      <c r="S39" s="17"/>
      <c r="T39" s="35"/>
      <c r="U39" s="13"/>
      <c r="V39" s="17"/>
      <c r="W39" s="17"/>
      <c r="X39" s="17"/>
      <c r="Y39" s="17"/>
    </row>
    <row r="40" spans="1:25">
      <c r="A40" s="4">
        <f t="shared" si="0"/>
        <v>1902</v>
      </c>
      <c r="B40" s="41" t="e">
        <f>IF(ISBLANK('2.1 Nominal investment'!B40),NA(),'2.1 Nominal investment'!B40/'Historical population and GDP'!$N37/'Historical population and GDP'!$K37)</f>
        <v>#N/A</v>
      </c>
      <c r="C40" s="41" t="e">
        <f>IF(ISBLANK('2.1 Nominal investment'!C40),NA(),'2.1 Nominal investment'!C40/'Historical population and GDP'!$N37/'Historical population and GDP'!$K37)</f>
        <v>#N/A</v>
      </c>
      <c r="D40" s="41">
        <f>IF(ISBLANK('2.1 Nominal investment'!D40),NA(),'2.1 Nominal investment'!D40/'Historical population and GDP'!$N37/'Historical population and GDP'!$K37)</f>
        <v>213.74290608320658</v>
      </c>
      <c r="E40" s="41">
        <f>IF(ISBLANK('2.1 Nominal investment'!E40),NA(),'2.1 Nominal investment'!E40/'Historical population and GDP'!$N37/'Historical population and GDP'!$K37)</f>
        <v>438.81998077906155</v>
      </c>
      <c r="F40" s="41" t="e">
        <f>IF(ISBLANK('2.1 Nominal investment'!F40),NA(),'2.1 Nominal investment'!F40/'Historical population and GDP'!$N37/'Historical population and GDP'!$K37)</f>
        <v>#N/A</v>
      </c>
      <c r="G40" s="41">
        <f>IF(ISBLANK('2.1 Nominal investment'!G40),NA(),'2.1 Nominal investment'!G40/'Historical population and GDP'!$N37/'Historical population and GDP'!$K37)</f>
        <v>37.42021919069515</v>
      </c>
      <c r="H40" s="41">
        <f>IF(ISBLANK('2.1 Nominal investment'!H40),NA(),'2.1 Nominal investment'!H40/'Historical population and GDP'!$N37/'Historical population and GDP'!$K37)</f>
        <v>16.562230898812587</v>
      </c>
      <c r="I40" s="41">
        <f>IF(ISBLANK('2.1 Nominal investment'!I40),NA(),'2.1 Nominal investment'!I40/'Historical population and GDP'!$N37/'Historical population and GDP'!$K37)</f>
        <v>9.979764568051781</v>
      </c>
      <c r="J40" s="41" t="e">
        <f>IF(ISBLANK('2.1 Nominal investment'!J40),NA(),'2.1 Nominal investment'!J40/'Historical population and GDP'!$N37/'Historical population and GDP'!$K37)</f>
        <v>#N/A</v>
      </c>
      <c r="K40" s="41" t="e">
        <f>IF(ISBLANK('2.1 Nominal investment'!K40),NA(),'2.1 Nominal investment'!K40/'Historical population and GDP'!$N37/'Historical population and GDP'!$K37)</f>
        <v>#N/A</v>
      </c>
      <c r="L40" s="41" t="e">
        <f>IF(ISBLANK('2.1 Nominal investment'!L40),NA(),'2.1 Nominal investment'!L40/'Historical population and GDP'!$N37/'Historical population and GDP'!$K37)</f>
        <v>#N/A</v>
      </c>
      <c r="M40" s="41" t="e">
        <f>IF(ISBLANK('2.1 Nominal investment'!M40),NA(),'2.1 Nominal investment'!M40/'Historical population and GDP'!$N37/'Historical population and GDP'!$K37)</f>
        <v>#N/A</v>
      </c>
      <c r="N40" s="41" t="e">
        <f>IF(ISBLANK('2.1 Nominal investment'!N40),NA(),'2.1 Nominal investment'!N40/'Historical population and GDP'!$N37/'Historical population and GDP'!$K37)</f>
        <v>#N/A</v>
      </c>
      <c r="O40" s="41"/>
      <c r="P40" s="41">
        <f>IF(ISBLANK('2.1 Nominal investment'!P40),NA(),'2.1 Nominal investment'!P40/'Historical population and GDP'!$N37/'Historical population and GDP'!$K37)</f>
        <v>706.54533695177588</v>
      </c>
      <c r="Q40" s="41">
        <f>IF(ISBLANK('2.1 Nominal investment'!Q40),NA(),'2.1 Nominal investment'!Q40/'Historical population and GDP'!$N37/'Historical population and GDP'!$K37)</f>
        <v>9.979764568051781</v>
      </c>
      <c r="R40" s="41">
        <f>IF(ISBLANK('2.1 Nominal investment'!R40),NA(),'2.1 Nominal investment'!R40/'Historical population and GDP'!$N37/'Historical population and GDP'!$K37)</f>
        <v>716.52510151982767</v>
      </c>
      <c r="S40" s="17"/>
      <c r="T40" s="35"/>
      <c r="U40" s="13"/>
      <c r="V40" s="17"/>
      <c r="W40" s="17"/>
      <c r="X40" s="17"/>
      <c r="Y40" s="17"/>
    </row>
    <row r="41" spans="1:25">
      <c r="A41" s="4">
        <f t="shared" si="0"/>
        <v>1903</v>
      </c>
      <c r="B41" s="41" t="e">
        <f>IF(ISBLANK('2.1 Nominal investment'!B41),NA(),'2.1 Nominal investment'!B41/'Historical population and GDP'!$N38/'Historical population and GDP'!$K38)</f>
        <v>#N/A</v>
      </c>
      <c r="C41" s="41" t="e">
        <f>IF(ISBLANK('2.1 Nominal investment'!C41),NA(),'2.1 Nominal investment'!C41/'Historical population and GDP'!$N38/'Historical population and GDP'!$K38)</f>
        <v>#N/A</v>
      </c>
      <c r="D41" s="41">
        <f>IF(ISBLANK('2.1 Nominal investment'!D41),NA(),'2.1 Nominal investment'!D41/'Historical population and GDP'!$N38/'Historical population and GDP'!$K38)</f>
        <v>258.22307951804942</v>
      </c>
      <c r="E41" s="41">
        <f>IF(ISBLANK('2.1 Nominal investment'!E41),NA(),'2.1 Nominal investment'!E41/'Historical population and GDP'!$N38/'Historical population and GDP'!$K38)</f>
        <v>251.80784747644225</v>
      </c>
      <c r="F41" s="41" t="e">
        <f>IF(ISBLANK('2.1 Nominal investment'!F41),NA(),'2.1 Nominal investment'!F41/'Historical population and GDP'!$N38/'Historical population and GDP'!$K38)</f>
        <v>#N/A</v>
      </c>
      <c r="G41" s="41">
        <f>IF(ISBLANK('2.1 Nominal investment'!G41),NA(),'2.1 Nominal investment'!G41/'Historical population and GDP'!$N38/'Historical population and GDP'!$K38)</f>
        <v>43.289321229291126</v>
      </c>
      <c r="H41" s="41">
        <f>IF(ISBLANK('2.1 Nominal investment'!H41),NA(),'2.1 Nominal investment'!H41/'Historical population and GDP'!$N38/'Historical population and GDP'!$K38)</f>
        <v>20.302972333980694</v>
      </c>
      <c r="I41" s="41">
        <f>IF(ISBLANK('2.1 Nominal investment'!I41),NA(),'2.1 Nominal investment'!I41/'Historical population and GDP'!$N38/'Historical population and GDP'!$K38)</f>
        <v>15.446050439594678</v>
      </c>
      <c r="J41" s="41">
        <f>IF(ISBLANK('2.1 Nominal investment'!J41),NA(),'2.1 Nominal investment'!J41/'Historical population and GDP'!$N38/'Historical population and GDP'!$K38)</f>
        <v>34.647931461957413</v>
      </c>
      <c r="K41" s="41" t="e">
        <f>IF(ISBLANK('2.1 Nominal investment'!K41),NA(),'2.1 Nominal investment'!K41/'Historical population and GDP'!$N38/'Historical population and GDP'!$K38)</f>
        <v>#N/A</v>
      </c>
      <c r="L41" s="41">
        <f>IF(ISBLANK('2.1 Nominal investment'!L41),NA(),'2.1 Nominal investment'!L41/'Historical population and GDP'!$N38/'Historical population and GDP'!$K38)</f>
        <v>89.813725940245945</v>
      </c>
      <c r="M41" s="41" t="e">
        <f>IF(ISBLANK('2.1 Nominal investment'!M41),NA(),'2.1 Nominal investment'!M41/'Historical population and GDP'!$N38/'Historical population and GDP'!$K38)</f>
        <v>#N/A</v>
      </c>
      <c r="N41" s="41" t="e">
        <f>IF(ISBLANK('2.1 Nominal investment'!N41),NA(),'2.1 Nominal investment'!N41/'Historical population and GDP'!$N38/'Historical population and GDP'!$K38)</f>
        <v>#N/A</v>
      </c>
      <c r="O41" s="41"/>
      <c r="P41" s="41">
        <f>IF(ISBLANK('2.1 Nominal investment'!P41),NA(),'2.1 Nominal investment'!P41/'Historical population and GDP'!$N38/'Historical population and GDP'!$K38)</f>
        <v>573.62322055776349</v>
      </c>
      <c r="Q41" s="41">
        <f>IF(ISBLANK('2.1 Nominal investment'!Q41),NA(),'2.1 Nominal investment'!Q41/'Historical population and GDP'!$N38/'Historical population and GDP'!$K38)</f>
        <v>139.90770784179804</v>
      </c>
      <c r="R41" s="41">
        <f>IF(ISBLANK('2.1 Nominal investment'!R41),NA(),'2.1 Nominal investment'!R41/'Historical population and GDP'!$N38/'Historical population and GDP'!$K38)</f>
        <v>713.53092839956162</v>
      </c>
      <c r="S41" s="17"/>
      <c r="T41" s="35"/>
      <c r="U41" s="13"/>
      <c r="V41" s="17"/>
      <c r="W41" s="17"/>
      <c r="X41" s="17"/>
      <c r="Y41" s="17"/>
    </row>
    <row r="42" spans="1:25">
      <c r="A42" s="4">
        <f t="shared" si="0"/>
        <v>1904</v>
      </c>
      <c r="B42" s="41" t="e">
        <f>IF(ISBLANK('2.1 Nominal investment'!B42),NA(),'2.1 Nominal investment'!B42/'Historical population and GDP'!$N39/'Historical population and GDP'!$K39)</f>
        <v>#N/A</v>
      </c>
      <c r="C42" s="41" t="e">
        <f>IF(ISBLANK('2.1 Nominal investment'!C42),NA(),'2.1 Nominal investment'!C42/'Historical population and GDP'!$N39/'Historical population and GDP'!$K39)</f>
        <v>#N/A</v>
      </c>
      <c r="D42" s="41">
        <f>IF(ISBLANK('2.1 Nominal investment'!D42),NA(),'2.1 Nominal investment'!D42/'Historical population and GDP'!$N39/'Historical population and GDP'!$K39)</f>
        <v>195.79698971174554</v>
      </c>
      <c r="E42" s="41">
        <f>IF(ISBLANK('2.1 Nominal investment'!E42),NA(),'2.1 Nominal investment'!E42/'Historical population and GDP'!$N39/'Historical population and GDP'!$K39)</f>
        <v>652.61719665793328</v>
      </c>
      <c r="F42" s="41" t="e">
        <f>IF(ISBLANK('2.1 Nominal investment'!F42),NA(),'2.1 Nominal investment'!F42/'Historical population and GDP'!$N39/'Historical population and GDP'!$K39)</f>
        <v>#N/A</v>
      </c>
      <c r="G42" s="41">
        <f>IF(ISBLANK('2.1 Nominal investment'!G42),NA(),'2.1 Nominal investment'!G42/'Historical population and GDP'!$N39/'Historical population and GDP'!$K39)</f>
        <v>49.822304159180618</v>
      </c>
      <c r="H42" s="41">
        <f>IF(ISBLANK('2.1 Nominal investment'!H42),NA(),'2.1 Nominal investment'!H42/'Historical population and GDP'!$N39/'Historical population and GDP'!$K39)</f>
        <v>10.678174486260392</v>
      </c>
      <c r="I42" s="41">
        <f>IF(ISBLANK('2.1 Nominal investment'!I42),NA(),'2.1 Nominal investment'!I42/'Historical population and GDP'!$N39/'Historical population and GDP'!$K39)</f>
        <v>16.338383168615312</v>
      </c>
      <c r="J42" s="41">
        <f>IF(ISBLANK('2.1 Nominal investment'!J42),NA(),'2.1 Nominal investment'!J42/'Historical population and GDP'!$N39/'Historical population and GDP'!$K39)</f>
        <v>24.598554612691906</v>
      </c>
      <c r="K42" s="41" t="e">
        <f>IF(ISBLANK('2.1 Nominal investment'!K42),NA(),'2.1 Nominal investment'!K42/'Historical population and GDP'!$N39/'Historical population and GDP'!$K39)</f>
        <v>#N/A</v>
      </c>
      <c r="L42" s="41">
        <f>IF(ISBLANK('2.1 Nominal investment'!L42),NA(),'2.1 Nominal investment'!L42/'Historical population and GDP'!$N39/'Historical population and GDP'!$K39)</f>
        <v>89.646340589169952</v>
      </c>
      <c r="M42" s="41" t="e">
        <f>IF(ISBLANK('2.1 Nominal investment'!M42),NA(),'2.1 Nominal investment'!M42/'Historical population and GDP'!$N39/'Historical population and GDP'!$K39)</f>
        <v>#N/A</v>
      </c>
      <c r="N42" s="41" t="e">
        <f>IF(ISBLANK('2.1 Nominal investment'!N42),NA(),'2.1 Nominal investment'!N42/'Historical population and GDP'!$N39/'Historical population and GDP'!$K39)</f>
        <v>#N/A</v>
      </c>
      <c r="O42" s="41"/>
      <c r="P42" s="41">
        <f>IF(ISBLANK('2.1 Nominal investment'!P42),NA(),'2.1 Nominal investment'!P42/'Historical population and GDP'!$N39/'Historical population and GDP'!$K39)</f>
        <v>908.91466501511991</v>
      </c>
      <c r="Q42" s="41">
        <f>IF(ISBLANK('2.1 Nominal investment'!Q42),NA(),'2.1 Nominal investment'!Q42/'Historical population and GDP'!$N39/'Historical population and GDP'!$K39)</f>
        <v>130.58327837047719</v>
      </c>
      <c r="R42" s="41">
        <f>IF(ISBLANK('2.1 Nominal investment'!R42),NA(),'2.1 Nominal investment'!R42/'Historical population and GDP'!$N39/'Historical population and GDP'!$K39)</f>
        <v>1039.4979433855972</v>
      </c>
      <c r="S42" s="17"/>
      <c r="T42" s="35"/>
      <c r="U42" s="13"/>
      <c r="V42" s="17"/>
      <c r="W42" s="17"/>
      <c r="X42" s="17"/>
      <c r="Y42" s="17"/>
    </row>
    <row r="43" spans="1:25">
      <c r="A43" s="4">
        <f t="shared" si="0"/>
        <v>1905</v>
      </c>
      <c r="B43" s="41" t="e">
        <f>IF(ISBLANK('2.1 Nominal investment'!B43),NA(),'2.1 Nominal investment'!B43/'Historical population and GDP'!$N40/'Historical population and GDP'!$K40)</f>
        <v>#N/A</v>
      </c>
      <c r="C43" s="41" t="e">
        <f>IF(ISBLANK('2.1 Nominal investment'!C43),NA(),'2.1 Nominal investment'!C43/'Historical population and GDP'!$N40/'Historical population and GDP'!$K40)</f>
        <v>#N/A</v>
      </c>
      <c r="D43" s="41">
        <f>IF(ISBLANK('2.1 Nominal investment'!D43),NA(),'2.1 Nominal investment'!D43/'Historical population and GDP'!$N40/'Historical population and GDP'!$K40)</f>
        <v>233.36332430601615</v>
      </c>
      <c r="E43" s="41">
        <f>IF(ISBLANK('2.1 Nominal investment'!E43),NA(),'2.1 Nominal investment'!E43/'Historical population and GDP'!$N40/'Historical population and GDP'!$K40)</f>
        <v>286.18588215404878</v>
      </c>
      <c r="F43" s="41" t="e">
        <f>IF(ISBLANK('2.1 Nominal investment'!F43),NA(),'2.1 Nominal investment'!F43/'Historical population and GDP'!$N40/'Historical population and GDP'!$K40)</f>
        <v>#N/A</v>
      </c>
      <c r="G43" s="41">
        <f>IF(ISBLANK('2.1 Nominal investment'!G43),NA(),'2.1 Nominal investment'!G43/'Historical population and GDP'!$N40/'Historical population and GDP'!$K40)</f>
        <v>75.467688952149203</v>
      </c>
      <c r="H43" s="41">
        <f>IF(ISBLANK('2.1 Nominal investment'!H43),NA(),'2.1 Nominal investment'!H43/'Historical population and GDP'!$N40/'Historical population and GDP'!$K40)</f>
        <v>25.628359449396925</v>
      </c>
      <c r="I43" s="41">
        <f>IF(ISBLANK('2.1 Nominal investment'!I43),NA(),'2.1 Nominal investment'!I43/'Historical population and GDP'!$N40/'Historical population and GDP'!$K40)</f>
        <v>19.84455618122108</v>
      </c>
      <c r="J43" s="41">
        <f>IF(ISBLANK('2.1 Nominal investment'!J43),NA(),'2.1 Nominal investment'!J43/'Historical population and GDP'!$N40/'Historical population and GDP'!$K40)</f>
        <v>31.961083173214313</v>
      </c>
      <c r="K43" s="41" t="e">
        <f>IF(ISBLANK('2.1 Nominal investment'!K43),NA(),'2.1 Nominal investment'!K43/'Historical population and GDP'!$N40/'Historical population and GDP'!$K40)</f>
        <v>#N/A</v>
      </c>
      <c r="L43" s="41">
        <f>IF(ISBLANK('2.1 Nominal investment'!L43),NA(),'2.1 Nominal investment'!L43/'Historical population and GDP'!$N40/'Historical population and GDP'!$K40)</f>
        <v>84.685668210455077</v>
      </c>
      <c r="M43" s="41" t="e">
        <f>IF(ISBLANK('2.1 Nominal investment'!M43),NA(),'2.1 Nominal investment'!M43/'Historical population and GDP'!$N40/'Historical population and GDP'!$K40)</f>
        <v>#N/A</v>
      </c>
      <c r="N43" s="41" t="e">
        <f>IF(ISBLANK('2.1 Nominal investment'!N43),NA(),'2.1 Nominal investment'!N43/'Historical population and GDP'!$N40/'Historical population and GDP'!$K40)</f>
        <v>#N/A</v>
      </c>
      <c r="O43" s="41"/>
      <c r="P43" s="41">
        <f>IF(ISBLANK('2.1 Nominal investment'!P43),NA(),'2.1 Nominal investment'!P43/'Historical population and GDP'!$N40/'Historical population and GDP'!$K40)</f>
        <v>620.64525486161097</v>
      </c>
      <c r="Q43" s="41">
        <f>IF(ISBLANK('2.1 Nominal investment'!Q43),NA(),'2.1 Nominal investment'!Q43/'Historical population and GDP'!$N40/'Historical population and GDP'!$K40)</f>
        <v>136.49130756489046</v>
      </c>
      <c r="R43" s="41">
        <f>IF(ISBLANK('2.1 Nominal investment'!R43),NA(),'2.1 Nominal investment'!R43/'Historical population and GDP'!$N40/'Historical population and GDP'!$K40)</f>
        <v>757.13656242650143</v>
      </c>
      <c r="S43" s="17"/>
      <c r="T43" s="35"/>
      <c r="U43" s="13"/>
      <c r="V43" s="17"/>
      <c r="W43" s="17"/>
      <c r="X43" s="17"/>
      <c r="Y43" s="17"/>
    </row>
    <row r="44" spans="1:25">
      <c r="A44" s="4">
        <f t="shared" si="0"/>
        <v>1906</v>
      </c>
      <c r="B44" s="41" t="e">
        <f>IF(ISBLANK('2.1 Nominal investment'!B44),NA(),'2.1 Nominal investment'!B44/'Historical population and GDP'!$N41/'Historical population and GDP'!$K41)</f>
        <v>#N/A</v>
      </c>
      <c r="C44" s="41" t="e">
        <f>IF(ISBLANK('2.1 Nominal investment'!C44),NA(),'2.1 Nominal investment'!C44/'Historical population and GDP'!$N41/'Historical population and GDP'!$K41)</f>
        <v>#N/A</v>
      </c>
      <c r="D44" s="41">
        <f>IF(ISBLANK('2.1 Nominal investment'!D44),NA(),'2.1 Nominal investment'!D44/'Historical population and GDP'!$N41/'Historical population and GDP'!$K41)</f>
        <v>238.28241705738711</v>
      </c>
      <c r="E44" s="41">
        <f>IF(ISBLANK('2.1 Nominal investment'!E44),NA(),'2.1 Nominal investment'!E44/'Historical population and GDP'!$N41/'Historical population and GDP'!$K41)</f>
        <v>355.07047596007646</v>
      </c>
      <c r="F44" s="41">
        <f>IF(ISBLANK('2.1 Nominal investment'!F44),NA(),'2.1 Nominal investment'!F44/'Historical population and GDP'!$N41/'Historical population and GDP'!$K41)</f>
        <v>39.964068929087667</v>
      </c>
      <c r="G44" s="41">
        <f>IF(ISBLANK('2.1 Nominal investment'!G44),NA(),'2.1 Nominal investment'!G44/'Historical population and GDP'!$N41/'Historical population and GDP'!$K41)</f>
        <v>58.396476231075049</v>
      </c>
      <c r="H44" s="41">
        <f>IF(ISBLANK('2.1 Nominal investment'!H44),NA(),'2.1 Nominal investment'!H44/'Historical population and GDP'!$N41/'Historical population and GDP'!$K41)</f>
        <v>39.884309176029241</v>
      </c>
      <c r="I44" s="41">
        <f>IF(ISBLANK('2.1 Nominal investment'!I44),NA(),'2.1 Nominal investment'!I44/'Historical population and GDP'!$N41/'Historical population and GDP'!$K41)</f>
        <v>13.196951153628198</v>
      </c>
      <c r="J44" s="41">
        <f>IF(ISBLANK('2.1 Nominal investment'!J44),NA(),'2.1 Nominal investment'!J44/'Historical population and GDP'!$N41/'Historical population and GDP'!$K41)</f>
        <v>50.579178111248119</v>
      </c>
      <c r="K44" s="41" t="e">
        <f>IF(ISBLANK('2.1 Nominal investment'!K44),NA(),'2.1 Nominal investment'!K44/'Historical population and GDP'!$N41/'Historical population and GDP'!$K41)</f>
        <v>#N/A</v>
      </c>
      <c r="L44" s="41">
        <f>IF(ISBLANK('2.1 Nominal investment'!L44),NA(),'2.1 Nominal investment'!L44/'Historical population and GDP'!$N41/'Historical population and GDP'!$K41)</f>
        <v>122.73824226692254</v>
      </c>
      <c r="M44" s="41" t="e">
        <f>IF(ISBLANK('2.1 Nominal investment'!M44),NA(),'2.1 Nominal investment'!M44/'Historical population and GDP'!$N41/'Historical population and GDP'!$K41)</f>
        <v>#N/A</v>
      </c>
      <c r="N44" s="41" t="e">
        <f>IF(ISBLANK('2.1 Nominal investment'!N44),NA(),'2.1 Nominal investment'!N44/'Historical population and GDP'!$N41/'Historical population and GDP'!$K41)</f>
        <v>#N/A</v>
      </c>
      <c r="O44" s="41"/>
      <c r="P44" s="41">
        <f>IF(ISBLANK('2.1 Nominal investment'!P44),NA(),'2.1 Nominal investment'!P44/'Historical population and GDP'!$N41/'Historical population and GDP'!$K41)</f>
        <v>731.59774735365545</v>
      </c>
      <c r="Q44" s="41">
        <f>IF(ISBLANK('2.1 Nominal investment'!Q44),NA(),'2.1 Nominal investment'!Q44/'Historical population and GDP'!$N41/'Historical population and GDP'!$K41)</f>
        <v>186.51437153179887</v>
      </c>
      <c r="R44" s="41">
        <f>IF(ISBLANK('2.1 Nominal investment'!R44),NA(),'2.1 Nominal investment'!R44/'Historical population and GDP'!$N41/'Historical population and GDP'!$K41)</f>
        <v>918.11211888545438</v>
      </c>
      <c r="S44" s="17"/>
      <c r="T44" s="35"/>
      <c r="U44" s="13"/>
      <c r="V44" s="17"/>
      <c r="W44" s="17"/>
      <c r="X44" s="17"/>
      <c r="Y44" s="17"/>
    </row>
    <row r="45" spans="1:25">
      <c r="A45" s="4">
        <f t="shared" si="0"/>
        <v>1907</v>
      </c>
      <c r="B45" s="41" t="e">
        <f>IF(ISBLANK('2.1 Nominal investment'!B45),NA(),'2.1 Nominal investment'!B45/'Historical population and GDP'!$N42/'Historical population and GDP'!$K42)</f>
        <v>#N/A</v>
      </c>
      <c r="C45" s="41" t="e">
        <f>IF(ISBLANK('2.1 Nominal investment'!C45),NA(),'2.1 Nominal investment'!C45/'Historical population and GDP'!$N42/'Historical population and GDP'!$K42)</f>
        <v>#N/A</v>
      </c>
      <c r="D45" s="41">
        <f>IF(ISBLANK('2.1 Nominal investment'!D45),NA(),'2.1 Nominal investment'!D45/'Historical population and GDP'!$N42/'Historical population and GDP'!$K42)</f>
        <v>250.90951105579444</v>
      </c>
      <c r="E45" s="41">
        <f>IF(ISBLANK('2.1 Nominal investment'!E45),NA(),'2.1 Nominal investment'!E45/'Historical population and GDP'!$N42/'Historical population and GDP'!$K42)</f>
        <v>429.71447945131541</v>
      </c>
      <c r="F45" s="41">
        <f>IF(ISBLANK('2.1 Nominal investment'!F45),NA(),'2.1 Nominal investment'!F45/'Historical population and GDP'!$N42/'Historical population and GDP'!$K42)</f>
        <v>39.094458476479943</v>
      </c>
      <c r="G45" s="41">
        <f>IF(ISBLANK('2.1 Nominal investment'!G45),NA(),'2.1 Nominal investment'!G45/'Historical population and GDP'!$N42/'Historical population and GDP'!$K42)</f>
        <v>93.028854252195131</v>
      </c>
      <c r="H45" s="41">
        <f>IF(ISBLANK('2.1 Nominal investment'!H45),NA(),'2.1 Nominal investment'!H45/'Historical population and GDP'!$N42/'Historical population and GDP'!$K42)</f>
        <v>43.289967905765884</v>
      </c>
      <c r="I45" s="41">
        <f>IF(ISBLANK('2.1 Nominal investment'!I45),NA(),'2.1 Nominal investment'!I45/'Historical population and GDP'!$N42/'Historical population and GDP'!$K42)</f>
        <v>19.967853697603239</v>
      </c>
      <c r="J45" s="41">
        <f>IF(ISBLANK('2.1 Nominal investment'!J45),NA(),'2.1 Nominal investment'!J45/'Historical population and GDP'!$N42/'Historical population and GDP'!$K42)</f>
        <v>31.913843654269339</v>
      </c>
      <c r="K45" s="41" t="e">
        <f>IF(ISBLANK('2.1 Nominal investment'!K45),NA(),'2.1 Nominal investment'!K45/'Historical population and GDP'!$N42/'Historical population and GDP'!$K42)</f>
        <v>#N/A</v>
      </c>
      <c r="L45" s="41">
        <f>IF(ISBLANK('2.1 Nominal investment'!L45),NA(),'2.1 Nominal investment'!L45/'Historical population and GDP'!$N42/'Historical population and GDP'!$K42)</f>
        <v>108.58508419330606</v>
      </c>
      <c r="M45" s="41" t="e">
        <f>IF(ISBLANK('2.1 Nominal investment'!M45),NA(),'2.1 Nominal investment'!M45/'Historical population and GDP'!$N42/'Historical population and GDP'!$K42)</f>
        <v>#N/A</v>
      </c>
      <c r="N45" s="41" t="e">
        <f>IF(ISBLANK('2.1 Nominal investment'!N45),NA(),'2.1 Nominal investment'!N45/'Historical population and GDP'!$N42/'Historical population and GDP'!$K42)</f>
        <v>#N/A</v>
      </c>
      <c r="O45" s="41"/>
      <c r="P45" s="41">
        <f>IF(ISBLANK('2.1 Nominal investment'!P45),NA(),'2.1 Nominal investment'!P45/'Historical population and GDP'!$N42/'Historical population and GDP'!$K42)</f>
        <v>856.03727114155072</v>
      </c>
      <c r="Q45" s="41">
        <f>IF(ISBLANK('2.1 Nominal investment'!Q45),NA(),'2.1 Nominal investment'!Q45/'Historical population and GDP'!$N42/'Historical population and GDP'!$K42)</f>
        <v>160.46678154517863</v>
      </c>
      <c r="R45" s="41">
        <f>IF(ISBLANK('2.1 Nominal investment'!R45),NA(),'2.1 Nominal investment'!R45/'Historical population and GDP'!$N42/'Historical population and GDP'!$K42)</f>
        <v>1016.5040526867294</v>
      </c>
      <c r="S45" s="17"/>
      <c r="T45" s="35"/>
      <c r="U45" s="13"/>
      <c r="V45" s="17"/>
      <c r="W45" s="17"/>
      <c r="X45" s="17"/>
      <c r="Y45" s="17"/>
    </row>
    <row r="46" spans="1:25">
      <c r="A46" s="4">
        <f t="shared" si="0"/>
        <v>1908</v>
      </c>
      <c r="B46" s="41" t="e">
        <f>IF(ISBLANK('2.1 Nominal investment'!B46),NA(),'2.1 Nominal investment'!B46/'Historical population and GDP'!$N43/'Historical population and GDP'!$K43)</f>
        <v>#N/A</v>
      </c>
      <c r="C46" s="41" t="e">
        <f>IF(ISBLANK('2.1 Nominal investment'!C46),NA(),'2.1 Nominal investment'!C46/'Historical population and GDP'!$N43/'Historical population and GDP'!$K43)</f>
        <v>#N/A</v>
      </c>
      <c r="D46" s="41">
        <f>IF(ISBLANK('2.1 Nominal investment'!D46),NA(),'2.1 Nominal investment'!D46/'Historical population and GDP'!$N43/'Historical population and GDP'!$K43)</f>
        <v>295.73008908342763</v>
      </c>
      <c r="E46" s="41">
        <f>IF(ISBLANK('2.1 Nominal investment'!E46),NA(),'2.1 Nominal investment'!E46/'Historical population and GDP'!$N43/'Historical population and GDP'!$K43)</f>
        <v>397.24333268556171</v>
      </c>
      <c r="F46" s="41">
        <f>IF(ISBLANK('2.1 Nominal investment'!F46),NA(),'2.1 Nominal investment'!F46/'Historical population and GDP'!$N43/'Historical population and GDP'!$K43)</f>
        <v>37.837892216295643</v>
      </c>
      <c r="G46" s="41">
        <f>IF(ISBLANK('2.1 Nominal investment'!G46),NA(),'2.1 Nominal investment'!G46/'Historical population and GDP'!$N43/'Historical population and GDP'!$K43)</f>
        <v>73.377936727148224</v>
      </c>
      <c r="H46" s="41">
        <f>IF(ISBLANK('2.1 Nominal investment'!H46),NA(),'2.1 Nominal investment'!H46/'Historical population and GDP'!$N43/'Historical population and GDP'!$K43)</f>
        <v>55.690449143528447</v>
      </c>
      <c r="I46" s="41">
        <f>IF(ISBLANK('2.1 Nominal investment'!I46),NA(),'2.1 Nominal investment'!I46/'Historical population and GDP'!$N43/'Historical population and GDP'!$K43)</f>
        <v>21.553811477055856</v>
      </c>
      <c r="J46" s="41">
        <f>IF(ISBLANK('2.1 Nominal investment'!J46),NA(),'2.1 Nominal investment'!J46/'Historical population and GDP'!$N43/'Historical population and GDP'!$K43)</f>
        <v>31.250728794025548</v>
      </c>
      <c r="K46" s="41" t="e">
        <f>IF(ISBLANK('2.1 Nominal investment'!K46),NA(),'2.1 Nominal investment'!K46/'Historical population and GDP'!$N43/'Historical population and GDP'!$K43)</f>
        <v>#N/A</v>
      </c>
      <c r="L46" s="41">
        <f>IF(ISBLANK('2.1 Nominal investment'!L46),NA(),'2.1 Nominal investment'!L46/'Historical population and GDP'!$N43/'Historical population and GDP'!$K43)</f>
        <v>131.66724097102644</v>
      </c>
      <c r="M46" s="41" t="e">
        <f>IF(ISBLANK('2.1 Nominal investment'!M46),NA(),'2.1 Nominal investment'!M46/'Historical population and GDP'!$N43/'Historical population and GDP'!$K43)</f>
        <v>#N/A</v>
      </c>
      <c r="N46" s="41" t="e">
        <f>IF(ISBLANK('2.1 Nominal investment'!N46),NA(),'2.1 Nominal investment'!N46/'Historical population and GDP'!$N43/'Historical population and GDP'!$K43)</f>
        <v>#N/A</v>
      </c>
      <c r="O46" s="41"/>
      <c r="P46" s="41">
        <f>IF(ISBLANK('2.1 Nominal investment'!P46),NA(),'2.1 Nominal investment'!P46/'Historical population and GDP'!$N43/'Historical population and GDP'!$K43)</f>
        <v>859.87969985596169</v>
      </c>
      <c r="Q46" s="41">
        <f>IF(ISBLANK('2.1 Nominal investment'!Q46),NA(),'2.1 Nominal investment'!Q46/'Historical population and GDP'!$N43/'Historical population and GDP'!$K43)</f>
        <v>184.47178124210782</v>
      </c>
      <c r="R46" s="41">
        <f>IF(ISBLANK('2.1 Nominal investment'!R46),NA(),'2.1 Nominal investment'!R46/'Historical population and GDP'!$N43/'Historical population and GDP'!$K43)</f>
        <v>1044.3514810980696</v>
      </c>
      <c r="S46" s="17"/>
      <c r="T46" s="35"/>
      <c r="U46" s="13"/>
      <c r="V46" s="17"/>
      <c r="W46" s="17"/>
      <c r="X46" s="17"/>
      <c r="Y46" s="17"/>
    </row>
    <row r="47" spans="1:25">
      <c r="A47" s="4">
        <f t="shared" si="0"/>
        <v>1909</v>
      </c>
      <c r="B47" s="41" t="e">
        <f>IF(ISBLANK('2.1 Nominal investment'!B47),NA(),'2.1 Nominal investment'!B47/'Historical population and GDP'!$N44/'Historical population and GDP'!$K44)</f>
        <v>#N/A</v>
      </c>
      <c r="C47" s="41" t="e">
        <f>IF(ISBLANK('2.1 Nominal investment'!C47),NA(),'2.1 Nominal investment'!C47/'Historical population and GDP'!$N44/'Historical population and GDP'!$K44)</f>
        <v>#N/A</v>
      </c>
      <c r="D47" s="41">
        <f>IF(ISBLANK('2.1 Nominal investment'!D47),NA(),'2.1 Nominal investment'!D47/'Historical population and GDP'!$N44/'Historical population and GDP'!$K44)</f>
        <v>230.6554744741515</v>
      </c>
      <c r="E47" s="41">
        <f>IF(ISBLANK('2.1 Nominal investment'!E47),NA(),'2.1 Nominal investment'!E47/'Historical population and GDP'!$N44/'Historical population and GDP'!$K44)</f>
        <v>673.49629133956239</v>
      </c>
      <c r="F47" s="41">
        <f>IF(ISBLANK('2.1 Nominal investment'!F47),NA(),'2.1 Nominal investment'!F47/'Historical population and GDP'!$N44/'Historical population and GDP'!$K44)</f>
        <v>37.056519914535677</v>
      </c>
      <c r="G47" s="41">
        <f>IF(ISBLANK('2.1 Nominal investment'!G47),NA(),'2.1 Nominal investment'!G47/'Historical population and GDP'!$N44/'Historical population and GDP'!$K44)</f>
        <v>90.970123398036591</v>
      </c>
      <c r="H47" s="41">
        <f>IF(ISBLANK('2.1 Nominal investment'!H47),NA(),'2.1 Nominal investment'!H47/'Historical population and GDP'!$N44/'Historical population and GDP'!$K44)</f>
        <v>54.029970911854413</v>
      </c>
      <c r="I47" s="41">
        <f>IF(ISBLANK('2.1 Nominal investment'!I47),NA(),'2.1 Nominal investment'!I47/'Historical population and GDP'!$N44/'Historical population and GDP'!$K44)</f>
        <v>24.19689026639022</v>
      </c>
      <c r="J47" s="41">
        <f>IF(ISBLANK('2.1 Nominal investment'!J47),NA(),'2.1 Nominal investment'!J47/'Historical population and GDP'!$N44/'Historical population and GDP'!$K44)</f>
        <v>29.063937187871119</v>
      </c>
      <c r="K47" s="41" t="e">
        <f>IF(ISBLANK('2.1 Nominal investment'!K47),NA(),'2.1 Nominal investment'!K47/'Historical population and GDP'!$N44/'Historical population and GDP'!$K44)</f>
        <v>#N/A</v>
      </c>
      <c r="L47" s="41">
        <f>IF(ISBLANK('2.1 Nominal investment'!L47),NA(),'2.1 Nominal investment'!L47/'Historical population and GDP'!$N44/'Historical population and GDP'!$K44)</f>
        <v>133.99174425479811</v>
      </c>
      <c r="M47" s="41" t="e">
        <f>IF(ISBLANK('2.1 Nominal investment'!M47),NA(),'2.1 Nominal investment'!M47/'Historical population and GDP'!$N44/'Historical population and GDP'!$K44)</f>
        <v>#N/A</v>
      </c>
      <c r="N47" s="41" t="e">
        <f>IF(ISBLANK('2.1 Nominal investment'!N47),NA(),'2.1 Nominal investment'!N47/'Historical population and GDP'!$N44/'Historical population and GDP'!$K44)</f>
        <v>#N/A</v>
      </c>
      <c r="O47" s="41"/>
      <c r="P47" s="41">
        <f>IF(ISBLANK('2.1 Nominal investment'!P47),NA(),'2.1 Nominal investment'!P47/'Historical population and GDP'!$N44/'Historical population and GDP'!$K44)</f>
        <v>1086.2083800381408</v>
      </c>
      <c r="Q47" s="41">
        <f>IF(ISBLANK('2.1 Nominal investment'!Q47),NA(),'2.1 Nominal investment'!Q47/'Historical population and GDP'!$N44/'Historical population and GDP'!$K44)</f>
        <v>187.25257170905942</v>
      </c>
      <c r="R47" s="41">
        <f>IF(ISBLANK('2.1 Nominal investment'!R47),NA(),'2.1 Nominal investment'!R47/'Historical population and GDP'!$N44/'Historical population and GDP'!$K44)</f>
        <v>1273.4609517472002</v>
      </c>
      <c r="S47" s="17"/>
      <c r="T47" s="35"/>
      <c r="U47" s="13"/>
      <c r="V47" s="17"/>
      <c r="W47" s="17"/>
      <c r="X47" s="17"/>
      <c r="Y47" s="17"/>
    </row>
    <row r="48" spans="1:25">
      <c r="A48" s="4">
        <f t="shared" si="0"/>
        <v>1910</v>
      </c>
      <c r="B48" s="41" t="e">
        <f>IF(ISBLANK('2.1 Nominal investment'!B48),NA(),'2.1 Nominal investment'!B48/'Historical population and GDP'!$N45/'Historical population and GDP'!$K45)</f>
        <v>#N/A</v>
      </c>
      <c r="C48" s="41" t="e">
        <f>IF(ISBLANK('2.1 Nominal investment'!C48),NA(),'2.1 Nominal investment'!C48/'Historical population and GDP'!$N45/'Historical population and GDP'!$K45)</f>
        <v>#N/A</v>
      </c>
      <c r="D48" s="41">
        <f>IF(ISBLANK('2.1 Nominal investment'!D48),NA(),'2.1 Nominal investment'!D48/'Historical population and GDP'!$N45/'Historical population and GDP'!$K45)</f>
        <v>245.17607793445828</v>
      </c>
      <c r="E48" s="41">
        <f>IF(ISBLANK('2.1 Nominal investment'!E48),NA(),'2.1 Nominal investment'!E48/'Historical population and GDP'!$N45/'Historical population and GDP'!$K45)</f>
        <v>370.07240436212771</v>
      </c>
      <c r="F48" s="41">
        <f>IF(ISBLANK('2.1 Nominal investment'!F48),NA(),'2.1 Nominal investment'!F48/'Historical population and GDP'!$N45/'Historical population and GDP'!$K45)</f>
        <v>36.314236464990515</v>
      </c>
      <c r="G48" s="41">
        <f>IF(ISBLANK('2.1 Nominal investment'!G48),NA(),'2.1 Nominal investment'!G48/'Historical population and GDP'!$N45/'Historical population and GDP'!$K45)</f>
        <v>101.35901342637915</v>
      </c>
      <c r="H48" s="41">
        <f>IF(ISBLANK('2.1 Nominal investment'!H48),NA(),'2.1 Nominal investment'!H48/'Historical population and GDP'!$N45/'Historical population and GDP'!$K45)</f>
        <v>46.274116097772236</v>
      </c>
      <c r="I48" s="41">
        <f>IF(ISBLANK('2.1 Nominal investment'!I48),NA(),'2.1 Nominal investment'!I48/'Historical population and GDP'!$N45/'Historical population and GDP'!$K45)</f>
        <v>17.405165609147904</v>
      </c>
      <c r="J48" s="41">
        <f>IF(ISBLANK('2.1 Nominal investment'!J48),NA(),'2.1 Nominal investment'!J48/'Historical population and GDP'!$N45/'Historical population and GDP'!$K45)</f>
        <v>27.709658346779911</v>
      </c>
      <c r="K48" s="41" t="e">
        <f>IF(ISBLANK('2.1 Nominal investment'!K48),NA(),'2.1 Nominal investment'!K48/'Historical population and GDP'!$N45/'Historical population and GDP'!$K45)</f>
        <v>#N/A</v>
      </c>
      <c r="L48" s="41">
        <f>IF(ISBLANK('2.1 Nominal investment'!L48),NA(),'2.1 Nominal investment'!L48/'Historical population and GDP'!$N45/'Historical population and GDP'!$K45)</f>
        <v>139.97672065915546</v>
      </c>
      <c r="M48" s="41" t="e">
        <f>IF(ISBLANK('2.1 Nominal investment'!M48),NA(),'2.1 Nominal investment'!M48/'Historical population and GDP'!$N45/'Historical population and GDP'!$K45)</f>
        <v>#N/A</v>
      </c>
      <c r="N48" s="41" t="e">
        <f>IF(ISBLANK('2.1 Nominal investment'!N48),NA(),'2.1 Nominal investment'!N48/'Historical population and GDP'!$N45/'Historical population and GDP'!$K45)</f>
        <v>#N/A</v>
      </c>
      <c r="O48" s="41"/>
      <c r="P48" s="41">
        <f>IF(ISBLANK('2.1 Nominal investment'!P48),NA(),'2.1 Nominal investment'!P48/'Historical population and GDP'!$N45/'Historical population and GDP'!$K45)</f>
        <v>799.19584828572783</v>
      </c>
      <c r="Q48" s="41">
        <f>IF(ISBLANK('2.1 Nominal investment'!Q48),NA(),'2.1 Nominal investment'!Q48/'Historical population and GDP'!$N45/'Historical population and GDP'!$K45)</f>
        <v>185.09154461508328</v>
      </c>
      <c r="R48" s="41">
        <f>IF(ISBLANK('2.1 Nominal investment'!R48),NA(),'2.1 Nominal investment'!R48/'Historical population and GDP'!$N45/'Historical population and GDP'!$K45)</f>
        <v>984.28739290081114</v>
      </c>
      <c r="S48" s="17"/>
      <c r="T48" s="35"/>
      <c r="U48" s="13"/>
      <c r="V48" s="17"/>
      <c r="W48" s="17"/>
      <c r="X48" s="17"/>
      <c r="Y48" s="17"/>
    </row>
    <row r="49" spans="1:25">
      <c r="A49" s="4">
        <f t="shared" si="0"/>
        <v>1911</v>
      </c>
      <c r="B49" s="41" t="e">
        <f>IF(ISBLANK('2.1 Nominal investment'!B49),NA(),'2.1 Nominal investment'!B49/'Historical population and GDP'!$N46/'Historical population and GDP'!$K46)</f>
        <v>#N/A</v>
      </c>
      <c r="C49" s="41" t="e">
        <f>IF(ISBLANK('2.1 Nominal investment'!C49),NA(),'2.1 Nominal investment'!C49/'Historical population and GDP'!$N46/'Historical population and GDP'!$K46)</f>
        <v>#N/A</v>
      </c>
      <c r="D49" s="41">
        <f>IF(ISBLANK('2.1 Nominal investment'!D49),NA(),'2.1 Nominal investment'!D49/'Historical population and GDP'!$N46/'Historical population and GDP'!$K46)</f>
        <v>283.02271997824477</v>
      </c>
      <c r="E49" s="41">
        <f>IF(ISBLANK('2.1 Nominal investment'!E49),NA(),'2.1 Nominal investment'!E49/'Historical population and GDP'!$N46/'Historical population and GDP'!$K46)</f>
        <v>341.31389471807688</v>
      </c>
      <c r="F49" s="41">
        <f>IF(ISBLANK('2.1 Nominal investment'!F49),NA(),'2.1 Nominal investment'!F49/'Historical population and GDP'!$N46/'Historical population and GDP'!$K46)</f>
        <v>169.54164756233075</v>
      </c>
      <c r="G49" s="41">
        <f>IF(ISBLANK('2.1 Nominal investment'!G49),NA(),'2.1 Nominal investment'!G49/'Historical population and GDP'!$N46/'Historical population and GDP'!$K46)</f>
        <v>96.040103487891002</v>
      </c>
      <c r="H49" s="41">
        <f>IF(ISBLANK('2.1 Nominal investment'!H49),NA(),'2.1 Nominal investment'!H49/'Historical population and GDP'!$N46/'Historical population and GDP'!$K46)</f>
        <v>44.445660293765627</v>
      </c>
      <c r="I49" s="41">
        <f>IF(ISBLANK('2.1 Nominal investment'!I49),NA(),'2.1 Nominal investment'!I49/'Historical population and GDP'!$N46/'Historical population and GDP'!$K46)</f>
        <v>29.840334874893106</v>
      </c>
      <c r="J49" s="41">
        <f>IF(ISBLANK('2.1 Nominal investment'!J49),NA(),'2.1 Nominal investment'!J49/'Historical population and GDP'!$N46/'Historical population and GDP'!$K46)</f>
        <v>25.840386588670228</v>
      </c>
      <c r="K49" s="41" t="e">
        <f>IF(ISBLANK('2.1 Nominal investment'!K49),NA(),'2.1 Nominal investment'!K49/'Historical population and GDP'!$N46/'Historical population and GDP'!$K46)</f>
        <v>#N/A</v>
      </c>
      <c r="L49" s="41">
        <f>IF(ISBLANK('2.1 Nominal investment'!L49),NA(),'2.1 Nominal investment'!L49/'Historical population and GDP'!$N46/'Historical population and GDP'!$K46)</f>
        <v>186.67489171459871</v>
      </c>
      <c r="M49" s="41" t="e">
        <f>IF(ISBLANK('2.1 Nominal investment'!M49),NA(),'2.1 Nominal investment'!M49/'Historical population and GDP'!$N46/'Historical population and GDP'!$K46)</f>
        <v>#N/A</v>
      </c>
      <c r="N49" s="41" t="e">
        <f>IF(ISBLANK('2.1 Nominal investment'!N49),NA(),'2.1 Nominal investment'!N49/'Historical population and GDP'!$N46/'Historical population and GDP'!$K46)</f>
        <v>#N/A</v>
      </c>
      <c r="O49" s="41"/>
      <c r="P49" s="41">
        <f>IF(ISBLANK('2.1 Nominal investment'!P49),NA(),'2.1 Nominal investment'!P49/'Historical population and GDP'!$N46/'Historical population and GDP'!$K46)</f>
        <v>934.364026040309</v>
      </c>
      <c r="Q49" s="41">
        <f>IF(ISBLANK('2.1 Nominal investment'!Q49),NA(),'2.1 Nominal investment'!Q49/'Historical population and GDP'!$N46/'Historical population and GDP'!$K46)</f>
        <v>242.35561317816203</v>
      </c>
      <c r="R49" s="41">
        <f>IF(ISBLANK('2.1 Nominal investment'!R49),NA(),'2.1 Nominal investment'!R49/'Historical population and GDP'!$N46/'Historical population and GDP'!$K46)</f>
        <v>1176.719639218471</v>
      </c>
      <c r="S49" s="17"/>
      <c r="T49" s="35"/>
      <c r="U49" s="13"/>
      <c r="V49" s="17"/>
      <c r="W49" s="17"/>
      <c r="X49" s="17"/>
      <c r="Y49" s="17"/>
    </row>
    <row r="50" spans="1:25">
      <c r="A50" s="4">
        <f t="shared" si="0"/>
        <v>1912</v>
      </c>
      <c r="B50" s="41" t="e">
        <f>IF(ISBLANK('2.1 Nominal investment'!B50),NA(),'2.1 Nominal investment'!B50/'Historical population and GDP'!$N47/'Historical population and GDP'!$K47)</f>
        <v>#N/A</v>
      </c>
      <c r="C50" s="41" t="e">
        <f>IF(ISBLANK('2.1 Nominal investment'!C50),NA(),'2.1 Nominal investment'!C50/'Historical population and GDP'!$N47/'Historical population and GDP'!$K47)</f>
        <v>#N/A</v>
      </c>
      <c r="D50" s="41">
        <f>IF(ISBLANK('2.1 Nominal investment'!D50),NA(),'2.1 Nominal investment'!D50/'Historical population and GDP'!$N47/'Historical population and GDP'!$K47)</f>
        <v>269.70161810509705</v>
      </c>
      <c r="E50" s="41">
        <f>IF(ISBLANK('2.1 Nominal investment'!E50),NA(),'2.1 Nominal investment'!E50/'Historical population and GDP'!$N47/'Historical population and GDP'!$K47)</f>
        <v>317.1832564821961</v>
      </c>
      <c r="F50" s="41">
        <f>IF(ISBLANK('2.1 Nominal investment'!F50),NA(),'2.1 Nominal investment'!F50/'Historical population and GDP'!$N47/'Historical population and GDP'!$K47)</f>
        <v>165.28661012781302</v>
      </c>
      <c r="G50" s="41">
        <f>IF(ISBLANK('2.1 Nominal investment'!G50),NA(),'2.1 Nominal investment'!G50/'Historical population and GDP'!$N47/'Historical population and GDP'!$K47)</f>
        <v>127.89875201916206</v>
      </c>
      <c r="H50" s="41">
        <f>IF(ISBLANK('2.1 Nominal investment'!H50),NA(),'2.1 Nominal investment'!H50/'Historical population and GDP'!$N47/'Historical population and GDP'!$K47)</f>
        <v>43.70150776527742</v>
      </c>
      <c r="I50" s="41">
        <f>IF(ISBLANK('2.1 Nominal investment'!I50),NA(),'2.1 Nominal investment'!I50/'Historical population and GDP'!$N47/'Historical population and GDP'!$K47)</f>
        <v>36.102549619642403</v>
      </c>
      <c r="J50" s="41">
        <f>IF(ISBLANK('2.1 Nominal investment'!J50),NA(),'2.1 Nominal investment'!J50/'Historical population and GDP'!$N47/'Historical population and GDP'!$K47)</f>
        <v>28.242626628837048</v>
      </c>
      <c r="K50" s="41" t="e">
        <f>IF(ISBLANK('2.1 Nominal investment'!K50),NA(),'2.1 Nominal investment'!K50/'Historical population and GDP'!$N47/'Historical population and GDP'!$K47)</f>
        <v>#N/A</v>
      </c>
      <c r="L50" s="41">
        <f>IF(ISBLANK('2.1 Nominal investment'!L50),NA(),'2.1 Nominal investment'!L50/'Historical population and GDP'!$N47/'Historical population and GDP'!$K47)</f>
        <v>122.8152409153749</v>
      </c>
      <c r="M50" s="41" t="e">
        <f>IF(ISBLANK('2.1 Nominal investment'!M50),NA(),'2.1 Nominal investment'!M50/'Historical population and GDP'!$N47/'Historical population and GDP'!$K47)</f>
        <v>#N/A</v>
      </c>
      <c r="N50" s="41" t="e">
        <f>IF(ISBLANK('2.1 Nominal investment'!N50),NA(),'2.1 Nominal investment'!N50/'Historical population and GDP'!$N47/'Historical population and GDP'!$K47)</f>
        <v>#N/A</v>
      </c>
      <c r="O50" s="41"/>
      <c r="P50" s="41">
        <f>IF(ISBLANK('2.1 Nominal investment'!P50),NA(),'2.1 Nominal investment'!P50/'Historical population and GDP'!$N47/'Historical population and GDP'!$K47)</f>
        <v>923.77174449954566</v>
      </c>
      <c r="Q50" s="41">
        <f>IF(ISBLANK('2.1 Nominal investment'!Q50),NA(),'2.1 Nominal investment'!Q50/'Historical population and GDP'!$N47/'Historical population and GDP'!$K47)</f>
        <v>187.16041716385433</v>
      </c>
      <c r="R50" s="41">
        <f>IF(ISBLANK('2.1 Nominal investment'!R50),NA(),'2.1 Nominal investment'!R50/'Historical population and GDP'!$N47/'Historical population and GDP'!$K47)</f>
        <v>1110.9321616633999</v>
      </c>
      <c r="S50" s="17"/>
      <c r="T50" s="35"/>
      <c r="U50" s="13"/>
      <c r="V50" s="17"/>
      <c r="W50" s="17"/>
      <c r="X50" s="17"/>
      <c r="Y50" s="17"/>
    </row>
    <row r="51" spans="1:25">
      <c r="A51" s="4">
        <f t="shared" si="0"/>
        <v>1913</v>
      </c>
      <c r="B51" s="41" t="e">
        <f>IF(ISBLANK('2.1 Nominal investment'!B51),NA(),'2.1 Nominal investment'!B51/'Historical population and GDP'!$N48/'Historical population and GDP'!$K48)</f>
        <v>#N/A</v>
      </c>
      <c r="C51" s="41" t="e">
        <f>IF(ISBLANK('2.1 Nominal investment'!C51),NA(),'2.1 Nominal investment'!C51/'Historical population and GDP'!$N48/'Historical population and GDP'!$K48)</f>
        <v>#N/A</v>
      </c>
      <c r="D51" s="41">
        <f>IF(ISBLANK('2.1 Nominal investment'!D51),NA(),'2.1 Nominal investment'!D51/'Historical population and GDP'!$N48/'Historical population and GDP'!$K48)</f>
        <v>283.7266682954596</v>
      </c>
      <c r="E51" s="41">
        <f>IF(ISBLANK('2.1 Nominal investment'!E51),NA(),'2.1 Nominal investment'!E51/'Historical population and GDP'!$N48/'Historical population and GDP'!$K48)</f>
        <v>297.21006309413673</v>
      </c>
      <c r="F51" s="41">
        <f>IF(ISBLANK('2.1 Nominal investment'!F51),NA(),'2.1 Nominal investment'!F51/'Historical population and GDP'!$N48/'Historical population and GDP'!$K48)</f>
        <v>160.6218899641778</v>
      </c>
      <c r="G51" s="41">
        <f>IF(ISBLANK('2.1 Nominal investment'!G51),NA(),'2.1 Nominal investment'!G51/'Historical population and GDP'!$N48/'Historical population and GDP'!$K48)</f>
        <v>174.53811848738999</v>
      </c>
      <c r="H51" s="41">
        <f>IF(ISBLANK('2.1 Nominal investment'!H51),NA(),'2.1 Nominal investment'!H51/'Historical population and GDP'!$N48/'Historical population and GDP'!$K48)</f>
        <v>57.962683707986706</v>
      </c>
      <c r="I51" s="41">
        <f>IF(ISBLANK('2.1 Nominal investment'!I51),NA(),'2.1 Nominal investment'!I51/'Historical population and GDP'!$N48/'Historical population and GDP'!$K48)</f>
        <v>34.390512252540688</v>
      </c>
      <c r="J51" s="41">
        <f>IF(ISBLANK('2.1 Nominal investment'!J51),NA(),'2.1 Nominal investment'!J51/'Historical population and GDP'!$N48/'Historical population and GDP'!$K48)</f>
        <v>31.722238005977882</v>
      </c>
      <c r="K51" s="41" t="e">
        <f>IF(ISBLANK('2.1 Nominal investment'!K51),NA(),'2.1 Nominal investment'!K51/'Historical population and GDP'!$N48/'Historical population and GDP'!$K48)</f>
        <v>#N/A</v>
      </c>
      <c r="L51" s="41">
        <f>IF(ISBLANK('2.1 Nominal investment'!L51),NA(),'2.1 Nominal investment'!L51/'Historical population and GDP'!$N48/'Historical population and GDP'!$K48)</f>
        <v>85.057086636962012</v>
      </c>
      <c r="M51" s="41" t="e">
        <f>IF(ISBLANK('2.1 Nominal investment'!M51),NA(),'2.1 Nominal investment'!M51/'Historical population and GDP'!$N48/'Historical population and GDP'!$K48)</f>
        <v>#N/A</v>
      </c>
      <c r="N51" s="41" t="e">
        <f>IF(ISBLANK('2.1 Nominal investment'!N51),NA(),'2.1 Nominal investment'!N51/'Historical population and GDP'!$N48/'Historical population and GDP'!$K48)</f>
        <v>#N/A</v>
      </c>
      <c r="O51" s="41"/>
      <c r="P51" s="41">
        <f>IF(ISBLANK('2.1 Nominal investment'!P51),NA(),'2.1 Nominal investment'!P51/'Historical population and GDP'!$N48/'Historical population and GDP'!$K48)</f>
        <v>974.05942354915089</v>
      </c>
      <c r="Q51" s="41">
        <f>IF(ISBLANK('2.1 Nominal investment'!Q51),NA(),'2.1 Nominal investment'!Q51/'Historical population and GDP'!$N48/'Historical population and GDP'!$K48)</f>
        <v>151.16983689548056</v>
      </c>
      <c r="R51" s="41">
        <f>IF(ISBLANK('2.1 Nominal investment'!R51),NA(),'2.1 Nominal investment'!R51/'Historical population and GDP'!$N48/'Historical population and GDP'!$K48)</f>
        <v>1125.2292604446313</v>
      </c>
      <c r="S51" s="17"/>
      <c r="T51" s="35"/>
      <c r="U51" s="13"/>
      <c r="V51" s="17"/>
      <c r="W51" s="17"/>
      <c r="X51" s="17"/>
      <c r="Y51" s="17"/>
    </row>
    <row r="52" spans="1:25">
      <c r="A52" s="4">
        <f t="shared" si="0"/>
        <v>1914</v>
      </c>
      <c r="B52" s="41" t="e">
        <f>IF(ISBLANK('2.1 Nominal investment'!B52),NA(),'2.1 Nominal investment'!B52/'Historical population and GDP'!$N49/'Historical population and GDP'!$K49)</f>
        <v>#N/A</v>
      </c>
      <c r="C52" s="41" t="e">
        <f>IF(ISBLANK('2.1 Nominal investment'!C52),NA(),'2.1 Nominal investment'!C52/'Historical population and GDP'!$N49/'Historical population and GDP'!$K49)</f>
        <v>#N/A</v>
      </c>
      <c r="D52" s="41">
        <f>IF(ISBLANK('2.1 Nominal investment'!D52),NA(),'2.1 Nominal investment'!D52/'Historical population and GDP'!$N49/'Historical population and GDP'!$K49)</f>
        <v>287.50586972974048</v>
      </c>
      <c r="E52" s="41">
        <f>IF(ISBLANK('2.1 Nominal investment'!E52),NA(),'2.1 Nominal investment'!E52/'Historical population and GDP'!$N49/'Historical population and GDP'!$K49)</f>
        <v>282.39615820473915</v>
      </c>
      <c r="F52" s="41">
        <f>IF(ISBLANK('2.1 Nominal investment'!F52),NA(),'2.1 Nominal investment'!F52/'Historical population and GDP'!$N49/'Historical population and GDP'!$K49)</f>
        <v>159.0523853973136</v>
      </c>
      <c r="G52" s="41">
        <f>IF(ISBLANK('2.1 Nominal investment'!G52),NA(),'2.1 Nominal investment'!G52/'Historical population and GDP'!$N49/'Historical population and GDP'!$K49)</f>
        <v>121.31739133473612</v>
      </c>
      <c r="H52" s="41">
        <f>IF(ISBLANK('2.1 Nominal investment'!H52),NA(),'2.1 Nominal investment'!H52/'Historical population and GDP'!$N49/'Historical population and GDP'!$K49)</f>
        <v>77.841738231828657</v>
      </c>
      <c r="I52" s="41">
        <f>IF(ISBLANK('2.1 Nominal investment'!I52),NA(),'2.1 Nominal investment'!I52/'Historical population and GDP'!$N49/'Historical population and GDP'!$K49)</f>
        <v>34.691980225420394</v>
      </c>
      <c r="J52" s="41">
        <f>IF(ISBLANK('2.1 Nominal investment'!J52),NA(),'2.1 Nominal investment'!J52/'Historical population and GDP'!$N49/'Historical population and GDP'!$K49)</f>
        <v>30.222411531291709</v>
      </c>
      <c r="K52" s="41" t="e">
        <f>IF(ISBLANK('2.1 Nominal investment'!K52),NA(),'2.1 Nominal investment'!K52/'Historical population and GDP'!$N49/'Historical population and GDP'!$K49)</f>
        <v>#N/A</v>
      </c>
      <c r="L52" s="41">
        <f>IF(ISBLANK('2.1 Nominal investment'!L52),NA(),'2.1 Nominal investment'!L52/'Historical population and GDP'!$N49/'Historical population and GDP'!$K49)</f>
        <v>75.13520856933637</v>
      </c>
      <c r="M52" s="41" t="e">
        <f>IF(ISBLANK('2.1 Nominal investment'!M52),NA(),'2.1 Nominal investment'!M52/'Historical population and GDP'!$N49/'Historical population and GDP'!$K49)</f>
        <v>#N/A</v>
      </c>
      <c r="N52" s="41" t="e">
        <f>IF(ISBLANK('2.1 Nominal investment'!N52),NA(),'2.1 Nominal investment'!N52/'Historical population and GDP'!$N49/'Historical population and GDP'!$K49)</f>
        <v>#N/A</v>
      </c>
      <c r="O52" s="41"/>
      <c r="P52" s="41">
        <f>IF(ISBLANK('2.1 Nominal investment'!P52),NA(),'2.1 Nominal investment'!P52/'Historical population and GDP'!$N49/'Historical population and GDP'!$K49)</f>
        <v>928.11354289835811</v>
      </c>
      <c r="Q52" s="41">
        <f>IF(ISBLANK('2.1 Nominal investment'!Q52),NA(),'2.1 Nominal investment'!Q52/'Historical population and GDP'!$N49/'Historical population and GDP'!$K49)</f>
        <v>140.04960032604848</v>
      </c>
      <c r="R52" s="41">
        <f>IF(ISBLANK('2.1 Nominal investment'!R52),NA(),'2.1 Nominal investment'!R52/'Historical population and GDP'!$N49/'Historical population and GDP'!$K49)</f>
        <v>1068.1631432244064</v>
      </c>
      <c r="S52" s="17"/>
      <c r="T52" s="35"/>
      <c r="U52" s="13"/>
      <c r="V52" s="17"/>
      <c r="W52" s="17"/>
      <c r="X52" s="17"/>
      <c r="Y52" s="17"/>
    </row>
    <row r="53" spans="1:25">
      <c r="A53" s="4">
        <f t="shared" si="0"/>
        <v>1915</v>
      </c>
      <c r="B53" s="41" t="e">
        <f>IF(ISBLANK('2.1 Nominal investment'!B53),NA(),'2.1 Nominal investment'!B53/'Historical population and GDP'!$N50/'Historical population and GDP'!$K50)</f>
        <v>#N/A</v>
      </c>
      <c r="C53" s="41" t="e">
        <f>IF(ISBLANK('2.1 Nominal investment'!C53),NA(),'2.1 Nominal investment'!C53/'Historical population and GDP'!$N50/'Historical population and GDP'!$K50)</f>
        <v>#N/A</v>
      </c>
      <c r="D53" s="41">
        <f>IF(ISBLANK('2.1 Nominal investment'!D53),NA(),'2.1 Nominal investment'!D53/'Historical population and GDP'!$N50/'Historical population and GDP'!$K50)</f>
        <v>231.25168010148371</v>
      </c>
      <c r="E53" s="41">
        <f>IF(ISBLANK('2.1 Nominal investment'!E53),NA(),'2.1 Nominal investment'!E53/'Historical population and GDP'!$N50/'Historical population and GDP'!$K50)</f>
        <v>246.23816168429573</v>
      </c>
      <c r="F53" s="41">
        <f>IF(ISBLANK('2.1 Nominal investment'!F53),NA(),'2.1 Nominal investment'!F53/'Historical population and GDP'!$N50/'Historical population and GDP'!$K50)</f>
        <v>158.08750226341593</v>
      </c>
      <c r="G53" s="41">
        <f>IF(ISBLANK('2.1 Nominal investment'!G53),NA(),'2.1 Nominal investment'!G53/'Historical population and GDP'!$N50/'Historical population and GDP'!$K50)</f>
        <v>71.780271297983447</v>
      </c>
      <c r="H53" s="41">
        <f>IF(ISBLANK('2.1 Nominal investment'!H53),NA(),'2.1 Nominal investment'!H53/'Historical population and GDP'!$N50/'Historical population and GDP'!$K50)</f>
        <v>69.409391536527068</v>
      </c>
      <c r="I53" s="41">
        <f>IF(ISBLANK('2.1 Nominal investment'!I53),NA(),'2.1 Nominal investment'!I53/'Historical population and GDP'!$N50/'Historical population and GDP'!$K50)</f>
        <v>28.670877589549001</v>
      </c>
      <c r="J53" s="41">
        <f>IF(ISBLANK('2.1 Nominal investment'!J53),NA(),'2.1 Nominal investment'!J53/'Historical population and GDP'!$N50/'Historical population and GDP'!$K50)</f>
        <v>20.929930772637004</v>
      </c>
      <c r="K53" s="41" t="e">
        <f>IF(ISBLANK('2.1 Nominal investment'!K53),NA(),'2.1 Nominal investment'!K53/'Historical population and GDP'!$N50/'Historical population and GDP'!$K50)</f>
        <v>#N/A</v>
      </c>
      <c r="L53" s="41">
        <f>IF(ISBLANK('2.1 Nominal investment'!L53),NA(),'2.1 Nominal investment'!L53/'Historical population and GDP'!$N50/'Historical population and GDP'!$K50)</f>
        <v>64.777253338435131</v>
      </c>
      <c r="M53" s="41" t="e">
        <f>IF(ISBLANK('2.1 Nominal investment'!M53),NA(),'2.1 Nominal investment'!M53/'Historical population and GDP'!$N50/'Historical population and GDP'!$K50)</f>
        <v>#N/A</v>
      </c>
      <c r="N53" s="41" t="e">
        <f>IF(ISBLANK('2.1 Nominal investment'!N53),NA(),'2.1 Nominal investment'!N53/'Historical population and GDP'!$N50/'Historical population and GDP'!$K50)</f>
        <v>#N/A</v>
      </c>
      <c r="O53" s="41"/>
      <c r="P53" s="41">
        <f>IF(ISBLANK('2.1 Nominal investment'!P53),NA(),'2.1 Nominal investment'!P53/'Historical population and GDP'!$N50/'Historical population and GDP'!$K50)</f>
        <v>776.76700688370579</v>
      </c>
      <c r="Q53" s="41">
        <f>IF(ISBLANK('2.1 Nominal investment'!Q53),NA(),'2.1 Nominal investment'!Q53/'Historical population and GDP'!$N50/'Historical population and GDP'!$K50)</f>
        <v>114.37806170062112</v>
      </c>
      <c r="R53" s="41">
        <f>IF(ISBLANK('2.1 Nominal investment'!R53),NA(),'2.1 Nominal investment'!R53/'Historical population and GDP'!$N50/'Historical population and GDP'!$K50)</f>
        <v>891.14506858432708</v>
      </c>
      <c r="S53" s="17"/>
      <c r="T53" s="35"/>
      <c r="U53" s="13"/>
      <c r="V53" s="17"/>
      <c r="W53" s="17"/>
      <c r="X53" s="17"/>
      <c r="Y53" s="17"/>
    </row>
    <row r="54" spans="1:25">
      <c r="A54" s="4">
        <f t="shared" si="0"/>
        <v>1916</v>
      </c>
      <c r="B54" s="41" t="e">
        <f>IF(ISBLANK('2.1 Nominal investment'!B54),NA(),'2.1 Nominal investment'!B54/'Historical population and GDP'!$N51/'Historical population and GDP'!$K51)</f>
        <v>#N/A</v>
      </c>
      <c r="C54" s="41" t="e">
        <f>IF(ISBLANK('2.1 Nominal investment'!C54),NA(),'2.1 Nominal investment'!C54/'Historical population and GDP'!$N51/'Historical population and GDP'!$K51)</f>
        <v>#N/A</v>
      </c>
      <c r="D54" s="41">
        <f>IF(ISBLANK('2.1 Nominal investment'!D54),NA(),'2.1 Nominal investment'!D54/'Historical population and GDP'!$N51/'Historical population and GDP'!$K51)</f>
        <v>136.45915408493661</v>
      </c>
      <c r="E54" s="41">
        <f>IF(ISBLANK('2.1 Nominal investment'!E54),NA(),'2.1 Nominal investment'!E54/'Historical population and GDP'!$N51/'Historical population and GDP'!$K51)</f>
        <v>233.91577134576275</v>
      </c>
      <c r="F54" s="41">
        <f>IF(ISBLANK('2.1 Nominal investment'!F54),NA(),'2.1 Nominal investment'!F54/'Historical population and GDP'!$N51/'Historical population and GDP'!$K51)</f>
        <v>158.41873484239937</v>
      </c>
      <c r="G54" s="41">
        <f>IF(ISBLANK('2.1 Nominal investment'!G54),NA(),'2.1 Nominal investment'!G54/'Historical population and GDP'!$N51/'Historical population and GDP'!$K51)</f>
        <v>77.84704414859921</v>
      </c>
      <c r="H54" s="41">
        <f>IF(ISBLANK('2.1 Nominal investment'!H54),NA(),'2.1 Nominal investment'!H54/'Historical population and GDP'!$N51/'Historical population and GDP'!$K51)</f>
        <v>33.8530680490585</v>
      </c>
      <c r="I54" s="41">
        <f>IF(ISBLANK('2.1 Nominal investment'!I54),NA(),'2.1 Nominal investment'!I54/'Historical population and GDP'!$N51/'Historical population and GDP'!$K51)</f>
        <v>23.002633840248837</v>
      </c>
      <c r="J54" s="41">
        <f>IF(ISBLANK('2.1 Nominal investment'!J54),NA(),'2.1 Nominal investment'!J54/'Historical population and GDP'!$N51/'Historical population and GDP'!$K51)</f>
        <v>13.694657389011201</v>
      </c>
      <c r="K54" s="41" t="e">
        <f>IF(ISBLANK('2.1 Nominal investment'!K54),NA(),'2.1 Nominal investment'!K54/'Historical population and GDP'!$N51/'Historical population and GDP'!$K51)</f>
        <v>#N/A</v>
      </c>
      <c r="L54" s="41">
        <f>IF(ISBLANK('2.1 Nominal investment'!L54),NA(),'2.1 Nominal investment'!L54/'Historical population and GDP'!$N51/'Historical population and GDP'!$K51)</f>
        <v>53.541511888013758</v>
      </c>
      <c r="M54" s="41" t="e">
        <f>IF(ISBLANK('2.1 Nominal investment'!M54),NA(),'2.1 Nominal investment'!M54/'Historical population and GDP'!$N51/'Historical population and GDP'!$K51)</f>
        <v>#N/A</v>
      </c>
      <c r="N54" s="41" t="e">
        <f>IF(ISBLANK('2.1 Nominal investment'!N54),NA(),'2.1 Nominal investment'!N54/'Historical population and GDP'!$N51/'Historical population and GDP'!$K51)</f>
        <v>#N/A</v>
      </c>
      <c r="O54" s="41"/>
      <c r="P54" s="41">
        <f>IF(ISBLANK('2.1 Nominal investment'!P54),NA(),'2.1 Nominal investment'!P54/'Historical population and GDP'!$N51/'Historical population and GDP'!$K51)</f>
        <v>640.49377247075643</v>
      </c>
      <c r="Q54" s="41">
        <f>IF(ISBLANK('2.1 Nominal investment'!Q54),NA(),'2.1 Nominal investment'!Q54/'Historical population and GDP'!$N51/'Historical population and GDP'!$K51)</f>
        <v>90.238803117273804</v>
      </c>
      <c r="R54" s="41">
        <f>IF(ISBLANK('2.1 Nominal investment'!R54),NA(),'2.1 Nominal investment'!R54/'Historical population and GDP'!$N51/'Historical population and GDP'!$K51)</f>
        <v>730.73257558803027</v>
      </c>
      <c r="S54" s="17"/>
      <c r="T54" s="35"/>
      <c r="U54" s="13"/>
      <c r="V54" s="17"/>
      <c r="W54" s="17"/>
      <c r="X54" s="17"/>
      <c r="Y54" s="17"/>
    </row>
    <row r="55" spans="1:25">
      <c r="A55" s="4">
        <f t="shared" si="0"/>
        <v>1917</v>
      </c>
      <c r="B55" s="41" t="e">
        <f>IF(ISBLANK('2.1 Nominal investment'!B55),NA(),'2.1 Nominal investment'!B55/'Historical population and GDP'!$N52/'Historical population and GDP'!$K52)</f>
        <v>#N/A</v>
      </c>
      <c r="C55" s="41" t="e">
        <f>IF(ISBLANK('2.1 Nominal investment'!C55),NA(),'2.1 Nominal investment'!C55/'Historical population and GDP'!$N52/'Historical population and GDP'!$K52)</f>
        <v>#N/A</v>
      </c>
      <c r="D55" s="41">
        <f>IF(ISBLANK('2.1 Nominal investment'!D55),NA(),'2.1 Nominal investment'!D55/'Historical population and GDP'!$N52/'Historical population and GDP'!$K52)</f>
        <v>91.482617901809121</v>
      </c>
      <c r="E55" s="41">
        <f>IF(ISBLANK('2.1 Nominal investment'!E55),NA(),'2.1 Nominal investment'!E55/'Historical population and GDP'!$N52/'Historical population and GDP'!$K52)</f>
        <v>149.23426653445426</v>
      </c>
      <c r="F55" s="41">
        <f>IF(ISBLANK('2.1 Nominal investment'!F55),NA(),'2.1 Nominal investment'!F55/'Historical population and GDP'!$N52/'Historical population and GDP'!$K52)</f>
        <v>52.016126362653978</v>
      </c>
      <c r="G55" s="41">
        <f>IF(ISBLANK('2.1 Nominal investment'!G55),NA(),'2.1 Nominal investment'!G55/'Historical population and GDP'!$N52/'Historical population and GDP'!$K52)</f>
        <v>90.809298043892554</v>
      </c>
      <c r="H55" s="41">
        <f>IF(ISBLANK('2.1 Nominal investment'!H55),NA(),'2.1 Nominal investment'!H55/'Historical population and GDP'!$N52/'Historical population and GDP'!$K52)</f>
        <v>28.753690169504161</v>
      </c>
      <c r="I55" s="41">
        <f>IF(ISBLANK('2.1 Nominal investment'!I55),NA(),'2.1 Nominal investment'!I55/'Historical population and GDP'!$N52/'Historical population and GDP'!$K52)</f>
        <v>23.372579445619188</v>
      </c>
      <c r="J55" s="41">
        <f>IF(ISBLANK('2.1 Nominal investment'!J55),NA(),'2.1 Nominal investment'!J55/'Historical population and GDP'!$N52/'Historical population and GDP'!$K52)</f>
        <v>11.048085128649623</v>
      </c>
      <c r="K55" s="41" t="e">
        <f>IF(ISBLANK('2.1 Nominal investment'!K55),NA(),'2.1 Nominal investment'!K55/'Historical population and GDP'!$N52/'Historical population and GDP'!$K52)</f>
        <v>#N/A</v>
      </c>
      <c r="L55" s="41">
        <f>IF(ISBLANK('2.1 Nominal investment'!L55),NA(),'2.1 Nominal investment'!L55/'Historical population and GDP'!$N52/'Historical population and GDP'!$K52)</f>
        <v>44.022564077100974</v>
      </c>
      <c r="M55" s="41" t="e">
        <f>IF(ISBLANK('2.1 Nominal investment'!M55),NA(),'2.1 Nominal investment'!M55/'Historical population and GDP'!$N52/'Historical population and GDP'!$K52)</f>
        <v>#N/A</v>
      </c>
      <c r="N55" s="41" t="e">
        <f>IF(ISBLANK('2.1 Nominal investment'!N55),NA(),'2.1 Nominal investment'!N55/'Historical population and GDP'!$N52/'Historical population and GDP'!$K52)</f>
        <v>#N/A</v>
      </c>
      <c r="O55" s="41"/>
      <c r="P55" s="41">
        <f>IF(ISBLANK('2.1 Nominal investment'!P55),NA(),'2.1 Nominal investment'!P55/'Historical population and GDP'!$N52/'Historical population and GDP'!$K52)</f>
        <v>412.2959990123141</v>
      </c>
      <c r="Q55" s="41">
        <f>IF(ISBLANK('2.1 Nominal investment'!Q55),NA(),'2.1 Nominal investment'!Q55/'Historical population and GDP'!$N52/'Historical population and GDP'!$K52)</f>
        <v>78.443228651369779</v>
      </c>
      <c r="R55" s="41">
        <f>IF(ISBLANK('2.1 Nominal investment'!R55),NA(),'2.1 Nominal investment'!R55/'Historical population and GDP'!$N52/'Historical population and GDP'!$K52)</f>
        <v>490.73922766368389</v>
      </c>
      <c r="S55" s="17"/>
      <c r="T55" s="35"/>
      <c r="U55" s="13"/>
      <c r="V55" s="17"/>
      <c r="W55" s="17"/>
      <c r="X55" s="17"/>
      <c r="Y55" s="17"/>
    </row>
    <row r="56" spans="1:25">
      <c r="A56" s="4">
        <f t="shared" si="0"/>
        <v>1918</v>
      </c>
      <c r="B56" s="41" t="e">
        <f>IF(ISBLANK('2.1 Nominal investment'!B56),NA(),'2.1 Nominal investment'!B56/'Historical population and GDP'!$N53/'Historical population and GDP'!$K53)</f>
        <v>#N/A</v>
      </c>
      <c r="C56" s="41" t="e">
        <f>IF(ISBLANK('2.1 Nominal investment'!C56),NA(),'2.1 Nominal investment'!C56/'Historical population and GDP'!$N53/'Historical population and GDP'!$K53)</f>
        <v>#N/A</v>
      </c>
      <c r="D56" s="41">
        <f>IF(ISBLANK('2.1 Nominal investment'!D56),NA(),'2.1 Nominal investment'!D56/'Historical population and GDP'!$N53/'Historical population and GDP'!$K53)</f>
        <v>89.606526207550189</v>
      </c>
      <c r="E56" s="41">
        <f>IF(ISBLANK('2.1 Nominal investment'!E56),NA(),'2.1 Nominal investment'!E56/'Historical population and GDP'!$N53/'Historical population and GDP'!$K53)</f>
        <v>91.060689362611654</v>
      </c>
      <c r="F56" s="41">
        <f>IF(ISBLANK('2.1 Nominal investment'!F56),NA(),'2.1 Nominal investment'!F56/'Historical population and GDP'!$N53/'Historical population and GDP'!$K53)</f>
        <v>51.567126335068714</v>
      </c>
      <c r="G56" s="41">
        <f>IF(ISBLANK('2.1 Nominal investment'!G56),NA(),'2.1 Nominal investment'!G56/'Historical population and GDP'!$N53/'Historical population and GDP'!$K53)</f>
        <v>77.201651565218484</v>
      </c>
      <c r="H56" s="41">
        <f>IF(ISBLANK('2.1 Nominal investment'!H56),NA(),'2.1 Nominal investment'!H56/'Historical population and GDP'!$N53/'Historical population and GDP'!$K53)</f>
        <v>31.377333809252857</v>
      </c>
      <c r="I56" s="41">
        <f>IF(ISBLANK('2.1 Nominal investment'!I56),NA(),'2.1 Nominal investment'!I56/'Historical population and GDP'!$N53/'Historical population and GDP'!$K53)</f>
        <v>21.74418795059977</v>
      </c>
      <c r="J56" s="41">
        <f>IF(ISBLANK('2.1 Nominal investment'!J56),NA(),'2.1 Nominal investment'!J56/'Historical population and GDP'!$N53/'Historical population and GDP'!$K53)</f>
        <v>17.237131686152331</v>
      </c>
      <c r="K56" s="41" t="e">
        <f>IF(ISBLANK('2.1 Nominal investment'!K56),NA(),'2.1 Nominal investment'!K56/'Historical population and GDP'!$N53/'Historical population and GDP'!$K53)</f>
        <v>#N/A</v>
      </c>
      <c r="L56" s="41">
        <f>IF(ISBLANK('2.1 Nominal investment'!L56),NA(),'2.1 Nominal investment'!L56/'Historical population and GDP'!$N53/'Historical population and GDP'!$K53)</f>
        <v>29.258183448594561</v>
      </c>
      <c r="M56" s="41" t="e">
        <f>IF(ISBLANK('2.1 Nominal investment'!M56),NA(),'2.1 Nominal investment'!M56/'Historical population and GDP'!$N53/'Historical population and GDP'!$K53)</f>
        <v>#N/A</v>
      </c>
      <c r="N56" s="41" t="e">
        <f>IF(ISBLANK('2.1 Nominal investment'!N56),NA(),'2.1 Nominal investment'!N56/'Historical population and GDP'!$N53/'Historical population and GDP'!$K53)</f>
        <v>#N/A</v>
      </c>
      <c r="O56" s="41"/>
      <c r="P56" s="41">
        <f>IF(ISBLANK('2.1 Nominal investment'!P56),NA(),'2.1 Nominal investment'!P56/'Historical population and GDP'!$N53/'Historical population and GDP'!$K53)</f>
        <v>340.81332727970187</v>
      </c>
      <c r="Q56" s="41">
        <f>IF(ISBLANK('2.1 Nominal investment'!Q56),NA(),'2.1 Nominal investment'!Q56/'Historical population and GDP'!$N53/'Historical population and GDP'!$K53)</f>
        <v>68.239503085346655</v>
      </c>
      <c r="R56" s="41">
        <f>IF(ISBLANK('2.1 Nominal investment'!R56),NA(),'2.1 Nominal investment'!R56/'Historical population and GDP'!$N53/'Historical population and GDP'!$K53)</f>
        <v>409.05283036504852</v>
      </c>
      <c r="S56" s="17"/>
      <c r="T56" s="35"/>
      <c r="U56" s="13"/>
      <c r="V56" s="17"/>
      <c r="W56" s="17"/>
      <c r="X56" s="17"/>
      <c r="Y56" s="17"/>
    </row>
    <row r="57" spans="1:25">
      <c r="A57" s="4">
        <f t="shared" si="0"/>
        <v>1919</v>
      </c>
      <c r="B57" s="41" t="e">
        <f>IF(ISBLANK('2.1 Nominal investment'!B57),NA(),'2.1 Nominal investment'!B57/'Historical population and GDP'!$N54/'Historical population and GDP'!$K54)</f>
        <v>#N/A</v>
      </c>
      <c r="C57" s="41" t="e">
        <f>IF(ISBLANK('2.1 Nominal investment'!C57),NA(),'2.1 Nominal investment'!C57/'Historical population and GDP'!$N54/'Historical population and GDP'!$K54)</f>
        <v>#N/A</v>
      </c>
      <c r="D57" s="41">
        <f>IF(ISBLANK('2.1 Nominal investment'!D57),NA(),'2.1 Nominal investment'!D57/'Historical population and GDP'!$N54/'Historical population and GDP'!$K54)</f>
        <v>122.66426840088273</v>
      </c>
      <c r="E57" s="41">
        <f>IF(ISBLANK('2.1 Nominal investment'!E57),NA(),'2.1 Nominal investment'!E57/'Historical population and GDP'!$N54/'Historical population and GDP'!$K54)</f>
        <v>60.641573383720697</v>
      </c>
      <c r="F57" s="41">
        <f>IF(ISBLANK('2.1 Nominal investment'!F57),NA(),'2.1 Nominal investment'!F57/'Historical population and GDP'!$N54/'Historical population and GDP'!$K54)</f>
        <v>48.621352754826106</v>
      </c>
      <c r="G57" s="41">
        <f>IF(ISBLANK('2.1 Nominal investment'!G57),NA(),'2.1 Nominal investment'!G57/'Historical population and GDP'!$N54/'Historical population and GDP'!$K54)</f>
        <v>70.507514237456718</v>
      </c>
      <c r="H57" s="41">
        <f>IF(ISBLANK('2.1 Nominal investment'!H57),NA(),'2.1 Nominal investment'!H57/'Historical population and GDP'!$N54/'Historical population and GDP'!$K54)</f>
        <v>24.466394418852531</v>
      </c>
      <c r="I57" s="41">
        <f>IF(ISBLANK('2.1 Nominal investment'!I57),NA(),'2.1 Nominal investment'!I57/'Historical population and GDP'!$N54/'Historical population and GDP'!$K54)</f>
        <v>22.985318586551713</v>
      </c>
      <c r="J57" s="41">
        <f>IF(ISBLANK('2.1 Nominal investment'!J57),NA(),'2.1 Nominal investment'!J57/'Historical population and GDP'!$N54/'Historical population and GDP'!$K54)</f>
        <v>25.621224969187342</v>
      </c>
      <c r="K57" s="41" t="e">
        <f>IF(ISBLANK('2.1 Nominal investment'!K57),NA(),'2.1 Nominal investment'!K57/'Historical population and GDP'!$N54/'Historical population and GDP'!$K54)</f>
        <v>#N/A</v>
      </c>
      <c r="L57" s="41">
        <f>IF(ISBLANK('2.1 Nominal investment'!L57),NA(),'2.1 Nominal investment'!L57/'Historical population and GDP'!$N54/'Historical population and GDP'!$K54)</f>
        <v>41.064300885892841</v>
      </c>
      <c r="M57" s="41" t="e">
        <f>IF(ISBLANK('2.1 Nominal investment'!M57),NA(),'2.1 Nominal investment'!M57/'Historical population and GDP'!$N54/'Historical population and GDP'!$K54)</f>
        <v>#N/A</v>
      </c>
      <c r="N57" s="41" t="e">
        <f>IF(ISBLANK('2.1 Nominal investment'!N57),NA(),'2.1 Nominal investment'!N57/'Historical population and GDP'!$N54/'Historical population and GDP'!$K54)</f>
        <v>#N/A</v>
      </c>
      <c r="O57" s="41"/>
      <c r="P57" s="41">
        <f>IF(ISBLANK('2.1 Nominal investment'!P57),NA(),'2.1 Nominal investment'!P57/'Historical population and GDP'!$N54/'Historical population and GDP'!$K54)</f>
        <v>326.90110319573881</v>
      </c>
      <c r="Q57" s="41">
        <f>IF(ISBLANK('2.1 Nominal investment'!Q57),NA(),'2.1 Nominal investment'!Q57/'Historical population and GDP'!$N54/'Historical population and GDP'!$K54)</f>
        <v>89.6708444416319</v>
      </c>
      <c r="R57" s="41">
        <f>IF(ISBLANK('2.1 Nominal investment'!R57),NA(),'2.1 Nominal investment'!R57/'Historical population and GDP'!$N54/'Historical population and GDP'!$K54)</f>
        <v>416.57194763737073</v>
      </c>
      <c r="S57" s="17"/>
      <c r="T57" s="35"/>
      <c r="U57" s="13"/>
      <c r="V57" s="17"/>
      <c r="W57" s="17"/>
      <c r="X57" s="17"/>
      <c r="Y57" s="17"/>
    </row>
    <row r="58" spans="1:25">
      <c r="A58" s="4">
        <f t="shared" si="0"/>
        <v>1920</v>
      </c>
      <c r="B58" s="41" t="e">
        <f>IF(ISBLANK('2.1 Nominal investment'!B58),NA(),'2.1 Nominal investment'!B58/'Historical population and GDP'!$N55/'Historical population and GDP'!$K55)</f>
        <v>#N/A</v>
      </c>
      <c r="C58" s="41" t="e">
        <f>IF(ISBLANK('2.1 Nominal investment'!C58),NA(),'2.1 Nominal investment'!C58/'Historical population and GDP'!$N55/'Historical population and GDP'!$K55)</f>
        <v>#N/A</v>
      </c>
      <c r="D58" s="41">
        <f>IF(ISBLANK('2.1 Nominal investment'!D58),NA(),'2.1 Nominal investment'!D58/'Historical population and GDP'!$N55/'Historical population and GDP'!$K55)</f>
        <v>180.7075103892652</v>
      </c>
      <c r="E58" s="41">
        <f>IF(ISBLANK('2.1 Nominal investment'!E58),NA(),'2.1 Nominal investment'!E58/'Historical population and GDP'!$N55/'Historical population and GDP'!$K55)</f>
        <v>89.264370805157483</v>
      </c>
      <c r="F58" s="41">
        <f>IF(ISBLANK('2.1 Nominal investment'!F58),NA(),'2.1 Nominal investment'!F58/'Historical population and GDP'!$N55/'Historical population and GDP'!$K55)</f>
        <v>47.452809488415028</v>
      </c>
      <c r="G58" s="41">
        <f>IF(ISBLANK('2.1 Nominal investment'!G58),NA(),'2.1 Nominal investment'!G58/'Historical population and GDP'!$N55/'Historical population and GDP'!$K55)</f>
        <v>27.089918060436165</v>
      </c>
      <c r="H58" s="41">
        <f>IF(ISBLANK('2.1 Nominal investment'!H58),NA(),'2.1 Nominal investment'!H58/'Historical population and GDP'!$N55/'Historical population and GDP'!$K55)</f>
        <v>26.720878124933762</v>
      </c>
      <c r="I58" s="41">
        <f>IF(ISBLANK('2.1 Nominal investment'!I58),NA(),'2.1 Nominal investment'!I58/'Historical population and GDP'!$N55/'Historical population and GDP'!$K55)</f>
        <v>18.665620185919412</v>
      </c>
      <c r="J58" s="41">
        <f>IF(ISBLANK('2.1 Nominal investment'!J58),NA(),'2.1 Nominal investment'!J58/'Historical population and GDP'!$N55/'Historical population and GDP'!$K55)</f>
        <v>55.669842218039868</v>
      </c>
      <c r="K58" s="41" t="e">
        <f>IF(ISBLANK('2.1 Nominal investment'!K58),NA(),'2.1 Nominal investment'!K58/'Historical population and GDP'!$N55/'Historical population and GDP'!$K55)</f>
        <v>#N/A</v>
      </c>
      <c r="L58" s="41">
        <f>IF(ISBLANK('2.1 Nominal investment'!L58),NA(),'2.1 Nominal investment'!L58/'Historical population and GDP'!$N55/'Historical population and GDP'!$K55)</f>
        <v>55.208161383582123</v>
      </c>
      <c r="M58" s="41" t="e">
        <f>IF(ISBLANK('2.1 Nominal investment'!M58),NA(),'2.1 Nominal investment'!M58/'Historical population and GDP'!$N55/'Historical population and GDP'!$K55)</f>
        <v>#N/A</v>
      </c>
      <c r="N58" s="41" t="e">
        <f>IF(ISBLANK('2.1 Nominal investment'!N58),NA(),'2.1 Nominal investment'!N58/'Historical population and GDP'!$N55/'Historical population and GDP'!$K55)</f>
        <v>#N/A</v>
      </c>
      <c r="O58" s="41"/>
      <c r="P58" s="41">
        <f>IF(ISBLANK('2.1 Nominal investment'!P58),NA(),'2.1 Nominal investment'!P58/'Historical population and GDP'!$N55/'Historical population and GDP'!$K55)</f>
        <v>371.2354868682076</v>
      </c>
      <c r="Q58" s="41">
        <f>IF(ISBLANK('2.1 Nominal investment'!Q58),NA(),'2.1 Nominal investment'!Q58/'Historical population and GDP'!$N55/'Historical population and GDP'!$K55)</f>
        <v>129.54362378754138</v>
      </c>
      <c r="R58" s="41">
        <f>IF(ISBLANK('2.1 Nominal investment'!R58),NA(),'2.1 Nominal investment'!R58/'Historical population and GDP'!$N55/'Historical population and GDP'!$K55)</f>
        <v>500.77911065574904</v>
      </c>
      <c r="S58" s="17"/>
      <c r="T58" s="35"/>
      <c r="U58" s="13"/>
      <c r="V58" s="17"/>
      <c r="W58" s="17"/>
      <c r="X58" s="17"/>
      <c r="Y58" s="17"/>
    </row>
    <row r="59" spans="1:25">
      <c r="A59" s="4">
        <f t="shared" si="0"/>
        <v>1921</v>
      </c>
      <c r="B59" s="41" t="e">
        <f>IF(ISBLANK('2.1 Nominal investment'!B59),NA(),'2.1 Nominal investment'!B59/'Historical population and GDP'!$N56/'Historical population and GDP'!$K56)</f>
        <v>#N/A</v>
      </c>
      <c r="C59" s="41" t="e">
        <f>IF(ISBLANK('2.1 Nominal investment'!C59),NA(),'2.1 Nominal investment'!C59/'Historical population and GDP'!$N56/'Historical population and GDP'!$K56)</f>
        <v>#N/A</v>
      </c>
      <c r="D59" s="41">
        <f>IF(ISBLANK('2.1 Nominal investment'!D59),NA(),'2.1 Nominal investment'!D59/'Historical population and GDP'!$N56/'Historical population and GDP'!$K56)</f>
        <v>175.63454279450602</v>
      </c>
      <c r="E59" s="41">
        <f>IF(ISBLANK('2.1 Nominal investment'!E59),NA(),'2.1 Nominal investment'!E59/'Historical population and GDP'!$N56/'Historical population and GDP'!$K56)</f>
        <v>155.16173269183884</v>
      </c>
      <c r="F59" s="41">
        <f>IF(ISBLANK('2.1 Nominal investment'!F59),NA(),'2.1 Nominal investment'!F59/'Historical population and GDP'!$N56/'Historical population and GDP'!$K56)</f>
        <v>46.174042887493741</v>
      </c>
      <c r="G59" s="41">
        <f>IF(ISBLANK('2.1 Nominal investment'!G59),NA(),'2.1 Nominal investment'!G59/'Historical population and GDP'!$N56/'Historical population and GDP'!$K56)</f>
        <v>85.231850929973746</v>
      </c>
      <c r="H59" s="41">
        <f>IF(ISBLANK('2.1 Nominal investment'!H59),NA(),'2.1 Nominal investment'!H59/'Historical population and GDP'!$N56/'Historical population and GDP'!$K56)</f>
        <v>36.471627061553171</v>
      </c>
      <c r="I59" s="41">
        <f>IF(ISBLANK('2.1 Nominal investment'!I59),NA(),'2.1 Nominal investment'!I59/'Historical population and GDP'!$N56/'Historical population and GDP'!$K56)</f>
        <v>23.788649606023185</v>
      </c>
      <c r="J59" s="41">
        <f>IF(ISBLANK('2.1 Nominal investment'!J59),NA(),'2.1 Nominal investment'!J59/'Historical population and GDP'!$N56/'Historical population and GDP'!$K56)</f>
        <v>61.479923268646957</v>
      </c>
      <c r="K59" s="41" t="e">
        <f>IF(ISBLANK('2.1 Nominal investment'!K59),NA(),'2.1 Nominal investment'!K59/'Historical population and GDP'!$N56/'Historical population and GDP'!$K56)</f>
        <v>#N/A</v>
      </c>
      <c r="L59" s="41">
        <f>IF(ISBLANK('2.1 Nominal investment'!L59),NA(),'2.1 Nominal investment'!L59/'Historical population and GDP'!$N56/'Historical population and GDP'!$K56)</f>
        <v>67.592922620767098</v>
      </c>
      <c r="M59" s="41" t="e">
        <f>IF(ISBLANK('2.1 Nominal investment'!M59),NA(),'2.1 Nominal investment'!M59/'Historical population and GDP'!$N56/'Historical population and GDP'!$K56)</f>
        <v>#N/A</v>
      </c>
      <c r="N59" s="41" t="e">
        <f>IF(ISBLANK('2.1 Nominal investment'!N59),NA(),'2.1 Nominal investment'!N59/'Historical population and GDP'!$N56/'Historical population and GDP'!$K56)</f>
        <v>#N/A</v>
      </c>
      <c r="O59" s="41"/>
      <c r="P59" s="41">
        <f>IF(ISBLANK('2.1 Nominal investment'!P59),NA(),'2.1 Nominal investment'!P59/'Historical population and GDP'!$N56/'Historical population and GDP'!$K56)</f>
        <v>498.67379636536549</v>
      </c>
      <c r="Q59" s="41">
        <f>IF(ISBLANK('2.1 Nominal investment'!Q59),NA(),'2.1 Nominal investment'!Q59/'Historical population and GDP'!$N56/'Historical population and GDP'!$K56)</f>
        <v>152.86149549543725</v>
      </c>
      <c r="R59" s="41">
        <f>IF(ISBLANK('2.1 Nominal investment'!R59),NA(),'2.1 Nominal investment'!R59/'Historical population and GDP'!$N56/'Historical population and GDP'!$K56)</f>
        <v>651.53529186080266</v>
      </c>
      <c r="S59" s="17"/>
      <c r="T59" s="35"/>
      <c r="U59" s="13"/>
      <c r="V59" s="17"/>
      <c r="W59" s="17"/>
      <c r="X59" s="17"/>
      <c r="Y59" s="17"/>
    </row>
    <row r="60" spans="1:25">
      <c r="A60" s="4">
        <f t="shared" si="0"/>
        <v>1922</v>
      </c>
      <c r="B60" s="41" t="e">
        <f>IF(ISBLANK('2.1 Nominal investment'!B60),NA(),'2.1 Nominal investment'!B60/'Historical population and GDP'!$N57/'Historical population and GDP'!$K57)</f>
        <v>#N/A</v>
      </c>
      <c r="C60" s="41" t="e">
        <f>IF(ISBLANK('2.1 Nominal investment'!C60),NA(),'2.1 Nominal investment'!C60/'Historical population and GDP'!$N57/'Historical population and GDP'!$K57)</f>
        <v>#N/A</v>
      </c>
      <c r="D60" s="41">
        <f>IF(ISBLANK('2.1 Nominal investment'!D60),NA(),'2.1 Nominal investment'!D60/'Historical population and GDP'!$N57/'Historical population and GDP'!$K57)</f>
        <v>191.24613590992394</v>
      </c>
      <c r="E60" s="41">
        <f>IF(ISBLANK('2.1 Nominal investment'!E60),NA(),'2.1 Nominal investment'!E60/'Historical population and GDP'!$N57/'Historical population and GDP'!$K57)</f>
        <v>353.07228544844196</v>
      </c>
      <c r="F60" s="41">
        <f>IF(ISBLANK('2.1 Nominal investment'!F60),NA(),'2.1 Nominal investment'!F60/'Historical population and GDP'!$N57/'Historical population and GDP'!$K57)</f>
        <v>45.266343241935047</v>
      </c>
      <c r="G60" s="41">
        <f>IF(ISBLANK('2.1 Nominal investment'!G60),NA(),'2.1 Nominal investment'!G60/'Historical population and GDP'!$N57/'Historical population and GDP'!$K57)</f>
        <v>102.64697667048115</v>
      </c>
      <c r="H60" s="41">
        <f>IF(ISBLANK('2.1 Nominal investment'!H60),NA(),'2.1 Nominal investment'!H60/'Historical population and GDP'!$N57/'Historical population and GDP'!$K57)</f>
        <v>73.667431278002766</v>
      </c>
      <c r="I60" s="41">
        <f>IF(ISBLANK('2.1 Nominal investment'!I60),NA(),'2.1 Nominal investment'!I60/'Historical population and GDP'!$N57/'Historical population and GDP'!$K57)</f>
        <v>15.722942539253058</v>
      </c>
      <c r="J60" s="41">
        <f>IF(ISBLANK('2.1 Nominal investment'!J60),NA(),'2.1 Nominal investment'!J60/'Historical population and GDP'!$N57/'Historical population and GDP'!$K57)</f>
        <v>39.152520576685021</v>
      </c>
      <c r="K60" s="41" t="e">
        <f>IF(ISBLANK('2.1 Nominal investment'!K60),NA(),'2.1 Nominal investment'!K60/'Historical population and GDP'!$N57/'Historical population and GDP'!$K57)</f>
        <v>#N/A</v>
      </c>
      <c r="L60" s="41">
        <f>IF(ISBLANK('2.1 Nominal investment'!L60),NA(),'2.1 Nominal investment'!L60/'Historical population and GDP'!$N57/'Historical population and GDP'!$K57)</f>
        <v>72.316846636120388</v>
      </c>
      <c r="M60" s="41" t="e">
        <f>IF(ISBLANK('2.1 Nominal investment'!M60),NA(),'2.1 Nominal investment'!M60/'Historical population and GDP'!$N57/'Historical population and GDP'!$K57)</f>
        <v>#N/A</v>
      </c>
      <c r="N60" s="41" t="e">
        <f>IF(ISBLANK('2.1 Nominal investment'!N60),NA(),'2.1 Nominal investment'!N60/'Historical population and GDP'!$N57/'Historical population and GDP'!$K57)</f>
        <v>#N/A</v>
      </c>
      <c r="O60" s="41"/>
      <c r="P60" s="41">
        <f>IF(ISBLANK('2.1 Nominal investment'!P60),NA(),'2.1 Nominal investment'!P60/'Historical population and GDP'!$N57/'Historical population and GDP'!$K57)</f>
        <v>765.89917254878492</v>
      </c>
      <c r="Q60" s="41">
        <f>IF(ISBLANK('2.1 Nominal investment'!Q60),NA(),'2.1 Nominal investment'!Q60/'Historical population and GDP'!$N57/'Historical population and GDP'!$K57)</f>
        <v>127.19230975205849</v>
      </c>
      <c r="R60" s="41">
        <f>IF(ISBLANK('2.1 Nominal investment'!R60),NA(),'2.1 Nominal investment'!R60/'Historical population and GDP'!$N57/'Historical population and GDP'!$K57)</f>
        <v>893.09148230084327</v>
      </c>
      <c r="S60" s="17"/>
      <c r="T60" s="35"/>
      <c r="U60" s="13"/>
      <c r="V60" s="17"/>
      <c r="W60" s="17"/>
      <c r="X60" s="17"/>
      <c r="Y60" s="17"/>
    </row>
    <row r="61" spans="1:25">
      <c r="A61" s="4">
        <f t="shared" si="0"/>
        <v>1923</v>
      </c>
      <c r="B61" s="41" t="e">
        <f>IF(ISBLANK('2.1 Nominal investment'!B61),NA(),'2.1 Nominal investment'!B61/'Historical population and GDP'!$N58/'Historical population and GDP'!$K58)</f>
        <v>#N/A</v>
      </c>
      <c r="C61" s="41" t="e">
        <f>IF(ISBLANK('2.1 Nominal investment'!C61),NA(),'2.1 Nominal investment'!C61/'Historical population and GDP'!$N58/'Historical population and GDP'!$K58)</f>
        <v>#N/A</v>
      </c>
      <c r="D61" s="41">
        <f>IF(ISBLANK('2.1 Nominal investment'!D61),NA(),'2.1 Nominal investment'!D61/'Historical population and GDP'!$N58/'Historical population and GDP'!$K58)</f>
        <v>206.97199269000257</v>
      </c>
      <c r="E61" s="41">
        <f>IF(ISBLANK('2.1 Nominal investment'!E61),NA(),'2.1 Nominal investment'!E61/'Historical population and GDP'!$N58/'Historical population and GDP'!$K58)</f>
        <v>239.53720135408193</v>
      </c>
      <c r="F61" s="41">
        <f>IF(ISBLANK('2.1 Nominal investment'!F61),NA(),'2.1 Nominal investment'!F61/'Historical population and GDP'!$N58/'Historical population and GDP'!$K58)</f>
        <v>44.442416863646407</v>
      </c>
      <c r="G61" s="41">
        <f>IF(ISBLANK('2.1 Nominal investment'!G61),NA(),'2.1 Nominal investment'!G61/'Historical population and GDP'!$N58/'Historical population and GDP'!$K58)</f>
        <v>94.647940153501324</v>
      </c>
      <c r="H61" s="41">
        <f>IF(ISBLANK('2.1 Nominal investment'!H61),NA(),'2.1 Nominal investment'!H61/'Historical population and GDP'!$N58/'Historical population and GDP'!$K58)</f>
        <v>45.603904466466894</v>
      </c>
      <c r="I61" s="41">
        <f>IF(ISBLANK('2.1 Nominal investment'!I61),NA(),'2.1 Nominal investment'!I61/'Historical population and GDP'!$N58/'Historical population and GDP'!$K58)</f>
        <v>25.307241094088123</v>
      </c>
      <c r="J61" s="41">
        <f>IF(ISBLANK('2.1 Nominal investment'!J61),NA(),'2.1 Nominal investment'!J61/'Historical population and GDP'!$N58/'Historical population and GDP'!$K58)</f>
        <v>32.770020600149209</v>
      </c>
      <c r="K61" s="41" t="e">
        <f>IF(ISBLANK('2.1 Nominal investment'!K61),NA(),'2.1 Nominal investment'!K61/'Historical population and GDP'!$N58/'Historical population and GDP'!$K58)</f>
        <v>#N/A</v>
      </c>
      <c r="L61" s="41">
        <f>IF(ISBLANK('2.1 Nominal investment'!L61),NA(),'2.1 Nominal investment'!L61/'Historical population and GDP'!$N58/'Historical population and GDP'!$K58)</f>
        <v>66.725015725475728</v>
      </c>
      <c r="M61" s="41" t="e">
        <f>IF(ISBLANK('2.1 Nominal investment'!M61),NA(),'2.1 Nominal investment'!M61/'Historical population and GDP'!$N58/'Historical population and GDP'!$K58)</f>
        <v>#N/A</v>
      </c>
      <c r="N61" s="41" t="e">
        <f>IF(ISBLANK('2.1 Nominal investment'!N61),NA(),'2.1 Nominal investment'!N61/'Historical population and GDP'!$N58/'Historical population and GDP'!$K58)</f>
        <v>#N/A</v>
      </c>
      <c r="O61" s="41"/>
      <c r="P61" s="41">
        <f>IF(ISBLANK('2.1 Nominal investment'!P61),NA(),'2.1 Nominal investment'!P61/'Historical population and GDP'!$N58/'Historical population and GDP'!$K58)</f>
        <v>631.20345552769913</v>
      </c>
      <c r="Q61" s="41">
        <f>IF(ISBLANK('2.1 Nominal investment'!Q61),NA(),'2.1 Nominal investment'!Q61/'Historical population and GDP'!$N58/'Historical population and GDP'!$K58)</f>
        <v>124.80227741971306</v>
      </c>
      <c r="R61" s="41">
        <f>IF(ISBLANK('2.1 Nominal investment'!R61),NA(),'2.1 Nominal investment'!R61/'Historical population and GDP'!$N58/'Historical population and GDP'!$K58)</f>
        <v>756.00573294741207</v>
      </c>
      <c r="S61" s="17"/>
      <c r="T61" s="35"/>
      <c r="U61" s="13"/>
      <c r="V61" s="17"/>
      <c r="W61" s="17"/>
      <c r="X61" s="17"/>
      <c r="Y61" s="17"/>
    </row>
    <row r="62" spans="1:25">
      <c r="A62" s="4">
        <f t="shared" si="0"/>
        <v>1924</v>
      </c>
      <c r="B62" s="41" t="e">
        <f>IF(ISBLANK('2.1 Nominal investment'!B62),NA(),'2.1 Nominal investment'!B62/'Historical population and GDP'!$N59/'Historical population and GDP'!$K59)</f>
        <v>#N/A</v>
      </c>
      <c r="C62" s="41" t="e">
        <f>IF(ISBLANK('2.1 Nominal investment'!C62),NA(),'2.1 Nominal investment'!C62/'Historical population and GDP'!$N59/'Historical population and GDP'!$K59)</f>
        <v>#N/A</v>
      </c>
      <c r="D62" s="41">
        <f>IF(ISBLANK('2.1 Nominal investment'!D62),NA(),'2.1 Nominal investment'!D62/'Historical population and GDP'!$N59/'Historical population and GDP'!$K59)</f>
        <v>232.92522405669396</v>
      </c>
      <c r="E62" s="41">
        <f>IF(ISBLANK('2.1 Nominal investment'!E62),NA(),'2.1 Nominal investment'!E62/'Historical population and GDP'!$N59/'Historical population and GDP'!$K59)</f>
        <v>196.40471532245596</v>
      </c>
      <c r="F62" s="41">
        <f>IF(ISBLANK('2.1 Nominal investment'!F62),NA(),'2.1 Nominal investment'!F62/'Historical population and GDP'!$N59/'Historical population and GDP'!$K59)</f>
        <v>167.40309201633247</v>
      </c>
      <c r="G62" s="41">
        <f>IF(ISBLANK('2.1 Nominal investment'!G62),NA(),'2.1 Nominal investment'!G62/'Historical population and GDP'!$N59/'Historical population and GDP'!$K59)</f>
        <v>96.758779102044244</v>
      </c>
      <c r="H62" s="41">
        <f>IF(ISBLANK('2.1 Nominal investment'!H62),NA(),'2.1 Nominal investment'!H62/'Historical population and GDP'!$N59/'Historical population and GDP'!$K59)</f>
        <v>26.999063384370995</v>
      </c>
      <c r="I62" s="41">
        <f>IF(ISBLANK('2.1 Nominal investment'!I62),NA(),'2.1 Nominal investment'!I62/'Historical population and GDP'!$N59/'Historical population and GDP'!$K59)</f>
        <v>51.289539884638558</v>
      </c>
      <c r="J62" s="41">
        <f>IF(ISBLANK('2.1 Nominal investment'!J62),NA(),'2.1 Nominal investment'!J62/'Historical population and GDP'!$N59/'Historical population and GDP'!$K59)</f>
        <v>48.089321297111908</v>
      </c>
      <c r="K62" s="41" t="e">
        <f>IF(ISBLANK('2.1 Nominal investment'!K62),NA(),'2.1 Nominal investment'!K62/'Historical population and GDP'!$N59/'Historical population and GDP'!$K59)</f>
        <v>#N/A</v>
      </c>
      <c r="L62" s="41">
        <f>IF(ISBLANK('2.1 Nominal investment'!L62),NA(),'2.1 Nominal investment'!L62/'Historical population and GDP'!$N59/'Historical population and GDP'!$K59)</f>
        <v>69.749632529586037</v>
      </c>
      <c r="M62" s="41" t="e">
        <f>IF(ISBLANK('2.1 Nominal investment'!M62),NA(),'2.1 Nominal investment'!M62/'Historical population and GDP'!$N59/'Historical population and GDP'!$K59)</f>
        <v>#N/A</v>
      </c>
      <c r="N62" s="41" t="e">
        <f>IF(ISBLANK('2.1 Nominal investment'!N62),NA(),'2.1 Nominal investment'!N62/'Historical population and GDP'!$N59/'Historical population and GDP'!$K59)</f>
        <v>#N/A</v>
      </c>
      <c r="O62" s="41"/>
      <c r="P62" s="41">
        <f>IF(ISBLANK('2.1 Nominal investment'!P62),NA(),'2.1 Nominal investment'!P62/'Historical population and GDP'!$N59/'Historical population and GDP'!$K59)</f>
        <v>720.49087388189764</v>
      </c>
      <c r="Q62" s="41">
        <f>IF(ISBLANK('2.1 Nominal investment'!Q62),NA(),'2.1 Nominal investment'!Q62/'Historical population and GDP'!$N59/'Historical population and GDP'!$K59)</f>
        <v>169.12849371133649</v>
      </c>
      <c r="R62" s="41">
        <f>IF(ISBLANK('2.1 Nominal investment'!R62),NA(),'2.1 Nominal investment'!R62/'Historical population and GDP'!$N59/'Historical population and GDP'!$K59)</f>
        <v>889.61936759323407</v>
      </c>
      <c r="S62" s="17"/>
      <c r="T62" s="35"/>
      <c r="U62" s="13"/>
      <c r="V62" s="17"/>
      <c r="W62" s="17"/>
      <c r="X62" s="17"/>
      <c r="Y62" s="17"/>
    </row>
    <row r="63" spans="1:25">
      <c r="A63" s="4">
        <f t="shared" si="0"/>
        <v>1925</v>
      </c>
      <c r="B63" s="41">
        <f>IF(ISBLANK('2.1 Nominal investment'!B63),NA(),'2.1 Nominal investment'!B63/'Historical population and GDP'!$N60/'Historical population and GDP'!$K60)</f>
        <v>22.790546439580048</v>
      </c>
      <c r="C63" s="41">
        <f>IF(ISBLANK('2.1 Nominal investment'!C63),NA(),'2.1 Nominal investment'!C63/'Historical population and GDP'!$N60/'Historical population and GDP'!$K60)</f>
        <v>248.73908688695414</v>
      </c>
      <c r="D63" s="41">
        <f>IF(ISBLANK('2.1 Nominal investment'!D63),NA(),'2.1 Nominal investment'!D63/'Historical population and GDP'!$N60/'Historical population and GDP'!$K60)</f>
        <v>271.52963332653417</v>
      </c>
      <c r="E63" s="41">
        <f>IF(ISBLANK('2.1 Nominal investment'!E63),NA(),'2.1 Nominal investment'!E63/'Historical population and GDP'!$N60/'Historical population and GDP'!$K60)</f>
        <v>204.6340762981242</v>
      </c>
      <c r="F63" s="41">
        <f>IF(ISBLANK('2.1 Nominal investment'!F63),NA(),'2.1 Nominal investment'!F63/'Historical population and GDP'!$N60/'Historical population and GDP'!$K60)</f>
        <v>194.26120217886364</v>
      </c>
      <c r="G63" s="41">
        <f>IF(ISBLANK('2.1 Nominal investment'!G63),NA(),'2.1 Nominal investment'!G63/'Historical population and GDP'!$N60/'Historical population and GDP'!$K60)</f>
        <v>107.70579602826109</v>
      </c>
      <c r="H63" s="41">
        <f>IF(ISBLANK('2.1 Nominal investment'!H63),NA(),'2.1 Nominal investment'!H63/'Historical population and GDP'!$N60/'Historical population and GDP'!$K60)</f>
        <v>25.351388102365338</v>
      </c>
      <c r="I63" s="41">
        <f>IF(ISBLANK('2.1 Nominal investment'!I63),NA(),'2.1 Nominal investment'!I63/'Historical population and GDP'!$N60/'Historical population and GDP'!$K60)</f>
        <v>61.269895244114807</v>
      </c>
      <c r="J63" s="41">
        <f>IF(ISBLANK('2.1 Nominal investment'!J63),NA(),'2.1 Nominal investment'!J63/'Historical population and GDP'!$N60/'Historical population and GDP'!$K60)</f>
        <v>55.19089219318095</v>
      </c>
      <c r="K63" s="41" t="e">
        <f>IF(ISBLANK('2.1 Nominal investment'!K63),NA(),'2.1 Nominal investment'!K63/'Historical population and GDP'!$N60/'Historical population and GDP'!$K60)</f>
        <v>#N/A</v>
      </c>
      <c r="L63" s="41">
        <f>IF(ISBLANK('2.1 Nominal investment'!L63),NA(),'2.1 Nominal investment'!L63/'Historical population and GDP'!$N60/'Historical population and GDP'!$K60)</f>
        <v>80.654486180484014</v>
      </c>
      <c r="M63" s="41" t="e">
        <f>IF(ISBLANK('2.1 Nominal investment'!M63),NA(),'2.1 Nominal investment'!M63/'Historical population and GDP'!$N60/'Historical population and GDP'!$K60)</f>
        <v>#N/A</v>
      </c>
      <c r="N63" s="41" t="e">
        <f>IF(ISBLANK('2.1 Nominal investment'!N63),NA(),'2.1 Nominal investment'!N63/'Historical population and GDP'!$N60/'Historical population and GDP'!$K60)</f>
        <v>#N/A</v>
      </c>
      <c r="O63" s="41"/>
      <c r="P63" s="41">
        <f>IF(ISBLANK('2.1 Nominal investment'!P63),NA(),'2.1 Nominal investment'!P63/'Historical population and GDP'!$N60/'Historical population and GDP'!$K60)</f>
        <v>803.48209593414856</v>
      </c>
      <c r="Q63" s="41">
        <f>IF(ISBLANK('2.1 Nominal investment'!Q63),NA(),'2.1 Nominal investment'!Q63/'Historical population and GDP'!$N60/'Historical population and GDP'!$K60)</f>
        <v>197.11527361777976</v>
      </c>
      <c r="R63" s="41">
        <f>IF(ISBLANK('2.1 Nominal investment'!R63),NA(),'2.1 Nominal investment'!R63/'Historical population and GDP'!$N60/'Historical population and GDP'!$K60)</f>
        <v>1000.5973695519283</v>
      </c>
      <c r="S63" s="17"/>
      <c r="T63" s="35"/>
      <c r="U63" s="13"/>
      <c r="V63" s="17"/>
      <c r="W63" s="17"/>
      <c r="X63" s="17"/>
      <c r="Y63" s="17"/>
    </row>
    <row r="64" spans="1:25">
      <c r="A64" s="4">
        <f t="shared" si="0"/>
        <v>1926</v>
      </c>
      <c r="B64" s="41">
        <f>IF(ISBLANK('2.1 Nominal investment'!B64),NA(),'2.1 Nominal investment'!B64/'Historical population and GDP'!$N61/'Historical population and GDP'!$K61)</f>
        <v>25.10771723921815</v>
      </c>
      <c r="C64" s="41">
        <f>IF(ISBLANK('2.1 Nominal investment'!C64),NA(),'2.1 Nominal investment'!C64/'Historical population and GDP'!$N61/'Historical population and GDP'!$K61)</f>
        <v>226.75756914752566</v>
      </c>
      <c r="D64" s="41">
        <f>IF(ISBLANK('2.1 Nominal investment'!D64),NA(),'2.1 Nominal investment'!D64/'Historical population and GDP'!$N61/'Historical population and GDP'!$K61)</f>
        <v>251.86528638674383</v>
      </c>
      <c r="E64" s="41">
        <f>IF(ISBLANK('2.1 Nominal investment'!E64),NA(),'2.1 Nominal investment'!E64/'Historical population and GDP'!$N61/'Historical population and GDP'!$K61)</f>
        <v>276.2764082190464</v>
      </c>
      <c r="F64" s="41">
        <f>IF(ISBLANK('2.1 Nominal investment'!F64),NA(),'2.1 Nominal investment'!F64/'Historical population and GDP'!$N61/'Historical population and GDP'!$K61)</f>
        <v>61.235997388780142</v>
      </c>
      <c r="G64" s="41">
        <f>IF(ISBLANK('2.1 Nominal investment'!G64),NA(),'2.1 Nominal investment'!G64/'Historical population and GDP'!$N61/'Historical population and GDP'!$K61)</f>
        <v>131.14469863309176</v>
      </c>
      <c r="H64" s="41">
        <f>IF(ISBLANK('2.1 Nominal investment'!H64),NA(),'2.1 Nominal investment'!H64/'Historical population and GDP'!$N61/'Historical population and GDP'!$K61)</f>
        <v>24.868363390269788</v>
      </c>
      <c r="I64" s="41">
        <f>IF(ISBLANK('2.1 Nominal investment'!I64),NA(),'2.1 Nominal investment'!I64/'Historical population and GDP'!$N61/'Historical population and GDP'!$K61)</f>
        <v>38.995543125887977</v>
      </c>
      <c r="J64" s="41">
        <f>IF(ISBLANK('2.1 Nominal investment'!J64),NA(),'2.1 Nominal investment'!J64/'Historical population and GDP'!$N61/'Historical population and GDP'!$K61)</f>
        <v>52.798462762657238</v>
      </c>
      <c r="K64" s="41" t="e">
        <f>IF(ISBLANK('2.1 Nominal investment'!K64),NA(),'2.1 Nominal investment'!K64/'Historical population and GDP'!$N61/'Historical population and GDP'!$K61)</f>
        <v>#N/A</v>
      </c>
      <c r="L64" s="41">
        <f>IF(ISBLANK('2.1 Nominal investment'!L64),NA(),'2.1 Nominal investment'!L64/'Historical population and GDP'!$N61/'Historical population and GDP'!$K61)</f>
        <v>75.239729725962604</v>
      </c>
      <c r="M64" s="41" t="e">
        <f>IF(ISBLANK('2.1 Nominal investment'!M64),NA(),'2.1 Nominal investment'!M64/'Historical population and GDP'!$N61/'Historical population and GDP'!$K61)</f>
        <v>#N/A</v>
      </c>
      <c r="N64" s="41" t="e">
        <f>IF(ISBLANK('2.1 Nominal investment'!N64),NA(),'2.1 Nominal investment'!N64/'Historical population and GDP'!$N61/'Historical population and GDP'!$K61)</f>
        <v>#N/A</v>
      </c>
      <c r="O64" s="41"/>
      <c r="P64" s="41">
        <f>IF(ISBLANK('2.1 Nominal investment'!P64),NA(),'2.1 Nominal investment'!P64/'Historical population and GDP'!$N61/'Historical population and GDP'!$K61)</f>
        <v>745.39075401793195</v>
      </c>
      <c r="Q64" s="41">
        <f>IF(ISBLANK('2.1 Nominal investment'!Q64),NA(),'2.1 Nominal investment'!Q64/'Historical population and GDP'!$N61/'Historical population and GDP'!$K61)</f>
        <v>167.03373561450783</v>
      </c>
      <c r="R64" s="41">
        <f>IF(ISBLANK('2.1 Nominal investment'!R64),NA(),'2.1 Nominal investment'!R64/'Historical population and GDP'!$N61/'Historical population and GDP'!$K61)</f>
        <v>912.42448963243999</v>
      </c>
      <c r="S64" s="17"/>
      <c r="T64" s="35"/>
      <c r="U64" s="13"/>
      <c r="V64" s="17"/>
      <c r="W64" s="17"/>
      <c r="X64" s="17"/>
      <c r="Y64" s="17"/>
    </row>
    <row r="65" spans="1:25">
      <c r="A65" s="4">
        <f t="shared" si="0"/>
        <v>1927</v>
      </c>
      <c r="B65" s="41">
        <f>IF(ISBLANK('2.1 Nominal investment'!B65),NA(),'2.1 Nominal investment'!B65/'Historical population and GDP'!$N62/'Historical population and GDP'!$K62)</f>
        <v>33.069747330360869</v>
      </c>
      <c r="C65" s="41">
        <f>IF(ISBLANK('2.1 Nominal investment'!C65),NA(),'2.1 Nominal investment'!C65/'Historical population and GDP'!$N62/'Historical population and GDP'!$K62)</f>
        <v>229.31693880085265</v>
      </c>
      <c r="D65" s="41">
        <f>IF(ISBLANK('2.1 Nominal investment'!D65),NA(),'2.1 Nominal investment'!D65/'Historical population and GDP'!$N62/'Historical population and GDP'!$K62)</f>
        <v>262.38668613121348</v>
      </c>
      <c r="E65" s="41">
        <f>IF(ISBLANK('2.1 Nominal investment'!E65),NA(),'2.1 Nominal investment'!E65/'Historical population and GDP'!$N62/'Historical population and GDP'!$K62)</f>
        <v>221.61734307894375</v>
      </c>
      <c r="F65" s="41">
        <f>IF(ISBLANK('2.1 Nominal investment'!F65),NA(),'2.1 Nominal investment'!F65/'Historical population and GDP'!$N62/'Historical population and GDP'!$K62)</f>
        <v>370.4770244401297</v>
      </c>
      <c r="G65" s="41">
        <f>IF(ISBLANK('2.1 Nominal investment'!G65),NA(),'2.1 Nominal investment'!G65/'Historical population and GDP'!$N62/'Historical population and GDP'!$K62)</f>
        <v>131.99142630117947</v>
      </c>
      <c r="H65" s="41">
        <f>IF(ISBLANK('2.1 Nominal investment'!H65),NA(),'2.1 Nominal investment'!H65/'Historical population and GDP'!$N62/'Historical population and GDP'!$K62)</f>
        <v>53.490651797049019</v>
      </c>
      <c r="I65" s="41">
        <f>IF(ISBLANK('2.1 Nominal investment'!I65),NA(),'2.1 Nominal investment'!I65/'Historical population and GDP'!$N62/'Historical population and GDP'!$K62)</f>
        <v>29.813383688891246</v>
      </c>
      <c r="J65" s="41">
        <f>IF(ISBLANK('2.1 Nominal investment'!J65),NA(),'2.1 Nominal investment'!J65/'Historical population and GDP'!$N62/'Historical population and GDP'!$K62)</f>
        <v>35.383095974044721</v>
      </c>
      <c r="K65" s="41" t="e">
        <f>IF(ISBLANK('2.1 Nominal investment'!K65),NA(),'2.1 Nominal investment'!K65/'Historical population and GDP'!$N62/'Historical population and GDP'!$K62)</f>
        <v>#N/A</v>
      </c>
      <c r="L65" s="41">
        <f>IF(ISBLANK('2.1 Nominal investment'!L65),NA(),'2.1 Nominal investment'!L65/'Historical population and GDP'!$N62/'Historical population and GDP'!$K62)</f>
        <v>67.572305519666941</v>
      </c>
      <c r="M65" s="41" t="e">
        <f>IF(ISBLANK('2.1 Nominal investment'!M65),NA(),'2.1 Nominal investment'!M65/'Historical population and GDP'!$N62/'Historical population and GDP'!$K62)</f>
        <v>#N/A</v>
      </c>
      <c r="N65" s="41" t="e">
        <f>IF(ISBLANK('2.1 Nominal investment'!N65),NA(),'2.1 Nominal investment'!N65/'Historical population and GDP'!$N62/'Historical population and GDP'!$K62)</f>
        <v>#N/A</v>
      </c>
      <c r="O65" s="41"/>
      <c r="P65" s="41">
        <f>IF(ISBLANK('2.1 Nominal investment'!P65),NA(),'2.1 Nominal investment'!P65/'Historical population and GDP'!$N62/'Historical population and GDP'!$K62)</f>
        <v>1039.9631317485155</v>
      </c>
      <c r="Q65" s="41">
        <f>IF(ISBLANK('2.1 Nominal investment'!Q65),NA(),'2.1 Nominal investment'!Q65/'Historical population and GDP'!$N62/'Historical population and GDP'!$K62)</f>
        <v>132.7687851826029</v>
      </c>
      <c r="R65" s="41">
        <f>IF(ISBLANK('2.1 Nominal investment'!R65),NA(),'2.1 Nominal investment'!R65/'Historical population and GDP'!$N62/'Historical population and GDP'!$K62)</f>
        <v>1172.7319169311186</v>
      </c>
      <c r="S65" s="17"/>
      <c r="T65" s="35"/>
      <c r="U65" s="13"/>
      <c r="V65" s="17"/>
      <c r="W65" s="17"/>
      <c r="X65" s="17"/>
      <c r="Y65" s="17"/>
    </row>
    <row r="66" spans="1:25">
      <c r="A66" s="4">
        <f t="shared" si="0"/>
        <v>1928</v>
      </c>
      <c r="B66" s="41">
        <f>IF(ISBLANK('2.1 Nominal investment'!B66),NA(),'2.1 Nominal investment'!B66/'Historical population and GDP'!$N63/'Historical population and GDP'!$K63)</f>
        <v>49.21800539197389</v>
      </c>
      <c r="C66" s="41">
        <f>IF(ISBLANK('2.1 Nominal investment'!C66),NA(),'2.1 Nominal investment'!C66/'Historical population and GDP'!$N63/'Historical population and GDP'!$K63)</f>
        <v>233.57717872675062</v>
      </c>
      <c r="D66" s="41">
        <f>IF(ISBLANK('2.1 Nominal investment'!D66),NA(),'2.1 Nominal investment'!D66/'Historical population and GDP'!$N63/'Historical population and GDP'!$K63)</f>
        <v>282.79518411872453</v>
      </c>
      <c r="E66" s="41">
        <f>IF(ISBLANK('2.1 Nominal investment'!E66),NA(),'2.1 Nominal investment'!E66/'Historical population and GDP'!$N63/'Historical population and GDP'!$K63)</f>
        <v>248.69428443636235</v>
      </c>
      <c r="F66" s="41">
        <f>IF(ISBLANK('2.1 Nominal investment'!F66),NA(),'2.1 Nominal investment'!F66/'Historical population and GDP'!$N63/'Historical population and GDP'!$K63)</f>
        <v>285.43006829543413</v>
      </c>
      <c r="G66" s="41">
        <f>IF(ISBLANK('2.1 Nominal investment'!G66),NA(),'2.1 Nominal investment'!G66/'Historical population and GDP'!$N63/'Historical population and GDP'!$K63)</f>
        <v>125.24613915606763</v>
      </c>
      <c r="H66" s="41">
        <f>IF(ISBLANK('2.1 Nominal investment'!H66),NA(),'2.1 Nominal investment'!H66/'Historical population and GDP'!$N63/'Historical population and GDP'!$K63)</f>
        <v>56.182481095508457</v>
      </c>
      <c r="I66" s="41">
        <f>IF(ISBLANK('2.1 Nominal investment'!I66),NA(),'2.1 Nominal investment'!I66/'Historical population and GDP'!$N63/'Historical population and GDP'!$K63)</f>
        <v>23.522293724514132</v>
      </c>
      <c r="J66" s="41">
        <f>IF(ISBLANK('2.1 Nominal investment'!J66),NA(),'2.1 Nominal investment'!J66/'Historical population and GDP'!$N63/'Historical population and GDP'!$K63)</f>
        <v>33.718380279948633</v>
      </c>
      <c r="K66" s="41" t="e">
        <f>IF(ISBLANK('2.1 Nominal investment'!K66),NA(),'2.1 Nominal investment'!K66/'Historical population and GDP'!$N63/'Historical population and GDP'!$K63)</f>
        <v>#N/A</v>
      </c>
      <c r="L66" s="41">
        <f>IF(ISBLANK('2.1 Nominal investment'!L66),NA(),'2.1 Nominal investment'!L66/'Historical population and GDP'!$N63/'Historical population and GDP'!$K63)</f>
        <v>31.842323629766259</v>
      </c>
      <c r="M66" s="41" t="e">
        <f>IF(ISBLANK('2.1 Nominal investment'!M66),NA(),'2.1 Nominal investment'!M66/'Historical population and GDP'!$N63/'Historical population and GDP'!$K63)</f>
        <v>#N/A</v>
      </c>
      <c r="N66" s="41" t="e">
        <f>IF(ISBLANK('2.1 Nominal investment'!N66),NA(),'2.1 Nominal investment'!N66/'Historical population and GDP'!$N63/'Historical population and GDP'!$K63)</f>
        <v>#N/A</v>
      </c>
      <c r="O66" s="41"/>
      <c r="P66" s="41">
        <f>IF(ISBLANK('2.1 Nominal investment'!P66),NA(),'2.1 Nominal investment'!P66/'Historical population and GDP'!$N63/'Historical population and GDP'!$K63)</f>
        <v>998.34815710209705</v>
      </c>
      <c r="Q66" s="41">
        <f>IF(ISBLANK('2.1 Nominal investment'!Q66),NA(),'2.1 Nominal investment'!Q66/'Historical population and GDP'!$N63/'Historical population and GDP'!$K63)</f>
        <v>89.082997634229031</v>
      </c>
      <c r="R66" s="41">
        <f>IF(ISBLANK('2.1 Nominal investment'!R66),NA(),'2.1 Nominal investment'!R66/'Historical population and GDP'!$N63/'Historical population and GDP'!$K63)</f>
        <v>1087.4311547363261</v>
      </c>
      <c r="S66" s="17"/>
      <c r="T66" s="35"/>
      <c r="U66" s="13"/>
      <c r="V66" s="17"/>
      <c r="W66" s="17"/>
      <c r="X66" s="17"/>
      <c r="Y66" s="17"/>
    </row>
    <row r="67" spans="1:25">
      <c r="A67" s="4">
        <f t="shared" si="0"/>
        <v>1929</v>
      </c>
      <c r="B67" s="41">
        <f>IF(ISBLANK('2.1 Nominal investment'!B67),NA(),'2.1 Nominal investment'!B67/'Historical population and GDP'!$N64/'Historical population and GDP'!$K64)</f>
        <v>84.201279472495415</v>
      </c>
      <c r="C67" s="41">
        <f>IF(ISBLANK('2.1 Nominal investment'!C67),NA(),'2.1 Nominal investment'!C67/'Historical population and GDP'!$N64/'Historical population and GDP'!$K64)</f>
        <v>232.11015746849739</v>
      </c>
      <c r="D67" s="41">
        <f>IF(ISBLANK('2.1 Nominal investment'!D67),NA(),'2.1 Nominal investment'!D67/'Historical population and GDP'!$N64/'Historical population and GDP'!$K64)</f>
        <v>316.31143694099279</v>
      </c>
      <c r="E67" s="41">
        <f>IF(ISBLANK('2.1 Nominal investment'!E67),NA(),'2.1 Nominal investment'!E67/'Historical population and GDP'!$N64/'Historical population and GDP'!$K64)</f>
        <v>312.77838471559971</v>
      </c>
      <c r="F67" s="41">
        <f>IF(ISBLANK('2.1 Nominal investment'!F67),NA(),'2.1 Nominal investment'!F67/'Historical population and GDP'!$N64/'Historical population and GDP'!$K64)</f>
        <v>252.42509537577405</v>
      </c>
      <c r="G67" s="41">
        <f>IF(ISBLANK('2.1 Nominal investment'!G67),NA(),'2.1 Nominal investment'!G67/'Historical population and GDP'!$N64/'Historical population and GDP'!$K64)</f>
        <v>100.56543870981417</v>
      </c>
      <c r="H67" s="41">
        <f>IF(ISBLANK('2.1 Nominal investment'!H67),NA(),'2.1 Nominal investment'!H67/'Historical population and GDP'!$N64/'Historical population and GDP'!$K64)</f>
        <v>56.141678897228338</v>
      </c>
      <c r="I67" s="41">
        <f>IF(ISBLANK('2.1 Nominal investment'!I67),NA(),'2.1 Nominal investment'!I67/'Historical population and GDP'!$N64/'Historical population and GDP'!$K64)</f>
        <v>26.625700158151194</v>
      </c>
      <c r="J67" s="41">
        <f>IF(ISBLANK('2.1 Nominal investment'!J67),NA(),'2.1 Nominal investment'!J67/'Historical population and GDP'!$N64/'Historical population and GDP'!$K64)</f>
        <v>38.550594334353832</v>
      </c>
      <c r="K67" s="41" t="e">
        <f>IF(ISBLANK('2.1 Nominal investment'!K67),NA(),'2.1 Nominal investment'!K67/'Historical population and GDP'!$N64/'Historical population and GDP'!$K64)</f>
        <v>#N/A</v>
      </c>
      <c r="L67" s="41">
        <f>IF(ISBLANK('2.1 Nominal investment'!L67),NA(),'2.1 Nominal investment'!L67/'Historical population and GDP'!$N64/'Historical population and GDP'!$K64)</f>
        <v>51.644247638258932</v>
      </c>
      <c r="M67" s="41" t="e">
        <f>IF(ISBLANK('2.1 Nominal investment'!M67),NA(),'2.1 Nominal investment'!M67/'Historical population and GDP'!$N64/'Historical population and GDP'!$K64)</f>
        <v>#N/A</v>
      </c>
      <c r="N67" s="41" t="e">
        <f>IF(ISBLANK('2.1 Nominal investment'!N67),NA(),'2.1 Nominal investment'!N67/'Historical population and GDP'!$N64/'Historical population and GDP'!$K64)</f>
        <v>#N/A</v>
      </c>
      <c r="O67" s="41"/>
      <c r="P67" s="41">
        <f>IF(ISBLANK('2.1 Nominal investment'!P67),NA(),'2.1 Nominal investment'!P67/'Historical population and GDP'!$N64/'Historical population and GDP'!$K64)</f>
        <v>1038.2220346394092</v>
      </c>
      <c r="Q67" s="41">
        <f>IF(ISBLANK('2.1 Nominal investment'!Q67),NA(),'2.1 Nominal investment'!Q67/'Historical population and GDP'!$N64/'Historical population and GDP'!$K64)</f>
        <v>116.82054213076395</v>
      </c>
      <c r="R67" s="41">
        <f>IF(ISBLANK('2.1 Nominal investment'!R67),NA(),'2.1 Nominal investment'!R67/'Historical population and GDP'!$N64/'Historical population and GDP'!$K64)</f>
        <v>1155.0425767701729</v>
      </c>
      <c r="S67" s="17"/>
      <c r="T67" s="35"/>
      <c r="U67" s="13"/>
      <c r="V67" s="17"/>
      <c r="W67" s="17"/>
      <c r="X67" s="17"/>
      <c r="Y67" s="17"/>
    </row>
    <row r="68" spans="1:25">
      <c r="A68" s="4">
        <f t="shared" si="0"/>
        <v>1930</v>
      </c>
      <c r="B68" s="41">
        <f>IF(ISBLANK('2.1 Nominal investment'!B68),NA(),'2.1 Nominal investment'!B68/'Historical population and GDP'!$N65/'Historical population and GDP'!$K65)</f>
        <v>101.37485881405662</v>
      </c>
      <c r="C68" s="41">
        <f>IF(ISBLANK('2.1 Nominal investment'!C68),NA(),'2.1 Nominal investment'!C68/'Historical population and GDP'!$N65/'Historical population and GDP'!$K65)</f>
        <v>228.69596312448897</v>
      </c>
      <c r="D68" s="41">
        <f>IF(ISBLANK('2.1 Nominal investment'!D68),NA(),'2.1 Nominal investment'!D68/'Historical population and GDP'!$N65/'Historical population and GDP'!$K65)</f>
        <v>330.07082193854558</v>
      </c>
      <c r="E68" s="41">
        <f>IF(ISBLANK('2.1 Nominal investment'!E68),NA(),'2.1 Nominal investment'!E68/'Historical population and GDP'!$N65/'Historical population and GDP'!$K65)</f>
        <v>300.2836620841785</v>
      </c>
      <c r="F68" s="41">
        <f>IF(ISBLANK('2.1 Nominal investment'!F68),NA(),'2.1 Nominal investment'!F68/'Historical population and GDP'!$N65/'Historical population and GDP'!$K65)</f>
        <v>403.78156184710491</v>
      </c>
      <c r="G68" s="41">
        <f>IF(ISBLANK('2.1 Nominal investment'!G68),NA(),'2.1 Nominal investment'!G68/'Historical population and GDP'!$N65/'Historical population and GDP'!$K65)</f>
        <v>99.236017717114564</v>
      </c>
      <c r="H68" s="41">
        <f>IF(ISBLANK('2.1 Nominal investment'!H68),NA(),'2.1 Nominal investment'!H68/'Historical population and GDP'!$N65/'Historical population and GDP'!$K65)</f>
        <v>54.920113518390785</v>
      </c>
      <c r="I68" s="41">
        <f>IF(ISBLANK('2.1 Nominal investment'!I68),NA(),'2.1 Nominal investment'!I68/'Historical population and GDP'!$N65/'Historical population and GDP'!$K65)</f>
        <v>37.437018680098319</v>
      </c>
      <c r="J68" s="41">
        <f>IF(ISBLANK('2.1 Nominal investment'!J68),NA(),'2.1 Nominal investment'!J68/'Historical population and GDP'!$N65/'Historical population and GDP'!$K65)</f>
        <v>45.457672793631026</v>
      </c>
      <c r="K68" s="41" t="e">
        <f>IF(ISBLANK('2.1 Nominal investment'!K68),NA(),'2.1 Nominal investment'!K68/'Historical population and GDP'!$N65/'Historical population and GDP'!$K65)</f>
        <v>#N/A</v>
      </c>
      <c r="L68" s="41">
        <f>IF(ISBLANK('2.1 Nominal investment'!L68),NA(),'2.1 Nominal investment'!L68/'Historical population and GDP'!$N65/'Historical population and GDP'!$K65)</f>
        <v>65.861479325259836</v>
      </c>
      <c r="M68" s="41" t="e">
        <f>IF(ISBLANK('2.1 Nominal investment'!M68),NA(),'2.1 Nominal investment'!M68/'Historical population and GDP'!$N65/'Historical population and GDP'!$K65)</f>
        <v>#N/A</v>
      </c>
      <c r="N68" s="41" t="e">
        <f>IF(ISBLANK('2.1 Nominal investment'!N68),NA(),'2.1 Nominal investment'!N68/'Historical population and GDP'!$N65/'Historical population and GDP'!$K65)</f>
        <v>#N/A</v>
      </c>
      <c r="O68" s="41"/>
      <c r="P68" s="41">
        <f>IF(ISBLANK('2.1 Nominal investment'!P68),NA(),'2.1 Nominal investment'!P68/'Historical population and GDP'!$N65/'Historical population and GDP'!$K65)</f>
        <v>1188.2921771053343</v>
      </c>
      <c r="Q68" s="41">
        <f>IF(ISBLANK('2.1 Nominal investment'!Q68),NA(),'2.1 Nominal investment'!Q68/'Historical population and GDP'!$N65/'Historical population and GDP'!$K65)</f>
        <v>148.75617079898919</v>
      </c>
      <c r="R68" s="41">
        <f>IF(ISBLANK('2.1 Nominal investment'!R68),NA(),'2.1 Nominal investment'!R68/'Historical population and GDP'!$N65/'Historical population and GDP'!$K65)</f>
        <v>1337.0483479043235</v>
      </c>
      <c r="S68" s="17"/>
      <c r="T68" s="35"/>
      <c r="U68" s="13"/>
      <c r="V68" s="17"/>
      <c r="W68" s="17"/>
      <c r="X68" s="17"/>
      <c r="Y68" s="17"/>
    </row>
    <row r="69" spans="1:25">
      <c r="A69" s="4">
        <f t="shared" si="0"/>
        <v>1931</v>
      </c>
      <c r="B69" s="41">
        <f>IF(ISBLANK('2.1 Nominal investment'!B69),NA(),'2.1 Nominal investment'!B69/'Historical population and GDP'!$N66/'Historical population and GDP'!$K66)</f>
        <v>76.449923166542504</v>
      </c>
      <c r="C69" s="41">
        <f>IF(ISBLANK('2.1 Nominal investment'!C69),NA(),'2.1 Nominal investment'!C69/'Historical population and GDP'!$N66/'Historical population and GDP'!$K66)</f>
        <v>263.34505328879311</v>
      </c>
      <c r="D69" s="41">
        <f>IF(ISBLANK('2.1 Nominal investment'!D69),NA(),'2.1 Nominal investment'!D69/'Historical population and GDP'!$N66/'Historical population and GDP'!$K66)</f>
        <v>339.79497645533559</v>
      </c>
      <c r="E69" s="41">
        <f>IF(ISBLANK('2.1 Nominal investment'!E69),NA(),'2.1 Nominal investment'!E69/'Historical population and GDP'!$N66/'Historical population and GDP'!$K66)</f>
        <v>318.03642529419989</v>
      </c>
      <c r="F69" s="41">
        <f>IF(ISBLANK('2.1 Nominal investment'!F69),NA(),'2.1 Nominal investment'!F69/'Historical population and GDP'!$N66/'Historical population and GDP'!$K66)</f>
        <v>177.27889733713477</v>
      </c>
      <c r="G69" s="41">
        <f>IF(ISBLANK('2.1 Nominal investment'!G69),NA(),'2.1 Nominal investment'!G69/'Historical population and GDP'!$N66/'Historical population and GDP'!$K66)</f>
        <v>118.87520939505737</v>
      </c>
      <c r="H69" s="41">
        <f>IF(ISBLANK('2.1 Nominal investment'!H69),NA(),'2.1 Nominal investment'!H69/'Historical population and GDP'!$N66/'Historical population and GDP'!$K66)</f>
        <v>42.340757229386249</v>
      </c>
      <c r="I69" s="41">
        <f>IF(ISBLANK('2.1 Nominal investment'!I69),NA(),'2.1 Nominal investment'!I69/'Historical population and GDP'!$N66/'Historical population and GDP'!$K66)</f>
        <v>18.348340656911606</v>
      </c>
      <c r="J69" s="41">
        <f>IF(ISBLANK('2.1 Nominal investment'!J69),NA(),'2.1 Nominal investment'!J69/'Historical population and GDP'!$N66/'Historical population and GDP'!$K66)</f>
        <v>26.140239935774563</v>
      </c>
      <c r="K69" s="41" t="e">
        <f>IF(ISBLANK('2.1 Nominal investment'!K69),NA(),'2.1 Nominal investment'!K69/'Historical population and GDP'!$N66/'Historical population and GDP'!$K66)</f>
        <v>#N/A</v>
      </c>
      <c r="L69" s="41">
        <f>IF(ISBLANK('2.1 Nominal investment'!L69),NA(),'2.1 Nominal investment'!L69/'Historical population and GDP'!$N66/'Historical population and GDP'!$K66)</f>
        <v>52.807119692724235</v>
      </c>
      <c r="M69" s="41" t="e">
        <f>IF(ISBLANK('2.1 Nominal investment'!M69),NA(),'2.1 Nominal investment'!M69/'Historical population and GDP'!$N66/'Historical population and GDP'!$K66)</f>
        <v>#N/A</v>
      </c>
      <c r="N69" s="41" t="e">
        <f>IF(ISBLANK('2.1 Nominal investment'!N69),NA(),'2.1 Nominal investment'!N69/'Historical population and GDP'!$N66/'Historical population and GDP'!$K66)</f>
        <v>#N/A</v>
      </c>
      <c r="O69" s="41"/>
      <c r="P69" s="41">
        <f>IF(ISBLANK('2.1 Nominal investment'!P69),NA(),'2.1 Nominal investment'!P69/'Historical population and GDP'!$N66/'Historical population and GDP'!$K66)</f>
        <v>996.32626571111393</v>
      </c>
      <c r="Q69" s="41">
        <f>IF(ISBLANK('2.1 Nominal investment'!Q69),NA(),'2.1 Nominal investment'!Q69/'Historical population and GDP'!$N66/'Historical population and GDP'!$K66)</f>
        <v>97.295700285410419</v>
      </c>
      <c r="R69" s="41">
        <f>IF(ISBLANK('2.1 Nominal investment'!R69),NA(),'2.1 Nominal investment'!R69/'Historical population and GDP'!$N66/'Historical population and GDP'!$K66)</f>
        <v>1093.6219659965243</v>
      </c>
      <c r="S69" s="17"/>
      <c r="T69" s="35"/>
      <c r="U69" s="13"/>
      <c r="V69" s="17"/>
      <c r="W69" s="17"/>
      <c r="X69" s="17"/>
      <c r="Y69" s="17"/>
    </row>
    <row r="70" spans="1:25">
      <c r="A70" s="4">
        <f t="shared" si="0"/>
        <v>1932</v>
      </c>
      <c r="B70" s="41">
        <f>IF(ISBLANK('2.1 Nominal investment'!B70),NA(),'2.1 Nominal investment'!B70/'Historical population and GDP'!$N67/'Historical population and GDP'!$K67)</f>
        <v>43.134609300759145</v>
      </c>
      <c r="C70" s="41">
        <f>IF(ISBLANK('2.1 Nominal investment'!C70),NA(),'2.1 Nominal investment'!C70/'Historical population and GDP'!$N67/'Historical population and GDP'!$K67)</f>
        <v>250.56108005434407</v>
      </c>
      <c r="D70" s="41">
        <f>IF(ISBLANK('2.1 Nominal investment'!D70),NA(),'2.1 Nominal investment'!D70/'Historical population and GDP'!$N67/'Historical population and GDP'!$K67)</f>
        <v>293.69568935510324</v>
      </c>
      <c r="E70" s="41">
        <f>IF(ISBLANK('2.1 Nominal investment'!E70),NA(),'2.1 Nominal investment'!E70/'Historical population and GDP'!$N67/'Historical population and GDP'!$K67)</f>
        <v>87.465415788642602</v>
      </c>
      <c r="F70" s="41">
        <f>IF(ISBLANK('2.1 Nominal investment'!F70),NA(),'2.1 Nominal investment'!F70/'Historical population and GDP'!$N67/'Historical population and GDP'!$K67)</f>
        <v>77.704392686478528</v>
      </c>
      <c r="G70" s="41">
        <f>IF(ISBLANK('2.1 Nominal investment'!G70),NA(),'2.1 Nominal investment'!G70/'Historical population and GDP'!$N67/'Historical population and GDP'!$K67)</f>
        <v>135.81376460854071</v>
      </c>
      <c r="H70" s="41">
        <f>IF(ISBLANK('2.1 Nominal investment'!H70),NA(),'2.1 Nominal investment'!H70/'Historical population and GDP'!$N67/'Historical population and GDP'!$K67)</f>
        <v>28.147684252774727</v>
      </c>
      <c r="I70" s="41">
        <f>IF(ISBLANK('2.1 Nominal investment'!I70),NA(),'2.1 Nominal investment'!I70/'Historical population and GDP'!$N67/'Historical population and GDP'!$K67)</f>
        <v>14.848746367076725</v>
      </c>
      <c r="J70" s="41">
        <f>IF(ISBLANK('2.1 Nominal investment'!J70),NA(),'2.1 Nominal investment'!J70/'Historical population and GDP'!$N67/'Historical population and GDP'!$K67)</f>
        <v>6.3173108178797719</v>
      </c>
      <c r="K70" s="41" t="e">
        <f>IF(ISBLANK('2.1 Nominal investment'!K70),NA(),'2.1 Nominal investment'!K70/'Historical population and GDP'!$N67/'Historical population and GDP'!$K67)</f>
        <v>#N/A</v>
      </c>
      <c r="L70" s="41">
        <f>IF(ISBLANK('2.1 Nominal investment'!L70),NA(),'2.1 Nominal investment'!L70/'Historical population and GDP'!$N67/'Historical population and GDP'!$K67)</f>
        <v>50.037551271471379</v>
      </c>
      <c r="M70" s="41" t="e">
        <f>IF(ISBLANK('2.1 Nominal investment'!M70),NA(),'2.1 Nominal investment'!M70/'Historical population and GDP'!$N67/'Historical population and GDP'!$K67)</f>
        <v>#N/A</v>
      </c>
      <c r="N70" s="41" t="e">
        <f>IF(ISBLANK('2.1 Nominal investment'!N70),NA(),'2.1 Nominal investment'!N70/'Historical population and GDP'!$N67/'Historical population and GDP'!$K67)</f>
        <v>#N/A</v>
      </c>
      <c r="O70" s="41"/>
      <c r="P70" s="41">
        <f>IF(ISBLANK('2.1 Nominal investment'!P70),NA(),'2.1 Nominal investment'!P70/'Historical population and GDP'!$N67/'Historical population and GDP'!$K67)</f>
        <v>622.82694669153977</v>
      </c>
      <c r="Q70" s="41">
        <f>IF(ISBLANK('2.1 Nominal investment'!Q70),NA(),'2.1 Nominal investment'!Q70/'Historical population and GDP'!$N67/'Historical population and GDP'!$K67)</f>
        <v>71.203608456427872</v>
      </c>
      <c r="R70" s="41">
        <f>IF(ISBLANK('2.1 Nominal investment'!R70),NA(),'2.1 Nominal investment'!R70/'Historical population and GDP'!$N67/'Historical population and GDP'!$K67)</f>
        <v>694.03055514796768</v>
      </c>
      <c r="S70" s="17"/>
      <c r="T70" s="35"/>
      <c r="U70" s="13"/>
      <c r="V70" s="17"/>
      <c r="W70" s="17"/>
      <c r="X70" s="17"/>
      <c r="Y70" s="17"/>
    </row>
    <row r="71" spans="1:25">
      <c r="A71" s="4">
        <f t="shared" si="0"/>
        <v>1933</v>
      </c>
      <c r="B71" s="41">
        <f>IF(ISBLANK('2.1 Nominal investment'!B71),NA(),'2.1 Nominal investment'!B71/'Historical population and GDP'!$N68/'Historical population and GDP'!$K68)</f>
        <v>17.226511241532602</v>
      </c>
      <c r="C71" s="41">
        <f>IF(ISBLANK('2.1 Nominal investment'!C71),NA(),'2.1 Nominal investment'!C71/'Historical population and GDP'!$N68/'Historical population and GDP'!$K68)</f>
        <v>296.98743826427472</v>
      </c>
      <c r="D71" s="41">
        <f>IF(ISBLANK('2.1 Nominal investment'!D71),NA(),'2.1 Nominal investment'!D71/'Historical population and GDP'!$N68/'Historical population and GDP'!$K68)</f>
        <v>314.21394950580731</v>
      </c>
      <c r="E71" s="41">
        <f>IF(ISBLANK('2.1 Nominal investment'!E71),NA(),'2.1 Nominal investment'!E71/'Historical population and GDP'!$N68/'Historical population and GDP'!$K68)</f>
        <v>21.027078642141085</v>
      </c>
      <c r="F71" s="41">
        <f>IF(ISBLANK('2.1 Nominal investment'!F71),NA(),'2.1 Nominal investment'!F71/'Historical population and GDP'!$N68/'Historical population and GDP'!$K68)</f>
        <v>97.430211442253551</v>
      </c>
      <c r="G71" s="41">
        <f>IF(ISBLANK('2.1 Nominal investment'!G71),NA(),'2.1 Nominal investment'!G71/'Historical population and GDP'!$N68/'Historical population and GDP'!$K68)</f>
        <v>184.96564128632187</v>
      </c>
      <c r="H71" s="41">
        <f>IF(ISBLANK('2.1 Nominal investment'!H71),NA(),'2.1 Nominal investment'!H71/'Historical population and GDP'!$N68/'Historical population and GDP'!$K68)</f>
        <v>12.140714908428551</v>
      </c>
      <c r="I71" s="41">
        <f>IF(ISBLANK('2.1 Nominal investment'!I71),NA(),'2.1 Nominal investment'!I71/'Historical population and GDP'!$N68/'Historical population and GDP'!$K68)</f>
        <v>14.894135176713744</v>
      </c>
      <c r="J71" s="41">
        <f>IF(ISBLANK('2.1 Nominal investment'!J71),NA(),'2.1 Nominal investment'!J71/'Historical population and GDP'!$N68/'Historical population and GDP'!$K68)</f>
        <v>6.6567598483153159</v>
      </c>
      <c r="K71" s="41" t="e">
        <f>IF(ISBLANK('2.1 Nominal investment'!K71),NA(),'2.1 Nominal investment'!K71/'Historical population and GDP'!$N68/'Historical population and GDP'!$K68)</f>
        <v>#N/A</v>
      </c>
      <c r="L71" s="41">
        <f>IF(ISBLANK('2.1 Nominal investment'!L71),NA(),'2.1 Nominal investment'!L71/'Historical population and GDP'!$N68/'Historical population and GDP'!$K68)</f>
        <v>63.356606981113003</v>
      </c>
      <c r="M71" s="41" t="e">
        <f>IF(ISBLANK('2.1 Nominal investment'!M71),NA(),'2.1 Nominal investment'!M71/'Historical population and GDP'!$N68/'Historical population and GDP'!$K68)</f>
        <v>#N/A</v>
      </c>
      <c r="N71" s="41" t="e">
        <f>IF(ISBLANK('2.1 Nominal investment'!N71),NA(),'2.1 Nominal investment'!N71/'Historical population and GDP'!$N68/'Historical population and GDP'!$K68)</f>
        <v>#N/A</v>
      </c>
      <c r="O71" s="41"/>
      <c r="P71" s="41">
        <f>IF(ISBLANK('2.1 Nominal investment'!P71),NA(),'2.1 Nominal investment'!P71/'Historical population and GDP'!$N68/'Historical population and GDP'!$K68)</f>
        <v>629.77759578495238</v>
      </c>
      <c r="Q71" s="41">
        <f>IF(ISBLANK('2.1 Nominal investment'!Q71),NA(),'2.1 Nominal investment'!Q71/'Historical population and GDP'!$N68/'Historical population and GDP'!$K68)</f>
        <v>84.907502006142053</v>
      </c>
      <c r="R71" s="41">
        <f>IF(ISBLANK('2.1 Nominal investment'!R71),NA(),'2.1 Nominal investment'!R71/'Historical population and GDP'!$N68/'Historical population and GDP'!$K68)</f>
        <v>714.68509779109434</v>
      </c>
      <c r="S71" s="17"/>
      <c r="T71" s="35"/>
      <c r="U71" s="13"/>
      <c r="V71" s="17"/>
      <c r="W71" s="17"/>
      <c r="X71" s="17"/>
      <c r="Y71" s="17"/>
    </row>
    <row r="72" spans="1:25">
      <c r="A72" s="4">
        <f t="shared" si="0"/>
        <v>1934</v>
      </c>
      <c r="B72" s="41">
        <f>IF(ISBLANK('2.1 Nominal investment'!B72),NA(),'2.1 Nominal investment'!B72/'Historical population and GDP'!$N69/'Historical population and GDP'!$K69)</f>
        <v>23.836861495750888</v>
      </c>
      <c r="C72" s="41">
        <f>IF(ISBLANK('2.1 Nominal investment'!C72),NA(),'2.1 Nominal investment'!C72/'Historical population and GDP'!$N69/'Historical population and GDP'!$K69)</f>
        <v>275.92049215529312</v>
      </c>
      <c r="D72" s="41">
        <f>IF(ISBLANK('2.1 Nominal investment'!D72),NA(),'2.1 Nominal investment'!D72/'Historical population and GDP'!$N69/'Historical population and GDP'!$K69)</f>
        <v>299.75735365104396</v>
      </c>
      <c r="E72" s="41">
        <f>IF(ISBLANK('2.1 Nominal investment'!E72),NA(),'2.1 Nominal investment'!E72/'Historical population and GDP'!$N69/'Historical population and GDP'!$K69)</f>
        <v>13.105555615881634</v>
      </c>
      <c r="F72" s="41">
        <f>IF(ISBLANK('2.1 Nominal investment'!F72),NA(),'2.1 Nominal investment'!F72/'Historical population and GDP'!$N69/'Historical population and GDP'!$K69)</f>
        <v>27.768299783244434</v>
      </c>
      <c r="G72" s="41">
        <f>IF(ISBLANK('2.1 Nominal investment'!G72),NA(),'2.1 Nominal investment'!G72/'Historical population and GDP'!$N69/'Historical population and GDP'!$K69)</f>
        <v>203.87461659040068</v>
      </c>
      <c r="H72" s="41">
        <f>IF(ISBLANK('2.1 Nominal investment'!H72),NA(),'2.1 Nominal investment'!H72/'Historical population and GDP'!$N69/'Historical population and GDP'!$K69)</f>
        <v>17.329222201094087</v>
      </c>
      <c r="I72" s="41">
        <f>IF(ISBLANK('2.1 Nominal investment'!I72),NA(),'2.1 Nominal investment'!I72/'Historical population and GDP'!$N69/'Historical population and GDP'!$K69)</f>
        <v>23.717974705769809</v>
      </c>
      <c r="J72" s="41">
        <f>IF(ISBLANK('2.1 Nominal investment'!J72),NA(),'2.1 Nominal investment'!J72/'Historical population and GDP'!$N69/'Historical population and GDP'!$K69)</f>
        <v>6.5722516805160796</v>
      </c>
      <c r="K72" s="41" t="e">
        <f>IF(ISBLANK('2.1 Nominal investment'!K72),NA(),'2.1 Nominal investment'!K72/'Historical population and GDP'!$N69/'Historical population and GDP'!$K69)</f>
        <v>#N/A</v>
      </c>
      <c r="L72" s="41">
        <f>IF(ISBLANK('2.1 Nominal investment'!L72),NA(),'2.1 Nominal investment'!L72/'Historical population and GDP'!$N69/'Historical population and GDP'!$K69)</f>
        <v>90.287144913069469</v>
      </c>
      <c r="M72" s="41" t="e">
        <f>IF(ISBLANK('2.1 Nominal investment'!M72),NA(),'2.1 Nominal investment'!M72/'Historical population and GDP'!$N69/'Historical population and GDP'!$K69)</f>
        <v>#N/A</v>
      </c>
      <c r="N72" s="41" t="e">
        <f>IF(ISBLANK('2.1 Nominal investment'!N72),NA(),'2.1 Nominal investment'!N72/'Historical population and GDP'!$N69/'Historical population and GDP'!$K69)</f>
        <v>#N/A</v>
      </c>
      <c r="O72" s="41"/>
      <c r="P72" s="41">
        <f>IF(ISBLANK('2.1 Nominal investment'!P72),NA(),'2.1 Nominal investment'!P72/'Historical population and GDP'!$N69/'Historical population and GDP'!$K69)</f>
        <v>561.83504784166485</v>
      </c>
      <c r="Q72" s="41">
        <f>IF(ISBLANK('2.1 Nominal investment'!Q72),NA(),'2.1 Nominal investment'!Q72/'Historical population and GDP'!$N69/'Historical population and GDP'!$K69)</f>
        <v>120.57737129935538</v>
      </c>
      <c r="R72" s="41">
        <f>IF(ISBLANK('2.1 Nominal investment'!R72),NA(),'2.1 Nominal investment'!R72/'Historical population and GDP'!$N69/'Historical population and GDP'!$K69)</f>
        <v>682.41241914102011</v>
      </c>
      <c r="S72" s="17"/>
      <c r="T72" s="35"/>
      <c r="U72" s="13"/>
      <c r="V72" s="17"/>
      <c r="W72" s="17"/>
      <c r="X72" s="17"/>
      <c r="Y72" s="17"/>
    </row>
    <row r="73" spans="1:25">
      <c r="A73" s="4">
        <f t="shared" ref="A73:A136" si="1">A72+1</f>
        <v>1935</v>
      </c>
      <c r="B73" s="41">
        <f>IF(ISBLANK('2.1 Nominal investment'!B73),NA(),'2.1 Nominal investment'!B73/'Historical population and GDP'!$N70/'Historical population and GDP'!$K70)</f>
        <v>36.959045092713509</v>
      </c>
      <c r="C73" s="41">
        <f>IF(ISBLANK('2.1 Nominal investment'!C73),NA(),'2.1 Nominal investment'!C73/'Historical population and GDP'!$N70/'Historical population and GDP'!$K70)</f>
        <v>261.86175487096824</v>
      </c>
      <c r="D73" s="41">
        <f>IF(ISBLANK('2.1 Nominal investment'!D73),NA(),'2.1 Nominal investment'!D73/'Historical population and GDP'!$N70/'Historical population and GDP'!$K70)</f>
        <v>298.82079996368179</v>
      </c>
      <c r="E73" s="41">
        <f>IF(ISBLANK('2.1 Nominal investment'!E73),NA(),'2.1 Nominal investment'!E73/'Historical population and GDP'!$N70/'Historical population and GDP'!$K70)</f>
        <v>15.809304977765755</v>
      </c>
      <c r="F73" s="41">
        <f>IF(ISBLANK('2.1 Nominal investment'!F73),NA(),'2.1 Nominal investment'!F73/'Historical population and GDP'!$N70/'Historical population and GDP'!$K70)</f>
        <v>360.63919533265363</v>
      </c>
      <c r="G73" s="41">
        <f>IF(ISBLANK('2.1 Nominal investment'!G73),NA(),'2.1 Nominal investment'!G73/'Historical population and GDP'!$N70/'Historical population and GDP'!$K70)</f>
        <v>229.71444967190121</v>
      </c>
      <c r="H73" s="41">
        <f>IF(ISBLANK('2.1 Nominal investment'!H73),NA(),'2.1 Nominal investment'!H73/'Historical population and GDP'!$N70/'Historical population and GDP'!$K70)</f>
        <v>15.43538027051436</v>
      </c>
      <c r="I73" s="41">
        <f>IF(ISBLANK('2.1 Nominal investment'!I73),NA(),'2.1 Nominal investment'!I73/'Historical population and GDP'!$N70/'Historical population and GDP'!$K70)</f>
        <v>31.026325937000298</v>
      </c>
      <c r="J73" s="41">
        <f>IF(ISBLANK('2.1 Nominal investment'!J73),NA(),'2.1 Nominal investment'!J73/'Historical population and GDP'!$N70/'Historical population and GDP'!$K70)</f>
        <v>14.697807256256409</v>
      </c>
      <c r="K73" s="41" t="e">
        <f>IF(ISBLANK('2.1 Nominal investment'!K73),NA(),'2.1 Nominal investment'!K73/'Historical population and GDP'!$N70/'Historical population and GDP'!$K70)</f>
        <v>#N/A</v>
      </c>
      <c r="L73" s="41">
        <f>IF(ISBLANK('2.1 Nominal investment'!L73),NA(),'2.1 Nominal investment'!L73/'Historical population and GDP'!$N70/'Historical population and GDP'!$K70)</f>
        <v>101.31051030488732</v>
      </c>
      <c r="M73" s="41" t="e">
        <f>IF(ISBLANK('2.1 Nominal investment'!M73),NA(),'2.1 Nominal investment'!M73/'Historical population and GDP'!$N70/'Historical population and GDP'!$K70)</f>
        <v>#N/A</v>
      </c>
      <c r="N73" s="41" t="e">
        <f>IF(ISBLANK('2.1 Nominal investment'!N73),NA(),'2.1 Nominal investment'!N73/'Historical population and GDP'!$N70/'Historical population and GDP'!$K70)</f>
        <v>#N/A</v>
      </c>
      <c r="O73" s="41"/>
      <c r="P73" s="41">
        <f>IF(ISBLANK('2.1 Nominal investment'!P73),NA(),'2.1 Nominal investment'!P73/'Historical population and GDP'!$N70/'Historical population and GDP'!$K70)</f>
        <v>920.41913021651669</v>
      </c>
      <c r="Q73" s="41">
        <f>IF(ISBLANK('2.1 Nominal investment'!Q73),NA(),'2.1 Nominal investment'!Q73/'Historical population and GDP'!$N70/'Historical population and GDP'!$K70)</f>
        <v>147.03464349814402</v>
      </c>
      <c r="R73" s="41">
        <f>IF(ISBLANK('2.1 Nominal investment'!R73),NA(),'2.1 Nominal investment'!R73/'Historical population and GDP'!$N70/'Historical population and GDP'!$K70)</f>
        <v>1067.4537737146607</v>
      </c>
      <c r="S73" s="17"/>
      <c r="T73" s="35"/>
      <c r="U73" s="13"/>
      <c r="V73" s="17"/>
      <c r="W73" s="17"/>
      <c r="X73" s="17"/>
      <c r="Y73" s="17"/>
    </row>
    <row r="74" spans="1:25">
      <c r="A74" s="4">
        <f t="shared" si="1"/>
        <v>1936</v>
      </c>
      <c r="B74" s="41">
        <f>IF(ISBLANK('2.1 Nominal investment'!B74),NA(),'2.1 Nominal investment'!B74/'Historical population and GDP'!$N71/'Historical population and GDP'!$K71)</f>
        <v>45.95936582532547</v>
      </c>
      <c r="C74" s="41">
        <f>IF(ISBLANK('2.1 Nominal investment'!C74),NA(),'2.1 Nominal investment'!C74/'Historical population and GDP'!$N71/'Historical population and GDP'!$K71)</f>
        <v>384.00479975864198</v>
      </c>
      <c r="D74" s="41">
        <f>IF(ISBLANK('2.1 Nominal investment'!D74),NA(),'2.1 Nominal investment'!D74/'Historical population and GDP'!$N71/'Historical population and GDP'!$K71)</f>
        <v>429.96416558396754</v>
      </c>
      <c r="E74" s="41">
        <f>IF(ISBLANK('2.1 Nominal investment'!E74),NA(),'2.1 Nominal investment'!E74/'Historical population and GDP'!$N71/'Historical population and GDP'!$K71)</f>
        <v>14.460509952203102</v>
      </c>
      <c r="F74" s="41">
        <f>IF(ISBLANK('2.1 Nominal investment'!F74),NA(),'2.1 Nominal investment'!F74/'Historical population and GDP'!$N71/'Historical population and GDP'!$K71)</f>
        <v>66.29518598484988</v>
      </c>
      <c r="G74" s="41">
        <f>IF(ISBLANK('2.1 Nominal investment'!G74),NA(),'2.1 Nominal investment'!G74/'Historical population and GDP'!$N71/'Historical population and GDP'!$K71)</f>
        <v>209.19217796191094</v>
      </c>
      <c r="H74" s="41">
        <f>IF(ISBLANK('2.1 Nominal investment'!H74),NA(),'2.1 Nominal investment'!H74/'Historical population and GDP'!$N71/'Historical population and GDP'!$K71)</f>
        <v>20.976118927481735</v>
      </c>
      <c r="I74" s="41">
        <f>IF(ISBLANK('2.1 Nominal investment'!I74),NA(),'2.1 Nominal investment'!I74/'Historical population and GDP'!$N71/'Historical population and GDP'!$K71)</f>
        <v>44.934716019593637</v>
      </c>
      <c r="J74" s="41">
        <f>IF(ISBLANK('2.1 Nominal investment'!J74),NA(),'2.1 Nominal investment'!J74/'Historical population and GDP'!$N71/'Historical population and GDP'!$K71)</f>
        <v>30.772668605103707</v>
      </c>
      <c r="K74" s="41" t="e">
        <f>IF(ISBLANK('2.1 Nominal investment'!K74),NA(),'2.1 Nominal investment'!K74/'Historical population and GDP'!$N71/'Historical population and GDP'!$K71)</f>
        <v>#N/A</v>
      </c>
      <c r="L74" s="41">
        <f>IF(ISBLANK('2.1 Nominal investment'!L74),NA(),'2.1 Nominal investment'!L74/'Historical population and GDP'!$N71/'Historical population and GDP'!$K71)</f>
        <v>105.09455240924072</v>
      </c>
      <c r="M74" s="41" t="e">
        <f>IF(ISBLANK('2.1 Nominal investment'!M74),NA(),'2.1 Nominal investment'!M74/'Historical population and GDP'!$N71/'Historical population and GDP'!$K71)</f>
        <v>#N/A</v>
      </c>
      <c r="N74" s="41" t="e">
        <f>IF(ISBLANK('2.1 Nominal investment'!N74),NA(),'2.1 Nominal investment'!N74/'Historical population and GDP'!$N71/'Historical population and GDP'!$K71)</f>
        <v>#N/A</v>
      </c>
      <c r="O74" s="41"/>
      <c r="P74" s="41">
        <f>IF(ISBLANK('2.1 Nominal investment'!P74),NA(),'2.1 Nominal investment'!P74/'Historical population and GDP'!$N71/'Historical population and GDP'!$K71)</f>
        <v>740.8881584104131</v>
      </c>
      <c r="Q74" s="41">
        <f>IF(ISBLANK('2.1 Nominal investment'!Q74),NA(),'2.1 Nominal investment'!Q74/'Historical population and GDP'!$N71/'Historical population and GDP'!$K71)</f>
        <v>180.80193703393806</v>
      </c>
      <c r="R74" s="41">
        <f>IF(ISBLANK('2.1 Nominal investment'!R74),NA(),'2.1 Nominal investment'!R74/'Historical population and GDP'!$N71/'Historical population and GDP'!$K71)</f>
        <v>921.6900954443513</v>
      </c>
      <c r="S74" s="17"/>
      <c r="T74" s="35"/>
      <c r="U74" s="13"/>
      <c r="V74" s="17"/>
      <c r="W74" s="17"/>
      <c r="X74" s="17"/>
      <c r="Y74" s="17"/>
    </row>
    <row r="75" spans="1:25">
      <c r="A75" s="4">
        <f t="shared" si="1"/>
        <v>1937</v>
      </c>
      <c r="B75" s="41">
        <f>IF(ISBLANK('2.1 Nominal investment'!B75),NA(),'2.1 Nominal investment'!B75/'Historical population and GDP'!$N72/'Historical population and GDP'!$K72)</f>
        <v>148.6903667033742</v>
      </c>
      <c r="C75" s="41">
        <f>IF(ISBLANK('2.1 Nominal investment'!C75),NA(),'2.1 Nominal investment'!C75/'Historical population and GDP'!$N72/'Historical population and GDP'!$K72)</f>
        <v>361.72889658113888</v>
      </c>
      <c r="D75" s="41">
        <f>IF(ISBLANK('2.1 Nominal investment'!D75),NA(),'2.1 Nominal investment'!D75/'Historical population and GDP'!$N72/'Historical population and GDP'!$K72)</f>
        <v>510.41926328451308</v>
      </c>
      <c r="E75" s="41">
        <f>IF(ISBLANK('2.1 Nominal investment'!E75),NA(),'2.1 Nominal investment'!E75/'Historical population and GDP'!$N72/'Historical population and GDP'!$K72)</f>
        <v>103.79269234092826</v>
      </c>
      <c r="F75" s="41">
        <f>IF(ISBLANK('2.1 Nominal investment'!F75),NA(),'2.1 Nominal investment'!F75/'Historical population and GDP'!$N72/'Historical population and GDP'!$K72)</f>
        <v>147.97121077203835</v>
      </c>
      <c r="G75" s="41">
        <f>IF(ISBLANK('2.1 Nominal investment'!G75),NA(),'2.1 Nominal investment'!G75/'Historical population and GDP'!$N72/'Historical population and GDP'!$K72)</f>
        <v>143.11807199839049</v>
      </c>
      <c r="H75" s="41">
        <f>IF(ISBLANK('2.1 Nominal investment'!H75),NA(),'2.1 Nominal investment'!H75/'Historical population and GDP'!$N72/'Historical population and GDP'!$K72)</f>
        <v>23.028836786498111</v>
      </c>
      <c r="I75" s="41">
        <f>IF(ISBLANK('2.1 Nominal investment'!I75),NA(),'2.1 Nominal investment'!I75/'Historical population and GDP'!$N72/'Historical population and GDP'!$K72)</f>
        <v>46.300330511678617</v>
      </c>
      <c r="J75" s="41">
        <f>IF(ISBLANK('2.1 Nominal investment'!J75),NA(),'2.1 Nominal investment'!J75/'Historical population and GDP'!$N72/'Historical population and GDP'!$K72)</f>
        <v>57.692974739168491</v>
      </c>
      <c r="K75" s="41" t="e">
        <f>IF(ISBLANK('2.1 Nominal investment'!K75),NA(),'2.1 Nominal investment'!K75/'Historical population and GDP'!$N72/'Historical population and GDP'!$K72)</f>
        <v>#N/A</v>
      </c>
      <c r="L75" s="41">
        <f>IF(ISBLANK('2.1 Nominal investment'!L75),NA(),'2.1 Nominal investment'!L75/'Historical population and GDP'!$N72/'Historical population and GDP'!$K72)</f>
        <v>153.94566576483544</v>
      </c>
      <c r="M75" s="41" t="e">
        <f>IF(ISBLANK('2.1 Nominal investment'!M75),NA(),'2.1 Nominal investment'!M75/'Historical population and GDP'!$N72/'Historical population and GDP'!$K72)</f>
        <v>#N/A</v>
      </c>
      <c r="N75" s="41" t="e">
        <f>IF(ISBLANK('2.1 Nominal investment'!N75),NA(),'2.1 Nominal investment'!N75/'Historical population and GDP'!$N72/'Historical population and GDP'!$K72)</f>
        <v>#N/A</v>
      </c>
      <c r="O75" s="41"/>
      <c r="P75" s="41">
        <f>IF(ISBLANK('2.1 Nominal investment'!P75),NA(),'2.1 Nominal investment'!P75/'Historical population and GDP'!$N72/'Historical population and GDP'!$K72)</f>
        <v>928.33007518236832</v>
      </c>
      <c r="Q75" s="41">
        <f>IF(ISBLANK('2.1 Nominal investment'!Q75),NA(),'2.1 Nominal investment'!Q75/'Historical population and GDP'!$N72/'Historical population and GDP'!$K72)</f>
        <v>257.93897101568251</v>
      </c>
      <c r="R75" s="41">
        <f>IF(ISBLANK('2.1 Nominal investment'!R75),NA(),'2.1 Nominal investment'!R75/'Historical population and GDP'!$N72/'Historical population and GDP'!$K72)</f>
        <v>1186.2690461980508</v>
      </c>
      <c r="S75" s="17"/>
      <c r="T75" s="35"/>
      <c r="U75" s="13"/>
      <c r="V75" s="17"/>
      <c r="W75" s="17"/>
      <c r="X75" s="17"/>
      <c r="Y75" s="17"/>
    </row>
    <row r="76" spans="1:25">
      <c r="A76" s="4">
        <f t="shared" si="1"/>
        <v>1938</v>
      </c>
      <c r="B76" s="41">
        <f>IF(ISBLANK('2.1 Nominal investment'!B76),NA(),'2.1 Nominal investment'!B76/'Historical population and GDP'!$N73/'Historical population and GDP'!$K73)</f>
        <v>213.99274845475375</v>
      </c>
      <c r="C76" s="41">
        <f>IF(ISBLANK('2.1 Nominal investment'!C76),NA(),'2.1 Nominal investment'!C76/'Historical population and GDP'!$N73/'Historical population and GDP'!$K73)</f>
        <v>401.23326535842222</v>
      </c>
      <c r="D76" s="41">
        <f>IF(ISBLANK('2.1 Nominal investment'!D76),NA(),'2.1 Nominal investment'!D76/'Historical population and GDP'!$N73/'Historical population and GDP'!$K73)</f>
        <v>615.22601381317588</v>
      </c>
      <c r="E76" s="41">
        <f>IF(ISBLANK('2.1 Nominal investment'!E76),NA(),'2.1 Nominal investment'!E76/'Historical population and GDP'!$N73/'Historical population and GDP'!$K73)</f>
        <v>233.45541938371656</v>
      </c>
      <c r="F76" s="41">
        <f>IF(ISBLANK('2.1 Nominal investment'!F76),NA(),'2.1 Nominal investment'!F76/'Historical population and GDP'!$N73/'Historical population and GDP'!$K73)</f>
        <v>172.35894839094826</v>
      </c>
      <c r="G76" s="41">
        <f>IF(ISBLANK('2.1 Nominal investment'!G76),NA(),'2.1 Nominal investment'!G76/'Historical population and GDP'!$N73/'Historical population and GDP'!$K73)</f>
        <v>112.36788201658875</v>
      </c>
      <c r="H76" s="41">
        <f>IF(ISBLANK('2.1 Nominal investment'!H76),NA(),'2.1 Nominal investment'!H76/'Historical population and GDP'!$N73/'Historical population and GDP'!$K73)</f>
        <v>28.81980058019057</v>
      </c>
      <c r="I76" s="41">
        <f>IF(ISBLANK('2.1 Nominal investment'!I76),NA(),'2.1 Nominal investment'!I76/'Historical population and GDP'!$N73/'Historical population and GDP'!$K73)</f>
        <v>57.665997229585862</v>
      </c>
      <c r="J76" s="41">
        <f>IF(ISBLANK('2.1 Nominal investment'!J76),NA(),'2.1 Nominal investment'!J76/'Historical population and GDP'!$N73/'Historical population and GDP'!$K73)</f>
        <v>64.981769333016601</v>
      </c>
      <c r="K76" s="41" t="e">
        <f>IF(ISBLANK('2.1 Nominal investment'!K76),NA(),'2.1 Nominal investment'!K76/'Historical population and GDP'!$N73/'Historical population and GDP'!$K73)</f>
        <v>#N/A</v>
      </c>
      <c r="L76" s="41">
        <f>IF(ISBLANK('2.1 Nominal investment'!L76),NA(),'2.1 Nominal investment'!L76/'Historical population and GDP'!$N73/'Historical population and GDP'!$K73)</f>
        <v>210.0054517112242</v>
      </c>
      <c r="M76" s="41">
        <f>IF(ISBLANK('2.1 Nominal investment'!M76),NA(),'2.1 Nominal investment'!M76/'Historical population and GDP'!$N73/'Historical population and GDP'!$K73)</f>
        <v>50.824511648653129</v>
      </c>
      <c r="N76" s="41" t="e">
        <f>IF(ISBLANK('2.1 Nominal investment'!N76),NA(),'2.1 Nominal investment'!N76/'Historical population and GDP'!$N73/'Historical population and GDP'!$K73)</f>
        <v>#N/A</v>
      </c>
      <c r="O76" s="41"/>
      <c r="P76" s="41">
        <f>IF(ISBLANK('2.1 Nominal investment'!P76),NA(),'2.1 Nominal investment'!P76/'Historical population and GDP'!$N73/'Historical population and GDP'!$K73)</f>
        <v>1162.2280641846201</v>
      </c>
      <c r="Q76" s="41">
        <f>IF(ISBLANK('2.1 Nominal investment'!Q76),NA(),'2.1 Nominal investment'!Q76/'Historical population and GDP'!$N73/'Historical population and GDP'!$K73)</f>
        <v>383.4777299224798</v>
      </c>
      <c r="R76" s="41">
        <f>IF(ISBLANK('2.1 Nominal investment'!R76),NA(),'2.1 Nominal investment'!R76/'Historical population and GDP'!$N73/'Historical population and GDP'!$K73)</f>
        <v>1545.7057941071</v>
      </c>
      <c r="S76" s="17"/>
      <c r="T76" s="35"/>
      <c r="U76" s="13"/>
      <c r="V76" s="17"/>
      <c r="W76" s="17"/>
      <c r="X76" s="17"/>
      <c r="Y76" s="17"/>
    </row>
    <row r="77" spans="1:25">
      <c r="A77" s="4">
        <f t="shared" si="1"/>
        <v>1939</v>
      </c>
      <c r="B77" s="41">
        <f>IF(ISBLANK('2.1 Nominal investment'!B77),NA(),'2.1 Nominal investment'!B77/'Historical population and GDP'!$N74/'Historical population and GDP'!$K74)</f>
        <v>271.11910365841953</v>
      </c>
      <c r="C77" s="41">
        <f>IF(ISBLANK('2.1 Nominal investment'!C77),NA(),'2.1 Nominal investment'!C77/'Historical population and GDP'!$N74/'Historical population and GDP'!$K74)</f>
        <v>305.58323722878316</v>
      </c>
      <c r="D77" s="41">
        <f>IF(ISBLANK('2.1 Nominal investment'!D77),NA(),'2.1 Nominal investment'!D77/'Historical population and GDP'!$N74/'Historical population and GDP'!$K74)</f>
        <v>576.70234088720269</v>
      </c>
      <c r="E77" s="41">
        <f>IF(ISBLANK('2.1 Nominal investment'!E77),NA(),'2.1 Nominal investment'!E77/'Historical population and GDP'!$N74/'Historical population and GDP'!$K74)</f>
        <v>344.5471905388693</v>
      </c>
      <c r="F77" s="41">
        <f>IF(ISBLANK('2.1 Nominal investment'!F77),NA(),'2.1 Nominal investment'!F77/'Historical population and GDP'!$N74/'Historical population and GDP'!$K74)</f>
        <v>170.47189439492482</v>
      </c>
      <c r="G77" s="41">
        <f>IF(ISBLANK('2.1 Nominal investment'!G77),NA(),'2.1 Nominal investment'!G77/'Historical population and GDP'!$N74/'Historical population and GDP'!$K74)</f>
        <v>138.69125261615179</v>
      </c>
      <c r="H77" s="41">
        <f>IF(ISBLANK('2.1 Nominal investment'!H77),NA(),'2.1 Nominal investment'!H77/'Historical population and GDP'!$N74/'Historical population and GDP'!$K74)</f>
        <v>51.056819940400722</v>
      </c>
      <c r="I77" s="41">
        <f>IF(ISBLANK('2.1 Nominal investment'!I77),NA(),'2.1 Nominal investment'!I77/'Historical population and GDP'!$N74/'Historical population and GDP'!$K74)</f>
        <v>57.340300497165906</v>
      </c>
      <c r="J77" s="41">
        <f>IF(ISBLANK('2.1 Nominal investment'!J77),NA(),'2.1 Nominal investment'!J77/'Historical population and GDP'!$N74/'Historical population and GDP'!$K74)</f>
        <v>79.669015950314574</v>
      </c>
      <c r="K77" s="41" t="e">
        <f>IF(ISBLANK('2.1 Nominal investment'!K77),NA(),'2.1 Nominal investment'!K77/'Historical population and GDP'!$N74/'Historical population and GDP'!$K74)</f>
        <v>#N/A</v>
      </c>
      <c r="L77" s="41">
        <f>IF(ISBLANK('2.1 Nominal investment'!L77),NA(),'2.1 Nominal investment'!L77/'Historical population and GDP'!$N74/'Historical population and GDP'!$K74)</f>
        <v>159.97325904025953</v>
      </c>
      <c r="M77" s="41">
        <f>IF(ISBLANK('2.1 Nominal investment'!M77),NA(),'2.1 Nominal investment'!M77/'Historical population and GDP'!$N74/'Historical population and GDP'!$K74)</f>
        <v>334.64876202858795</v>
      </c>
      <c r="N77" s="41" t="e">
        <f>IF(ISBLANK('2.1 Nominal investment'!N77),NA(),'2.1 Nominal investment'!N77/'Historical population and GDP'!$N74/'Historical population and GDP'!$K74)</f>
        <v>#N/A</v>
      </c>
      <c r="O77" s="41"/>
      <c r="P77" s="41">
        <f>IF(ISBLANK('2.1 Nominal investment'!P77),NA(),'2.1 Nominal investment'!P77/'Historical population and GDP'!$N74/'Historical population and GDP'!$K74)</f>
        <v>1281.4694983775494</v>
      </c>
      <c r="Q77" s="41">
        <f>IF(ISBLANK('2.1 Nominal investment'!Q77),NA(),'2.1 Nominal investment'!Q77/'Historical population and GDP'!$N74/'Historical population and GDP'!$K74)</f>
        <v>631.63133751632802</v>
      </c>
      <c r="R77" s="41">
        <f>IF(ISBLANK('2.1 Nominal investment'!R77),NA(),'2.1 Nominal investment'!R77/'Historical population and GDP'!$N74/'Historical population and GDP'!$K74)</f>
        <v>1913.1008358938775</v>
      </c>
      <c r="S77" s="17"/>
      <c r="T77" s="35"/>
      <c r="U77" s="13"/>
      <c r="V77" s="17"/>
      <c r="W77" s="17"/>
      <c r="X77" s="17"/>
      <c r="Y77" s="17"/>
    </row>
    <row r="78" spans="1:25">
      <c r="A78" s="4">
        <f t="shared" si="1"/>
        <v>1940</v>
      </c>
      <c r="B78" s="41">
        <f>IF(ISBLANK('2.1 Nominal investment'!B78),NA(),'2.1 Nominal investment'!B78/'Historical population and GDP'!$N75/'Historical population and GDP'!$K75)</f>
        <v>288.06308862929762</v>
      </c>
      <c r="C78" s="41">
        <f>IF(ISBLANK('2.1 Nominal investment'!C78),NA(),'2.1 Nominal investment'!C78/'Historical population and GDP'!$N75/'Historical population and GDP'!$K75)</f>
        <v>117.49371119705827</v>
      </c>
      <c r="D78" s="41">
        <f>IF(ISBLANK('2.1 Nominal investment'!D78),NA(),'2.1 Nominal investment'!D78/'Historical population and GDP'!$N75/'Historical population and GDP'!$K75)</f>
        <v>405.55679982635593</v>
      </c>
      <c r="E78" s="41">
        <f>IF(ISBLANK('2.1 Nominal investment'!E78),NA(),'2.1 Nominal investment'!E78/'Historical population and GDP'!$N75/'Historical population and GDP'!$K75)</f>
        <v>350.48227660029329</v>
      </c>
      <c r="F78" s="41">
        <f>IF(ISBLANK('2.1 Nominal investment'!F78),NA(),'2.1 Nominal investment'!F78/'Historical population and GDP'!$N75/'Historical population and GDP'!$K75)</f>
        <v>196.18564910393886</v>
      </c>
      <c r="G78" s="41">
        <f>IF(ISBLANK('2.1 Nominal investment'!G78),NA(),'2.1 Nominal investment'!G78/'Historical population and GDP'!$N75/'Historical population and GDP'!$K75)</f>
        <v>153.46252177736301</v>
      </c>
      <c r="H78" s="41">
        <f>IF(ISBLANK('2.1 Nominal investment'!H78),NA(),'2.1 Nominal investment'!H78/'Historical population and GDP'!$N75/'Historical population and GDP'!$K75)</f>
        <v>36.413209736023795</v>
      </c>
      <c r="I78" s="41">
        <f>IF(ISBLANK('2.1 Nominal investment'!I78),NA(),'2.1 Nominal investment'!I78/'Historical population and GDP'!$N75/'Historical population and GDP'!$K75)</f>
        <v>73.922979740096366</v>
      </c>
      <c r="J78" s="41">
        <f>IF(ISBLANK('2.1 Nominal investment'!J78),NA(),'2.1 Nominal investment'!J78/'Historical population and GDP'!$N75/'Historical population and GDP'!$K75)</f>
        <v>50.398656045303895</v>
      </c>
      <c r="K78" s="41" t="e">
        <f>IF(ISBLANK('2.1 Nominal investment'!K78),NA(),'2.1 Nominal investment'!K78/'Historical population and GDP'!$N75/'Historical population and GDP'!$K75)</f>
        <v>#N/A</v>
      </c>
      <c r="L78" s="41">
        <f>IF(ISBLANK('2.1 Nominal investment'!L78),NA(),'2.1 Nominal investment'!L78/'Historical population and GDP'!$N75/'Historical population and GDP'!$K75)</f>
        <v>127.419968574237</v>
      </c>
      <c r="M78" s="41">
        <f>IF(ISBLANK('2.1 Nominal investment'!M78),NA(),'2.1 Nominal investment'!M78/'Historical population and GDP'!$N75/'Historical population and GDP'!$K75)</f>
        <v>424.99684975940659</v>
      </c>
      <c r="N78" s="41" t="e">
        <f>IF(ISBLANK('2.1 Nominal investment'!N78),NA(),'2.1 Nominal investment'!N78/'Historical population and GDP'!$N75/'Historical population and GDP'!$K75)</f>
        <v>#N/A</v>
      </c>
      <c r="O78" s="41"/>
      <c r="P78" s="41">
        <f>IF(ISBLANK('2.1 Nominal investment'!P78),NA(),'2.1 Nominal investment'!P78/'Historical population and GDP'!$N75/'Historical population and GDP'!$K75)</f>
        <v>1142.1004570439748</v>
      </c>
      <c r="Q78" s="41">
        <f>IF(ISBLANK('2.1 Nominal investment'!Q78),NA(),'2.1 Nominal investment'!Q78/'Historical population and GDP'!$N75/'Historical population and GDP'!$K75)</f>
        <v>676.73845411904381</v>
      </c>
      <c r="R78" s="41">
        <f>IF(ISBLANK('2.1 Nominal investment'!R78),NA(),'2.1 Nominal investment'!R78/'Historical population and GDP'!$N75/'Historical population and GDP'!$K75)</f>
        <v>1818.8389111630188</v>
      </c>
      <c r="S78" s="17"/>
      <c r="T78" s="35"/>
      <c r="U78" s="13"/>
      <c r="V78" s="17"/>
      <c r="W78" s="17"/>
      <c r="X78" s="17"/>
      <c r="Y78" s="17"/>
    </row>
    <row r="79" spans="1:25">
      <c r="A79" s="4">
        <f t="shared" si="1"/>
        <v>1941</v>
      </c>
      <c r="B79" s="41">
        <f>IF(ISBLANK('2.1 Nominal investment'!B79),NA(),'2.1 Nominal investment'!B79/'Historical population and GDP'!$N76/'Historical population and GDP'!$K76)</f>
        <v>134.03681701891682</v>
      </c>
      <c r="C79" s="41">
        <f>IF(ISBLANK('2.1 Nominal investment'!C79),NA(),'2.1 Nominal investment'!C79/'Historical population and GDP'!$N76/'Historical population and GDP'!$K76)</f>
        <v>-8.1509603296955948</v>
      </c>
      <c r="D79" s="41">
        <f>IF(ISBLANK('2.1 Nominal investment'!D79),NA(),'2.1 Nominal investment'!D79/'Historical population and GDP'!$N76/'Historical population and GDP'!$K76)</f>
        <v>125.88585668922121</v>
      </c>
      <c r="E79" s="41">
        <f>IF(ISBLANK('2.1 Nominal investment'!E79),NA(),'2.1 Nominal investment'!E79/'Historical population and GDP'!$N76/'Historical population and GDP'!$K76)</f>
        <v>165.12828257459682</v>
      </c>
      <c r="F79" s="41">
        <f>IF(ISBLANK('2.1 Nominal investment'!F79),NA(),'2.1 Nominal investment'!F79/'Historical population and GDP'!$N76/'Historical population and GDP'!$K76)</f>
        <v>210.79815813016364</v>
      </c>
      <c r="G79" s="41">
        <f>IF(ISBLANK('2.1 Nominal investment'!G79),NA(),'2.1 Nominal investment'!G79/'Historical population and GDP'!$N76/'Historical population and GDP'!$K76)</f>
        <v>145.1341951343459</v>
      </c>
      <c r="H79" s="41">
        <f>IF(ISBLANK('2.1 Nominal investment'!H79),NA(),'2.1 Nominal investment'!H79/'Historical population and GDP'!$N76/'Historical population and GDP'!$K76)</f>
        <v>21.555795360168098</v>
      </c>
      <c r="I79" s="41">
        <f>IF(ISBLANK('2.1 Nominal investment'!I79),NA(),'2.1 Nominal investment'!I79/'Historical population and GDP'!$N76/'Historical population and GDP'!$K76)</f>
        <v>81.861915713798894</v>
      </c>
      <c r="J79" s="41">
        <f>IF(ISBLANK('2.1 Nominal investment'!J79),NA(),'2.1 Nominal investment'!J79/'Historical population and GDP'!$N76/'Historical population and GDP'!$K76)</f>
        <v>41.819357602405681</v>
      </c>
      <c r="K79" s="41" t="e">
        <f>IF(ISBLANK('2.1 Nominal investment'!K79),NA(),'2.1 Nominal investment'!K79/'Historical population and GDP'!$N76/'Historical population and GDP'!$K76)</f>
        <v>#N/A</v>
      </c>
      <c r="L79" s="41">
        <f>IF(ISBLANK('2.1 Nominal investment'!L79),NA(),'2.1 Nominal investment'!L79/'Historical population and GDP'!$N76/'Historical population and GDP'!$K76)</f>
        <v>111.207646096519</v>
      </c>
      <c r="M79" s="41">
        <f>IF(ISBLANK('2.1 Nominal investment'!M79),NA(),'2.1 Nominal investment'!M79/'Historical population and GDP'!$N76/'Historical population and GDP'!$K76)</f>
        <v>493.48411584989464</v>
      </c>
      <c r="N79" s="41" t="e">
        <f>IF(ISBLANK('2.1 Nominal investment'!N79),NA(),'2.1 Nominal investment'!N79/'Historical population and GDP'!$N76/'Historical population and GDP'!$K76)</f>
        <v>#N/A</v>
      </c>
      <c r="O79" s="41"/>
      <c r="P79" s="41">
        <f>IF(ISBLANK('2.1 Nominal investment'!P79),NA(),'2.1 Nominal investment'!P79/'Historical population and GDP'!$N76/'Historical population and GDP'!$K76)</f>
        <v>668.50228788849563</v>
      </c>
      <c r="Q79" s="41">
        <f>IF(ISBLANK('2.1 Nominal investment'!Q79),NA(),'2.1 Nominal investment'!Q79/'Historical population and GDP'!$N76/'Historical population and GDP'!$K76)</f>
        <v>728.37303526261837</v>
      </c>
      <c r="R79" s="41">
        <f>IF(ISBLANK('2.1 Nominal investment'!R79),NA(),'2.1 Nominal investment'!R79/'Historical population and GDP'!$N76/'Historical population and GDP'!$K76)</f>
        <v>1396.8753231511139</v>
      </c>
      <c r="S79" s="17"/>
      <c r="T79" s="35"/>
      <c r="U79" s="13"/>
      <c r="V79" s="17"/>
      <c r="W79" s="17"/>
      <c r="X79" s="17"/>
      <c r="Y79" s="17"/>
    </row>
    <row r="80" spans="1:25">
      <c r="A80" s="4">
        <f t="shared" si="1"/>
        <v>1942</v>
      </c>
      <c r="B80" s="41">
        <f>IF(ISBLANK('2.1 Nominal investment'!B80),NA(),'2.1 Nominal investment'!B80/'Historical population and GDP'!$N77/'Historical population and GDP'!$K77)</f>
        <v>41.986029584424827</v>
      </c>
      <c r="C80" s="41">
        <f>IF(ISBLANK('2.1 Nominal investment'!C80),NA(),'2.1 Nominal investment'!C80/'Historical population and GDP'!$N77/'Historical population and GDP'!$K77)</f>
        <v>-12.962119500425841</v>
      </c>
      <c r="D80" s="41">
        <f>IF(ISBLANK('2.1 Nominal investment'!D80),NA(),'2.1 Nominal investment'!D80/'Historical population and GDP'!$N77/'Historical population and GDP'!$K77)</f>
        <v>29.023910083998981</v>
      </c>
      <c r="E80" s="41">
        <f>IF(ISBLANK('2.1 Nominal investment'!E80),NA(),'2.1 Nominal investment'!E80/'Historical population and GDP'!$N77/'Historical population and GDP'!$K77)</f>
        <v>55.194626389856644</v>
      </c>
      <c r="F80" s="41">
        <f>IF(ISBLANK('2.1 Nominal investment'!F80),NA(),'2.1 Nominal investment'!F80/'Historical population and GDP'!$N77/'Historical population and GDP'!$K77)</f>
        <v>118.65455118105969</v>
      </c>
      <c r="G80" s="41">
        <f>IF(ISBLANK('2.1 Nominal investment'!G80),NA(),'2.1 Nominal investment'!G80/'Historical population and GDP'!$N77/'Historical population and GDP'!$K77)</f>
        <v>207.71709115000962</v>
      </c>
      <c r="H80" s="41">
        <f>IF(ISBLANK('2.1 Nominal investment'!H80),NA(),'2.1 Nominal investment'!H80/'Historical population and GDP'!$N77/'Historical population and GDP'!$K77)</f>
        <v>14.173631992650529</v>
      </c>
      <c r="I80" s="41">
        <f>IF(ISBLANK('2.1 Nominal investment'!I80),NA(),'2.1 Nominal investment'!I80/'Historical population and GDP'!$N77/'Historical population and GDP'!$K77)</f>
        <v>75.058110430449986</v>
      </c>
      <c r="J80" s="41">
        <f>IF(ISBLANK('2.1 Nominal investment'!J80),NA(),'2.1 Nominal investment'!J80/'Historical population and GDP'!$N77/'Historical population and GDP'!$K77)</f>
        <v>18.063241964309192</v>
      </c>
      <c r="K80" s="41" t="e">
        <f>IF(ISBLANK('2.1 Nominal investment'!K80),NA(),'2.1 Nominal investment'!K80/'Historical population and GDP'!$N77/'Historical population and GDP'!$K77)</f>
        <v>#N/A</v>
      </c>
      <c r="L80" s="41">
        <f>IF(ISBLANK('2.1 Nominal investment'!L80),NA(),'2.1 Nominal investment'!L80/'Historical population and GDP'!$N77/'Historical population and GDP'!$K77)</f>
        <v>94.167584006344867</v>
      </c>
      <c r="M80" s="41">
        <f>IF(ISBLANK('2.1 Nominal investment'!M80),NA(),'2.1 Nominal investment'!M80/'Historical population and GDP'!$N77/'Historical population and GDP'!$K77)</f>
        <v>401.59490537152726</v>
      </c>
      <c r="N80" s="41" t="e">
        <f>IF(ISBLANK('2.1 Nominal investment'!N80),NA(),'2.1 Nominal investment'!N80/'Historical population and GDP'!$N77/'Historical population and GDP'!$K77)</f>
        <v>#N/A</v>
      </c>
      <c r="O80" s="41"/>
      <c r="P80" s="41">
        <f>IF(ISBLANK('2.1 Nominal investment'!P80),NA(),'2.1 Nominal investment'!P80/'Historical population and GDP'!$N77/'Historical population and GDP'!$K77)</f>
        <v>424.76381079757545</v>
      </c>
      <c r="Q80" s="41">
        <f>IF(ISBLANK('2.1 Nominal investment'!Q80),NA(),'2.1 Nominal investment'!Q80/'Historical population and GDP'!$N77/'Historical population and GDP'!$K77)</f>
        <v>588.88384177263129</v>
      </c>
      <c r="R80" s="41">
        <f>IF(ISBLANK('2.1 Nominal investment'!R80),NA(),'2.1 Nominal investment'!R80/'Historical population and GDP'!$N77/'Historical population and GDP'!$K77)</f>
        <v>1013.6476525702068</v>
      </c>
      <c r="S80" s="17"/>
      <c r="T80" s="35"/>
      <c r="U80" s="13"/>
      <c r="V80" s="17"/>
      <c r="W80" s="17"/>
      <c r="X80" s="17"/>
      <c r="Y80" s="17"/>
    </row>
    <row r="81" spans="1:25">
      <c r="A81" s="4">
        <f t="shared" si="1"/>
        <v>1943</v>
      </c>
      <c r="B81" s="41">
        <f>IF(ISBLANK('2.1 Nominal investment'!B81),NA(),'2.1 Nominal investment'!B81/'Historical population and GDP'!$N78/'Historical population and GDP'!$K78)</f>
        <v>9.7085773366863641</v>
      </c>
      <c r="C81" s="41">
        <f>IF(ISBLANK('2.1 Nominal investment'!C81),NA(),'2.1 Nominal investment'!C81/'Historical population and GDP'!$N78/'Historical population and GDP'!$K78)</f>
        <v>35.730197428125528</v>
      </c>
      <c r="D81" s="41">
        <f>IF(ISBLANK('2.1 Nominal investment'!D81),NA(),'2.1 Nominal investment'!D81/'Historical population and GDP'!$N78/'Historical population and GDP'!$K78)</f>
        <v>45.438774764811896</v>
      </c>
      <c r="E81" s="41">
        <f>IF(ISBLANK('2.1 Nominal investment'!E81),NA(),'2.1 Nominal investment'!E81/'Historical population and GDP'!$N78/'Historical population and GDP'!$K78)</f>
        <v>18.224797616613248</v>
      </c>
      <c r="F81" s="41">
        <f>IF(ISBLANK('2.1 Nominal investment'!F81),NA(),'2.1 Nominal investment'!F81/'Historical population and GDP'!$N78/'Historical population and GDP'!$K78)</f>
        <v>36.363058339176732</v>
      </c>
      <c r="G81" s="41">
        <f>IF(ISBLANK('2.1 Nominal investment'!G81),NA(),'2.1 Nominal investment'!G81/'Historical population and GDP'!$N78/'Historical population and GDP'!$K78)</f>
        <v>172.51497051802616</v>
      </c>
      <c r="H81" s="41">
        <f>IF(ISBLANK('2.1 Nominal investment'!H81),NA(),'2.1 Nominal investment'!H81/'Historical population and GDP'!$N78/'Historical population and GDP'!$K78)</f>
        <v>10.537702965469437</v>
      </c>
      <c r="I81" s="41">
        <f>IF(ISBLANK('2.1 Nominal investment'!I81),NA(),'2.1 Nominal investment'!I81/'Historical population and GDP'!$N78/'Historical population and GDP'!$K78)</f>
        <v>109.74881925695196</v>
      </c>
      <c r="J81" s="41">
        <f>IF(ISBLANK('2.1 Nominal investment'!J81),NA(),'2.1 Nominal investment'!J81/'Historical population and GDP'!$N78/'Historical population and GDP'!$K78)</f>
        <v>20.083624470397137</v>
      </c>
      <c r="K81" s="41" t="e">
        <f>IF(ISBLANK('2.1 Nominal investment'!K81),NA(),'2.1 Nominal investment'!K81/'Historical population and GDP'!$N78/'Historical population and GDP'!$K78)</f>
        <v>#N/A</v>
      </c>
      <c r="L81" s="41">
        <f>IF(ISBLANK('2.1 Nominal investment'!L81),NA(),'2.1 Nominal investment'!L81/'Historical population and GDP'!$N78/'Historical population and GDP'!$K78)</f>
        <v>96.777165003521901</v>
      </c>
      <c r="M81" s="41">
        <f>IF(ISBLANK('2.1 Nominal investment'!M81),NA(),'2.1 Nominal investment'!M81/'Historical population and GDP'!$N78/'Historical population and GDP'!$K78)</f>
        <v>137.34204890715031</v>
      </c>
      <c r="N81" s="41" t="e">
        <f>IF(ISBLANK('2.1 Nominal investment'!N81),NA(),'2.1 Nominal investment'!N81/'Historical population and GDP'!$N78/'Historical population and GDP'!$K78)</f>
        <v>#N/A</v>
      </c>
      <c r="O81" s="41"/>
      <c r="P81" s="41">
        <f>IF(ISBLANK('2.1 Nominal investment'!P81),NA(),'2.1 Nominal investment'!P81/'Historical population and GDP'!$N78/'Historical population and GDP'!$K78)</f>
        <v>283.07930420409747</v>
      </c>
      <c r="Q81" s="41">
        <f>IF(ISBLANK('2.1 Nominal investment'!Q81),NA(),'2.1 Nominal investment'!Q81/'Historical population and GDP'!$N78/'Historical population and GDP'!$K78)</f>
        <v>363.95165763802129</v>
      </c>
      <c r="R81" s="41">
        <f>IF(ISBLANK('2.1 Nominal investment'!R81),NA(),'2.1 Nominal investment'!R81/'Historical population and GDP'!$N78/'Historical population and GDP'!$K78)</f>
        <v>647.0309618421187</v>
      </c>
      <c r="S81" s="17"/>
      <c r="T81" s="35"/>
      <c r="U81" s="13"/>
      <c r="V81" s="17"/>
      <c r="W81" s="17"/>
      <c r="X81" s="17"/>
      <c r="Y81" s="17"/>
    </row>
    <row r="82" spans="1:25">
      <c r="A82" s="4">
        <f t="shared" si="1"/>
        <v>1944</v>
      </c>
      <c r="B82" s="41">
        <f>IF(ISBLANK('2.1 Nominal investment'!B82),NA(),'2.1 Nominal investment'!B82/'Historical population and GDP'!$N79/'Historical population and GDP'!$K79)</f>
        <v>14.850737405089276</v>
      </c>
      <c r="C82" s="41">
        <f>IF(ISBLANK('2.1 Nominal investment'!C82),NA(),'2.1 Nominal investment'!C82/'Historical population and GDP'!$N79/'Historical population and GDP'!$K79)</f>
        <v>50.223121672714704</v>
      </c>
      <c r="D82" s="41">
        <f>IF(ISBLANK('2.1 Nominal investment'!D82),NA(),'2.1 Nominal investment'!D82/'Historical population and GDP'!$N79/'Historical population and GDP'!$K79)</f>
        <v>65.073859077803974</v>
      </c>
      <c r="E82" s="41">
        <f>IF(ISBLANK('2.1 Nominal investment'!E82),NA(),'2.1 Nominal investment'!E82/'Historical population and GDP'!$N79/'Historical population and GDP'!$K79)</f>
        <v>25.698345662244932</v>
      </c>
      <c r="F82" s="41">
        <f>IF(ISBLANK('2.1 Nominal investment'!F82),NA(),'2.1 Nominal investment'!F82/'Historical population and GDP'!$N79/'Historical population and GDP'!$K79)</f>
        <v>147.22867909066846</v>
      </c>
      <c r="G82" s="41">
        <f>IF(ISBLANK('2.1 Nominal investment'!G82),NA(),'2.1 Nominal investment'!G82/'Historical population and GDP'!$N79/'Historical population and GDP'!$K79)</f>
        <v>194.84694471234681</v>
      </c>
      <c r="H82" s="41">
        <f>IF(ISBLANK('2.1 Nominal investment'!H82),NA(),'2.1 Nominal investment'!H82/'Historical population and GDP'!$N79/'Historical population and GDP'!$K79)</f>
        <v>17.200463004216502</v>
      </c>
      <c r="I82" s="41">
        <f>IF(ISBLANK('2.1 Nominal investment'!I82),NA(),'2.1 Nominal investment'!I82/'Historical population and GDP'!$N79/'Historical population and GDP'!$K79)</f>
        <v>121.04973885622262</v>
      </c>
      <c r="J82" s="41">
        <f>IF(ISBLANK('2.1 Nominal investment'!J82),NA(),'2.1 Nominal investment'!J82/'Historical population and GDP'!$N79/'Historical population and GDP'!$K79)</f>
        <v>38.678887095170339</v>
      </c>
      <c r="K82" s="41" t="e">
        <f>IF(ISBLANK('2.1 Nominal investment'!K82),NA(),'2.1 Nominal investment'!K82/'Historical population and GDP'!$N79/'Historical population and GDP'!$K79)</f>
        <v>#N/A</v>
      </c>
      <c r="L82" s="41">
        <f>IF(ISBLANK('2.1 Nominal investment'!L82),NA(),'2.1 Nominal investment'!L82/'Historical population and GDP'!$N79/'Historical population and GDP'!$K79)</f>
        <v>123.29359154115164</v>
      </c>
      <c r="M82" s="41">
        <f>IF(ISBLANK('2.1 Nominal investment'!M82),NA(),'2.1 Nominal investment'!M82/'Historical population and GDP'!$N79/'Historical population and GDP'!$K79)</f>
        <v>105.26436440093424</v>
      </c>
      <c r="N82" s="41" t="e">
        <f>IF(ISBLANK('2.1 Nominal investment'!N82),NA(),'2.1 Nominal investment'!N82/'Historical population and GDP'!$N79/'Historical population and GDP'!$K79)</f>
        <v>#N/A</v>
      </c>
      <c r="O82" s="41"/>
      <c r="P82" s="41">
        <f>IF(ISBLANK('2.1 Nominal investment'!P82),NA(),'2.1 Nominal investment'!P82/'Historical population and GDP'!$N79/'Historical population and GDP'!$K79)</f>
        <v>450.04829154728066</v>
      </c>
      <c r="Q82" s="41">
        <f>IF(ISBLANK('2.1 Nominal investment'!Q82),NA(),'2.1 Nominal investment'!Q82/'Historical population and GDP'!$N79/'Historical population and GDP'!$K79)</f>
        <v>388.2865818934788</v>
      </c>
      <c r="R82" s="41">
        <f>IF(ISBLANK('2.1 Nominal investment'!R82),NA(),'2.1 Nominal investment'!R82/'Historical population and GDP'!$N79/'Historical population and GDP'!$K79)</f>
        <v>838.33487344075945</v>
      </c>
      <c r="S82" s="17"/>
      <c r="T82" s="35"/>
      <c r="U82" s="13"/>
      <c r="V82" s="17"/>
      <c r="W82" s="17"/>
      <c r="X82" s="17"/>
      <c r="Y82" s="17"/>
    </row>
    <row r="83" spans="1:25">
      <c r="A83" s="4">
        <f t="shared" si="1"/>
        <v>1945</v>
      </c>
      <c r="B83" s="41">
        <f>IF(ISBLANK('2.1 Nominal investment'!B83),NA(),'2.1 Nominal investment'!B83/'Historical population and GDP'!$N80/'Historical population and GDP'!$K80)</f>
        <v>20.995512410553349</v>
      </c>
      <c r="C83" s="41">
        <f>IF(ISBLANK('2.1 Nominal investment'!C83),NA(),'2.1 Nominal investment'!C83/'Historical population and GDP'!$N80/'Historical population and GDP'!$K80)</f>
        <v>67.516026312883582</v>
      </c>
      <c r="D83" s="41">
        <f>IF(ISBLANK('2.1 Nominal investment'!D83),NA(),'2.1 Nominal investment'!D83/'Historical population and GDP'!$N80/'Historical population and GDP'!$K80)</f>
        <v>88.511538723436928</v>
      </c>
      <c r="E83" s="41">
        <f>IF(ISBLANK('2.1 Nominal investment'!E83),NA(),'2.1 Nominal investment'!E83/'Historical population and GDP'!$N80/'Historical population and GDP'!$K80)</f>
        <v>41.836328276020282</v>
      </c>
      <c r="F83" s="41">
        <f>IF(ISBLANK('2.1 Nominal investment'!F83),NA(),'2.1 Nominal investment'!F83/'Historical population and GDP'!$N80/'Historical population and GDP'!$K80)</f>
        <v>321.44968954704706</v>
      </c>
      <c r="G83" s="41">
        <f>IF(ISBLANK('2.1 Nominal investment'!G83),NA(),'2.1 Nominal investment'!G83/'Historical population and GDP'!$N80/'Historical population and GDP'!$K80)</f>
        <v>185.07058920722031</v>
      </c>
      <c r="H83" s="41">
        <f>IF(ISBLANK('2.1 Nominal investment'!H83),NA(),'2.1 Nominal investment'!H83/'Historical population and GDP'!$N80/'Historical population and GDP'!$K80)</f>
        <v>16.761105915794374</v>
      </c>
      <c r="I83" s="41">
        <f>IF(ISBLANK('2.1 Nominal investment'!I83),NA(),'2.1 Nominal investment'!I83/'Historical population and GDP'!$N80/'Historical population and GDP'!$K80)</f>
        <v>113.02435828792778</v>
      </c>
      <c r="J83" s="41">
        <f>IF(ISBLANK('2.1 Nominal investment'!J83),NA(),'2.1 Nominal investment'!J83/'Historical population and GDP'!$N80/'Historical population and GDP'!$K80)</f>
        <v>90.615039663515745</v>
      </c>
      <c r="K83" s="41" t="e">
        <f>IF(ISBLANK('2.1 Nominal investment'!K83),NA(),'2.1 Nominal investment'!K83/'Historical population and GDP'!$N80/'Historical population and GDP'!$K80)</f>
        <v>#N/A</v>
      </c>
      <c r="L83" s="41">
        <f>IF(ISBLANK('2.1 Nominal investment'!L83),NA(),'2.1 Nominal investment'!L83/'Historical population and GDP'!$N80/'Historical population and GDP'!$K80)</f>
        <v>124.72601167995279</v>
      </c>
      <c r="M83" s="41">
        <f>IF(ISBLANK('2.1 Nominal investment'!M83),NA(),'2.1 Nominal investment'!M83/'Historical population and GDP'!$N80/'Historical population and GDP'!$K80)</f>
        <v>303.45423113389575</v>
      </c>
      <c r="N83" s="41" t="e">
        <f>IF(ISBLANK('2.1 Nominal investment'!N83),NA(),'2.1 Nominal investment'!N83/'Historical population and GDP'!$N80/'Historical population and GDP'!$K80)</f>
        <v>#N/A</v>
      </c>
      <c r="O83" s="41"/>
      <c r="P83" s="41">
        <f>IF(ISBLANK('2.1 Nominal investment'!P83),NA(),'2.1 Nominal investment'!P83/'Historical population and GDP'!$N80/'Historical population and GDP'!$K80)</f>
        <v>653.62925166951902</v>
      </c>
      <c r="Q83" s="41">
        <f>IF(ISBLANK('2.1 Nominal investment'!Q83),NA(),'2.1 Nominal investment'!Q83/'Historical population and GDP'!$N80/'Historical population and GDP'!$K80)</f>
        <v>631.81964076529209</v>
      </c>
      <c r="R83" s="41">
        <f>IF(ISBLANK('2.1 Nominal investment'!R83),NA(),'2.1 Nominal investment'!R83/'Historical population and GDP'!$N80/'Historical population and GDP'!$K80)</f>
        <v>1285.4488924348111</v>
      </c>
      <c r="S83" s="17"/>
      <c r="T83" s="35"/>
      <c r="U83" s="13"/>
      <c r="V83" s="17"/>
      <c r="W83" s="17"/>
      <c r="X83" s="17"/>
      <c r="Y83" s="17"/>
    </row>
    <row r="84" spans="1:25">
      <c r="A84" s="4">
        <f t="shared" si="1"/>
        <v>1946</v>
      </c>
      <c r="B84" s="41">
        <f>IF(ISBLANK('2.1 Nominal investment'!B84),NA(),'2.1 Nominal investment'!B84/'Historical population and GDP'!$N81/'Historical population and GDP'!$K81)</f>
        <v>27.295350796278623</v>
      </c>
      <c r="C84" s="41">
        <f>IF(ISBLANK('2.1 Nominal investment'!C84),NA(),'2.1 Nominal investment'!C84/'Historical population and GDP'!$N81/'Historical population and GDP'!$K81)</f>
        <v>101.29962410298216</v>
      </c>
      <c r="D84" s="41">
        <f>IF(ISBLANK('2.1 Nominal investment'!D84),NA(),'2.1 Nominal investment'!D84/'Historical population and GDP'!$N81/'Historical population and GDP'!$K81)</f>
        <v>128.59497489926079</v>
      </c>
      <c r="E84" s="41">
        <f>IF(ISBLANK('2.1 Nominal investment'!E84),NA(),'2.1 Nominal investment'!E84/'Historical population and GDP'!$N81/'Historical population and GDP'!$K81)</f>
        <v>77.554581295570372</v>
      </c>
      <c r="F84" s="41">
        <f>IF(ISBLANK('2.1 Nominal investment'!F84),NA(),'2.1 Nominal investment'!F84/'Historical population and GDP'!$N81/'Historical population and GDP'!$K81)</f>
        <v>315.22348986131084</v>
      </c>
      <c r="G84" s="41">
        <f>IF(ISBLANK('2.1 Nominal investment'!G84),NA(),'2.1 Nominal investment'!G84/'Historical population and GDP'!$N81/'Historical population and GDP'!$K81)</f>
        <v>146.08499206060534</v>
      </c>
      <c r="H84" s="41">
        <f>IF(ISBLANK('2.1 Nominal investment'!H84),NA(),'2.1 Nominal investment'!H84/'Historical population and GDP'!$N81/'Historical population and GDP'!$K81)</f>
        <v>47.837658928101575</v>
      </c>
      <c r="I84" s="41">
        <f>IF(ISBLANK('2.1 Nominal investment'!I84),NA(),'2.1 Nominal investment'!I84/'Historical population and GDP'!$N81/'Historical population and GDP'!$K81)</f>
        <v>101.22940795994511</v>
      </c>
      <c r="J84" s="41">
        <f>IF(ISBLANK('2.1 Nominal investment'!J84),NA(),'2.1 Nominal investment'!J84/'Historical population and GDP'!$N81/'Historical population and GDP'!$K81)</f>
        <v>72.018981669844479</v>
      </c>
      <c r="K84" s="41" t="e">
        <f>IF(ISBLANK('2.1 Nominal investment'!K84),NA(),'2.1 Nominal investment'!K84/'Historical population and GDP'!$N81/'Historical population and GDP'!$K81)</f>
        <v>#N/A</v>
      </c>
      <c r="L84" s="41">
        <f>IF(ISBLANK('2.1 Nominal investment'!L84),NA(),'2.1 Nominal investment'!L84/'Historical population and GDP'!$N81/'Historical population and GDP'!$K81)</f>
        <v>120.05399984454374</v>
      </c>
      <c r="M84" s="41">
        <f>IF(ISBLANK('2.1 Nominal investment'!M84),NA(),'2.1 Nominal investment'!M84/'Historical population and GDP'!$N81/'Historical population and GDP'!$K81)</f>
        <v>365.18523819495192</v>
      </c>
      <c r="N84" s="41" t="e">
        <f>IF(ISBLANK('2.1 Nominal investment'!N84),NA(),'2.1 Nominal investment'!N84/'Historical population and GDP'!$N81/'Historical population and GDP'!$K81)</f>
        <v>#N/A</v>
      </c>
      <c r="O84" s="41"/>
      <c r="P84" s="41">
        <f>IF(ISBLANK('2.1 Nominal investment'!P84),NA(),'2.1 Nominal investment'!P84/'Historical population and GDP'!$N81/'Historical population and GDP'!$K81)</f>
        <v>715.29569704484891</v>
      </c>
      <c r="Q84" s="41">
        <f>IF(ISBLANK('2.1 Nominal investment'!Q84),NA(),'2.1 Nominal investment'!Q84/'Historical population and GDP'!$N81/'Historical population and GDP'!$K81)</f>
        <v>658.4876276692853</v>
      </c>
      <c r="R84" s="41">
        <f>IF(ISBLANK('2.1 Nominal investment'!R84),NA(),'2.1 Nominal investment'!R84/'Historical population and GDP'!$N81/'Historical population and GDP'!$K81)</f>
        <v>1373.7833247141343</v>
      </c>
      <c r="S84" s="17"/>
      <c r="T84" s="35"/>
      <c r="U84" s="13"/>
      <c r="V84" s="17"/>
      <c r="W84" s="17"/>
      <c r="X84" s="17"/>
      <c r="Y84" s="17"/>
    </row>
    <row r="85" spans="1:25">
      <c r="A85" s="4">
        <f t="shared" si="1"/>
        <v>1947</v>
      </c>
      <c r="B85" s="41">
        <f>IF(ISBLANK('2.1 Nominal investment'!B85),NA(),'2.1 Nominal investment'!B85/'Historical population and GDP'!$N82/'Historical population and GDP'!$K82)</f>
        <v>52.283224393407572</v>
      </c>
      <c r="C85" s="41">
        <f>IF(ISBLANK('2.1 Nominal investment'!C85),NA(),'2.1 Nominal investment'!C85/'Historical population and GDP'!$N82/'Historical population and GDP'!$K82)</f>
        <v>142.70761890843681</v>
      </c>
      <c r="D85" s="41">
        <f>IF(ISBLANK('2.1 Nominal investment'!D85),NA(),'2.1 Nominal investment'!D85/'Historical population and GDP'!$N82/'Historical population and GDP'!$K82)</f>
        <v>194.99084330184436</v>
      </c>
      <c r="E85" s="41">
        <f>IF(ISBLANK('2.1 Nominal investment'!E85),NA(),'2.1 Nominal investment'!E85/'Historical population and GDP'!$N82/'Historical population and GDP'!$K82)</f>
        <v>58.659068760025036</v>
      </c>
      <c r="F85" s="41">
        <f>IF(ISBLANK('2.1 Nominal investment'!F85),NA(),'2.1 Nominal investment'!F85/'Historical population and GDP'!$N82/'Historical population and GDP'!$K82)</f>
        <v>444.91444692438864</v>
      </c>
      <c r="G85" s="41">
        <f>IF(ISBLANK('2.1 Nominal investment'!G85),NA(),'2.1 Nominal investment'!G85/'Historical population and GDP'!$N82/'Historical population and GDP'!$K82)</f>
        <v>115.56916348731282</v>
      </c>
      <c r="H85" s="41">
        <f>IF(ISBLANK('2.1 Nominal investment'!H85),NA(),'2.1 Nominal investment'!H85/'Historical population and GDP'!$N82/'Historical population and GDP'!$K82)</f>
        <v>44.346959562342867</v>
      </c>
      <c r="I85" s="41">
        <f>IF(ISBLANK('2.1 Nominal investment'!I85),NA(),'2.1 Nominal investment'!I85/'Historical population and GDP'!$N82/'Historical population and GDP'!$K82)</f>
        <v>130.75029849806305</v>
      </c>
      <c r="J85" s="41">
        <f>IF(ISBLANK('2.1 Nominal investment'!J85),NA(),'2.1 Nominal investment'!J85/'Historical population and GDP'!$N82/'Historical population and GDP'!$K82)</f>
        <v>109.33240618278907</v>
      </c>
      <c r="K85" s="41" t="e">
        <f>IF(ISBLANK('2.1 Nominal investment'!K85),NA(),'2.1 Nominal investment'!K85/'Historical population and GDP'!$N82/'Historical population and GDP'!$K82)</f>
        <v>#N/A</v>
      </c>
      <c r="L85" s="41">
        <f>IF(ISBLANK('2.1 Nominal investment'!L85),NA(),'2.1 Nominal investment'!L85/'Historical population and GDP'!$N82/'Historical population and GDP'!$K82)</f>
        <v>152.43780618856314</v>
      </c>
      <c r="M85" s="41">
        <f>IF(ISBLANK('2.1 Nominal investment'!M85),NA(),'2.1 Nominal investment'!M85/'Historical population and GDP'!$N82/'Historical population and GDP'!$K82)</f>
        <v>364.14545984472778</v>
      </c>
      <c r="N85" s="41" t="e">
        <f>IF(ISBLANK('2.1 Nominal investment'!N85),NA(),'2.1 Nominal investment'!N85/'Historical population and GDP'!$N82/'Historical population and GDP'!$K82)</f>
        <v>#N/A</v>
      </c>
      <c r="O85" s="41"/>
      <c r="P85" s="41">
        <f>IF(ISBLANK('2.1 Nominal investment'!P85),NA(),'2.1 Nominal investment'!P85/'Historical population and GDP'!$N82/'Historical population and GDP'!$K82)</f>
        <v>858.48048203591372</v>
      </c>
      <c r="Q85" s="41">
        <f>IF(ISBLANK('2.1 Nominal investment'!Q85),NA(),'2.1 Nominal investment'!Q85/'Historical population and GDP'!$N82/'Historical population and GDP'!$K82)</f>
        <v>756.66597071414299</v>
      </c>
      <c r="R85" s="41">
        <f>IF(ISBLANK('2.1 Nominal investment'!R85),NA(),'2.1 Nominal investment'!R85/'Historical population and GDP'!$N82/'Historical population and GDP'!$K82)</f>
        <v>1615.1464527500568</v>
      </c>
      <c r="S85" s="17"/>
      <c r="T85" s="35"/>
      <c r="U85" s="13"/>
      <c r="V85" s="17"/>
      <c r="W85" s="17"/>
      <c r="X85" s="17"/>
      <c r="Y85" s="17"/>
    </row>
    <row r="86" spans="1:25">
      <c r="A86" s="4">
        <f t="shared" si="1"/>
        <v>1948</v>
      </c>
      <c r="B86" s="41">
        <f>IF(ISBLANK('2.1 Nominal investment'!B86),NA(),'2.1 Nominal investment'!B86/'Historical population and GDP'!$N83/'Historical population and GDP'!$K83)</f>
        <v>97.334316265295016</v>
      </c>
      <c r="C86" s="41">
        <f>IF(ISBLANK('2.1 Nominal investment'!C86),NA(),'2.1 Nominal investment'!C86/'Historical population and GDP'!$N83/'Historical population and GDP'!$K83)</f>
        <v>129.44152764714775</v>
      </c>
      <c r="D86" s="41">
        <f>IF(ISBLANK('2.1 Nominal investment'!D86),NA(),'2.1 Nominal investment'!D86/'Historical population and GDP'!$N83/'Historical population and GDP'!$K83)</f>
        <v>226.77584391244275</v>
      </c>
      <c r="E86" s="41">
        <f>IF(ISBLANK('2.1 Nominal investment'!E86),NA(),'2.1 Nominal investment'!E86/'Historical population and GDP'!$N83/'Historical population and GDP'!$K83)</f>
        <v>96.723901654989163</v>
      </c>
      <c r="F86" s="41">
        <f>IF(ISBLANK('2.1 Nominal investment'!F86),NA(),'2.1 Nominal investment'!F86/'Historical population and GDP'!$N83/'Historical population and GDP'!$K83)</f>
        <v>430.20822987318348</v>
      </c>
      <c r="G86" s="41">
        <f>IF(ISBLANK('2.1 Nominal investment'!G86),NA(),'2.1 Nominal investment'!G86/'Historical population and GDP'!$N83/'Historical population and GDP'!$K83)</f>
        <v>120.10003222333734</v>
      </c>
      <c r="H86" s="41">
        <f>IF(ISBLANK('2.1 Nominal investment'!H86),NA(),'2.1 Nominal investment'!H86/'Historical population and GDP'!$N83/'Historical population and GDP'!$K83)</f>
        <v>56.661077116098319</v>
      </c>
      <c r="I86" s="41">
        <f>IF(ISBLANK('2.1 Nominal investment'!I86),NA(),'2.1 Nominal investment'!I86/'Historical population and GDP'!$N83/'Historical population and GDP'!$K83)</f>
        <v>103.27414163946263</v>
      </c>
      <c r="J86" s="41">
        <f>IF(ISBLANK('2.1 Nominal investment'!J86),NA(),'2.1 Nominal investment'!J86/'Historical population and GDP'!$N83/'Historical population and GDP'!$K83)</f>
        <v>135.6851238579778</v>
      </c>
      <c r="K86" s="41" t="e">
        <f>IF(ISBLANK('2.1 Nominal investment'!K86),NA(),'2.1 Nominal investment'!K86/'Historical population and GDP'!$N83/'Historical population and GDP'!$K83)</f>
        <v>#N/A</v>
      </c>
      <c r="L86" s="41">
        <f>IF(ISBLANK('2.1 Nominal investment'!L86),NA(),'2.1 Nominal investment'!L86/'Historical population and GDP'!$N83/'Historical population and GDP'!$K83)</f>
        <v>136.3181048275909</v>
      </c>
      <c r="M86" s="41">
        <f>IF(ISBLANK('2.1 Nominal investment'!M86),NA(),'2.1 Nominal investment'!M86/'Historical population and GDP'!$N83/'Historical population and GDP'!$K83)</f>
        <v>347.90703518355127</v>
      </c>
      <c r="N86" s="41" t="e">
        <f>IF(ISBLANK('2.1 Nominal investment'!N86),NA(),'2.1 Nominal investment'!N86/'Historical population and GDP'!$N83/'Historical population and GDP'!$K83)</f>
        <v>#N/A</v>
      </c>
      <c r="O86" s="41"/>
      <c r="P86" s="41">
        <f>IF(ISBLANK('2.1 Nominal investment'!P86),NA(),'2.1 Nominal investment'!P86/'Historical population and GDP'!$N83/'Historical population and GDP'!$K83)</f>
        <v>930.46908478005105</v>
      </c>
      <c r="Q86" s="41">
        <f>IF(ISBLANK('2.1 Nominal investment'!Q86),NA(),'2.1 Nominal investment'!Q86/'Historical population and GDP'!$N83/'Historical population and GDP'!$K83)</f>
        <v>723.1844055085827</v>
      </c>
      <c r="R86" s="41">
        <f>IF(ISBLANK('2.1 Nominal investment'!R86),NA(),'2.1 Nominal investment'!R86/'Historical population and GDP'!$N83/'Historical population and GDP'!$K83)</f>
        <v>1653.6534902886337</v>
      </c>
      <c r="S86" s="17"/>
      <c r="T86" s="35"/>
      <c r="U86" s="13"/>
      <c r="V86" s="17"/>
      <c r="W86" s="17"/>
      <c r="X86" s="17"/>
      <c r="Y86" s="17"/>
    </row>
    <row r="87" spans="1:25">
      <c r="A87" s="4">
        <f t="shared" si="1"/>
        <v>1949</v>
      </c>
      <c r="B87" s="41">
        <f>IF(ISBLANK('2.1 Nominal investment'!B87),NA(),'2.1 Nominal investment'!B87/'Historical population and GDP'!$N84/'Historical population and GDP'!$K84)</f>
        <v>121.87972121422213</v>
      </c>
      <c r="C87" s="41">
        <f>IF(ISBLANK('2.1 Nominal investment'!C87),NA(),'2.1 Nominal investment'!C87/'Historical population and GDP'!$N84/'Historical population and GDP'!$K84)</f>
        <v>116.70526413339886</v>
      </c>
      <c r="D87" s="41">
        <f>IF(ISBLANK('2.1 Nominal investment'!D87),NA(),'2.1 Nominal investment'!D87/'Historical population and GDP'!$N84/'Historical population and GDP'!$K84)</f>
        <v>238.584985347621</v>
      </c>
      <c r="E87" s="41">
        <f>IF(ISBLANK('2.1 Nominal investment'!E87),NA(),'2.1 Nominal investment'!E87/'Historical population and GDP'!$N84/'Historical population and GDP'!$K84)</f>
        <v>78.023747113915249</v>
      </c>
      <c r="F87" s="41">
        <f>IF(ISBLANK('2.1 Nominal investment'!F87),NA(),'2.1 Nominal investment'!F87/'Historical population and GDP'!$N84/'Historical population and GDP'!$K84)</f>
        <v>444.39558319310765</v>
      </c>
      <c r="G87" s="41">
        <f>IF(ISBLANK('2.1 Nominal investment'!G87),NA(),'2.1 Nominal investment'!G87/'Historical population and GDP'!$N84/'Historical population and GDP'!$K84)</f>
        <v>127.2987987684555</v>
      </c>
      <c r="H87" s="41">
        <f>IF(ISBLANK('2.1 Nominal investment'!H87),NA(),'2.1 Nominal investment'!H87/'Historical population and GDP'!$N84/'Historical population and GDP'!$K84)</f>
        <v>86.381578825464018</v>
      </c>
      <c r="I87" s="41">
        <f>IF(ISBLANK('2.1 Nominal investment'!I87),NA(),'2.1 Nominal investment'!I87/'Historical population and GDP'!$N84/'Historical population and GDP'!$K84)</f>
        <v>86.777200229311731</v>
      </c>
      <c r="J87" s="41">
        <f>IF(ISBLANK('2.1 Nominal investment'!J87),NA(),'2.1 Nominal investment'!J87/'Historical population and GDP'!$N84/'Historical population and GDP'!$K84)</f>
        <v>179.14999039799179</v>
      </c>
      <c r="K87" s="41" t="e">
        <f>IF(ISBLANK('2.1 Nominal investment'!K87),NA(),'2.1 Nominal investment'!K87/'Historical population and GDP'!$N84/'Historical population and GDP'!$K84)</f>
        <v>#N/A</v>
      </c>
      <c r="L87" s="41">
        <f>IF(ISBLANK('2.1 Nominal investment'!L87),NA(),'2.1 Nominal investment'!L87/'Historical population and GDP'!$N84/'Historical population and GDP'!$K84)</f>
        <v>130.77935419944768</v>
      </c>
      <c r="M87" s="41">
        <f>IF(ISBLANK('2.1 Nominal investment'!M87),NA(),'2.1 Nominal investment'!M87/'Historical population and GDP'!$N84/'Historical population and GDP'!$K84)</f>
        <v>435.77286659023321</v>
      </c>
      <c r="N87" s="41" t="e">
        <f>IF(ISBLANK('2.1 Nominal investment'!N87),NA(),'2.1 Nominal investment'!N87/'Historical population and GDP'!$N84/'Historical population and GDP'!$K84)</f>
        <v>#N/A</v>
      </c>
      <c r="O87" s="41"/>
      <c r="P87" s="41">
        <f>IF(ISBLANK('2.1 Nominal investment'!P87),NA(),'2.1 Nominal investment'!P87/'Historical population and GDP'!$N84/'Historical population and GDP'!$K84)</f>
        <v>974.68469324856335</v>
      </c>
      <c r="Q87" s="41">
        <f>IF(ISBLANK('2.1 Nominal investment'!Q87),NA(),'2.1 Nominal investment'!Q87/'Historical population and GDP'!$N84/'Historical population and GDP'!$K84)</f>
        <v>832.47941141698436</v>
      </c>
      <c r="R87" s="41">
        <f>IF(ISBLANK('2.1 Nominal investment'!R87),NA(),'2.1 Nominal investment'!R87/'Historical population and GDP'!$N84/'Historical population and GDP'!$K84)</f>
        <v>1807.1641046655479</v>
      </c>
      <c r="S87" s="17"/>
      <c r="T87" s="35"/>
      <c r="U87" s="13"/>
      <c r="V87" s="17"/>
      <c r="W87" s="17"/>
      <c r="X87" s="17"/>
      <c r="Y87" s="17"/>
    </row>
    <row r="88" spans="1:25">
      <c r="A88" s="4">
        <f t="shared" si="1"/>
        <v>1950</v>
      </c>
      <c r="B88" s="41">
        <f>IF(ISBLANK('2.1 Nominal investment'!B88),NA(),'2.1 Nominal investment'!B88/'Historical population and GDP'!$N85/'Historical population and GDP'!$K85)</f>
        <v>127.81121293753843</v>
      </c>
      <c r="C88" s="41">
        <f>IF(ISBLANK('2.1 Nominal investment'!C88),NA(),'2.1 Nominal investment'!C88/'Historical population and GDP'!$N85/'Historical population and GDP'!$K85)</f>
        <v>74.047911649950706</v>
      </c>
      <c r="D88" s="41">
        <f>IF(ISBLANK('2.1 Nominal investment'!D88),NA(),'2.1 Nominal investment'!D88/'Historical population and GDP'!$N85/'Historical population and GDP'!$K85)</f>
        <v>201.85912458748913</v>
      </c>
      <c r="E88" s="41">
        <f>IF(ISBLANK('2.1 Nominal investment'!E88),NA(),'2.1 Nominal investment'!E88/'Historical population and GDP'!$N85/'Historical population and GDP'!$K85)</f>
        <v>148.72545114255126</v>
      </c>
      <c r="F88" s="41">
        <f>IF(ISBLANK('2.1 Nominal investment'!F88),NA(),'2.1 Nominal investment'!F88/'Historical population and GDP'!$N85/'Historical population and GDP'!$K85)</f>
        <v>464.19453220026941</v>
      </c>
      <c r="G88" s="41">
        <f>IF(ISBLANK('2.1 Nominal investment'!G88),NA(),'2.1 Nominal investment'!G88/'Historical population and GDP'!$N85/'Historical population and GDP'!$K85)</f>
        <v>126.37332928961669</v>
      </c>
      <c r="H88" s="41">
        <f>IF(ISBLANK('2.1 Nominal investment'!H88),NA(),'2.1 Nominal investment'!H88/'Historical population and GDP'!$N85/'Historical population and GDP'!$K85)</f>
        <v>162.93261424115812</v>
      </c>
      <c r="I88" s="41">
        <f>IF(ISBLANK('2.1 Nominal investment'!I88),NA(),'2.1 Nominal investment'!I88/'Historical population and GDP'!$N85/'Historical population and GDP'!$K85)</f>
        <v>77.453084592882291</v>
      </c>
      <c r="J88" s="41">
        <f>IF(ISBLANK('2.1 Nominal investment'!J88),NA(),'2.1 Nominal investment'!J88/'Historical population and GDP'!$N85/'Historical population and GDP'!$K85)</f>
        <v>122.87503163550484</v>
      </c>
      <c r="K88" s="41" t="e">
        <f>IF(ISBLANK('2.1 Nominal investment'!K88),NA(),'2.1 Nominal investment'!K88/'Historical population and GDP'!$N85/'Historical population and GDP'!$K85)</f>
        <v>#N/A</v>
      </c>
      <c r="L88" s="41">
        <f>IF(ISBLANK('2.1 Nominal investment'!L88),NA(),'2.1 Nominal investment'!L88/'Historical population and GDP'!$N85/'Historical population and GDP'!$K85)</f>
        <v>131.60304262569738</v>
      </c>
      <c r="M88" s="41">
        <f>IF(ISBLANK('2.1 Nominal investment'!M88),NA(),'2.1 Nominal investment'!M88/'Historical population and GDP'!$N85/'Historical population and GDP'!$K85)</f>
        <v>484.614375838868</v>
      </c>
      <c r="N88" s="41" t="e">
        <f>IF(ISBLANK('2.1 Nominal investment'!N88),NA(),'2.1 Nominal investment'!N88/'Historical population and GDP'!$N85/'Historical population and GDP'!$K85)</f>
        <v>#N/A</v>
      </c>
      <c r="O88" s="41"/>
      <c r="P88" s="41">
        <f>IF(ISBLANK('2.1 Nominal investment'!P88),NA(),'2.1 Nominal investment'!P88/'Historical population and GDP'!$N85/'Historical population and GDP'!$K85)</f>
        <v>1104.0850514610847</v>
      </c>
      <c r="Q88" s="41">
        <f>IF(ISBLANK('2.1 Nominal investment'!Q88),NA(),'2.1 Nominal investment'!Q88/'Historical population and GDP'!$N85/'Historical population and GDP'!$K85)</f>
        <v>816.54553469295251</v>
      </c>
      <c r="R88" s="41">
        <f>IF(ISBLANK('2.1 Nominal investment'!R88),NA(),'2.1 Nominal investment'!R88/'Historical population and GDP'!$N85/'Historical population and GDP'!$K85)</f>
        <v>1920.630586154037</v>
      </c>
      <c r="S88" s="17"/>
      <c r="T88" s="35"/>
      <c r="U88" s="13"/>
      <c r="V88" s="17"/>
      <c r="W88" s="17"/>
      <c r="X88" s="17"/>
      <c r="Y88" s="17"/>
    </row>
    <row r="89" spans="1:25">
      <c r="A89" s="4">
        <f t="shared" si="1"/>
        <v>1951</v>
      </c>
      <c r="B89" s="41">
        <f>IF(ISBLANK('2.1 Nominal investment'!B89),NA(),'2.1 Nominal investment'!B89/'Historical population and GDP'!$N86/'Historical population and GDP'!$K86)</f>
        <v>92.432602176570171</v>
      </c>
      <c r="C89" s="41">
        <f>IF(ISBLANK('2.1 Nominal investment'!C89),NA(),'2.1 Nominal investment'!C89/'Historical population and GDP'!$N86/'Historical population and GDP'!$K86)</f>
        <v>158.15941831669232</v>
      </c>
      <c r="D89" s="41">
        <f>IF(ISBLANK('2.1 Nominal investment'!D89),NA(),'2.1 Nominal investment'!D89/'Historical population and GDP'!$N86/'Historical population and GDP'!$K86)</f>
        <v>250.59202049326251</v>
      </c>
      <c r="E89" s="41">
        <f>IF(ISBLANK('2.1 Nominal investment'!E89),NA(),'2.1 Nominal investment'!E89/'Historical population and GDP'!$N86/'Historical population and GDP'!$K86)</f>
        <v>168.74563569366765</v>
      </c>
      <c r="F89" s="41">
        <f>IF(ISBLANK('2.1 Nominal investment'!F89),NA(),'2.1 Nominal investment'!F89/'Historical population and GDP'!$N86/'Historical population and GDP'!$K86)</f>
        <v>530.84189921869995</v>
      </c>
      <c r="G89" s="41">
        <f>IF(ISBLANK('2.1 Nominal investment'!G89),NA(),'2.1 Nominal investment'!G89/'Historical population and GDP'!$N86/'Historical population and GDP'!$K86)</f>
        <v>117.06135387270517</v>
      </c>
      <c r="H89" s="41">
        <f>IF(ISBLANK('2.1 Nominal investment'!H89),NA(),'2.1 Nominal investment'!H89/'Historical population and GDP'!$N86/'Historical population and GDP'!$K86)</f>
        <v>146.15406496085791</v>
      </c>
      <c r="I89" s="41">
        <f>IF(ISBLANK('2.1 Nominal investment'!I89),NA(),'2.1 Nominal investment'!I89/'Historical population and GDP'!$N86/'Historical population and GDP'!$K86)</f>
        <v>78.266780736888265</v>
      </c>
      <c r="J89" s="41">
        <f>IF(ISBLANK('2.1 Nominal investment'!J89),NA(),'2.1 Nominal investment'!J89/'Historical population and GDP'!$N86/'Historical population and GDP'!$K86)</f>
        <v>124.09920190060672</v>
      </c>
      <c r="K89" s="41" t="e">
        <f>IF(ISBLANK('2.1 Nominal investment'!K89),NA(),'2.1 Nominal investment'!K89/'Historical population and GDP'!$N86/'Historical population and GDP'!$K86)</f>
        <v>#N/A</v>
      </c>
      <c r="L89" s="41">
        <f>IF(ISBLANK('2.1 Nominal investment'!L89),NA(),'2.1 Nominal investment'!L89/'Historical population and GDP'!$N86/'Historical population and GDP'!$K86)</f>
        <v>188.23847648065541</v>
      </c>
      <c r="M89" s="41">
        <f>IF(ISBLANK('2.1 Nominal investment'!M89),NA(),'2.1 Nominal investment'!M89/'Historical population and GDP'!$N86/'Historical population and GDP'!$K86)</f>
        <v>397.77223579528601</v>
      </c>
      <c r="N89" s="41" t="e">
        <f>IF(ISBLANK('2.1 Nominal investment'!N89),NA(),'2.1 Nominal investment'!N89/'Historical population and GDP'!$N86/'Historical population and GDP'!$K86)</f>
        <v>#N/A</v>
      </c>
      <c r="O89" s="41"/>
      <c r="P89" s="41">
        <f>IF(ISBLANK('2.1 Nominal investment'!P89),NA(),'2.1 Nominal investment'!P89/'Historical population and GDP'!$N86/'Historical population and GDP'!$K86)</f>
        <v>1213.3949742391933</v>
      </c>
      <c r="Q89" s="41">
        <f>IF(ISBLANK('2.1 Nominal investment'!Q89),NA(),'2.1 Nominal investment'!Q89/'Historical population and GDP'!$N86/'Historical population and GDP'!$K86)</f>
        <v>788.37669491343638</v>
      </c>
      <c r="R89" s="41">
        <f>IF(ISBLANK('2.1 Nominal investment'!R89),NA(),'2.1 Nominal investment'!R89/'Historical population and GDP'!$N86/'Historical population and GDP'!$K86)</f>
        <v>2001.7716691526296</v>
      </c>
      <c r="S89" s="17"/>
      <c r="T89" s="35"/>
      <c r="U89" s="13"/>
      <c r="V89" s="17"/>
      <c r="W89" s="17"/>
      <c r="X89" s="17"/>
      <c r="Y89" s="17"/>
    </row>
    <row r="90" spans="1:25">
      <c r="A90" s="4">
        <f t="shared" si="1"/>
        <v>1952</v>
      </c>
      <c r="B90" s="41">
        <f>IF(ISBLANK('2.1 Nominal investment'!B90),NA(),'2.1 Nominal investment'!B90/'Historical population and GDP'!$N87/'Historical population and GDP'!$K87)</f>
        <v>123.2338433292726</v>
      </c>
      <c r="C90" s="41">
        <f>IF(ISBLANK('2.1 Nominal investment'!C90),NA(),'2.1 Nominal investment'!C90/'Historical population and GDP'!$N87/'Historical population and GDP'!$K87)</f>
        <v>153.53033514494675</v>
      </c>
      <c r="D90" s="41">
        <f>IF(ISBLANK('2.1 Nominal investment'!D90),NA(),'2.1 Nominal investment'!D90/'Historical population and GDP'!$N87/'Historical population and GDP'!$K87)</f>
        <v>276.76417847421936</v>
      </c>
      <c r="E90" s="41">
        <f>IF(ISBLANK('2.1 Nominal investment'!E90),NA(),'2.1 Nominal investment'!E90/'Historical population and GDP'!$N87/'Historical population and GDP'!$K87)</f>
        <v>147.37324965650507</v>
      </c>
      <c r="F90" s="41">
        <f>IF(ISBLANK('2.1 Nominal investment'!F90),NA(),'2.1 Nominal investment'!F90/'Historical population and GDP'!$N87/'Historical population and GDP'!$K87)</f>
        <v>540.79129631225589</v>
      </c>
      <c r="G90" s="41">
        <f>IF(ISBLANK('2.1 Nominal investment'!G90),NA(),'2.1 Nominal investment'!G90/'Historical population and GDP'!$N87/'Historical population and GDP'!$K87)</f>
        <v>129.02833382628285</v>
      </c>
      <c r="H90" s="41">
        <f>IF(ISBLANK('2.1 Nominal investment'!H90),NA(),'2.1 Nominal investment'!H90/'Historical population and GDP'!$N87/'Historical population and GDP'!$K87)</f>
        <v>145.72819008673389</v>
      </c>
      <c r="I90" s="41">
        <f>IF(ISBLANK('2.1 Nominal investment'!I90),NA(),'2.1 Nominal investment'!I90/'Historical population and GDP'!$N87/'Historical population and GDP'!$K87)</f>
        <v>90.705133145759802</v>
      </c>
      <c r="J90" s="41">
        <f>IF(ISBLANK('2.1 Nominal investment'!J90),NA(),'2.1 Nominal investment'!J90/'Historical population and GDP'!$N87/'Historical population and GDP'!$K87)</f>
        <v>192.92799507672208</v>
      </c>
      <c r="K90" s="41" t="e">
        <f>IF(ISBLANK('2.1 Nominal investment'!K90),NA(),'2.1 Nominal investment'!K90/'Historical population and GDP'!$N87/'Historical population and GDP'!$K87)</f>
        <v>#N/A</v>
      </c>
      <c r="L90" s="41">
        <f>IF(ISBLANK('2.1 Nominal investment'!L90),NA(),'2.1 Nominal investment'!L90/'Historical population and GDP'!$N87/'Historical population and GDP'!$K87)</f>
        <v>232.46872004407496</v>
      </c>
      <c r="M90" s="41">
        <f>IF(ISBLANK('2.1 Nominal investment'!M90),NA(),'2.1 Nominal investment'!M90/'Historical population and GDP'!$N87/'Historical population and GDP'!$K87)</f>
        <v>247.02379595807207</v>
      </c>
      <c r="N90" s="41" t="e">
        <f>IF(ISBLANK('2.1 Nominal investment'!N90),NA(),'2.1 Nominal investment'!N90/'Historical population and GDP'!$N87/'Historical population and GDP'!$K87)</f>
        <v>#N/A</v>
      </c>
      <c r="O90" s="41"/>
      <c r="P90" s="41">
        <f>IF(ISBLANK('2.1 Nominal investment'!P90),NA(),'2.1 Nominal investment'!P90/'Historical population and GDP'!$N87/'Historical population and GDP'!$K87)</f>
        <v>1239.6852483559969</v>
      </c>
      <c r="Q90" s="41">
        <f>IF(ISBLANK('2.1 Nominal investment'!Q90),NA(),'2.1 Nominal investment'!Q90/'Historical population and GDP'!$N87/'Historical population and GDP'!$K87)</f>
        <v>763.1256442246289</v>
      </c>
      <c r="R90" s="41">
        <f>IF(ISBLANK('2.1 Nominal investment'!R90),NA(),'2.1 Nominal investment'!R90/'Historical population and GDP'!$N87/'Historical population and GDP'!$K87)</f>
        <v>2002.8108925806259</v>
      </c>
      <c r="S90" s="17"/>
      <c r="T90" s="35"/>
      <c r="U90" s="13"/>
      <c r="V90" s="17"/>
      <c r="W90" s="17"/>
      <c r="X90" s="17"/>
      <c r="Y90" s="17"/>
    </row>
    <row r="91" spans="1:25">
      <c r="A91" s="4">
        <f t="shared" si="1"/>
        <v>1953</v>
      </c>
      <c r="B91" s="41">
        <f>IF(ISBLANK('2.1 Nominal investment'!B91),NA(),'2.1 Nominal investment'!B91/'Historical population and GDP'!$N88/'Historical population and GDP'!$K88)</f>
        <v>137.16731649986914</v>
      </c>
      <c r="C91" s="41">
        <f>IF(ISBLANK('2.1 Nominal investment'!C91),NA(),'2.1 Nominal investment'!C91/'Historical population and GDP'!$N88/'Historical population and GDP'!$K88)</f>
        <v>140.71243520276187</v>
      </c>
      <c r="D91" s="41">
        <f>IF(ISBLANK('2.1 Nominal investment'!D91),NA(),'2.1 Nominal investment'!D91/'Historical population and GDP'!$N88/'Historical population and GDP'!$K88)</f>
        <v>277.87975170263104</v>
      </c>
      <c r="E91" s="41">
        <f>IF(ISBLANK('2.1 Nominal investment'!E91),NA(),'2.1 Nominal investment'!E91/'Historical population and GDP'!$N88/'Historical population and GDP'!$K88)</f>
        <v>237.52823622160966</v>
      </c>
      <c r="F91" s="41">
        <f>IF(ISBLANK('2.1 Nominal investment'!F91),NA(),'2.1 Nominal investment'!F91/'Historical population and GDP'!$N88/'Historical population and GDP'!$K88)</f>
        <v>708.81381497067275</v>
      </c>
      <c r="G91" s="41">
        <f>IF(ISBLANK('2.1 Nominal investment'!G91),NA(),'2.1 Nominal investment'!G91/'Historical population and GDP'!$N88/'Historical population and GDP'!$K88)</f>
        <v>149.69445221146273</v>
      </c>
      <c r="H91" s="41">
        <f>IF(ISBLANK('2.1 Nominal investment'!H91),NA(),'2.1 Nominal investment'!H91/'Historical population and GDP'!$N88/'Historical population and GDP'!$K88)</f>
        <v>151.67289610282691</v>
      </c>
      <c r="I91" s="41">
        <f>IF(ISBLANK('2.1 Nominal investment'!I91),NA(),'2.1 Nominal investment'!I91/'Historical population and GDP'!$N88/'Historical population and GDP'!$K88)</f>
        <v>115.68650373663704</v>
      </c>
      <c r="J91" s="41">
        <f>IF(ISBLANK('2.1 Nominal investment'!J91),NA(),'2.1 Nominal investment'!J91/'Historical population and GDP'!$N88/'Historical population and GDP'!$K88)</f>
        <v>217.43092068323946</v>
      </c>
      <c r="K91" s="41" t="e">
        <f>IF(ISBLANK('2.1 Nominal investment'!K91),NA(),'2.1 Nominal investment'!K91/'Historical population and GDP'!$N88/'Historical population and GDP'!$K88)</f>
        <v>#N/A</v>
      </c>
      <c r="L91" s="41">
        <f>IF(ISBLANK('2.1 Nominal investment'!L91),NA(),'2.1 Nominal investment'!L91/'Historical population and GDP'!$N88/'Historical population and GDP'!$K88)</f>
        <v>255.42108282660689</v>
      </c>
      <c r="M91" s="41">
        <f>IF(ISBLANK('2.1 Nominal investment'!M91),NA(),'2.1 Nominal investment'!M91/'Historical population and GDP'!$N88/'Historical population and GDP'!$K88)</f>
        <v>325.12550404689051</v>
      </c>
      <c r="N91" s="41" t="e">
        <f>IF(ISBLANK('2.1 Nominal investment'!N91),NA(),'2.1 Nominal investment'!N91/'Historical population and GDP'!$N88/'Historical population and GDP'!$K88)</f>
        <v>#N/A</v>
      </c>
      <c r="O91" s="41"/>
      <c r="P91" s="41">
        <f>IF(ISBLANK('2.1 Nominal investment'!P91),NA(),'2.1 Nominal investment'!P91/'Historical population and GDP'!$N88/'Historical population and GDP'!$K88)</f>
        <v>1525.589151209203</v>
      </c>
      <c r="Q91" s="41">
        <f>IF(ISBLANK('2.1 Nominal investment'!Q91),NA(),'2.1 Nominal investment'!Q91/'Historical population and GDP'!$N88/'Historical population and GDP'!$K88)</f>
        <v>913.66401129337385</v>
      </c>
      <c r="R91" s="41">
        <f>IF(ISBLANK('2.1 Nominal investment'!R91),NA(),'2.1 Nominal investment'!R91/'Historical population and GDP'!$N88/'Historical population and GDP'!$K88)</f>
        <v>2439.2531625025767</v>
      </c>
      <c r="S91" s="17"/>
      <c r="T91" s="35"/>
      <c r="U91" s="13"/>
      <c r="V91" s="17"/>
      <c r="W91" s="17"/>
      <c r="X91" s="17"/>
      <c r="Y91" s="17"/>
    </row>
    <row r="92" spans="1:25">
      <c r="A92" s="4">
        <f t="shared" si="1"/>
        <v>1954</v>
      </c>
      <c r="B92" s="41">
        <f>IF(ISBLANK('2.1 Nominal investment'!B92),NA(),'2.1 Nominal investment'!B92/'Historical population and GDP'!$N89/'Historical population and GDP'!$K89)</f>
        <v>132.04168151817942</v>
      </c>
      <c r="C92" s="41">
        <f>IF(ISBLANK('2.1 Nominal investment'!C92),NA(),'2.1 Nominal investment'!C92/'Historical population and GDP'!$N89/'Historical population and GDP'!$K89)</f>
        <v>250.16288262634609</v>
      </c>
      <c r="D92" s="41">
        <f>IF(ISBLANK('2.1 Nominal investment'!D92),NA(),'2.1 Nominal investment'!D92/'Historical population and GDP'!$N89/'Historical population and GDP'!$K89)</f>
        <v>382.20456414452553</v>
      </c>
      <c r="E92" s="41">
        <f>IF(ISBLANK('2.1 Nominal investment'!E92),NA(),'2.1 Nominal investment'!E92/'Historical population and GDP'!$N89/'Historical population and GDP'!$K89)</f>
        <v>210.95573762276831</v>
      </c>
      <c r="F92" s="41">
        <f>IF(ISBLANK('2.1 Nominal investment'!F92),NA(),'2.1 Nominal investment'!F92/'Historical population and GDP'!$N89/'Historical population and GDP'!$K89)</f>
        <v>670.31207602109612</v>
      </c>
      <c r="G92" s="41">
        <f>IF(ISBLANK('2.1 Nominal investment'!G92),NA(),'2.1 Nominal investment'!G92/'Historical population and GDP'!$N89/'Historical population and GDP'!$K89)</f>
        <v>131.08488155859132</v>
      </c>
      <c r="H92" s="41">
        <f>IF(ISBLANK('2.1 Nominal investment'!H92),NA(),'2.1 Nominal investment'!H92/'Historical population and GDP'!$N89/'Historical population and GDP'!$K89)</f>
        <v>125.55997692552866</v>
      </c>
      <c r="I92" s="41">
        <f>IF(ISBLANK('2.1 Nominal investment'!I92),NA(),'2.1 Nominal investment'!I92/'Historical population and GDP'!$N89/'Historical population and GDP'!$K89)</f>
        <v>105.45830580897506</v>
      </c>
      <c r="J92" s="41">
        <f>IF(ISBLANK('2.1 Nominal investment'!J92),NA(),'2.1 Nominal investment'!J92/'Historical population and GDP'!$N89/'Historical population and GDP'!$K89)</f>
        <v>180.91408264266556</v>
      </c>
      <c r="K92" s="41" t="e">
        <f>IF(ISBLANK('2.1 Nominal investment'!K92),NA(),'2.1 Nominal investment'!K92/'Historical population and GDP'!$N89/'Historical population and GDP'!$K89)</f>
        <v>#N/A</v>
      </c>
      <c r="L92" s="41">
        <f>IF(ISBLANK('2.1 Nominal investment'!L92),NA(),'2.1 Nominal investment'!L92/'Historical population and GDP'!$N89/'Historical population and GDP'!$K89)</f>
        <v>191.57602059275959</v>
      </c>
      <c r="M92" s="41">
        <f>IF(ISBLANK('2.1 Nominal investment'!M92),NA(),'2.1 Nominal investment'!M92/'Historical population and GDP'!$N89/'Historical population and GDP'!$K89)</f>
        <v>322.13173778349028</v>
      </c>
      <c r="N92" s="41" t="e">
        <f>IF(ISBLANK('2.1 Nominal investment'!N92),NA(),'2.1 Nominal investment'!N92/'Historical population and GDP'!$N89/'Historical population and GDP'!$K89)</f>
        <v>#N/A</v>
      </c>
      <c r="O92" s="41"/>
      <c r="P92" s="41">
        <f>IF(ISBLANK('2.1 Nominal investment'!P92),NA(),'2.1 Nominal investment'!P92/'Historical population and GDP'!$N89/'Historical population and GDP'!$K89)</f>
        <v>1520.1172362725099</v>
      </c>
      <c r="Q92" s="41">
        <f>IF(ISBLANK('2.1 Nominal investment'!Q92),NA(),'2.1 Nominal investment'!Q92/'Historical population and GDP'!$N89/'Historical population and GDP'!$K89)</f>
        <v>800.08014682789042</v>
      </c>
      <c r="R92" s="41">
        <f>IF(ISBLANK('2.1 Nominal investment'!R92),NA(),'2.1 Nominal investment'!R92/'Historical population and GDP'!$N89/'Historical population and GDP'!$K89)</f>
        <v>2320.1973831004002</v>
      </c>
      <c r="S92" s="17"/>
      <c r="T92" s="35"/>
      <c r="U92" s="13"/>
      <c r="V92" s="17"/>
      <c r="W92" s="17"/>
      <c r="X92" s="17"/>
      <c r="Y92" s="17"/>
    </row>
    <row r="93" spans="1:25">
      <c r="A93" s="4">
        <f t="shared" si="1"/>
        <v>1955</v>
      </c>
      <c r="B93" s="41">
        <f>IF(ISBLANK('2.1 Nominal investment'!B93),NA(),'2.1 Nominal investment'!B93/'Historical population and GDP'!$N90/'Historical population and GDP'!$K90)</f>
        <v>186.68216990982381</v>
      </c>
      <c r="C93" s="41">
        <f>IF(ISBLANK('2.1 Nominal investment'!C93),NA(),'2.1 Nominal investment'!C93/'Historical population and GDP'!$N90/'Historical population and GDP'!$K90)</f>
        <v>321.07960552424862</v>
      </c>
      <c r="D93" s="41">
        <f>IF(ISBLANK('2.1 Nominal investment'!D93),NA(),'2.1 Nominal investment'!D93/'Historical population and GDP'!$N90/'Historical population and GDP'!$K90)</f>
        <v>507.76177543407249</v>
      </c>
      <c r="E93" s="41">
        <f>IF(ISBLANK('2.1 Nominal investment'!E93),NA(),'2.1 Nominal investment'!E93/'Historical population and GDP'!$N90/'Historical population and GDP'!$K90)</f>
        <v>229.86615926761527</v>
      </c>
      <c r="F93" s="41">
        <f>IF(ISBLANK('2.1 Nominal investment'!F93),NA(),'2.1 Nominal investment'!F93/'Historical population and GDP'!$N90/'Historical population and GDP'!$K90)</f>
        <v>610.56016321509196</v>
      </c>
      <c r="G93" s="41">
        <f>IF(ISBLANK('2.1 Nominal investment'!G93),NA(),'2.1 Nominal investment'!G93/'Historical population and GDP'!$N90/'Historical population and GDP'!$K90)</f>
        <v>157.97647533253743</v>
      </c>
      <c r="H93" s="41">
        <f>IF(ISBLANK('2.1 Nominal investment'!H93),NA(),'2.1 Nominal investment'!H93/'Historical population and GDP'!$N90/'Historical population and GDP'!$K90)</f>
        <v>129.32304929260451</v>
      </c>
      <c r="I93" s="41">
        <f>IF(ISBLANK('2.1 Nominal investment'!I93),NA(),'2.1 Nominal investment'!I93/'Historical population and GDP'!$N90/'Historical population and GDP'!$K90)</f>
        <v>115.9604971440376</v>
      </c>
      <c r="J93" s="41">
        <f>IF(ISBLANK('2.1 Nominal investment'!J93),NA(),'2.1 Nominal investment'!J93/'Historical population and GDP'!$N90/'Historical population and GDP'!$K90)</f>
        <v>198.72001035451186</v>
      </c>
      <c r="K93" s="41" t="e">
        <f>IF(ISBLANK('2.1 Nominal investment'!K93),NA(),'2.1 Nominal investment'!K93/'Historical population and GDP'!$N90/'Historical population and GDP'!$K90)</f>
        <v>#N/A</v>
      </c>
      <c r="L93" s="41">
        <f>IF(ISBLANK('2.1 Nominal investment'!L93),NA(),'2.1 Nominal investment'!L93/'Historical population and GDP'!$N90/'Historical population and GDP'!$K90)</f>
        <v>218.19568399681322</v>
      </c>
      <c r="M93" s="41">
        <f>IF(ISBLANK('2.1 Nominal investment'!M93),NA(),'2.1 Nominal investment'!M93/'Historical population and GDP'!$N90/'Historical population and GDP'!$K90)</f>
        <v>264.64055827291276</v>
      </c>
      <c r="N93" s="41" t="e">
        <f>IF(ISBLANK('2.1 Nominal investment'!N93),NA(),'2.1 Nominal investment'!N93/'Historical population and GDP'!$N90/'Historical population and GDP'!$K90)</f>
        <v>#N/A</v>
      </c>
      <c r="O93" s="41"/>
      <c r="P93" s="41">
        <f>IF(ISBLANK('2.1 Nominal investment'!P93),NA(),'2.1 Nominal investment'!P93/'Historical population and GDP'!$N90/'Historical population and GDP'!$K90)</f>
        <v>1635.4876225419216</v>
      </c>
      <c r="Q93" s="41">
        <f>IF(ISBLANK('2.1 Nominal investment'!Q93),NA(),'2.1 Nominal investment'!Q93/'Historical population and GDP'!$N90/'Historical population and GDP'!$K90)</f>
        <v>797.51674976827553</v>
      </c>
      <c r="R93" s="41">
        <f>IF(ISBLANK('2.1 Nominal investment'!R93),NA(),'2.1 Nominal investment'!R93/'Historical population and GDP'!$N90/'Historical population and GDP'!$K90)</f>
        <v>2433.0043723101971</v>
      </c>
      <c r="S93" s="17"/>
      <c r="T93" s="35"/>
      <c r="U93" s="13"/>
      <c r="V93" s="17"/>
      <c r="W93" s="17"/>
      <c r="X93" s="17"/>
      <c r="Y93" s="17"/>
    </row>
    <row r="94" spans="1:25">
      <c r="A94" s="4">
        <f t="shared" si="1"/>
        <v>1956</v>
      </c>
      <c r="B94" s="41">
        <f>IF(ISBLANK('2.1 Nominal investment'!B94),NA(),'2.1 Nominal investment'!B94/'Historical population and GDP'!$N91/'Historical population and GDP'!$K91)</f>
        <v>275.57606495988301</v>
      </c>
      <c r="C94" s="41">
        <f>IF(ISBLANK('2.1 Nominal investment'!C94),NA(),'2.1 Nominal investment'!C94/'Historical population and GDP'!$N91/'Historical population and GDP'!$K91)</f>
        <v>268.59734992690653</v>
      </c>
      <c r="D94" s="41">
        <f>IF(ISBLANK('2.1 Nominal investment'!D94),NA(),'2.1 Nominal investment'!D94/'Historical population and GDP'!$N91/'Historical population and GDP'!$K91)</f>
        <v>544.1734148867896</v>
      </c>
      <c r="E94" s="41">
        <f>IF(ISBLANK('2.1 Nominal investment'!E94),NA(),'2.1 Nominal investment'!E94/'Historical population and GDP'!$N91/'Historical population and GDP'!$K91)</f>
        <v>173.7136939669536</v>
      </c>
      <c r="F94" s="41">
        <f>IF(ISBLANK('2.1 Nominal investment'!F94),NA(),'2.1 Nominal investment'!F94/'Historical population and GDP'!$N91/'Historical population and GDP'!$K91)</f>
        <v>659.17821670575677</v>
      </c>
      <c r="G94" s="41">
        <f>IF(ISBLANK('2.1 Nominal investment'!G94),NA(),'2.1 Nominal investment'!G94/'Historical population and GDP'!$N91/'Historical population and GDP'!$K91)</f>
        <v>183.55212858471822</v>
      </c>
      <c r="H94" s="41">
        <f>IF(ISBLANK('2.1 Nominal investment'!H94),NA(),'2.1 Nominal investment'!H94/'Historical population and GDP'!$N91/'Historical population and GDP'!$K91)</f>
        <v>148.42443110222129</v>
      </c>
      <c r="I94" s="41">
        <f>IF(ISBLANK('2.1 Nominal investment'!I94),NA(),'2.1 Nominal investment'!I94/'Historical population and GDP'!$N91/'Historical population and GDP'!$K91)</f>
        <v>128.82806312352758</v>
      </c>
      <c r="J94" s="41">
        <f>IF(ISBLANK('2.1 Nominal investment'!J94),NA(),'2.1 Nominal investment'!J94/'Historical population and GDP'!$N91/'Historical population and GDP'!$K91)</f>
        <v>216.93267958795514</v>
      </c>
      <c r="K94" s="41" t="e">
        <f>IF(ISBLANK('2.1 Nominal investment'!K94),NA(),'2.1 Nominal investment'!K94/'Historical population and GDP'!$N91/'Historical population and GDP'!$K91)</f>
        <v>#N/A</v>
      </c>
      <c r="L94" s="41">
        <f>IF(ISBLANK('2.1 Nominal investment'!L94),NA(),'2.1 Nominal investment'!L94/'Historical population and GDP'!$N91/'Historical population and GDP'!$K91)</f>
        <v>265.274615690828</v>
      </c>
      <c r="M94" s="41">
        <f>IF(ISBLANK('2.1 Nominal investment'!M94),NA(),'2.1 Nominal investment'!M94/'Historical population and GDP'!$N91/'Historical population and GDP'!$K91)</f>
        <v>285.91626469306908</v>
      </c>
      <c r="N94" s="41" t="e">
        <f>IF(ISBLANK('2.1 Nominal investment'!N94),NA(),'2.1 Nominal investment'!N94/'Historical population and GDP'!$N91/'Historical population and GDP'!$K91)</f>
        <v>#N/A</v>
      </c>
      <c r="O94" s="41"/>
      <c r="P94" s="41">
        <f>IF(ISBLANK('2.1 Nominal investment'!P94),NA(),'2.1 Nominal investment'!P94/'Historical population and GDP'!$N91/'Historical population and GDP'!$K91)</f>
        <v>1709.0418852464395</v>
      </c>
      <c r="Q94" s="41">
        <f>IF(ISBLANK('2.1 Nominal investment'!Q94),NA(),'2.1 Nominal investment'!Q94/'Historical population and GDP'!$N91/'Historical population and GDP'!$K91)</f>
        <v>896.95162309537989</v>
      </c>
      <c r="R94" s="41">
        <f>IF(ISBLANK('2.1 Nominal investment'!R94),NA(),'2.1 Nominal investment'!R94/'Historical population and GDP'!$N91/'Historical population and GDP'!$K91)</f>
        <v>2605.9935083418191</v>
      </c>
      <c r="S94" s="17"/>
      <c r="T94" s="35"/>
      <c r="U94" s="13"/>
      <c r="V94" s="17"/>
      <c r="W94" s="17"/>
      <c r="X94" s="17"/>
      <c r="Y94" s="17"/>
    </row>
    <row r="95" spans="1:25">
      <c r="A95" s="4">
        <f t="shared" si="1"/>
        <v>1957</v>
      </c>
      <c r="B95" s="41">
        <f>IF(ISBLANK('2.1 Nominal investment'!B95),NA(),'2.1 Nominal investment'!B95/'Historical population and GDP'!$N92/'Historical population and GDP'!$K92)</f>
        <v>284.23940885460951</v>
      </c>
      <c r="C95" s="41">
        <f>IF(ISBLANK('2.1 Nominal investment'!C95),NA(),'2.1 Nominal investment'!C95/'Historical population and GDP'!$N92/'Historical population and GDP'!$K92)</f>
        <v>223.5493262753528</v>
      </c>
      <c r="D95" s="41">
        <f>IF(ISBLANK('2.1 Nominal investment'!D95),NA(),'2.1 Nominal investment'!D95/'Historical population and GDP'!$N92/'Historical population and GDP'!$K92)</f>
        <v>507.78873512996228</v>
      </c>
      <c r="E95" s="41">
        <f>IF(ISBLANK('2.1 Nominal investment'!E95),NA(),'2.1 Nominal investment'!E95/'Historical population and GDP'!$N92/'Historical population and GDP'!$K92)</f>
        <v>136.23375060078502</v>
      </c>
      <c r="F95" s="41">
        <f>IF(ISBLANK('2.1 Nominal investment'!F95),NA(),'2.1 Nominal investment'!F95/'Historical population and GDP'!$N92/'Historical population and GDP'!$K92)</f>
        <v>692.26989817310368</v>
      </c>
      <c r="G95" s="41">
        <f>IF(ISBLANK('2.1 Nominal investment'!G95),NA(),'2.1 Nominal investment'!G95/'Historical population and GDP'!$N92/'Historical population and GDP'!$K92)</f>
        <v>174.15793336841483</v>
      </c>
      <c r="H95" s="41">
        <f>IF(ISBLANK('2.1 Nominal investment'!H95),NA(),'2.1 Nominal investment'!H95/'Historical population and GDP'!$N92/'Historical population and GDP'!$K92)</f>
        <v>121.52128013201062</v>
      </c>
      <c r="I95" s="41">
        <f>IF(ISBLANK('2.1 Nominal investment'!I95),NA(),'2.1 Nominal investment'!I95/'Historical population and GDP'!$N92/'Historical population and GDP'!$K92)</f>
        <v>148.892208136894</v>
      </c>
      <c r="J95" s="41">
        <f>IF(ISBLANK('2.1 Nominal investment'!J95),NA(),'2.1 Nominal investment'!J95/'Historical population and GDP'!$N92/'Historical population and GDP'!$K92)</f>
        <v>210.63902075825797</v>
      </c>
      <c r="K95" s="41" t="e">
        <f>IF(ISBLANK('2.1 Nominal investment'!K95),NA(),'2.1 Nominal investment'!K95/'Historical population and GDP'!$N92/'Historical population and GDP'!$K92)</f>
        <v>#N/A</v>
      </c>
      <c r="L95" s="41">
        <f>IF(ISBLANK('2.1 Nominal investment'!L95),NA(),'2.1 Nominal investment'!L95/'Historical population and GDP'!$N92/'Historical population and GDP'!$K92)</f>
        <v>225.26603254988811</v>
      </c>
      <c r="M95" s="41">
        <f>IF(ISBLANK('2.1 Nominal investment'!M95),NA(),'2.1 Nominal investment'!M95/'Historical population and GDP'!$N92/'Historical population and GDP'!$K92)</f>
        <v>257.84950973138126</v>
      </c>
      <c r="N95" s="41" t="e">
        <f>IF(ISBLANK('2.1 Nominal investment'!N95),NA(),'2.1 Nominal investment'!N95/'Historical population and GDP'!$N92/'Historical population and GDP'!$K92)</f>
        <v>#N/A</v>
      </c>
      <c r="O95" s="41"/>
      <c r="P95" s="41">
        <f>IF(ISBLANK('2.1 Nominal investment'!P95),NA(),'2.1 Nominal investment'!P95/'Historical population and GDP'!$N92/'Historical population and GDP'!$K92)</f>
        <v>1631.9715974042765</v>
      </c>
      <c r="Q95" s="41">
        <f>IF(ISBLANK('2.1 Nominal investment'!Q95),NA(),'2.1 Nominal investment'!Q95/'Historical population and GDP'!$N92/'Historical population and GDP'!$K92)</f>
        <v>842.64677117642134</v>
      </c>
      <c r="R95" s="41">
        <f>IF(ISBLANK('2.1 Nominal investment'!R95),NA(),'2.1 Nominal investment'!R95/'Historical population and GDP'!$N92/'Historical population and GDP'!$K92)</f>
        <v>2474.6183685806977</v>
      </c>
      <c r="S95" s="17"/>
      <c r="T95" s="35"/>
      <c r="U95" s="13"/>
      <c r="V95" s="17"/>
      <c r="W95" s="17"/>
      <c r="X95" s="17"/>
      <c r="Y95" s="17"/>
    </row>
    <row r="96" spans="1:25">
      <c r="A96" s="4">
        <f t="shared" si="1"/>
        <v>1958</v>
      </c>
      <c r="B96" s="41">
        <f>IF(ISBLANK('2.1 Nominal investment'!B96),NA(),'2.1 Nominal investment'!B96/'Historical population and GDP'!$N93/'Historical population and GDP'!$K93)</f>
        <v>209.05861932708797</v>
      </c>
      <c r="C96" s="41">
        <f>IF(ISBLANK('2.1 Nominal investment'!C96),NA(),'2.1 Nominal investment'!C96/'Historical population and GDP'!$N93/'Historical population and GDP'!$K93)</f>
        <v>290.8168877044767</v>
      </c>
      <c r="D96" s="41">
        <f>IF(ISBLANK('2.1 Nominal investment'!D96),NA(),'2.1 Nominal investment'!D96/'Historical population and GDP'!$N93/'Historical population and GDP'!$K93)</f>
        <v>499.87550703156467</v>
      </c>
      <c r="E96" s="41">
        <f>IF(ISBLANK('2.1 Nominal investment'!E96),NA(),'2.1 Nominal investment'!E96/'Historical population and GDP'!$N93/'Historical population and GDP'!$K93)</f>
        <v>67.212650716073242</v>
      </c>
      <c r="F96" s="41">
        <f>IF(ISBLANK('2.1 Nominal investment'!F96),NA(),'2.1 Nominal investment'!F96/'Historical population and GDP'!$N93/'Historical population and GDP'!$K93)</f>
        <v>787.89332773283616</v>
      </c>
      <c r="G96" s="41">
        <f>IF(ISBLANK('2.1 Nominal investment'!G96),NA(),'2.1 Nominal investment'!G96/'Historical population and GDP'!$N93/'Historical population and GDP'!$K93)</f>
        <v>207.6756856631896</v>
      </c>
      <c r="H96" s="41">
        <f>IF(ISBLANK('2.1 Nominal investment'!H96),NA(),'2.1 Nominal investment'!H96/'Historical population and GDP'!$N93/'Historical population and GDP'!$K93)</f>
        <v>155.71808833686489</v>
      </c>
      <c r="I96" s="41">
        <f>IF(ISBLANK('2.1 Nominal investment'!I96),NA(),'2.1 Nominal investment'!I96/'Historical population and GDP'!$N93/'Historical population and GDP'!$K93)</f>
        <v>135.27353865840112</v>
      </c>
      <c r="J96" s="41">
        <f>IF(ISBLANK('2.1 Nominal investment'!J96),NA(),'2.1 Nominal investment'!J96/'Historical population and GDP'!$N93/'Historical population and GDP'!$K93)</f>
        <v>194.03271215059621</v>
      </c>
      <c r="K96" s="41" t="e">
        <f>IF(ISBLANK('2.1 Nominal investment'!K96),NA(),'2.1 Nominal investment'!K96/'Historical population and GDP'!$N93/'Historical population and GDP'!$K93)</f>
        <v>#N/A</v>
      </c>
      <c r="L96" s="41">
        <f>IF(ISBLANK('2.1 Nominal investment'!L96),NA(),'2.1 Nominal investment'!L96/'Historical population and GDP'!$N93/'Historical population and GDP'!$K93)</f>
        <v>283.21395482258646</v>
      </c>
      <c r="M96" s="41">
        <f>IF(ISBLANK('2.1 Nominal investment'!M96),NA(),'2.1 Nominal investment'!M96/'Historical population and GDP'!$N93/'Historical population and GDP'!$K93)</f>
        <v>199.24812840793913</v>
      </c>
      <c r="N96" s="41" t="e">
        <f>IF(ISBLANK('2.1 Nominal investment'!N96),NA(),'2.1 Nominal investment'!N96/'Historical population and GDP'!$N93/'Historical population and GDP'!$K93)</f>
        <v>#N/A</v>
      </c>
      <c r="O96" s="41"/>
      <c r="P96" s="41">
        <f>IF(ISBLANK('2.1 Nominal investment'!P96),NA(),'2.1 Nominal investment'!P96/'Historical population and GDP'!$N93/'Historical population and GDP'!$K93)</f>
        <v>1718.3752594805285</v>
      </c>
      <c r="Q96" s="41">
        <f>IF(ISBLANK('2.1 Nominal investment'!Q96),NA(),'2.1 Nominal investment'!Q96/'Historical population and GDP'!$N93/'Historical population and GDP'!$K93)</f>
        <v>811.76833403952298</v>
      </c>
      <c r="R96" s="41">
        <f>IF(ISBLANK('2.1 Nominal investment'!R96),NA(),'2.1 Nominal investment'!R96/'Historical population and GDP'!$N93/'Historical population and GDP'!$K93)</f>
        <v>2530.1435935200516</v>
      </c>
      <c r="S96" s="17"/>
      <c r="T96" s="35"/>
      <c r="U96" s="13"/>
      <c r="V96" s="17"/>
      <c r="W96" s="17"/>
      <c r="X96" s="17"/>
      <c r="Y96" s="17"/>
    </row>
    <row r="97" spans="1:25">
      <c r="A97" s="4">
        <f t="shared" si="1"/>
        <v>1959</v>
      </c>
      <c r="B97" s="41">
        <f>IF(ISBLANK('2.1 Nominal investment'!B97),NA(),'2.1 Nominal investment'!B97/'Historical population and GDP'!$N94/'Historical population and GDP'!$K94)</f>
        <v>223.63462857349651</v>
      </c>
      <c r="C97" s="41">
        <f>IF(ISBLANK('2.1 Nominal investment'!C97),NA(),'2.1 Nominal investment'!C97/'Historical population and GDP'!$N94/'Historical population and GDP'!$K94)</f>
        <v>316.96218711327452</v>
      </c>
      <c r="D97" s="41">
        <f>IF(ISBLANK('2.1 Nominal investment'!D97),NA(),'2.1 Nominal investment'!D97/'Historical population and GDP'!$N94/'Historical population and GDP'!$K94)</f>
        <v>540.59681568677104</v>
      </c>
      <c r="E97" s="41">
        <f>IF(ISBLANK('2.1 Nominal investment'!E97),NA(),'2.1 Nominal investment'!E97/'Historical population and GDP'!$N94/'Historical population and GDP'!$K94)</f>
        <v>215.67315802428004</v>
      </c>
      <c r="F97" s="41">
        <f>IF(ISBLANK('2.1 Nominal investment'!F97),NA(),'2.1 Nominal investment'!F97/'Historical population and GDP'!$N94/'Historical population and GDP'!$K94)</f>
        <v>649.09727282755409</v>
      </c>
      <c r="G97" s="41">
        <f>IF(ISBLANK('2.1 Nominal investment'!G97),NA(),'2.1 Nominal investment'!G97/'Historical population and GDP'!$N94/'Historical population and GDP'!$K94)</f>
        <v>147.14653877298954</v>
      </c>
      <c r="H97" s="41">
        <f>IF(ISBLANK('2.1 Nominal investment'!H97),NA(),'2.1 Nominal investment'!H97/'Historical population and GDP'!$N94/'Historical population and GDP'!$K94)</f>
        <v>162.70053137742343</v>
      </c>
      <c r="I97" s="41">
        <f>IF(ISBLANK('2.1 Nominal investment'!I97),NA(),'2.1 Nominal investment'!I97/'Historical population and GDP'!$N94/'Historical population and GDP'!$K94)</f>
        <v>150.26566855317489</v>
      </c>
      <c r="J97" s="41">
        <f>IF(ISBLANK('2.1 Nominal investment'!J97),NA(),'2.1 Nominal investment'!J97/'Historical population and GDP'!$N94/'Historical population and GDP'!$K94)</f>
        <v>190.23522877896889</v>
      </c>
      <c r="K97" s="41" t="e">
        <f>IF(ISBLANK('2.1 Nominal investment'!K97),NA(),'2.1 Nominal investment'!K97/'Historical population and GDP'!$N94/'Historical population and GDP'!$K94)</f>
        <v>#N/A</v>
      </c>
      <c r="L97" s="41">
        <f>IF(ISBLANK('2.1 Nominal investment'!L97),NA(),'2.1 Nominal investment'!L97/'Historical population and GDP'!$N94/'Historical population and GDP'!$K94)</f>
        <v>310.9375677037101</v>
      </c>
      <c r="M97" s="41">
        <f>IF(ISBLANK('2.1 Nominal investment'!M97),NA(),'2.1 Nominal investment'!M97/'Historical population and GDP'!$N94/'Historical population and GDP'!$K94)</f>
        <v>203.79240542269596</v>
      </c>
      <c r="N97" s="41" t="e">
        <f>IF(ISBLANK('2.1 Nominal investment'!N97),NA(),'2.1 Nominal investment'!N97/'Historical population and GDP'!$N94/'Historical population and GDP'!$K94)</f>
        <v>#N/A</v>
      </c>
      <c r="O97" s="41"/>
      <c r="P97" s="41">
        <f>IF(ISBLANK('2.1 Nominal investment'!P97),NA(),'2.1 Nominal investment'!P97/'Historical population and GDP'!$N94/'Historical population and GDP'!$K94)</f>
        <v>1715.2143166890182</v>
      </c>
      <c r="Q97" s="41">
        <f>IF(ISBLANK('2.1 Nominal investment'!Q97),NA(),'2.1 Nominal investment'!Q97/'Historical population and GDP'!$N94/'Historical population and GDP'!$K94)</f>
        <v>855.23087045854982</v>
      </c>
      <c r="R97" s="41">
        <f>IF(ISBLANK('2.1 Nominal investment'!R97),NA(),'2.1 Nominal investment'!R97/'Historical population and GDP'!$N94/'Historical population and GDP'!$K94)</f>
        <v>2570.445187147568</v>
      </c>
      <c r="S97" s="17"/>
      <c r="T97" s="35"/>
      <c r="U97" s="13"/>
      <c r="V97" s="17"/>
      <c r="W97" s="17"/>
      <c r="X97" s="17"/>
      <c r="Y97" s="17"/>
    </row>
    <row r="98" spans="1:25">
      <c r="A98" s="4">
        <f t="shared" si="1"/>
        <v>1960</v>
      </c>
      <c r="B98" s="41">
        <f>IF(ISBLANK('2.1 Nominal investment'!B98),NA(),'2.1 Nominal investment'!B98/'Historical population and GDP'!$N95/'Historical population and GDP'!$K95)</f>
        <v>255.41880577826146</v>
      </c>
      <c r="C98" s="41">
        <f>IF(ISBLANK('2.1 Nominal investment'!C98),NA(),'2.1 Nominal investment'!C98/'Historical population and GDP'!$N95/'Historical population and GDP'!$K95)</f>
        <v>259.80980061588349</v>
      </c>
      <c r="D98" s="41">
        <f>IF(ISBLANK('2.1 Nominal investment'!D98),NA(),'2.1 Nominal investment'!D98/'Historical population and GDP'!$N95/'Historical population and GDP'!$K95)</f>
        <v>515.228606394145</v>
      </c>
      <c r="E98" s="41">
        <f>IF(ISBLANK('2.1 Nominal investment'!E98),NA(),'2.1 Nominal investment'!E98/'Historical population and GDP'!$N95/'Historical population and GDP'!$K95)</f>
        <v>110.0229021150801</v>
      </c>
      <c r="F98" s="41">
        <f>IF(ISBLANK('2.1 Nominal investment'!F98),NA(),'2.1 Nominal investment'!F98/'Historical population and GDP'!$N95/'Historical population and GDP'!$K95)</f>
        <v>742.59935988434313</v>
      </c>
      <c r="G98" s="41">
        <f>IF(ISBLANK('2.1 Nominal investment'!G98),NA(),'2.1 Nominal investment'!G98/'Historical population and GDP'!$N95/'Historical population and GDP'!$K95)</f>
        <v>155.67242147057726</v>
      </c>
      <c r="H98" s="41">
        <f>IF(ISBLANK('2.1 Nominal investment'!H98),NA(),'2.1 Nominal investment'!H98/'Historical population and GDP'!$N95/'Historical population and GDP'!$K95)</f>
        <v>147.32262168304911</v>
      </c>
      <c r="I98" s="41">
        <f>IF(ISBLANK('2.1 Nominal investment'!I98),NA(),'2.1 Nominal investment'!I98/'Historical population and GDP'!$N95/'Historical population and GDP'!$K95)</f>
        <v>152.92704751409261</v>
      </c>
      <c r="J98" s="41">
        <f>IF(ISBLANK('2.1 Nominal investment'!J98),NA(),'2.1 Nominal investment'!J98/'Historical population and GDP'!$N95/'Historical population and GDP'!$K95)</f>
        <v>220.0161153188786</v>
      </c>
      <c r="K98" s="41" t="e">
        <f>IF(ISBLANK('2.1 Nominal investment'!K98),NA(),'2.1 Nominal investment'!K98/'Historical population and GDP'!$N95/'Historical population and GDP'!$K95)</f>
        <v>#N/A</v>
      </c>
      <c r="L98" s="41">
        <f>IF(ISBLANK('2.1 Nominal investment'!L98),NA(),'2.1 Nominal investment'!L98/'Historical population and GDP'!$N95/'Historical population and GDP'!$K95)</f>
        <v>292.50519321542646</v>
      </c>
      <c r="M98" s="41">
        <f>IF(ISBLANK('2.1 Nominal investment'!M98),NA(),'2.1 Nominal investment'!M98/'Historical population and GDP'!$N95/'Historical population and GDP'!$K95)</f>
        <v>253.08460623628611</v>
      </c>
      <c r="N98" s="41" t="e">
        <f>IF(ISBLANK('2.1 Nominal investment'!N98),NA(),'2.1 Nominal investment'!N98/'Historical population and GDP'!$N95/'Historical population and GDP'!$K95)</f>
        <v>#N/A</v>
      </c>
      <c r="O98" s="41"/>
      <c r="P98" s="41">
        <f>IF(ISBLANK('2.1 Nominal investment'!P98),NA(),'2.1 Nominal investment'!P98/'Historical population and GDP'!$N95/'Historical population and GDP'!$K95)</f>
        <v>1670.8459115471946</v>
      </c>
      <c r="Q98" s="41">
        <f>IF(ISBLANK('2.1 Nominal investment'!Q98),NA(),'2.1 Nominal investment'!Q98/'Historical population and GDP'!$N95/'Historical population and GDP'!$K95)</f>
        <v>918.53296228468389</v>
      </c>
      <c r="R98" s="41">
        <f>IF(ISBLANK('2.1 Nominal investment'!R98),NA(),'2.1 Nominal investment'!R98/'Historical population and GDP'!$N95/'Historical population and GDP'!$K95)</f>
        <v>2589.3788738318785</v>
      </c>
      <c r="S98" s="17"/>
      <c r="T98" s="35"/>
      <c r="U98" s="13"/>
      <c r="V98" s="17"/>
      <c r="W98" s="17"/>
      <c r="X98" s="17"/>
      <c r="Y98" s="17"/>
    </row>
    <row r="99" spans="1:25">
      <c r="A99" s="4">
        <f t="shared" si="1"/>
        <v>1961</v>
      </c>
      <c r="B99" s="41">
        <f>IF(ISBLANK('2.1 Nominal investment'!B99),NA(),'2.1 Nominal investment'!B99/'Historical population and GDP'!$N96/'Historical population and GDP'!$K96)</f>
        <v>193.33847328288965</v>
      </c>
      <c r="C99" s="41">
        <f>IF(ISBLANK('2.1 Nominal investment'!C99),NA(),'2.1 Nominal investment'!C99/'Historical population and GDP'!$N96/'Historical population and GDP'!$K96)</f>
        <v>360.5598697360644</v>
      </c>
      <c r="D99" s="41">
        <f>IF(ISBLANK('2.1 Nominal investment'!D99),NA(),'2.1 Nominal investment'!D99/'Historical population and GDP'!$N96/'Historical population and GDP'!$K96)</f>
        <v>553.89834301895405</v>
      </c>
      <c r="E99" s="41">
        <f>IF(ISBLANK('2.1 Nominal investment'!E99),NA(),'2.1 Nominal investment'!E99/'Historical population and GDP'!$N96/'Historical population and GDP'!$K96)</f>
        <v>98.343685034060485</v>
      </c>
      <c r="F99" s="41">
        <f>IF(ISBLANK('2.1 Nominal investment'!F99),NA(),'2.1 Nominal investment'!F99/'Historical population and GDP'!$N96/'Historical population and GDP'!$K96)</f>
        <v>645.74832031295614</v>
      </c>
      <c r="G99" s="41">
        <f>IF(ISBLANK('2.1 Nominal investment'!G99),NA(),'2.1 Nominal investment'!G99/'Historical population and GDP'!$N96/'Historical population and GDP'!$K96)</f>
        <v>169.94356454490057</v>
      </c>
      <c r="H99" s="41">
        <f>IF(ISBLANK('2.1 Nominal investment'!H99),NA(),'2.1 Nominal investment'!H99/'Historical population and GDP'!$N96/'Historical population and GDP'!$K96)</f>
        <v>134.26116259331118</v>
      </c>
      <c r="I99" s="41">
        <f>IF(ISBLANK('2.1 Nominal investment'!I99),NA(),'2.1 Nominal investment'!I99/'Historical population and GDP'!$N96/'Historical population and GDP'!$K96)</f>
        <v>144.60034805386627</v>
      </c>
      <c r="J99" s="41">
        <f>IF(ISBLANK('2.1 Nominal investment'!J99),NA(),'2.1 Nominal investment'!J99/'Historical population and GDP'!$N96/'Historical population and GDP'!$K96)</f>
        <v>219.15030545974278</v>
      </c>
      <c r="K99" s="41" t="e">
        <f>IF(ISBLANK('2.1 Nominal investment'!K99),NA(),'2.1 Nominal investment'!K99/'Historical population and GDP'!$N96/'Historical population and GDP'!$K96)</f>
        <v>#N/A</v>
      </c>
      <c r="L99" s="41">
        <f>IF(ISBLANK('2.1 Nominal investment'!L99),NA(),'2.1 Nominal investment'!L99/'Historical population and GDP'!$N96/'Historical population and GDP'!$K96)</f>
        <v>277.53076167681985</v>
      </c>
      <c r="M99" s="41">
        <f>IF(ISBLANK('2.1 Nominal investment'!M99),NA(),'2.1 Nominal investment'!M99/'Historical population and GDP'!$N96/'Historical population and GDP'!$K96)</f>
        <v>220.30195258753693</v>
      </c>
      <c r="N99" s="41" t="e">
        <f>IF(ISBLANK('2.1 Nominal investment'!N99),NA(),'2.1 Nominal investment'!N99/'Historical population and GDP'!$N96/'Historical population and GDP'!$K96)</f>
        <v>#N/A</v>
      </c>
      <c r="O99" s="41"/>
      <c r="P99" s="41">
        <f>IF(ISBLANK('2.1 Nominal investment'!P99),NA(),'2.1 Nominal investment'!P99/'Historical population and GDP'!$N96/'Historical population and GDP'!$K96)</f>
        <v>1602.1950755041823</v>
      </c>
      <c r="Q99" s="41">
        <f>IF(ISBLANK('2.1 Nominal investment'!Q99),NA(),'2.1 Nominal investment'!Q99/'Historical population and GDP'!$N96/'Historical population and GDP'!$K96)</f>
        <v>861.5833677779658</v>
      </c>
      <c r="R99" s="41">
        <f>IF(ISBLANK('2.1 Nominal investment'!R99),NA(),'2.1 Nominal investment'!R99/'Historical population and GDP'!$N96/'Historical population and GDP'!$K96)</f>
        <v>2463.7784432821481</v>
      </c>
      <c r="S99" s="17"/>
      <c r="T99" s="35"/>
      <c r="U99" s="13"/>
      <c r="V99" s="17"/>
      <c r="W99" s="17"/>
      <c r="X99" s="17"/>
      <c r="Y99" s="17"/>
    </row>
    <row r="100" spans="1:25">
      <c r="A100" s="4">
        <f t="shared" si="1"/>
        <v>1962</v>
      </c>
      <c r="B100" s="41">
        <f>IF(ISBLANK('2.1 Nominal investment'!B100),NA(),'2.1 Nominal investment'!B100/'Historical population and GDP'!$N97/'Historical population and GDP'!$K97)</f>
        <v>163.63137317834892</v>
      </c>
      <c r="C100" s="41">
        <f>IF(ISBLANK('2.1 Nominal investment'!C100),NA(),'2.1 Nominal investment'!C100/'Historical population and GDP'!$N97/'Historical population and GDP'!$K97)</f>
        <v>363.05379622469474</v>
      </c>
      <c r="D100" s="41">
        <f>IF(ISBLANK('2.1 Nominal investment'!D100),NA(),'2.1 Nominal investment'!D100/'Historical population and GDP'!$N97/'Historical population and GDP'!$K97)</f>
        <v>526.68516940304357</v>
      </c>
      <c r="E100" s="41">
        <f>IF(ISBLANK('2.1 Nominal investment'!E100),NA(),'2.1 Nominal investment'!E100/'Historical population and GDP'!$N97/'Historical population and GDP'!$K97)</f>
        <v>113.89561496315946</v>
      </c>
      <c r="F100" s="41">
        <f>IF(ISBLANK('2.1 Nominal investment'!F100),NA(),'2.1 Nominal investment'!F100/'Historical population and GDP'!$N97/'Historical population and GDP'!$K97)</f>
        <v>628.04939435277299</v>
      </c>
      <c r="G100" s="41">
        <f>IF(ISBLANK('2.1 Nominal investment'!G100),NA(),'2.1 Nominal investment'!G100/'Historical population and GDP'!$N97/'Historical population and GDP'!$K97)</f>
        <v>182.98002655116039</v>
      </c>
      <c r="H100" s="41">
        <f>IF(ISBLANK('2.1 Nominal investment'!H100),NA(),'2.1 Nominal investment'!H100/'Historical population and GDP'!$N97/'Historical population and GDP'!$K97)</f>
        <v>143.82161967534267</v>
      </c>
      <c r="I100" s="41">
        <f>IF(ISBLANK('2.1 Nominal investment'!I100),NA(),'2.1 Nominal investment'!I100/'Historical population and GDP'!$N97/'Historical population and GDP'!$K97)</f>
        <v>161.88799370840147</v>
      </c>
      <c r="J100" s="41">
        <f>IF(ISBLANK('2.1 Nominal investment'!J100),NA(),'2.1 Nominal investment'!J100/'Historical population and GDP'!$N97/'Historical population and GDP'!$K97)</f>
        <v>200.10069913533547</v>
      </c>
      <c r="K100" s="41" t="e">
        <f>IF(ISBLANK('2.1 Nominal investment'!K100),NA(),'2.1 Nominal investment'!K100/'Historical population and GDP'!$N97/'Historical population and GDP'!$K97)</f>
        <v>#N/A</v>
      </c>
      <c r="L100" s="41">
        <f>IF(ISBLANK('2.1 Nominal investment'!L100),NA(),'2.1 Nominal investment'!L100/'Historical population and GDP'!$N97/'Historical population and GDP'!$K97)</f>
        <v>237.38054091407562</v>
      </c>
      <c r="M100" s="41">
        <f>IF(ISBLANK('2.1 Nominal investment'!M100),NA(),'2.1 Nominal investment'!M100/'Historical population and GDP'!$N97/'Historical population and GDP'!$K97)</f>
        <v>193.36823305946291</v>
      </c>
      <c r="N100" s="41" t="e">
        <f>IF(ISBLANK('2.1 Nominal investment'!N100),NA(),'2.1 Nominal investment'!N100/'Historical population and GDP'!$N97/'Historical population and GDP'!$K97)</f>
        <v>#N/A</v>
      </c>
      <c r="O100" s="41"/>
      <c r="P100" s="41">
        <f>IF(ISBLANK('2.1 Nominal investment'!P100),NA(),'2.1 Nominal investment'!P100/'Historical population and GDP'!$N97/'Historical population and GDP'!$K97)</f>
        <v>1595.4318249454791</v>
      </c>
      <c r="Q100" s="41">
        <f>IF(ISBLANK('2.1 Nominal investment'!Q100),NA(),'2.1 Nominal investment'!Q100/'Historical population and GDP'!$N97/'Historical population and GDP'!$K97)</f>
        <v>792.7374668172755</v>
      </c>
      <c r="R100" s="41">
        <f>IF(ISBLANK('2.1 Nominal investment'!R100),NA(),'2.1 Nominal investment'!R100/'Historical population and GDP'!$N97/'Historical population and GDP'!$K97)</f>
        <v>2388.1692917627547</v>
      </c>
      <c r="S100" s="17"/>
      <c r="T100" s="35"/>
      <c r="U100" s="13"/>
      <c r="V100" s="17"/>
      <c r="W100" s="17"/>
      <c r="X100" s="17"/>
      <c r="Y100" s="17"/>
    </row>
    <row r="101" spans="1:25">
      <c r="A101" s="4">
        <f t="shared" si="1"/>
        <v>1963</v>
      </c>
      <c r="B101" s="41">
        <f>IF(ISBLANK('2.1 Nominal investment'!B101),NA(),'2.1 Nominal investment'!B101/'Historical population and GDP'!$N98/'Historical population and GDP'!$K98)</f>
        <v>167.76007152665628</v>
      </c>
      <c r="C101" s="41">
        <f>IF(ISBLANK('2.1 Nominal investment'!C101),NA(),'2.1 Nominal investment'!C101/'Historical population and GDP'!$N98/'Historical population and GDP'!$K98)</f>
        <v>383.13654301756992</v>
      </c>
      <c r="D101" s="41">
        <f>IF(ISBLANK('2.1 Nominal investment'!D101),NA(),'2.1 Nominal investment'!D101/'Historical population and GDP'!$N98/'Historical population and GDP'!$K98)</f>
        <v>550.89661454422617</v>
      </c>
      <c r="E101" s="41">
        <f>IF(ISBLANK('2.1 Nominal investment'!E101),NA(),'2.1 Nominal investment'!E101/'Historical population and GDP'!$N98/'Historical population and GDP'!$K98)</f>
        <v>104.4164788624694</v>
      </c>
      <c r="F101" s="41">
        <f>IF(ISBLANK('2.1 Nominal investment'!F101),NA(),'2.1 Nominal investment'!F101/'Historical population and GDP'!$N98/'Historical population and GDP'!$K98)</f>
        <v>590.56868894712113</v>
      </c>
      <c r="G101" s="41">
        <f>IF(ISBLANK('2.1 Nominal investment'!G101),NA(),'2.1 Nominal investment'!G101/'Historical population and GDP'!$N98/'Historical population and GDP'!$K98)</f>
        <v>201.65115169296791</v>
      </c>
      <c r="H101" s="41">
        <f>IF(ISBLANK('2.1 Nominal investment'!H101),NA(),'2.1 Nominal investment'!H101/'Historical population and GDP'!$N98/'Historical population and GDP'!$K98)</f>
        <v>146.65133685318239</v>
      </c>
      <c r="I101" s="41">
        <f>IF(ISBLANK('2.1 Nominal investment'!I101),NA(),'2.1 Nominal investment'!I101/'Historical population and GDP'!$N98/'Historical population and GDP'!$K98)</f>
        <v>155.63047710518384</v>
      </c>
      <c r="J101" s="41">
        <f>IF(ISBLANK('2.1 Nominal investment'!J101),NA(),'2.1 Nominal investment'!J101/'Historical population and GDP'!$N98/'Historical population and GDP'!$K98)</f>
        <v>228.10431352795942</v>
      </c>
      <c r="K101" s="41" t="e">
        <f>IF(ISBLANK('2.1 Nominal investment'!K101),NA(),'2.1 Nominal investment'!K101/'Historical population and GDP'!$N98/'Historical population and GDP'!$K98)</f>
        <v>#N/A</v>
      </c>
      <c r="L101" s="41">
        <f>IF(ISBLANK('2.1 Nominal investment'!L101),NA(),'2.1 Nominal investment'!L101/'Historical population and GDP'!$N98/'Historical population and GDP'!$K98)</f>
        <v>284.36402331291271</v>
      </c>
      <c r="M101" s="41">
        <f>IF(ISBLANK('2.1 Nominal investment'!M101),NA(),'2.1 Nominal investment'!M101/'Historical population and GDP'!$N98/'Historical population and GDP'!$K98)</f>
        <v>153.49391625325731</v>
      </c>
      <c r="N101" s="41" t="e">
        <f>IF(ISBLANK('2.1 Nominal investment'!N101),NA(),'2.1 Nominal investment'!N101/'Historical population and GDP'!$N98/'Historical population and GDP'!$K98)</f>
        <v>#N/A</v>
      </c>
      <c r="O101" s="41"/>
      <c r="P101" s="41">
        <f>IF(ISBLANK('2.1 Nominal investment'!P101),NA(),'2.1 Nominal investment'!P101/'Historical population and GDP'!$N98/'Historical population and GDP'!$K98)</f>
        <v>1594.184270899967</v>
      </c>
      <c r="Q101" s="41">
        <f>IF(ISBLANK('2.1 Nominal investment'!Q101),NA(),'2.1 Nominal investment'!Q101/'Historical population and GDP'!$N98/'Historical population and GDP'!$K98)</f>
        <v>821.59273019931334</v>
      </c>
      <c r="R101" s="41">
        <f>IF(ISBLANK('2.1 Nominal investment'!R101),NA(),'2.1 Nominal investment'!R101/'Historical population and GDP'!$N98/'Historical population and GDP'!$K98)</f>
        <v>2415.7770010992804</v>
      </c>
      <c r="S101" s="17"/>
      <c r="T101" s="35"/>
      <c r="U101" s="13"/>
      <c r="V101" s="17"/>
      <c r="W101" s="17"/>
      <c r="X101" s="17"/>
      <c r="Y101" s="17"/>
    </row>
    <row r="102" spans="1:25">
      <c r="A102" s="4">
        <f t="shared" si="1"/>
        <v>1964</v>
      </c>
      <c r="B102" s="41">
        <f>IF(ISBLANK('2.1 Nominal investment'!B102),NA(),'2.1 Nominal investment'!B102/'Historical population and GDP'!$N99/'Historical population and GDP'!$K99)</f>
        <v>217.30274921877754</v>
      </c>
      <c r="C102" s="41">
        <f>IF(ISBLANK('2.1 Nominal investment'!C102),NA(),'2.1 Nominal investment'!C102/'Historical population and GDP'!$N99/'Historical population and GDP'!$K99)</f>
        <v>335.51622138176145</v>
      </c>
      <c r="D102" s="41">
        <f>IF(ISBLANK('2.1 Nominal investment'!D102),NA(),'2.1 Nominal investment'!D102/'Historical population and GDP'!$N99/'Historical population and GDP'!$K99)</f>
        <v>552.81897060053893</v>
      </c>
      <c r="E102" s="41">
        <f>IF(ISBLANK('2.1 Nominal investment'!E102),NA(),'2.1 Nominal investment'!E102/'Historical population and GDP'!$N99/'Historical population and GDP'!$K99)</f>
        <v>36.645976290759087</v>
      </c>
      <c r="F102" s="41">
        <f>IF(ISBLANK('2.1 Nominal investment'!F102),NA(),'2.1 Nominal investment'!F102/'Historical population and GDP'!$N99/'Historical population and GDP'!$K99)</f>
        <v>707.31173731684839</v>
      </c>
      <c r="G102" s="41">
        <f>IF(ISBLANK('2.1 Nominal investment'!G102),NA(),'2.1 Nominal investment'!G102/'Historical population and GDP'!$N99/'Historical population and GDP'!$K99)</f>
        <v>192.56290129656858</v>
      </c>
      <c r="H102" s="41">
        <f>IF(ISBLANK('2.1 Nominal investment'!H102),NA(),'2.1 Nominal investment'!H102/'Historical population and GDP'!$N99/'Historical population and GDP'!$K99)</f>
        <v>166.3182477036668</v>
      </c>
      <c r="I102" s="41">
        <f>IF(ISBLANK('2.1 Nominal investment'!I102),NA(),'2.1 Nominal investment'!I102/'Historical population and GDP'!$N99/'Historical population and GDP'!$K99)</f>
        <v>166.47080474152924</v>
      </c>
      <c r="J102" s="41">
        <f>IF(ISBLANK('2.1 Nominal investment'!J102),NA(),'2.1 Nominal investment'!J102/'Historical population and GDP'!$N99/'Historical population and GDP'!$K99)</f>
        <v>260.8402475409427</v>
      </c>
      <c r="K102" s="41" t="e">
        <f>IF(ISBLANK('2.1 Nominal investment'!K102),NA(),'2.1 Nominal investment'!K102/'Historical population and GDP'!$N99/'Historical population and GDP'!$K99)</f>
        <v>#N/A</v>
      </c>
      <c r="L102" s="41">
        <f>IF(ISBLANK('2.1 Nominal investment'!L102),NA(),'2.1 Nominal investment'!L102/'Historical population and GDP'!$N99/'Historical population and GDP'!$K99)</f>
        <v>344.33273007174284</v>
      </c>
      <c r="M102" s="41">
        <f>IF(ISBLANK('2.1 Nominal investment'!M102),NA(),'2.1 Nominal investment'!M102/'Historical population and GDP'!$N99/'Historical population and GDP'!$K99)</f>
        <v>149.28795847964523</v>
      </c>
      <c r="N102" s="41" t="e">
        <f>IF(ISBLANK('2.1 Nominal investment'!N102),NA(),'2.1 Nominal investment'!N102/'Historical population and GDP'!$N99/'Historical population and GDP'!$K99)</f>
        <v>#N/A</v>
      </c>
      <c r="O102" s="41"/>
      <c r="P102" s="41">
        <f>IF(ISBLANK('2.1 Nominal investment'!P102),NA(),'2.1 Nominal investment'!P102/'Historical population and GDP'!$N99/'Historical population and GDP'!$K99)</f>
        <v>1655.6578332083818</v>
      </c>
      <c r="Q102" s="41">
        <f>IF(ISBLANK('2.1 Nominal investment'!Q102),NA(),'2.1 Nominal investment'!Q102/'Historical population and GDP'!$N99/'Historical population and GDP'!$K99)</f>
        <v>920.93174083385986</v>
      </c>
      <c r="R102" s="41">
        <f>IF(ISBLANK('2.1 Nominal investment'!R102),NA(),'2.1 Nominal investment'!R102/'Historical population and GDP'!$N99/'Historical population and GDP'!$K99)</f>
        <v>2576.589574042242</v>
      </c>
      <c r="S102" s="17"/>
      <c r="T102" s="35"/>
      <c r="U102" s="13"/>
      <c r="V102" s="17"/>
      <c r="W102" s="17"/>
      <c r="X102" s="17"/>
      <c r="Y102" s="17"/>
    </row>
    <row r="103" spans="1:25">
      <c r="A103" s="4">
        <f t="shared" si="1"/>
        <v>1965</v>
      </c>
      <c r="B103" s="41">
        <f>IF(ISBLANK('2.1 Nominal investment'!B103),NA(),'2.1 Nominal investment'!B103/'Historical population and GDP'!$N100/'Historical population and GDP'!$K100)</f>
        <v>205.39169681623216</v>
      </c>
      <c r="C103" s="41">
        <f>IF(ISBLANK('2.1 Nominal investment'!C103),NA(),'2.1 Nominal investment'!C103/'Historical population and GDP'!$N100/'Historical population and GDP'!$K100)</f>
        <v>386.09104481607079</v>
      </c>
      <c r="D103" s="41">
        <f>IF(ISBLANK('2.1 Nominal investment'!D103),NA(),'2.1 Nominal investment'!D103/'Historical population and GDP'!$N100/'Historical population and GDP'!$K100)</f>
        <v>591.48274163230292</v>
      </c>
      <c r="E103" s="41">
        <f>IF(ISBLANK('2.1 Nominal investment'!E103),NA(),'2.1 Nominal investment'!E103/'Historical population and GDP'!$N100/'Historical population and GDP'!$K100)</f>
        <v>95.604106017130675</v>
      </c>
      <c r="F103" s="41">
        <f>IF(ISBLANK('2.1 Nominal investment'!F103),NA(),'2.1 Nominal investment'!F103/'Historical population and GDP'!$N100/'Historical population and GDP'!$K100)</f>
        <v>759.55992728076603</v>
      </c>
      <c r="G103" s="41">
        <f>IF(ISBLANK('2.1 Nominal investment'!G103),NA(),'2.1 Nominal investment'!G103/'Historical population and GDP'!$N100/'Historical population and GDP'!$K100)</f>
        <v>188.21157941648508</v>
      </c>
      <c r="H103" s="41">
        <f>IF(ISBLANK('2.1 Nominal investment'!H103),NA(),'2.1 Nominal investment'!H103/'Historical population and GDP'!$N100/'Historical population and GDP'!$K100)</f>
        <v>156.02144448939748</v>
      </c>
      <c r="I103" s="41">
        <f>IF(ISBLANK('2.1 Nominal investment'!I103),NA(),'2.1 Nominal investment'!I103/'Historical population and GDP'!$N100/'Historical population and GDP'!$K100)</f>
        <v>173.814296422746</v>
      </c>
      <c r="J103" s="41">
        <f>IF(ISBLANK('2.1 Nominal investment'!J103),NA(),'2.1 Nominal investment'!J103/'Historical population and GDP'!$N100/'Historical population and GDP'!$K100)</f>
        <v>268.90935907852366</v>
      </c>
      <c r="K103" s="41" t="e">
        <f>IF(ISBLANK('2.1 Nominal investment'!K103),NA(),'2.1 Nominal investment'!K103/'Historical population and GDP'!$N100/'Historical population and GDP'!$K100)</f>
        <v>#N/A</v>
      </c>
      <c r="L103" s="41">
        <f>IF(ISBLANK('2.1 Nominal investment'!L103),NA(),'2.1 Nominal investment'!L103/'Historical population and GDP'!$N100/'Historical population and GDP'!$K100)</f>
        <v>355.9507363657184</v>
      </c>
      <c r="M103" s="41">
        <f>IF(ISBLANK('2.1 Nominal investment'!M103),NA(),'2.1 Nominal investment'!M103/'Historical population and GDP'!$N100/'Historical population and GDP'!$K100)</f>
        <v>130.39193724016135</v>
      </c>
      <c r="N103" s="41" t="e">
        <f>IF(ISBLANK('2.1 Nominal investment'!N103),NA(),'2.1 Nominal investment'!N103/'Historical population and GDP'!$N100/'Historical population and GDP'!$K100)</f>
        <v>#N/A</v>
      </c>
      <c r="O103" s="41"/>
      <c r="P103" s="41">
        <f>IF(ISBLANK('2.1 Nominal investment'!P103),NA(),'2.1 Nominal investment'!P103/'Historical population and GDP'!$N100/'Historical population and GDP'!$K100)</f>
        <v>1790.8797988360823</v>
      </c>
      <c r="Q103" s="41">
        <f>IF(ISBLANK('2.1 Nominal investment'!Q103),NA(),'2.1 Nominal investment'!Q103/'Historical population and GDP'!$N100/'Historical population and GDP'!$K100)</f>
        <v>929.06632910714927</v>
      </c>
      <c r="R103" s="41">
        <f>IF(ISBLANK('2.1 Nominal investment'!R103),NA(),'2.1 Nominal investment'!R103/'Historical population and GDP'!$N100/'Historical population and GDP'!$K100)</f>
        <v>2719.9461279432312</v>
      </c>
      <c r="S103" s="17"/>
      <c r="T103" s="35"/>
      <c r="U103" s="13"/>
      <c r="V103" s="17"/>
      <c r="W103" s="17"/>
      <c r="X103" s="17"/>
      <c r="Y103" s="17"/>
    </row>
    <row r="104" spans="1:25">
      <c r="A104" s="4">
        <f t="shared" si="1"/>
        <v>1966</v>
      </c>
      <c r="B104" s="41">
        <f>IF(ISBLANK('2.1 Nominal investment'!B104),NA(),'2.1 Nominal investment'!B104/'Historical population and GDP'!$N101/'Historical population and GDP'!$K101)</f>
        <v>269.31455270019006</v>
      </c>
      <c r="C104" s="41">
        <f>IF(ISBLANK('2.1 Nominal investment'!C104),NA(),'2.1 Nominal investment'!C104/'Historical population and GDP'!$N101/'Historical population and GDP'!$K101)</f>
        <v>277.25262049162347</v>
      </c>
      <c r="D104" s="41">
        <f>IF(ISBLANK('2.1 Nominal investment'!D104),NA(),'2.1 Nominal investment'!D104/'Historical population and GDP'!$N101/'Historical population and GDP'!$K101)</f>
        <v>546.56717319181359</v>
      </c>
      <c r="E104" s="41">
        <f>IF(ISBLANK('2.1 Nominal investment'!E104),NA(),'2.1 Nominal investment'!E104/'Historical population and GDP'!$N101/'Historical population and GDP'!$K101)</f>
        <v>101.73280180449204</v>
      </c>
      <c r="F104" s="41">
        <f>IF(ISBLANK('2.1 Nominal investment'!F104),NA(),'2.1 Nominal investment'!F104/'Historical population and GDP'!$N101/'Historical population and GDP'!$K101)</f>
        <v>897.37480385796812</v>
      </c>
      <c r="G104" s="41">
        <f>IF(ISBLANK('2.1 Nominal investment'!G104),NA(),'2.1 Nominal investment'!G104/'Historical population and GDP'!$N101/'Historical population and GDP'!$K101)</f>
        <v>168.18699385847387</v>
      </c>
      <c r="H104" s="41">
        <f>IF(ISBLANK('2.1 Nominal investment'!H104),NA(),'2.1 Nominal investment'!H104/'Historical population and GDP'!$N101/'Historical population and GDP'!$K101)</f>
        <v>161.65976412243245</v>
      </c>
      <c r="I104" s="41">
        <f>IF(ISBLANK('2.1 Nominal investment'!I104),NA(),'2.1 Nominal investment'!I104/'Historical population and GDP'!$N101/'Historical population and GDP'!$K101)</f>
        <v>146.80854994324781</v>
      </c>
      <c r="J104" s="41">
        <f>IF(ISBLANK('2.1 Nominal investment'!J104),NA(),'2.1 Nominal investment'!J104/'Historical population and GDP'!$N101/'Historical population and GDP'!$K101)</f>
        <v>293.97913172005786</v>
      </c>
      <c r="K104" s="41" t="e">
        <f>IF(ISBLANK('2.1 Nominal investment'!K104),NA(),'2.1 Nominal investment'!K104/'Historical population and GDP'!$N101/'Historical population and GDP'!$K101)</f>
        <v>#N/A</v>
      </c>
      <c r="L104" s="41">
        <f>IF(ISBLANK('2.1 Nominal investment'!L104),NA(),'2.1 Nominal investment'!L104/'Historical population and GDP'!$N101/'Historical population and GDP'!$K101)</f>
        <v>377.94268661829341</v>
      </c>
      <c r="M104" s="41">
        <f>IF(ISBLANK('2.1 Nominal investment'!M104),NA(),'2.1 Nominal investment'!M104/'Historical population and GDP'!$N101/'Historical population and GDP'!$K101)</f>
        <v>119.02492743422849</v>
      </c>
      <c r="N104" s="41" t="e">
        <f>IF(ISBLANK('2.1 Nominal investment'!N104),NA(),'2.1 Nominal investment'!N104/'Historical population and GDP'!$N101/'Historical population and GDP'!$K101)</f>
        <v>#N/A</v>
      </c>
      <c r="O104" s="41"/>
      <c r="P104" s="41">
        <f>IF(ISBLANK('2.1 Nominal investment'!P104),NA(),'2.1 Nominal investment'!P104/'Historical population and GDP'!$N101/'Historical population and GDP'!$K101)</f>
        <v>1875.5215368351803</v>
      </c>
      <c r="Q104" s="41">
        <f>IF(ISBLANK('2.1 Nominal investment'!Q104),NA(),'2.1 Nominal investment'!Q104/'Historical population and GDP'!$N101/'Historical population and GDP'!$K101)</f>
        <v>937.75529571582763</v>
      </c>
      <c r="R104" s="41">
        <f>IF(ISBLANK('2.1 Nominal investment'!R104),NA(),'2.1 Nominal investment'!R104/'Historical population and GDP'!$N101/'Historical population and GDP'!$K101)</f>
        <v>2813.2768325510078</v>
      </c>
      <c r="S104" s="17"/>
      <c r="T104" s="35"/>
      <c r="U104" s="13"/>
      <c r="V104" s="17"/>
      <c r="W104" s="17"/>
      <c r="X104" s="17"/>
      <c r="Y104" s="17"/>
    </row>
    <row r="105" spans="1:25">
      <c r="A105" s="4">
        <f t="shared" si="1"/>
        <v>1967</v>
      </c>
      <c r="B105" s="41">
        <f>IF(ISBLANK('2.1 Nominal investment'!B105),NA(),'2.1 Nominal investment'!B105/'Historical population and GDP'!$N102/'Historical population and GDP'!$K102)</f>
        <v>240.28229704428583</v>
      </c>
      <c r="C105" s="41">
        <f>IF(ISBLANK('2.1 Nominal investment'!C105),NA(),'2.1 Nominal investment'!C105/'Historical population and GDP'!$N102/'Historical population and GDP'!$K102)</f>
        <v>251.36671223056604</v>
      </c>
      <c r="D105" s="41">
        <f>IF(ISBLANK('2.1 Nominal investment'!D105),NA(),'2.1 Nominal investment'!D105/'Historical population and GDP'!$N102/'Historical population and GDP'!$K102)</f>
        <v>491.64900927485184</v>
      </c>
      <c r="E105" s="41">
        <f>IF(ISBLANK('2.1 Nominal investment'!E105),NA(),'2.1 Nominal investment'!E105/'Historical population and GDP'!$N102/'Historical population and GDP'!$K102)</f>
        <v>109.02736327202113</v>
      </c>
      <c r="F105" s="41">
        <f>IF(ISBLANK('2.1 Nominal investment'!F105),NA(),'2.1 Nominal investment'!F105/'Historical population and GDP'!$N102/'Historical population and GDP'!$K102)</f>
        <v>1162.3729020699682</v>
      </c>
      <c r="G105" s="41">
        <f>IF(ISBLANK('2.1 Nominal investment'!G105),NA(),'2.1 Nominal investment'!G105/'Historical population and GDP'!$N102/'Historical population and GDP'!$K102)</f>
        <v>184.11193603924266</v>
      </c>
      <c r="H105" s="41">
        <f>IF(ISBLANK('2.1 Nominal investment'!H105),NA(),'2.1 Nominal investment'!H105/'Historical population and GDP'!$N102/'Historical population and GDP'!$K102)</f>
        <v>149.56457602916748</v>
      </c>
      <c r="I105" s="41">
        <f>IF(ISBLANK('2.1 Nominal investment'!I105),NA(),'2.1 Nominal investment'!I105/'Historical population and GDP'!$N102/'Historical population and GDP'!$K102)</f>
        <v>166.08347364268565</v>
      </c>
      <c r="J105" s="41">
        <f>IF(ISBLANK('2.1 Nominal investment'!J105),NA(),'2.1 Nominal investment'!J105/'Historical population and GDP'!$N102/'Historical population and GDP'!$K102)</f>
        <v>313.35661970804978</v>
      </c>
      <c r="K105" s="41" t="e">
        <f>IF(ISBLANK('2.1 Nominal investment'!K105),NA(),'2.1 Nominal investment'!K105/'Historical population and GDP'!$N102/'Historical population and GDP'!$K102)</f>
        <v>#N/A</v>
      </c>
      <c r="L105" s="41">
        <f>IF(ISBLANK('2.1 Nominal investment'!L105),NA(),'2.1 Nominal investment'!L105/'Historical population and GDP'!$N102/'Historical population and GDP'!$K102)</f>
        <v>299.76129409258459</v>
      </c>
      <c r="M105" s="41">
        <f>IF(ISBLANK('2.1 Nominal investment'!M105),NA(),'2.1 Nominal investment'!M105/'Historical population and GDP'!$N102/'Historical population and GDP'!$K102)</f>
        <v>128.87106510923431</v>
      </c>
      <c r="N105" s="41" t="e">
        <f>IF(ISBLANK('2.1 Nominal investment'!N105),NA(),'2.1 Nominal investment'!N105/'Historical population and GDP'!$N102/'Historical population and GDP'!$K102)</f>
        <v>#N/A</v>
      </c>
      <c r="O105" s="41"/>
      <c r="P105" s="41">
        <f>IF(ISBLANK('2.1 Nominal investment'!P105),NA(),'2.1 Nominal investment'!P105/'Historical population and GDP'!$N102/'Historical population and GDP'!$K102)</f>
        <v>2096.725786685251</v>
      </c>
      <c r="Q105" s="41">
        <f>IF(ISBLANK('2.1 Nominal investment'!Q105),NA(),'2.1 Nominal investment'!Q105/'Historical population and GDP'!$N102/'Historical population and GDP'!$K102)</f>
        <v>908.0724525525543</v>
      </c>
      <c r="R105" s="41">
        <f>IF(ISBLANK('2.1 Nominal investment'!R105),NA(),'2.1 Nominal investment'!R105/'Historical population and GDP'!$N102/'Historical population and GDP'!$K102)</f>
        <v>3004.7982392378053</v>
      </c>
      <c r="S105" s="17"/>
      <c r="T105" s="35"/>
      <c r="U105" s="13"/>
      <c r="V105" s="17"/>
      <c r="W105" s="17"/>
      <c r="X105" s="17"/>
      <c r="Y105" s="17"/>
    </row>
    <row r="106" spans="1:25">
      <c r="A106" s="4">
        <f t="shared" si="1"/>
        <v>1968</v>
      </c>
      <c r="B106" s="41">
        <f>IF(ISBLANK('2.1 Nominal investment'!B106),NA(),'2.1 Nominal investment'!B106/'Historical population and GDP'!$N103/'Historical population and GDP'!$K103)</f>
        <v>193.37901714175675</v>
      </c>
      <c r="C106" s="41">
        <f>IF(ISBLANK('2.1 Nominal investment'!C106),NA(),'2.1 Nominal investment'!C106/'Historical population and GDP'!$N103/'Historical population and GDP'!$K103)</f>
        <v>326.08403372633035</v>
      </c>
      <c r="D106" s="41">
        <f>IF(ISBLANK('2.1 Nominal investment'!D106),NA(),'2.1 Nominal investment'!D106/'Historical population and GDP'!$N103/'Historical population and GDP'!$K103)</f>
        <v>519.46305086808707</v>
      </c>
      <c r="E106" s="41">
        <f>IF(ISBLANK('2.1 Nominal investment'!E106),NA(),'2.1 Nominal investment'!E106/'Historical population and GDP'!$N103/'Historical population and GDP'!$K103)</f>
        <v>111.07881220256557</v>
      </c>
      <c r="F106" s="41">
        <f>IF(ISBLANK('2.1 Nominal investment'!F106),NA(),'2.1 Nominal investment'!F106/'Historical population and GDP'!$N103/'Historical population and GDP'!$K103)</f>
        <v>979.15095946447957</v>
      </c>
      <c r="G106" s="41">
        <f>IF(ISBLANK('2.1 Nominal investment'!G106),NA(),'2.1 Nominal investment'!G106/'Historical population and GDP'!$N103/'Historical population and GDP'!$K103)</f>
        <v>144.84370157674789</v>
      </c>
      <c r="H106" s="41">
        <f>IF(ISBLANK('2.1 Nominal investment'!H106),NA(),'2.1 Nominal investment'!H106/'Historical population and GDP'!$N103/'Historical population and GDP'!$K103)</f>
        <v>150.83872517380283</v>
      </c>
      <c r="I106" s="41">
        <f>IF(ISBLANK('2.1 Nominal investment'!I106),NA(),'2.1 Nominal investment'!I106/'Historical population and GDP'!$N103/'Historical population and GDP'!$K103)</f>
        <v>204.12496039910928</v>
      </c>
      <c r="J106" s="41">
        <f>IF(ISBLANK('2.1 Nominal investment'!J106),NA(),'2.1 Nominal investment'!J106/'Historical population and GDP'!$N103/'Historical population and GDP'!$K103)</f>
        <v>282.68159970684366</v>
      </c>
      <c r="K106" s="41" t="e">
        <f>IF(ISBLANK('2.1 Nominal investment'!K106),NA(),'2.1 Nominal investment'!K106/'Historical population and GDP'!$N103/'Historical population and GDP'!$K103)</f>
        <v>#N/A</v>
      </c>
      <c r="L106" s="41">
        <f>IF(ISBLANK('2.1 Nominal investment'!L106),NA(),'2.1 Nominal investment'!L106/'Historical population and GDP'!$N103/'Historical population and GDP'!$K103)</f>
        <v>239.74388403927767</v>
      </c>
      <c r="M106" s="41">
        <f>IF(ISBLANK('2.1 Nominal investment'!M106),NA(),'2.1 Nominal investment'!M106/'Historical population and GDP'!$N103/'Historical population and GDP'!$K103)</f>
        <v>117.82254036136001</v>
      </c>
      <c r="N106" s="41" t="e">
        <f>IF(ISBLANK('2.1 Nominal investment'!N106),NA(),'2.1 Nominal investment'!N106/'Historical population and GDP'!$N103/'Historical population and GDP'!$K103)</f>
        <v>#N/A</v>
      </c>
      <c r="O106" s="41"/>
      <c r="P106" s="41">
        <f>IF(ISBLANK('2.1 Nominal investment'!P106),NA(),'2.1 Nominal investment'!P106/'Historical population and GDP'!$N103/'Historical population and GDP'!$K103)</f>
        <v>1905.3752492856829</v>
      </c>
      <c r="Q106" s="41">
        <f>IF(ISBLANK('2.1 Nominal investment'!Q106),NA(),'2.1 Nominal investment'!Q106/'Historical population and GDP'!$N103/'Historical population and GDP'!$K103)</f>
        <v>844.37298450659057</v>
      </c>
      <c r="R106" s="41">
        <f>IF(ISBLANK('2.1 Nominal investment'!R106),NA(),'2.1 Nominal investment'!R106/'Historical population and GDP'!$N103/'Historical population and GDP'!$K103)</f>
        <v>2749.7482337922734</v>
      </c>
      <c r="S106" s="17"/>
      <c r="T106" s="35"/>
      <c r="U106" s="13"/>
      <c r="V106" s="17"/>
      <c r="W106" s="17"/>
      <c r="X106" s="17"/>
      <c r="Y106" s="17"/>
    </row>
    <row r="107" spans="1:25">
      <c r="A107" s="4">
        <f t="shared" si="1"/>
        <v>1969</v>
      </c>
      <c r="B107" s="41">
        <f>IF(ISBLANK('2.1 Nominal investment'!B107),NA(),'2.1 Nominal investment'!B107/'Historical population and GDP'!$N104/'Historical population and GDP'!$K104)</f>
        <v>209.60282324069897</v>
      </c>
      <c r="C107" s="41">
        <f>IF(ISBLANK('2.1 Nominal investment'!C107),NA(),'2.1 Nominal investment'!C107/'Historical population and GDP'!$N104/'Historical population and GDP'!$K104)</f>
        <v>327.16421131332856</v>
      </c>
      <c r="D107" s="41">
        <f>IF(ISBLANK('2.1 Nominal investment'!D107),NA(),'2.1 Nominal investment'!D107/'Historical population and GDP'!$N104/'Historical population and GDP'!$K104)</f>
        <v>536.76703455402753</v>
      </c>
      <c r="E107" s="41">
        <f>IF(ISBLANK('2.1 Nominal investment'!E107),NA(),'2.1 Nominal investment'!E107/'Historical population and GDP'!$N104/'Historical population and GDP'!$K104)</f>
        <v>113.93510187965769</v>
      </c>
      <c r="F107" s="41">
        <f>IF(ISBLANK('2.1 Nominal investment'!F107),NA(),'2.1 Nominal investment'!F107/'Historical population and GDP'!$N104/'Historical population and GDP'!$K104)</f>
        <v>656.18589709936816</v>
      </c>
      <c r="G107" s="41">
        <f>IF(ISBLANK('2.1 Nominal investment'!G107),NA(),'2.1 Nominal investment'!G107/'Historical population and GDP'!$N104/'Historical population and GDP'!$K104)</f>
        <v>183.83151652850287</v>
      </c>
      <c r="H107" s="41">
        <f>IF(ISBLANK('2.1 Nominal investment'!H107),NA(),'2.1 Nominal investment'!H107/'Historical population and GDP'!$N104/'Historical population and GDP'!$K104)</f>
        <v>134.56439774080266</v>
      </c>
      <c r="I107" s="41">
        <f>IF(ISBLANK('2.1 Nominal investment'!I107),NA(),'2.1 Nominal investment'!I107/'Historical population and GDP'!$N104/'Historical population and GDP'!$K104)</f>
        <v>199.57720607398352</v>
      </c>
      <c r="J107" s="41">
        <f>IF(ISBLANK('2.1 Nominal investment'!J107),NA(),'2.1 Nominal investment'!J107/'Historical population and GDP'!$N104/'Historical population and GDP'!$K104)</f>
        <v>284.29966351186016</v>
      </c>
      <c r="K107" s="41" t="e">
        <f>IF(ISBLANK('2.1 Nominal investment'!K107),NA(),'2.1 Nominal investment'!K107/'Historical population and GDP'!$N104/'Historical population and GDP'!$K104)</f>
        <v>#N/A</v>
      </c>
      <c r="L107" s="41">
        <f>IF(ISBLANK('2.1 Nominal investment'!L107),NA(),'2.1 Nominal investment'!L107/'Historical population and GDP'!$N104/'Historical population and GDP'!$K104)</f>
        <v>267.78115384693888</v>
      </c>
      <c r="M107" s="41">
        <f>IF(ISBLANK('2.1 Nominal investment'!M107),NA(),'2.1 Nominal investment'!M107/'Historical population and GDP'!$N104/'Historical population and GDP'!$K104)</f>
        <v>107.86282436012476</v>
      </c>
      <c r="N107" s="41" t="e">
        <f>IF(ISBLANK('2.1 Nominal investment'!N107),NA(),'2.1 Nominal investment'!N107/'Historical population and GDP'!$N104/'Historical population and GDP'!$K104)</f>
        <v>#N/A</v>
      </c>
      <c r="O107" s="41"/>
      <c r="P107" s="41">
        <f>IF(ISBLANK('2.1 Nominal investment'!P107),NA(),'2.1 Nominal investment'!P107/'Historical population and GDP'!$N104/'Historical population and GDP'!$K104)</f>
        <v>1625.2839478023589</v>
      </c>
      <c r="Q107" s="41">
        <f>IF(ISBLANK('2.1 Nominal investment'!Q107),NA(),'2.1 Nominal investment'!Q107/'Historical population and GDP'!$N104/'Historical population and GDP'!$K104)</f>
        <v>859.52084779290738</v>
      </c>
      <c r="R107" s="41">
        <f>IF(ISBLANK('2.1 Nominal investment'!R107),NA(),'2.1 Nominal investment'!R107/'Historical population and GDP'!$N104/'Historical population and GDP'!$K104)</f>
        <v>2484.8047955952661</v>
      </c>
      <c r="S107" s="17"/>
      <c r="T107" s="35"/>
      <c r="U107" s="13"/>
      <c r="V107" s="17"/>
      <c r="W107" s="17"/>
      <c r="X107" s="17"/>
      <c r="Y107" s="17"/>
    </row>
    <row r="108" spans="1:25">
      <c r="A108" s="4">
        <f t="shared" si="1"/>
        <v>1970</v>
      </c>
      <c r="B108" s="41">
        <f>IF(ISBLANK('2.1 Nominal investment'!B108),NA(),'2.1 Nominal investment'!B108/'Historical population and GDP'!$N105/'Historical population and GDP'!$K105)</f>
        <v>218.15422929799655</v>
      </c>
      <c r="C108" s="41">
        <f>IF(ISBLANK('2.1 Nominal investment'!C108),NA(),'2.1 Nominal investment'!C108/'Historical population and GDP'!$N105/'Historical population and GDP'!$K105)</f>
        <v>315.78679092746466</v>
      </c>
      <c r="D108" s="41">
        <f>IF(ISBLANK('2.1 Nominal investment'!D108),NA(),'2.1 Nominal investment'!D108/'Historical population and GDP'!$N105/'Historical population and GDP'!$K105)</f>
        <v>533.94102022546122</v>
      </c>
      <c r="E108" s="41">
        <f>IF(ISBLANK('2.1 Nominal investment'!E108),NA(),'2.1 Nominal investment'!E108/'Historical population and GDP'!$N105/'Historical population and GDP'!$K105)</f>
        <v>114.07254799232017</v>
      </c>
      <c r="F108" s="41">
        <f>IF(ISBLANK('2.1 Nominal investment'!F108),NA(),'2.1 Nominal investment'!F108/'Historical population and GDP'!$N105/'Historical population and GDP'!$K105)</f>
        <v>719.26625153982707</v>
      </c>
      <c r="G108" s="41">
        <f>IF(ISBLANK('2.1 Nominal investment'!G108),NA(),'2.1 Nominal investment'!G108/'Historical population and GDP'!$N105/'Historical population and GDP'!$K105)</f>
        <v>190.65650094016823</v>
      </c>
      <c r="H108" s="41">
        <f>IF(ISBLANK('2.1 Nominal investment'!H108),NA(),'2.1 Nominal investment'!H108/'Historical population and GDP'!$N105/'Historical population and GDP'!$K105)</f>
        <v>175.15211892822751</v>
      </c>
      <c r="I108" s="41">
        <f>IF(ISBLANK('2.1 Nominal investment'!I108),NA(),'2.1 Nominal investment'!I108/'Historical population and GDP'!$N105/'Historical population and GDP'!$K105)</f>
        <v>191.64644962100948</v>
      </c>
      <c r="J108" s="41">
        <f>IF(ISBLANK('2.1 Nominal investment'!J108),NA(),'2.1 Nominal investment'!J108/'Historical population and GDP'!$N105/'Historical population and GDP'!$K105)</f>
        <v>347.25876725939816</v>
      </c>
      <c r="K108" s="41" t="e">
        <f>IF(ISBLANK('2.1 Nominal investment'!K108),NA(),'2.1 Nominal investment'!K108/'Historical population and GDP'!$N105/'Historical population and GDP'!$K105)</f>
        <v>#N/A</v>
      </c>
      <c r="L108" s="41">
        <f>IF(ISBLANK('2.1 Nominal investment'!L108),NA(),'2.1 Nominal investment'!L108/'Historical population and GDP'!$N105/'Historical population and GDP'!$K105)</f>
        <v>333.08654446718094</v>
      </c>
      <c r="M108" s="41">
        <f>IF(ISBLANK('2.1 Nominal investment'!M108),NA(),'2.1 Nominal investment'!M108/'Historical population and GDP'!$N105/'Historical population and GDP'!$K105)</f>
        <v>104.12737124479213</v>
      </c>
      <c r="N108" s="41" t="e">
        <f>IF(ISBLANK('2.1 Nominal investment'!N108),NA(),'2.1 Nominal investment'!N108/'Historical population and GDP'!$N105/'Historical population and GDP'!$K105)</f>
        <v>#N/A</v>
      </c>
      <c r="O108" s="41"/>
      <c r="P108" s="41">
        <f>IF(ISBLANK('2.1 Nominal investment'!P108),NA(),'2.1 Nominal investment'!P108/'Historical population and GDP'!$N105/'Historical population and GDP'!$K105)</f>
        <v>1733.0884396260042</v>
      </c>
      <c r="Q108" s="41">
        <f>IF(ISBLANK('2.1 Nominal investment'!Q108),NA(),'2.1 Nominal investment'!Q108/'Historical population and GDP'!$N105/'Historical population and GDP'!$K105)</f>
        <v>976.11913259238077</v>
      </c>
      <c r="R108" s="41">
        <f>IF(ISBLANK('2.1 Nominal investment'!R108),NA(),'2.1 Nominal investment'!R108/'Historical population and GDP'!$N105/'Historical population and GDP'!$K105)</f>
        <v>2709.2075722183849</v>
      </c>
      <c r="S108" s="17"/>
      <c r="T108" s="35"/>
      <c r="U108" s="13"/>
      <c r="V108" s="17"/>
      <c r="W108" s="17"/>
      <c r="X108" s="17"/>
      <c r="Y108" s="17"/>
    </row>
    <row r="109" spans="1:25">
      <c r="A109" s="4">
        <f t="shared" si="1"/>
        <v>1971</v>
      </c>
      <c r="B109" s="41">
        <f>IF(ISBLANK('2.1 Nominal investment'!B109),NA(),'2.1 Nominal investment'!B109/'Historical population and GDP'!$N106/'Historical population and GDP'!$K106)</f>
        <v>212.84733890409862</v>
      </c>
      <c r="C109" s="41">
        <f>IF(ISBLANK('2.1 Nominal investment'!C109),NA(),'2.1 Nominal investment'!C109/'Historical population and GDP'!$N106/'Historical population and GDP'!$K106)</f>
        <v>287.4201955411441</v>
      </c>
      <c r="D109" s="41">
        <f>IF(ISBLANK('2.1 Nominal investment'!D109),NA(),'2.1 Nominal investment'!D109/'Historical population and GDP'!$N106/'Historical population and GDP'!$K106)</f>
        <v>500.26753444524269</v>
      </c>
      <c r="E109" s="41">
        <f>IF(ISBLANK('2.1 Nominal investment'!E109),NA(),'2.1 Nominal investment'!E109/'Historical population and GDP'!$N106/'Historical population and GDP'!$K106)</f>
        <v>97.741675533122674</v>
      </c>
      <c r="F109" s="41">
        <f>IF(ISBLANK('2.1 Nominal investment'!F109),NA(),'2.1 Nominal investment'!F109/'Historical population and GDP'!$N106/'Historical population and GDP'!$K106)</f>
        <v>726.13475252451497</v>
      </c>
      <c r="G109" s="41">
        <f>IF(ISBLANK('2.1 Nominal investment'!G109),NA(),'2.1 Nominal investment'!G109/'Historical population and GDP'!$N106/'Historical population and GDP'!$K106)</f>
        <v>187.22194999963381</v>
      </c>
      <c r="H109" s="41">
        <f>IF(ISBLANK('2.1 Nominal investment'!H109),NA(),'2.1 Nominal investment'!H109/'Historical population and GDP'!$N106/'Historical population and GDP'!$K106)</f>
        <v>193.08571627389065</v>
      </c>
      <c r="I109" s="41">
        <f>IF(ISBLANK('2.1 Nominal investment'!I109),NA(),'2.1 Nominal investment'!I109/'Historical population and GDP'!$N106/'Historical population and GDP'!$K106)</f>
        <v>179.97954625001327</v>
      </c>
      <c r="J109" s="41">
        <f>IF(ISBLANK('2.1 Nominal investment'!J109),NA(),'2.1 Nominal investment'!J109/'Historical population and GDP'!$N106/'Historical population and GDP'!$K106)</f>
        <v>344.27747607143363</v>
      </c>
      <c r="K109" s="41" t="e">
        <f>IF(ISBLANK('2.1 Nominal investment'!K109),NA(),'2.1 Nominal investment'!K109/'Historical population and GDP'!$N106/'Historical population and GDP'!$K106)</f>
        <v>#N/A</v>
      </c>
      <c r="L109" s="41">
        <f>IF(ISBLANK('2.1 Nominal investment'!L109),NA(),'2.1 Nominal investment'!L109/'Historical population and GDP'!$N106/'Historical population and GDP'!$K106)</f>
        <v>335.52231965698667</v>
      </c>
      <c r="M109" s="41">
        <f>IF(ISBLANK('2.1 Nominal investment'!M109),NA(),'2.1 Nominal investment'!M109/'Historical population and GDP'!$N106/'Historical population and GDP'!$K106)</f>
        <v>76.582093662182189</v>
      </c>
      <c r="N109" s="41" t="e">
        <f>IF(ISBLANK('2.1 Nominal investment'!N109),NA(),'2.1 Nominal investment'!N109/'Historical population and GDP'!$N106/'Historical population and GDP'!$K106)</f>
        <v>#N/A</v>
      </c>
      <c r="O109" s="41"/>
      <c r="P109" s="41">
        <f>IF(ISBLANK('2.1 Nominal investment'!P109),NA(),'2.1 Nominal investment'!P109/'Historical population and GDP'!$N106/'Historical population and GDP'!$K106)</f>
        <v>1704.451628776405</v>
      </c>
      <c r="Q109" s="41">
        <f>IF(ISBLANK('2.1 Nominal investment'!Q109),NA(),'2.1 Nominal investment'!Q109/'Historical population and GDP'!$N106/'Historical population and GDP'!$K106)</f>
        <v>936.36143564061558</v>
      </c>
      <c r="R109" s="41">
        <f>IF(ISBLANK('2.1 Nominal investment'!R109),NA(),'2.1 Nominal investment'!R109/'Historical population and GDP'!$N106/'Historical population and GDP'!$K106)</f>
        <v>2640.8130644170201</v>
      </c>
      <c r="S109" s="17"/>
      <c r="T109" s="35"/>
      <c r="U109" s="13"/>
      <c r="V109" s="17"/>
      <c r="W109" s="17"/>
      <c r="X109" s="17"/>
      <c r="Y109" s="17"/>
    </row>
    <row r="110" spans="1:25">
      <c r="A110" s="4">
        <f t="shared" si="1"/>
        <v>1972</v>
      </c>
      <c r="B110" s="41">
        <f>IF(ISBLANK('2.1 Nominal investment'!B110),NA(),'2.1 Nominal investment'!B110/'Historical population and GDP'!$N107/'Historical population and GDP'!$K107)</f>
        <v>190.32319987230653</v>
      </c>
      <c r="C110" s="41">
        <f>IF(ISBLANK('2.1 Nominal investment'!C110),NA(),'2.1 Nominal investment'!C110/'Historical population and GDP'!$N107/'Historical population and GDP'!$K107)</f>
        <v>195.07428440722231</v>
      </c>
      <c r="D110" s="41">
        <f>IF(ISBLANK('2.1 Nominal investment'!D110),NA(),'2.1 Nominal investment'!D110/'Historical population and GDP'!$N107/'Historical population and GDP'!$K107)</f>
        <v>385.39748427952884</v>
      </c>
      <c r="E110" s="41">
        <f>IF(ISBLANK('2.1 Nominal investment'!E110),NA(),'2.1 Nominal investment'!E110/'Historical population and GDP'!$N107/'Historical population and GDP'!$K107)</f>
        <v>136.07339290061807</v>
      </c>
      <c r="F110" s="41">
        <f>IF(ISBLANK('2.1 Nominal investment'!F110),NA(),'2.1 Nominal investment'!F110/'Historical population and GDP'!$N107/'Historical population and GDP'!$K107)</f>
        <v>711.2052923432185</v>
      </c>
      <c r="G110" s="41">
        <f>IF(ISBLANK('2.1 Nominal investment'!G110),NA(),'2.1 Nominal investment'!G110/'Historical population and GDP'!$N107/'Historical population and GDP'!$K107)</f>
        <v>169.05699572092897</v>
      </c>
      <c r="H110" s="41">
        <f>IF(ISBLANK('2.1 Nominal investment'!H110),NA(),'2.1 Nominal investment'!H110/'Historical population and GDP'!$N107/'Historical population and GDP'!$K107)</f>
        <v>204.09843024777396</v>
      </c>
      <c r="I110" s="41">
        <f>IF(ISBLANK('2.1 Nominal investment'!I110),NA(),'2.1 Nominal investment'!I110/'Historical population and GDP'!$N107/'Historical population and GDP'!$K107)</f>
        <v>167.73951706462105</v>
      </c>
      <c r="J110" s="41">
        <f>IF(ISBLANK('2.1 Nominal investment'!J110),NA(),'2.1 Nominal investment'!J110/'Historical population and GDP'!$N107/'Historical population and GDP'!$K107)</f>
        <v>335.94539825536879</v>
      </c>
      <c r="K110" s="41">
        <f>IF(ISBLANK('2.1 Nominal investment'!K110),NA(),'2.1 Nominal investment'!K110/'Historical population and GDP'!$N107/'Historical population and GDP'!$K107)</f>
        <v>31.252226002065527</v>
      </c>
      <c r="L110" s="41">
        <f>IF(ISBLANK('2.1 Nominal investment'!L110),NA(),'2.1 Nominal investment'!L110/'Historical population and GDP'!$N107/'Historical population and GDP'!$K107)</f>
        <v>134.07968626142645</v>
      </c>
      <c r="M110" s="41">
        <f>IF(ISBLANK('2.1 Nominal investment'!M110),NA(),'2.1 Nominal investment'!M110/'Historical population and GDP'!$N107/'Historical population and GDP'!$K107)</f>
        <v>52.384350467181655</v>
      </c>
      <c r="N110" s="41" t="e">
        <f>IF(ISBLANK('2.1 Nominal investment'!N110),NA(),'2.1 Nominal investment'!N110/'Historical population and GDP'!$N107/'Historical population and GDP'!$K107)</f>
        <v>#N/A</v>
      </c>
      <c r="O110" s="41"/>
      <c r="P110" s="41">
        <f>IF(ISBLANK('2.1 Nominal investment'!P110),NA(),'2.1 Nominal investment'!P110/'Historical population and GDP'!$N107/'Historical population and GDP'!$K107)</f>
        <v>1605.8315954920683</v>
      </c>
      <c r="Q110" s="41">
        <f>IF(ISBLANK('2.1 Nominal investment'!Q110),NA(),'2.1 Nominal investment'!Q110/'Historical population and GDP'!$N107/'Historical population and GDP'!$K107)</f>
        <v>721.40117805066348</v>
      </c>
      <c r="R110" s="41">
        <f>IF(ISBLANK('2.1 Nominal investment'!R110),NA(),'2.1 Nominal investment'!R110/'Historical population and GDP'!$N107/'Historical population and GDP'!$K107)</f>
        <v>2327.232773542732</v>
      </c>
      <c r="S110" s="17"/>
      <c r="T110" s="35"/>
      <c r="U110" s="13"/>
      <c r="V110" s="17"/>
      <c r="W110" s="17"/>
      <c r="X110" s="17"/>
      <c r="Y110" s="17"/>
    </row>
    <row r="111" spans="1:25">
      <c r="A111" s="4">
        <f t="shared" si="1"/>
        <v>1973</v>
      </c>
      <c r="B111" s="41">
        <f>IF(ISBLANK('2.1 Nominal investment'!B111),NA(),'2.1 Nominal investment'!B111/'Historical population and GDP'!$N108/'Historical population and GDP'!$K108)</f>
        <v>195.63827633376255</v>
      </c>
      <c r="C111" s="41">
        <f>IF(ISBLANK('2.1 Nominal investment'!C111),NA(),'2.1 Nominal investment'!C111/'Historical population and GDP'!$N108/'Historical population and GDP'!$K108)</f>
        <v>207.69689941407557</v>
      </c>
      <c r="D111" s="41">
        <f>IF(ISBLANK('2.1 Nominal investment'!D111),NA(),'2.1 Nominal investment'!D111/'Historical population and GDP'!$N108/'Historical population and GDP'!$K108)</f>
        <v>403.33517574783815</v>
      </c>
      <c r="E111" s="41">
        <f>IF(ISBLANK('2.1 Nominal investment'!E111),NA(),'2.1 Nominal investment'!E111/'Historical population and GDP'!$N108/'Historical population and GDP'!$K108)</f>
        <v>120.69444921538965</v>
      </c>
      <c r="F111" s="41">
        <f>IF(ISBLANK('2.1 Nominal investment'!F111),NA(),'2.1 Nominal investment'!F111/'Historical population and GDP'!$N108/'Historical population and GDP'!$K108)</f>
        <v>819.36797853409143</v>
      </c>
      <c r="G111" s="41">
        <f>IF(ISBLANK('2.1 Nominal investment'!G111),NA(),'2.1 Nominal investment'!G111/'Historical population and GDP'!$N108/'Historical population and GDP'!$K108)</f>
        <v>185.51727815866218</v>
      </c>
      <c r="H111" s="41">
        <f>IF(ISBLANK('2.1 Nominal investment'!H111),NA(),'2.1 Nominal investment'!H111/'Historical population and GDP'!$N108/'Historical population and GDP'!$K108)</f>
        <v>190.44379254532001</v>
      </c>
      <c r="I111" s="41">
        <f>IF(ISBLANK('2.1 Nominal investment'!I111),NA(),'2.1 Nominal investment'!I111/'Historical population and GDP'!$N108/'Historical population and GDP'!$K108)</f>
        <v>161.17844191579104</v>
      </c>
      <c r="J111" s="41">
        <f>IF(ISBLANK('2.1 Nominal investment'!J111),NA(),'2.1 Nominal investment'!J111/'Historical population and GDP'!$N108/'Historical population and GDP'!$K108)</f>
        <v>360.81564624541812</v>
      </c>
      <c r="K111" s="41">
        <f>IF(ISBLANK('2.1 Nominal investment'!K111),NA(),'2.1 Nominal investment'!K111/'Historical population and GDP'!$N108/'Historical population and GDP'!$K108)</f>
        <v>32.640734440471284</v>
      </c>
      <c r="L111" s="41">
        <f>IF(ISBLANK('2.1 Nominal investment'!L111),NA(),'2.1 Nominal investment'!L111/'Historical population and GDP'!$N108/'Historical population and GDP'!$K108)</f>
        <v>190.67053588529168</v>
      </c>
      <c r="M111" s="41">
        <f>IF(ISBLANK('2.1 Nominal investment'!M111),NA(),'2.1 Nominal investment'!M111/'Historical population and GDP'!$N108/'Historical population and GDP'!$K108)</f>
        <v>53.748478088745735</v>
      </c>
      <c r="N111" s="41" t="e">
        <f>IF(ISBLANK('2.1 Nominal investment'!N111),NA(),'2.1 Nominal investment'!N111/'Historical population and GDP'!$N108/'Historical population and GDP'!$K108)</f>
        <v>#N/A</v>
      </c>
      <c r="O111" s="41"/>
      <c r="P111" s="41">
        <f>IF(ISBLANK('2.1 Nominal investment'!P111),NA(),'2.1 Nominal investment'!P111/'Historical population and GDP'!$N108/'Historical population and GDP'!$K108)</f>
        <v>1719.3586742013013</v>
      </c>
      <c r="Q111" s="41">
        <f>IF(ISBLANK('2.1 Nominal investment'!Q111),NA(),'2.1 Nominal investment'!Q111/'Historical population and GDP'!$N108/'Historical population and GDP'!$K108)</f>
        <v>799.05383657571781</v>
      </c>
      <c r="R111" s="41">
        <f>IF(ISBLANK('2.1 Nominal investment'!R111),NA(),'2.1 Nominal investment'!R111/'Historical population and GDP'!$N108/'Historical population and GDP'!$K108)</f>
        <v>2518.4125107770192</v>
      </c>
      <c r="S111" s="17"/>
      <c r="T111" s="35"/>
      <c r="U111" s="13"/>
      <c r="V111" s="17"/>
      <c r="W111" s="17"/>
      <c r="X111" s="17"/>
      <c r="Y111" s="17"/>
    </row>
    <row r="112" spans="1:25">
      <c r="A112" s="4">
        <f t="shared" si="1"/>
        <v>1974</v>
      </c>
      <c r="B112" s="41">
        <f>IF(ISBLANK('2.1 Nominal investment'!B112),NA(),'2.1 Nominal investment'!B112/'Historical population and GDP'!$N109/'Historical population and GDP'!$K109)</f>
        <v>167.51499569990358</v>
      </c>
      <c r="C112" s="41">
        <f>IF(ISBLANK('2.1 Nominal investment'!C112),NA(),'2.1 Nominal investment'!C112/'Historical population and GDP'!$N109/'Historical population and GDP'!$K109)</f>
        <v>132.04879786087488</v>
      </c>
      <c r="D112" s="41">
        <f>IF(ISBLANK('2.1 Nominal investment'!D112),NA(),'2.1 Nominal investment'!D112/'Historical population and GDP'!$N109/'Historical population and GDP'!$K109)</f>
        <v>299.56379356077849</v>
      </c>
      <c r="E112" s="41">
        <f>IF(ISBLANK('2.1 Nominal investment'!E112),NA(),'2.1 Nominal investment'!E112/'Historical population and GDP'!$N109/'Historical population and GDP'!$K109)</f>
        <v>75.837894812351948</v>
      </c>
      <c r="F112" s="41">
        <f>IF(ISBLANK('2.1 Nominal investment'!F112),NA(),'2.1 Nominal investment'!F112/'Historical population and GDP'!$N109/'Historical population and GDP'!$K109)</f>
        <v>685.61934424451022</v>
      </c>
      <c r="G112" s="41">
        <f>IF(ISBLANK('2.1 Nominal investment'!G112),NA(),'2.1 Nominal investment'!G112/'Historical population and GDP'!$N109/'Historical population and GDP'!$K109)</f>
        <v>149.25046949540356</v>
      </c>
      <c r="H112" s="41">
        <f>IF(ISBLANK('2.1 Nominal investment'!H112),NA(),'2.1 Nominal investment'!H112/'Historical population and GDP'!$N109/'Historical population and GDP'!$K109)</f>
        <v>235.87171072879843</v>
      </c>
      <c r="I112" s="41">
        <f>IF(ISBLANK('2.1 Nominal investment'!I112),NA(),'2.1 Nominal investment'!I112/'Historical population and GDP'!$N109/'Historical population and GDP'!$K109)</f>
        <v>157.80438702835889</v>
      </c>
      <c r="J112" s="41">
        <f>IF(ISBLANK('2.1 Nominal investment'!J112),NA(),'2.1 Nominal investment'!J112/'Historical population and GDP'!$N109/'Historical population and GDP'!$K109)</f>
        <v>338.12227456466508</v>
      </c>
      <c r="K112" s="41">
        <f>IF(ISBLANK('2.1 Nominal investment'!K112),NA(),'2.1 Nominal investment'!K112/'Historical population and GDP'!$N109/'Historical population and GDP'!$K109)</f>
        <v>71.397693344863683</v>
      </c>
      <c r="L112" s="41">
        <f>IF(ISBLANK('2.1 Nominal investment'!L112),NA(),'2.1 Nominal investment'!L112/'Historical population and GDP'!$N109/'Historical population and GDP'!$K109)</f>
        <v>214.54754989964263</v>
      </c>
      <c r="M112" s="41">
        <f>IF(ISBLANK('2.1 Nominal investment'!M112),NA(),'2.1 Nominal investment'!M112/'Historical population and GDP'!$N109/'Historical population and GDP'!$K109)</f>
        <v>61.874711497087063</v>
      </c>
      <c r="N112" s="41" t="e">
        <f>IF(ISBLANK('2.1 Nominal investment'!N112),NA(),'2.1 Nominal investment'!N112/'Historical population and GDP'!$N109/'Historical population and GDP'!$K109)</f>
        <v>#N/A</v>
      </c>
      <c r="O112" s="41"/>
      <c r="P112" s="41">
        <f>IF(ISBLANK('2.1 Nominal investment'!P112),NA(),'2.1 Nominal investment'!P112/'Historical population and GDP'!$N109/'Historical population and GDP'!$K109)</f>
        <v>1446.1432128418426</v>
      </c>
      <c r="Q112" s="41">
        <f>IF(ISBLANK('2.1 Nominal investment'!Q112),NA(),'2.1 Nominal investment'!Q112/'Historical population and GDP'!$N109/'Historical population and GDP'!$K109)</f>
        <v>843.74661633461733</v>
      </c>
      <c r="R112" s="41">
        <f>IF(ISBLANK('2.1 Nominal investment'!R112),NA(),'2.1 Nominal investment'!R112/'Historical population and GDP'!$N109/'Historical population and GDP'!$K109)</f>
        <v>2289.8898291764599</v>
      </c>
      <c r="S112" s="17"/>
      <c r="T112" s="35"/>
      <c r="U112" s="13"/>
      <c r="V112" s="17"/>
      <c r="W112" s="17"/>
      <c r="X112" s="17"/>
      <c r="Y112" s="17"/>
    </row>
    <row r="113" spans="1:25">
      <c r="A113" s="4">
        <f t="shared" si="1"/>
        <v>1975</v>
      </c>
      <c r="B113" s="41">
        <f>IF(ISBLANK('2.1 Nominal investment'!B113),NA(),'2.1 Nominal investment'!B113/'Historical population and GDP'!$N110/'Historical population and GDP'!$K110)</f>
        <v>177.75213477194208</v>
      </c>
      <c r="C113" s="41">
        <f>IF(ISBLANK('2.1 Nominal investment'!C113),NA(),'2.1 Nominal investment'!C113/'Historical population and GDP'!$N110/'Historical population and GDP'!$K110)</f>
        <v>105.04371020437364</v>
      </c>
      <c r="D113" s="41">
        <f>IF(ISBLANK('2.1 Nominal investment'!D113),NA(),'2.1 Nominal investment'!D113/'Historical population and GDP'!$N110/'Historical population and GDP'!$K110)</f>
        <v>282.79584497631566</v>
      </c>
      <c r="E113" s="41">
        <f>IF(ISBLANK('2.1 Nominal investment'!E113),NA(),'2.1 Nominal investment'!E113/'Historical population and GDP'!$N110/'Historical population and GDP'!$K110)</f>
        <v>160.2185822434551</v>
      </c>
      <c r="F113" s="41">
        <f>IF(ISBLANK('2.1 Nominal investment'!F113),NA(),'2.1 Nominal investment'!F113/'Historical population and GDP'!$N110/'Historical population and GDP'!$K110)</f>
        <v>958.76354650153473</v>
      </c>
      <c r="G113" s="41">
        <f>IF(ISBLANK('2.1 Nominal investment'!G113),NA(),'2.1 Nominal investment'!G113/'Historical population and GDP'!$N110/'Historical population and GDP'!$K110)</f>
        <v>157.6049665481975</v>
      </c>
      <c r="H113" s="41">
        <f>IF(ISBLANK('2.1 Nominal investment'!H113),NA(),'2.1 Nominal investment'!H113/'Historical population and GDP'!$N110/'Historical population and GDP'!$K110)</f>
        <v>281.00527743969866</v>
      </c>
      <c r="I113" s="41">
        <f>IF(ISBLANK('2.1 Nominal investment'!I113),NA(),'2.1 Nominal investment'!I113/'Historical population and GDP'!$N110/'Historical population and GDP'!$K110)</f>
        <v>183.04503489851902</v>
      </c>
      <c r="J113" s="41">
        <f>IF(ISBLANK('2.1 Nominal investment'!J113),NA(),'2.1 Nominal investment'!J113/'Historical population and GDP'!$N110/'Historical population and GDP'!$K110)</f>
        <v>409.33512145156845</v>
      </c>
      <c r="K113" s="41">
        <f>IF(ISBLANK('2.1 Nominal investment'!K113),NA(),'2.1 Nominal investment'!K113/'Historical population and GDP'!$N110/'Historical population and GDP'!$K110)</f>
        <v>96.226587909149458</v>
      </c>
      <c r="L113" s="41">
        <f>IF(ISBLANK('2.1 Nominal investment'!L113),NA(),'2.1 Nominal investment'!L113/'Historical population and GDP'!$N110/'Historical population and GDP'!$K110)</f>
        <v>249.54119703464602</v>
      </c>
      <c r="M113" s="41">
        <f>IF(ISBLANK('2.1 Nominal investment'!M113),NA(),'2.1 Nominal investment'!M113/'Historical population and GDP'!$N110/'Historical population and GDP'!$K110)</f>
        <v>132.57903366553086</v>
      </c>
      <c r="N113" s="41" t="e">
        <f>IF(ISBLANK('2.1 Nominal investment'!N113),NA(),'2.1 Nominal investment'!N113/'Historical population and GDP'!$N110/'Historical population and GDP'!$K110)</f>
        <v>#N/A</v>
      </c>
      <c r="O113" s="41"/>
      <c r="P113" s="41">
        <f>IF(ISBLANK('2.1 Nominal investment'!P113),NA(),'2.1 Nominal investment'!P113/'Historical population and GDP'!$N110/'Historical population and GDP'!$K110)</f>
        <v>1840.3882177092019</v>
      </c>
      <c r="Q113" s="41">
        <f>IF(ISBLANK('2.1 Nominal investment'!Q113),NA(),'2.1 Nominal investment'!Q113/'Historical population and GDP'!$N110/'Historical population and GDP'!$K110)</f>
        <v>1070.7269749594141</v>
      </c>
      <c r="R113" s="41">
        <f>IF(ISBLANK('2.1 Nominal investment'!R113),NA(),'2.1 Nominal investment'!R113/'Historical population and GDP'!$N110/'Historical population and GDP'!$K110)</f>
        <v>2911.1151926686157</v>
      </c>
      <c r="S113" s="17"/>
      <c r="T113" s="35"/>
      <c r="U113" s="13"/>
      <c r="V113" s="17"/>
      <c r="W113" s="17"/>
      <c r="X113" s="17"/>
      <c r="Y113" s="17"/>
    </row>
    <row r="114" spans="1:25">
      <c r="A114" s="4">
        <f t="shared" si="1"/>
        <v>1976</v>
      </c>
      <c r="B114" s="41">
        <f>IF(ISBLANK('2.1 Nominal investment'!B114),NA(),'2.1 Nominal investment'!B114/'Historical population and GDP'!$N111/'Historical population and GDP'!$K111)</f>
        <v>163.28864593781432</v>
      </c>
      <c r="C114" s="41">
        <f>IF(ISBLANK('2.1 Nominal investment'!C114),NA(),'2.1 Nominal investment'!C114/'Historical population and GDP'!$N111/'Historical population and GDP'!$K111)</f>
        <v>113.68216734007947</v>
      </c>
      <c r="D114" s="41">
        <f>IF(ISBLANK('2.1 Nominal investment'!D114),NA(),'2.1 Nominal investment'!D114/'Historical population and GDP'!$N111/'Historical population and GDP'!$K111)</f>
        <v>276.9708132778938</v>
      </c>
      <c r="E114" s="41">
        <f>IF(ISBLANK('2.1 Nominal investment'!E114),NA(),'2.1 Nominal investment'!E114/'Historical population and GDP'!$N111/'Historical population and GDP'!$K111)</f>
        <v>283.48745049324003</v>
      </c>
      <c r="F114" s="41">
        <f>IF(ISBLANK('2.1 Nominal investment'!F114),NA(),'2.1 Nominal investment'!F114/'Historical population and GDP'!$N111/'Historical population and GDP'!$K111)</f>
        <v>1216.2297030447487</v>
      </c>
      <c r="G114" s="41">
        <f>IF(ISBLANK('2.1 Nominal investment'!G114),NA(),'2.1 Nominal investment'!G114/'Historical population and GDP'!$N111/'Historical population and GDP'!$K111)</f>
        <v>219.70601087259976</v>
      </c>
      <c r="H114" s="41">
        <f>IF(ISBLANK('2.1 Nominal investment'!H114),NA(),'2.1 Nominal investment'!H114/'Historical population and GDP'!$N111/'Historical population and GDP'!$K111)</f>
        <v>339.58702637658473</v>
      </c>
      <c r="I114" s="41">
        <f>IF(ISBLANK('2.1 Nominal investment'!I114),NA(),'2.1 Nominal investment'!I114/'Historical population and GDP'!$N111/'Historical population and GDP'!$K111)</f>
        <v>237.43942460731674</v>
      </c>
      <c r="J114" s="41">
        <f>IF(ISBLANK('2.1 Nominal investment'!J114),NA(),'2.1 Nominal investment'!J114/'Historical population and GDP'!$N111/'Historical population and GDP'!$K111)</f>
        <v>506.32034869915157</v>
      </c>
      <c r="K114" s="41">
        <f>IF(ISBLANK('2.1 Nominal investment'!K114),NA(),'2.1 Nominal investment'!K114/'Historical population and GDP'!$N111/'Historical population and GDP'!$K111)</f>
        <v>115.24364934592403</v>
      </c>
      <c r="L114" s="41">
        <f>IF(ISBLANK('2.1 Nominal investment'!L114),NA(),'2.1 Nominal investment'!L114/'Historical population and GDP'!$N111/'Historical population and GDP'!$K111)</f>
        <v>278.55583521347472</v>
      </c>
      <c r="M114" s="41">
        <f>IF(ISBLANK('2.1 Nominal investment'!M114),NA(),'2.1 Nominal investment'!M114/'Historical population and GDP'!$N111/'Historical population and GDP'!$K111)</f>
        <v>221.47184975384553</v>
      </c>
      <c r="N114" s="41" t="e">
        <f>IF(ISBLANK('2.1 Nominal investment'!N114),NA(),'2.1 Nominal investment'!N114/'Historical population and GDP'!$N111/'Historical population and GDP'!$K111)</f>
        <v>#N/A</v>
      </c>
      <c r="O114" s="41"/>
      <c r="P114" s="41">
        <f>IF(ISBLANK('2.1 Nominal investment'!P114),NA(),'2.1 Nominal investment'!P114/'Historical population and GDP'!$N111/'Historical population and GDP'!$K111)</f>
        <v>2335.9810040650668</v>
      </c>
      <c r="Q114" s="41">
        <f>IF(ISBLANK('2.1 Nominal investment'!Q114),NA(),'2.1 Nominal investment'!Q114/'Historical population and GDP'!$N111/'Historical population and GDP'!$K111)</f>
        <v>1359.0311076197127</v>
      </c>
      <c r="R114" s="41">
        <f>IF(ISBLANK('2.1 Nominal investment'!R114),NA(),'2.1 Nominal investment'!R114/'Historical population and GDP'!$N111/'Historical population and GDP'!$K111)</f>
        <v>3695.0121116847795</v>
      </c>
      <c r="S114" s="17"/>
      <c r="T114" s="35"/>
      <c r="U114" s="13"/>
      <c r="V114" s="17"/>
      <c r="W114" s="17"/>
      <c r="X114" s="17"/>
      <c r="Y114" s="17"/>
    </row>
    <row r="115" spans="1:25">
      <c r="A115" s="4">
        <f t="shared" si="1"/>
        <v>1977</v>
      </c>
      <c r="B115" s="41">
        <f>IF(ISBLANK('2.1 Nominal investment'!B115),NA(),'2.1 Nominal investment'!B115/'Historical population and GDP'!$N112/'Historical population and GDP'!$K112)</f>
        <v>115.49903278058021</v>
      </c>
      <c r="C115" s="41">
        <f>IF(ISBLANK('2.1 Nominal investment'!C115),NA(),'2.1 Nominal investment'!C115/'Historical population and GDP'!$N112/'Historical population and GDP'!$K112)</f>
        <v>87.544717606460893</v>
      </c>
      <c r="D115" s="41">
        <f>IF(ISBLANK('2.1 Nominal investment'!D115),NA(),'2.1 Nominal investment'!D115/'Historical population and GDP'!$N112/'Historical population and GDP'!$K112)</f>
        <v>203.04375038704109</v>
      </c>
      <c r="E115" s="41">
        <f>IF(ISBLANK('2.1 Nominal investment'!E115),NA(),'2.1 Nominal investment'!E115/'Historical population and GDP'!$N112/'Historical population and GDP'!$K112)</f>
        <v>179.57932232865394</v>
      </c>
      <c r="F115" s="41">
        <f>IF(ISBLANK('2.1 Nominal investment'!F115),NA(),'2.1 Nominal investment'!F115/'Historical population and GDP'!$N112/'Historical population and GDP'!$K112)</f>
        <v>1089.3390626362411</v>
      </c>
      <c r="G115" s="41">
        <f>IF(ISBLANK('2.1 Nominal investment'!G115),NA(),'2.1 Nominal investment'!G115/'Historical population and GDP'!$N112/'Historical population and GDP'!$K112)</f>
        <v>135.76332531371551</v>
      </c>
      <c r="H115" s="41">
        <f>IF(ISBLANK('2.1 Nominal investment'!H115),NA(),'2.1 Nominal investment'!H115/'Historical population and GDP'!$N112/'Historical population and GDP'!$K112)</f>
        <v>264.06936511555625</v>
      </c>
      <c r="I115" s="41">
        <f>IF(ISBLANK('2.1 Nominal investment'!I115),NA(),'2.1 Nominal investment'!I115/'Historical population and GDP'!$N112/'Historical population and GDP'!$K112)</f>
        <v>241.00899457298371</v>
      </c>
      <c r="J115" s="41">
        <f>IF(ISBLANK('2.1 Nominal investment'!J115),NA(),'2.1 Nominal investment'!J115/'Historical population and GDP'!$N112/'Historical population and GDP'!$K112)</f>
        <v>415.46486760110815</v>
      </c>
      <c r="K115" s="41">
        <f>IF(ISBLANK('2.1 Nominal investment'!K115),NA(),'2.1 Nominal investment'!K115/'Historical population and GDP'!$N112/'Historical population and GDP'!$K112)</f>
        <v>118.24015896786666</v>
      </c>
      <c r="L115" s="41">
        <f>IF(ISBLANK('2.1 Nominal investment'!L115),NA(),'2.1 Nominal investment'!L115/'Historical population and GDP'!$N112/'Historical population and GDP'!$K112)</f>
        <v>216.57482847664141</v>
      </c>
      <c r="M115" s="41">
        <f>IF(ISBLANK('2.1 Nominal investment'!M115),NA(),'2.1 Nominal investment'!M115/'Historical population and GDP'!$N112/'Historical population and GDP'!$K112)</f>
        <v>146.39216459814455</v>
      </c>
      <c r="N115" s="41" t="e">
        <f>IF(ISBLANK('2.1 Nominal investment'!N115),NA(),'2.1 Nominal investment'!N115/'Historical population and GDP'!$N112/'Historical population and GDP'!$K112)</f>
        <v>#N/A</v>
      </c>
      <c r="O115" s="41"/>
      <c r="P115" s="41">
        <f>IF(ISBLANK('2.1 Nominal investment'!P115),NA(),'2.1 Nominal investment'!P115/'Historical population and GDP'!$N112/'Historical population and GDP'!$K112)</f>
        <v>1871.7948257812079</v>
      </c>
      <c r="Q115" s="41">
        <f>IF(ISBLANK('2.1 Nominal investment'!Q115),NA(),'2.1 Nominal investment'!Q115/'Historical population and GDP'!$N112/'Historical population and GDP'!$K112)</f>
        <v>1137.6810142167444</v>
      </c>
      <c r="R115" s="41">
        <f>IF(ISBLANK('2.1 Nominal investment'!R115),NA(),'2.1 Nominal investment'!R115/'Historical population and GDP'!$N112/'Historical population and GDP'!$K112)</f>
        <v>3009.4758399979523</v>
      </c>
      <c r="S115" s="17"/>
      <c r="T115" s="35"/>
      <c r="U115" s="13"/>
      <c r="V115" s="17"/>
      <c r="W115" s="17"/>
      <c r="X115" s="17"/>
      <c r="Y115" s="17"/>
    </row>
    <row r="116" spans="1:25">
      <c r="A116" s="4">
        <f t="shared" si="1"/>
        <v>1978</v>
      </c>
      <c r="B116" s="41">
        <f>IF(ISBLANK('2.1 Nominal investment'!B116),NA(),'2.1 Nominal investment'!B116/'Historical population and GDP'!$N113/'Historical population and GDP'!$K113)</f>
        <v>103.36456184231147</v>
      </c>
      <c r="C116" s="41">
        <f>IF(ISBLANK('2.1 Nominal investment'!C116),NA(),'2.1 Nominal investment'!C116/'Historical population and GDP'!$N113/'Historical population and GDP'!$K113)</f>
        <v>78.683976639898489</v>
      </c>
      <c r="D116" s="41">
        <f>IF(ISBLANK('2.1 Nominal investment'!D116),NA(),'2.1 Nominal investment'!D116/'Historical population and GDP'!$N113/'Historical population and GDP'!$K113)</f>
        <v>182.04853848220998</v>
      </c>
      <c r="E116" s="41">
        <f>IF(ISBLANK('2.1 Nominal investment'!E116),NA(),'2.1 Nominal investment'!E116/'Historical population and GDP'!$N113/'Historical population and GDP'!$K113)</f>
        <v>138.76567187554255</v>
      </c>
      <c r="F116" s="41">
        <f>IF(ISBLANK('2.1 Nominal investment'!F116),NA(),'2.1 Nominal investment'!F116/'Historical population and GDP'!$N113/'Historical population and GDP'!$K113)</f>
        <v>1102.1100293364391</v>
      </c>
      <c r="G116" s="41">
        <f>IF(ISBLANK('2.1 Nominal investment'!G116),NA(),'2.1 Nominal investment'!G116/'Historical population and GDP'!$N113/'Historical population and GDP'!$K113)</f>
        <v>100.19182084876718</v>
      </c>
      <c r="H116" s="41">
        <f>IF(ISBLANK('2.1 Nominal investment'!H116),NA(),'2.1 Nominal investment'!H116/'Historical population and GDP'!$N113/'Historical population and GDP'!$K113)</f>
        <v>224.6523271920135</v>
      </c>
      <c r="I116" s="41">
        <f>IF(ISBLANK('2.1 Nominal investment'!I116),NA(),'2.1 Nominal investment'!I116/'Historical population and GDP'!$N113/'Historical population and GDP'!$K113)</f>
        <v>209.74879384075942</v>
      </c>
      <c r="J116" s="41">
        <f>IF(ISBLANK('2.1 Nominal investment'!J116),NA(),'2.1 Nominal investment'!J116/'Historical population and GDP'!$N113/'Historical population and GDP'!$K113)</f>
        <v>373.65148032480374</v>
      </c>
      <c r="K116" s="41">
        <f>IF(ISBLANK('2.1 Nominal investment'!K116),NA(),'2.1 Nominal investment'!K116/'Historical population and GDP'!$N113/'Historical population and GDP'!$K113)</f>
        <v>128.36242114407889</v>
      </c>
      <c r="L116" s="41">
        <f>IF(ISBLANK('2.1 Nominal investment'!L116),NA(),'2.1 Nominal investment'!L116/'Historical population and GDP'!$N113/'Historical population and GDP'!$K113)</f>
        <v>244.91333985254201</v>
      </c>
      <c r="M116" s="41">
        <f>IF(ISBLANK('2.1 Nominal investment'!M116),NA(),'2.1 Nominal investment'!M116/'Historical population and GDP'!$N113/'Historical population and GDP'!$K113)</f>
        <v>141.29551535197393</v>
      </c>
      <c r="N116" s="41" t="e">
        <f>IF(ISBLANK('2.1 Nominal investment'!N116),NA(),'2.1 Nominal investment'!N116/'Historical population and GDP'!$N113/'Historical population and GDP'!$K113)</f>
        <v>#N/A</v>
      </c>
      <c r="O116" s="41"/>
      <c r="P116" s="41">
        <f>IF(ISBLANK('2.1 Nominal investment'!P116),NA(),'2.1 Nominal investment'!P116/'Historical population and GDP'!$N113/'Historical population and GDP'!$K113)</f>
        <v>1747.7683877349723</v>
      </c>
      <c r="Q116" s="41">
        <f>IF(ISBLANK('2.1 Nominal investment'!Q116),NA(),'2.1 Nominal investment'!Q116/'Historical population and GDP'!$N113/'Historical population and GDP'!$K113)</f>
        <v>1097.971550514158</v>
      </c>
      <c r="R116" s="41">
        <f>IF(ISBLANK('2.1 Nominal investment'!R116),NA(),'2.1 Nominal investment'!R116/'Historical population and GDP'!$N113/'Historical population and GDP'!$K113)</f>
        <v>2845.7399382491299</v>
      </c>
      <c r="S116" s="17"/>
      <c r="T116" s="35"/>
      <c r="U116" s="13"/>
      <c r="V116" s="17"/>
      <c r="W116" s="17"/>
      <c r="X116" s="17"/>
      <c r="Y116" s="17"/>
    </row>
    <row r="117" spans="1:25">
      <c r="A117" s="4">
        <f t="shared" si="1"/>
        <v>1979</v>
      </c>
      <c r="B117" s="41">
        <f>IF(ISBLANK('2.1 Nominal investment'!B117),NA(),'2.1 Nominal investment'!B117/'Historical population and GDP'!$N114/'Historical population and GDP'!$K114)</f>
        <v>101.49521654419294</v>
      </c>
      <c r="C117" s="41">
        <f>IF(ISBLANK('2.1 Nominal investment'!C117),NA(),'2.1 Nominal investment'!C117/'Historical population and GDP'!$N114/'Historical population and GDP'!$K114)</f>
        <v>73.615236343579085</v>
      </c>
      <c r="D117" s="41">
        <f>IF(ISBLANK('2.1 Nominal investment'!D117),NA(),'2.1 Nominal investment'!D117/'Historical population and GDP'!$N114/'Historical population and GDP'!$K114)</f>
        <v>175.11045288777203</v>
      </c>
      <c r="E117" s="41">
        <f>IF(ISBLANK('2.1 Nominal investment'!E117),NA(),'2.1 Nominal investment'!E117/'Historical population and GDP'!$N114/'Historical population and GDP'!$K114)</f>
        <v>146.75626486317663</v>
      </c>
      <c r="F117" s="41">
        <f>IF(ISBLANK('2.1 Nominal investment'!F117),NA(),'2.1 Nominal investment'!F117/'Historical population and GDP'!$N114/'Historical population and GDP'!$K114)</f>
        <v>1036.8689208300914</v>
      </c>
      <c r="G117" s="41">
        <f>IF(ISBLANK('2.1 Nominal investment'!G117),NA(),'2.1 Nominal investment'!G117/'Historical population and GDP'!$N114/'Historical population and GDP'!$K114)</f>
        <v>68.796990007683803</v>
      </c>
      <c r="H117" s="41">
        <f>IF(ISBLANK('2.1 Nominal investment'!H117),NA(),'2.1 Nominal investment'!H117/'Historical population and GDP'!$N114/'Historical population and GDP'!$K114)</f>
        <v>241.34475501766963</v>
      </c>
      <c r="I117" s="41">
        <f>IF(ISBLANK('2.1 Nominal investment'!I117),NA(),'2.1 Nominal investment'!I117/'Historical population and GDP'!$N114/'Historical population and GDP'!$K114)</f>
        <v>211.77187745579525</v>
      </c>
      <c r="J117" s="41">
        <f>IF(ISBLANK('2.1 Nominal investment'!J117),NA(),'2.1 Nominal investment'!J117/'Historical population and GDP'!$N114/'Historical population and GDP'!$K114)</f>
        <v>317.99443002765901</v>
      </c>
      <c r="K117" s="41">
        <f>IF(ISBLANK('2.1 Nominal investment'!K117),NA(),'2.1 Nominal investment'!K117/'Historical population and GDP'!$N114/'Historical population and GDP'!$K114)</f>
        <v>139.27213516448361</v>
      </c>
      <c r="L117" s="41">
        <f>IF(ISBLANK('2.1 Nominal investment'!L117),NA(),'2.1 Nominal investment'!L117/'Historical population and GDP'!$N114/'Historical population and GDP'!$K114)</f>
        <v>272.73092467331793</v>
      </c>
      <c r="M117" s="41">
        <f>IF(ISBLANK('2.1 Nominal investment'!M117),NA(),'2.1 Nominal investment'!M117/'Historical population and GDP'!$N114/'Historical population and GDP'!$K114)</f>
        <v>118.29151024749747</v>
      </c>
      <c r="N117" s="41" t="e">
        <f>IF(ISBLANK('2.1 Nominal investment'!N117),NA(),'2.1 Nominal investment'!N117/'Historical population and GDP'!$N114/'Historical population and GDP'!$K114)</f>
        <v>#N/A</v>
      </c>
      <c r="O117" s="41"/>
      <c r="P117" s="41">
        <f>IF(ISBLANK('2.1 Nominal investment'!P117),NA(),'2.1 Nominal investment'!P117/'Historical population and GDP'!$N114/'Historical population and GDP'!$K114)</f>
        <v>1668.8773836063936</v>
      </c>
      <c r="Q117" s="41">
        <f>IF(ISBLANK('2.1 Nominal investment'!Q117),NA(),'2.1 Nominal investment'!Q117/'Historical population and GDP'!$N114/'Historical population and GDP'!$K114)</f>
        <v>1060.0608775687531</v>
      </c>
      <c r="R117" s="41">
        <f>IF(ISBLANK('2.1 Nominal investment'!R117),NA(),'2.1 Nominal investment'!R117/'Historical population and GDP'!$N114/'Historical population and GDP'!$K114)</f>
        <v>2728.9382611751471</v>
      </c>
      <c r="S117" s="17"/>
      <c r="T117" s="35"/>
      <c r="U117" s="13"/>
      <c r="V117" s="17"/>
      <c r="W117" s="17"/>
      <c r="X117" s="17"/>
      <c r="Y117" s="17"/>
    </row>
    <row r="118" spans="1:25">
      <c r="A118" s="4">
        <f t="shared" si="1"/>
        <v>1980</v>
      </c>
      <c r="B118" s="41">
        <f>IF(ISBLANK('2.1 Nominal investment'!B118),NA(),'2.1 Nominal investment'!B118/'Historical population and GDP'!$N115/'Historical population and GDP'!$K115)</f>
        <v>77.250968393657203</v>
      </c>
      <c r="C118" s="41">
        <f>IF(ISBLANK('2.1 Nominal investment'!C118),NA(),'2.1 Nominal investment'!C118/'Historical population and GDP'!$N115/'Historical population and GDP'!$K115)</f>
        <v>71.562237692763205</v>
      </c>
      <c r="D118" s="41">
        <f>IF(ISBLANK('2.1 Nominal investment'!D118),NA(),'2.1 Nominal investment'!D118/'Historical population and GDP'!$N115/'Historical population and GDP'!$K115)</f>
        <v>148.81320608642042</v>
      </c>
      <c r="E118" s="41">
        <f>IF(ISBLANK('2.1 Nominal investment'!E118),NA(),'2.1 Nominal investment'!E118/'Historical population and GDP'!$N115/'Historical population and GDP'!$K115)</f>
        <v>136.345260102868</v>
      </c>
      <c r="F118" s="41">
        <f>IF(ISBLANK('2.1 Nominal investment'!F118),NA(),'2.1 Nominal investment'!F118/'Historical population and GDP'!$N115/'Historical population and GDP'!$K115)</f>
        <v>843.33698271637684</v>
      </c>
      <c r="G118" s="41">
        <f>IF(ISBLANK('2.1 Nominal investment'!G118),NA(),'2.1 Nominal investment'!G118/'Historical population and GDP'!$N115/'Historical population and GDP'!$K115)</f>
        <v>91.054378596626819</v>
      </c>
      <c r="H118" s="41">
        <f>IF(ISBLANK('2.1 Nominal investment'!H118),NA(),'2.1 Nominal investment'!H118/'Historical population and GDP'!$N115/'Historical population and GDP'!$K115)</f>
        <v>177.10727025462461</v>
      </c>
      <c r="I118" s="41">
        <f>IF(ISBLANK('2.1 Nominal investment'!I118),NA(),'2.1 Nominal investment'!I118/'Historical population and GDP'!$N115/'Historical population and GDP'!$K115)</f>
        <v>210.70850391817507</v>
      </c>
      <c r="J118" s="41">
        <f>IF(ISBLANK('2.1 Nominal investment'!J118),NA(),'2.1 Nominal investment'!J118/'Historical population and GDP'!$N115/'Historical population and GDP'!$K115)</f>
        <v>257.46926325033326</v>
      </c>
      <c r="K118" s="41">
        <f>IF(ISBLANK('2.1 Nominal investment'!K118),NA(),'2.1 Nominal investment'!K118/'Historical population and GDP'!$N115/'Historical population and GDP'!$K115)</f>
        <v>150.1378304988618</v>
      </c>
      <c r="L118" s="41">
        <f>IF(ISBLANK('2.1 Nominal investment'!L118),NA(),'2.1 Nominal investment'!L118/'Historical population and GDP'!$N115/'Historical population and GDP'!$K115)</f>
        <v>344.70586183008714</v>
      </c>
      <c r="M118" s="41">
        <f>IF(ISBLANK('2.1 Nominal investment'!M118),NA(),'2.1 Nominal investment'!M118/'Historical population and GDP'!$N115/'Historical population and GDP'!$K115)</f>
        <v>99.33475445605896</v>
      </c>
      <c r="N118" s="41" t="e">
        <f>IF(ISBLANK('2.1 Nominal investment'!N118),NA(),'2.1 Nominal investment'!N118/'Historical population and GDP'!$N115/'Historical population and GDP'!$K115)</f>
        <v>#N/A</v>
      </c>
      <c r="O118" s="41"/>
      <c r="P118" s="41">
        <f>IF(ISBLANK('2.1 Nominal investment'!P118),NA(),'2.1 Nominal investment'!P118/'Historical population and GDP'!$N115/'Historical population and GDP'!$K115)</f>
        <v>1396.6570977569168</v>
      </c>
      <c r="Q118" s="41">
        <f>IF(ISBLANK('2.1 Nominal investment'!Q118),NA(),'2.1 Nominal investment'!Q118/'Historical population and GDP'!$N115/'Historical population and GDP'!$K115)</f>
        <v>1062.3562139535163</v>
      </c>
      <c r="R118" s="41">
        <f>IF(ISBLANK('2.1 Nominal investment'!R118),NA(),'2.1 Nominal investment'!R118/'Historical population and GDP'!$N115/'Historical population and GDP'!$K115)</f>
        <v>2459.0133117104328</v>
      </c>
      <c r="S118" s="17"/>
      <c r="T118" s="35"/>
      <c r="U118" s="13"/>
      <c r="V118" s="17"/>
      <c r="W118" s="17"/>
      <c r="X118" s="17"/>
      <c r="Y118" s="17"/>
    </row>
    <row r="119" spans="1:25">
      <c r="A119" s="4">
        <f t="shared" si="1"/>
        <v>1981</v>
      </c>
      <c r="B119" s="41">
        <f>IF(ISBLANK('2.1 Nominal investment'!B119),NA(),'2.1 Nominal investment'!B119/'Historical population and GDP'!$N116/'Historical population and GDP'!$K116)</f>
        <v>75.704373417522547</v>
      </c>
      <c r="C119" s="41">
        <f>IF(ISBLANK('2.1 Nominal investment'!C119),NA(),'2.1 Nominal investment'!C119/'Historical population and GDP'!$N116/'Historical population and GDP'!$K116)</f>
        <v>58.118188752279181</v>
      </c>
      <c r="D119" s="41">
        <f>IF(ISBLANK('2.1 Nominal investment'!D119),NA(),'2.1 Nominal investment'!D119/'Historical population and GDP'!$N116/'Historical population and GDP'!$K116)</f>
        <v>133.82256216980173</v>
      </c>
      <c r="E119" s="41">
        <f>IF(ISBLANK('2.1 Nominal investment'!E119),NA(),'2.1 Nominal investment'!E119/'Historical population and GDP'!$N116/'Historical population and GDP'!$K116)</f>
        <v>124.59374237790722</v>
      </c>
      <c r="F119" s="41">
        <f>IF(ISBLANK('2.1 Nominal investment'!F119),NA(),'2.1 Nominal investment'!F119/'Historical population and GDP'!$N116/'Historical population and GDP'!$K116)</f>
        <v>777.95117192059138</v>
      </c>
      <c r="G119" s="41">
        <f>IF(ISBLANK('2.1 Nominal investment'!G119),NA(),'2.1 Nominal investment'!G119/'Historical population and GDP'!$N116/'Historical population and GDP'!$K116)</f>
        <v>99.113971422575347</v>
      </c>
      <c r="H119" s="41">
        <f>IF(ISBLANK('2.1 Nominal investment'!H119),NA(),'2.1 Nominal investment'!H119/'Historical population and GDP'!$N116/'Historical population and GDP'!$K116)</f>
        <v>230.97669506311559</v>
      </c>
      <c r="I119" s="41">
        <f>IF(ISBLANK('2.1 Nominal investment'!I119),NA(),'2.1 Nominal investment'!I119/'Historical population and GDP'!$N116/'Historical population and GDP'!$K116)</f>
        <v>187.37963816170995</v>
      </c>
      <c r="J119" s="41">
        <f>IF(ISBLANK('2.1 Nominal investment'!J119),NA(),'2.1 Nominal investment'!J119/'Historical population and GDP'!$N116/'Historical population and GDP'!$K116)</f>
        <v>254.05902995498062</v>
      </c>
      <c r="K119" s="41">
        <f>IF(ISBLANK('2.1 Nominal investment'!K119),NA(),'2.1 Nominal investment'!K119/'Historical population and GDP'!$N116/'Historical population and GDP'!$K116)</f>
        <v>152.86927535732869</v>
      </c>
      <c r="L119" s="41">
        <f>IF(ISBLANK('2.1 Nominal investment'!L119),NA(),'2.1 Nominal investment'!L119/'Historical population and GDP'!$N116/'Historical population and GDP'!$K116)</f>
        <v>372.14491156778291</v>
      </c>
      <c r="M119" s="41">
        <f>IF(ISBLANK('2.1 Nominal investment'!M119),NA(),'2.1 Nominal investment'!M119/'Historical population and GDP'!$N116/'Historical population and GDP'!$K116)</f>
        <v>70.60694770981911</v>
      </c>
      <c r="N119" s="41" t="e">
        <f>IF(ISBLANK('2.1 Nominal investment'!N119),NA(),'2.1 Nominal investment'!N119/'Historical population and GDP'!$N116/'Historical population and GDP'!$K116)</f>
        <v>#N/A</v>
      </c>
      <c r="O119" s="41"/>
      <c r="P119" s="41">
        <f>IF(ISBLANK('2.1 Nominal investment'!P119),NA(),'2.1 Nominal investment'!P119/'Historical population and GDP'!$N116/'Historical population and GDP'!$K116)</f>
        <v>1366.4581429539912</v>
      </c>
      <c r="Q119" s="41">
        <f>IF(ISBLANK('2.1 Nominal investment'!Q119),NA(),'2.1 Nominal investment'!Q119/'Historical population and GDP'!$N116/'Historical population and GDP'!$K116)</f>
        <v>1037.0598027516212</v>
      </c>
      <c r="R119" s="41">
        <f>IF(ISBLANK('2.1 Nominal investment'!R119),NA(),'2.1 Nominal investment'!R119/'Historical population and GDP'!$N116/'Historical population and GDP'!$K116)</f>
        <v>2403.5179457056124</v>
      </c>
      <c r="S119" s="17"/>
      <c r="T119" s="35"/>
      <c r="U119" s="13"/>
      <c r="V119" s="17"/>
      <c r="W119" s="17"/>
      <c r="X119" s="17"/>
      <c r="Y119" s="17"/>
    </row>
    <row r="120" spans="1:25">
      <c r="A120" s="4">
        <f t="shared" si="1"/>
        <v>1982</v>
      </c>
      <c r="B120" s="41">
        <f>IF(ISBLANK('2.1 Nominal investment'!B120),NA(),'2.1 Nominal investment'!B120/'Historical population and GDP'!$N117/'Historical population and GDP'!$K117)</f>
        <v>72.722205196622596</v>
      </c>
      <c r="C120" s="41">
        <f>IF(ISBLANK('2.1 Nominal investment'!C120),NA(),'2.1 Nominal investment'!C120/'Historical population and GDP'!$N117/'Historical population and GDP'!$K117)</f>
        <v>64.980690365259733</v>
      </c>
      <c r="D120" s="41">
        <f>IF(ISBLANK('2.1 Nominal investment'!D120),NA(),'2.1 Nominal investment'!D120/'Historical population and GDP'!$N117/'Historical population and GDP'!$K117)</f>
        <v>137.70289556188231</v>
      </c>
      <c r="E120" s="41">
        <f>IF(ISBLANK('2.1 Nominal investment'!E120),NA(),'2.1 Nominal investment'!E120/'Historical population and GDP'!$N117/'Historical population and GDP'!$K117)</f>
        <v>157.85645237312627</v>
      </c>
      <c r="F120" s="41">
        <f>IF(ISBLANK('2.1 Nominal investment'!F120),NA(),'2.1 Nominal investment'!F120/'Historical population and GDP'!$N117/'Historical population and GDP'!$K117)</f>
        <v>830.99197465922043</v>
      </c>
      <c r="G120" s="41">
        <f>IF(ISBLANK('2.1 Nominal investment'!G120),NA(),'2.1 Nominal investment'!G120/'Historical population and GDP'!$N117/'Historical population and GDP'!$K117)</f>
        <v>94.46729577050867</v>
      </c>
      <c r="H120" s="41">
        <f>IF(ISBLANK('2.1 Nominal investment'!H120),NA(),'2.1 Nominal investment'!H120/'Historical population and GDP'!$N117/'Historical population and GDP'!$K117)</f>
        <v>255.37552213920426</v>
      </c>
      <c r="I120" s="41">
        <f>IF(ISBLANK('2.1 Nominal investment'!I120),NA(),'2.1 Nominal investment'!I120/'Historical population and GDP'!$N117/'Historical population and GDP'!$K117)</f>
        <v>144.83117354104004</v>
      </c>
      <c r="J120" s="41">
        <f>IF(ISBLANK('2.1 Nominal investment'!J120),NA(),'2.1 Nominal investment'!J120/'Historical population and GDP'!$N117/'Historical population and GDP'!$K117)</f>
        <v>242.27018627680403</v>
      </c>
      <c r="K120" s="41">
        <f>IF(ISBLANK('2.1 Nominal investment'!K120),NA(),'2.1 Nominal investment'!K120/'Historical population and GDP'!$N117/'Historical population and GDP'!$K117)</f>
        <v>151.9802663480794</v>
      </c>
      <c r="L120" s="41">
        <f>IF(ISBLANK('2.1 Nominal investment'!L120),NA(),'2.1 Nominal investment'!L120/'Historical population and GDP'!$N117/'Historical population and GDP'!$K117)</f>
        <v>435.51024490810778</v>
      </c>
      <c r="M120" s="41">
        <f>IF(ISBLANK('2.1 Nominal investment'!M120),NA(),'2.1 Nominal investment'!M120/'Historical population and GDP'!$N117/'Historical population and GDP'!$K117)</f>
        <v>37.201849829275361</v>
      </c>
      <c r="N120" s="41" t="e">
        <f>IF(ISBLANK('2.1 Nominal investment'!N120),NA(),'2.1 Nominal investment'!N120/'Historical population and GDP'!$N117/'Historical population and GDP'!$K117)</f>
        <v>#N/A</v>
      </c>
      <c r="O120" s="41"/>
      <c r="P120" s="41">
        <f>IF(ISBLANK('2.1 Nominal investment'!P120),NA(),'2.1 Nominal investment'!P120/'Historical population and GDP'!$N117/'Historical population and GDP'!$K117)</f>
        <v>1476.3941405039418</v>
      </c>
      <c r="Q120" s="41">
        <f>IF(ISBLANK('2.1 Nominal investment'!Q120),NA(),'2.1 Nominal investment'!Q120/'Historical population and GDP'!$N117/'Historical population and GDP'!$K117)</f>
        <v>1011.7937209033065</v>
      </c>
      <c r="R120" s="41">
        <f>IF(ISBLANK('2.1 Nominal investment'!R120),NA(),'2.1 Nominal investment'!R120/'Historical population and GDP'!$N117/'Historical population and GDP'!$K117)</f>
        <v>2488.1878614072484</v>
      </c>
      <c r="S120" s="17"/>
      <c r="T120" s="35"/>
      <c r="U120" s="13"/>
      <c r="V120" s="17"/>
      <c r="W120" s="17"/>
      <c r="X120" s="17"/>
      <c r="Y120" s="17"/>
    </row>
    <row r="121" spans="1:25">
      <c r="A121" s="4">
        <f t="shared" si="1"/>
        <v>1983</v>
      </c>
      <c r="B121" s="41">
        <f>IF(ISBLANK('2.1 Nominal investment'!B121),NA(),'2.1 Nominal investment'!B121/'Historical population and GDP'!$N118/'Historical population and GDP'!$K118)</f>
        <v>60.936503850496976</v>
      </c>
      <c r="C121" s="41">
        <f>IF(ISBLANK('2.1 Nominal investment'!C121),NA(),'2.1 Nominal investment'!C121/'Historical population and GDP'!$N118/'Historical population and GDP'!$K118)</f>
        <v>60.832474036493807</v>
      </c>
      <c r="D121" s="41">
        <f>IF(ISBLANK('2.1 Nominal investment'!D121),NA(),'2.1 Nominal investment'!D121/'Historical population and GDP'!$N118/'Historical population and GDP'!$K118)</f>
        <v>121.76897788699078</v>
      </c>
      <c r="E121" s="41">
        <f>IF(ISBLANK('2.1 Nominal investment'!E121),NA(),'2.1 Nominal investment'!E121/'Historical population and GDP'!$N118/'Historical population and GDP'!$K118)</f>
        <v>147.67656276634028</v>
      </c>
      <c r="F121" s="41">
        <f>IF(ISBLANK('2.1 Nominal investment'!F121),NA(),'2.1 Nominal investment'!F121/'Historical population and GDP'!$N118/'Historical population and GDP'!$K118)</f>
        <v>816.98080597156331</v>
      </c>
      <c r="G121" s="41">
        <f>IF(ISBLANK('2.1 Nominal investment'!G121),NA(),'2.1 Nominal investment'!G121/'Historical population and GDP'!$N118/'Historical population and GDP'!$K118)</f>
        <v>88.7721079493719</v>
      </c>
      <c r="H121" s="41">
        <f>IF(ISBLANK('2.1 Nominal investment'!H121),NA(),'2.1 Nominal investment'!H121/'Historical population and GDP'!$N118/'Historical population and GDP'!$K118)</f>
        <v>291.37779957357276</v>
      </c>
      <c r="I121" s="41">
        <f>IF(ISBLANK('2.1 Nominal investment'!I121),NA(),'2.1 Nominal investment'!I121/'Historical population and GDP'!$N118/'Historical population and GDP'!$K118)</f>
        <v>118.19867467040197</v>
      </c>
      <c r="J121" s="41">
        <f>IF(ISBLANK('2.1 Nominal investment'!J121),NA(),'2.1 Nominal investment'!J121/'Historical population and GDP'!$N118/'Historical population and GDP'!$K118)</f>
        <v>212.31930212372353</v>
      </c>
      <c r="K121" s="41">
        <f>IF(ISBLANK('2.1 Nominal investment'!K121),NA(),'2.1 Nominal investment'!K121/'Historical population and GDP'!$N118/'Historical population and GDP'!$K118)</f>
        <v>149.07611053072961</v>
      </c>
      <c r="L121" s="41">
        <f>IF(ISBLANK('2.1 Nominal investment'!L121),NA(),'2.1 Nominal investment'!L121/'Historical population and GDP'!$N118/'Historical population and GDP'!$K118)</f>
        <v>406.40980670571821</v>
      </c>
      <c r="M121" s="41">
        <f>IF(ISBLANK('2.1 Nominal investment'!M121),NA(),'2.1 Nominal investment'!M121/'Historical population and GDP'!$N118/'Historical population and GDP'!$K118)</f>
        <v>32.106764081102398</v>
      </c>
      <c r="N121" s="41" t="e">
        <f>IF(ISBLANK('2.1 Nominal investment'!N121),NA(),'2.1 Nominal investment'!N121/'Historical population and GDP'!$N118/'Historical population and GDP'!$K118)</f>
        <v>#N/A</v>
      </c>
      <c r="O121" s="41"/>
      <c r="P121" s="41">
        <f>IF(ISBLANK('2.1 Nominal investment'!P121),NA(),'2.1 Nominal investment'!P121/'Historical population and GDP'!$N118/'Historical population and GDP'!$K118)</f>
        <v>1466.5762541478389</v>
      </c>
      <c r="Q121" s="41">
        <f>IF(ISBLANK('2.1 Nominal investment'!Q121),NA(),'2.1 Nominal investment'!Q121/'Historical population and GDP'!$N118/'Historical population and GDP'!$K118)</f>
        <v>918.11065811167566</v>
      </c>
      <c r="R121" s="41">
        <f>IF(ISBLANK('2.1 Nominal investment'!R121),NA(),'2.1 Nominal investment'!R121/'Historical population and GDP'!$N118/'Historical population and GDP'!$K118)</f>
        <v>2384.6869122595149</v>
      </c>
      <c r="S121" s="17"/>
      <c r="T121" s="35"/>
      <c r="U121" s="13"/>
      <c r="V121" s="17"/>
      <c r="W121" s="17"/>
      <c r="X121" s="17"/>
      <c r="Y121" s="17"/>
    </row>
    <row r="122" spans="1:25">
      <c r="A122" s="4">
        <f t="shared" si="1"/>
        <v>1984</v>
      </c>
      <c r="B122" s="41">
        <f>IF(ISBLANK('2.1 Nominal investment'!B122),NA(),'2.1 Nominal investment'!B122/'Historical population and GDP'!$N119/'Historical population and GDP'!$K119)</f>
        <v>68.844102199596207</v>
      </c>
      <c r="C122" s="41">
        <f>IF(ISBLANK('2.1 Nominal investment'!C122),NA(),'2.1 Nominal investment'!C122/'Historical population and GDP'!$N119/'Historical population and GDP'!$K119)</f>
        <v>88.159935515080861</v>
      </c>
      <c r="D122" s="41">
        <f>IF(ISBLANK('2.1 Nominal investment'!D122),NA(),'2.1 Nominal investment'!D122/'Historical population and GDP'!$N119/'Historical population and GDP'!$K119)</f>
        <v>157.00403771467705</v>
      </c>
      <c r="E122" s="41">
        <f>IF(ISBLANK('2.1 Nominal investment'!E122),NA(),'2.1 Nominal investment'!E122/'Historical population and GDP'!$N119/'Historical population and GDP'!$K119)</f>
        <v>109.47809771055226</v>
      </c>
      <c r="F122" s="41">
        <f>IF(ISBLANK('2.1 Nominal investment'!F122),NA(),'2.1 Nominal investment'!F122/'Historical population and GDP'!$N119/'Historical population and GDP'!$K119)</f>
        <v>789.1831937702965</v>
      </c>
      <c r="G122" s="41">
        <f>IF(ISBLANK('2.1 Nominal investment'!G122),NA(),'2.1 Nominal investment'!G122/'Historical population and GDP'!$N119/'Historical population and GDP'!$K119)</f>
        <v>71.511745713813283</v>
      </c>
      <c r="H122" s="41">
        <f>IF(ISBLANK('2.1 Nominal investment'!H122),NA(),'2.1 Nominal investment'!H122/'Historical population and GDP'!$N119/'Historical population and GDP'!$K119)</f>
        <v>425.97886827621647</v>
      </c>
      <c r="I122" s="41">
        <f>IF(ISBLANK('2.1 Nominal investment'!I122),NA(),'2.1 Nominal investment'!I122/'Historical population and GDP'!$N119/'Historical population and GDP'!$K119)</f>
        <v>106.8462100691921</v>
      </c>
      <c r="J122" s="41">
        <f>IF(ISBLANK('2.1 Nominal investment'!J122),NA(),'2.1 Nominal investment'!J122/'Historical population and GDP'!$N119/'Historical population and GDP'!$K119)</f>
        <v>219.53722835502924</v>
      </c>
      <c r="K122" s="41">
        <f>IF(ISBLANK('2.1 Nominal investment'!K122),NA(),'2.1 Nominal investment'!K122/'Historical population and GDP'!$N119/'Historical population and GDP'!$K119)</f>
        <v>147.30525720224114</v>
      </c>
      <c r="L122" s="41">
        <f>IF(ISBLANK('2.1 Nominal investment'!L122),NA(),'2.1 Nominal investment'!L122/'Historical population and GDP'!$N119/'Historical population and GDP'!$K119)</f>
        <v>300.09393290618073</v>
      </c>
      <c r="M122" s="41">
        <f>IF(ISBLANK('2.1 Nominal investment'!M122),NA(),'2.1 Nominal investment'!M122/'Historical population and GDP'!$N119/'Historical population and GDP'!$K119)</f>
        <v>53.116344333376979</v>
      </c>
      <c r="N122" s="41" t="e">
        <f>IF(ISBLANK('2.1 Nominal investment'!N122),NA(),'2.1 Nominal investment'!N122/'Historical population and GDP'!$N119/'Historical population and GDP'!$K119)</f>
        <v>#N/A</v>
      </c>
      <c r="O122" s="41"/>
      <c r="P122" s="41">
        <f>IF(ISBLANK('2.1 Nominal investment'!P122),NA(),'2.1 Nominal investment'!P122/'Historical population and GDP'!$N119/'Historical population and GDP'!$K119)</f>
        <v>1553.1559431855555</v>
      </c>
      <c r="Q122" s="41">
        <f>IF(ISBLANK('2.1 Nominal investment'!Q122),NA(),'2.1 Nominal investment'!Q122/'Historical population and GDP'!$N119/'Historical population and GDP'!$K119)</f>
        <v>826.89897286602013</v>
      </c>
      <c r="R122" s="41">
        <f>IF(ISBLANK('2.1 Nominal investment'!R122),NA(),'2.1 Nominal investment'!R122/'Historical population and GDP'!$N119/'Historical population and GDP'!$K119)</f>
        <v>2380.0549160515757</v>
      </c>
      <c r="S122" s="17"/>
      <c r="T122" s="35"/>
      <c r="U122" s="13"/>
      <c r="V122" s="17"/>
      <c r="W122" s="17"/>
      <c r="X122" s="17"/>
      <c r="Y122" s="17"/>
    </row>
    <row r="123" spans="1:25">
      <c r="A123" s="4">
        <f t="shared" si="1"/>
        <v>1985</v>
      </c>
      <c r="B123" s="41">
        <f>IF(ISBLANK('2.1 Nominal investment'!B123),NA(),'2.1 Nominal investment'!B123/'Historical population and GDP'!$N120/'Historical population and GDP'!$K120)</f>
        <v>74.268004878214455</v>
      </c>
      <c r="C123" s="41">
        <f>IF(ISBLANK('2.1 Nominal investment'!C123),NA(),'2.1 Nominal investment'!C123/'Historical population and GDP'!$N120/'Historical population and GDP'!$K120)</f>
        <v>85.630502559298549</v>
      </c>
      <c r="D123" s="41">
        <f>IF(ISBLANK('2.1 Nominal investment'!D123),NA(),'2.1 Nominal investment'!D123/'Historical population and GDP'!$N120/'Historical population and GDP'!$K120)</f>
        <v>159.89850743751299</v>
      </c>
      <c r="E123" s="41">
        <f>IF(ISBLANK('2.1 Nominal investment'!E123),NA(),'2.1 Nominal investment'!E123/'Historical population and GDP'!$N120/'Historical population and GDP'!$K120)</f>
        <v>105.65291447530149</v>
      </c>
      <c r="F123" s="41">
        <f>IF(ISBLANK('2.1 Nominal investment'!F123),NA(),'2.1 Nominal investment'!F123/'Historical population and GDP'!$N120/'Historical population and GDP'!$K120)</f>
        <v>564.71307588738478</v>
      </c>
      <c r="G123" s="41">
        <f>IF(ISBLANK('2.1 Nominal investment'!G123),NA(),'2.1 Nominal investment'!G123/'Historical population and GDP'!$N120/'Historical population and GDP'!$K120)</f>
        <v>60.00076431303463</v>
      </c>
      <c r="H123" s="41">
        <f>IF(ISBLANK('2.1 Nominal investment'!H123),NA(),'2.1 Nominal investment'!H123/'Historical population and GDP'!$N120/'Historical population and GDP'!$K120)</f>
        <v>457.66935938178148</v>
      </c>
      <c r="I123" s="41">
        <f>IF(ISBLANK('2.1 Nominal investment'!I123),NA(),'2.1 Nominal investment'!I123/'Historical population and GDP'!$N120/'Historical population and GDP'!$K120)</f>
        <v>98.351841079236635</v>
      </c>
      <c r="J123" s="41">
        <f>IF(ISBLANK('2.1 Nominal investment'!J123),NA(),'2.1 Nominal investment'!J123/'Historical population and GDP'!$N120/'Historical population and GDP'!$K120)</f>
        <v>202.72964127242159</v>
      </c>
      <c r="K123" s="41">
        <f>IF(ISBLANK('2.1 Nominal investment'!K123),NA(),'2.1 Nominal investment'!K123/'Historical population and GDP'!$N120/'Historical population and GDP'!$K120)</f>
        <v>154.32667175542412</v>
      </c>
      <c r="L123" s="41">
        <f>IF(ISBLANK('2.1 Nominal investment'!L123),NA(),'2.1 Nominal investment'!L123/'Historical population and GDP'!$N120/'Historical population and GDP'!$K120)</f>
        <v>307.06273501376546</v>
      </c>
      <c r="M123" s="41">
        <f>IF(ISBLANK('2.1 Nominal investment'!M123),NA(),'2.1 Nominal investment'!M123/'Historical population and GDP'!$N120/'Historical population and GDP'!$K120)</f>
        <v>68.608918184680761</v>
      </c>
      <c r="N123" s="41" t="e">
        <f>IF(ISBLANK('2.1 Nominal investment'!N123),NA(),'2.1 Nominal investment'!N123/'Historical population and GDP'!$N120/'Historical population and GDP'!$K120)</f>
        <v>#N/A</v>
      </c>
      <c r="O123" s="41"/>
      <c r="P123" s="41">
        <f>IF(ISBLANK('2.1 Nominal investment'!P123),NA(),'2.1 Nominal investment'!P123/'Historical population and GDP'!$N120/'Historical population and GDP'!$K120)</f>
        <v>1347.9346214950151</v>
      </c>
      <c r="Q123" s="41">
        <f>IF(ISBLANK('2.1 Nominal investment'!Q123),NA(),'2.1 Nominal investment'!Q123/'Historical population and GDP'!$N120/'Historical population and GDP'!$K120)</f>
        <v>831.07980730552856</v>
      </c>
      <c r="R123" s="41">
        <f>IF(ISBLANK('2.1 Nominal investment'!R123),NA(),'2.1 Nominal investment'!R123/'Historical population and GDP'!$N120/'Historical population and GDP'!$K120)</f>
        <v>2179.014428800544</v>
      </c>
      <c r="S123" s="17"/>
      <c r="T123" s="35"/>
      <c r="U123" s="13"/>
      <c r="V123" s="17"/>
      <c r="W123" s="17"/>
      <c r="X123" s="17"/>
      <c r="Y123" s="17"/>
    </row>
    <row r="124" spans="1:25">
      <c r="A124" s="4">
        <f t="shared" si="1"/>
        <v>1986</v>
      </c>
      <c r="B124" s="41">
        <f>IF(ISBLANK('2.1 Nominal investment'!B124),NA(),'2.1 Nominal investment'!B124/'Historical population and GDP'!$N121/'Historical population and GDP'!$K121)</f>
        <v>56.644598562346815</v>
      </c>
      <c r="C124" s="41">
        <f>IF(ISBLANK('2.1 Nominal investment'!C124),NA(),'2.1 Nominal investment'!C124/'Historical population and GDP'!$N121/'Historical population and GDP'!$K121)</f>
        <v>75.059975942784732</v>
      </c>
      <c r="D124" s="41">
        <f>IF(ISBLANK('2.1 Nominal investment'!D124),NA(),'2.1 Nominal investment'!D124/'Historical population and GDP'!$N121/'Historical population and GDP'!$K121)</f>
        <v>131.70457450513155</v>
      </c>
      <c r="E124" s="41">
        <f>IF(ISBLANK('2.1 Nominal investment'!E124),NA(),'2.1 Nominal investment'!E124/'Historical population and GDP'!$N121/'Historical population and GDP'!$K121)</f>
        <v>96.888093027195126</v>
      </c>
      <c r="F124" s="41">
        <f>IF(ISBLANK('2.1 Nominal investment'!F124),NA(),'2.1 Nominal investment'!F124/'Historical population and GDP'!$N121/'Historical population and GDP'!$K121)</f>
        <v>563.51488257126596</v>
      </c>
      <c r="G124" s="41">
        <f>IF(ISBLANK('2.1 Nominal investment'!G124),NA(),'2.1 Nominal investment'!G124/'Historical population and GDP'!$N121/'Historical population and GDP'!$K121)</f>
        <v>71.213419226039107</v>
      </c>
      <c r="H124" s="41">
        <f>IF(ISBLANK('2.1 Nominal investment'!H124),NA(),'2.1 Nominal investment'!H124/'Historical population and GDP'!$N121/'Historical population and GDP'!$K121)</f>
        <v>583.16875419911332</v>
      </c>
      <c r="I124" s="41">
        <f>IF(ISBLANK('2.1 Nominal investment'!I124),NA(),'2.1 Nominal investment'!I124/'Historical population and GDP'!$N121/'Historical population and GDP'!$K121)</f>
        <v>98.398367956674903</v>
      </c>
      <c r="J124" s="41">
        <f>IF(ISBLANK('2.1 Nominal investment'!J124),NA(),'2.1 Nominal investment'!J124/'Historical population and GDP'!$N121/'Historical population and GDP'!$K121)</f>
        <v>243.2650400761496</v>
      </c>
      <c r="K124" s="41">
        <f>IF(ISBLANK('2.1 Nominal investment'!K124),NA(),'2.1 Nominal investment'!K124/'Historical population and GDP'!$N121/'Historical population and GDP'!$K121)</f>
        <v>146.79459483127528</v>
      </c>
      <c r="L124" s="41">
        <f>IF(ISBLANK('2.1 Nominal investment'!L124),NA(),'2.1 Nominal investment'!L124/'Historical population and GDP'!$N121/'Historical population and GDP'!$K121)</f>
        <v>436.56922221180497</v>
      </c>
      <c r="M124" s="41">
        <f>IF(ISBLANK('2.1 Nominal investment'!M124),NA(),'2.1 Nominal investment'!M124/'Historical population and GDP'!$N121/'Historical population and GDP'!$K121)</f>
        <v>105.36307820490036</v>
      </c>
      <c r="N124" s="41" t="e">
        <f>IF(ISBLANK('2.1 Nominal investment'!N124),NA(),'2.1 Nominal investment'!N124/'Historical population and GDP'!$N121/'Historical population and GDP'!$K121)</f>
        <v>#N/A</v>
      </c>
      <c r="O124" s="41"/>
      <c r="P124" s="41">
        <f>IF(ISBLANK('2.1 Nominal investment'!P124),NA(),'2.1 Nominal investment'!P124/'Historical population and GDP'!$N121/'Historical population and GDP'!$K121)</f>
        <v>1446.4897235287447</v>
      </c>
      <c r="Q124" s="41">
        <f>IF(ISBLANK('2.1 Nominal investment'!Q124),NA(),'2.1 Nominal investment'!Q124/'Historical population and GDP'!$N121/'Historical population and GDP'!$K121)</f>
        <v>1030.390303280805</v>
      </c>
      <c r="R124" s="41">
        <f>IF(ISBLANK('2.1 Nominal investment'!R124),NA(),'2.1 Nominal investment'!R124/'Historical population and GDP'!$N121/'Historical population and GDP'!$K121)</f>
        <v>2476.8800268095501</v>
      </c>
      <c r="S124" s="17"/>
      <c r="T124" s="35"/>
      <c r="U124" s="13"/>
      <c r="V124" s="17"/>
      <c r="W124" s="17"/>
      <c r="X124" s="17"/>
      <c r="Y124" s="17"/>
    </row>
    <row r="125" spans="1:25">
      <c r="A125" s="4">
        <f t="shared" si="1"/>
        <v>1987</v>
      </c>
      <c r="B125" s="41">
        <f>IF(ISBLANK('2.1 Nominal investment'!B125),NA(),'2.1 Nominal investment'!B125/'Historical population and GDP'!$N122/'Historical population and GDP'!$K122)</f>
        <v>57.981707085308457</v>
      </c>
      <c r="C125" s="41">
        <f>IF(ISBLANK('2.1 Nominal investment'!C125),NA(),'2.1 Nominal investment'!C125/'Historical population and GDP'!$N122/'Historical population and GDP'!$K122)</f>
        <v>59.964025471501415</v>
      </c>
      <c r="D125" s="41">
        <f>IF(ISBLANK('2.1 Nominal investment'!D125),NA(),'2.1 Nominal investment'!D125/'Historical population and GDP'!$N122/'Historical population and GDP'!$K122)</f>
        <v>117.94573255680987</v>
      </c>
      <c r="E125" s="41">
        <f>IF(ISBLANK('2.1 Nominal investment'!E125),NA(),'2.1 Nominal investment'!E125/'Historical population and GDP'!$N122/'Historical population and GDP'!$K122)</f>
        <v>86.643058798932387</v>
      </c>
      <c r="F125" s="41">
        <f>IF(ISBLANK('2.1 Nominal investment'!F125),NA(),'2.1 Nominal investment'!F125/'Historical population and GDP'!$N122/'Historical population and GDP'!$K122)</f>
        <v>513.93439642039743</v>
      </c>
      <c r="G125" s="41">
        <f>IF(ISBLANK('2.1 Nominal investment'!G125),NA(),'2.1 Nominal investment'!G125/'Historical population and GDP'!$N122/'Historical population and GDP'!$K122)</f>
        <v>102.60996555037197</v>
      </c>
      <c r="H125" s="41">
        <f>IF(ISBLANK('2.1 Nominal investment'!H125),NA(),'2.1 Nominal investment'!H125/'Historical population and GDP'!$N122/'Historical population and GDP'!$K122)</f>
        <v>616.81592455201053</v>
      </c>
      <c r="I125" s="41">
        <f>IF(ISBLANK('2.1 Nominal investment'!I125),NA(),'2.1 Nominal investment'!I125/'Historical population and GDP'!$N122/'Historical population and GDP'!$K122)</f>
        <v>108.71437393195056</v>
      </c>
      <c r="J125" s="41">
        <f>IF(ISBLANK('2.1 Nominal investment'!J125),NA(),'2.1 Nominal investment'!J125/'Historical population and GDP'!$N122/'Historical population and GDP'!$K122)</f>
        <v>230.37441032795019</v>
      </c>
      <c r="K125" s="41">
        <f>IF(ISBLANK('2.1 Nominal investment'!K125),NA(),'2.1 Nominal investment'!K125/'Historical population and GDP'!$N122/'Historical population and GDP'!$K122)</f>
        <v>163.87519153329231</v>
      </c>
      <c r="L125" s="41">
        <f>IF(ISBLANK('2.1 Nominal investment'!L125),NA(),'2.1 Nominal investment'!L125/'Historical population and GDP'!$N122/'Historical population and GDP'!$K122)</f>
        <v>522.78008310577434</v>
      </c>
      <c r="M125" s="41">
        <f>IF(ISBLANK('2.1 Nominal investment'!M125),NA(),'2.1 Nominal investment'!M125/'Historical population and GDP'!$N122/'Historical population and GDP'!$K122)</f>
        <v>98.710683849766625</v>
      </c>
      <c r="N125" s="41" t="e">
        <f>IF(ISBLANK('2.1 Nominal investment'!N125),NA(),'2.1 Nominal investment'!N125/'Historical population and GDP'!$N122/'Historical population and GDP'!$K122)</f>
        <v>#N/A</v>
      </c>
      <c r="O125" s="41"/>
      <c r="P125" s="41">
        <f>IF(ISBLANK('2.1 Nominal investment'!P125),NA(),'2.1 Nominal investment'!P125/'Historical population and GDP'!$N122/'Historical population and GDP'!$K122)</f>
        <v>1437.9490778785221</v>
      </c>
      <c r="Q125" s="41">
        <f>IF(ISBLANK('2.1 Nominal investment'!Q125),NA(),'2.1 Nominal investment'!Q125/'Historical population and GDP'!$N122/'Historical population and GDP'!$K122)</f>
        <v>1124.4547427487339</v>
      </c>
      <c r="R125" s="41">
        <f>IF(ISBLANK('2.1 Nominal investment'!R125),NA(),'2.1 Nominal investment'!R125/'Historical population and GDP'!$N122/'Historical population and GDP'!$K122)</f>
        <v>2562.4038206272562</v>
      </c>
      <c r="S125" s="17"/>
      <c r="T125" s="35"/>
      <c r="U125" s="13"/>
      <c r="V125" s="17"/>
      <c r="W125" s="17"/>
      <c r="X125" s="17"/>
      <c r="Y125" s="17"/>
    </row>
    <row r="126" spans="1:25">
      <c r="A126" s="4">
        <f t="shared" si="1"/>
        <v>1988</v>
      </c>
      <c r="B126" s="41">
        <f>IF(ISBLANK('2.1 Nominal investment'!B126),NA(),'2.1 Nominal investment'!B126/'Historical population and GDP'!$N123/'Historical population and GDP'!$K123)</f>
        <v>41.192270073105099</v>
      </c>
      <c r="C126" s="41">
        <f>IF(ISBLANK('2.1 Nominal investment'!C126),NA(),'2.1 Nominal investment'!C126/'Historical population and GDP'!$N123/'Historical population and GDP'!$K123)</f>
        <v>66.405662683881047</v>
      </c>
      <c r="D126" s="41">
        <f>IF(ISBLANK('2.1 Nominal investment'!D126),NA(),'2.1 Nominal investment'!D126/'Historical population and GDP'!$N123/'Historical population and GDP'!$K123)</f>
        <v>107.59793275698615</v>
      </c>
      <c r="E126" s="41">
        <f>IF(ISBLANK('2.1 Nominal investment'!E126),NA(),'2.1 Nominal investment'!E126/'Historical population and GDP'!$N123/'Historical population and GDP'!$K123)</f>
        <v>80.959592905951169</v>
      </c>
      <c r="F126" s="41">
        <f>IF(ISBLANK('2.1 Nominal investment'!F126),NA(),'2.1 Nominal investment'!F126/'Historical population and GDP'!$N123/'Historical population and GDP'!$K123)</f>
        <v>418.19966342110985</v>
      </c>
      <c r="G126" s="41">
        <f>IF(ISBLANK('2.1 Nominal investment'!G126),NA(),'2.1 Nominal investment'!G126/'Historical population and GDP'!$N123/'Historical population and GDP'!$K123)</f>
        <v>75.387036100579564</v>
      </c>
      <c r="H126" s="41">
        <f>IF(ISBLANK('2.1 Nominal investment'!H126),NA(),'2.1 Nominal investment'!H126/'Historical population and GDP'!$N123/'Historical population and GDP'!$K123)</f>
        <v>452.24682956737678</v>
      </c>
      <c r="I126" s="41">
        <f>IF(ISBLANK('2.1 Nominal investment'!I126),NA(),'2.1 Nominal investment'!I126/'Historical population and GDP'!$N123/'Historical population and GDP'!$K123)</f>
        <v>118.03784693529379</v>
      </c>
      <c r="J126" s="41">
        <f>IF(ISBLANK('2.1 Nominal investment'!J126),NA(),'2.1 Nominal investment'!J126/'Historical population and GDP'!$N123/'Historical population and GDP'!$K123)</f>
        <v>252.97191253009851</v>
      </c>
      <c r="K126" s="41">
        <f>IF(ISBLANK('2.1 Nominal investment'!K126),NA(),'2.1 Nominal investment'!K126/'Historical population and GDP'!$N123/'Historical population and GDP'!$K123)</f>
        <v>148.42358377031789</v>
      </c>
      <c r="L126" s="41">
        <f>IF(ISBLANK('2.1 Nominal investment'!L126),NA(),'2.1 Nominal investment'!L126/'Historical population and GDP'!$N123/'Historical population and GDP'!$K123)</f>
        <v>320.59329036456995</v>
      </c>
      <c r="M126" s="41">
        <f>IF(ISBLANK('2.1 Nominal investment'!M126),NA(),'2.1 Nominal investment'!M126/'Historical population and GDP'!$N123/'Historical population and GDP'!$K123)</f>
        <v>110.23632404345841</v>
      </c>
      <c r="N126" s="41" t="e">
        <f>IF(ISBLANK('2.1 Nominal investment'!N126),NA(),'2.1 Nominal investment'!N126/'Historical population and GDP'!$N123/'Historical population and GDP'!$K123)</f>
        <v>#N/A</v>
      </c>
      <c r="O126" s="41"/>
      <c r="P126" s="41">
        <f>IF(ISBLANK('2.1 Nominal investment'!P126),NA(),'2.1 Nominal investment'!P126/'Historical population and GDP'!$N123/'Historical population and GDP'!$K123)</f>
        <v>1134.3910547520034</v>
      </c>
      <c r="Q126" s="41">
        <f>IF(ISBLANK('2.1 Nominal investment'!Q126),NA(),'2.1 Nominal investment'!Q126/'Historical population and GDP'!$N123/'Historical population and GDP'!$K123)</f>
        <v>950.26295764373845</v>
      </c>
      <c r="R126" s="41">
        <f>IF(ISBLANK('2.1 Nominal investment'!R126),NA(),'2.1 Nominal investment'!R126/'Historical population and GDP'!$N123/'Historical population and GDP'!$K123)</f>
        <v>2084.6540123957416</v>
      </c>
      <c r="S126" s="17"/>
      <c r="T126" s="35"/>
      <c r="U126" s="13"/>
      <c r="V126" s="17"/>
      <c r="W126" s="17"/>
      <c r="X126" s="17"/>
      <c r="Y126" s="17"/>
    </row>
    <row r="127" spans="1:25">
      <c r="A127" s="4">
        <f t="shared" si="1"/>
        <v>1989</v>
      </c>
      <c r="B127" s="41">
        <f>IF(ISBLANK('2.1 Nominal investment'!B127),NA(),'2.1 Nominal investment'!B127/'Historical population and GDP'!$N124/'Historical population and GDP'!$K124)</f>
        <v>51.377127403514685</v>
      </c>
      <c r="C127" s="41">
        <f>IF(ISBLANK('2.1 Nominal investment'!C127),NA(),'2.1 Nominal investment'!C127/'Historical population and GDP'!$N124/'Historical population and GDP'!$K124)</f>
        <v>77.312668668774322</v>
      </c>
      <c r="D127" s="41">
        <f>IF(ISBLANK('2.1 Nominal investment'!D127),NA(),'2.1 Nominal investment'!D127/'Historical population and GDP'!$N124/'Historical population and GDP'!$K124)</f>
        <v>128.689796072289</v>
      </c>
      <c r="E127" s="41">
        <f>IF(ISBLANK('2.1 Nominal investment'!E127),NA(),'2.1 Nominal investment'!E127/'Historical population and GDP'!$N124/'Historical population and GDP'!$K124)</f>
        <v>76.842011034319057</v>
      </c>
      <c r="F127" s="41">
        <f>IF(ISBLANK('2.1 Nominal investment'!F127),NA(),'2.1 Nominal investment'!F127/'Historical population and GDP'!$N124/'Historical population and GDP'!$K124)</f>
        <v>421.52768902737046</v>
      </c>
      <c r="G127" s="41">
        <f>IF(ISBLANK('2.1 Nominal investment'!G127),NA(),'2.1 Nominal investment'!G127/'Historical population and GDP'!$N124/'Historical population and GDP'!$K124)</f>
        <v>52.872029723364335</v>
      </c>
      <c r="H127" s="41">
        <f>IF(ISBLANK('2.1 Nominal investment'!H127),NA(),'2.1 Nominal investment'!H127/'Historical population and GDP'!$N124/'Historical population and GDP'!$K124)</f>
        <v>592.38546376437171</v>
      </c>
      <c r="I127" s="41">
        <f>IF(ISBLANK('2.1 Nominal investment'!I127),NA(),'2.1 Nominal investment'!I127/'Historical population and GDP'!$N124/'Historical population and GDP'!$K124)</f>
        <v>133.94802806943457</v>
      </c>
      <c r="J127" s="41">
        <f>IF(ISBLANK('2.1 Nominal investment'!J127),NA(),'2.1 Nominal investment'!J127/'Historical population and GDP'!$N124/'Historical population and GDP'!$K124)</f>
        <v>252.62183374385501</v>
      </c>
      <c r="K127" s="41">
        <f>IF(ISBLANK('2.1 Nominal investment'!K127),NA(),'2.1 Nominal investment'!K127/'Historical population and GDP'!$N124/'Historical population and GDP'!$K124)</f>
        <v>131.01399255697774</v>
      </c>
      <c r="L127" s="41">
        <f>IF(ISBLANK('2.1 Nominal investment'!L127),NA(),'2.1 Nominal investment'!L127/'Historical population and GDP'!$N124/'Historical population and GDP'!$K124)</f>
        <v>278.84563621226391</v>
      </c>
      <c r="M127" s="41">
        <f>IF(ISBLANK('2.1 Nominal investment'!M127),NA(),'2.1 Nominal investment'!M127/'Historical population and GDP'!$N124/'Historical population and GDP'!$K124)</f>
        <v>166.21567028467152</v>
      </c>
      <c r="N127" s="41" t="e">
        <f>IF(ISBLANK('2.1 Nominal investment'!N127),NA(),'2.1 Nominal investment'!N127/'Historical population and GDP'!$N124/'Historical population and GDP'!$K124)</f>
        <v>#N/A</v>
      </c>
      <c r="O127" s="41"/>
      <c r="P127" s="41">
        <f>IF(ISBLANK('2.1 Nominal investment'!P127),NA(),'2.1 Nominal investment'!P127/'Historical population and GDP'!$N124/'Historical population and GDP'!$K124)</f>
        <v>1272.3169896217146</v>
      </c>
      <c r="Q127" s="41">
        <f>IF(ISBLANK('2.1 Nominal investment'!Q127),NA(),'2.1 Nominal investment'!Q127/'Historical population and GDP'!$N124/'Historical population and GDP'!$K124)</f>
        <v>962.64516086720266</v>
      </c>
      <c r="R127" s="41">
        <f>IF(ISBLANK('2.1 Nominal investment'!R127),NA(),'2.1 Nominal investment'!R127/'Historical population and GDP'!$N124/'Historical population and GDP'!$K124)</f>
        <v>2234.9621504889174</v>
      </c>
      <c r="S127" s="17"/>
      <c r="T127" s="35"/>
      <c r="U127" s="13"/>
      <c r="V127" s="17"/>
      <c r="W127" s="17"/>
      <c r="X127" s="17"/>
      <c r="Y127" s="17"/>
    </row>
    <row r="128" spans="1:25">
      <c r="A128" s="4">
        <f t="shared" si="1"/>
        <v>1990</v>
      </c>
      <c r="B128" s="41">
        <f>IF(ISBLANK('2.1 Nominal investment'!B128),NA(),'2.1 Nominal investment'!B128/'Historical population and GDP'!$N125/'Historical population and GDP'!$K125)</f>
        <v>88.11962576276747</v>
      </c>
      <c r="C128" s="41">
        <f>IF(ISBLANK('2.1 Nominal investment'!C128),NA(),'2.1 Nominal investment'!C128/'Historical population and GDP'!$N125/'Historical population and GDP'!$K125)</f>
        <v>79.862395997008846</v>
      </c>
      <c r="D128" s="41">
        <f>IF(ISBLANK('2.1 Nominal investment'!D128),NA(),'2.1 Nominal investment'!D128/'Historical population and GDP'!$N125/'Historical population and GDP'!$K125)</f>
        <v>167.98202175977633</v>
      </c>
      <c r="E128" s="41">
        <f>IF(ISBLANK('2.1 Nominal investment'!E128),NA(),'2.1 Nominal investment'!E128/'Historical population and GDP'!$N125/'Historical population and GDP'!$K125)</f>
        <v>74.729523439915681</v>
      </c>
      <c r="F128" s="41">
        <f>IF(ISBLANK('2.1 Nominal investment'!F128),NA(),'2.1 Nominal investment'!F128/'Historical population and GDP'!$N125/'Historical population and GDP'!$K125)</f>
        <v>403.01103733685511</v>
      </c>
      <c r="G128" s="41">
        <f>IF(ISBLANK('2.1 Nominal investment'!G128),NA(),'2.1 Nominal investment'!G128/'Historical population and GDP'!$N125/'Historical population and GDP'!$K125)</f>
        <v>78.962939275625814</v>
      </c>
      <c r="H128" s="41">
        <f>IF(ISBLANK('2.1 Nominal investment'!H128),NA(),'2.1 Nominal investment'!H128/'Historical population and GDP'!$N125/'Historical population and GDP'!$K125)</f>
        <v>579.75751441351758</v>
      </c>
      <c r="I128" s="41">
        <f>IF(ISBLANK('2.1 Nominal investment'!I128),NA(),'2.1 Nominal investment'!I128/'Historical population and GDP'!$N125/'Historical population and GDP'!$K125)</f>
        <v>100.78731375057178</v>
      </c>
      <c r="J128" s="41">
        <f>IF(ISBLANK('2.1 Nominal investment'!J128),NA(),'2.1 Nominal investment'!J128/'Historical population and GDP'!$N125/'Historical population and GDP'!$K125)</f>
        <v>209.46556267448369</v>
      </c>
      <c r="K128" s="41">
        <f>IF(ISBLANK('2.1 Nominal investment'!K128),NA(),'2.1 Nominal investment'!K128/'Historical population and GDP'!$N125/'Historical population and GDP'!$K125)</f>
        <v>146.49070403460343</v>
      </c>
      <c r="L128" s="41">
        <f>IF(ISBLANK('2.1 Nominal investment'!L128),NA(),'2.1 Nominal investment'!L128/'Historical population and GDP'!$N125/'Historical population and GDP'!$K125)</f>
        <v>392.30557842006272</v>
      </c>
      <c r="M128" s="41">
        <f>IF(ISBLANK('2.1 Nominal investment'!M128),NA(),'2.1 Nominal investment'!M128/'Historical population and GDP'!$N125/'Historical population and GDP'!$K125)</f>
        <v>139.14174919337867</v>
      </c>
      <c r="N128" s="41">
        <f>IF(ISBLANK('2.1 Nominal investment'!N128),NA(),'2.1 Nominal investment'!N128/'Historical population and GDP'!$N125/'Historical population and GDP'!$K125)</f>
        <v>63.046082588406087</v>
      </c>
      <c r="O128" s="41"/>
      <c r="P128" s="41">
        <f>IF(ISBLANK('2.1 Nominal investment'!P128),NA(),'2.1 Nominal investment'!P128/'Historical population and GDP'!$N125/'Historical population and GDP'!$K125)</f>
        <v>1304.4430362256905</v>
      </c>
      <c r="Q128" s="41">
        <f>IF(ISBLANK('2.1 Nominal investment'!Q128),NA(),'2.1 Nominal investment'!Q128/'Historical population and GDP'!$N125/'Historical population and GDP'!$K125)</f>
        <v>1051.2369906615065</v>
      </c>
      <c r="R128" s="41">
        <f>IF(ISBLANK('2.1 Nominal investment'!R128),NA(),'2.1 Nominal investment'!R128/'Historical population and GDP'!$N125/'Historical population and GDP'!$K125)</f>
        <v>2355.6800268871971</v>
      </c>
      <c r="S128" s="17"/>
      <c r="T128" s="35"/>
      <c r="U128" s="13"/>
      <c r="V128" s="17"/>
      <c r="W128" s="17"/>
      <c r="X128" s="17"/>
      <c r="Y128" s="17"/>
    </row>
    <row r="129" spans="1:25">
      <c r="A129" s="4">
        <f t="shared" si="1"/>
        <v>1991</v>
      </c>
      <c r="B129" s="41">
        <f>IF(ISBLANK('2.1 Nominal investment'!B129),NA(),'2.1 Nominal investment'!B129/'Historical population and GDP'!$N126/'Historical population and GDP'!$K126)</f>
        <v>66.123961340933562</v>
      </c>
      <c r="C129" s="41">
        <f>IF(ISBLANK('2.1 Nominal investment'!C129),NA(),'2.1 Nominal investment'!C129/'Historical population and GDP'!$N126/'Historical population and GDP'!$K126)</f>
        <v>81.584697336356811</v>
      </c>
      <c r="D129" s="41">
        <f>IF(ISBLANK('2.1 Nominal investment'!D129),NA(),'2.1 Nominal investment'!D129/'Historical population and GDP'!$N126/'Historical population and GDP'!$K126)</f>
        <v>147.70865867729037</v>
      </c>
      <c r="E129" s="41">
        <f>IF(ISBLANK('2.1 Nominal investment'!E129),NA(),'2.1 Nominal investment'!E129/'Historical population and GDP'!$N126/'Historical population and GDP'!$K126)</f>
        <v>76.637313474139447</v>
      </c>
      <c r="F129" s="41">
        <f>IF(ISBLANK('2.1 Nominal investment'!F129),NA(),'2.1 Nominal investment'!F129/'Historical population and GDP'!$N126/'Historical population and GDP'!$K126)</f>
        <v>554.72507848393286</v>
      </c>
      <c r="G129" s="41">
        <f>IF(ISBLANK('2.1 Nominal investment'!G129),NA(),'2.1 Nominal investment'!G129/'Historical population and GDP'!$N126/'Historical population and GDP'!$K126)</f>
        <v>58.653166341474538</v>
      </c>
      <c r="H129" s="41">
        <f>IF(ISBLANK('2.1 Nominal investment'!H129),NA(),'2.1 Nominal investment'!H129/'Historical population and GDP'!$N126/'Historical population and GDP'!$K126)</f>
        <v>617.25684139696307</v>
      </c>
      <c r="I129" s="41">
        <f>IF(ISBLANK('2.1 Nominal investment'!I129),NA(),'2.1 Nominal investment'!I129/'Historical population and GDP'!$N126/'Historical population and GDP'!$K126)</f>
        <v>102.39057084306111</v>
      </c>
      <c r="J129" s="41">
        <f>IF(ISBLANK('2.1 Nominal investment'!J129),NA(),'2.1 Nominal investment'!J129/'Historical population and GDP'!$N126/'Historical population and GDP'!$K126)</f>
        <v>122.41966246693491</v>
      </c>
      <c r="K129" s="41">
        <f>IF(ISBLANK('2.1 Nominal investment'!K129),NA(),'2.1 Nominal investment'!K129/'Historical population and GDP'!$N126/'Historical population and GDP'!$K126)</f>
        <v>225.54439873042685</v>
      </c>
      <c r="L129" s="41">
        <f>IF(ISBLANK('2.1 Nominal investment'!L129),NA(),'2.1 Nominal investment'!L129/'Historical population and GDP'!$N126/'Historical population and GDP'!$K126)</f>
        <v>408.02615361392878</v>
      </c>
      <c r="M129" s="41">
        <f>IF(ISBLANK('2.1 Nominal investment'!M129),NA(),'2.1 Nominal investment'!M129/'Historical population and GDP'!$N126/'Historical population and GDP'!$K126)</f>
        <v>312.35994397435655</v>
      </c>
      <c r="N129" s="41">
        <f>IF(ISBLANK('2.1 Nominal investment'!N129),NA(),'2.1 Nominal investment'!N129/'Historical population and GDP'!$N126/'Historical population and GDP'!$K126)</f>
        <v>50.262243176567871</v>
      </c>
      <c r="O129" s="41"/>
      <c r="P129" s="41">
        <f>IF(ISBLANK('2.1 Nominal investment'!P129),NA(),'2.1 Nominal investment'!P129/'Historical population and GDP'!$N126/'Historical population and GDP'!$K126)</f>
        <v>1454.9810583738004</v>
      </c>
      <c r="Q129" s="41">
        <f>IF(ISBLANK('2.1 Nominal investment'!Q129),NA(),'2.1 Nominal investment'!Q129/'Historical population and GDP'!$N126/'Historical population and GDP'!$K126)</f>
        <v>1221.0029728052759</v>
      </c>
      <c r="R129" s="41">
        <f>IF(ISBLANK('2.1 Nominal investment'!R129),NA(),'2.1 Nominal investment'!R129/'Historical population and GDP'!$N126/'Historical population and GDP'!$K126)</f>
        <v>2675.9840311790767</v>
      </c>
      <c r="S129" s="17"/>
      <c r="T129" s="35"/>
      <c r="U129" s="13"/>
      <c r="V129" s="17"/>
      <c r="W129" s="17"/>
      <c r="X129" s="17"/>
      <c r="Y129" s="17"/>
    </row>
    <row r="130" spans="1:25">
      <c r="A130" s="4">
        <f t="shared" si="1"/>
        <v>1992</v>
      </c>
      <c r="B130" s="41">
        <f>IF(ISBLANK('2.1 Nominal investment'!B130),NA(),'2.1 Nominal investment'!B130/'Historical population and GDP'!$N127/'Historical population and GDP'!$K127)</f>
        <v>61.419200204962834</v>
      </c>
      <c r="C130" s="41">
        <f>IF(ISBLANK('2.1 Nominal investment'!C130),NA(),'2.1 Nominal investment'!C130/'Historical population and GDP'!$N127/'Historical population and GDP'!$K127)</f>
        <v>93.626134102470729</v>
      </c>
      <c r="D130" s="41">
        <f>IF(ISBLANK('2.1 Nominal investment'!D130),NA(),'2.1 Nominal investment'!D130/'Historical population and GDP'!$N127/'Historical population and GDP'!$K127)</f>
        <v>155.04533430743356</v>
      </c>
      <c r="E130" s="41">
        <f>IF(ISBLANK('2.1 Nominal investment'!E130),NA(),'2.1 Nominal investment'!E130/'Historical population and GDP'!$N127/'Historical population and GDP'!$K127)</f>
        <v>63.211184958384287</v>
      </c>
      <c r="F130" s="41">
        <f>IF(ISBLANK('2.1 Nominal investment'!F130),NA(),'2.1 Nominal investment'!F130/'Historical population and GDP'!$N127/'Historical population and GDP'!$K127)</f>
        <v>401.68037399837067</v>
      </c>
      <c r="G130" s="41">
        <f>IF(ISBLANK('2.1 Nominal investment'!G130),NA(),'2.1 Nominal investment'!G130/'Historical population and GDP'!$N127/'Historical population and GDP'!$K127)</f>
        <v>66.850916367030976</v>
      </c>
      <c r="H130" s="41">
        <f>IF(ISBLANK('2.1 Nominal investment'!H130),NA(),'2.1 Nominal investment'!H130/'Historical population and GDP'!$N127/'Historical population and GDP'!$K127)</f>
        <v>504.26628385512788</v>
      </c>
      <c r="I130" s="41">
        <f>IF(ISBLANK('2.1 Nominal investment'!I130),NA(),'2.1 Nominal investment'!I130/'Historical population and GDP'!$N127/'Historical population and GDP'!$K127)</f>
        <v>99.586321015724707</v>
      </c>
      <c r="J130" s="41">
        <f>IF(ISBLANK('2.1 Nominal investment'!J130),NA(),'2.1 Nominal investment'!J130/'Historical population and GDP'!$N127/'Historical population and GDP'!$K127)</f>
        <v>106.92217939279691</v>
      </c>
      <c r="K130" s="41">
        <f>IF(ISBLANK('2.1 Nominal investment'!K130),NA(),'2.1 Nominal investment'!K130/'Historical population and GDP'!$N127/'Historical population and GDP'!$K127)</f>
        <v>260.0849158563779</v>
      </c>
      <c r="L130" s="41">
        <f>IF(ISBLANK('2.1 Nominal investment'!L130),NA(),'2.1 Nominal investment'!L130/'Historical population and GDP'!$N127/'Historical population and GDP'!$K127)</f>
        <v>443.13603168678463</v>
      </c>
      <c r="M130" s="41">
        <f>IF(ISBLANK('2.1 Nominal investment'!M130),NA(),'2.1 Nominal investment'!M130/'Historical population and GDP'!$N127/'Historical population and GDP'!$K127)</f>
        <v>53.099270992648933</v>
      </c>
      <c r="N130" s="41">
        <f>IF(ISBLANK('2.1 Nominal investment'!N130),NA(),'2.1 Nominal investment'!N130/'Historical population and GDP'!$N127/'Historical population and GDP'!$K127)</f>
        <v>42.958842418036639</v>
      </c>
      <c r="O130" s="41"/>
      <c r="P130" s="41">
        <f>IF(ISBLANK('2.1 Nominal investment'!P130),NA(),'2.1 Nominal investment'!P130/'Historical population and GDP'!$N127/'Historical population and GDP'!$K127)</f>
        <v>1191.0540934863473</v>
      </c>
      <c r="Q130" s="41">
        <f>IF(ISBLANK('2.1 Nominal investment'!Q130),NA(),'2.1 Nominal investment'!Q130/'Historical population and GDP'!$N127/'Historical population and GDP'!$K127)</f>
        <v>1005.7875613623697</v>
      </c>
      <c r="R130" s="41">
        <f>IF(ISBLANK('2.1 Nominal investment'!R130),NA(),'2.1 Nominal investment'!R130/'Historical population and GDP'!$N127/'Historical population and GDP'!$K127)</f>
        <v>2196.8416548487171</v>
      </c>
      <c r="S130" s="17"/>
      <c r="T130" s="35"/>
      <c r="U130" s="13"/>
      <c r="V130" s="17"/>
      <c r="W130" s="17"/>
      <c r="X130" s="17"/>
      <c r="Y130" s="17"/>
    </row>
    <row r="131" spans="1:25">
      <c r="A131" s="4">
        <f t="shared" si="1"/>
        <v>1993</v>
      </c>
      <c r="B131" s="41">
        <f>IF(ISBLANK('2.1 Nominal investment'!B131),NA(),'2.1 Nominal investment'!B131/'Historical population and GDP'!$N128/'Historical population and GDP'!$K128)</f>
        <v>57.535750224395258</v>
      </c>
      <c r="C131" s="41">
        <f>IF(ISBLANK('2.1 Nominal investment'!C131),NA(),'2.1 Nominal investment'!C131/'Historical population and GDP'!$N128/'Historical population and GDP'!$K128)</f>
        <v>106.24330910173369</v>
      </c>
      <c r="D131" s="41">
        <f>IF(ISBLANK('2.1 Nominal investment'!D131),NA(),'2.1 Nominal investment'!D131/'Historical population and GDP'!$N128/'Historical population and GDP'!$K128)</f>
        <v>163.77905932612893</v>
      </c>
      <c r="E131" s="41">
        <f>IF(ISBLANK('2.1 Nominal investment'!E131),NA(),'2.1 Nominal investment'!E131/'Historical population and GDP'!$N128/'Historical population and GDP'!$K128)</f>
        <v>71.469993153482889</v>
      </c>
      <c r="F131" s="41">
        <f>IF(ISBLANK('2.1 Nominal investment'!F131),NA(),'2.1 Nominal investment'!F131/'Historical population and GDP'!$N128/'Historical population and GDP'!$K128)</f>
        <v>292.01546386767058</v>
      </c>
      <c r="G131" s="41">
        <f>IF(ISBLANK('2.1 Nominal investment'!G131),NA(),'2.1 Nominal investment'!G131/'Historical population and GDP'!$N128/'Historical population and GDP'!$K128)</f>
        <v>55.015250963890402</v>
      </c>
      <c r="H131" s="41">
        <f>IF(ISBLANK('2.1 Nominal investment'!H131),NA(),'2.1 Nominal investment'!H131/'Historical population and GDP'!$N128/'Historical population and GDP'!$K128)</f>
        <v>385.48786949151656</v>
      </c>
      <c r="I131" s="41">
        <f>IF(ISBLANK('2.1 Nominal investment'!I131),NA(),'2.1 Nominal investment'!I131/'Historical population and GDP'!$N128/'Historical population and GDP'!$K128)</f>
        <v>92.871836521290547</v>
      </c>
      <c r="J131" s="41">
        <f>IF(ISBLANK('2.1 Nominal investment'!J131),NA(),'2.1 Nominal investment'!J131/'Historical population and GDP'!$N128/'Historical population and GDP'!$K128)</f>
        <v>119.51106500941681</v>
      </c>
      <c r="K131" s="41">
        <f>IF(ISBLANK('2.1 Nominal investment'!K131),NA(),'2.1 Nominal investment'!K131/'Historical population and GDP'!$N128/'Historical population and GDP'!$K128)</f>
        <v>261.17208358838354</v>
      </c>
      <c r="L131" s="41">
        <f>IF(ISBLANK('2.1 Nominal investment'!L131),NA(),'2.1 Nominal investment'!L131/'Historical population and GDP'!$N128/'Historical population and GDP'!$K128)</f>
        <v>364.05165846882988</v>
      </c>
      <c r="M131" s="41">
        <f>IF(ISBLANK('2.1 Nominal investment'!M131),NA(),'2.1 Nominal investment'!M131/'Historical population and GDP'!$N128/'Historical population and GDP'!$K128)</f>
        <v>23.741912440197492</v>
      </c>
      <c r="N131" s="41">
        <f>IF(ISBLANK('2.1 Nominal investment'!N131),NA(),'2.1 Nominal investment'!N131/'Historical population and GDP'!$N128/'Historical population and GDP'!$K128)</f>
        <v>54.758720968543173</v>
      </c>
      <c r="O131" s="41"/>
      <c r="P131" s="41">
        <f>IF(ISBLANK('2.1 Nominal investment'!P131),NA(),'2.1 Nominal investment'!P131/'Historical population and GDP'!$N128/'Historical population and GDP'!$K128)</f>
        <v>967.76763680268937</v>
      </c>
      <c r="Q131" s="41">
        <f>IF(ISBLANK('2.1 Nominal investment'!Q131),NA(),'2.1 Nominal investment'!Q131/'Historical population and GDP'!$N128/'Historical population and GDP'!$K128)</f>
        <v>916.10727699666143</v>
      </c>
      <c r="R131" s="41">
        <f>IF(ISBLANK('2.1 Nominal investment'!R131),NA(),'2.1 Nominal investment'!R131/'Historical population and GDP'!$N128/'Historical population and GDP'!$K128)</f>
        <v>1883.8749137993507</v>
      </c>
      <c r="S131" s="17"/>
      <c r="T131" s="35"/>
      <c r="U131" s="13"/>
      <c r="V131" s="17"/>
      <c r="W131" s="17"/>
      <c r="X131" s="17"/>
      <c r="Y131" s="17"/>
    </row>
    <row r="132" spans="1:25">
      <c r="A132" s="4">
        <f t="shared" si="1"/>
        <v>1994</v>
      </c>
      <c r="B132" s="41">
        <f>IF(ISBLANK('2.1 Nominal investment'!B132),NA(),'2.1 Nominal investment'!B132/'Historical population and GDP'!$N129/'Historical population and GDP'!$K129)</f>
        <v>57.637586070082428</v>
      </c>
      <c r="C132" s="41">
        <f>IF(ISBLANK('2.1 Nominal investment'!C132),NA(),'2.1 Nominal investment'!C132/'Historical population and GDP'!$N129/'Historical population and GDP'!$K129)</f>
        <v>110.94809954359374</v>
      </c>
      <c r="D132" s="41">
        <f>IF(ISBLANK('2.1 Nominal investment'!D132),NA(),'2.1 Nominal investment'!D132/'Historical population and GDP'!$N129/'Historical population and GDP'!$K129)</f>
        <v>168.58568561367619</v>
      </c>
      <c r="E132" s="41">
        <f>IF(ISBLANK('2.1 Nominal investment'!E132),NA(),'2.1 Nominal investment'!E132/'Historical population and GDP'!$N129/'Historical population and GDP'!$K129)</f>
        <v>52.418592052529362</v>
      </c>
      <c r="F132" s="41">
        <f>IF(ISBLANK('2.1 Nominal investment'!F132),NA(),'2.1 Nominal investment'!F132/'Historical population and GDP'!$N129/'Historical population and GDP'!$K129)</f>
        <v>222.29301111635567</v>
      </c>
      <c r="G132" s="41">
        <f>IF(ISBLANK('2.1 Nominal investment'!G132),NA(),'2.1 Nominal investment'!G132/'Historical population and GDP'!$N129/'Historical population and GDP'!$K129)</f>
        <v>94.72754732935023</v>
      </c>
      <c r="H132" s="41">
        <f>IF(ISBLANK('2.1 Nominal investment'!H132),NA(),'2.1 Nominal investment'!H132/'Historical population and GDP'!$N129/'Historical population and GDP'!$K129)</f>
        <v>272.96616296702729</v>
      </c>
      <c r="I132" s="41">
        <f>IF(ISBLANK('2.1 Nominal investment'!I132),NA(),'2.1 Nominal investment'!I132/'Historical population and GDP'!$N129/'Historical population and GDP'!$K129)</f>
        <v>47.998984101037102</v>
      </c>
      <c r="J132" s="41">
        <f>IF(ISBLANK('2.1 Nominal investment'!J132),NA(),'2.1 Nominal investment'!J132/'Historical population and GDP'!$N129/'Historical population and GDP'!$K129)</f>
        <v>113.08954675715619</v>
      </c>
      <c r="K132" s="41">
        <f>IF(ISBLANK('2.1 Nominal investment'!K132),NA(),'2.1 Nominal investment'!K132/'Historical population and GDP'!$N129/'Historical population and GDP'!$K129)</f>
        <v>242.9202317252736</v>
      </c>
      <c r="L132" s="41">
        <f>IF(ISBLANK('2.1 Nominal investment'!L132),NA(),'2.1 Nominal investment'!L132/'Historical population and GDP'!$N129/'Historical population and GDP'!$K129)</f>
        <v>389.90398648432381</v>
      </c>
      <c r="M132" s="41">
        <f>IF(ISBLANK('2.1 Nominal investment'!M132),NA(),'2.1 Nominal investment'!M132/'Historical population and GDP'!$N129/'Historical population and GDP'!$K129)</f>
        <v>-0.91162249654581662</v>
      </c>
      <c r="N132" s="41">
        <f>IF(ISBLANK('2.1 Nominal investment'!N132),NA(),'2.1 Nominal investment'!N132/'Historical population and GDP'!$N129/'Historical population and GDP'!$K129)</f>
        <v>60.629164544339851</v>
      </c>
      <c r="O132" s="41"/>
      <c r="P132" s="41">
        <f>IF(ISBLANK('2.1 Nominal investment'!P132),NA(),'2.1 Nominal investment'!P132/'Historical population and GDP'!$N129/'Historical population and GDP'!$K129)</f>
        <v>810.99099907893867</v>
      </c>
      <c r="Q132" s="41">
        <f>IF(ISBLANK('2.1 Nominal investment'!Q132),NA(),'2.1 Nominal investment'!Q132/'Historical population and GDP'!$N129/'Historical population and GDP'!$K129)</f>
        <v>853.63029111558467</v>
      </c>
      <c r="R132" s="41">
        <f>IF(ISBLANK('2.1 Nominal investment'!R132),NA(),'2.1 Nominal investment'!R132/'Historical population and GDP'!$N129/'Historical population and GDP'!$K129)</f>
        <v>1664.6212901945237</v>
      </c>
      <c r="S132" s="17"/>
      <c r="T132" s="35"/>
      <c r="U132" s="13"/>
      <c r="V132" s="17"/>
      <c r="W132" s="17"/>
      <c r="X132" s="17"/>
      <c r="Y132" s="17"/>
    </row>
    <row r="133" spans="1:25">
      <c r="A133" s="4">
        <f t="shared" si="1"/>
        <v>1995</v>
      </c>
      <c r="B133" s="41">
        <f>IF(ISBLANK('2.1 Nominal investment'!B133),NA(),'2.1 Nominal investment'!B133/'Historical population and GDP'!$N130/'Historical population and GDP'!$K130)</f>
        <v>63.644931684840323</v>
      </c>
      <c r="C133" s="41">
        <f>IF(ISBLANK('2.1 Nominal investment'!C133),NA(),'2.1 Nominal investment'!C133/'Historical population and GDP'!$N130/'Historical population and GDP'!$K130)</f>
        <v>131.23414090969516</v>
      </c>
      <c r="D133" s="41">
        <f>IF(ISBLANK('2.1 Nominal investment'!D133),NA(),'2.1 Nominal investment'!D133/'Historical population and GDP'!$N130/'Historical population and GDP'!$K130)</f>
        <v>194.87907259453544</v>
      </c>
      <c r="E133" s="41">
        <f>IF(ISBLANK('2.1 Nominal investment'!E133),NA(),'2.1 Nominal investment'!E133/'Historical population and GDP'!$N130/'Historical population and GDP'!$K130)</f>
        <v>29.902590193550722</v>
      </c>
      <c r="F133" s="41">
        <f>IF(ISBLANK('2.1 Nominal investment'!F133),NA(),'2.1 Nominal investment'!F133/'Historical population and GDP'!$N130/'Historical population and GDP'!$K130)</f>
        <v>233.71884381148661</v>
      </c>
      <c r="G133" s="41">
        <f>IF(ISBLANK('2.1 Nominal investment'!G133),NA(),'2.1 Nominal investment'!G133/'Historical population and GDP'!$N130/'Historical population and GDP'!$K130)</f>
        <v>85.642219499875864</v>
      </c>
      <c r="H133" s="41">
        <f>IF(ISBLANK('2.1 Nominal investment'!H133),NA(),'2.1 Nominal investment'!H133/'Historical population and GDP'!$N130/'Historical population and GDP'!$K130)</f>
        <v>297.89286056896134</v>
      </c>
      <c r="I133" s="41">
        <f>IF(ISBLANK('2.1 Nominal investment'!I133),NA(),'2.1 Nominal investment'!I133/'Historical population and GDP'!$N130/'Historical population and GDP'!$K130)</f>
        <v>85.701123791103015</v>
      </c>
      <c r="J133" s="41">
        <f>IF(ISBLANK('2.1 Nominal investment'!J133),NA(),'2.1 Nominal investment'!J133/'Historical population and GDP'!$N130/'Historical population and GDP'!$K130)</f>
        <v>207.2928632241331</v>
      </c>
      <c r="K133" s="41">
        <f>IF(ISBLANK('2.1 Nominal investment'!K133),NA(),'2.1 Nominal investment'!K133/'Historical population and GDP'!$N130/'Historical population and GDP'!$K130)</f>
        <v>246.94873356018823</v>
      </c>
      <c r="L133" s="41">
        <f>IF(ISBLANK('2.1 Nominal investment'!L133),NA(),'2.1 Nominal investment'!L133/'Historical population and GDP'!$N130/'Historical population and GDP'!$K130)</f>
        <v>319.93634782809664</v>
      </c>
      <c r="M133" s="41">
        <f>IF(ISBLANK('2.1 Nominal investment'!M133),NA(),'2.1 Nominal investment'!M133/'Historical population and GDP'!$N130/'Historical population and GDP'!$K130)</f>
        <v>-9.7348003648645154</v>
      </c>
      <c r="N133" s="41">
        <f>IF(ISBLANK('2.1 Nominal investment'!N133),NA(),'2.1 Nominal investment'!N133/'Historical population and GDP'!$N130/'Historical population and GDP'!$K130)</f>
        <v>103.09174953634417</v>
      </c>
      <c r="O133" s="41"/>
      <c r="P133" s="41">
        <f>IF(ISBLANK('2.1 Nominal investment'!P133),NA(),'2.1 Nominal investment'!P133/'Historical population and GDP'!$N130/'Historical population and GDP'!$K130)</f>
        <v>842.03558666840991</v>
      </c>
      <c r="Q133" s="41">
        <f>IF(ISBLANK('2.1 Nominal investment'!Q133),NA(),'2.1 Nominal investment'!Q133/'Historical population and GDP'!$N130/'Historical population and GDP'!$K130)</f>
        <v>953.23601757500069</v>
      </c>
      <c r="R133" s="41">
        <f>IF(ISBLANK('2.1 Nominal investment'!R133),NA(),'2.1 Nominal investment'!R133/'Historical population and GDP'!$N130/'Historical population and GDP'!$K130)</f>
        <v>1795.2716042434108</v>
      </c>
      <c r="S133" s="17"/>
      <c r="T133" s="35"/>
      <c r="U133" s="13"/>
      <c r="V133" s="17"/>
      <c r="W133" s="17"/>
      <c r="X133" s="17"/>
      <c r="Y133" s="17"/>
    </row>
    <row r="134" spans="1:25">
      <c r="A134" s="4">
        <f t="shared" si="1"/>
        <v>1996</v>
      </c>
      <c r="B134" s="41">
        <f>IF(ISBLANK('2.1 Nominal investment'!B134),NA(),'2.1 Nominal investment'!B134/'Historical population and GDP'!$N131/'Historical population and GDP'!$K131)</f>
        <v>73.646221405673984</v>
      </c>
      <c r="C134" s="41">
        <f>IF(ISBLANK('2.1 Nominal investment'!C134),NA(),'2.1 Nominal investment'!C134/'Historical population and GDP'!$N131/'Historical population and GDP'!$K131)</f>
        <v>156.07461838387044</v>
      </c>
      <c r="D134" s="41">
        <f>IF(ISBLANK('2.1 Nominal investment'!D134),NA(),'2.1 Nominal investment'!D134/'Historical population and GDP'!$N131/'Historical population and GDP'!$K131)</f>
        <v>229.72083978954441</v>
      </c>
      <c r="E134" s="41">
        <f>IF(ISBLANK('2.1 Nominal investment'!E134),NA(),'2.1 Nominal investment'!E134/'Historical population and GDP'!$N131/'Historical population and GDP'!$K131)</f>
        <v>23.7966643793219</v>
      </c>
      <c r="F134" s="41">
        <f>IF(ISBLANK('2.1 Nominal investment'!F134),NA(),'2.1 Nominal investment'!F134/'Historical population and GDP'!$N131/'Historical population and GDP'!$K131)</f>
        <v>293.01611148284587</v>
      </c>
      <c r="G134" s="41">
        <f>IF(ISBLANK('2.1 Nominal investment'!G134),NA(),'2.1 Nominal investment'!G134/'Historical population and GDP'!$N131/'Historical population and GDP'!$K131)</f>
        <v>115.46418747409572</v>
      </c>
      <c r="H134" s="41">
        <f>IF(ISBLANK('2.1 Nominal investment'!H134),NA(),'2.1 Nominal investment'!H134/'Historical population and GDP'!$N131/'Historical population and GDP'!$K131)</f>
        <v>772.54396864434455</v>
      </c>
      <c r="I134" s="41">
        <f>IF(ISBLANK('2.1 Nominal investment'!I134),NA(),'2.1 Nominal investment'!I134/'Historical population and GDP'!$N131/'Historical population and GDP'!$K131)</f>
        <v>104.27700903812618</v>
      </c>
      <c r="J134" s="41">
        <f>IF(ISBLANK('2.1 Nominal investment'!J134),NA(),'2.1 Nominal investment'!J134/'Historical population and GDP'!$N131/'Historical population and GDP'!$K131)</f>
        <v>140.32017171931736</v>
      </c>
      <c r="K134" s="41">
        <f>IF(ISBLANK('2.1 Nominal investment'!K134),NA(),'2.1 Nominal investment'!K134/'Historical population and GDP'!$N131/'Historical population and GDP'!$K131)</f>
        <v>259.26378310353039</v>
      </c>
      <c r="L134" s="41">
        <f>IF(ISBLANK('2.1 Nominal investment'!L134),NA(),'2.1 Nominal investment'!L134/'Historical population and GDP'!$N131/'Historical population and GDP'!$K131)</f>
        <v>368.47496313266362</v>
      </c>
      <c r="M134" s="41">
        <f>IF(ISBLANK('2.1 Nominal investment'!M134),NA(),'2.1 Nominal investment'!M134/'Historical population and GDP'!$N131/'Historical population and GDP'!$K131)</f>
        <v>-37.134922120597871</v>
      </c>
      <c r="N134" s="41">
        <f>IF(ISBLANK('2.1 Nominal investment'!N134),NA(),'2.1 Nominal investment'!N134/'Historical population and GDP'!$N131/'Historical population and GDP'!$K131)</f>
        <v>134.61919632696473</v>
      </c>
      <c r="O134" s="41"/>
      <c r="P134" s="41">
        <f>IF(ISBLANK('2.1 Nominal investment'!P134),NA(),'2.1 Nominal investment'!P134/'Historical population and GDP'!$N131/'Historical population and GDP'!$K131)</f>
        <v>1434.5417717701523</v>
      </c>
      <c r="Q134" s="41">
        <f>IF(ISBLANK('2.1 Nominal investment'!Q134),NA(),'2.1 Nominal investment'!Q134/'Historical population and GDP'!$N131/'Historical population and GDP'!$K131)</f>
        <v>969.82020120000448</v>
      </c>
      <c r="R134" s="41">
        <f>IF(ISBLANK('2.1 Nominal investment'!R134),NA(),'2.1 Nominal investment'!R134/'Historical population and GDP'!$N131/'Historical population and GDP'!$K131)</f>
        <v>2404.3619729701572</v>
      </c>
      <c r="S134" s="17"/>
      <c r="T134" s="35"/>
      <c r="U134" s="13"/>
      <c r="V134" s="17"/>
      <c r="W134" s="17"/>
      <c r="X134" s="17"/>
      <c r="Y134" s="17"/>
    </row>
    <row r="135" spans="1:25">
      <c r="A135" s="4">
        <f t="shared" si="1"/>
        <v>1997</v>
      </c>
      <c r="B135" s="41">
        <f>IF(ISBLANK('2.1 Nominal investment'!B135),NA(),'2.1 Nominal investment'!B135/'Historical population and GDP'!$N132/'Historical population and GDP'!$K132)</f>
        <v>80.684326258845459</v>
      </c>
      <c r="C135" s="41">
        <f>IF(ISBLANK('2.1 Nominal investment'!C135),NA(),'2.1 Nominal investment'!C135/'Historical population and GDP'!$N132/'Historical population and GDP'!$K132)</f>
        <v>155.84012334066657</v>
      </c>
      <c r="D135" s="41">
        <f>IF(ISBLANK('2.1 Nominal investment'!D135),NA(),'2.1 Nominal investment'!D135/'Historical population and GDP'!$N132/'Historical population and GDP'!$K132)</f>
        <v>236.52444959951202</v>
      </c>
      <c r="E135" s="41">
        <f>IF(ISBLANK('2.1 Nominal investment'!E135),NA(),'2.1 Nominal investment'!E135/'Historical population and GDP'!$N132/'Historical population and GDP'!$K132)</f>
        <v>30.788395359590552</v>
      </c>
      <c r="F135" s="41">
        <f>IF(ISBLANK('2.1 Nominal investment'!F135),NA(),'2.1 Nominal investment'!F135/'Historical population and GDP'!$N132/'Historical population and GDP'!$K132)</f>
        <v>520.10624010871675</v>
      </c>
      <c r="G135" s="41">
        <f>IF(ISBLANK('2.1 Nominal investment'!G135),NA(),'2.1 Nominal investment'!G135/'Historical population and GDP'!$N132/'Historical population and GDP'!$K132)</f>
        <v>160.94405274476642</v>
      </c>
      <c r="H135" s="41">
        <f>IF(ISBLANK('2.1 Nominal investment'!H135),NA(),'2.1 Nominal investment'!H135/'Historical population and GDP'!$N132/'Historical population and GDP'!$K132)</f>
        <v>694.4864129081451</v>
      </c>
      <c r="I135" s="41">
        <f>IF(ISBLANK('2.1 Nominal investment'!I135),NA(),'2.1 Nominal investment'!I135/'Historical population and GDP'!$N132/'Historical population and GDP'!$K132)</f>
        <v>124.44866532158817</v>
      </c>
      <c r="J135" s="41">
        <f>IF(ISBLANK('2.1 Nominal investment'!J135),NA(),'2.1 Nominal investment'!J135/'Historical population and GDP'!$N132/'Historical population and GDP'!$K132)</f>
        <v>250.6977864926337</v>
      </c>
      <c r="K135" s="41">
        <f>IF(ISBLANK('2.1 Nominal investment'!K135),NA(),'2.1 Nominal investment'!K135/'Historical population and GDP'!$N132/'Historical population and GDP'!$K132)</f>
        <v>285.80312812964405</v>
      </c>
      <c r="L135" s="41">
        <f>IF(ISBLANK('2.1 Nominal investment'!L135),NA(),'2.1 Nominal investment'!L135/'Historical population and GDP'!$N132/'Historical population and GDP'!$K132)</f>
        <v>391.91486829636142</v>
      </c>
      <c r="M135" s="41">
        <f>IF(ISBLANK('2.1 Nominal investment'!M135),NA(),'2.1 Nominal investment'!M135/'Historical population and GDP'!$N132/'Historical population and GDP'!$K132)</f>
        <v>-85.600514889312919</v>
      </c>
      <c r="N135" s="41">
        <f>IF(ISBLANK('2.1 Nominal investment'!N135),NA(),'2.1 Nominal investment'!N135/'Historical population and GDP'!$N132/'Historical population and GDP'!$K132)</f>
        <v>60.949714704926322</v>
      </c>
      <c r="O135" s="41"/>
      <c r="P135" s="41">
        <f>IF(ISBLANK('2.1 Nominal investment'!P135),NA(),'2.1 Nominal investment'!P135/'Historical population and GDP'!$N132/'Historical population and GDP'!$K132)</f>
        <v>1642.8495507207306</v>
      </c>
      <c r="Q135" s="41">
        <f>IF(ISBLANK('2.1 Nominal investment'!Q135),NA(),'2.1 Nominal investment'!Q135/'Historical population and GDP'!$N132/'Historical population and GDP'!$K132)</f>
        <v>1028.2136480558406</v>
      </c>
      <c r="R135" s="41">
        <f>IF(ISBLANK('2.1 Nominal investment'!R135),NA(),'2.1 Nominal investment'!R135/'Historical population and GDP'!$N132/'Historical population and GDP'!$K132)</f>
        <v>2671.063198776571</v>
      </c>
      <c r="S135" s="17"/>
      <c r="T135" s="35"/>
      <c r="U135" s="13"/>
      <c r="V135" s="17"/>
      <c r="W135" s="17"/>
      <c r="X135" s="17"/>
      <c r="Y135" s="17"/>
    </row>
    <row r="136" spans="1:25">
      <c r="A136" s="4">
        <f t="shared" si="1"/>
        <v>1998</v>
      </c>
      <c r="B136" s="41">
        <f>IF(ISBLANK('2.1 Nominal investment'!B136),NA(),'2.1 Nominal investment'!B136/'Historical population and GDP'!$N133/'Historical population and GDP'!$K133)</f>
        <v>90.507532762723216</v>
      </c>
      <c r="C136" s="41">
        <f>IF(ISBLANK('2.1 Nominal investment'!C136),NA(),'2.1 Nominal investment'!C136/'Historical population and GDP'!$N133/'Historical population and GDP'!$K133)</f>
        <v>197.24379265630088</v>
      </c>
      <c r="D136" s="41">
        <f>IF(ISBLANK('2.1 Nominal investment'!D136),NA(),'2.1 Nominal investment'!D136/'Historical population and GDP'!$N133/'Historical population and GDP'!$K133)</f>
        <v>287.75132541902411</v>
      </c>
      <c r="E136" s="41">
        <f>IF(ISBLANK('2.1 Nominal investment'!E136),NA(),'2.1 Nominal investment'!E136/'Historical population and GDP'!$N133/'Historical population and GDP'!$K133)</f>
        <v>29.988271385957898</v>
      </c>
      <c r="F136" s="41">
        <f>IF(ISBLANK('2.1 Nominal investment'!F136),NA(),'2.1 Nominal investment'!F136/'Historical population and GDP'!$N133/'Historical population and GDP'!$K133)</f>
        <v>645.38259597298816</v>
      </c>
      <c r="G136" s="41">
        <f>IF(ISBLANK('2.1 Nominal investment'!G136),NA(),'2.1 Nominal investment'!G136/'Historical population and GDP'!$N133/'Historical population and GDP'!$K133)</f>
        <v>182.67524013674131</v>
      </c>
      <c r="H136" s="41">
        <f>IF(ISBLANK('2.1 Nominal investment'!H136),NA(),'2.1 Nominal investment'!H136/'Historical population and GDP'!$N133/'Historical population and GDP'!$K133)</f>
        <v>638.73817347212332</v>
      </c>
      <c r="I136" s="41">
        <f>IF(ISBLANK('2.1 Nominal investment'!I136),NA(),'2.1 Nominal investment'!I136/'Historical population and GDP'!$N133/'Historical population and GDP'!$K133)</f>
        <v>140.09717787014424</v>
      </c>
      <c r="J136" s="41">
        <f>IF(ISBLANK('2.1 Nominal investment'!J136),NA(),'2.1 Nominal investment'!J136/'Historical population and GDP'!$N133/'Historical population and GDP'!$K133)</f>
        <v>241.80488573471786</v>
      </c>
      <c r="K136" s="41">
        <f>IF(ISBLANK('2.1 Nominal investment'!K136),NA(),'2.1 Nominal investment'!K136/'Historical population and GDP'!$N133/'Historical population and GDP'!$K133)</f>
        <v>320.26214434197681</v>
      </c>
      <c r="L136" s="41">
        <f>IF(ISBLANK('2.1 Nominal investment'!L136),NA(),'2.1 Nominal investment'!L136/'Historical population and GDP'!$N133/'Historical population and GDP'!$K133)</f>
        <v>705.90987351954175</v>
      </c>
      <c r="M136" s="41">
        <f>IF(ISBLANK('2.1 Nominal investment'!M136),NA(),'2.1 Nominal investment'!M136/'Historical population and GDP'!$N133/'Historical population and GDP'!$K133)</f>
        <v>-57.846759141675413</v>
      </c>
      <c r="N136" s="41">
        <f>IF(ISBLANK('2.1 Nominal investment'!N136),NA(),'2.1 Nominal investment'!N136/'Historical population and GDP'!$N133/'Historical population and GDP'!$K133)</f>
        <v>144.34180302547671</v>
      </c>
      <c r="O136" s="41"/>
      <c r="P136" s="41">
        <f>IF(ISBLANK('2.1 Nominal investment'!P136),NA(),'2.1 Nominal investment'!P136/'Historical population and GDP'!$N133/'Historical population and GDP'!$K133)</f>
        <v>1784.5356063868348</v>
      </c>
      <c r="Q136" s="41">
        <f>IF(ISBLANK('2.1 Nominal investment'!Q136),NA(),'2.1 Nominal investment'!Q136/'Historical population and GDP'!$N133/'Historical population and GDP'!$K133)</f>
        <v>1494.5691253501818</v>
      </c>
      <c r="R136" s="41">
        <f>IF(ISBLANK('2.1 Nominal investment'!R136),NA(),'2.1 Nominal investment'!R136/'Historical population and GDP'!$N133/'Historical population and GDP'!$K133)</f>
        <v>3279.1047317370171</v>
      </c>
      <c r="S136" s="17"/>
      <c r="T136" s="35"/>
      <c r="U136" s="13"/>
      <c r="V136" s="17"/>
      <c r="W136" s="17"/>
      <c r="X136" s="17"/>
      <c r="Y136" s="17"/>
    </row>
    <row r="137" spans="1:25">
      <c r="A137" s="4">
        <f t="shared" ref="A137:A161" si="2">A136+1</f>
        <v>1999</v>
      </c>
      <c r="B137" s="41">
        <f>IF(ISBLANK('2.1 Nominal investment'!B137),NA(),'2.1 Nominal investment'!B137/'Historical population and GDP'!$N134/'Historical population and GDP'!$K134)</f>
        <v>114.3629850715411</v>
      </c>
      <c r="C137" s="41">
        <f>IF(ISBLANK('2.1 Nominal investment'!C137),NA(),'2.1 Nominal investment'!C137/'Historical population and GDP'!$N134/'Historical population and GDP'!$K134)</f>
        <v>192.93778482041347</v>
      </c>
      <c r="D137" s="41">
        <f>IF(ISBLANK('2.1 Nominal investment'!D137),NA(),'2.1 Nominal investment'!D137/'Historical population and GDP'!$N134/'Historical population and GDP'!$K134)</f>
        <v>307.30076989195459</v>
      </c>
      <c r="E137" s="41">
        <f>IF(ISBLANK('2.1 Nominal investment'!E137),NA(),'2.1 Nominal investment'!E137/'Historical population and GDP'!$N134/'Historical population and GDP'!$K134)</f>
        <v>32.276893649849214</v>
      </c>
      <c r="F137" s="41">
        <f>IF(ISBLANK('2.1 Nominal investment'!F137),NA(),'2.1 Nominal investment'!F137/'Historical population and GDP'!$N134/'Historical population and GDP'!$K134)</f>
        <v>369.89616860240056</v>
      </c>
      <c r="G137" s="41">
        <f>IF(ISBLANK('2.1 Nominal investment'!G137),NA(),'2.1 Nominal investment'!G137/'Historical population and GDP'!$N134/'Historical population and GDP'!$K134)</f>
        <v>244.63573930634794</v>
      </c>
      <c r="H137" s="41">
        <f>IF(ISBLANK('2.1 Nominal investment'!H137),NA(),'2.1 Nominal investment'!H137/'Historical population and GDP'!$N134/'Historical population and GDP'!$K134)</f>
        <v>548.2650643984889</v>
      </c>
      <c r="I137" s="41">
        <f>IF(ISBLANK('2.1 Nominal investment'!I137),NA(),'2.1 Nominal investment'!I137/'Historical population and GDP'!$N134/'Historical population and GDP'!$K134)</f>
        <v>128.29473184337405</v>
      </c>
      <c r="J137" s="41">
        <f>IF(ISBLANK('2.1 Nominal investment'!J137),NA(),'2.1 Nominal investment'!J137/'Historical population and GDP'!$N134/'Historical population and GDP'!$K134)</f>
        <v>248.90001322214982</v>
      </c>
      <c r="K137" s="41">
        <f>IF(ISBLANK('2.1 Nominal investment'!K137),NA(),'2.1 Nominal investment'!K137/'Historical population and GDP'!$N134/'Historical population and GDP'!$K134)</f>
        <v>317.4219224257659</v>
      </c>
      <c r="L137" s="41">
        <f>IF(ISBLANK('2.1 Nominal investment'!L137),NA(),'2.1 Nominal investment'!L137/'Historical population and GDP'!$N134/'Historical population and GDP'!$K134)</f>
        <v>445.50241664352149</v>
      </c>
      <c r="M137" s="41">
        <f>IF(ISBLANK('2.1 Nominal investment'!M137),NA(),'2.1 Nominal investment'!M137/'Historical population and GDP'!$N134/'Historical population and GDP'!$K134)</f>
        <v>-80.030355381750454</v>
      </c>
      <c r="N137" s="41">
        <f>IF(ISBLANK('2.1 Nominal investment'!N137),NA(),'2.1 Nominal investment'!N137/'Historical population and GDP'!$N134/'Historical population and GDP'!$K134)</f>
        <v>121.92378794232441</v>
      </c>
      <c r="O137" s="41"/>
      <c r="P137" s="41">
        <f>IF(ISBLANK('2.1 Nominal investment'!P137),NA(),'2.1 Nominal investment'!P137/'Historical population and GDP'!$N134/'Historical population and GDP'!$K134)</f>
        <v>1502.3746358490412</v>
      </c>
      <c r="Q137" s="41">
        <f>IF(ISBLANK('2.1 Nominal investment'!Q137),NA(),'2.1 Nominal investment'!Q137/'Historical population and GDP'!$N134/'Historical population and GDP'!$K134)</f>
        <v>1182.0125166953853</v>
      </c>
      <c r="R137" s="41">
        <f>IF(ISBLANK('2.1 Nominal investment'!R137),NA(),'2.1 Nominal investment'!R137/'Historical population and GDP'!$N134/'Historical population and GDP'!$K134)</f>
        <v>2684.387152544426</v>
      </c>
      <c r="S137" s="17"/>
      <c r="T137" s="35"/>
      <c r="U137" s="13"/>
      <c r="V137" s="17"/>
      <c r="W137" s="17"/>
      <c r="X137" s="17"/>
      <c r="Y137" s="17"/>
    </row>
    <row r="138" spans="1:25">
      <c r="A138" s="4">
        <f t="shared" si="2"/>
        <v>2000</v>
      </c>
      <c r="B138" s="41">
        <f>IF(ISBLANK('2.1 Nominal investment'!B138),NA(),'2.1 Nominal investment'!B138/'Historical population and GDP'!$N135/'Historical population and GDP'!$K135)</f>
        <v>126.98797361514436</v>
      </c>
      <c r="C138" s="41">
        <f>IF(ISBLANK('2.1 Nominal investment'!C138),NA(),'2.1 Nominal investment'!C138/'Historical population and GDP'!$N135/'Historical population and GDP'!$K135)</f>
        <v>229.25813263686254</v>
      </c>
      <c r="D138" s="41">
        <f>IF(ISBLANK('2.1 Nominal investment'!D138),NA(),'2.1 Nominal investment'!D138/'Historical population and GDP'!$N135/'Historical population and GDP'!$K135)</f>
        <v>356.24610625200694</v>
      </c>
      <c r="E138" s="41">
        <f>IF(ISBLANK('2.1 Nominal investment'!E138),NA(),'2.1 Nominal investment'!E138/'Historical population and GDP'!$N135/'Historical population and GDP'!$K135)</f>
        <v>26.050798231804098</v>
      </c>
      <c r="F138" s="41">
        <f>IF(ISBLANK('2.1 Nominal investment'!F138),NA(),'2.1 Nominal investment'!F138/'Historical population and GDP'!$N135/'Historical population and GDP'!$K135)</f>
        <v>430.00595443616243</v>
      </c>
      <c r="G138" s="41">
        <f>IF(ISBLANK('2.1 Nominal investment'!G138),NA(),'2.1 Nominal investment'!G138/'Historical population and GDP'!$N135/'Historical population and GDP'!$K135)</f>
        <v>304.4606262353505</v>
      </c>
      <c r="H138" s="41">
        <f>IF(ISBLANK('2.1 Nominal investment'!H138),NA(),'2.1 Nominal investment'!H138/'Historical population and GDP'!$N135/'Historical population and GDP'!$K135)</f>
        <v>683.19200711635074</v>
      </c>
      <c r="I138" s="41">
        <f>IF(ISBLANK('2.1 Nominal investment'!I138),NA(),'2.1 Nominal investment'!I138/'Historical population and GDP'!$N135/'Historical population and GDP'!$K135)</f>
        <v>155.36059264697354</v>
      </c>
      <c r="J138" s="41">
        <f>IF(ISBLANK('2.1 Nominal investment'!J138),NA(),'2.1 Nominal investment'!J138/'Historical population and GDP'!$N135/'Historical population and GDP'!$K135)</f>
        <v>284.48092482382214</v>
      </c>
      <c r="K138" s="41">
        <f>IF(ISBLANK('2.1 Nominal investment'!K138),NA(),'2.1 Nominal investment'!K138/'Historical population and GDP'!$N135/'Historical population and GDP'!$K135)</f>
        <v>325.73541883759253</v>
      </c>
      <c r="L138" s="41">
        <f>IF(ISBLANK('2.1 Nominal investment'!L138),NA(),'2.1 Nominal investment'!L138/'Historical population and GDP'!$N135/'Historical population and GDP'!$K135)</f>
        <v>705.87453010304796</v>
      </c>
      <c r="M138" s="41">
        <f>IF(ISBLANK('2.1 Nominal investment'!M138),NA(),'2.1 Nominal investment'!M138/'Historical population and GDP'!$N135/'Historical population and GDP'!$K135)</f>
        <v>-13.333469906158006</v>
      </c>
      <c r="N138" s="41">
        <f>IF(ISBLANK('2.1 Nominal investment'!N138),NA(),'2.1 Nominal investment'!N138/'Historical population and GDP'!$N135/'Historical population and GDP'!$K135)</f>
        <v>114.31165218491567</v>
      </c>
      <c r="O138" s="41"/>
      <c r="P138" s="41">
        <f>IF(ISBLANK('2.1 Nominal investment'!P138),NA(),'2.1 Nominal investment'!P138/'Historical population and GDP'!$N135/'Historical population and GDP'!$K135)</f>
        <v>1799.9554922716745</v>
      </c>
      <c r="Q138" s="41">
        <f>IF(ISBLANK('2.1 Nominal investment'!Q138),NA(),'2.1 Nominal investment'!Q138/'Historical population and GDP'!$N135/'Historical population and GDP'!$K135)</f>
        <v>1572.429648690194</v>
      </c>
      <c r="R138" s="41">
        <f>IF(ISBLANK('2.1 Nominal investment'!R138),NA(),'2.1 Nominal investment'!R138/'Historical population and GDP'!$N135/'Historical population and GDP'!$K135)</f>
        <v>3372.3851409618687</v>
      </c>
      <c r="S138" s="17"/>
      <c r="T138" s="35"/>
      <c r="U138" s="13"/>
      <c r="V138" s="17"/>
      <c r="W138" s="17"/>
      <c r="X138" s="17"/>
      <c r="Y138" s="17"/>
    </row>
    <row r="139" spans="1:25">
      <c r="A139" s="4">
        <f t="shared" si="2"/>
        <v>2001</v>
      </c>
      <c r="B139" s="41">
        <f>IF(ISBLANK('2.1 Nominal investment'!B139),NA(),'2.1 Nominal investment'!B139/'Historical population and GDP'!$N136/'Historical population and GDP'!$K136)</f>
        <v>100.49550964842315</v>
      </c>
      <c r="C139" s="41">
        <f>IF(ISBLANK('2.1 Nominal investment'!C139),NA(),'2.1 Nominal investment'!C139/'Historical population and GDP'!$N136/'Historical population and GDP'!$K136)</f>
        <v>275.07768595986136</v>
      </c>
      <c r="D139" s="41">
        <f>IF(ISBLANK('2.1 Nominal investment'!D139),NA(),'2.1 Nominal investment'!D139/'Historical population and GDP'!$N136/'Historical population and GDP'!$K136)</f>
        <v>375.57319560828449</v>
      </c>
      <c r="E139" s="41">
        <f>IF(ISBLANK('2.1 Nominal investment'!E139),NA(),'2.1 Nominal investment'!E139/'Historical population and GDP'!$N136/'Historical population and GDP'!$K136)</f>
        <v>34.918730511928331</v>
      </c>
      <c r="F139" s="41">
        <f>IF(ISBLANK('2.1 Nominal investment'!F139),NA(),'2.1 Nominal investment'!F139/'Historical population and GDP'!$N136/'Historical population and GDP'!$K136)</f>
        <v>335.27190132000032</v>
      </c>
      <c r="G139" s="41">
        <f>IF(ISBLANK('2.1 Nominal investment'!G139),NA(),'2.1 Nominal investment'!G139/'Historical population and GDP'!$N136/'Historical population and GDP'!$K136)</f>
        <v>304.46735967428924</v>
      </c>
      <c r="H139" s="41">
        <f>IF(ISBLANK('2.1 Nominal investment'!H139),NA(),'2.1 Nominal investment'!H139/'Historical population and GDP'!$N136/'Historical population and GDP'!$K136)</f>
        <v>1004.979545882578</v>
      </c>
      <c r="I139" s="41">
        <f>IF(ISBLANK('2.1 Nominal investment'!I139),NA(),'2.1 Nominal investment'!I139/'Historical population and GDP'!$N136/'Historical population and GDP'!$K136)</f>
        <v>218.65196734734076</v>
      </c>
      <c r="J139" s="41">
        <f>IF(ISBLANK('2.1 Nominal investment'!J139),NA(),'2.1 Nominal investment'!J139/'Historical population and GDP'!$N136/'Historical population and GDP'!$K136)</f>
        <v>197.42440094213705</v>
      </c>
      <c r="K139" s="41">
        <f>IF(ISBLANK('2.1 Nominal investment'!K139),NA(),'2.1 Nominal investment'!K139/'Historical population and GDP'!$N136/'Historical population and GDP'!$K136)</f>
        <v>257.04001758790554</v>
      </c>
      <c r="L139" s="41">
        <f>IF(ISBLANK('2.1 Nominal investment'!L139),NA(),'2.1 Nominal investment'!L139/'Historical population and GDP'!$N136/'Historical population and GDP'!$K136)</f>
        <v>368.19446698077462</v>
      </c>
      <c r="M139" s="41">
        <f>IF(ISBLANK('2.1 Nominal investment'!M139),NA(),'2.1 Nominal investment'!M139/'Historical population and GDP'!$N136/'Historical population and GDP'!$K136)</f>
        <v>64.450609910616421</v>
      </c>
      <c r="N139" s="41">
        <f>IF(ISBLANK('2.1 Nominal investment'!N139),NA(),'2.1 Nominal investment'!N139/'Historical population and GDP'!$N136/'Historical population and GDP'!$K136)</f>
        <v>129.10280261576315</v>
      </c>
      <c r="O139" s="41"/>
      <c r="P139" s="41">
        <f>IF(ISBLANK('2.1 Nominal investment'!P139),NA(),'2.1 Nominal investment'!P139/'Historical population and GDP'!$N136/'Historical population and GDP'!$K136)</f>
        <v>2055.2107329970804</v>
      </c>
      <c r="Q139" s="41">
        <f>IF(ISBLANK('2.1 Nominal investment'!Q139),NA(),'2.1 Nominal investment'!Q139/'Historical population and GDP'!$N136/'Historical population and GDP'!$K136)</f>
        <v>1234.8642653845375</v>
      </c>
      <c r="R139" s="41">
        <f>IF(ISBLANK('2.1 Nominal investment'!R139),NA(),'2.1 Nominal investment'!R139/'Historical population and GDP'!$N136/'Historical population and GDP'!$K136)</f>
        <v>3290.0749983816181</v>
      </c>
      <c r="S139" s="17"/>
      <c r="T139" s="35"/>
      <c r="U139" s="13"/>
      <c r="V139" s="17"/>
      <c r="W139" s="17"/>
      <c r="X139" s="17"/>
      <c r="Y139" s="17"/>
    </row>
    <row r="140" spans="1:25">
      <c r="A140" s="4">
        <f t="shared" si="2"/>
        <v>2002</v>
      </c>
      <c r="B140" s="41">
        <f>IF(ISBLANK('2.1 Nominal investment'!B140),NA(),'2.1 Nominal investment'!B140/'Historical population and GDP'!$N137/'Historical population and GDP'!$K137)</f>
        <v>159.75809422167018</v>
      </c>
      <c r="C140" s="41">
        <f>IF(ISBLANK('2.1 Nominal investment'!C140),NA(),'2.1 Nominal investment'!C140/'Historical population and GDP'!$N137/'Historical population and GDP'!$K137)</f>
        <v>294.24841081460931</v>
      </c>
      <c r="D140" s="41">
        <f>IF(ISBLANK('2.1 Nominal investment'!D140),NA(),'2.1 Nominal investment'!D140/'Historical population and GDP'!$N137/'Historical population and GDP'!$K137)</f>
        <v>454.00650503627946</v>
      </c>
      <c r="E140" s="41">
        <f>IF(ISBLANK('2.1 Nominal investment'!E140),NA(),'2.1 Nominal investment'!E140/'Historical population and GDP'!$N137/'Historical population and GDP'!$K137)</f>
        <v>21.003191718006658</v>
      </c>
      <c r="F140" s="41">
        <f>IF(ISBLANK('2.1 Nominal investment'!F140),NA(),'2.1 Nominal investment'!F140/'Historical population and GDP'!$N137/'Historical population and GDP'!$K137)</f>
        <v>301.9865016462245</v>
      </c>
      <c r="G140" s="41">
        <f>IF(ISBLANK('2.1 Nominal investment'!G140),NA(),'2.1 Nominal investment'!G140/'Historical population and GDP'!$N137/'Historical population and GDP'!$K137)</f>
        <v>350.89246781945769</v>
      </c>
      <c r="H140" s="41">
        <f>IF(ISBLANK('2.1 Nominal investment'!H140),NA(),'2.1 Nominal investment'!H140/'Historical population and GDP'!$N137/'Historical population and GDP'!$K137)</f>
        <v>509.56684884607705</v>
      </c>
      <c r="I140" s="41">
        <f>IF(ISBLANK('2.1 Nominal investment'!I140),NA(),'2.1 Nominal investment'!I140/'Historical population and GDP'!$N137/'Historical population and GDP'!$K137)</f>
        <v>195.84744133988414</v>
      </c>
      <c r="J140" s="41">
        <f>IF(ISBLANK('2.1 Nominal investment'!J140),NA(),'2.1 Nominal investment'!J140/'Historical population and GDP'!$N137/'Historical population and GDP'!$K137)</f>
        <v>219.6490465041187</v>
      </c>
      <c r="K140" s="41">
        <f>IF(ISBLANK('2.1 Nominal investment'!K140),NA(),'2.1 Nominal investment'!K140/'Historical population and GDP'!$N137/'Historical population and GDP'!$K137)</f>
        <v>283.7036644954897</v>
      </c>
      <c r="L140" s="41">
        <f>IF(ISBLANK('2.1 Nominal investment'!L140),NA(),'2.1 Nominal investment'!L140/'Historical population and GDP'!$N137/'Historical population and GDP'!$K137)</f>
        <v>526.09795517301882</v>
      </c>
      <c r="M140" s="41">
        <f>IF(ISBLANK('2.1 Nominal investment'!M140),NA(),'2.1 Nominal investment'!M140/'Historical population and GDP'!$N137/'Historical population and GDP'!$K137)</f>
        <v>66.902548359043777</v>
      </c>
      <c r="N140" s="41">
        <f>IF(ISBLANK('2.1 Nominal investment'!N140),NA(),'2.1 Nominal investment'!N140/'Historical population and GDP'!$N137/'Historical population and GDP'!$K137)</f>
        <v>163.86564075295516</v>
      </c>
      <c r="O140" s="41"/>
      <c r="P140" s="41">
        <f>IF(ISBLANK('2.1 Nominal investment'!P140),NA(),'2.1 Nominal investment'!P140/'Historical population and GDP'!$N137/'Historical population and GDP'!$K137)</f>
        <v>1637.4555150660453</v>
      </c>
      <c r="Q140" s="41">
        <f>IF(ISBLANK('2.1 Nominal investment'!Q140),NA(),'2.1 Nominal investment'!Q140/'Historical population and GDP'!$N137/'Historical population and GDP'!$K137)</f>
        <v>1456.0662966245104</v>
      </c>
      <c r="R140" s="41">
        <f>IF(ISBLANK('2.1 Nominal investment'!R140),NA(),'2.1 Nominal investment'!R140/'Historical population and GDP'!$N137/'Historical population and GDP'!$K137)</f>
        <v>3093.5218116905558</v>
      </c>
      <c r="S140" s="17"/>
      <c r="T140" s="35"/>
      <c r="U140" s="13"/>
      <c r="V140" s="17"/>
      <c r="W140" s="17"/>
      <c r="X140" s="17"/>
      <c r="Y140" s="17"/>
    </row>
    <row r="141" spans="1:25">
      <c r="A141" s="4">
        <f t="shared" si="2"/>
        <v>2003</v>
      </c>
      <c r="B141" s="41">
        <f>IF(ISBLANK('2.1 Nominal investment'!B141),NA(),'2.1 Nominal investment'!B141/'Historical population and GDP'!$N138/'Historical population and GDP'!$K138)</f>
        <v>137.05981979783408</v>
      </c>
      <c r="C141" s="41">
        <f>IF(ISBLANK('2.1 Nominal investment'!C141),NA(),'2.1 Nominal investment'!C141/'Historical population and GDP'!$N138/'Historical population and GDP'!$K138)</f>
        <v>295.20448677664166</v>
      </c>
      <c r="D141" s="41">
        <f>IF(ISBLANK('2.1 Nominal investment'!D141),NA(),'2.1 Nominal investment'!D141/'Historical population and GDP'!$N138/'Historical population and GDP'!$K138)</f>
        <v>432.26430657447571</v>
      </c>
      <c r="E141" s="41">
        <f>IF(ISBLANK('2.1 Nominal investment'!E141),NA(),'2.1 Nominal investment'!E141/'Historical population and GDP'!$N138/'Historical population and GDP'!$K138)</f>
        <v>27.734882546085775</v>
      </c>
      <c r="F141" s="41">
        <f>IF(ISBLANK('2.1 Nominal investment'!F141),NA(),'2.1 Nominal investment'!F141/'Historical population and GDP'!$N138/'Historical population and GDP'!$K138)</f>
        <v>385.12452932438725</v>
      </c>
      <c r="G141" s="41">
        <f>IF(ISBLANK('2.1 Nominal investment'!G141),NA(),'2.1 Nominal investment'!G141/'Historical population and GDP'!$N138/'Historical population and GDP'!$K138)</f>
        <v>272.75767318885403</v>
      </c>
      <c r="H141" s="41">
        <f>IF(ISBLANK('2.1 Nominal investment'!H141),NA(),'2.1 Nominal investment'!H141/'Historical population and GDP'!$N138/'Historical population and GDP'!$K138)</f>
        <v>539.57146450056428</v>
      </c>
      <c r="I141" s="41">
        <f>IF(ISBLANK('2.1 Nominal investment'!I141),NA(),'2.1 Nominal investment'!I141/'Historical population and GDP'!$N138/'Historical population and GDP'!$K138)</f>
        <v>236.17716751977392</v>
      </c>
      <c r="J141" s="41">
        <f>IF(ISBLANK('2.1 Nominal investment'!J141),NA(),'2.1 Nominal investment'!J141/'Historical population and GDP'!$N138/'Historical population and GDP'!$K138)</f>
        <v>189.95159354282481</v>
      </c>
      <c r="K141" s="41">
        <f>IF(ISBLANK('2.1 Nominal investment'!K141),NA(),'2.1 Nominal investment'!K141/'Historical population and GDP'!$N138/'Historical population and GDP'!$K138)</f>
        <v>359.03771394443083</v>
      </c>
      <c r="L141" s="41">
        <f>IF(ISBLANK('2.1 Nominal investment'!L141),NA(),'2.1 Nominal investment'!L141/'Historical population and GDP'!$N138/'Historical population and GDP'!$K138)</f>
        <v>463.08243351930378</v>
      </c>
      <c r="M141" s="41">
        <f>IF(ISBLANK('2.1 Nominal investment'!M141),NA(),'2.1 Nominal investment'!M141/'Historical population and GDP'!$N138/'Historical population and GDP'!$K138)</f>
        <v>74.214468569066682</v>
      </c>
      <c r="N141" s="41">
        <f>IF(ISBLANK('2.1 Nominal investment'!N141),NA(),'2.1 Nominal investment'!N141/'Historical population and GDP'!$N138/'Historical population and GDP'!$K138)</f>
        <v>163.50986323108268</v>
      </c>
      <c r="O141" s="41"/>
      <c r="P141" s="41">
        <f>IF(ISBLANK('2.1 Nominal investment'!P141),NA(),'2.1 Nominal investment'!P141/'Historical population and GDP'!$N138/'Historical population and GDP'!$K138)</f>
        <v>1657.4528561343668</v>
      </c>
      <c r="Q141" s="41">
        <f>IF(ISBLANK('2.1 Nominal investment'!Q141),NA(),'2.1 Nominal investment'!Q141/'Historical population and GDP'!$N138/'Historical population and GDP'!$K138)</f>
        <v>1485.9732403264827</v>
      </c>
      <c r="R141" s="41">
        <f>IF(ISBLANK('2.1 Nominal investment'!R141),NA(),'2.1 Nominal investment'!R141/'Historical population and GDP'!$N138/'Historical population and GDP'!$K138)</f>
        <v>3143.4260964608497</v>
      </c>
      <c r="S141" s="17"/>
      <c r="T141" s="35"/>
      <c r="U141" s="13"/>
      <c r="V141" s="17"/>
      <c r="W141" s="17"/>
      <c r="X141" s="17"/>
      <c r="Y141" s="17"/>
    </row>
    <row r="142" spans="1:25">
      <c r="A142" s="4">
        <f t="shared" si="2"/>
        <v>2004</v>
      </c>
      <c r="B142" s="41">
        <f>IF(ISBLANK('2.1 Nominal investment'!B142),NA(),'2.1 Nominal investment'!B142/'Historical population and GDP'!$N139/'Historical population and GDP'!$K139)</f>
        <v>162.91398576372868</v>
      </c>
      <c r="C142" s="41">
        <f>IF(ISBLANK('2.1 Nominal investment'!C142),NA(),'2.1 Nominal investment'!C142/'Historical population and GDP'!$N139/'Historical population and GDP'!$K139)</f>
        <v>351.90968228374544</v>
      </c>
      <c r="D142" s="41">
        <f>IF(ISBLANK('2.1 Nominal investment'!D142),NA(),'2.1 Nominal investment'!D142/'Historical population and GDP'!$N139/'Historical population and GDP'!$K139)</f>
        <v>514.82366804747414</v>
      </c>
      <c r="E142" s="41">
        <f>IF(ISBLANK('2.1 Nominal investment'!E142),NA(),'2.1 Nominal investment'!E142/'Historical population and GDP'!$N139/'Historical population and GDP'!$K139)</f>
        <v>44.24108511981143</v>
      </c>
      <c r="F142" s="41">
        <f>IF(ISBLANK('2.1 Nominal investment'!F142),NA(),'2.1 Nominal investment'!F142/'Historical population and GDP'!$N139/'Historical population and GDP'!$K139)</f>
        <v>471.62229175093535</v>
      </c>
      <c r="G142" s="41">
        <f>IF(ISBLANK('2.1 Nominal investment'!G142),NA(),'2.1 Nominal investment'!G142/'Historical population and GDP'!$N139/'Historical population and GDP'!$K139)</f>
        <v>345.47300730518555</v>
      </c>
      <c r="H142" s="41">
        <f>IF(ISBLANK('2.1 Nominal investment'!H142),NA(),'2.1 Nominal investment'!H142/'Historical population and GDP'!$N139/'Historical population and GDP'!$K139)</f>
        <v>440.78895204147653</v>
      </c>
      <c r="I142" s="41">
        <f>IF(ISBLANK('2.1 Nominal investment'!I142),NA(),'2.1 Nominal investment'!I142/'Historical population and GDP'!$N139/'Historical population and GDP'!$K139)</f>
        <v>218.82729530163505</v>
      </c>
      <c r="J142" s="41">
        <f>IF(ISBLANK('2.1 Nominal investment'!J142),NA(),'2.1 Nominal investment'!J142/'Historical population and GDP'!$N139/'Historical population and GDP'!$K139)</f>
        <v>258.4001160077803</v>
      </c>
      <c r="K142" s="41">
        <f>IF(ISBLANK('2.1 Nominal investment'!K142),NA(),'2.1 Nominal investment'!K142/'Historical population and GDP'!$N139/'Historical population and GDP'!$K139)</f>
        <v>387.52356819912205</v>
      </c>
      <c r="L142" s="41">
        <f>IF(ISBLANK('2.1 Nominal investment'!L142),NA(),'2.1 Nominal investment'!L142/'Historical population and GDP'!$N139/'Historical population and GDP'!$K139)</f>
        <v>577.58191911011681</v>
      </c>
      <c r="M142" s="41">
        <f>IF(ISBLANK('2.1 Nominal investment'!M142),NA(),'2.1 Nominal investment'!M142/'Historical population and GDP'!$N139/'Historical population and GDP'!$K139)</f>
        <v>70.190578263770931</v>
      </c>
      <c r="N142" s="41">
        <f>IF(ISBLANK('2.1 Nominal investment'!N142),NA(),'2.1 Nominal investment'!N142/'Historical population and GDP'!$N139/'Historical population and GDP'!$K139)</f>
        <v>125.13458976535009</v>
      </c>
      <c r="O142" s="41"/>
      <c r="P142" s="41">
        <f>IF(ISBLANK('2.1 Nominal investment'!P142),NA(),'2.1 Nominal investment'!P142/'Historical population and GDP'!$N139/'Historical population and GDP'!$K139)</f>
        <v>1816.9490042648829</v>
      </c>
      <c r="Q142" s="41">
        <f>IF(ISBLANK('2.1 Nominal investment'!Q142),NA(),'2.1 Nominal investment'!Q142/'Historical population and GDP'!$N139/'Historical population and GDP'!$K139)</f>
        <v>1637.6580666477753</v>
      </c>
      <c r="R142" s="41">
        <f>IF(ISBLANK('2.1 Nominal investment'!R142),NA(),'2.1 Nominal investment'!R142/'Historical population and GDP'!$N139/'Historical population and GDP'!$K139)</f>
        <v>3454.6070709126579</v>
      </c>
      <c r="S142" s="17"/>
      <c r="T142" s="35"/>
      <c r="U142" s="13"/>
      <c r="V142" s="17"/>
      <c r="W142" s="17"/>
      <c r="X142" s="17"/>
      <c r="Y142" s="17"/>
    </row>
    <row r="143" spans="1:25">
      <c r="A143" s="4">
        <f t="shared" si="2"/>
        <v>2005</v>
      </c>
      <c r="B143" s="41">
        <f>IF(ISBLANK('2.1 Nominal investment'!B143),NA(),'2.1 Nominal investment'!B143/'Historical population and GDP'!$N140/'Historical population and GDP'!$K140)</f>
        <v>208.61745064919131</v>
      </c>
      <c r="C143" s="41">
        <f>IF(ISBLANK('2.1 Nominal investment'!C143),NA(),'2.1 Nominal investment'!C143/'Historical population and GDP'!$N140/'Historical population and GDP'!$K140)</f>
        <v>310.84933692757733</v>
      </c>
      <c r="D143" s="41">
        <f>IF(ISBLANK('2.1 Nominal investment'!D143),NA(),'2.1 Nominal investment'!D143/'Historical population and GDP'!$N140/'Historical population and GDP'!$K140)</f>
        <v>519.46678757676864</v>
      </c>
      <c r="E143" s="41">
        <f>IF(ISBLANK('2.1 Nominal investment'!E143),NA(),'2.1 Nominal investment'!E143/'Historical population and GDP'!$N140/'Historical population and GDP'!$K140)</f>
        <v>95.270263341411948</v>
      </c>
      <c r="F143" s="41">
        <f>IF(ISBLANK('2.1 Nominal investment'!F143),NA(),'2.1 Nominal investment'!F143/'Historical population and GDP'!$N140/'Historical population and GDP'!$K140)</f>
        <v>499.39563947418787</v>
      </c>
      <c r="G143" s="41">
        <f>IF(ISBLANK('2.1 Nominal investment'!G143),NA(),'2.1 Nominal investment'!G143/'Historical population and GDP'!$N140/'Historical population and GDP'!$K140)</f>
        <v>335.04545739661182</v>
      </c>
      <c r="H143" s="41">
        <f>IF(ISBLANK('2.1 Nominal investment'!H143),NA(),'2.1 Nominal investment'!H143/'Historical population and GDP'!$N140/'Historical population and GDP'!$K140)</f>
        <v>525.97324235357371</v>
      </c>
      <c r="I143" s="41">
        <f>IF(ISBLANK('2.1 Nominal investment'!I143),NA(),'2.1 Nominal investment'!I143/'Historical population and GDP'!$N140/'Historical population and GDP'!$K140)</f>
        <v>208.5783379933128</v>
      </c>
      <c r="J143" s="41">
        <f>IF(ISBLANK('2.1 Nominal investment'!J143),NA(),'2.1 Nominal investment'!J143/'Historical population and GDP'!$N140/'Historical population and GDP'!$K140)</f>
        <v>233.91603224271424</v>
      </c>
      <c r="K143" s="41">
        <f>IF(ISBLANK('2.1 Nominal investment'!K143),NA(),'2.1 Nominal investment'!K143/'Historical population and GDP'!$N140/'Historical population and GDP'!$K140)</f>
        <v>397.44561666146484</v>
      </c>
      <c r="L143" s="41">
        <f>IF(ISBLANK('2.1 Nominal investment'!L143),NA(),'2.1 Nominal investment'!L143/'Historical population and GDP'!$N140/'Historical population and GDP'!$K140)</f>
        <v>712.78130416113174</v>
      </c>
      <c r="M143" s="41">
        <f>IF(ISBLANK('2.1 Nominal investment'!M143),NA(),'2.1 Nominal investment'!M143/'Historical population and GDP'!$N140/'Historical population and GDP'!$K140)</f>
        <v>100.76838525348033</v>
      </c>
      <c r="N143" s="41">
        <f>IF(ISBLANK('2.1 Nominal investment'!N143),NA(),'2.1 Nominal investment'!N143/'Historical population and GDP'!$N140/'Historical population and GDP'!$K140)</f>
        <v>114.75008520654355</v>
      </c>
      <c r="O143" s="41"/>
      <c r="P143" s="41">
        <f>IF(ISBLANK('2.1 Nominal investment'!P143),NA(),'2.1 Nominal investment'!P143/'Historical population and GDP'!$N140/'Historical population and GDP'!$K140)</f>
        <v>1975.1513901425537</v>
      </c>
      <c r="Q143" s="41">
        <f>IF(ISBLANK('2.1 Nominal investment'!Q143),NA(),'2.1 Nominal investment'!Q143/'Historical population and GDP'!$N140/'Historical population and GDP'!$K140)</f>
        <v>1768.2397615186476</v>
      </c>
      <c r="R143" s="41">
        <f>IF(ISBLANK('2.1 Nominal investment'!R143),NA(),'2.1 Nominal investment'!R143/'Historical population and GDP'!$N140/'Historical population and GDP'!$K140)</f>
        <v>3743.3911516612015</v>
      </c>
      <c r="S143" s="17"/>
      <c r="T143" s="35"/>
      <c r="U143" s="13"/>
      <c r="V143" s="17"/>
      <c r="W143" s="17"/>
      <c r="X143" s="17"/>
      <c r="Y143" s="17"/>
    </row>
    <row r="144" spans="1:25">
      <c r="A144" s="4">
        <f t="shared" si="2"/>
        <v>2006</v>
      </c>
      <c r="B144" s="41">
        <f>IF(ISBLANK('2.1 Nominal investment'!B144),NA(),'2.1 Nominal investment'!B144/'Historical population and GDP'!$N141/'Historical population and GDP'!$K141)</f>
        <v>266.02736288059384</v>
      </c>
      <c r="C144" s="41">
        <f>IF(ISBLANK('2.1 Nominal investment'!C144),NA(),'2.1 Nominal investment'!C144/'Historical population and GDP'!$N141/'Historical population and GDP'!$K141)</f>
        <v>375.10090192321763</v>
      </c>
      <c r="D144" s="41">
        <f>IF(ISBLANK('2.1 Nominal investment'!D144),NA(),'2.1 Nominal investment'!D144/'Historical population and GDP'!$N141/'Historical population and GDP'!$K141)</f>
        <v>641.12826480381148</v>
      </c>
      <c r="E144" s="41">
        <f>IF(ISBLANK('2.1 Nominal investment'!E144),NA(),'2.1 Nominal investment'!E144/'Historical population and GDP'!$N141/'Historical population and GDP'!$K141)</f>
        <v>80.790925039091363</v>
      </c>
      <c r="F144" s="41">
        <f>IF(ISBLANK('2.1 Nominal investment'!F144),NA(),'2.1 Nominal investment'!F144/'Historical population and GDP'!$N141/'Historical population and GDP'!$K141)</f>
        <v>634.34004630596837</v>
      </c>
      <c r="G144" s="41">
        <f>IF(ISBLANK('2.1 Nominal investment'!G144),NA(),'2.1 Nominal investment'!G144/'Historical population and GDP'!$N141/'Historical population and GDP'!$K141)</f>
        <v>501.06652846060905</v>
      </c>
      <c r="H144" s="41">
        <f>IF(ISBLANK('2.1 Nominal investment'!H144),NA(),'2.1 Nominal investment'!H144/'Historical population and GDP'!$N141/'Historical population and GDP'!$K141)</f>
        <v>562.35517586801359</v>
      </c>
      <c r="I144" s="41">
        <f>IF(ISBLANK('2.1 Nominal investment'!I144),NA(),'2.1 Nominal investment'!I144/'Historical population and GDP'!$N141/'Historical population and GDP'!$K141)</f>
        <v>210.47896764151801</v>
      </c>
      <c r="J144" s="41">
        <f>IF(ISBLANK('2.1 Nominal investment'!J144),NA(),'2.1 Nominal investment'!J144/'Historical population and GDP'!$N141/'Historical population and GDP'!$K141)</f>
        <v>279.19245210612797</v>
      </c>
      <c r="K144" s="41">
        <f>IF(ISBLANK('2.1 Nominal investment'!K144),NA(),'2.1 Nominal investment'!K144/'Historical population and GDP'!$N141/'Historical population and GDP'!$K141)</f>
        <v>358.84865676013027</v>
      </c>
      <c r="L144" s="41">
        <f>IF(ISBLANK('2.1 Nominal investment'!L144),NA(),'2.1 Nominal investment'!L144/'Historical population and GDP'!$N141/'Historical population and GDP'!$K141)</f>
        <v>605.3137567904422</v>
      </c>
      <c r="M144" s="41">
        <f>IF(ISBLANK('2.1 Nominal investment'!M144),NA(),'2.1 Nominal investment'!M144/'Historical population and GDP'!$N141/'Historical population and GDP'!$K141)</f>
        <v>95.81055727285478</v>
      </c>
      <c r="N144" s="41">
        <f>IF(ISBLANK('2.1 Nominal investment'!N144),NA(),'2.1 Nominal investment'!N144/'Historical population and GDP'!$N141/'Historical population and GDP'!$K141)</f>
        <v>106.99655084877138</v>
      </c>
      <c r="O144" s="41"/>
      <c r="P144" s="41">
        <f>IF(ISBLANK('2.1 Nominal investment'!P144),NA(),'2.1 Nominal investment'!P144/'Historical population and GDP'!$N141/'Historical population and GDP'!$K141)</f>
        <v>2419.680940477494</v>
      </c>
      <c r="Q144" s="41">
        <f>IF(ISBLANK('2.1 Nominal investment'!Q144),NA(),'2.1 Nominal investment'!Q144/'Historical population and GDP'!$N141/'Historical population and GDP'!$K141)</f>
        <v>1656.6409414198445</v>
      </c>
      <c r="R144" s="41">
        <f>IF(ISBLANK('2.1 Nominal investment'!R144),NA(),'2.1 Nominal investment'!R144/'Historical population and GDP'!$N141/'Historical population and GDP'!$K141)</f>
        <v>4076.3218818973387</v>
      </c>
      <c r="S144" s="17"/>
      <c r="T144" s="35"/>
      <c r="U144" s="13"/>
      <c r="V144" s="17"/>
      <c r="W144" s="17"/>
      <c r="X144" s="17"/>
      <c r="Y144" s="17"/>
    </row>
    <row r="145" spans="1:25">
      <c r="A145" s="4">
        <f t="shared" si="2"/>
        <v>2007</v>
      </c>
      <c r="B145" s="41">
        <f>IF(ISBLANK('2.1 Nominal investment'!B145),NA(),'2.1 Nominal investment'!B145/'Historical population and GDP'!$N142/'Historical population and GDP'!$K142)</f>
        <v>367.31654825999954</v>
      </c>
      <c r="C145" s="41">
        <f>IF(ISBLANK('2.1 Nominal investment'!C145),NA(),'2.1 Nominal investment'!C145/'Historical population and GDP'!$N142/'Historical population and GDP'!$K142)</f>
        <v>444.40218060357375</v>
      </c>
      <c r="D145" s="41">
        <f>IF(ISBLANK('2.1 Nominal investment'!D145),NA(),'2.1 Nominal investment'!D145/'Historical population and GDP'!$N142/'Historical population and GDP'!$K142)</f>
        <v>811.71872886357323</v>
      </c>
      <c r="E145" s="41">
        <f>IF(ISBLANK('2.1 Nominal investment'!E145),NA(),'2.1 Nominal investment'!E145/'Historical population and GDP'!$N142/'Historical population and GDP'!$K142)</f>
        <v>5.2700392405889289</v>
      </c>
      <c r="F145" s="41">
        <f>IF(ISBLANK('2.1 Nominal investment'!F145),NA(),'2.1 Nominal investment'!F145/'Historical population and GDP'!$N142/'Historical population and GDP'!$K142)</f>
        <v>523.93890520221771</v>
      </c>
      <c r="G145" s="41">
        <f>IF(ISBLANK('2.1 Nominal investment'!G145),NA(),'2.1 Nominal investment'!G145/'Historical population and GDP'!$N142/'Historical population and GDP'!$K142)</f>
        <v>474.79848994286135</v>
      </c>
      <c r="H145" s="41">
        <f>IF(ISBLANK('2.1 Nominal investment'!H145),NA(),'2.1 Nominal investment'!H145/'Historical population and GDP'!$N142/'Historical population and GDP'!$K142)</f>
        <v>474.4386299352069</v>
      </c>
      <c r="I145" s="41">
        <f>IF(ISBLANK('2.1 Nominal investment'!I145),NA(),'2.1 Nominal investment'!I145/'Historical population and GDP'!$N142/'Historical population and GDP'!$K142)</f>
        <v>214.50390588107933</v>
      </c>
      <c r="J145" s="41">
        <f>IF(ISBLANK('2.1 Nominal investment'!J145),NA(),'2.1 Nominal investment'!J145/'Historical population and GDP'!$N142/'Historical population and GDP'!$K142)</f>
        <v>258.43899307259164</v>
      </c>
      <c r="K145" s="41">
        <f>IF(ISBLANK('2.1 Nominal investment'!K145),NA(),'2.1 Nominal investment'!K145/'Historical population and GDP'!$N142/'Historical population and GDP'!$K142)</f>
        <v>310.6034152100973</v>
      </c>
      <c r="L145" s="41">
        <f>IF(ISBLANK('2.1 Nominal investment'!L145),NA(),'2.1 Nominal investment'!L145/'Historical population and GDP'!$N142/'Historical population and GDP'!$K142)</f>
        <v>530.49557132869336</v>
      </c>
      <c r="M145" s="41">
        <f>IF(ISBLANK('2.1 Nominal investment'!M145),NA(),'2.1 Nominal investment'!M145/'Historical population and GDP'!$N142/'Historical population and GDP'!$K142)</f>
        <v>166.77239612836755</v>
      </c>
      <c r="N145" s="41">
        <f>IF(ISBLANK('2.1 Nominal investment'!N145),NA(),'2.1 Nominal investment'!N145/'Historical population and GDP'!$N142/'Historical population and GDP'!$K142)</f>
        <v>119.35249699680912</v>
      </c>
      <c r="O145" s="41"/>
      <c r="P145" s="41">
        <f>IF(ISBLANK('2.1 Nominal investment'!P145),NA(),'2.1 Nominal investment'!P145/'Historical population and GDP'!$N142/'Historical population and GDP'!$K142)</f>
        <v>2290.1647931844482</v>
      </c>
      <c r="Q145" s="41">
        <f>IF(ISBLANK('2.1 Nominal investment'!Q145),NA(),'2.1 Nominal investment'!Q145/'Historical population and GDP'!$N142/'Historical population and GDP'!$K142)</f>
        <v>1600.1667786176383</v>
      </c>
      <c r="R145" s="41">
        <f>IF(ISBLANK('2.1 Nominal investment'!R145),NA(),'2.1 Nominal investment'!R145/'Historical population and GDP'!$N142/'Historical population and GDP'!$K142)</f>
        <v>3890.3315718020867</v>
      </c>
      <c r="S145" s="17"/>
      <c r="T145" s="35"/>
      <c r="U145" s="13"/>
      <c r="V145" s="17"/>
      <c r="W145" s="17"/>
      <c r="X145" s="17"/>
      <c r="Y145" s="17"/>
    </row>
    <row r="146" spans="1:25">
      <c r="A146" s="4">
        <f t="shared" si="2"/>
        <v>2008</v>
      </c>
      <c r="B146" s="41">
        <f>IF(ISBLANK('2.1 Nominal investment'!B146),NA(),'2.1 Nominal investment'!B146/'Historical population and GDP'!$N143/'Historical population and GDP'!$K143)</f>
        <v>384.00344180639394</v>
      </c>
      <c r="C146" s="41">
        <f>IF(ISBLANK('2.1 Nominal investment'!C146),NA(),'2.1 Nominal investment'!C146/'Historical population and GDP'!$N143/'Historical population and GDP'!$K143)</f>
        <v>427.86522482595433</v>
      </c>
      <c r="D146" s="41">
        <f>IF(ISBLANK('2.1 Nominal investment'!D146),NA(),'2.1 Nominal investment'!D146/'Historical population and GDP'!$N143/'Historical population and GDP'!$K143)</f>
        <v>811.86866663234832</v>
      </c>
      <c r="E146" s="41">
        <f>IF(ISBLANK('2.1 Nominal investment'!E146),NA(),'2.1 Nominal investment'!E146/'Historical population and GDP'!$N143/'Historical population and GDP'!$K143)</f>
        <v>12.222037210810713</v>
      </c>
      <c r="F146" s="41">
        <f>IF(ISBLANK('2.1 Nominal investment'!F146),NA(),'2.1 Nominal investment'!F146/'Historical population and GDP'!$N143/'Historical population and GDP'!$K143)</f>
        <v>407.40426681233885</v>
      </c>
      <c r="G146" s="41">
        <f>IF(ISBLANK('2.1 Nominal investment'!G146),NA(),'2.1 Nominal investment'!G146/'Historical population and GDP'!$N143/'Historical population and GDP'!$K143)</f>
        <v>455.64657589301652</v>
      </c>
      <c r="H146" s="41">
        <f>IF(ISBLANK('2.1 Nominal investment'!H146),NA(),'2.1 Nominal investment'!H146/'Historical population and GDP'!$N143/'Historical population and GDP'!$K143)</f>
        <v>501.32053194349322</v>
      </c>
      <c r="I146" s="41">
        <f>IF(ISBLANK('2.1 Nominal investment'!I146),NA(),'2.1 Nominal investment'!I146/'Historical population and GDP'!$N143/'Historical population and GDP'!$K143)</f>
        <v>215.6788882427692</v>
      </c>
      <c r="J146" s="41">
        <f>IF(ISBLANK('2.1 Nominal investment'!J146),NA(),'2.1 Nominal investment'!J146/'Historical population and GDP'!$N143/'Historical population and GDP'!$K143)</f>
        <v>174.33331789142352</v>
      </c>
      <c r="K146" s="41">
        <f>IF(ISBLANK('2.1 Nominal investment'!K146),NA(),'2.1 Nominal investment'!K146/'Historical population and GDP'!$N143/'Historical population and GDP'!$K143)</f>
        <v>389.56758938637756</v>
      </c>
      <c r="L146" s="41">
        <f>IF(ISBLANK('2.1 Nominal investment'!L146),NA(),'2.1 Nominal investment'!L146/'Historical population and GDP'!$N143/'Historical population and GDP'!$K143)</f>
        <v>496.49791723593046</v>
      </c>
      <c r="M146" s="41">
        <f>IF(ISBLANK('2.1 Nominal investment'!M146),NA(),'2.1 Nominal investment'!M146/'Historical population and GDP'!$N143/'Historical population and GDP'!$K143)</f>
        <v>226.71250351606366</v>
      </c>
      <c r="N146" s="41">
        <f>IF(ISBLANK('2.1 Nominal investment'!N146),NA(),'2.1 Nominal investment'!N146/'Historical population and GDP'!$N143/'Historical population and GDP'!$K143)</f>
        <v>119.0213280972086</v>
      </c>
      <c r="O146" s="41"/>
      <c r="P146" s="41">
        <f>IF(ISBLANK('2.1 Nominal investment'!P146),NA(),'2.1 Nominal investment'!P146/'Historical population and GDP'!$N143/'Historical population and GDP'!$K143)</f>
        <v>2188.4620784920075</v>
      </c>
      <c r="Q146" s="41">
        <f>IF(ISBLANK('2.1 Nominal investment'!Q146),NA(),'2.1 Nominal investment'!Q146/'Historical population and GDP'!$N143/'Historical population and GDP'!$K143)</f>
        <v>1621.8115443697729</v>
      </c>
      <c r="R146" s="41">
        <f>IF(ISBLANK('2.1 Nominal investment'!R146),NA(),'2.1 Nominal investment'!R146/'Historical population and GDP'!$N143/'Historical population and GDP'!$K143)</f>
        <v>3810.273622861781</v>
      </c>
      <c r="S146" s="17"/>
      <c r="T146" s="35"/>
      <c r="U146" s="13"/>
      <c r="V146" s="17"/>
      <c r="W146" s="17"/>
      <c r="X146" s="17"/>
      <c r="Y146" s="17"/>
    </row>
    <row r="147" spans="1:25">
      <c r="A147" s="4">
        <f t="shared" si="2"/>
        <v>2009</v>
      </c>
      <c r="B147" s="41">
        <f>IF(ISBLANK('2.1 Nominal investment'!B147),NA(),'2.1 Nominal investment'!B147/'Historical population and GDP'!$N144/'Historical population and GDP'!$K144)</f>
        <v>469.79111963520796</v>
      </c>
      <c r="C147" s="41">
        <f>IF(ISBLANK('2.1 Nominal investment'!C147),NA(),'2.1 Nominal investment'!C147/'Historical population and GDP'!$N144/'Historical population and GDP'!$K144)</f>
        <v>314.04049118243358</v>
      </c>
      <c r="D147" s="41">
        <f>IF(ISBLANK('2.1 Nominal investment'!D147),NA(),'2.1 Nominal investment'!D147/'Historical population and GDP'!$N144/'Historical population and GDP'!$K144)</f>
        <v>783.8316108176416</v>
      </c>
      <c r="E147" s="41">
        <f>IF(ISBLANK('2.1 Nominal investment'!E147),NA(),'2.1 Nominal investment'!E147/'Historical population and GDP'!$N144/'Historical population and GDP'!$K144)</f>
        <v>173.14467461309397</v>
      </c>
      <c r="F147" s="41">
        <f>IF(ISBLANK('2.1 Nominal investment'!F147),NA(),'2.1 Nominal investment'!F147/'Historical population and GDP'!$N144/'Historical population and GDP'!$K144)</f>
        <v>826.88930834619032</v>
      </c>
      <c r="G147" s="41">
        <f>IF(ISBLANK('2.1 Nominal investment'!G147),NA(),'2.1 Nominal investment'!G147/'Historical population and GDP'!$N144/'Historical population and GDP'!$K144)</f>
        <v>466.9208234022575</v>
      </c>
      <c r="H147" s="41">
        <f>IF(ISBLANK('2.1 Nominal investment'!H147),NA(),'2.1 Nominal investment'!H147/'Historical population and GDP'!$N144/'Historical population and GDP'!$K144)</f>
        <v>506.48618709551585</v>
      </c>
      <c r="I147" s="41">
        <f>IF(ISBLANK('2.1 Nominal investment'!I147),NA(),'2.1 Nominal investment'!I147/'Historical population and GDP'!$N144/'Historical population and GDP'!$K144)</f>
        <v>203.87370697735301</v>
      </c>
      <c r="J147" s="41">
        <f>IF(ISBLANK('2.1 Nominal investment'!J147),NA(),'2.1 Nominal investment'!J147/'Historical population and GDP'!$N144/'Historical population and GDP'!$K144)</f>
        <v>305.92346388338956</v>
      </c>
      <c r="K147" s="41">
        <f>IF(ISBLANK('2.1 Nominal investment'!K147),NA(),'2.1 Nominal investment'!K147/'Historical population and GDP'!$N144/'Historical population and GDP'!$K144)</f>
        <v>431.69422877677465</v>
      </c>
      <c r="L147" s="41">
        <f>IF(ISBLANK('2.1 Nominal investment'!L147),NA(),'2.1 Nominal investment'!L147/'Historical population and GDP'!$N144/'Historical population and GDP'!$K144)</f>
        <v>461.99459235963758</v>
      </c>
      <c r="M147" s="41">
        <f>IF(ISBLANK('2.1 Nominal investment'!M147),NA(),'2.1 Nominal investment'!M147/'Historical population and GDP'!$N144/'Historical population and GDP'!$K144)</f>
        <v>122.81051013111876</v>
      </c>
      <c r="N147" s="41">
        <f>IF(ISBLANK('2.1 Nominal investment'!N147),NA(),'2.1 Nominal investment'!N147/'Historical population and GDP'!$N144/'Historical population and GDP'!$K144)</f>
        <v>169.16391863972154</v>
      </c>
      <c r="O147" s="41"/>
      <c r="P147" s="41">
        <f>IF(ISBLANK('2.1 Nominal investment'!P147),NA(),'2.1 Nominal investment'!P147/'Historical population and GDP'!$N144/'Historical population and GDP'!$K144)</f>
        <v>2757.272604274699</v>
      </c>
      <c r="Q147" s="41">
        <f>IF(ISBLANK('2.1 Nominal investment'!Q147),NA(),'2.1 Nominal investment'!Q147/'Historical population and GDP'!$N144/'Historical population and GDP'!$K144)</f>
        <v>1695.4604207679952</v>
      </c>
      <c r="R147" s="41">
        <f>IF(ISBLANK('2.1 Nominal investment'!R147),NA(),'2.1 Nominal investment'!R147/'Historical population and GDP'!$N144/'Historical population and GDP'!$K144)</f>
        <v>4452.7330250426949</v>
      </c>
      <c r="S147" s="17"/>
      <c r="T147" s="35"/>
      <c r="U147" s="13"/>
      <c r="V147" s="17"/>
      <c r="W147" s="17"/>
      <c r="X147" s="17"/>
      <c r="Y147" s="17"/>
    </row>
    <row r="148" spans="1:25">
      <c r="A148" s="4">
        <f t="shared" si="2"/>
        <v>2010</v>
      </c>
      <c r="B148" s="41">
        <f>IF(ISBLANK('2.1 Nominal investment'!B148),NA(),'2.1 Nominal investment'!B148/'Historical population and GDP'!$N145/'Historical population and GDP'!$K145)</f>
        <v>454.84085818225719</v>
      </c>
      <c r="C148" s="41">
        <f>IF(ISBLANK('2.1 Nominal investment'!C148),NA(),'2.1 Nominal investment'!C148/'Historical population and GDP'!$N145/'Historical population and GDP'!$K145)</f>
        <v>377.49393545166856</v>
      </c>
      <c r="D148" s="41">
        <f>IF(ISBLANK('2.1 Nominal investment'!D148),NA(),'2.1 Nominal investment'!D148/'Historical population and GDP'!$N145/'Historical population and GDP'!$K145)</f>
        <v>832.33479363392587</v>
      </c>
      <c r="E148" s="41">
        <f>IF(ISBLANK('2.1 Nominal investment'!E148),NA(),'2.1 Nominal investment'!E148/'Historical population and GDP'!$N145/'Historical population and GDP'!$K145)</f>
        <v>114.45162678752338</v>
      </c>
      <c r="F148" s="41">
        <f>IF(ISBLANK('2.1 Nominal investment'!F148),NA(),'2.1 Nominal investment'!F148/'Historical population and GDP'!$N145/'Historical population and GDP'!$K145)</f>
        <v>703.8383153928271</v>
      </c>
      <c r="G148" s="41">
        <f>IF(ISBLANK('2.1 Nominal investment'!G148),NA(),'2.1 Nominal investment'!G148/'Historical population and GDP'!$N145/'Historical population and GDP'!$K145)</f>
        <v>449.34572644344223</v>
      </c>
      <c r="H148" s="41">
        <f>IF(ISBLANK('2.1 Nominal investment'!H148),NA(),'2.1 Nominal investment'!H148/'Historical population and GDP'!$N145/'Historical population and GDP'!$K145)</f>
        <v>495.12384662129011</v>
      </c>
      <c r="I148" s="41">
        <f>IF(ISBLANK('2.1 Nominal investment'!I148),NA(),'2.1 Nominal investment'!I148/'Historical population and GDP'!$N145/'Historical population and GDP'!$K145)</f>
        <v>194.83484264837244</v>
      </c>
      <c r="J148" s="41">
        <f>IF(ISBLANK('2.1 Nominal investment'!J148),NA(),'2.1 Nominal investment'!J148/'Historical population and GDP'!$N145/'Historical population and GDP'!$K145)</f>
        <v>263.54173829003946</v>
      </c>
      <c r="K148" s="41">
        <f>IF(ISBLANK('2.1 Nominal investment'!K148),NA(),'2.1 Nominal investment'!K148/'Historical population and GDP'!$N145/'Historical population and GDP'!$K145)</f>
        <v>423.97392822832774</v>
      </c>
      <c r="L148" s="41">
        <f>IF(ISBLANK('2.1 Nominal investment'!L148),NA(),'2.1 Nominal investment'!L148/'Historical population and GDP'!$N145/'Historical population and GDP'!$K145)</f>
        <v>572.41734690069222</v>
      </c>
      <c r="M148" s="41">
        <f>IF(ISBLANK('2.1 Nominal investment'!M148),NA(),'2.1 Nominal investment'!M148/'Historical population and GDP'!$N145/'Historical population and GDP'!$K145)</f>
        <v>186.788085938416</v>
      </c>
      <c r="N148" s="41">
        <f>IF(ISBLANK('2.1 Nominal investment'!N148),NA(),'2.1 Nominal investment'!N148/'Historical population and GDP'!$N145/'Historical population and GDP'!$K145)</f>
        <v>172.59915319599835</v>
      </c>
      <c r="O148" s="41"/>
      <c r="P148" s="41">
        <f>IF(ISBLANK('2.1 Nominal investment'!P148),NA(),'2.1 Nominal investment'!P148/'Historical population and GDP'!$N145/'Historical population and GDP'!$K145)</f>
        <v>2595.0943088790086</v>
      </c>
      <c r="Q148" s="41">
        <f>IF(ISBLANK('2.1 Nominal investment'!Q148),NA(),'2.1 Nominal investment'!Q148/'Historical population and GDP'!$N145/'Historical population and GDP'!$K145)</f>
        <v>1814.1550952018461</v>
      </c>
      <c r="R148" s="41">
        <f>IF(ISBLANK('2.1 Nominal investment'!R148),NA(),'2.1 Nominal investment'!R148/'Historical population and GDP'!$N145/'Historical population and GDP'!$K145)</f>
        <v>4409.2494040808551</v>
      </c>
      <c r="S148" s="17"/>
      <c r="T148" s="35"/>
      <c r="U148" s="13"/>
      <c r="V148" s="17"/>
      <c r="W148" s="17"/>
      <c r="X148" s="17"/>
      <c r="Y148" s="17"/>
    </row>
    <row r="149" spans="1:25">
      <c r="A149" s="4">
        <f t="shared" si="2"/>
        <v>2011</v>
      </c>
      <c r="B149" s="41">
        <f>IF(ISBLANK('2.1 Nominal investment'!B149),NA(),'2.1 Nominal investment'!B149/'Historical population and GDP'!$N146/'Historical population and GDP'!$K146)</f>
        <v>458.95658479162012</v>
      </c>
      <c r="C149" s="41">
        <f>IF(ISBLANK('2.1 Nominal investment'!C149),NA(),'2.1 Nominal investment'!C149/'Historical population and GDP'!$N146/'Historical population and GDP'!$K146)</f>
        <v>292.90700655652995</v>
      </c>
      <c r="D149" s="41">
        <f>IF(ISBLANK('2.1 Nominal investment'!D149),NA(),'2.1 Nominal investment'!D149/'Historical population and GDP'!$N146/'Historical population and GDP'!$K146)</f>
        <v>751.86359134815007</v>
      </c>
      <c r="E149" s="41">
        <f>IF(ISBLANK('2.1 Nominal investment'!E149),NA(),'2.1 Nominal investment'!E149/'Historical population and GDP'!$N146/'Historical population and GDP'!$K146)</f>
        <v>58.869179391670343</v>
      </c>
      <c r="F149" s="41">
        <f>IF(ISBLANK('2.1 Nominal investment'!F149),NA(),'2.1 Nominal investment'!F149/'Historical population and GDP'!$N146/'Historical population and GDP'!$K146)</f>
        <v>805.36009270975023</v>
      </c>
      <c r="G149" s="41">
        <f>IF(ISBLANK('2.1 Nominal investment'!G149),NA(),'2.1 Nominal investment'!G149/'Historical population and GDP'!$N146/'Historical population and GDP'!$K146)</f>
        <v>291.5368766894469</v>
      </c>
      <c r="H149" s="41">
        <f>IF(ISBLANK('2.1 Nominal investment'!H149),NA(),'2.1 Nominal investment'!H149/'Historical population and GDP'!$N146/'Historical population and GDP'!$K146)</f>
        <v>444.64050597029336</v>
      </c>
      <c r="I149" s="41">
        <f>IF(ISBLANK('2.1 Nominal investment'!I149),NA(),'2.1 Nominal investment'!I149/'Historical population and GDP'!$N146/'Historical population and GDP'!$K146)</f>
        <v>234.20922041893726</v>
      </c>
      <c r="J149" s="41">
        <f>IF(ISBLANK('2.1 Nominal investment'!J149),NA(),'2.1 Nominal investment'!J149/'Historical population and GDP'!$N146/'Historical population and GDP'!$K146)</f>
        <v>292.05918577598391</v>
      </c>
      <c r="K149" s="41">
        <f>IF(ISBLANK('2.1 Nominal investment'!K149),NA(),'2.1 Nominal investment'!K149/'Historical population and GDP'!$N146/'Historical population and GDP'!$K146)</f>
        <v>436.8793723128212</v>
      </c>
      <c r="L149" s="41">
        <f>IF(ISBLANK('2.1 Nominal investment'!L149),NA(),'2.1 Nominal investment'!L149/'Historical population and GDP'!$N146/'Historical population and GDP'!$K146)</f>
        <v>604.88811770519408</v>
      </c>
      <c r="M149" s="41">
        <f>IF(ISBLANK('2.1 Nominal investment'!M149),NA(),'2.1 Nominal investment'!M149/'Historical population and GDP'!$N146/'Historical population and GDP'!$K146)</f>
        <v>187.68171020824079</v>
      </c>
      <c r="N149" s="41">
        <f>IF(ISBLANK('2.1 Nominal investment'!N149),NA(),'2.1 Nominal investment'!N149/'Historical population and GDP'!$N146/'Historical population and GDP'!$K146)</f>
        <v>185.87361299427553</v>
      </c>
      <c r="O149" s="41"/>
      <c r="P149" s="41">
        <f>IF(ISBLANK('2.1 Nominal investment'!P149),NA(),'2.1 Nominal investment'!P149/'Historical population and GDP'!$N146/'Historical population and GDP'!$K146)</f>
        <v>2352.2702461093108</v>
      </c>
      <c r="Q149" s="41">
        <f>IF(ISBLANK('2.1 Nominal investment'!Q149),NA(),'2.1 Nominal investment'!Q149/'Historical population and GDP'!$N146/'Historical population and GDP'!$K146)</f>
        <v>1941.591219415453</v>
      </c>
      <c r="R149" s="41">
        <f>IF(ISBLANK('2.1 Nominal investment'!R149),NA(),'2.1 Nominal investment'!R149/'Historical population and GDP'!$N146/'Historical population and GDP'!$K146)</f>
        <v>4293.8614655247638</v>
      </c>
      <c r="S149" s="17"/>
      <c r="T149" s="35"/>
      <c r="U149" s="13"/>
      <c r="V149" s="17"/>
      <c r="W149" s="17"/>
      <c r="X149" s="17"/>
      <c r="Y149" s="17"/>
    </row>
    <row r="150" spans="1:25">
      <c r="A150" s="4">
        <f t="shared" si="2"/>
        <v>2012</v>
      </c>
      <c r="B150" s="41">
        <f>IF(ISBLANK('2.1 Nominal investment'!B150),NA(),'2.1 Nominal investment'!B150/'Historical population and GDP'!$N147/'Historical population and GDP'!$K147)</f>
        <v>372.88246254122845</v>
      </c>
      <c r="C150" s="41">
        <f>IF(ISBLANK('2.1 Nominal investment'!C150),NA(),'2.1 Nominal investment'!C150/'Historical population and GDP'!$N147/'Historical population and GDP'!$K147)</f>
        <v>289.55034802007395</v>
      </c>
      <c r="D150" s="41">
        <f>IF(ISBLANK('2.1 Nominal investment'!D150),NA(),'2.1 Nominal investment'!D150/'Historical population and GDP'!$N147/'Historical population and GDP'!$K147)</f>
        <v>662.4328105613024</v>
      </c>
      <c r="E150" s="41">
        <f>IF(ISBLANK('2.1 Nominal investment'!E150),NA(),'2.1 Nominal investment'!E150/'Historical population and GDP'!$N147/'Historical population and GDP'!$K147)</f>
        <v>186.14058903109503</v>
      </c>
      <c r="F150" s="41">
        <f>IF(ISBLANK('2.1 Nominal investment'!F150),NA(),'2.1 Nominal investment'!F150/'Historical population and GDP'!$N147/'Historical population and GDP'!$K147)</f>
        <v>874.63606493283612</v>
      </c>
      <c r="G150" s="41">
        <f>IF(ISBLANK('2.1 Nominal investment'!G150),NA(),'2.1 Nominal investment'!G150/'Historical population and GDP'!$N147/'Historical population and GDP'!$K147)</f>
        <v>339.40734559646955</v>
      </c>
      <c r="H150" s="41">
        <f>IF(ISBLANK('2.1 Nominal investment'!H150),NA(),'2.1 Nominal investment'!H150/'Historical population and GDP'!$N147/'Historical population and GDP'!$K147)</f>
        <v>535.74644224771339</v>
      </c>
      <c r="I150" s="41">
        <f>IF(ISBLANK('2.1 Nominal investment'!I150),NA(),'2.1 Nominal investment'!I150/'Historical population and GDP'!$N147/'Historical population and GDP'!$K147)</f>
        <v>204.36673730253636</v>
      </c>
      <c r="J150" s="41">
        <f>IF(ISBLANK('2.1 Nominal investment'!J150),NA(),'2.1 Nominal investment'!J150/'Historical population and GDP'!$N147/'Historical population and GDP'!$K147)</f>
        <v>236.07907215437669</v>
      </c>
      <c r="K150" s="41">
        <f>IF(ISBLANK('2.1 Nominal investment'!K150),NA(),'2.1 Nominal investment'!K150/'Historical population and GDP'!$N147/'Historical population and GDP'!$K147)</f>
        <v>380.93310314527116</v>
      </c>
      <c r="L150" s="41">
        <f>IF(ISBLANK('2.1 Nominal investment'!L150),NA(),'2.1 Nominal investment'!L150/'Historical population and GDP'!$N147/'Historical population and GDP'!$K147)</f>
        <v>521.14968652023799</v>
      </c>
      <c r="M150" s="41">
        <f>IF(ISBLANK('2.1 Nominal investment'!M150),NA(),'2.1 Nominal investment'!M150/'Historical population and GDP'!$N147/'Historical population and GDP'!$K147)</f>
        <v>62.684728366634488</v>
      </c>
      <c r="N150" s="41">
        <f>IF(ISBLANK('2.1 Nominal investment'!N150),NA(),'2.1 Nominal investment'!N150/'Historical population and GDP'!$N147/'Historical population and GDP'!$K147)</f>
        <v>117.93488629217538</v>
      </c>
      <c r="O150" s="41"/>
      <c r="P150" s="41">
        <f>IF(ISBLANK('2.1 Nominal investment'!P150),NA(),'2.1 Nominal investment'!P150/'Historical population and GDP'!$N147/'Historical population and GDP'!$K147)</f>
        <v>2598.3632523694164</v>
      </c>
      <c r="Q150" s="41">
        <f>IF(ISBLANK('2.1 Nominal investment'!Q150),NA(),'2.1 Nominal investment'!Q150/'Historical population and GDP'!$N147/'Historical population and GDP'!$K147)</f>
        <v>1523.1482137812322</v>
      </c>
      <c r="R150" s="41">
        <f>IF(ISBLANK('2.1 Nominal investment'!R150),NA(),'2.1 Nominal investment'!R150/'Historical population and GDP'!$N147/'Historical population and GDP'!$K147)</f>
        <v>4121.5114661506477</v>
      </c>
      <c r="S150" s="17"/>
      <c r="T150" s="35"/>
      <c r="U150" s="13"/>
      <c r="V150" s="17"/>
      <c r="W150" s="17"/>
      <c r="X150" s="17"/>
      <c r="Y150" s="17"/>
    </row>
    <row r="151" spans="1:25">
      <c r="A151" s="4">
        <f t="shared" si="2"/>
        <v>2013</v>
      </c>
      <c r="B151" s="41">
        <f>IF(ISBLANK('2.1 Nominal investment'!B151),NA(),'2.1 Nominal investment'!B151/'Historical population and GDP'!$N148/'Historical population and GDP'!$K148)</f>
        <v>350.79083138712429</v>
      </c>
      <c r="C151" s="41">
        <f>IF(ISBLANK('2.1 Nominal investment'!C151),NA(),'2.1 Nominal investment'!C151/'Historical population and GDP'!$N148/'Historical population and GDP'!$K148)</f>
        <v>380.80771014369151</v>
      </c>
      <c r="D151" s="41">
        <f>IF(ISBLANK('2.1 Nominal investment'!D151),NA(),'2.1 Nominal investment'!D151/'Historical population and GDP'!$N148/'Historical population and GDP'!$K148)</f>
        <v>731.59854153081574</v>
      </c>
      <c r="E151" s="41">
        <f>IF(ISBLANK('2.1 Nominal investment'!E151),NA(),'2.1 Nominal investment'!E151/'Historical population and GDP'!$N148/'Historical population and GDP'!$K148)</f>
        <v>50.142770701496055</v>
      </c>
      <c r="F151" s="41">
        <f>IF(ISBLANK('2.1 Nominal investment'!F151),NA(),'2.1 Nominal investment'!F151/'Historical population and GDP'!$N148/'Historical population and GDP'!$K148)</f>
        <v>672.75265372839158</v>
      </c>
      <c r="G151" s="41">
        <f>IF(ISBLANK('2.1 Nominal investment'!G151),NA(),'2.1 Nominal investment'!G151/'Historical population and GDP'!$N148/'Historical population and GDP'!$K148)</f>
        <v>445.32834907175715</v>
      </c>
      <c r="H151" s="41">
        <f>IF(ISBLANK('2.1 Nominal investment'!H151),NA(),'2.1 Nominal investment'!H151/'Historical population and GDP'!$N148/'Historical population and GDP'!$K148)</f>
        <v>568.875393456349</v>
      </c>
      <c r="I151" s="41">
        <f>IF(ISBLANK('2.1 Nominal investment'!I151),NA(),'2.1 Nominal investment'!I151/'Historical population and GDP'!$N148/'Historical population and GDP'!$K148)</f>
        <v>199.70429150146092</v>
      </c>
      <c r="J151" s="41">
        <f>IF(ISBLANK('2.1 Nominal investment'!J151),NA(),'2.1 Nominal investment'!J151/'Historical population and GDP'!$N148/'Historical population and GDP'!$K148)</f>
        <v>218.57782618996697</v>
      </c>
      <c r="K151" s="41">
        <f>IF(ISBLANK('2.1 Nominal investment'!K151),NA(),'2.1 Nominal investment'!K151/'Historical population and GDP'!$N148/'Historical population and GDP'!$K148)</f>
        <v>364.54886574165295</v>
      </c>
      <c r="L151" s="41">
        <f>IF(ISBLANK('2.1 Nominal investment'!L151),NA(),'2.1 Nominal investment'!L151/'Historical population and GDP'!$N148/'Historical population and GDP'!$K148)</f>
        <v>581.51187014320055</v>
      </c>
      <c r="M151" s="41">
        <f>IF(ISBLANK('2.1 Nominal investment'!M151),NA(),'2.1 Nominal investment'!M151/'Historical population and GDP'!$N148/'Historical population and GDP'!$K148)</f>
        <v>55.821164788035517</v>
      </c>
      <c r="N151" s="41">
        <f>IF(ISBLANK('2.1 Nominal investment'!N151),NA(),'2.1 Nominal investment'!N151/'Historical population and GDP'!$N148/'Historical population and GDP'!$K148)</f>
        <v>102.09884017930912</v>
      </c>
      <c r="O151" s="41"/>
      <c r="P151" s="41">
        <f>IF(ISBLANK('2.1 Nominal investment'!P151),NA(),'2.1 Nominal investment'!P151/'Historical population and GDP'!$N148/'Historical population and GDP'!$K148)</f>
        <v>2468.6977084888094</v>
      </c>
      <c r="Q151" s="41">
        <f>IF(ISBLANK('2.1 Nominal investment'!Q151),NA(),'2.1 Nominal investment'!Q151/'Historical population and GDP'!$N148/'Historical population and GDP'!$K148)</f>
        <v>1522.262858543626</v>
      </c>
      <c r="R151" s="41">
        <f>IF(ISBLANK('2.1 Nominal investment'!R151),NA(),'2.1 Nominal investment'!R151/'Historical population and GDP'!$N148/'Historical population and GDP'!$K148)</f>
        <v>3990.9605670324358</v>
      </c>
      <c r="S151" s="17"/>
      <c r="T151" s="35"/>
      <c r="U151" s="13"/>
      <c r="V151" s="17"/>
      <c r="W151" s="17"/>
      <c r="X151" s="17"/>
      <c r="Y151" s="17"/>
    </row>
    <row r="152" spans="1:25">
      <c r="A152" s="4">
        <f t="shared" si="2"/>
        <v>2014</v>
      </c>
      <c r="B152" s="41">
        <f>IF(ISBLANK('2.1 Nominal investment'!B152),NA(),'2.1 Nominal investment'!B152/'Historical population and GDP'!$N149/'Historical population and GDP'!$K149)</f>
        <v>421.11815692154414</v>
      </c>
      <c r="C152" s="41">
        <f>IF(ISBLANK('2.1 Nominal investment'!C152),NA(),'2.1 Nominal investment'!C152/'Historical population and GDP'!$N149/'Historical population and GDP'!$K149)</f>
        <v>288.01849613707139</v>
      </c>
      <c r="D152" s="41">
        <f>IF(ISBLANK('2.1 Nominal investment'!D152),NA(),'2.1 Nominal investment'!D152/'Historical population and GDP'!$N149/'Historical population and GDP'!$K149)</f>
        <v>709.13665305861548</v>
      </c>
      <c r="E152" s="41">
        <f>IF(ISBLANK('2.1 Nominal investment'!E152),NA(),'2.1 Nominal investment'!E152/'Historical population and GDP'!$N149/'Historical population and GDP'!$K149)</f>
        <v>188.18923182100801</v>
      </c>
      <c r="F152" s="41">
        <f>IF(ISBLANK('2.1 Nominal investment'!F152),NA(),'2.1 Nominal investment'!F152/'Historical population and GDP'!$N149/'Historical population and GDP'!$K149)</f>
        <v>543.33161370934044</v>
      </c>
      <c r="G152" s="41">
        <f>IF(ISBLANK('2.1 Nominal investment'!G152),NA(),'2.1 Nominal investment'!G152/'Historical population and GDP'!$N149/'Historical population and GDP'!$K149)</f>
        <v>416.39355904182105</v>
      </c>
      <c r="H152" s="41">
        <f>IF(ISBLANK('2.1 Nominal investment'!H152),NA(),'2.1 Nominal investment'!H152/'Historical population and GDP'!$N149/'Historical population and GDP'!$K149)</f>
        <v>618.86258313164331</v>
      </c>
      <c r="I152" s="41">
        <f>IF(ISBLANK('2.1 Nominal investment'!I152),NA(),'2.1 Nominal investment'!I152/'Historical population and GDP'!$N149/'Historical population and GDP'!$K149)</f>
        <v>172.14851434063573</v>
      </c>
      <c r="J152" s="41">
        <f>IF(ISBLANK('2.1 Nominal investment'!J152),NA(),'2.1 Nominal investment'!J152/'Historical population and GDP'!$N149/'Historical population and GDP'!$K149)</f>
        <v>270.4695958424158</v>
      </c>
      <c r="K152" s="41">
        <f>IF(ISBLANK('2.1 Nominal investment'!K152),NA(),'2.1 Nominal investment'!K152/'Historical population and GDP'!$N149/'Historical population and GDP'!$K149)</f>
        <v>380.80681679669101</v>
      </c>
      <c r="L152" s="41">
        <f>IF(ISBLANK('2.1 Nominal investment'!L152),NA(),'2.1 Nominal investment'!L152/'Historical population and GDP'!$N149/'Historical population and GDP'!$K149)</f>
        <v>598.38799811701904</v>
      </c>
      <c r="M152" s="41">
        <f>IF(ISBLANK('2.1 Nominal investment'!M152),NA(),'2.1 Nominal investment'!M152/'Historical population and GDP'!$N149/'Historical population and GDP'!$K149)</f>
        <v>167.65582675756355</v>
      </c>
      <c r="N152" s="41">
        <f>IF(ISBLANK('2.1 Nominal investment'!N152),NA(),'2.1 Nominal investment'!N152/'Historical population and GDP'!$N149/'Historical population and GDP'!$K149)</f>
        <v>105.56360636720183</v>
      </c>
      <c r="O152" s="41"/>
      <c r="P152" s="41">
        <f>IF(ISBLANK('2.1 Nominal investment'!P152),NA(),'2.1 Nominal investment'!P152/'Historical population and GDP'!$N149/'Historical population and GDP'!$K149)</f>
        <v>2475.9136407624283</v>
      </c>
      <c r="Q152" s="41">
        <f>IF(ISBLANK('2.1 Nominal investment'!Q152),NA(),'2.1 Nominal investment'!Q152/'Historical population and GDP'!$N149/'Historical population and GDP'!$K149)</f>
        <v>1695.0323582215269</v>
      </c>
      <c r="R152" s="41">
        <f>IF(ISBLANK('2.1 Nominal investment'!R152),NA(),'2.1 Nominal investment'!R152/'Historical population and GDP'!$N149/'Historical population and GDP'!$K149)</f>
        <v>4170.9459989839561</v>
      </c>
      <c r="S152" s="17"/>
      <c r="T152" s="35"/>
      <c r="U152" s="13"/>
      <c r="V152" s="17"/>
      <c r="W152" s="17"/>
      <c r="X152" s="17"/>
      <c r="Y152" s="17"/>
    </row>
    <row r="153" spans="1:25">
      <c r="A153" s="4">
        <f t="shared" si="2"/>
        <v>2015</v>
      </c>
      <c r="B153" s="41">
        <f>IF(ISBLANK('2.1 Nominal investment'!B153),NA(),'2.1 Nominal investment'!B153/'Historical population and GDP'!$N150/'Historical population and GDP'!$K150)</f>
        <v>492.72598370052435</v>
      </c>
      <c r="C153" s="41">
        <f>IF(ISBLANK('2.1 Nominal investment'!C153),NA(),'2.1 Nominal investment'!C153/'Historical population and GDP'!$N150/'Historical population and GDP'!$K150)</f>
        <v>278.38512577196246</v>
      </c>
      <c r="D153" s="41">
        <f>IF(ISBLANK('2.1 Nominal investment'!D153),NA(),'2.1 Nominal investment'!D153/'Historical population and GDP'!$N150/'Historical population and GDP'!$K150)</f>
        <v>771.11110947248676</v>
      </c>
      <c r="E153" s="41">
        <f>IF(ISBLANK('2.1 Nominal investment'!E153),NA(),'2.1 Nominal investment'!E153/'Historical population and GDP'!$N150/'Historical population and GDP'!$K150)</f>
        <v>127.31214926892289</v>
      </c>
      <c r="F153" s="41">
        <f>IF(ISBLANK('2.1 Nominal investment'!F153),NA(),'2.1 Nominal investment'!F153/'Historical population and GDP'!$N150/'Historical population and GDP'!$K150)</f>
        <v>471.75895807863844</v>
      </c>
      <c r="G153" s="41">
        <f>IF(ISBLANK('2.1 Nominal investment'!G153),NA(),'2.1 Nominal investment'!G153/'Historical population and GDP'!$N150/'Historical population and GDP'!$K150)</f>
        <v>458.46170192111867</v>
      </c>
      <c r="H153" s="41">
        <f>IF(ISBLANK('2.1 Nominal investment'!H153),NA(),'2.1 Nominal investment'!H153/'Historical population and GDP'!$N150/'Historical population and GDP'!$K150)</f>
        <v>654.48628788742008</v>
      </c>
      <c r="I153" s="41">
        <f>IF(ISBLANK('2.1 Nominal investment'!I153),NA(),'2.1 Nominal investment'!I153/'Historical population and GDP'!$N150/'Historical population and GDP'!$K150)</f>
        <v>150.12167180723884</v>
      </c>
      <c r="J153" s="41">
        <f>IF(ISBLANK('2.1 Nominal investment'!J153),NA(),'2.1 Nominal investment'!J153/'Historical population and GDP'!$N150/'Historical population and GDP'!$K150)</f>
        <v>276.78578766085474</v>
      </c>
      <c r="K153" s="41">
        <f>IF(ISBLANK('2.1 Nominal investment'!K153),NA(),'2.1 Nominal investment'!K153/'Historical population and GDP'!$N150/'Historical population and GDP'!$K150)</f>
        <v>394.02192773258611</v>
      </c>
      <c r="L153" s="41">
        <f>IF(ISBLANK('2.1 Nominal investment'!L153),NA(),'2.1 Nominal investment'!L153/'Historical population and GDP'!$N150/'Historical population and GDP'!$K150)</f>
        <v>670.70294352390022</v>
      </c>
      <c r="M153" s="41">
        <f>IF(ISBLANK('2.1 Nominal investment'!M153),NA(),'2.1 Nominal investment'!M153/'Historical population and GDP'!$N150/'Historical population and GDP'!$K150)</f>
        <v>116.9024222650463</v>
      </c>
      <c r="N153" s="41">
        <f>IF(ISBLANK('2.1 Nominal investment'!N153),NA(),'2.1 Nominal investment'!N153/'Historical population and GDP'!$N150/'Historical population and GDP'!$K150)</f>
        <v>142.64794511333901</v>
      </c>
      <c r="O153" s="41"/>
      <c r="P153" s="41">
        <f>IF(ISBLANK('2.1 Nominal investment'!P153),NA(),'2.1 Nominal investment'!P153/'Historical population and GDP'!$N150/'Historical population and GDP'!$K150)</f>
        <v>2483.1302066285866</v>
      </c>
      <c r="Q153" s="41">
        <f>IF(ISBLANK('2.1 Nominal investment'!Q153),NA(),'2.1 Nominal investment'!Q153/'Historical population and GDP'!$N150/'Historical population and GDP'!$K150)</f>
        <v>1751.1826981029651</v>
      </c>
      <c r="R153" s="41">
        <f>IF(ISBLANK('2.1 Nominal investment'!R153),NA(),'2.1 Nominal investment'!R153/'Historical population and GDP'!$N150/'Historical population and GDP'!$K150)</f>
        <v>4234.3129047315524</v>
      </c>
      <c r="S153" s="17"/>
      <c r="T153" s="35"/>
      <c r="U153" s="13"/>
      <c r="V153" s="17"/>
      <c r="W153" s="17"/>
      <c r="X153" s="17"/>
      <c r="Y153" s="17"/>
    </row>
    <row r="154" spans="1:25">
      <c r="A154" s="4">
        <f t="shared" si="2"/>
        <v>2016</v>
      </c>
      <c r="B154" s="41">
        <f>IF(ISBLANK('2.1 Nominal investment'!B154),NA(),'2.1 Nominal investment'!B154/'Historical population and GDP'!$N151/'Historical population and GDP'!$K151)</f>
        <v>515.25460049534161</v>
      </c>
      <c r="C154" s="41">
        <f>IF(ISBLANK('2.1 Nominal investment'!C154),NA(),'2.1 Nominal investment'!C154/'Historical population and GDP'!$N151/'Historical population and GDP'!$K151)</f>
        <v>294.00623543913684</v>
      </c>
      <c r="D154" s="41">
        <f>IF(ISBLANK('2.1 Nominal investment'!D154),NA(),'2.1 Nominal investment'!D154/'Historical population and GDP'!$N151/'Historical population and GDP'!$K151)</f>
        <v>809.26083593447856</v>
      </c>
      <c r="E154" s="41">
        <f>IF(ISBLANK('2.1 Nominal investment'!E154),NA(),'2.1 Nominal investment'!E154/'Historical population and GDP'!$N151/'Historical population and GDP'!$K151)</f>
        <v>166.29009597742578</v>
      </c>
      <c r="F154" s="41">
        <f>IF(ISBLANK('2.1 Nominal investment'!F154),NA(),'2.1 Nominal investment'!F154/'Historical population and GDP'!$N151/'Historical population and GDP'!$K151)</f>
        <v>510.96913210823209</v>
      </c>
      <c r="G154" s="41">
        <f>IF(ISBLANK('2.1 Nominal investment'!G154),NA(),'2.1 Nominal investment'!G154/'Historical population and GDP'!$N151/'Historical population and GDP'!$K151)</f>
        <v>434.49652128722272</v>
      </c>
      <c r="H154" s="41">
        <f>IF(ISBLANK('2.1 Nominal investment'!H154),NA(),'2.1 Nominal investment'!H154/'Historical population and GDP'!$N151/'Historical population and GDP'!$K151)</f>
        <v>477.18626868847065</v>
      </c>
      <c r="I154" s="41">
        <f>IF(ISBLANK('2.1 Nominal investment'!I154),NA(),'2.1 Nominal investment'!I154/'Historical population and GDP'!$N151/'Historical population and GDP'!$K151)</f>
        <v>147.57104621296793</v>
      </c>
      <c r="J154" s="41">
        <f>IF(ISBLANK('2.1 Nominal investment'!J154),NA(),'2.1 Nominal investment'!J154/'Historical population and GDP'!$N151/'Historical population and GDP'!$K151)</f>
        <v>265.98593569486377</v>
      </c>
      <c r="K154" s="41">
        <f>IF(ISBLANK('2.1 Nominal investment'!K154),NA(),'2.1 Nominal investment'!K154/'Historical population and GDP'!$N151/'Historical population and GDP'!$K151)</f>
        <v>396.51999043773418</v>
      </c>
      <c r="L154" s="41">
        <f>IF(ISBLANK('2.1 Nominal investment'!L154),NA(),'2.1 Nominal investment'!L154/'Historical population and GDP'!$N151/'Historical population and GDP'!$K151)</f>
        <v>663.7068207882636</v>
      </c>
      <c r="M154" s="41">
        <f>IF(ISBLANK('2.1 Nominal investment'!M154),NA(),'2.1 Nominal investment'!M154/'Historical population and GDP'!$N151/'Historical population and GDP'!$K151)</f>
        <v>29.655738116702469</v>
      </c>
      <c r="N154" s="41">
        <f>IF(ISBLANK('2.1 Nominal investment'!N154),NA(),'2.1 Nominal investment'!N154/'Historical population and GDP'!$N151/'Historical population and GDP'!$K151)</f>
        <v>108.43534841571494</v>
      </c>
      <c r="O154" s="41"/>
      <c r="P154" s="41">
        <f>IF(ISBLANK('2.1 Nominal investment'!P154),NA(),'2.1 Nominal investment'!P154/'Historical population and GDP'!$N151/'Historical population and GDP'!$K151)</f>
        <v>2398.2028539958296</v>
      </c>
      <c r="Q154" s="41">
        <f>IF(ISBLANK('2.1 Nominal investment'!Q154),NA(),'2.1 Nominal investment'!Q154/'Historical population and GDP'!$N151/'Historical population and GDP'!$K151)</f>
        <v>1611.8748796662469</v>
      </c>
      <c r="R154" s="41">
        <f>IF(ISBLANK('2.1 Nominal investment'!R154),NA(),'2.1 Nominal investment'!R154/'Historical population and GDP'!$N151/'Historical population and GDP'!$K151)</f>
        <v>4010.0777336620768</v>
      </c>
      <c r="S154" s="17"/>
      <c r="T154" s="35"/>
      <c r="U154" s="13"/>
      <c r="V154" s="17"/>
      <c r="W154" s="17"/>
      <c r="X154" s="17"/>
      <c r="Y154" s="17"/>
    </row>
    <row r="155" spans="1:25">
      <c r="A155" s="4">
        <f t="shared" si="2"/>
        <v>2017</v>
      </c>
      <c r="B155" s="41">
        <f>IF(ISBLANK('2.1 Nominal investment'!B155),NA(),'2.1 Nominal investment'!B155/'Historical population and GDP'!$N152/'Historical population and GDP'!$K152)</f>
        <v>463.50941115704137</v>
      </c>
      <c r="C155" s="41">
        <f>IF(ISBLANK('2.1 Nominal investment'!C155),NA(),'2.1 Nominal investment'!C155/'Historical population and GDP'!$N152/'Historical population and GDP'!$K152)</f>
        <v>308.98532374185106</v>
      </c>
      <c r="D155" s="41">
        <f>IF(ISBLANK('2.1 Nominal investment'!D155),NA(),'2.1 Nominal investment'!D155/'Historical population and GDP'!$N152/'Historical population and GDP'!$K152)</f>
        <v>772.49473489889237</v>
      </c>
      <c r="E155" s="41">
        <f>IF(ISBLANK('2.1 Nominal investment'!E155),NA(),'2.1 Nominal investment'!E155/'Historical population and GDP'!$N152/'Historical population and GDP'!$K152)</f>
        <v>103.02396060663789</v>
      </c>
      <c r="F155" s="41">
        <f>IF(ISBLANK('2.1 Nominal investment'!F155),NA(),'2.1 Nominal investment'!F155/'Historical population and GDP'!$N152/'Historical population and GDP'!$K152)</f>
        <v>453.47862969834239</v>
      </c>
      <c r="G155" s="41">
        <f>IF(ISBLANK('2.1 Nominal investment'!G155),NA(),'2.1 Nominal investment'!G155/'Historical population and GDP'!$N152/'Historical population and GDP'!$K152)</f>
        <v>413.90777314981699</v>
      </c>
      <c r="H155" s="41">
        <f>IF(ISBLANK('2.1 Nominal investment'!H155),NA(),'2.1 Nominal investment'!H155/'Historical population and GDP'!$N152/'Historical population and GDP'!$K152)</f>
        <v>517.78683935565903</v>
      </c>
      <c r="I155" s="41">
        <f>IF(ISBLANK('2.1 Nominal investment'!I155),NA(),'2.1 Nominal investment'!I155/'Historical population and GDP'!$N152/'Historical population and GDP'!$K152)</f>
        <v>146.45020350316827</v>
      </c>
      <c r="J155" s="41">
        <f>IF(ISBLANK('2.1 Nominal investment'!J155),NA(),'2.1 Nominal investment'!J155/'Historical population and GDP'!$N152/'Historical population and GDP'!$K152)</f>
        <v>291.35256111996267</v>
      </c>
      <c r="K155" s="41">
        <f>IF(ISBLANK('2.1 Nominal investment'!K155),NA(),'2.1 Nominal investment'!K155/'Historical population and GDP'!$N152/'Historical population and GDP'!$K152)</f>
        <v>355.76555433197194</v>
      </c>
      <c r="L155" s="41">
        <f>IF(ISBLANK('2.1 Nominal investment'!L155),NA(),'2.1 Nominal investment'!L155/'Historical population and GDP'!$N152/'Historical population and GDP'!$K152)</f>
        <v>567.47668941695997</v>
      </c>
      <c r="M155" s="41">
        <f>IF(ISBLANK('2.1 Nominal investment'!M155),NA(),'2.1 Nominal investment'!M155/'Historical population and GDP'!$N152/'Historical population and GDP'!$K152)</f>
        <v>171.97105339818</v>
      </c>
      <c r="N155" s="41">
        <f>IF(ISBLANK('2.1 Nominal investment'!N155),NA(),'2.1 Nominal investment'!N155/'Historical population and GDP'!$N152/'Historical population and GDP'!$K152)</f>
        <v>147.07513077376657</v>
      </c>
      <c r="O155" s="41"/>
      <c r="P155" s="41">
        <f>IF(ISBLANK('2.1 Nominal investment'!P155),NA(),'2.1 Nominal investment'!P155/'Historical population and GDP'!$N152/'Historical population and GDP'!$K152)</f>
        <v>2260.6919377093486</v>
      </c>
      <c r="Q155" s="41">
        <f>IF(ISBLANK('2.1 Nominal investment'!Q155),NA(),'2.1 Nominal investment'!Q155/'Historical population and GDP'!$N152/'Historical population and GDP'!$K152)</f>
        <v>1680.0911925440096</v>
      </c>
      <c r="R155" s="41">
        <f>IF(ISBLANK('2.1 Nominal investment'!R155),NA(),'2.1 Nominal investment'!R155/'Historical population and GDP'!$N152/'Historical population and GDP'!$K152)</f>
        <v>3940.7831302533582</v>
      </c>
      <c r="S155" s="17"/>
      <c r="T155" s="35"/>
      <c r="U155" s="13"/>
      <c r="V155" s="17"/>
      <c r="W155" s="17"/>
      <c r="X155" s="17"/>
      <c r="Y155" s="17"/>
    </row>
    <row r="156" spans="1:25">
      <c r="A156" s="4">
        <f t="shared" si="2"/>
        <v>2018</v>
      </c>
      <c r="B156" s="41">
        <f>IF(ISBLANK('2.1 Nominal investment'!B156),NA(),'2.1 Nominal investment'!B156/'Historical population and GDP'!$N153/'Historical population and GDP'!$K153)</f>
        <v>548.0516190225112</v>
      </c>
      <c r="C156" s="41">
        <f>IF(ISBLANK('2.1 Nominal investment'!C156),NA(),'2.1 Nominal investment'!C156/'Historical population and GDP'!$N153/'Historical population and GDP'!$K153)</f>
        <v>314.29349017968269</v>
      </c>
      <c r="D156" s="41">
        <f>IF(ISBLANK('2.1 Nominal investment'!D156),NA(),'2.1 Nominal investment'!D156/'Historical population and GDP'!$N153/'Historical population and GDP'!$K153)</f>
        <v>862.34510920219395</v>
      </c>
      <c r="E156" s="41">
        <f>IF(ISBLANK('2.1 Nominal investment'!E156),NA(),'2.1 Nominal investment'!E156/'Historical population and GDP'!$N153/'Historical population and GDP'!$K153)</f>
        <v>146.44697600015877</v>
      </c>
      <c r="F156" s="41">
        <f>IF(ISBLANK('2.1 Nominal investment'!F156),NA(),'2.1 Nominal investment'!F156/'Historical population and GDP'!$N153/'Historical population and GDP'!$K153)</f>
        <v>399.14842652749553</v>
      </c>
      <c r="G156" s="41">
        <f>IF(ISBLANK('2.1 Nominal investment'!G156),NA(),'2.1 Nominal investment'!G156/'Historical population and GDP'!$N153/'Historical population and GDP'!$K153)</f>
        <v>476.95674515141849</v>
      </c>
      <c r="H156" s="41">
        <f>IF(ISBLANK('2.1 Nominal investment'!H156),NA(),'2.1 Nominal investment'!H156/'Historical population and GDP'!$N153/'Historical population and GDP'!$K153)</f>
        <v>565.42779366058448</v>
      </c>
      <c r="I156" s="41">
        <f>IF(ISBLANK('2.1 Nominal investment'!I156),NA(),'2.1 Nominal investment'!I156/'Historical population and GDP'!$N153/'Historical population and GDP'!$K153)</f>
        <v>108.45744669837225</v>
      </c>
      <c r="J156" s="41">
        <f>IF(ISBLANK('2.1 Nominal investment'!J156),NA(),'2.1 Nominal investment'!J156/'Historical population and GDP'!$N153/'Historical population and GDP'!$K153)</f>
        <v>296.72587645102277</v>
      </c>
      <c r="K156" s="41">
        <f>IF(ISBLANK('2.1 Nominal investment'!K156),NA(),'2.1 Nominal investment'!K156/'Historical population and GDP'!$N153/'Historical population and GDP'!$K153)</f>
        <v>490.61701109409421</v>
      </c>
      <c r="L156" s="41">
        <f>IF(ISBLANK('2.1 Nominal investment'!L156),NA(),'2.1 Nominal investment'!L156/'Historical population and GDP'!$N153/'Historical population and GDP'!$K153)</f>
        <v>606.80063570011441</v>
      </c>
      <c r="M156" s="41">
        <f>IF(ISBLANK('2.1 Nominal investment'!M156),NA(),'2.1 Nominal investment'!M156/'Historical population and GDP'!$N153/'Historical population and GDP'!$K153)</f>
        <v>105.04008870512105</v>
      </c>
      <c r="N156" s="41">
        <f>IF(ISBLANK('2.1 Nominal investment'!N156),NA(),'2.1 Nominal investment'!N156/'Historical population and GDP'!$N153/'Historical population and GDP'!$K153)</f>
        <v>166.98543110175473</v>
      </c>
      <c r="O156" s="41"/>
      <c r="P156" s="41">
        <f>IF(ISBLANK('2.1 Nominal investment'!P156),NA(),'2.1 Nominal investment'!P156/'Historical population and GDP'!$N153/'Historical population and GDP'!$K153)</f>
        <v>2450.3250505418509</v>
      </c>
      <c r="Q156" s="41">
        <f>IF(ISBLANK('2.1 Nominal investment'!Q156),NA(),'2.1 Nominal investment'!Q156/'Historical population and GDP'!$N153/'Historical population and GDP'!$K153)</f>
        <v>1774.6264897504793</v>
      </c>
      <c r="R156" s="41">
        <f>IF(ISBLANK('2.1 Nominal investment'!R156),NA(),'2.1 Nominal investment'!R156/'Historical population and GDP'!$N153/'Historical population and GDP'!$K153)</f>
        <v>4224.9515402923307</v>
      </c>
      <c r="S156" s="17"/>
      <c r="T156" s="35"/>
      <c r="U156" s="13"/>
      <c r="V156" s="17"/>
      <c r="W156" s="17"/>
      <c r="X156" s="17"/>
      <c r="Y156" s="17"/>
    </row>
    <row r="157" spans="1:25">
      <c r="A157" s="4">
        <f t="shared" si="2"/>
        <v>2019</v>
      </c>
      <c r="B157" s="41">
        <f>IF(ISBLANK('2.1 Nominal investment'!B157),NA(),'2.1 Nominal investment'!B157/'Historical population and GDP'!$N154/'Historical population and GDP'!$K154)</f>
        <v>466.6799365871392</v>
      </c>
      <c r="C157" s="41">
        <f>IF(ISBLANK('2.1 Nominal investment'!C157),NA(),'2.1 Nominal investment'!C157/'Historical population and GDP'!$N154/'Historical population and GDP'!$K154)</f>
        <v>334.8884232298326</v>
      </c>
      <c r="D157" s="41">
        <f>IF(ISBLANK('2.1 Nominal investment'!D157),NA(),'2.1 Nominal investment'!D157/'Historical population and GDP'!$N154/'Historical population and GDP'!$K154)</f>
        <v>801.56835981697168</v>
      </c>
      <c r="E157" s="41">
        <f>IF(ISBLANK('2.1 Nominal investment'!E157),NA(),'2.1 Nominal investment'!E157/'Historical population and GDP'!$N154/'Historical population and GDP'!$K154)</f>
        <v>110.0533792343261</v>
      </c>
      <c r="F157" s="41">
        <f>IF(ISBLANK('2.1 Nominal investment'!F157),NA(),'2.1 Nominal investment'!F157/'Historical population and GDP'!$N154/'Historical population and GDP'!$K154)</f>
        <v>556.27580459365845</v>
      </c>
      <c r="G157" s="41">
        <f>IF(ISBLANK('2.1 Nominal investment'!G157),NA(),'2.1 Nominal investment'!G157/'Historical population and GDP'!$N154/'Historical population and GDP'!$K154)</f>
        <v>528.94525756141161</v>
      </c>
      <c r="H157" s="41">
        <f>IF(ISBLANK('2.1 Nominal investment'!H157),NA(),'2.1 Nominal investment'!H157/'Historical population and GDP'!$N154/'Historical population and GDP'!$K154)</f>
        <v>547.04031958702694</v>
      </c>
      <c r="I157" s="41">
        <f>IF(ISBLANK('2.1 Nominal investment'!I157),NA(),'2.1 Nominal investment'!I157/'Historical population and GDP'!$N154/'Historical population and GDP'!$K154)</f>
        <v>147.68101935144742</v>
      </c>
      <c r="J157" s="41">
        <f>IF(ISBLANK('2.1 Nominal investment'!J157),NA(),'2.1 Nominal investment'!J157/'Historical population and GDP'!$N154/'Historical population and GDP'!$K154)</f>
        <v>261.74847518115678</v>
      </c>
      <c r="K157" s="41">
        <f>IF(ISBLANK('2.1 Nominal investment'!K157),NA(),'2.1 Nominal investment'!K157/'Historical population and GDP'!$N154/'Historical population and GDP'!$K154)</f>
        <v>479.12324548660979</v>
      </c>
      <c r="L157" s="41">
        <f>IF(ISBLANK('2.1 Nominal investment'!L157),NA(),'2.1 Nominal investment'!L157/'Historical population and GDP'!$N154/'Historical population and GDP'!$K154)</f>
        <v>711.34274481426417</v>
      </c>
      <c r="M157" s="41">
        <f>IF(ISBLANK('2.1 Nominal investment'!M157),NA(),'2.1 Nominal investment'!M157/'Historical population and GDP'!$N154/'Historical population and GDP'!$K154)</f>
        <v>131.16828645532237</v>
      </c>
      <c r="N157" s="41">
        <f>IF(ISBLANK('2.1 Nominal investment'!N157),NA(),'2.1 Nominal investment'!N157/'Historical population and GDP'!$N154/'Historical population and GDP'!$K154)</f>
        <v>186.76310830105822</v>
      </c>
      <c r="O157" s="41"/>
      <c r="P157" s="41">
        <f>IF(ISBLANK('2.1 Nominal investment'!P157),NA(),'2.1 Nominal investment'!P157/'Historical population and GDP'!$N154/'Historical population and GDP'!$K154)</f>
        <v>2543.8831207933949</v>
      </c>
      <c r="Q157" s="41">
        <f>IF(ISBLANK('2.1 Nominal investment'!Q157),NA(),'2.1 Nominal investment'!Q157/'Historical population and GDP'!$N154/'Historical population and GDP'!$K154)</f>
        <v>1917.8268795898587</v>
      </c>
      <c r="R157" s="41">
        <f>IF(ISBLANK('2.1 Nominal investment'!R157),NA(),'2.1 Nominal investment'!R157/'Historical population and GDP'!$N154/'Historical population and GDP'!$K154)</f>
        <v>4461.7100003832529</v>
      </c>
      <c r="S157" s="17"/>
      <c r="T157" s="35"/>
      <c r="U157" s="13"/>
      <c r="V157" s="17"/>
      <c r="W157" s="17"/>
      <c r="X157" s="17"/>
      <c r="Y157" s="17"/>
    </row>
    <row r="158" spans="1:25">
      <c r="A158" s="4">
        <f t="shared" si="2"/>
        <v>2020</v>
      </c>
      <c r="B158" s="41">
        <f>IF(ISBLANK('2.1 Nominal investment'!B158),NA(),'2.1 Nominal investment'!B158/'Historical population and GDP'!$N155/'Historical population and GDP'!$K155)</f>
        <v>466.84235933044664</v>
      </c>
      <c r="C158" s="41">
        <f>IF(ISBLANK('2.1 Nominal investment'!C158),NA(),'2.1 Nominal investment'!C158/'Historical population and GDP'!$N155/'Historical population and GDP'!$K155)</f>
        <v>411.43417052879801</v>
      </c>
      <c r="D158" s="41">
        <f>IF(ISBLANK('2.1 Nominal investment'!D158),NA(),'2.1 Nominal investment'!D158/'Historical population and GDP'!$N155/'Historical population and GDP'!$K155)</f>
        <v>878.27652985924465</v>
      </c>
      <c r="E158" s="41">
        <f>IF(ISBLANK('2.1 Nominal investment'!E158),NA(),'2.1 Nominal investment'!E158/'Historical population and GDP'!$N155/'Historical population and GDP'!$K155)</f>
        <v>212.44787346292358</v>
      </c>
      <c r="F158" s="41">
        <f>IF(ISBLANK('2.1 Nominal investment'!F158),NA(),'2.1 Nominal investment'!F158/'Historical population and GDP'!$N155/'Historical population and GDP'!$K155)</f>
        <v>589.165450695201</v>
      </c>
      <c r="G158" s="41">
        <f>IF(ISBLANK('2.1 Nominal investment'!G158),NA(),'2.1 Nominal investment'!G158/'Historical population and GDP'!$N155/'Historical population and GDP'!$K155)</f>
        <v>549.20376045102194</v>
      </c>
      <c r="H158" s="41">
        <f>IF(ISBLANK('2.1 Nominal investment'!H158),NA(),'2.1 Nominal investment'!H158/'Historical population and GDP'!$N155/'Historical population and GDP'!$K155)</f>
        <v>541.62997227193262</v>
      </c>
      <c r="I158" s="41">
        <f>IF(ISBLANK('2.1 Nominal investment'!I158),NA(),'2.1 Nominal investment'!I158/'Historical population and GDP'!$N155/'Historical population and GDP'!$K155)</f>
        <v>167.0247800457351</v>
      </c>
      <c r="J158" s="41">
        <f>IF(ISBLANK('2.1 Nominal investment'!J158),NA(),'2.1 Nominal investment'!J158/'Historical population and GDP'!$N155/'Historical population and GDP'!$K155)</f>
        <v>284.87751061405652</v>
      </c>
      <c r="K158" s="41">
        <f>IF(ISBLANK('2.1 Nominal investment'!K158),NA(),'2.1 Nominal investment'!K158/'Historical population and GDP'!$N155/'Historical population and GDP'!$K155)</f>
        <v>477.92074872277078</v>
      </c>
      <c r="L158" s="41">
        <f>IF(ISBLANK('2.1 Nominal investment'!L158),NA(),'2.1 Nominal investment'!L158/'Historical population and GDP'!$N155/'Historical population and GDP'!$K155)</f>
        <v>728.70178880731828</v>
      </c>
      <c r="M158" s="41">
        <f>IF(ISBLANK('2.1 Nominal investment'!M158),NA(),'2.1 Nominal investment'!M158/'Historical population and GDP'!$N155/'Historical population and GDP'!$K155)</f>
        <v>29.511665746641942</v>
      </c>
      <c r="N158" s="41">
        <f>IF(ISBLANK('2.1 Nominal investment'!N158),NA(),'2.1 Nominal investment'!N158/'Historical population and GDP'!$N155/'Historical population and GDP'!$K155)</f>
        <v>202.33769166869453</v>
      </c>
      <c r="O158" s="41"/>
      <c r="P158" s="41">
        <f>IF(ISBLANK('2.1 Nominal investment'!P158),NA(),'2.1 Nominal investment'!P158/'Historical population and GDP'!$N155/'Historical population and GDP'!$K155)</f>
        <v>2770.7235867403238</v>
      </c>
      <c r="Q158" s="41">
        <f>IF(ISBLANK('2.1 Nominal investment'!Q158),NA(),'2.1 Nominal investment'!Q158/'Historical population and GDP'!$N155/'Historical population and GDP'!$K155)</f>
        <v>1890.374185605217</v>
      </c>
      <c r="R158" s="41">
        <f>IF(ISBLANK('2.1 Nominal investment'!R158),NA(),'2.1 Nominal investment'!R158/'Historical population and GDP'!$N155/'Historical population and GDP'!$K155)</f>
        <v>4661.0977723455408</v>
      </c>
      <c r="S158" s="17"/>
      <c r="T158" s="35"/>
      <c r="U158" s="13"/>
      <c r="V158" s="17"/>
      <c r="W158" s="17"/>
      <c r="X158" s="17"/>
      <c r="Y158" s="17"/>
    </row>
    <row r="159" spans="1:25">
      <c r="A159" s="4">
        <f t="shared" si="2"/>
        <v>2021</v>
      </c>
      <c r="B159" s="41">
        <f>IF(ISBLANK('2.1 Nominal investment'!B159),NA(),'2.1 Nominal investment'!B159/'Historical population and GDP'!$N156/'Historical population and GDP'!$K156)</f>
        <v>394.36462429884716</v>
      </c>
      <c r="C159" s="41">
        <f>IF(ISBLANK('2.1 Nominal investment'!C159),NA(),'2.1 Nominal investment'!C159/'Historical population and GDP'!$N156/'Historical population and GDP'!$K156)</f>
        <v>417.26366925580197</v>
      </c>
      <c r="D159" s="41">
        <f>IF(ISBLANK('2.1 Nominal investment'!D159),NA(),'2.1 Nominal investment'!D159/'Historical population and GDP'!$N156/'Historical population and GDP'!$K156)</f>
        <v>811.62829355464919</v>
      </c>
      <c r="E159" s="41">
        <f>IF(ISBLANK('2.1 Nominal investment'!E159),NA(),'2.1 Nominal investment'!E159/'Historical population and GDP'!$N156/'Historical population and GDP'!$K156)</f>
        <v>301.61884581970008</v>
      </c>
      <c r="F159" s="41">
        <f>IF(ISBLANK('2.1 Nominal investment'!F159),NA(),'2.1 Nominal investment'!F159/'Historical population and GDP'!$N156/'Historical population and GDP'!$K156)</f>
        <v>546.29561872198644</v>
      </c>
      <c r="G159" s="41">
        <f>IF(ISBLANK('2.1 Nominal investment'!G159),NA(),'2.1 Nominal investment'!G159/'Historical population and GDP'!$N156/'Historical population and GDP'!$K156)</f>
        <v>652.47507079940556</v>
      </c>
      <c r="H159" s="41">
        <f>IF(ISBLANK('2.1 Nominal investment'!H159),NA(),'2.1 Nominal investment'!H159/'Historical population and GDP'!$N156/'Historical population and GDP'!$K156)</f>
        <v>528.27777527977389</v>
      </c>
      <c r="I159" s="41">
        <f>IF(ISBLANK('2.1 Nominal investment'!I159),NA(),'2.1 Nominal investment'!I159/'Historical population and GDP'!$N156/'Historical population and GDP'!$K156)</f>
        <v>189.9045707597943</v>
      </c>
      <c r="J159" s="41">
        <f>IF(ISBLANK('2.1 Nominal investment'!J159),NA(),'2.1 Nominal investment'!J159/'Historical population and GDP'!$N156/'Historical population and GDP'!$K156)</f>
        <v>331.38743789635328</v>
      </c>
      <c r="K159" s="41">
        <f>IF(ISBLANK('2.1 Nominal investment'!K159),NA(),'2.1 Nominal investment'!K159/'Historical population and GDP'!$N156/'Historical population and GDP'!$K156)</f>
        <v>400.68729804730191</v>
      </c>
      <c r="L159" s="41">
        <f>IF(ISBLANK('2.1 Nominal investment'!L159),NA(),'2.1 Nominal investment'!L159/'Historical population and GDP'!$N156/'Historical population and GDP'!$K156)</f>
        <v>751.03776616737844</v>
      </c>
      <c r="M159" s="41">
        <f>IF(ISBLANK('2.1 Nominal investment'!M159),NA(),'2.1 Nominal investment'!M159/'Historical population and GDP'!$N156/'Historical population and GDP'!$K156)</f>
        <v>83.534966874389553</v>
      </c>
      <c r="N159" s="41">
        <f>IF(ISBLANK('2.1 Nominal investment'!N159),NA(),'2.1 Nominal investment'!N159/'Historical population and GDP'!$N156/'Historical population and GDP'!$K156)</f>
        <v>192.63275825588545</v>
      </c>
      <c r="O159" s="41"/>
      <c r="P159" s="41">
        <f>IF(ISBLANK('2.1 Nominal investment'!P159),NA(),'2.1 Nominal investment'!P159/'Historical population and GDP'!$N156/'Historical population and GDP'!$K156)</f>
        <v>2840.2956041755151</v>
      </c>
      <c r="Q159" s="41">
        <f>IF(ISBLANK('2.1 Nominal investment'!Q159),NA(),'2.1 Nominal investment'!Q159/'Historical population and GDP'!$N156/'Historical population and GDP'!$K156)</f>
        <v>1949.1847980011028</v>
      </c>
      <c r="R159" s="41">
        <f>IF(ISBLANK('2.1 Nominal investment'!R159),NA(),'2.1 Nominal investment'!R159/'Historical population and GDP'!$N156/'Historical population and GDP'!$K156)</f>
        <v>4789.4804021766176</v>
      </c>
      <c r="S159" s="17"/>
      <c r="T159" s="35"/>
      <c r="U159" s="13"/>
      <c r="V159" s="17"/>
      <c r="W159" s="17"/>
      <c r="X159" s="17"/>
      <c r="Y159" s="17"/>
    </row>
    <row r="160" spans="1:25">
      <c r="A160" s="4">
        <f t="shared" si="2"/>
        <v>2022</v>
      </c>
      <c r="B160" s="41">
        <f>IF(ISBLANK('2.1 Nominal investment'!B160),NA(),'2.1 Nominal investment'!B160/'Historical population and GDP'!$N157/'Historical population and GDP'!$K157)</f>
        <v>371.16914413079365</v>
      </c>
      <c r="C160" s="41">
        <f>IF(ISBLANK('2.1 Nominal investment'!C160),NA(),'2.1 Nominal investment'!C160/'Historical population and GDP'!$N157/'Historical population and GDP'!$K157)</f>
        <v>528.70764928527751</v>
      </c>
      <c r="D160" s="41">
        <f>IF(ISBLANK('2.1 Nominal investment'!D160),NA(),'2.1 Nominal investment'!D160/'Historical population and GDP'!$N157/'Historical population and GDP'!$K157)</f>
        <v>899.87679341607111</v>
      </c>
      <c r="E160" s="41">
        <f>IF(ISBLANK('2.1 Nominal investment'!E160),NA(),'2.1 Nominal investment'!E160/'Historical population and GDP'!$N157/'Historical population and GDP'!$K157)</f>
        <v>320.15973495127707</v>
      </c>
      <c r="F160" s="41">
        <f>IF(ISBLANK('2.1 Nominal investment'!F160),NA(),'2.1 Nominal investment'!F160/'Historical population and GDP'!$N157/'Historical population and GDP'!$K157)</f>
        <v>594.35066385386847</v>
      </c>
      <c r="G160" s="41">
        <f>IF(ISBLANK('2.1 Nominal investment'!G160),NA(),'2.1 Nominal investment'!G160/'Historical population and GDP'!$N157/'Historical population and GDP'!$K157)</f>
        <v>779.71415820647189</v>
      </c>
      <c r="H160" s="41">
        <f>IF(ISBLANK('2.1 Nominal investment'!H160),NA(),'2.1 Nominal investment'!H160/'Historical population and GDP'!$N157/'Historical population and GDP'!$K157)</f>
        <v>580.13307576353623</v>
      </c>
      <c r="I160" s="41">
        <f>IF(ISBLANK('2.1 Nominal investment'!I160),NA(),'2.1 Nominal investment'!I160/'Historical population and GDP'!$N157/'Historical population and GDP'!$K157)</f>
        <v>214.81503548553394</v>
      </c>
      <c r="J160" s="41">
        <f>IF(ISBLANK('2.1 Nominal investment'!J160),NA(),'2.1 Nominal investment'!J160/'Historical population and GDP'!$N157/'Historical population and GDP'!$K157)</f>
        <v>377.35522881447679</v>
      </c>
      <c r="K160" s="41">
        <f>IF(ISBLANK('2.1 Nominal investment'!K160),NA(),'2.1 Nominal investment'!K160/'Historical population and GDP'!$N157/'Historical population and GDP'!$K157)</f>
        <v>424.306494208434</v>
      </c>
      <c r="L160" s="41">
        <f>IF(ISBLANK('2.1 Nominal investment'!L160),NA(),'2.1 Nominal investment'!L160/'Historical population and GDP'!$N157/'Historical population and GDP'!$K157)</f>
        <v>803.06462454851157</v>
      </c>
      <c r="M160" s="41">
        <f>IF(ISBLANK('2.1 Nominal investment'!M160),NA(),'2.1 Nominal investment'!M160/'Historical population and GDP'!$N157/'Historical population and GDP'!$K157)</f>
        <v>42.207133235702628</v>
      </c>
      <c r="N160" s="41">
        <f>IF(ISBLANK('2.1 Nominal investment'!N160),NA(),'2.1 Nominal investment'!N160/'Historical population and GDP'!$N157/'Historical population and GDP'!$K157)</f>
        <v>124.97335722305131</v>
      </c>
      <c r="O160" s="41"/>
      <c r="P160" s="41">
        <f>IF(ISBLANK('2.1 Nominal investment'!P160),NA(),'2.1 Nominal investment'!P160/'Historical population and GDP'!$N157/'Historical population and GDP'!$K157)</f>
        <v>3174.2344261912249</v>
      </c>
      <c r="Q160" s="41">
        <f>IF(ISBLANK('2.1 Nominal investment'!Q160),NA(),'2.1 Nominal investment'!Q160/'Historical population and GDP'!$N157/'Historical population and GDP'!$K157)</f>
        <v>1986.7218735157101</v>
      </c>
      <c r="R160" s="41">
        <f>IF(ISBLANK('2.1 Nominal investment'!R160),NA(),'2.1 Nominal investment'!R160/'Historical population and GDP'!$N157/'Historical population and GDP'!$K157)</f>
        <v>5160.9562997069352</v>
      </c>
      <c r="S160" s="17"/>
      <c r="T160" s="35"/>
      <c r="U160" s="13"/>
      <c r="V160" s="17"/>
      <c r="W160" s="17"/>
      <c r="X160" s="17"/>
      <c r="Y160" s="17"/>
    </row>
    <row r="161" spans="1:25">
      <c r="A161" s="4">
        <f t="shared" si="2"/>
        <v>2023</v>
      </c>
      <c r="B161" s="41" t="e">
        <f>IF(ISBLANK('2.1 Nominal investment'!B161),NA(),'2.1 Nominal investment'!B161/'Historical population and GDP'!$N158/'Historical population and GDP'!$K158)</f>
        <v>#N/A</v>
      </c>
      <c r="C161" s="41" t="e">
        <f>IF(ISBLANK('2.1 Nominal investment'!C161),NA(),'2.1 Nominal investment'!C161/'Historical population and GDP'!$N158/'Historical population and GDP'!$K158)</f>
        <v>#N/A</v>
      </c>
      <c r="D161" s="41" t="e">
        <f>IF(ISBLANK('2.1 Nominal investment'!D161),NA(),'2.1 Nominal investment'!D161/'Historical population and GDP'!$N158/'Historical population and GDP'!$K158)</f>
        <v>#N/A</v>
      </c>
      <c r="E161" s="41" t="e">
        <f>IF(ISBLANK('2.1 Nominal investment'!E161),NA(),'2.1 Nominal investment'!E161/'Historical population and GDP'!$N158/'Historical population and GDP'!$K158)</f>
        <v>#N/A</v>
      </c>
      <c r="F161" s="41" t="e">
        <f>IF(ISBLANK('2.1 Nominal investment'!F161),NA(),'2.1 Nominal investment'!F161/'Historical population and GDP'!$N158/'Historical population and GDP'!$K158)</f>
        <v>#N/A</v>
      </c>
      <c r="G161" s="41" t="e">
        <f>IF(ISBLANK('2.1 Nominal investment'!G161),NA(),'2.1 Nominal investment'!G161/'Historical population and GDP'!$N158/'Historical population and GDP'!$K158)</f>
        <v>#N/A</v>
      </c>
      <c r="H161" s="41" t="e">
        <f>IF(ISBLANK('2.1 Nominal investment'!H161),NA(),'2.1 Nominal investment'!H161/'Historical population and GDP'!$N158/'Historical population and GDP'!$K158)</f>
        <v>#N/A</v>
      </c>
      <c r="I161" s="41" t="e">
        <f>IF(ISBLANK('2.1 Nominal investment'!I161),NA(),'2.1 Nominal investment'!I161/'Historical population and GDP'!$N158/'Historical population and GDP'!$K158)</f>
        <v>#N/A</v>
      </c>
      <c r="J161" s="41" t="e">
        <f>IF(ISBLANK('2.1 Nominal investment'!J161),NA(),'2.1 Nominal investment'!J161/'Historical population and GDP'!$N158/'Historical population and GDP'!$K158)</f>
        <v>#N/A</v>
      </c>
      <c r="K161" s="41" t="e">
        <f>IF(ISBLANK('2.1 Nominal investment'!K161),NA(),'2.1 Nominal investment'!K161/'Historical population and GDP'!$N158/'Historical population and GDP'!$K158)</f>
        <v>#N/A</v>
      </c>
      <c r="L161" s="41" t="e">
        <f>IF(ISBLANK('2.1 Nominal investment'!L161),NA(),'2.1 Nominal investment'!L161/'Historical population and GDP'!$N158/'Historical population and GDP'!$K158)</f>
        <v>#N/A</v>
      </c>
      <c r="M161" s="41" t="e">
        <f>IF(ISBLANK('2.1 Nominal investment'!M161),NA(),'2.1 Nominal investment'!M161/'Historical population and GDP'!$N158/'Historical population and GDP'!$K158)</f>
        <v>#N/A</v>
      </c>
      <c r="N161" s="41" t="e">
        <f>IF(ISBLANK('2.1 Nominal investment'!N161),NA(),'2.1 Nominal investment'!N161/'Historical population and GDP'!$N158/'Historical population and GDP'!$K158)</f>
        <v>#N/A</v>
      </c>
      <c r="O161" s="41"/>
      <c r="P161" s="41" t="e">
        <f>IF(ISBLANK('2.1 Nominal investment'!P161),NA(),'2.1 Nominal investment'!P161/'Historical population and GDP'!$N158/'Historical population and GDP'!$K158)</f>
        <v>#N/A</v>
      </c>
      <c r="Q161" s="41" t="e">
        <f>IF(ISBLANK('2.1 Nominal investment'!Q161),NA(),'2.1 Nominal investment'!Q161/'Historical population and GDP'!$N158/'Historical population and GDP'!$K158)</f>
        <v>#N/A</v>
      </c>
      <c r="R161" s="41" t="e">
        <f>IF(ISBLANK('2.1 Nominal investment'!R161),NA(),'2.1 Nominal investment'!R161/'Historical population and GDP'!$N158/'Historical population and GDP'!$K158)</f>
        <v>#N/A</v>
      </c>
      <c r="S161" s="17"/>
      <c r="T161" s="17"/>
      <c r="U161" s="17"/>
      <c r="V161" s="17"/>
      <c r="W161" s="17"/>
      <c r="X161" s="17"/>
      <c r="Y161" s="17"/>
    </row>
    <row r="163" spans="1:25">
      <c r="L163" s="18">
        <f>MIN(L41:L160)</f>
        <v>29.258183448594561</v>
      </c>
    </row>
    <row r="164" spans="1:25">
      <c r="L164" s="18">
        <f>MAX(L41:L160)</f>
        <v>803.06462454851157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49B8-B2CF-4882-8BBA-FADB534B2AD2}">
  <sheetPr>
    <tabColor theme="5"/>
  </sheetPr>
  <dimension ref="A1"/>
  <sheetViews>
    <sheetView workbookViewId="0">
      <selection activeCell="O39" sqref="O39"/>
    </sheetView>
  </sheetViews>
  <sheetFormatPr defaultRowHeight="14.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20358-B8A9-47AB-B811-9BBF25AC67D6}">
  <sheetPr>
    <tabColor theme="5"/>
  </sheetPr>
  <dimension ref="A1:Z161"/>
  <sheetViews>
    <sheetView showGridLines="0" zoomScaleNormal="100" workbookViewId="0">
      <pane xSplit="1" ySplit="6" topLeftCell="B7" activePane="bottomRight" state="frozen"/>
      <selection pane="topRight" activeCell="O39" sqref="O39"/>
      <selection pane="bottomLeft" activeCell="O39" sqref="O39"/>
      <selection pane="bottomRight" activeCell="G30" sqref="G30"/>
    </sheetView>
  </sheetViews>
  <sheetFormatPr defaultRowHeight="14.25"/>
  <cols>
    <col min="1" max="1" width="8.75" customWidth="1"/>
    <col min="2" max="5" width="15.25" customWidth="1"/>
    <col min="6" max="8" width="16.25" customWidth="1"/>
    <col min="9" max="9" width="14.5" customWidth="1"/>
    <col min="10" max="11" width="14.25" customWidth="1"/>
    <col min="12" max="12" width="18" bestFit="1" customWidth="1"/>
    <col min="13" max="13" width="16" bestFit="1" customWidth="1"/>
    <col min="14" max="15" width="13.25" customWidth="1"/>
    <col min="16" max="18" width="16.625" customWidth="1"/>
    <col min="19" max="26" width="13.25" customWidth="1"/>
  </cols>
  <sheetData>
    <row r="1" spans="1:26" s="11" customFormat="1" ht="15">
      <c r="A1" s="23" t="s">
        <v>131</v>
      </c>
      <c r="B1" s="16" t="s">
        <v>4</v>
      </c>
      <c r="C1" s="16" t="s">
        <v>4</v>
      </c>
      <c r="D1" s="16" t="s">
        <v>4</v>
      </c>
      <c r="E1" s="16" t="s">
        <v>4</v>
      </c>
      <c r="F1" s="16" t="s">
        <v>4</v>
      </c>
      <c r="G1" s="16" t="s">
        <v>4</v>
      </c>
      <c r="H1" s="16" t="s">
        <v>4</v>
      </c>
      <c r="I1" s="16" t="s">
        <v>20</v>
      </c>
      <c r="J1" s="16" t="s">
        <v>20</v>
      </c>
      <c r="K1" s="16" t="s">
        <v>20</v>
      </c>
      <c r="L1" s="16" t="s">
        <v>20</v>
      </c>
      <c r="M1" s="16" t="s">
        <v>20</v>
      </c>
      <c r="N1" s="16" t="s">
        <v>20</v>
      </c>
      <c r="O1" s="16"/>
      <c r="P1" s="16" t="s">
        <v>4</v>
      </c>
      <c r="Q1" s="16" t="s">
        <v>20</v>
      </c>
      <c r="R1" s="16" t="s">
        <v>69</v>
      </c>
    </row>
    <row r="2" spans="1:26"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126</v>
      </c>
      <c r="Q2" s="16" t="s">
        <v>127</v>
      </c>
      <c r="R2" s="16" t="s">
        <v>70</v>
      </c>
    </row>
    <row r="3" spans="1:26" s="11" customFormat="1" ht="43.5">
      <c r="A3" s="23" t="s">
        <v>71</v>
      </c>
      <c r="B3" s="16" t="s">
        <v>476</v>
      </c>
      <c r="C3" s="16" t="s">
        <v>476</v>
      </c>
      <c r="D3" s="16" t="s">
        <v>476</v>
      </c>
      <c r="E3" s="16" t="s">
        <v>476</v>
      </c>
      <c r="F3" s="16" t="s">
        <v>476</v>
      </c>
      <c r="G3" s="16" t="s">
        <v>476</v>
      </c>
      <c r="H3" s="16" t="s">
        <v>476</v>
      </c>
      <c r="I3" s="16" t="s">
        <v>476</v>
      </c>
      <c r="J3" s="16" t="s">
        <v>476</v>
      </c>
      <c r="K3" s="16" t="s">
        <v>476</v>
      </c>
      <c r="L3" s="16" t="s">
        <v>476</v>
      </c>
      <c r="M3" s="16" t="s">
        <v>476</v>
      </c>
      <c r="N3" s="16" t="s">
        <v>476</v>
      </c>
      <c r="O3" s="16"/>
      <c r="P3" s="16" t="s">
        <v>476</v>
      </c>
      <c r="Q3" s="16" t="s">
        <v>476</v>
      </c>
      <c r="R3" s="16" t="s">
        <v>476</v>
      </c>
    </row>
    <row r="4" spans="1:26" s="11" customFormat="1" ht="72">
      <c r="A4" s="23" t="s">
        <v>43</v>
      </c>
      <c r="B4" s="16" t="s">
        <v>465</v>
      </c>
      <c r="C4" s="16" t="s">
        <v>465</v>
      </c>
      <c r="D4" s="16" t="s">
        <v>465</v>
      </c>
      <c r="E4" s="16" t="s">
        <v>465</v>
      </c>
      <c r="F4" s="16" t="s">
        <v>546</v>
      </c>
      <c r="G4" s="16" t="s">
        <v>533</v>
      </c>
      <c r="H4" s="16" t="s">
        <v>465</v>
      </c>
      <c r="I4" s="16" t="s">
        <v>589</v>
      </c>
      <c r="J4" s="16" t="s">
        <v>594</v>
      </c>
      <c r="K4" s="16" t="s">
        <v>595</v>
      </c>
      <c r="L4" s="16" t="s">
        <v>594</v>
      </c>
      <c r="M4" s="16" t="s">
        <v>608</v>
      </c>
      <c r="N4" s="16" t="s">
        <v>657</v>
      </c>
      <c r="O4" s="16"/>
      <c r="P4" s="16" t="s">
        <v>470</v>
      </c>
      <c r="Q4" s="16" t="s">
        <v>471</v>
      </c>
      <c r="R4" s="16" t="s">
        <v>472</v>
      </c>
    </row>
    <row r="5" spans="1:26" s="11" customFormat="1" ht="15">
      <c r="A5" s="23" t="s">
        <v>73</v>
      </c>
      <c r="B5" s="16" t="s">
        <v>74</v>
      </c>
      <c r="C5" s="16" t="s">
        <v>74</v>
      </c>
      <c r="D5" s="16" t="s">
        <v>74</v>
      </c>
      <c r="E5" s="16" t="s">
        <v>74</v>
      </c>
      <c r="F5" s="16" t="s">
        <v>74</v>
      </c>
      <c r="G5" s="16" t="s">
        <v>74</v>
      </c>
      <c r="H5" s="16" t="s">
        <v>74</v>
      </c>
      <c r="I5" s="16" t="s">
        <v>74</v>
      </c>
      <c r="J5" s="16" t="s">
        <v>74</v>
      </c>
      <c r="K5" s="16" t="s">
        <v>74</v>
      </c>
      <c r="L5" s="16" t="s">
        <v>74</v>
      </c>
      <c r="M5" s="16" t="s">
        <v>74</v>
      </c>
      <c r="N5" s="16" t="s">
        <v>74</v>
      </c>
      <c r="O5" s="16"/>
      <c r="P5" s="16" t="s">
        <v>74</v>
      </c>
      <c r="Q5" s="16" t="s">
        <v>74</v>
      </c>
      <c r="R5" s="16" t="s">
        <v>74</v>
      </c>
    </row>
    <row r="6" spans="1:26" s="11" customFormat="1" ht="15">
      <c r="A6" s="23" t="s">
        <v>75</v>
      </c>
      <c r="B6" s="16" t="s">
        <v>128</v>
      </c>
      <c r="C6" s="16" t="s">
        <v>44</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row>
    <row r="7" spans="1:26" ht="15">
      <c r="A7" s="25" t="s">
        <v>56</v>
      </c>
      <c r="B7" s="4"/>
      <c r="C7" s="4"/>
      <c r="D7" s="4"/>
      <c r="E7" s="4"/>
      <c r="F7" s="4"/>
      <c r="G7" s="4"/>
      <c r="H7" s="4"/>
      <c r="I7" s="4"/>
      <c r="J7" s="4"/>
      <c r="K7" s="4"/>
      <c r="L7" s="4"/>
      <c r="M7" s="4"/>
      <c r="N7" s="4"/>
      <c r="O7" s="4"/>
      <c r="P7" s="4"/>
      <c r="Q7" s="4"/>
      <c r="R7" s="4"/>
    </row>
    <row r="8" spans="1:26">
      <c r="A8" s="4">
        <v>1870</v>
      </c>
      <c r="B8" s="15"/>
      <c r="C8" s="15">
        <f>'5.1 Land transport - Road'!Y8</f>
        <v>321000</v>
      </c>
      <c r="D8" s="15">
        <f>'5.1 Land transport - Road'!Z8</f>
        <v>321000</v>
      </c>
      <c r="E8" s="15">
        <f>'5.2 Land transport - Rail'!S8</f>
        <v>1752000</v>
      </c>
      <c r="F8" s="15"/>
      <c r="G8" s="15"/>
      <c r="H8" s="15">
        <f>'5.5 Telecommunications'!AC8</f>
        <v>65000</v>
      </c>
      <c r="I8" s="15"/>
      <c r="J8" s="15"/>
      <c r="K8" s="15"/>
      <c r="L8" s="15"/>
      <c r="M8" s="15"/>
      <c r="N8" s="15"/>
      <c r="O8" s="15"/>
      <c r="P8" s="15">
        <f>SUM(D8:H8)</f>
        <v>2138000</v>
      </c>
      <c r="Q8" s="15"/>
      <c r="R8" s="15">
        <f>P8+Q8</f>
        <v>2138000</v>
      </c>
      <c r="S8" s="24"/>
      <c r="T8" s="24"/>
      <c r="U8" s="24"/>
      <c r="V8" s="24"/>
      <c r="W8" s="24"/>
      <c r="X8" s="24"/>
      <c r="Y8" s="24"/>
      <c r="Z8" s="24"/>
    </row>
    <row r="9" spans="1:26">
      <c r="A9" s="4">
        <f t="shared" ref="A9:A72" si="0">A8+1</f>
        <v>1871</v>
      </c>
      <c r="B9" s="15"/>
      <c r="C9" s="15">
        <f>'5.1 Land transport - Road'!Y9</f>
        <v>642000</v>
      </c>
      <c r="D9" s="15">
        <f>'5.1 Land transport - Road'!Z9</f>
        <v>642000</v>
      </c>
      <c r="E9" s="15">
        <f>'5.2 Land transport - Rail'!S9</f>
        <v>3606000</v>
      </c>
      <c r="F9" s="15"/>
      <c r="G9" s="15"/>
      <c r="H9" s="15">
        <f>'5.5 Telecommunications'!AC9</f>
        <v>143000</v>
      </c>
      <c r="I9" s="15"/>
      <c r="J9" s="15"/>
      <c r="K9" s="15"/>
      <c r="L9" s="15"/>
      <c r="M9" s="15"/>
      <c r="N9" s="15"/>
      <c r="O9" s="15"/>
      <c r="P9" s="15">
        <f t="shared" ref="P9:P72" si="1">SUM(D9:H9)</f>
        <v>4391000</v>
      </c>
      <c r="Q9" s="15"/>
      <c r="R9" s="15">
        <f t="shared" ref="R9:R72" si="2">P9+Q9</f>
        <v>4391000</v>
      </c>
      <c r="S9" s="24"/>
      <c r="T9" s="24"/>
      <c r="U9" s="24"/>
      <c r="V9" s="24"/>
      <c r="W9" s="24"/>
      <c r="X9" s="24"/>
      <c r="Y9" s="24"/>
      <c r="Z9" s="24"/>
    </row>
    <row r="10" spans="1:26">
      <c r="A10" s="4">
        <f t="shared" si="0"/>
        <v>1872</v>
      </c>
      <c r="B10" s="15"/>
      <c r="C10" s="15">
        <f>'5.1 Land transport - Road'!Y10</f>
        <v>1122000</v>
      </c>
      <c r="D10" s="15">
        <f>'5.1 Land transport - Road'!Z10</f>
        <v>1122000</v>
      </c>
      <c r="E10" s="15">
        <f>'5.2 Land transport - Rail'!S10</f>
        <v>5522000</v>
      </c>
      <c r="F10" s="15"/>
      <c r="G10" s="15"/>
      <c r="H10" s="15">
        <f>'5.5 Telecommunications'!AC10</f>
        <v>182000</v>
      </c>
      <c r="I10" s="15"/>
      <c r="J10" s="15"/>
      <c r="K10" s="15"/>
      <c r="L10" s="15"/>
      <c r="M10" s="15"/>
      <c r="N10" s="15"/>
      <c r="O10" s="15"/>
      <c r="P10" s="15">
        <f t="shared" si="1"/>
        <v>6826000</v>
      </c>
      <c r="Q10" s="15"/>
      <c r="R10" s="15">
        <f t="shared" si="2"/>
        <v>6826000</v>
      </c>
      <c r="S10" s="24"/>
      <c r="T10" s="24"/>
      <c r="U10" s="24"/>
      <c r="V10" s="24"/>
      <c r="W10" s="24"/>
      <c r="X10" s="24"/>
      <c r="Y10" s="24"/>
      <c r="Z10" s="24"/>
    </row>
    <row r="11" spans="1:26">
      <c r="A11" s="4">
        <f t="shared" si="0"/>
        <v>1873</v>
      </c>
      <c r="B11" s="15"/>
      <c r="C11" s="15">
        <f>'5.1 Land transport - Road'!Y11</f>
        <v>1838000</v>
      </c>
      <c r="D11" s="15">
        <f>'5.1 Land transport - Road'!Z11</f>
        <v>1838000</v>
      </c>
      <c r="E11" s="15">
        <f>'5.2 Land transport - Rail'!S11</f>
        <v>7146000</v>
      </c>
      <c r="F11" s="15"/>
      <c r="G11" s="15"/>
      <c r="H11" s="15">
        <f>'5.5 Telecommunications'!AC11</f>
        <v>287000</v>
      </c>
      <c r="I11" s="15"/>
      <c r="J11" s="15"/>
      <c r="K11" s="15"/>
      <c r="L11" s="15"/>
      <c r="M11" s="15"/>
      <c r="N11" s="15"/>
      <c r="O11" s="15"/>
      <c r="P11" s="15">
        <f t="shared" si="1"/>
        <v>9271000</v>
      </c>
      <c r="Q11" s="15"/>
      <c r="R11" s="15">
        <f t="shared" si="2"/>
        <v>9271000</v>
      </c>
      <c r="S11" s="24"/>
      <c r="T11" s="24"/>
      <c r="U11" s="24"/>
      <c r="V11" s="24"/>
      <c r="W11" s="24"/>
      <c r="X11" s="24"/>
      <c r="Y11" s="24"/>
      <c r="Z11" s="24"/>
    </row>
    <row r="12" spans="1:26">
      <c r="A12" s="4">
        <f t="shared" si="0"/>
        <v>1874</v>
      </c>
      <c r="B12" s="15"/>
      <c r="C12" s="15">
        <f>'5.1 Land transport - Road'!Y12</f>
        <v>2651000</v>
      </c>
      <c r="D12" s="15">
        <f>'5.1 Land transport - Road'!Z12</f>
        <v>2651000</v>
      </c>
      <c r="E12" s="15">
        <f>'5.2 Land transport - Rail'!S12</f>
        <v>7840000</v>
      </c>
      <c r="F12" s="15"/>
      <c r="G12" s="15"/>
      <c r="H12" s="15">
        <f>'5.5 Telecommunications'!AC12</f>
        <v>254000</v>
      </c>
      <c r="I12" s="15"/>
      <c r="J12" s="15"/>
      <c r="K12" s="15"/>
      <c r="L12" s="15"/>
      <c r="M12" s="15"/>
      <c r="N12" s="15"/>
      <c r="O12" s="15"/>
      <c r="P12" s="15">
        <f t="shared" si="1"/>
        <v>10745000</v>
      </c>
      <c r="Q12" s="15"/>
      <c r="R12" s="15">
        <f t="shared" si="2"/>
        <v>10745000</v>
      </c>
      <c r="S12" s="24"/>
      <c r="T12" s="24"/>
      <c r="U12" s="24"/>
      <c r="V12" s="24"/>
      <c r="W12" s="24"/>
      <c r="X12" s="24"/>
      <c r="Y12" s="24"/>
      <c r="Z12" s="24"/>
    </row>
    <row r="13" spans="1:26">
      <c r="A13" s="4">
        <f t="shared" si="0"/>
        <v>1875</v>
      </c>
      <c r="B13" s="15"/>
      <c r="C13" s="15">
        <f>'5.1 Land transport - Road'!Y13</f>
        <v>3530000</v>
      </c>
      <c r="D13" s="15">
        <f>'5.1 Land transport - Road'!Z13</f>
        <v>3530000</v>
      </c>
      <c r="E13" s="15">
        <f>'5.2 Land transport - Rail'!S13</f>
        <v>9252000</v>
      </c>
      <c r="F13" s="15"/>
      <c r="G13" s="15"/>
      <c r="H13" s="15">
        <f>'5.5 Telecommunications'!AC13</f>
        <v>316000</v>
      </c>
      <c r="I13" s="15"/>
      <c r="J13" s="15"/>
      <c r="K13" s="15"/>
      <c r="L13" s="15"/>
      <c r="M13" s="15"/>
      <c r="N13" s="15"/>
      <c r="O13" s="15"/>
      <c r="P13" s="15">
        <f t="shared" si="1"/>
        <v>13098000</v>
      </c>
      <c r="Q13" s="15"/>
      <c r="R13" s="15">
        <f t="shared" si="2"/>
        <v>13098000</v>
      </c>
      <c r="S13" s="24"/>
      <c r="T13" s="24"/>
      <c r="U13" s="24"/>
      <c r="V13" s="24"/>
      <c r="W13" s="24"/>
      <c r="X13" s="24"/>
      <c r="Y13" s="24"/>
      <c r="Z13" s="24"/>
    </row>
    <row r="14" spans="1:26">
      <c r="A14" s="4">
        <f t="shared" si="0"/>
        <v>1876</v>
      </c>
      <c r="B14" s="15"/>
      <c r="C14" s="15">
        <f>'5.1 Land transport - Road'!Y14</f>
        <v>3987000</v>
      </c>
      <c r="D14" s="15">
        <f>'5.1 Land transport - Road'!Z14</f>
        <v>3987000</v>
      </c>
      <c r="E14" s="15">
        <f>'5.2 Land transport - Rail'!S14</f>
        <v>10544000</v>
      </c>
      <c r="F14" s="15"/>
      <c r="G14" s="15"/>
      <c r="H14" s="15">
        <f>'5.5 Telecommunications'!AC14</f>
        <v>449000</v>
      </c>
      <c r="I14" s="15"/>
      <c r="J14" s="15"/>
      <c r="K14" s="15"/>
      <c r="L14" s="15"/>
      <c r="M14" s="15"/>
      <c r="N14" s="15"/>
      <c r="O14" s="15"/>
      <c r="P14" s="15">
        <f t="shared" si="1"/>
        <v>14980000</v>
      </c>
      <c r="Q14" s="15"/>
      <c r="R14" s="15">
        <f t="shared" si="2"/>
        <v>14980000</v>
      </c>
      <c r="S14" s="24"/>
      <c r="T14" s="24"/>
      <c r="U14" s="24"/>
      <c r="V14" s="24"/>
      <c r="W14" s="24"/>
      <c r="X14" s="24"/>
      <c r="Y14" s="24"/>
      <c r="Z14" s="24"/>
    </row>
    <row r="15" spans="1:26">
      <c r="A15" s="4">
        <f t="shared" si="0"/>
        <v>1877</v>
      </c>
      <c r="B15" s="15"/>
      <c r="C15" s="15">
        <f>'5.1 Land transport - Road'!Y15</f>
        <v>4181000</v>
      </c>
      <c r="D15" s="15">
        <f>'5.1 Land transport - Road'!Z15</f>
        <v>4181000</v>
      </c>
      <c r="E15" s="15">
        <f>'5.2 Land transport - Rail'!S15</f>
        <v>11000000</v>
      </c>
      <c r="F15" s="15"/>
      <c r="G15" s="15"/>
      <c r="H15" s="15">
        <f>'5.5 Telecommunications'!AC15</f>
        <v>396000</v>
      </c>
      <c r="I15" s="15"/>
      <c r="J15" s="15"/>
      <c r="K15" s="15"/>
      <c r="L15" s="15"/>
      <c r="M15" s="15"/>
      <c r="N15" s="15"/>
      <c r="O15" s="15"/>
      <c r="P15" s="15">
        <f t="shared" si="1"/>
        <v>15577000</v>
      </c>
      <c r="Q15" s="15"/>
      <c r="R15" s="15">
        <f t="shared" si="2"/>
        <v>15577000</v>
      </c>
      <c r="S15" s="24"/>
      <c r="T15" s="24"/>
      <c r="U15" s="24"/>
      <c r="V15" s="24"/>
      <c r="W15" s="24"/>
      <c r="X15" s="24"/>
      <c r="Y15" s="24"/>
      <c r="Z15" s="24"/>
    </row>
    <row r="16" spans="1:26">
      <c r="A16" s="4">
        <f t="shared" si="0"/>
        <v>1878</v>
      </c>
      <c r="B16" s="15"/>
      <c r="C16" s="15">
        <f>'5.1 Land transport - Road'!Y16</f>
        <v>5134000</v>
      </c>
      <c r="D16" s="15">
        <f>'5.1 Land transport - Road'!Z16</f>
        <v>5134000</v>
      </c>
      <c r="E16" s="15">
        <f>'5.2 Land transport - Rail'!S16</f>
        <v>12450000</v>
      </c>
      <c r="F16" s="15"/>
      <c r="G16" s="15"/>
      <c r="H16" s="15">
        <f>'5.5 Telecommunications'!AC16</f>
        <v>428000</v>
      </c>
      <c r="I16" s="15"/>
      <c r="J16" s="15"/>
      <c r="K16" s="15"/>
      <c r="L16" s="15"/>
      <c r="M16" s="15"/>
      <c r="N16" s="15"/>
      <c r="O16" s="15"/>
      <c r="P16" s="15">
        <f t="shared" si="1"/>
        <v>18012000</v>
      </c>
      <c r="Q16" s="15"/>
      <c r="R16" s="15">
        <f t="shared" si="2"/>
        <v>18012000</v>
      </c>
      <c r="S16" s="24"/>
      <c r="T16" s="24"/>
      <c r="U16" s="24"/>
      <c r="V16" s="24"/>
      <c r="W16" s="24"/>
      <c r="X16" s="24"/>
      <c r="Y16" s="24"/>
      <c r="Z16" s="24"/>
    </row>
    <row r="17" spans="1:26">
      <c r="A17" s="4">
        <f t="shared" si="0"/>
        <v>1879</v>
      </c>
      <c r="B17" s="15"/>
      <c r="C17" s="15">
        <f>'5.1 Land transport - Road'!Y17</f>
        <v>5772000</v>
      </c>
      <c r="D17" s="15">
        <f>'5.1 Land transport - Road'!Z17</f>
        <v>5772000</v>
      </c>
      <c r="E17" s="15">
        <f>'5.2 Land transport - Rail'!S17</f>
        <v>13557000</v>
      </c>
      <c r="F17" s="15"/>
      <c r="G17" s="15"/>
      <c r="H17" s="15">
        <f>'5.5 Telecommunications'!AC17</f>
        <v>416000</v>
      </c>
      <c r="I17" s="15">
        <f>'5.6 Health - Hospitals'!R17</f>
        <v>10000</v>
      </c>
      <c r="J17" s="15"/>
      <c r="K17" s="15"/>
      <c r="L17" s="15"/>
      <c r="M17" s="15"/>
      <c r="N17" s="15"/>
      <c r="O17" s="15"/>
      <c r="P17" s="15">
        <f t="shared" si="1"/>
        <v>19745000</v>
      </c>
      <c r="Q17" s="15">
        <f t="shared" ref="Q17:Q80" si="3">SUM(I17:N17)</f>
        <v>10000</v>
      </c>
      <c r="R17" s="15">
        <f t="shared" si="2"/>
        <v>19755000</v>
      </c>
      <c r="S17" s="24"/>
      <c r="T17" s="24"/>
      <c r="U17" s="24"/>
      <c r="V17" s="24"/>
      <c r="W17" s="24"/>
      <c r="X17" s="24"/>
      <c r="Y17" s="24"/>
      <c r="Z17" s="24"/>
    </row>
    <row r="18" spans="1:26">
      <c r="A18" s="4">
        <f t="shared" si="0"/>
        <v>1880</v>
      </c>
      <c r="B18" s="15"/>
      <c r="C18" s="15">
        <f>'5.1 Land transport - Road'!Y18</f>
        <v>6380000</v>
      </c>
      <c r="D18" s="15">
        <f>'5.1 Land transport - Road'!Z18</f>
        <v>6380000</v>
      </c>
      <c r="E18" s="15">
        <f>'5.2 Land transport - Rail'!S18</f>
        <v>13831000</v>
      </c>
      <c r="F18" s="15"/>
      <c r="G18" s="15"/>
      <c r="H18" s="15">
        <f>'5.5 Telecommunications'!AC18</f>
        <v>411000</v>
      </c>
      <c r="I18" s="15">
        <f>'5.6 Health - Hospitals'!R18</f>
        <v>14000</v>
      </c>
      <c r="J18" s="15"/>
      <c r="K18" s="15"/>
      <c r="L18" s="15"/>
      <c r="M18" s="15"/>
      <c r="N18" s="15"/>
      <c r="O18" s="15"/>
      <c r="P18" s="15">
        <f t="shared" si="1"/>
        <v>20622000</v>
      </c>
      <c r="Q18" s="15">
        <f t="shared" si="3"/>
        <v>14000</v>
      </c>
      <c r="R18" s="15">
        <f t="shared" si="2"/>
        <v>20636000</v>
      </c>
      <c r="S18" s="24"/>
      <c r="T18" s="24"/>
      <c r="U18" s="24"/>
      <c r="V18" s="24"/>
      <c r="W18" s="24"/>
      <c r="X18" s="24"/>
      <c r="Y18" s="24"/>
      <c r="Z18" s="24"/>
    </row>
    <row r="19" spans="1:26">
      <c r="A19" s="4">
        <f t="shared" si="0"/>
        <v>1881</v>
      </c>
      <c r="B19" s="15"/>
      <c r="C19" s="15">
        <f>'5.1 Land transport - Road'!Y19</f>
        <v>6192000</v>
      </c>
      <c r="D19" s="15">
        <f>'5.1 Land transport - Road'!Z19</f>
        <v>6192000</v>
      </c>
      <c r="E19" s="15">
        <f>'5.2 Land transport - Rail'!S19</f>
        <v>13678000</v>
      </c>
      <c r="F19" s="15"/>
      <c r="G19" s="15"/>
      <c r="H19" s="15">
        <f>'5.5 Telecommunications'!AC19</f>
        <v>436000</v>
      </c>
      <c r="I19" s="15">
        <f>'5.6 Health - Hospitals'!R19</f>
        <v>13000</v>
      </c>
      <c r="J19" s="15"/>
      <c r="K19" s="15"/>
      <c r="L19" s="15"/>
      <c r="M19" s="15"/>
      <c r="N19" s="15"/>
      <c r="O19" s="15"/>
      <c r="P19" s="15">
        <f t="shared" si="1"/>
        <v>20306000</v>
      </c>
      <c r="Q19" s="15">
        <f t="shared" si="3"/>
        <v>13000</v>
      </c>
      <c r="R19" s="15">
        <f t="shared" si="2"/>
        <v>20319000</v>
      </c>
      <c r="S19" s="24"/>
      <c r="T19" s="24"/>
      <c r="U19" s="24"/>
      <c r="V19" s="24"/>
      <c r="W19" s="24"/>
      <c r="X19" s="24"/>
      <c r="Y19" s="24"/>
      <c r="Z19" s="24"/>
    </row>
    <row r="20" spans="1:26">
      <c r="A20" s="4">
        <f t="shared" si="0"/>
        <v>1882</v>
      </c>
      <c r="B20" s="15"/>
      <c r="C20" s="15">
        <f>'5.1 Land transport - Road'!Y20</f>
        <v>6514000</v>
      </c>
      <c r="D20" s="15">
        <f>'5.1 Land transport - Road'!Z20</f>
        <v>6514000</v>
      </c>
      <c r="E20" s="15">
        <f>'5.2 Land transport - Rail'!S20</f>
        <v>13373000</v>
      </c>
      <c r="F20" s="15"/>
      <c r="G20" s="15"/>
      <c r="H20" s="15">
        <f>'5.5 Telecommunications'!AC20</f>
        <v>415000</v>
      </c>
      <c r="I20" s="15">
        <f>'5.6 Health - Hospitals'!R20</f>
        <v>13000</v>
      </c>
      <c r="J20" s="15"/>
      <c r="K20" s="15"/>
      <c r="L20" s="15"/>
      <c r="M20" s="15"/>
      <c r="N20" s="15"/>
      <c r="O20" s="15"/>
      <c r="P20" s="15">
        <f t="shared" si="1"/>
        <v>20302000</v>
      </c>
      <c r="Q20" s="15">
        <f t="shared" si="3"/>
        <v>13000</v>
      </c>
      <c r="R20" s="15">
        <f t="shared" si="2"/>
        <v>20315000</v>
      </c>
      <c r="S20" s="24"/>
      <c r="T20" s="24"/>
      <c r="U20" s="24"/>
      <c r="V20" s="24"/>
      <c r="W20" s="24"/>
      <c r="X20" s="24"/>
      <c r="Y20" s="24"/>
      <c r="Z20" s="24"/>
    </row>
    <row r="21" spans="1:26">
      <c r="A21" s="4">
        <f t="shared" si="0"/>
        <v>1883</v>
      </c>
      <c r="B21" s="15"/>
      <c r="C21" s="15">
        <f>'5.1 Land transport - Road'!Y21</f>
        <v>6558000</v>
      </c>
      <c r="D21" s="15">
        <f>'5.1 Land transport - Road'!Z21</f>
        <v>6558000</v>
      </c>
      <c r="E21" s="15">
        <f>'5.2 Land transport - Rail'!S21</f>
        <v>12383000</v>
      </c>
      <c r="F21" s="15"/>
      <c r="G21" s="15"/>
      <c r="H21" s="15">
        <f>'5.5 Telecommunications'!AC21</f>
        <v>434000</v>
      </c>
      <c r="I21" s="15">
        <f>'5.6 Health - Hospitals'!R21</f>
        <v>12000</v>
      </c>
      <c r="J21" s="15"/>
      <c r="K21" s="15"/>
      <c r="L21" s="15"/>
      <c r="M21" s="15"/>
      <c r="N21" s="15"/>
      <c r="O21" s="15"/>
      <c r="P21" s="15">
        <f t="shared" si="1"/>
        <v>19375000</v>
      </c>
      <c r="Q21" s="15">
        <f t="shared" si="3"/>
        <v>12000</v>
      </c>
      <c r="R21" s="15">
        <f t="shared" si="2"/>
        <v>19387000</v>
      </c>
      <c r="S21" s="24"/>
      <c r="T21" s="24"/>
      <c r="U21" s="24"/>
      <c r="V21" s="24"/>
      <c r="W21" s="24"/>
      <c r="X21" s="24"/>
      <c r="Y21" s="24"/>
      <c r="Z21" s="24"/>
    </row>
    <row r="22" spans="1:26">
      <c r="A22" s="4">
        <f t="shared" si="0"/>
        <v>1884</v>
      </c>
      <c r="B22" s="15"/>
      <c r="C22" s="15">
        <f>'5.1 Land transport - Road'!Y22</f>
        <v>7722000</v>
      </c>
      <c r="D22" s="15">
        <f>'5.1 Land transport - Road'!Z22</f>
        <v>7722000</v>
      </c>
      <c r="E22" s="15">
        <f>'5.2 Land transport - Rail'!S22</f>
        <v>13710000</v>
      </c>
      <c r="F22" s="15"/>
      <c r="G22" s="15"/>
      <c r="H22" s="15">
        <f>'5.5 Telecommunications'!AC22</f>
        <v>473000</v>
      </c>
      <c r="I22" s="15">
        <f>'5.6 Health - Hospitals'!R22</f>
        <v>20000</v>
      </c>
      <c r="J22" s="15"/>
      <c r="K22" s="15"/>
      <c r="L22" s="15"/>
      <c r="M22" s="15"/>
      <c r="N22" s="15"/>
      <c r="O22" s="15"/>
      <c r="P22" s="15">
        <f t="shared" si="1"/>
        <v>21905000</v>
      </c>
      <c r="Q22" s="15">
        <f t="shared" si="3"/>
        <v>20000</v>
      </c>
      <c r="R22" s="15">
        <f t="shared" si="2"/>
        <v>21925000</v>
      </c>
      <c r="S22" s="24"/>
      <c r="T22" s="24"/>
      <c r="U22" s="24"/>
      <c r="V22" s="24"/>
      <c r="W22" s="24"/>
      <c r="X22" s="24"/>
      <c r="Y22" s="24"/>
      <c r="Z22" s="24"/>
    </row>
    <row r="23" spans="1:26">
      <c r="A23" s="4">
        <f t="shared" si="0"/>
        <v>1885</v>
      </c>
      <c r="B23" s="15"/>
      <c r="C23" s="15">
        <f>'5.1 Land transport - Road'!Y23</f>
        <v>6883000</v>
      </c>
      <c r="D23" s="15">
        <f>'5.1 Land transport - Road'!Z23</f>
        <v>6883000</v>
      </c>
      <c r="E23" s="15">
        <f>'5.2 Land transport - Rail'!S23</f>
        <v>12000000</v>
      </c>
      <c r="F23" s="15"/>
      <c r="G23" s="15">
        <f>'5.4 Water and waste'!Z23</f>
        <v>96000</v>
      </c>
      <c r="H23" s="15">
        <f>'5.5 Telecommunications'!AC23</f>
        <v>442000</v>
      </c>
      <c r="I23" s="15">
        <f>'5.6 Health - Hospitals'!R23</f>
        <v>31000</v>
      </c>
      <c r="J23" s="15"/>
      <c r="K23" s="15"/>
      <c r="L23" s="15"/>
      <c r="M23" s="15"/>
      <c r="N23" s="15"/>
      <c r="O23" s="15"/>
      <c r="P23" s="15">
        <f t="shared" si="1"/>
        <v>19421000</v>
      </c>
      <c r="Q23" s="15">
        <f t="shared" si="3"/>
        <v>31000</v>
      </c>
      <c r="R23" s="15">
        <f t="shared" si="2"/>
        <v>19452000</v>
      </c>
      <c r="S23" s="24"/>
      <c r="T23" s="24"/>
      <c r="U23" s="24"/>
      <c r="V23" s="24"/>
      <c r="W23" s="24"/>
      <c r="X23" s="24"/>
      <c r="Y23" s="24"/>
      <c r="Z23" s="24"/>
    </row>
    <row r="24" spans="1:26">
      <c r="A24" s="4">
        <f t="shared" si="0"/>
        <v>1886</v>
      </c>
      <c r="B24" s="15"/>
      <c r="C24" s="15">
        <f>'5.1 Land transport - Road'!Y24</f>
        <v>7144000</v>
      </c>
      <c r="D24" s="15">
        <f>'5.1 Land transport - Road'!Z24</f>
        <v>7144000</v>
      </c>
      <c r="E24" s="15">
        <f>'5.2 Land transport - Rail'!S24</f>
        <v>12954000</v>
      </c>
      <c r="F24" s="15"/>
      <c r="G24" s="15">
        <f>'5.4 Water and waste'!Z24</f>
        <v>188000</v>
      </c>
      <c r="H24" s="15">
        <f>'5.5 Telecommunications'!AC24</f>
        <v>453000</v>
      </c>
      <c r="I24" s="15">
        <f>'5.6 Health - Hospitals'!R24</f>
        <v>65000</v>
      </c>
      <c r="J24" s="15"/>
      <c r="K24" s="15"/>
      <c r="L24" s="15"/>
      <c r="M24" s="15"/>
      <c r="N24" s="15"/>
      <c r="O24" s="15"/>
      <c r="P24" s="15">
        <f t="shared" si="1"/>
        <v>20739000</v>
      </c>
      <c r="Q24" s="15">
        <f t="shared" si="3"/>
        <v>65000</v>
      </c>
      <c r="R24" s="15">
        <f t="shared" si="2"/>
        <v>20804000</v>
      </c>
      <c r="S24" s="24"/>
      <c r="T24" s="24"/>
      <c r="U24" s="24"/>
      <c r="V24" s="24"/>
      <c r="W24" s="24"/>
      <c r="X24" s="24"/>
      <c r="Y24" s="24"/>
      <c r="Z24" s="24"/>
    </row>
    <row r="25" spans="1:26">
      <c r="A25" s="4">
        <f t="shared" si="0"/>
        <v>1887</v>
      </c>
      <c r="B25" s="15"/>
      <c r="C25" s="15">
        <f>'5.1 Land transport - Road'!Y25</f>
        <v>7544000</v>
      </c>
      <c r="D25" s="15">
        <f>'5.1 Land transport - Road'!Z25</f>
        <v>7544000</v>
      </c>
      <c r="E25" s="15">
        <f>'5.2 Land transport - Rail'!S25</f>
        <v>13998000</v>
      </c>
      <c r="F25" s="15"/>
      <c r="G25" s="15">
        <f>'5.4 Water and waste'!Z25</f>
        <v>298000</v>
      </c>
      <c r="H25" s="15">
        <f>'5.5 Telecommunications'!AC25</f>
        <v>470000</v>
      </c>
      <c r="I25" s="15">
        <f>'5.6 Health - Hospitals'!R25</f>
        <v>130000</v>
      </c>
      <c r="J25" s="15"/>
      <c r="K25" s="15"/>
      <c r="L25" s="15"/>
      <c r="M25" s="15"/>
      <c r="N25" s="15"/>
      <c r="O25" s="15"/>
      <c r="P25" s="15">
        <f t="shared" si="1"/>
        <v>22310000</v>
      </c>
      <c r="Q25" s="15">
        <f>SUM(I25:N25)</f>
        <v>130000</v>
      </c>
      <c r="R25" s="15">
        <f t="shared" si="2"/>
        <v>22440000</v>
      </c>
      <c r="S25" s="24"/>
      <c r="T25" s="24"/>
      <c r="U25" s="24"/>
      <c r="V25" s="24"/>
      <c r="W25" s="24"/>
      <c r="X25" s="24"/>
      <c r="Y25" s="24"/>
      <c r="Z25" s="24"/>
    </row>
    <row r="26" spans="1:26">
      <c r="A26" s="4">
        <f t="shared" si="0"/>
        <v>1888</v>
      </c>
      <c r="B26" s="15"/>
      <c r="C26" s="15">
        <f>'5.1 Land transport - Road'!Y26</f>
        <v>7035000</v>
      </c>
      <c r="D26" s="15">
        <f>'5.1 Land transport - Road'!Z26</f>
        <v>7035000</v>
      </c>
      <c r="E26" s="15">
        <f>'5.2 Land transport - Rail'!S26</f>
        <v>12637000</v>
      </c>
      <c r="F26" s="15"/>
      <c r="G26" s="15">
        <f>'5.4 Water and waste'!Z26</f>
        <v>376000</v>
      </c>
      <c r="H26" s="15">
        <f>'5.5 Telecommunications'!AC26</f>
        <v>438000</v>
      </c>
      <c r="I26" s="15">
        <f>'5.6 Health - Hospitals'!R26</f>
        <v>157000</v>
      </c>
      <c r="J26" s="15"/>
      <c r="K26" s="15"/>
      <c r="L26" s="15"/>
      <c r="M26" s="15"/>
      <c r="N26" s="15"/>
      <c r="O26" s="15"/>
      <c r="P26" s="15">
        <f t="shared" si="1"/>
        <v>20486000</v>
      </c>
      <c r="Q26" s="15">
        <f t="shared" si="3"/>
        <v>157000</v>
      </c>
      <c r="R26" s="15">
        <f t="shared" si="2"/>
        <v>20643000</v>
      </c>
      <c r="S26" s="24"/>
      <c r="T26" s="24"/>
      <c r="U26" s="24"/>
      <c r="V26" s="24"/>
      <c r="W26" s="24"/>
      <c r="X26" s="24"/>
      <c r="Y26" s="24"/>
      <c r="Z26" s="24"/>
    </row>
    <row r="27" spans="1:26">
      <c r="A27" s="4">
        <f t="shared" si="0"/>
        <v>1889</v>
      </c>
      <c r="B27" s="15"/>
      <c r="C27" s="15">
        <f>'5.1 Land transport - Road'!Y27</f>
        <v>6817000</v>
      </c>
      <c r="D27" s="15">
        <f>'5.1 Land transport - Road'!Z27</f>
        <v>6817000</v>
      </c>
      <c r="E27" s="15">
        <f>'5.2 Land transport - Rail'!S27</f>
        <v>11665000</v>
      </c>
      <c r="F27" s="15"/>
      <c r="G27" s="15">
        <f>'5.4 Water and waste'!Z27</f>
        <v>442000</v>
      </c>
      <c r="H27" s="15">
        <f>'5.5 Telecommunications'!AC27</f>
        <v>422000</v>
      </c>
      <c r="I27" s="15">
        <f>'5.6 Health - Hospitals'!R27</f>
        <v>184000</v>
      </c>
      <c r="J27" s="15"/>
      <c r="K27" s="15"/>
      <c r="L27" s="15"/>
      <c r="M27" s="15"/>
      <c r="N27" s="15"/>
      <c r="O27" s="15"/>
      <c r="P27" s="15">
        <f t="shared" si="1"/>
        <v>19346000</v>
      </c>
      <c r="Q27" s="15">
        <f t="shared" si="3"/>
        <v>184000</v>
      </c>
      <c r="R27" s="15">
        <f t="shared" si="2"/>
        <v>19530000</v>
      </c>
      <c r="S27" s="24"/>
      <c r="T27" s="24"/>
      <c r="U27" s="24"/>
      <c r="V27" s="24"/>
      <c r="W27" s="24"/>
      <c r="X27" s="24"/>
      <c r="Y27" s="24"/>
      <c r="Z27" s="24"/>
    </row>
    <row r="28" spans="1:26">
      <c r="A28" s="4">
        <f t="shared" si="0"/>
        <v>1890</v>
      </c>
      <c r="B28" s="15"/>
      <c r="C28" s="15">
        <f>'5.1 Land transport - Road'!Y28</f>
        <v>6922000</v>
      </c>
      <c r="D28" s="15">
        <f>'5.1 Land transport - Road'!Z28</f>
        <v>6922000</v>
      </c>
      <c r="E28" s="15">
        <f>'5.2 Land transport - Rail'!S28</f>
        <v>11534000</v>
      </c>
      <c r="F28" s="15"/>
      <c r="G28" s="15">
        <f>'5.4 Water and waste'!Z28</f>
        <v>523000</v>
      </c>
      <c r="H28" s="15">
        <f>'5.5 Telecommunications'!AC28</f>
        <v>424000</v>
      </c>
      <c r="I28" s="15">
        <f>'5.6 Health - Hospitals'!R28</f>
        <v>204000</v>
      </c>
      <c r="J28" s="15"/>
      <c r="K28" s="15"/>
      <c r="L28" s="15"/>
      <c r="M28" s="15"/>
      <c r="N28" s="15"/>
      <c r="O28" s="15"/>
      <c r="P28" s="15">
        <f t="shared" si="1"/>
        <v>19403000</v>
      </c>
      <c r="Q28" s="15">
        <f t="shared" si="3"/>
        <v>204000</v>
      </c>
      <c r="R28" s="15">
        <f t="shared" si="2"/>
        <v>19607000</v>
      </c>
      <c r="S28" s="24"/>
      <c r="T28" s="24"/>
      <c r="U28" s="24"/>
      <c r="V28" s="24"/>
      <c r="W28" s="24"/>
      <c r="X28" s="24"/>
      <c r="Y28" s="24"/>
      <c r="Z28" s="24"/>
    </row>
    <row r="29" spans="1:26">
      <c r="A29" s="4">
        <f t="shared" si="0"/>
        <v>1891</v>
      </c>
      <c r="B29" s="15"/>
      <c r="C29" s="15">
        <f>'5.1 Land transport - Road'!Y29</f>
        <v>6791000</v>
      </c>
      <c r="D29" s="15">
        <f>'5.1 Land transport - Road'!Z29</f>
        <v>6791000</v>
      </c>
      <c r="E29" s="15">
        <f>'5.2 Land transport - Rail'!S29</f>
        <v>10935000</v>
      </c>
      <c r="F29" s="15"/>
      <c r="G29" s="15">
        <f>'5.4 Water and waste'!Z29</f>
        <v>575000</v>
      </c>
      <c r="H29" s="15">
        <f>'5.5 Telecommunications'!AC29</f>
        <v>437000</v>
      </c>
      <c r="I29" s="15">
        <f>'5.6 Health - Hospitals'!R29</f>
        <v>230000</v>
      </c>
      <c r="J29" s="15"/>
      <c r="K29" s="15"/>
      <c r="L29" s="15"/>
      <c r="M29" s="15"/>
      <c r="N29" s="15"/>
      <c r="O29" s="15"/>
      <c r="P29" s="15">
        <f t="shared" si="1"/>
        <v>18738000</v>
      </c>
      <c r="Q29" s="15">
        <f t="shared" si="3"/>
        <v>230000</v>
      </c>
      <c r="R29" s="15">
        <f t="shared" si="2"/>
        <v>18968000</v>
      </c>
      <c r="S29" s="24"/>
      <c r="T29" s="24"/>
      <c r="U29" s="24"/>
      <c r="V29" s="24"/>
      <c r="W29" s="24"/>
      <c r="X29" s="24"/>
      <c r="Y29" s="24"/>
      <c r="Z29" s="24"/>
    </row>
    <row r="30" spans="1:26">
      <c r="A30" s="4">
        <f t="shared" si="0"/>
        <v>1892</v>
      </c>
      <c r="B30" s="15"/>
      <c r="C30" s="15">
        <f>'5.1 Land transport - Road'!Y30</f>
        <v>6776000</v>
      </c>
      <c r="D30" s="15">
        <f>'5.1 Land transport - Road'!Z30</f>
        <v>6776000</v>
      </c>
      <c r="E30" s="15">
        <f>'5.2 Land transport - Rail'!S30</f>
        <v>10439000</v>
      </c>
      <c r="F30" s="15"/>
      <c r="G30" s="15">
        <f>'5.4 Water and waste'!Z30</f>
        <v>612000</v>
      </c>
      <c r="H30" s="15">
        <f>'5.5 Telecommunications'!AC30</f>
        <v>459000</v>
      </c>
      <c r="I30" s="15">
        <f>'5.6 Health - Hospitals'!R30</f>
        <v>265000</v>
      </c>
      <c r="J30" s="15"/>
      <c r="K30" s="15"/>
      <c r="L30" s="15"/>
      <c r="M30" s="15"/>
      <c r="N30" s="15"/>
      <c r="O30" s="15"/>
      <c r="P30" s="15">
        <f t="shared" si="1"/>
        <v>18286000</v>
      </c>
      <c r="Q30" s="15">
        <f t="shared" si="3"/>
        <v>265000</v>
      </c>
      <c r="R30" s="15">
        <f t="shared" si="2"/>
        <v>18551000</v>
      </c>
      <c r="S30" s="24"/>
      <c r="T30" s="24"/>
      <c r="U30" s="24"/>
      <c r="V30" s="24"/>
      <c r="W30" s="24"/>
      <c r="X30" s="24"/>
      <c r="Y30" s="24"/>
      <c r="Z30" s="24"/>
    </row>
    <row r="31" spans="1:26">
      <c r="A31" s="4">
        <f t="shared" si="0"/>
        <v>1893</v>
      </c>
      <c r="B31" s="15"/>
      <c r="C31" s="15">
        <f>'5.1 Land transport - Road'!Y31</f>
        <v>6984000</v>
      </c>
      <c r="D31" s="15">
        <f>'5.1 Land transport - Road'!Z31</f>
        <v>6984000</v>
      </c>
      <c r="E31" s="15">
        <f>'5.2 Land transport - Rail'!S31</f>
        <v>10013000</v>
      </c>
      <c r="F31" s="15"/>
      <c r="G31" s="15">
        <f>'5.4 Water and waste'!Z31</f>
        <v>678000</v>
      </c>
      <c r="H31" s="15">
        <f>'5.5 Telecommunications'!AC31</f>
        <v>483000</v>
      </c>
      <c r="I31" s="15">
        <f>'5.6 Health - Hospitals'!R31</f>
        <v>302000</v>
      </c>
      <c r="J31" s="15"/>
      <c r="K31" s="15"/>
      <c r="L31" s="15"/>
      <c r="M31" s="15"/>
      <c r="N31" s="15"/>
      <c r="O31" s="15"/>
      <c r="P31" s="15">
        <f t="shared" si="1"/>
        <v>18158000</v>
      </c>
      <c r="Q31" s="15">
        <f t="shared" si="3"/>
        <v>302000</v>
      </c>
      <c r="R31" s="15">
        <f t="shared" si="2"/>
        <v>18460000</v>
      </c>
      <c r="S31" s="24"/>
      <c r="T31" s="24"/>
      <c r="U31" s="24"/>
      <c r="V31" s="24"/>
      <c r="W31" s="24"/>
      <c r="X31" s="24"/>
      <c r="Y31" s="24"/>
      <c r="Z31" s="24"/>
    </row>
    <row r="32" spans="1:26">
      <c r="A32" s="4">
        <f t="shared" si="0"/>
        <v>1894</v>
      </c>
      <c r="B32" s="15"/>
      <c r="C32" s="15">
        <f>'5.1 Land transport - Road'!Y32</f>
        <v>6834000</v>
      </c>
      <c r="D32" s="15">
        <f>'5.1 Land transport - Road'!Z32</f>
        <v>6834000</v>
      </c>
      <c r="E32" s="15">
        <f>'5.2 Land transport - Rail'!S32</f>
        <v>9878000</v>
      </c>
      <c r="F32" s="15"/>
      <c r="G32" s="15">
        <f>'5.4 Water and waste'!Z32</f>
        <v>724000</v>
      </c>
      <c r="H32" s="15">
        <f>'5.5 Telecommunications'!AC32</f>
        <v>454000</v>
      </c>
      <c r="I32" s="15">
        <f>'5.6 Health - Hospitals'!R32</f>
        <v>332000</v>
      </c>
      <c r="J32" s="15"/>
      <c r="K32" s="15"/>
      <c r="L32" s="15"/>
      <c r="M32" s="15"/>
      <c r="N32" s="15"/>
      <c r="O32" s="15"/>
      <c r="P32" s="15">
        <f t="shared" si="1"/>
        <v>17890000</v>
      </c>
      <c r="Q32" s="15">
        <f t="shared" si="3"/>
        <v>332000</v>
      </c>
      <c r="R32" s="15">
        <f t="shared" si="2"/>
        <v>18222000</v>
      </c>
      <c r="S32" s="24"/>
      <c r="T32" s="24"/>
      <c r="U32" s="24"/>
      <c r="V32" s="24"/>
      <c r="W32" s="24"/>
      <c r="X32" s="24"/>
      <c r="Y32" s="24"/>
      <c r="Z32" s="24"/>
    </row>
    <row r="33" spans="1:26">
      <c r="A33" s="4">
        <f t="shared" si="0"/>
        <v>1895</v>
      </c>
      <c r="B33" s="15"/>
      <c r="C33" s="15">
        <f>'5.1 Land transport - Road'!Y33</f>
        <v>6511000</v>
      </c>
      <c r="D33" s="15">
        <f>'5.1 Land transport - Road'!Z33</f>
        <v>6511000</v>
      </c>
      <c r="E33" s="15">
        <f>'5.2 Land transport - Rail'!S33</f>
        <v>9161000</v>
      </c>
      <c r="F33" s="15"/>
      <c r="G33" s="15">
        <f>'5.4 Water and waste'!Z33</f>
        <v>742000</v>
      </c>
      <c r="H33" s="15">
        <f>'5.5 Telecommunications'!AC33</f>
        <v>472000</v>
      </c>
      <c r="I33" s="15">
        <f>'5.6 Health - Hospitals'!R33</f>
        <v>361000</v>
      </c>
      <c r="J33" s="15"/>
      <c r="K33" s="15"/>
      <c r="L33" s="15"/>
      <c r="M33" s="15"/>
      <c r="N33" s="15"/>
      <c r="O33" s="15"/>
      <c r="P33" s="15">
        <f t="shared" si="1"/>
        <v>16886000</v>
      </c>
      <c r="Q33" s="15">
        <f t="shared" si="3"/>
        <v>361000</v>
      </c>
      <c r="R33" s="15">
        <f t="shared" si="2"/>
        <v>17247000</v>
      </c>
      <c r="S33" s="24"/>
      <c r="T33" s="24"/>
      <c r="U33" s="24"/>
      <c r="V33" s="24"/>
      <c r="W33" s="24"/>
      <c r="X33" s="24"/>
      <c r="Y33" s="24"/>
      <c r="Z33" s="24"/>
    </row>
    <row r="34" spans="1:26">
      <c r="A34" s="4">
        <f t="shared" si="0"/>
        <v>1896</v>
      </c>
      <c r="B34" s="15"/>
      <c r="C34" s="15">
        <f>'5.1 Land transport - Road'!Y34</f>
        <v>6840000</v>
      </c>
      <c r="D34" s="15">
        <f>'5.1 Land transport - Road'!Z34</f>
        <v>6840000</v>
      </c>
      <c r="E34" s="15">
        <f>'5.2 Land transport - Rail'!S34</f>
        <v>10818000</v>
      </c>
      <c r="F34" s="15"/>
      <c r="G34" s="15">
        <f>'5.4 Water and waste'!Z34</f>
        <v>840000</v>
      </c>
      <c r="H34" s="15">
        <f>'5.5 Telecommunications'!AC34</f>
        <v>557000</v>
      </c>
      <c r="I34" s="15">
        <f>'5.6 Health - Hospitals'!R34</f>
        <v>418000</v>
      </c>
      <c r="J34" s="15"/>
      <c r="K34" s="15"/>
      <c r="L34" s="15"/>
      <c r="M34" s="15"/>
      <c r="N34" s="15"/>
      <c r="O34" s="15"/>
      <c r="P34" s="15">
        <f t="shared" si="1"/>
        <v>19055000</v>
      </c>
      <c r="Q34" s="15">
        <f t="shared" si="3"/>
        <v>418000</v>
      </c>
      <c r="R34" s="15">
        <f t="shared" si="2"/>
        <v>19473000</v>
      </c>
      <c r="S34" s="24"/>
      <c r="T34" s="24"/>
      <c r="U34" s="24"/>
      <c r="V34" s="24"/>
      <c r="W34" s="24"/>
      <c r="X34" s="24"/>
      <c r="Y34" s="24"/>
      <c r="Z34" s="24"/>
    </row>
    <row r="35" spans="1:26">
      <c r="A35" s="4">
        <f t="shared" si="0"/>
        <v>1897</v>
      </c>
      <c r="B35" s="15"/>
      <c r="C35" s="15">
        <f>'5.1 Land transport - Road'!Y35</f>
        <v>7271000</v>
      </c>
      <c r="D35" s="15">
        <f>'5.1 Land transport - Road'!Z35</f>
        <v>7271000</v>
      </c>
      <c r="E35" s="15">
        <f>'5.2 Land transport - Rail'!S35</f>
        <v>10426000</v>
      </c>
      <c r="F35" s="15"/>
      <c r="G35" s="15">
        <f>'5.4 Water and waste'!Z35</f>
        <v>911000</v>
      </c>
      <c r="H35" s="15">
        <f>'5.5 Telecommunications'!AC35</f>
        <v>528000</v>
      </c>
      <c r="I35" s="15">
        <f>'5.6 Health - Hospitals'!R35</f>
        <v>449000</v>
      </c>
      <c r="J35" s="15"/>
      <c r="K35" s="15"/>
      <c r="L35" s="15"/>
      <c r="M35" s="15"/>
      <c r="N35" s="15"/>
      <c r="O35" s="15"/>
      <c r="P35" s="15">
        <f t="shared" si="1"/>
        <v>19136000</v>
      </c>
      <c r="Q35" s="15">
        <f t="shared" si="3"/>
        <v>449000</v>
      </c>
      <c r="R35" s="15">
        <f t="shared" si="2"/>
        <v>19585000</v>
      </c>
      <c r="S35" s="24"/>
      <c r="T35" s="24"/>
      <c r="U35" s="24"/>
      <c r="V35" s="24"/>
      <c r="W35" s="24"/>
      <c r="X35" s="24"/>
      <c r="Y35" s="24"/>
      <c r="Z35" s="24"/>
    </row>
    <row r="36" spans="1:26">
      <c r="A36" s="4">
        <f t="shared" si="0"/>
        <v>1898</v>
      </c>
      <c r="B36" s="15"/>
      <c r="C36" s="15">
        <f>'5.1 Land transport - Road'!Y36</f>
        <v>7837000</v>
      </c>
      <c r="D36" s="15">
        <f>'5.1 Land transport - Road'!Z36</f>
        <v>7837000</v>
      </c>
      <c r="E36" s="15">
        <f>'5.2 Land transport - Rail'!S36</f>
        <v>10578000</v>
      </c>
      <c r="F36" s="15"/>
      <c r="G36" s="15">
        <f>'5.4 Water and waste'!Z36</f>
        <v>997000</v>
      </c>
      <c r="H36" s="15">
        <f>'5.5 Telecommunications'!AC36</f>
        <v>551000</v>
      </c>
      <c r="I36" s="15">
        <f>'5.6 Health - Hospitals'!R36</f>
        <v>492000</v>
      </c>
      <c r="J36" s="15"/>
      <c r="K36" s="15"/>
      <c r="L36" s="15"/>
      <c r="M36" s="15"/>
      <c r="N36" s="15"/>
      <c r="O36" s="15"/>
      <c r="P36" s="15">
        <f t="shared" si="1"/>
        <v>19963000</v>
      </c>
      <c r="Q36" s="15">
        <f t="shared" si="3"/>
        <v>492000</v>
      </c>
      <c r="R36" s="15">
        <f t="shared" si="2"/>
        <v>20455000</v>
      </c>
      <c r="S36" s="24"/>
      <c r="T36" s="24"/>
      <c r="U36" s="24"/>
      <c r="V36" s="24"/>
      <c r="W36" s="24"/>
      <c r="X36" s="24"/>
      <c r="Y36" s="24"/>
      <c r="Z36" s="24"/>
    </row>
    <row r="37" spans="1:26">
      <c r="A37" s="4">
        <f t="shared" si="0"/>
        <v>1899</v>
      </c>
      <c r="B37" s="15"/>
      <c r="C37" s="15">
        <f>'5.1 Land transport - Road'!Y37</f>
        <v>8432000</v>
      </c>
      <c r="D37" s="15">
        <f>'5.1 Land transport - Road'!Z37</f>
        <v>8432000</v>
      </c>
      <c r="E37" s="15">
        <f>'5.2 Land transport - Rail'!S37</f>
        <v>10746000</v>
      </c>
      <c r="F37" s="15"/>
      <c r="G37" s="15">
        <f>'5.4 Water and waste'!Z37</f>
        <v>1088000</v>
      </c>
      <c r="H37" s="15">
        <f>'5.5 Telecommunications'!AC37</f>
        <v>590000</v>
      </c>
      <c r="I37" s="15">
        <f>'5.6 Health - Hospitals'!R37</f>
        <v>549000</v>
      </c>
      <c r="J37" s="15"/>
      <c r="K37" s="15"/>
      <c r="L37" s="15"/>
      <c r="M37" s="15"/>
      <c r="N37" s="15"/>
      <c r="O37" s="15"/>
      <c r="P37" s="15">
        <f t="shared" si="1"/>
        <v>20856000</v>
      </c>
      <c r="Q37" s="15">
        <f t="shared" si="3"/>
        <v>549000</v>
      </c>
      <c r="R37" s="15">
        <f t="shared" si="2"/>
        <v>21405000</v>
      </c>
      <c r="S37" s="24"/>
      <c r="T37" s="24"/>
      <c r="U37" s="24"/>
      <c r="V37" s="24"/>
      <c r="W37" s="24"/>
      <c r="X37" s="24"/>
      <c r="Y37" s="24"/>
      <c r="Z37" s="24"/>
    </row>
    <row r="38" spans="1:26">
      <c r="A38" s="4">
        <f t="shared" si="0"/>
        <v>1900</v>
      </c>
      <c r="B38" s="15"/>
      <c r="C38" s="15">
        <f>'5.1 Land transport - Road'!Y38</f>
        <v>9000000</v>
      </c>
      <c r="D38" s="15">
        <f>'5.1 Land transport - Road'!Z38</f>
        <v>9000000</v>
      </c>
      <c r="E38" s="15">
        <f>'5.2 Land transport - Rail'!S38</f>
        <v>10729000</v>
      </c>
      <c r="F38" s="15"/>
      <c r="G38" s="15">
        <f>'5.4 Water and waste'!Z38</f>
        <v>1165000</v>
      </c>
      <c r="H38" s="15">
        <f>'5.5 Telecommunications'!AC38</f>
        <v>599000</v>
      </c>
      <c r="I38" s="15">
        <f>'5.6 Health - Hospitals'!R38</f>
        <v>592000</v>
      </c>
      <c r="J38" s="15"/>
      <c r="K38" s="15"/>
      <c r="L38" s="15"/>
      <c r="M38" s="15"/>
      <c r="N38" s="15"/>
      <c r="O38" s="15"/>
      <c r="P38" s="15">
        <f t="shared" si="1"/>
        <v>21493000</v>
      </c>
      <c r="Q38" s="15">
        <f t="shared" si="3"/>
        <v>592000</v>
      </c>
      <c r="R38" s="15">
        <f t="shared" si="2"/>
        <v>22085000</v>
      </c>
      <c r="S38" s="24"/>
      <c r="T38" s="24"/>
      <c r="U38" s="24"/>
      <c r="V38" s="24"/>
      <c r="W38" s="24"/>
      <c r="X38" s="24"/>
      <c r="Y38" s="24"/>
      <c r="Z38" s="24"/>
    </row>
    <row r="39" spans="1:26">
      <c r="A39" s="4">
        <f t="shared" si="0"/>
        <v>1901</v>
      </c>
      <c r="B39" s="15"/>
      <c r="C39" s="15">
        <f>'5.1 Land transport - Road'!Y39</f>
        <v>9183000</v>
      </c>
      <c r="D39" s="15">
        <f>'5.1 Land transport - Road'!Z39</f>
        <v>9183000</v>
      </c>
      <c r="E39" s="15">
        <f>'5.2 Land transport - Rail'!S39</f>
        <v>10638000</v>
      </c>
      <c r="F39" s="15"/>
      <c r="G39" s="15">
        <f>'5.4 Water and waste'!Z39</f>
        <v>1242000</v>
      </c>
      <c r="H39" s="15">
        <f>'5.5 Telecommunications'!AC39</f>
        <v>620000</v>
      </c>
      <c r="I39" s="15">
        <f>'5.6 Health - Hospitals'!R39</f>
        <v>602000</v>
      </c>
      <c r="J39" s="15"/>
      <c r="K39" s="15"/>
      <c r="L39" s="15"/>
      <c r="M39" s="15"/>
      <c r="N39" s="15"/>
      <c r="O39" s="15"/>
      <c r="P39" s="15">
        <f t="shared" si="1"/>
        <v>21683000</v>
      </c>
      <c r="Q39" s="15">
        <f t="shared" si="3"/>
        <v>602000</v>
      </c>
      <c r="R39" s="15">
        <f t="shared" si="2"/>
        <v>22285000</v>
      </c>
      <c r="S39" s="24"/>
      <c r="T39" s="24"/>
      <c r="U39" s="24"/>
      <c r="V39" s="24"/>
      <c r="W39" s="24"/>
      <c r="X39" s="24"/>
      <c r="Y39" s="24"/>
      <c r="Z39" s="24"/>
    </row>
    <row r="40" spans="1:26">
      <c r="A40" s="4">
        <f t="shared" si="0"/>
        <v>1902</v>
      </c>
      <c r="B40" s="15"/>
      <c r="C40" s="15">
        <f>'5.1 Land transport - Road'!Y40</f>
        <v>10550000</v>
      </c>
      <c r="D40" s="15">
        <f>'5.1 Land transport - Road'!Z40</f>
        <v>10550000</v>
      </c>
      <c r="E40" s="15">
        <f>'5.2 Land transport - Rail'!S40</f>
        <v>13246000</v>
      </c>
      <c r="F40" s="15"/>
      <c r="G40" s="15">
        <f>'5.4 Water and waste'!Z40</f>
        <v>1517000</v>
      </c>
      <c r="H40" s="15">
        <f>'5.5 Telecommunications'!AC40</f>
        <v>701000</v>
      </c>
      <c r="I40" s="15">
        <f>'5.6 Health - Hospitals'!R40</f>
        <v>686000</v>
      </c>
      <c r="J40" s="15"/>
      <c r="K40" s="15"/>
      <c r="L40" s="15"/>
      <c r="M40" s="15"/>
      <c r="N40" s="15"/>
      <c r="O40" s="15"/>
      <c r="P40" s="15">
        <f t="shared" si="1"/>
        <v>26014000</v>
      </c>
      <c r="Q40" s="15">
        <f t="shared" si="3"/>
        <v>686000</v>
      </c>
      <c r="R40" s="15">
        <f t="shared" si="2"/>
        <v>26700000</v>
      </c>
      <c r="S40" s="24"/>
      <c r="T40" s="24"/>
      <c r="U40" s="24"/>
      <c r="V40" s="24"/>
      <c r="W40" s="24"/>
      <c r="X40" s="24"/>
      <c r="Y40" s="24"/>
      <c r="Z40" s="24"/>
    </row>
    <row r="41" spans="1:26">
      <c r="A41" s="4">
        <f t="shared" si="0"/>
        <v>1903</v>
      </c>
      <c r="B41" s="15"/>
      <c r="C41" s="15">
        <f>'5.1 Land transport - Road'!Y41</f>
        <v>11324000</v>
      </c>
      <c r="D41" s="15">
        <f>'5.1 Land transport - Road'!Z41</f>
        <v>11324000</v>
      </c>
      <c r="E41" s="15">
        <f>'5.2 Land transport - Rail'!S41</f>
        <v>13771000</v>
      </c>
      <c r="F41" s="15"/>
      <c r="G41" s="15">
        <f>'5.4 Water and waste'!Z41</f>
        <v>1710000</v>
      </c>
      <c r="H41" s="15">
        <f>'5.5 Telecommunications'!AC41</f>
        <v>746000</v>
      </c>
      <c r="I41" s="15">
        <f>'5.6 Health - Hospitals'!R41</f>
        <v>747000</v>
      </c>
      <c r="J41" s="15">
        <f>'5.7 Education'!AA41</f>
        <v>195000</v>
      </c>
      <c r="K41" s="15"/>
      <c r="L41" s="15">
        <f>'5.8 Other vertical infra'!AK41</f>
        <v>495000</v>
      </c>
      <c r="M41" s="15"/>
      <c r="N41" s="15"/>
      <c r="O41" s="15"/>
      <c r="P41" s="15">
        <f t="shared" si="1"/>
        <v>27551000</v>
      </c>
      <c r="Q41" s="15">
        <f t="shared" si="3"/>
        <v>1437000</v>
      </c>
      <c r="R41" s="15">
        <f t="shared" si="2"/>
        <v>28988000</v>
      </c>
      <c r="S41" s="24"/>
      <c r="T41" s="24"/>
      <c r="U41" s="24"/>
      <c r="V41" s="24"/>
      <c r="W41" s="24"/>
      <c r="X41" s="24"/>
      <c r="Y41" s="24"/>
      <c r="Z41" s="24"/>
    </row>
    <row r="42" spans="1:26">
      <c r="A42" s="4">
        <f t="shared" si="0"/>
        <v>1904</v>
      </c>
      <c r="B42" s="15"/>
      <c r="C42" s="15">
        <f>'5.1 Land transport - Road'!Y42</f>
        <v>12122000</v>
      </c>
      <c r="D42" s="15">
        <f>'5.1 Land transport - Road'!Z42</f>
        <v>12122000</v>
      </c>
      <c r="E42" s="15">
        <f>'5.2 Land transport - Rail'!S42</f>
        <v>17101000</v>
      </c>
      <c r="F42" s="15"/>
      <c r="G42" s="15">
        <f>'5.4 Water and waste'!Z42</f>
        <v>2006000</v>
      </c>
      <c r="H42" s="15">
        <f>'5.5 Telecommunications'!AC42</f>
        <v>760000</v>
      </c>
      <c r="I42" s="15">
        <f>'5.6 Health - Hospitals'!R42</f>
        <v>840000</v>
      </c>
      <c r="J42" s="15">
        <f>'5.7 Education'!AA42</f>
        <v>342000</v>
      </c>
      <c r="K42" s="15"/>
      <c r="L42" s="15">
        <f>'5.8 Other vertical infra'!AK42</f>
        <v>999000</v>
      </c>
      <c r="M42" s="15"/>
      <c r="N42" s="15"/>
      <c r="O42" s="15"/>
      <c r="P42" s="15">
        <f t="shared" si="1"/>
        <v>31989000</v>
      </c>
      <c r="Q42" s="15">
        <f t="shared" si="3"/>
        <v>2181000</v>
      </c>
      <c r="R42" s="15">
        <f t="shared" si="2"/>
        <v>34170000</v>
      </c>
      <c r="S42" s="24"/>
      <c r="T42" s="24"/>
      <c r="U42" s="24"/>
      <c r="V42" s="24"/>
      <c r="W42" s="24"/>
      <c r="X42" s="24"/>
      <c r="Y42" s="24"/>
      <c r="Z42" s="24"/>
    </row>
    <row r="43" spans="1:26">
      <c r="A43" s="4">
        <f t="shared" si="0"/>
        <v>1905</v>
      </c>
      <c r="B43" s="15"/>
      <c r="C43" s="15">
        <f>'5.1 Land transport - Road'!Y43</f>
        <v>12340000</v>
      </c>
      <c r="D43" s="15">
        <f>'5.1 Land transport - Road'!Z43</f>
        <v>12340000</v>
      </c>
      <c r="E43" s="15">
        <f>'5.2 Land transport - Rail'!S43</f>
        <v>17114000</v>
      </c>
      <c r="F43" s="15"/>
      <c r="G43" s="15">
        <f>'5.4 Water and waste'!Z43</f>
        <v>2313000</v>
      </c>
      <c r="H43" s="15">
        <f>'5.5 Telecommunications'!AC43</f>
        <v>810000</v>
      </c>
      <c r="I43" s="15">
        <f>'5.6 Health - Hospitals'!R43</f>
        <v>897000</v>
      </c>
      <c r="J43" s="15">
        <f>'5.7 Education'!AA43</f>
        <v>507000</v>
      </c>
      <c r="K43" s="15"/>
      <c r="L43" s="15">
        <f>'5.8 Other vertical infra'!AK43</f>
        <v>1382000</v>
      </c>
      <c r="M43" s="15"/>
      <c r="N43" s="15"/>
      <c r="O43" s="15"/>
      <c r="P43" s="15">
        <f t="shared" si="1"/>
        <v>32577000</v>
      </c>
      <c r="Q43" s="15">
        <f t="shared" si="3"/>
        <v>2786000</v>
      </c>
      <c r="R43" s="15">
        <f t="shared" si="2"/>
        <v>35363000</v>
      </c>
      <c r="S43" s="24"/>
      <c r="T43" s="24"/>
      <c r="U43" s="24"/>
      <c r="V43" s="24"/>
      <c r="W43" s="24"/>
      <c r="X43" s="24"/>
      <c r="Y43" s="24"/>
      <c r="Z43" s="24"/>
    </row>
    <row r="44" spans="1:26">
      <c r="A44" s="4">
        <f t="shared" si="0"/>
        <v>1906</v>
      </c>
      <c r="B44" s="15"/>
      <c r="C44" s="15">
        <f>'5.1 Land transport - Road'!Y44</f>
        <v>13497000</v>
      </c>
      <c r="D44" s="15">
        <f>'5.1 Land transport - Road'!Z44</f>
        <v>13497000</v>
      </c>
      <c r="E44" s="15">
        <f>'5.2 Land transport - Rail'!S44</f>
        <v>18808000</v>
      </c>
      <c r="F44" s="15">
        <f>'5.3 Electricity and gas'!V44</f>
        <v>241000</v>
      </c>
      <c r="G44" s="15">
        <f>'5.4 Water and waste'!Z44</f>
        <v>2688000</v>
      </c>
      <c r="H44" s="15">
        <f>'5.5 Telecommunications'!AC44</f>
        <v>999000</v>
      </c>
      <c r="I44" s="15">
        <f>'5.6 Health - Hospitals'!R44</f>
        <v>981000</v>
      </c>
      <c r="J44" s="15">
        <f>'5.7 Education'!AA44</f>
        <v>823000</v>
      </c>
      <c r="K44" s="15"/>
      <c r="L44" s="15">
        <f>'5.8 Other vertical infra'!AK44</f>
        <v>2079000</v>
      </c>
      <c r="M44" s="15"/>
      <c r="N44" s="15"/>
      <c r="O44" s="15"/>
      <c r="P44" s="15">
        <f t="shared" si="1"/>
        <v>36233000</v>
      </c>
      <c r="Q44" s="15">
        <f t="shared" si="3"/>
        <v>3883000</v>
      </c>
      <c r="R44" s="15">
        <f t="shared" si="2"/>
        <v>40116000</v>
      </c>
      <c r="S44" s="24"/>
      <c r="T44" s="24"/>
      <c r="U44" s="24"/>
      <c r="V44" s="24"/>
      <c r="W44" s="24"/>
      <c r="X44" s="24"/>
      <c r="Y44" s="24"/>
      <c r="Z44" s="24"/>
    </row>
    <row r="45" spans="1:26">
      <c r="A45" s="4">
        <f t="shared" si="0"/>
        <v>1907</v>
      </c>
      <c r="B45" s="15"/>
      <c r="C45" s="15">
        <f>'5.1 Land transport - Road'!Y45</f>
        <v>14270000</v>
      </c>
      <c r="D45" s="15">
        <f>'5.1 Land transport - Road'!Z45</f>
        <v>14270000</v>
      </c>
      <c r="E45" s="15">
        <f>'5.2 Land transport - Rail'!S45</f>
        <v>20309000</v>
      </c>
      <c r="F45" s="15">
        <f>'5.3 Electricity and gas'!V45</f>
        <v>457000</v>
      </c>
      <c r="G45" s="15">
        <f>'5.4 Water and waste'!Z45</f>
        <v>3192000</v>
      </c>
      <c r="H45" s="15">
        <f>'5.5 Telecommunications'!AC45</f>
        <v>1170000</v>
      </c>
      <c r="I45" s="15">
        <f>'5.6 Health - Hospitals'!R45</f>
        <v>1074000</v>
      </c>
      <c r="J45" s="15">
        <f>'5.7 Education'!AA45</f>
        <v>1007000</v>
      </c>
      <c r="K45" s="15"/>
      <c r="L45" s="15">
        <f>'5.8 Other vertical infra'!AK45</f>
        <v>2618000</v>
      </c>
      <c r="M45" s="15"/>
      <c r="N45" s="15"/>
      <c r="O45" s="15"/>
      <c r="P45" s="15">
        <f t="shared" si="1"/>
        <v>39398000</v>
      </c>
      <c r="Q45" s="15">
        <f t="shared" si="3"/>
        <v>4699000</v>
      </c>
      <c r="R45" s="15">
        <f t="shared" si="2"/>
        <v>44097000</v>
      </c>
      <c r="S45" s="24"/>
      <c r="T45" s="24"/>
      <c r="U45" s="24"/>
      <c r="V45" s="24"/>
      <c r="W45" s="24"/>
      <c r="X45" s="24"/>
      <c r="Y45" s="24"/>
      <c r="Z45" s="24"/>
    </row>
    <row r="46" spans="1:26">
      <c r="A46" s="4">
        <f t="shared" si="0"/>
        <v>1908</v>
      </c>
      <c r="B46" s="15"/>
      <c r="C46" s="15">
        <f>'5.1 Land transport - Road'!Y46</f>
        <v>15224000</v>
      </c>
      <c r="D46" s="15">
        <f>'5.1 Land transport - Road'!Z46</f>
        <v>15224000</v>
      </c>
      <c r="E46" s="15">
        <f>'5.2 Land transport - Rail'!S46</f>
        <v>21444000</v>
      </c>
      <c r="F46" s="15">
        <f>'5.3 Electricity and gas'!V46</f>
        <v>649000</v>
      </c>
      <c r="G46" s="15">
        <f>'5.4 Water and waste'!Z46</f>
        <v>3551000</v>
      </c>
      <c r="H46" s="15">
        <f>'5.5 Telecommunications'!AC46</f>
        <v>1403000</v>
      </c>
      <c r="I46" s="15">
        <f>'5.6 Health - Hospitals'!R46</f>
        <v>1169000</v>
      </c>
      <c r="J46" s="15">
        <f>'5.7 Education'!AA46</f>
        <v>1182000</v>
      </c>
      <c r="K46" s="15"/>
      <c r="L46" s="15">
        <f>'5.8 Other vertical infra'!AK46</f>
        <v>3276000</v>
      </c>
      <c r="M46" s="15"/>
      <c r="N46" s="15"/>
      <c r="O46" s="15"/>
      <c r="P46" s="15">
        <f t="shared" si="1"/>
        <v>42271000</v>
      </c>
      <c r="Q46" s="15">
        <f t="shared" si="3"/>
        <v>5627000</v>
      </c>
      <c r="R46" s="15">
        <f t="shared" si="2"/>
        <v>47898000</v>
      </c>
      <c r="S46" s="24"/>
      <c r="T46" s="24"/>
      <c r="U46" s="24"/>
      <c r="V46" s="24"/>
      <c r="W46" s="24"/>
      <c r="X46" s="24"/>
      <c r="Y46" s="24"/>
      <c r="Z46" s="24"/>
    </row>
    <row r="47" spans="1:26">
      <c r="A47" s="4">
        <f t="shared" si="0"/>
        <v>1909</v>
      </c>
      <c r="B47" s="15"/>
      <c r="C47" s="15">
        <f>'5.1 Land transport - Road'!Y47</f>
        <v>15479000</v>
      </c>
      <c r="D47" s="15">
        <f>'5.1 Land transport - Road'!Z47</f>
        <v>15479000</v>
      </c>
      <c r="E47" s="15">
        <f>'5.2 Land transport - Rail'!S47</f>
        <v>24055000</v>
      </c>
      <c r="F47" s="15">
        <f>'5.3 Electricity and gas'!V47</f>
        <v>815000</v>
      </c>
      <c r="G47" s="15">
        <f>'5.4 Water and waste'!Z47</f>
        <v>3970000</v>
      </c>
      <c r="H47" s="15">
        <f>'5.5 Telecommunications'!AC47</f>
        <v>1595000</v>
      </c>
      <c r="I47" s="15">
        <f>'5.6 Health - Hospitals'!R47</f>
        <v>1263000</v>
      </c>
      <c r="J47" s="15">
        <f>'5.7 Education'!AA47</f>
        <v>1325000</v>
      </c>
      <c r="K47" s="15"/>
      <c r="L47" s="15">
        <f>'5.8 Other vertical infra'!AK47</f>
        <v>3888000</v>
      </c>
      <c r="M47" s="15"/>
      <c r="N47" s="15"/>
      <c r="O47" s="15"/>
      <c r="P47" s="15">
        <f t="shared" si="1"/>
        <v>45914000</v>
      </c>
      <c r="Q47" s="15">
        <f t="shared" si="3"/>
        <v>6476000</v>
      </c>
      <c r="R47" s="15">
        <f t="shared" si="2"/>
        <v>52390000</v>
      </c>
      <c r="S47" s="24"/>
      <c r="T47" s="24"/>
      <c r="U47" s="24"/>
      <c r="V47" s="24"/>
      <c r="W47" s="24"/>
      <c r="X47" s="24"/>
      <c r="Y47" s="24"/>
      <c r="Z47" s="24"/>
    </row>
    <row r="48" spans="1:26">
      <c r="A48" s="4">
        <f t="shared" si="0"/>
        <v>1910</v>
      </c>
      <c r="B48" s="15"/>
      <c r="C48" s="15">
        <f>'5.1 Land transport - Road'!Y48</f>
        <v>16524000</v>
      </c>
      <c r="D48" s="15">
        <f>'5.1 Land transport - Road'!Z48</f>
        <v>16524000</v>
      </c>
      <c r="E48" s="15">
        <f>'5.2 Land transport - Rail'!S48</f>
        <v>25533000</v>
      </c>
      <c r="F48" s="15">
        <f>'5.3 Electricity and gas'!V48</f>
        <v>991000</v>
      </c>
      <c r="G48" s="15">
        <f>'5.4 Water and waste'!Z48</f>
        <v>4625000</v>
      </c>
      <c r="H48" s="15">
        <f>'5.5 Telecommunications'!AC48</f>
        <v>1786000</v>
      </c>
      <c r="I48" s="15">
        <f>'5.6 Health - Hospitals'!R48</f>
        <v>1365000</v>
      </c>
      <c r="J48" s="15">
        <f>'5.7 Education'!AA48</f>
        <v>1516000</v>
      </c>
      <c r="K48" s="15"/>
      <c r="L48" s="15">
        <f>'5.8 Other vertical infra'!AK48</f>
        <v>4665000</v>
      </c>
      <c r="M48" s="15"/>
      <c r="N48" s="15"/>
      <c r="O48" s="15"/>
      <c r="P48" s="15">
        <f t="shared" si="1"/>
        <v>49459000</v>
      </c>
      <c r="Q48" s="15">
        <f t="shared" si="3"/>
        <v>7546000</v>
      </c>
      <c r="R48" s="15">
        <f t="shared" si="2"/>
        <v>57005000</v>
      </c>
      <c r="S48" s="24"/>
      <c r="T48" s="24"/>
      <c r="U48" s="24"/>
      <c r="V48" s="24"/>
      <c r="W48" s="24"/>
      <c r="X48" s="24"/>
      <c r="Y48" s="24"/>
      <c r="Z48" s="24"/>
    </row>
    <row r="49" spans="1:26">
      <c r="A49" s="4">
        <f t="shared" si="0"/>
        <v>1911</v>
      </c>
      <c r="B49" s="15"/>
      <c r="C49" s="15">
        <f>'5.1 Land transport - Road'!Y49</f>
        <v>17223000</v>
      </c>
      <c r="D49" s="15">
        <f>'5.1 Land transport - Road'!Z49</f>
        <v>17223000</v>
      </c>
      <c r="E49" s="15">
        <f>'5.2 Land transport - Rail'!S49</f>
        <v>25885000</v>
      </c>
      <c r="F49" s="15">
        <f>'5.3 Electricity and gas'!V49</f>
        <v>2033000</v>
      </c>
      <c r="G49" s="15">
        <f>'5.4 Water and waste'!Z49</f>
        <v>5078000</v>
      </c>
      <c r="H49" s="15">
        <f>'5.5 Telecommunications'!AC49</f>
        <v>1894000</v>
      </c>
      <c r="I49" s="15">
        <f>'5.6 Health - Hospitals'!R49</f>
        <v>1502000</v>
      </c>
      <c r="J49" s="15">
        <f>'5.7 Education'!AA49</f>
        <v>1641000</v>
      </c>
      <c r="K49" s="15"/>
      <c r="L49" s="15">
        <f>'5.8 Other vertical infra'!AK49</f>
        <v>5574000</v>
      </c>
      <c r="M49" s="15"/>
      <c r="N49" s="15"/>
      <c r="O49" s="15"/>
      <c r="P49" s="15">
        <f t="shared" si="1"/>
        <v>52113000</v>
      </c>
      <c r="Q49" s="15">
        <f t="shared" si="3"/>
        <v>8717000</v>
      </c>
      <c r="R49" s="15">
        <f t="shared" si="2"/>
        <v>60830000</v>
      </c>
      <c r="S49" s="24"/>
      <c r="T49" s="24"/>
      <c r="U49" s="24"/>
      <c r="V49" s="24"/>
      <c r="W49" s="24"/>
      <c r="X49" s="24"/>
      <c r="Y49" s="24"/>
      <c r="Z49" s="24"/>
    </row>
    <row r="50" spans="1:26">
      <c r="A50" s="4">
        <f t="shared" si="0"/>
        <v>1912</v>
      </c>
      <c r="B50" s="15"/>
      <c r="C50" s="15">
        <f>'5.1 Land transport - Road'!Y50</f>
        <v>18414000</v>
      </c>
      <c r="D50" s="15">
        <f>'5.1 Land transport - Road'!Z50</f>
        <v>18414000</v>
      </c>
      <c r="E50" s="15">
        <f>'5.2 Land transport - Rail'!S50</f>
        <v>26959000</v>
      </c>
      <c r="F50" s="15">
        <f>'5.3 Electricity and gas'!V50</f>
        <v>3056000</v>
      </c>
      <c r="G50" s="15">
        <f>'5.4 Water and waste'!Z50</f>
        <v>5945000</v>
      </c>
      <c r="H50" s="15">
        <f>'5.5 Telecommunications'!AC50</f>
        <v>2059000</v>
      </c>
      <c r="I50" s="15">
        <f>'5.6 Health - Hospitals'!R50</f>
        <v>1738000</v>
      </c>
      <c r="J50" s="15">
        <f>'5.7 Education'!AA50</f>
        <v>1842000</v>
      </c>
      <c r="K50" s="15"/>
      <c r="L50" s="15">
        <f>'5.8 Other vertical infra'!AK50</f>
        <v>6207000</v>
      </c>
      <c r="M50" s="15"/>
      <c r="N50" s="15"/>
      <c r="O50" s="15"/>
      <c r="P50" s="15">
        <f t="shared" si="1"/>
        <v>56433000</v>
      </c>
      <c r="Q50" s="15">
        <f t="shared" si="3"/>
        <v>9787000</v>
      </c>
      <c r="R50" s="15">
        <f t="shared" si="2"/>
        <v>66220000</v>
      </c>
      <c r="S50" s="24"/>
      <c r="T50" s="24"/>
      <c r="U50" s="24"/>
      <c r="V50" s="24"/>
      <c r="W50" s="24"/>
      <c r="X50" s="24"/>
      <c r="Y50" s="24"/>
      <c r="Z50" s="24"/>
    </row>
    <row r="51" spans="1:26">
      <c r="A51" s="4">
        <f t="shared" si="0"/>
        <v>1913</v>
      </c>
      <c r="B51" s="15"/>
      <c r="C51" s="15">
        <f>'5.1 Land transport - Road'!Y51</f>
        <v>19273000</v>
      </c>
      <c r="D51" s="15">
        <f>'5.1 Land transport - Road'!Z51</f>
        <v>19273000</v>
      </c>
      <c r="E51" s="15">
        <f>'5.2 Land transport - Rail'!S51</f>
        <v>27254000</v>
      </c>
      <c r="F51" s="15">
        <f>'5.3 Electricity and gas'!V51</f>
        <v>3920000</v>
      </c>
      <c r="G51" s="15">
        <f>'5.4 Water and waste'!Z51</f>
        <v>7033000</v>
      </c>
      <c r="H51" s="15">
        <f>'5.5 Telecommunications'!AC51</f>
        <v>2278000</v>
      </c>
      <c r="I51" s="15">
        <f>'5.6 Health - Hospitals'!R51</f>
        <v>1921000</v>
      </c>
      <c r="J51" s="15">
        <f>'5.7 Education'!AA51</f>
        <v>2028000</v>
      </c>
      <c r="K51" s="15"/>
      <c r="L51" s="15">
        <f>'5.8 Other vertical infra'!AK51</f>
        <v>6410000</v>
      </c>
      <c r="M51" s="15"/>
      <c r="N51" s="15"/>
      <c r="O51" s="15"/>
      <c r="P51" s="15">
        <f t="shared" si="1"/>
        <v>59758000</v>
      </c>
      <c r="Q51" s="15">
        <f t="shared" si="3"/>
        <v>10359000</v>
      </c>
      <c r="R51" s="15">
        <f t="shared" si="2"/>
        <v>70117000</v>
      </c>
      <c r="S51" s="24"/>
      <c r="T51" s="24"/>
      <c r="U51" s="24"/>
      <c r="V51" s="24"/>
      <c r="W51" s="24"/>
      <c r="X51" s="24"/>
      <c r="Y51" s="24"/>
      <c r="Z51" s="24"/>
    </row>
    <row r="52" spans="1:26">
      <c r="A52" s="4">
        <f t="shared" si="0"/>
        <v>1914</v>
      </c>
      <c r="B52" s="15"/>
      <c r="C52" s="15">
        <f>'5.1 Land transport - Road'!Y52</f>
        <v>21672000</v>
      </c>
      <c r="D52" s="15">
        <f>'5.1 Land transport - Road'!Z52</f>
        <v>21672000</v>
      </c>
      <c r="E52" s="15">
        <f>'5.2 Land transport - Rail'!S52</f>
        <v>29580000</v>
      </c>
      <c r="F52" s="15">
        <f>'5.3 Electricity and gas'!V52</f>
        <v>5023000</v>
      </c>
      <c r="G52" s="15">
        <f>'5.4 Water and waste'!Z52</f>
        <v>8276000</v>
      </c>
      <c r="H52" s="15">
        <f>'5.5 Telecommunications'!AC52</f>
        <v>2819000</v>
      </c>
      <c r="I52" s="15">
        <f>'5.6 Health - Hospitals'!R52</f>
        <v>2263000</v>
      </c>
      <c r="J52" s="15">
        <f>'5.7 Education'!AA52</f>
        <v>2370000</v>
      </c>
      <c r="K52" s="15"/>
      <c r="L52" s="15">
        <f>'5.8 Other vertical infra'!AK52</f>
        <v>7038000</v>
      </c>
      <c r="M52" s="15"/>
      <c r="N52" s="15"/>
      <c r="O52" s="15"/>
      <c r="P52" s="15">
        <f t="shared" si="1"/>
        <v>67370000</v>
      </c>
      <c r="Q52" s="15">
        <f t="shared" si="3"/>
        <v>11671000</v>
      </c>
      <c r="R52" s="15">
        <f t="shared" si="2"/>
        <v>79041000</v>
      </c>
      <c r="S52" s="24"/>
      <c r="T52" s="24"/>
      <c r="U52" s="24"/>
      <c r="V52" s="24"/>
      <c r="W52" s="24"/>
      <c r="X52" s="24"/>
      <c r="Y52" s="24"/>
      <c r="Z52" s="24"/>
    </row>
    <row r="53" spans="1:26">
      <c r="A53" s="4">
        <f t="shared" si="0"/>
        <v>1915</v>
      </c>
      <c r="B53" s="15"/>
      <c r="C53" s="15">
        <f>'5.1 Land transport - Road'!Y53</f>
        <v>24678000</v>
      </c>
      <c r="D53" s="15">
        <f>'5.1 Land transport - Road'!Z53</f>
        <v>24678000</v>
      </c>
      <c r="E53" s="15">
        <f>'5.2 Land transport - Rail'!S53</f>
        <v>32970000</v>
      </c>
      <c r="F53" s="15">
        <f>'5.3 Electricity and gas'!V53</f>
        <v>6430000</v>
      </c>
      <c r="G53" s="15">
        <f>'5.4 Water and waste'!Z53</f>
        <v>9560000</v>
      </c>
      <c r="H53" s="15">
        <f>'5.5 Telecommunications'!AC53</f>
        <v>3458000</v>
      </c>
      <c r="I53" s="15">
        <f>'5.6 Health - Hospitals'!R53</f>
        <v>2685000</v>
      </c>
      <c r="J53" s="15">
        <f>'5.7 Education'!AA53</f>
        <v>2767000</v>
      </c>
      <c r="K53" s="15"/>
      <c r="L53" s="15">
        <f>'5.8 Other vertical infra'!AK53</f>
        <v>7915000</v>
      </c>
      <c r="M53" s="15"/>
      <c r="N53" s="15"/>
      <c r="O53" s="15"/>
      <c r="P53" s="15">
        <f t="shared" si="1"/>
        <v>77096000</v>
      </c>
      <c r="Q53" s="15">
        <f t="shared" si="3"/>
        <v>13367000</v>
      </c>
      <c r="R53" s="15">
        <f t="shared" si="2"/>
        <v>90463000</v>
      </c>
      <c r="S53" s="24"/>
      <c r="T53" s="24"/>
      <c r="U53" s="24"/>
      <c r="V53" s="24"/>
      <c r="W53" s="24"/>
      <c r="X53" s="24"/>
      <c r="Y53" s="24"/>
      <c r="Z53" s="24"/>
    </row>
    <row r="54" spans="1:26">
      <c r="A54" s="4">
        <f t="shared" si="0"/>
        <v>1916</v>
      </c>
      <c r="B54" s="15"/>
      <c r="C54" s="15">
        <f>'5.1 Land transport - Road'!Y54</f>
        <v>27043000</v>
      </c>
      <c r="D54" s="15">
        <f>'5.1 Land transport - Road'!Z54</f>
        <v>27043000</v>
      </c>
      <c r="E54" s="15">
        <f>'5.2 Land transport - Rail'!S54</f>
        <v>36574000</v>
      </c>
      <c r="F54" s="15">
        <f>'5.3 Electricity and gas'!V54</f>
        <v>7967000</v>
      </c>
      <c r="G54" s="15">
        <f>'5.4 Water and waste'!Z54</f>
        <v>11062000</v>
      </c>
      <c r="H54" s="15">
        <f>'5.5 Telecommunications'!AC54</f>
        <v>3813000</v>
      </c>
      <c r="I54" s="15">
        <f>'5.6 Health - Hospitals'!R54</f>
        <v>3104000</v>
      </c>
      <c r="J54" s="15">
        <f>'5.7 Education'!AA54</f>
        <v>3142000</v>
      </c>
      <c r="K54" s="15"/>
      <c r="L54" s="15">
        <f>'5.8 Other vertical infra'!AK54</f>
        <v>8770000</v>
      </c>
      <c r="M54" s="15"/>
      <c r="N54" s="15"/>
      <c r="O54" s="15"/>
      <c r="P54" s="15">
        <f t="shared" si="1"/>
        <v>86459000</v>
      </c>
      <c r="Q54" s="15">
        <f t="shared" si="3"/>
        <v>15016000</v>
      </c>
      <c r="R54" s="15">
        <f t="shared" si="2"/>
        <v>101475000</v>
      </c>
      <c r="S54" s="24"/>
      <c r="T54" s="24"/>
      <c r="U54" s="24"/>
      <c r="V54" s="24"/>
      <c r="W54" s="24"/>
      <c r="X54" s="24"/>
      <c r="Y54" s="24"/>
      <c r="Z54" s="24"/>
    </row>
    <row r="55" spans="1:26">
      <c r="A55" s="4">
        <f t="shared" si="0"/>
        <v>1917</v>
      </c>
      <c r="B55" s="15"/>
      <c r="C55" s="15">
        <f>'5.1 Land transport - Road'!Y55</f>
        <v>33264000</v>
      </c>
      <c r="D55" s="15">
        <f>'5.1 Land transport - Road'!Z55</f>
        <v>33264000</v>
      </c>
      <c r="E55" s="15">
        <f>'5.2 Land transport - Rail'!S55</f>
        <v>45205000</v>
      </c>
      <c r="F55" s="15">
        <f>'5.3 Electricity and gas'!V55</f>
        <v>9628000</v>
      </c>
      <c r="G55" s="15">
        <f>'5.4 Water and waste'!Z55</f>
        <v>14650000</v>
      </c>
      <c r="H55" s="15">
        <f>'5.5 Telecommunications'!AC55</f>
        <v>4715000</v>
      </c>
      <c r="I55" s="15">
        <f>'5.6 Health - Hospitals'!R55</f>
        <v>4068000</v>
      </c>
      <c r="J55" s="15">
        <f>'5.7 Education'!AA55</f>
        <v>4034000</v>
      </c>
      <c r="K55" s="15"/>
      <c r="L55" s="15">
        <f>'5.8 Other vertical infra'!AK55</f>
        <v>10951000</v>
      </c>
      <c r="M55" s="15"/>
      <c r="N55" s="15"/>
      <c r="O55" s="15"/>
      <c r="P55" s="15">
        <f t="shared" si="1"/>
        <v>107462000</v>
      </c>
      <c r="Q55" s="15">
        <f t="shared" si="3"/>
        <v>19053000</v>
      </c>
      <c r="R55" s="15">
        <f t="shared" si="2"/>
        <v>126515000</v>
      </c>
      <c r="S55" s="24"/>
      <c r="T55" s="24"/>
      <c r="U55" s="24"/>
      <c r="V55" s="24"/>
      <c r="W55" s="24"/>
      <c r="X55" s="24"/>
      <c r="Y55" s="24"/>
      <c r="Z55" s="24"/>
    </row>
    <row r="56" spans="1:26">
      <c r="A56" s="4">
        <f t="shared" si="0"/>
        <v>1918</v>
      </c>
      <c r="B56" s="15"/>
      <c r="C56" s="15">
        <f>'5.1 Land transport - Road'!Y56</f>
        <v>34145000</v>
      </c>
      <c r="D56" s="15">
        <f>'5.1 Land transport - Road'!Z56</f>
        <v>34145000</v>
      </c>
      <c r="E56" s="15">
        <f>'5.2 Land transport - Rail'!S56</f>
        <v>45935000</v>
      </c>
      <c r="F56" s="15">
        <f>'5.3 Electricity and gas'!V56</f>
        <v>9765000</v>
      </c>
      <c r="G56" s="15">
        <f>'5.4 Water and waste'!Z56</f>
        <v>16024000</v>
      </c>
      <c r="H56" s="15">
        <f>'5.5 Telecommunications'!AC56</f>
        <v>4925000</v>
      </c>
      <c r="I56" s="15">
        <f>'5.6 Health - Hospitals'!R56</f>
        <v>4434000</v>
      </c>
      <c r="J56" s="15">
        <f>'5.7 Education'!AA56</f>
        <v>4401000</v>
      </c>
      <c r="K56" s="15"/>
      <c r="L56" s="15">
        <f>'5.8 Other vertical infra'!AK56</f>
        <v>11242000</v>
      </c>
      <c r="M56" s="15"/>
      <c r="N56" s="15"/>
      <c r="O56" s="15"/>
      <c r="P56" s="15">
        <f t="shared" si="1"/>
        <v>110794000</v>
      </c>
      <c r="Q56" s="15">
        <f t="shared" si="3"/>
        <v>20077000</v>
      </c>
      <c r="R56" s="15">
        <f t="shared" si="2"/>
        <v>130871000</v>
      </c>
      <c r="S56" s="24"/>
      <c r="T56" s="24"/>
      <c r="U56" s="24"/>
      <c r="V56" s="24"/>
      <c r="W56" s="24"/>
      <c r="X56" s="24"/>
      <c r="Y56" s="24"/>
      <c r="Z56" s="24"/>
    </row>
    <row r="57" spans="1:26">
      <c r="A57" s="4">
        <f t="shared" si="0"/>
        <v>1919</v>
      </c>
      <c r="B57" s="15"/>
      <c r="C57" s="15">
        <f>'5.1 Land transport - Road'!Y57</f>
        <v>36053000</v>
      </c>
      <c r="D57" s="15">
        <f>'5.1 Land transport - Road'!Z57</f>
        <v>36053000</v>
      </c>
      <c r="E57" s="15">
        <f>'5.2 Land transport - Rail'!S57</f>
        <v>46876000</v>
      </c>
      <c r="F57" s="15">
        <f>'5.3 Electricity and gas'!V57</f>
        <v>10046000</v>
      </c>
      <c r="G57" s="15">
        <f>'5.4 Water and waste'!Z57</f>
        <v>17653000</v>
      </c>
      <c r="H57" s="15">
        <f>'5.5 Telecommunications'!AC57</f>
        <v>5134000</v>
      </c>
      <c r="I57" s="15">
        <f>'5.6 Health - Hospitals'!R57</f>
        <v>4914000</v>
      </c>
      <c r="J57" s="15">
        <f>'5.7 Education'!AA57</f>
        <v>4988000</v>
      </c>
      <c r="K57" s="15"/>
      <c r="L57" s="15">
        <f>'5.8 Other vertical infra'!AK57</f>
        <v>11880000</v>
      </c>
      <c r="M57" s="15"/>
      <c r="N57" s="15"/>
      <c r="O57" s="15"/>
      <c r="P57" s="15">
        <f t="shared" si="1"/>
        <v>115762000</v>
      </c>
      <c r="Q57" s="15">
        <f t="shared" si="3"/>
        <v>21782000</v>
      </c>
      <c r="R57" s="15">
        <f t="shared" si="2"/>
        <v>137544000</v>
      </c>
      <c r="S57" s="24"/>
      <c r="T57" s="24"/>
      <c r="U57" s="24"/>
      <c r="V57" s="24"/>
      <c r="W57" s="24"/>
      <c r="X57" s="24"/>
      <c r="Y57" s="24"/>
      <c r="Z57" s="24"/>
    </row>
    <row r="58" spans="1:26">
      <c r="A58" s="4">
        <f t="shared" si="0"/>
        <v>1920</v>
      </c>
      <c r="B58" s="15"/>
      <c r="C58" s="15">
        <f>'5.1 Land transport - Road'!Y58</f>
        <v>38441000</v>
      </c>
      <c r="D58" s="15">
        <f>'5.1 Land transport - Road'!Z58</f>
        <v>38441000</v>
      </c>
      <c r="E58" s="15">
        <f>'5.2 Land transport - Rail'!S58</f>
        <v>47544000</v>
      </c>
      <c r="F58" s="15">
        <f>'5.3 Electricity and gas'!V58</f>
        <v>10190000</v>
      </c>
      <c r="G58" s="15">
        <f>'5.4 Water and waste'!Z58</f>
        <v>18409000</v>
      </c>
      <c r="H58" s="15">
        <f>'5.5 Telecommunications'!AC58</f>
        <v>5316000</v>
      </c>
      <c r="I58" s="15">
        <f>'5.6 Health - Hospitals'!R58</f>
        <v>5280000</v>
      </c>
      <c r="J58" s="15">
        <f>'5.7 Education'!AA58</f>
        <v>6033000</v>
      </c>
      <c r="K58" s="15"/>
      <c r="L58" s="15">
        <f>'5.8 Other vertical infra'!AK58</f>
        <v>12591000</v>
      </c>
      <c r="M58" s="15"/>
      <c r="N58" s="15"/>
      <c r="O58" s="15"/>
      <c r="P58" s="15">
        <f t="shared" si="1"/>
        <v>119900000</v>
      </c>
      <c r="Q58" s="15">
        <f t="shared" si="3"/>
        <v>23904000</v>
      </c>
      <c r="R58" s="15">
        <f t="shared" si="2"/>
        <v>143804000</v>
      </c>
      <c r="S58" s="24"/>
      <c r="T58" s="24"/>
      <c r="U58" s="24"/>
      <c r="V58" s="24"/>
      <c r="W58" s="24"/>
      <c r="X58" s="24"/>
      <c r="Y58" s="24"/>
      <c r="Z58" s="24"/>
    </row>
    <row r="59" spans="1:26">
      <c r="A59" s="4">
        <f t="shared" si="0"/>
        <v>1921</v>
      </c>
      <c r="B59" s="15"/>
      <c r="C59" s="15">
        <f>'5.1 Land transport - Road'!Y59</f>
        <v>35017000</v>
      </c>
      <c r="D59" s="15">
        <f>'5.1 Land transport - Road'!Z59</f>
        <v>35017000</v>
      </c>
      <c r="E59" s="15">
        <f>'5.2 Land transport - Rail'!S59</f>
        <v>42091000</v>
      </c>
      <c r="F59" s="15">
        <f>'5.3 Electricity and gas'!V59</f>
        <v>8871000</v>
      </c>
      <c r="G59" s="15">
        <f>'5.4 Water and waste'!Z59</f>
        <v>17299000</v>
      </c>
      <c r="H59" s="15">
        <f>'5.5 Telecommunications'!AC59</f>
        <v>4902000</v>
      </c>
      <c r="I59" s="15">
        <f>'5.6 Health - Hospitals'!R59</f>
        <v>4928000</v>
      </c>
      <c r="J59" s="15">
        <f>'5.7 Education'!AA59</f>
        <v>6330000</v>
      </c>
      <c r="K59" s="15"/>
      <c r="L59" s="15">
        <f>'5.8 Other vertical infra'!AK59</f>
        <v>11638000</v>
      </c>
      <c r="M59" s="15"/>
      <c r="N59" s="15"/>
      <c r="O59" s="15"/>
      <c r="P59" s="15">
        <f t="shared" si="1"/>
        <v>108180000</v>
      </c>
      <c r="Q59" s="15">
        <f t="shared" si="3"/>
        <v>22896000</v>
      </c>
      <c r="R59" s="15">
        <f t="shared" si="2"/>
        <v>131076000</v>
      </c>
      <c r="S59" s="24"/>
      <c r="T59" s="24"/>
      <c r="U59" s="24"/>
      <c r="V59" s="24"/>
      <c r="W59" s="24"/>
      <c r="X59" s="24"/>
      <c r="Y59" s="24"/>
      <c r="Z59" s="24"/>
    </row>
    <row r="60" spans="1:26">
      <c r="A60" s="4">
        <f t="shared" si="0"/>
        <v>1922</v>
      </c>
      <c r="B60" s="15"/>
      <c r="C60" s="15">
        <f>'5.1 Land transport - Road'!Y60</f>
        <v>33949000</v>
      </c>
      <c r="D60" s="15">
        <f>'5.1 Land transport - Road'!Z60</f>
        <v>33949000</v>
      </c>
      <c r="E60" s="15">
        <f>'5.2 Land transport - Rail'!S60</f>
        <v>42886000</v>
      </c>
      <c r="F60" s="15">
        <f>'5.3 Electricity and gas'!V60</f>
        <v>8172000</v>
      </c>
      <c r="G60" s="15">
        <f>'5.4 Water and waste'!Z60</f>
        <v>17423000</v>
      </c>
      <c r="H60" s="15">
        <f>'5.5 Telecommunications'!AC60</f>
        <v>5425000</v>
      </c>
      <c r="I60" s="15">
        <f>'5.6 Health - Hospitals'!R60</f>
        <v>4696000</v>
      </c>
      <c r="J60" s="15">
        <f>'5.7 Education'!AA60</f>
        <v>6463000</v>
      </c>
      <c r="K60" s="15"/>
      <c r="L60" s="15">
        <f>'5.8 Other vertical infra'!AK60</f>
        <v>11427000</v>
      </c>
      <c r="M60" s="15"/>
      <c r="N60" s="15"/>
      <c r="O60" s="15"/>
      <c r="P60" s="15">
        <f t="shared" si="1"/>
        <v>107855000</v>
      </c>
      <c r="Q60" s="15">
        <f t="shared" si="3"/>
        <v>22586000</v>
      </c>
      <c r="R60" s="15">
        <f t="shared" si="2"/>
        <v>130441000</v>
      </c>
      <c r="S60" s="24"/>
      <c r="T60" s="24"/>
      <c r="U60" s="24"/>
      <c r="V60" s="24"/>
      <c r="W60" s="24"/>
      <c r="X60" s="24"/>
      <c r="Y60" s="24"/>
      <c r="Z60" s="24"/>
    </row>
    <row r="61" spans="1:26">
      <c r="A61" s="4">
        <f t="shared" si="0"/>
        <v>1923</v>
      </c>
      <c r="B61" s="15"/>
      <c r="C61" s="15">
        <f>'5.1 Land transport - Road'!Y61</f>
        <v>35515000</v>
      </c>
      <c r="D61" s="15">
        <f>'5.1 Land transport - Road'!Z61</f>
        <v>35515000</v>
      </c>
      <c r="E61" s="15">
        <f>'5.2 Land transport - Rail'!S61</f>
        <v>44351000</v>
      </c>
      <c r="F61" s="15">
        <f>'5.3 Electricity and gas'!V61</f>
        <v>8086000</v>
      </c>
      <c r="G61" s="15">
        <f>'5.4 Water and waste'!Z61</f>
        <v>18567000</v>
      </c>
      <c r="H61" s="15">
        <f>'5.5 Telecommunications'!AC61</f>
        <v>5709000</v>
      </c>
      <c r="I61" s="15">
        <f>'5.6 Health - Hospitals'!R61</f>
        <v>4978000</v>
      </c>
      <c r="J61" s="15">
        <f>'5.7 Education'!AA61</f>
        <v>6909000</v>
      </c>
      <c r="K61" s="15"/>
      <c r="L61" s="15">
        <f>'5.8 Other vertical infra'!AK61</f>
        <v>11889000</v>
      </c>
      <c r="M61" s="15"/>
      <c r="N61" s="15"/>
      <c r="O61" s="15"/>
      <c r="P61" s="15">
        <f t="shared" si="1"/>
        <v>112228000</v>
      </c>
      <c r="Q61" s="15">
        <f t="shared" si="3"/>
        <v>23776000</v>
      </c>
      <c r="R61" s="15">
        <f t="shared" si="2"/>
        <v>136004000</v>
      </c>
      <c r="S61" s="24"/>
      <c r="T61" s="24"/>
      <c r="U61" s="24"/>
      <c r="V61" s="24"/>
      <c r="W61" s="24"/>
      <c r="X61" s="24"/>
      <c r="Y61" s="24"/>
      <c r="Z61" s="24"/>
    </row>
    <row r="62" spans="1:26">
      <c r="A62" s="4">
        <f t="shared" si="0"/>
        <v>1924</v>
      </c>
      <c r="B62" s="15"/>
      <c r="C62" s="15">
        <f>'5.1 Land transport - Road'!Y62</f>
        <v>37576000</v>
      </c>
      <c r="D62" s="15">
        <f>'5.1 Land transport - Road'!Z62</f>
        <v>37576000</v>
      </c>
      <c r="E62" s="15">
        <f>'5.2 Land transport - Rail'!S62</f>
        <v>45022000</v>
      </c>
      <c r="F62" s="15">
        <f>'5.3 Electricity and gas'!V62</f>
        <v>10353000</v>
      </c>
      <c r="G62" s="15">
        <f>'5.4 Water and waste'!Z62</f>
        <v>19750000</v>
      </c>
      <c r="H62" s="15">
        <f>'5.5 Telecommunications'!AC62</f>
        <v>5657000</v>
      </c>
      <c r="I62" s="15">
        <f>'5.6 Health - Hospitals'!R62</f>
        <v>5747000</v>
      </c>
      <c r="J62" s="15">
        <f>'5.7 Education'!AA62</f>
        <v>7646000</v>
      </c>
      <c r="K62" s="15"/>
      <c r="L62" s="15">
        <f>'5.8 Other vertical infra'!AK62</f>
        <v>12408000</v>
      </c>
      <c r="M62" s="15"/>
      <c r="N62" s="15"/>
      <c r="O62" s="15"/>
      <c r="P62" s="15">
        <f t="shared" si="1"/>
        <v>118358000</v>
      </c>
      <c r="Q62" s="15">
        <f t="shared" si="3"/>
        <v>25801000</v>
      </c>
      <c r="R62" s="15">
        <f t="shared" si="2"/>
        <v>144159000</v>
      </c>
      <c r="S62" s="24"/>
      <c r="T62" s="24"/>
      <c r="U62" s="24"/>
      <c r="V62" s="24"/>
      <c r="W62" s="24"/>
      <c r="X62" s="24"/>
      <c r="Y62" s="24"/>
      <c r="Z62" s="24"/>
    </row>
    <row r="63" spans="1:26">
      <c r="A63" s="4">
        <f t="shared" si="0"/>
        <v>1925</v>
      </c>
      <c r="B63" s="15">
        <f>'5.1 Land transport - Road'!X63</f>
        <v>464000</v>
      </c>
      <c r="C63" s="15">
        <f>'5.1 Land transport - Road'!Y63</f>
        <v>38633000</v>
      </c>
      <c r="D63" s="15">
        <f>'5.1 Land transport - Road'!Z63</f>
        <v>39097000</v>
      </c>
      <c r="E63" s="15">
        <f>'5.2 Land transport - Rail'!S63</f>
        <v>44235000</v>
      </c>
      <c r="F63" s="15">
        <f>'5.3 Electricity and gas'!V63</f>
        <v>12718000</v>
      </c>
      <c r="G63" s="15">
        <f>'5.4 Water and waste'!Z63</f>
        <v>20409000</v>
      </c>
      <c r="H63" s="15">
        <f>'5.5 Telecommunications'!AC63</f>
        <v>5389000</v>
      </c>
      <c r="I63" s="15">
        <f>'5.6 Health - Hospitals'!R63</f>
        <v>6511000</v>
      </c>
      <c r="J63" s="15">
        <f>'5.7 Education'!AA63</f>
        <v>8245000</v>
      </c>
      <c r="K63" s="15"/>
      <c r="L63" s="15">
        <f>'5.8 Other vertical infra'!AK63</f>
        <v>12693000</v>
      </c>
      <c r="M63" s="15"/>
      <c r="N63" s="15"/>
      <c r="O63" s="15"/>
      <c r="P63" s="15">
        <f t="shared" si="1"/>
        <v>121848000</v>
      </c>
      <c r="Q63" s="15">
        <f t="shared" si="3"/>
        <v>27449000</v>
      </c>
      <c r="R63" s="15">
        <f t="shared" si="2"/>
        <v>149297000</v>
      </c>
      <c r="S63" s="24"/>
      <c r="T63" s="24"/>
      <c r="U63" s="24"/>
      <c r="V63" s="24"/>
      <c r="W63" s="24"/>
      <c r="X63" s="24"/>
      <c r="Y63" s="24"/>
      <c r="Z63" s="24"/>
    </row>
    <row r="64" spans="1:26">
      <c r="A64" s="4">
        <f t="shared" si="0"/>
        <v>1926</v>
      </c>
      <c r="B64" s="15">
        <f>'5.1 Land transport - Road'!X64</f>
        <v>945000</v>
      </c>
      <c r="C64" s="15">
        <f>'5.1 Land transport - Road'!Y64</f>
        <v>39411000</v>
      </c>
      <c r="D64" s="15">
        <f>'5.1 Land transport - Road'!Z64</f>
        <v>40356000</v>
      </c>
      <c r="E64" s="15">
        <f>'5.2 Land transport - Rail'!S64</f>
        <v>45253000</v>
      </c>
      <c r="F64" s="15">
        <f>'5.3 Electricity and gas'!V64</f>
        <v>12132000</v>
      </c>
      <c r="G64" s="15">
        <f>'5.4 Water and waste'!Z64</f>
        <v>21635000</v>
      </c>
      <c r="H64" s="15">
        <f>'5.5 Telecommunications'!AC64</f>
        <v>5180000</v>
      </c>
      <c r="I64" s="15">
        <f>'5.6 Health - Hospitals'!R64</f>
        <v>6813000</v>
      </c>
      <c r="J64" s="15">
        <f>'5.7 Education'!AA64</f>
        <v>8815000</v>
      </c>
      <c r="K64" s="15"/>
      <c r="L64" s="15">
        <f>'5.8 Other vertical infra'!AK64</f>
        <v>12927000</v>
      </c>
      <c r="M64" s="15"/>
      <c r="N64" s="15"/>
      <c r="O64" s="15"/>
      <c r="P64" s="15">
        <f t="shared" si="1"/>
        <v>124556000</v>
      </c>
      <c r="Q64" s="15">
        <f t="shared" si="3"/>
        <v>28555000</v>
      </c>
      <c r="R64" s="15">
        <f t="shared" si="2"/>
        <v>153111000</v>
      </c>
      <c r="S64" s="24"/>
      <c r="T64" s="24"/>
      <c r="U64" s="24"/>
      <c r="V64" s="24"/>
      <c r="W64" s="24"/>
      <c r="X64" s="24"/>
      <c r="Y64" s="24"/>
      <c r="Z64" s="24"/>
    </row>
    <row r="65" spans="1:26">
      <c r="A65" s="4">
        <f t="shared" si="0"/>
        <v>1927</v>
      </c>
      <c r="B65" s="15">
        <f>'5.1 Land transport - Road'!X65</f>
        <v>1533000</v>
      </c>
      <c r="C65" s="15">
        <f>'5.1 Land transport - Road'!Y65</f>
        <v>39475000</v>
      </c>
      <c r="D65" s="15">
        <f>'5.1 Land transport - Road'!Z65</f>
        <v>41008000</v>
      </c>
      <c r="E65" s="15">
        <f>'5.2 Land transport - Rail'!S65</f>
        <v>44265000</v>
      </c>
      <c r="F65" s="15">
        <f>'5.3 Electricity and gas'!V65</f>
        <v>17767000</v>
      </c>
      <c r="G65" s="15">
        <f>'5.4 Water and waste'!Z65</f>
        <v>22395000</v>
      </c>
      <c r="H65" s="15">
        <f>'5.5 Telecommunications'!AC65</f>
        <v>5478000</v>
      </c>
      <c r="I65" s="15">
        <f>'5.6 Health - Hospitals'!R65</f>
        <v>6780000</v>
      </c>
      <c r="J65" s="15">
        <f>'5.7 Education'!AA65</f>
        <v>8829000</v>
      </c>
      <c r="K65" s="15"/>
      <c r="L65" s="15">
        <f>'5.8 Other vertical infra'!AK65</f>
        <v>12753000</v>
      </c>
      <c r="M65" s="15"/>
      <c r="N65" s="15"/>
      <c r="O65" s="15"/>
      <c r="P65" s="15">
        <f t="shared" si="1"/>
        <v>130913000</v>
      </c>
      <c r="Q65" s="15">
        <f t="shared" si="3"/>
        <v>28362000</v>
      </c>
      <c r="R65" s="15">
        <f t="shared" si="2"/>
        <v>159275000</v>
      </c>
      <c r="S65" s="24"/>
      <c r="T65" s="24"/>
      <c r="U65" s="24"/>
      <c r="V65" s="24"/>
      <c r="W65" s="24"/>
      <c r="X65" s="24"/>
      <c r="Y65" s="24"/>
      <c r="Z65" s="24"/>
    </row>
    <row r="66" spans="1:26">
      <c r="A66" s="4">
        <f t="shared" si="0"/>
        <v>1928</v>
      </c>
      <c r="B66" s="15">
        <f>'5.1 Land transport - Road'!X66</f>
        <v>2528000</v>
      </c>
      <c r="C66" s="15">
        <f>'5.1 Land transport - Road'!Y66</f>
        <v>41578000</v>
      </c>
      <c r="D66" s="15">
        <f>'5.1 Land transport - Road'!Z66</f>
        <v>44106000</v>
      </c>
      <c r="E66" s="15">
        <f>'5.2 Land transport - Rail'!S66</f>
        <v>46086000</v>
      </c>
      <c r="F66" s="15">
        <f>'5.3 Electricity and gas'!V66</f>
        <v>21833000</v>
      </c>
      <c r="G66" s="15">
        <f>'5.4 Water and waste'!Z66</f>
        <v>24067000</v>
      </c>
      <c r="H66" s="15">
        <f>'5.5 Telecommunications'!AC66</f>
        <v>6076000</v>
      </c>
      <c r="I66" s="15">
        <f>'5.6 Health - Hospitals'!R66</f>
        <v>6939000</v>
      </c>
      <c r="J66" s="15">
        <f>'5.7 Education'!AA66</f>
        <v>9230000</v>
      </c>
      <c r="K66" s="15"/>
      <c r="L66" s="15">
        <f>'5.8 Other vertical infra'!AK66</f>
        <v>12445000</v>
      </c>
      <c r="M66" s="15"/>
      <c r="N66" s="15"/>
      <c r="O66" s="15"/>
      <c r="P66" s="15">
        <f t="shared" si="1"/>
        <v>142168000</v>
      </c>
      <c r="Q66" s="15">
        <f t="shared" si="3"/>
        <v>28614000</v>
      </c>
      <c r="R66" s="15">
        <f t="shared" si="2"/>
        <v>170782000</v>
      </c>
      <c r="S66" s="24"/>
      <c r="T66" s="24"/>
      <c r="U66" s="24"/>
      <c r="V66" s="24"/>
      <c r="W66" s="24"/>
      <c r="X66" s="24"/>
      <c r="Y66" s="24"/>
      <c r="Z66" s="24"/>
    </row>
    <row r="67" spans="1:26">
      <c r="A67" s="4">
        <f t="shared" si="0"/>
        <v>1929</v>
      </c>
      <c r="B67" s="15">
        <f>'5.1 Land transport - Road'!X67</f>
        <v>4282000</v>
      </c>
      <c r="C67" s="15">
        <f>'5.1 Land transport - Road'!Y67</f>
        <v>44229000</v>
      </c>
      <c r="D67" s="15">
        <f>'5.1 Land transport - Road'!Z67</f>
        <v>48511000</v>
      </c>
      <c r="E67" s="15">
        <f>'5.2 Land transport - Rail'!S67</f>
        <v>49938000</v>
      </c>
      <c r="F67" s="15">
        <f>'5.3 Electricity and gas'!V67</f>
        <v>25037000</v>
      </c>
      <c r="G67" s="15">
        <f>'5.4 Water and waste'!Z67</f>
        <v>25553000</v>
      </c>
      <c r="H67" s="15">
        <f>'5.5 Telecommunications'!AC67</f>
        <v>6712000</v>
      </c>
      <c r="I67" s="15">
        <f>'5.6 Health - Hospitals'!R67</f>
        <v>7283000</v>
      </c>
      <c r="J67" s="15">
        <f>'5.7 Education'!AA67</f>
        <v>9890000</v>
      </c>
      <c r="K67" s="15"/>
      <c r="L67" s="15">
        <f>'5.8 Other vertical infra'!AK67</f>
        <v>12805000</v>
      </c>
      <c r="M67" s="15"/>
      <c r="N67" s="15"/>
      <c r="O67" s="15"/>
      <c r="P67" s="15">
        <f t="shared" si="1"/>
        <v>155751000</v>
      </c>
      <c r="Q67" s="15">
        <f t="shared" si="3"/>
        <v>29978000</v>
      </c>
      <c r="R67" s="15">
        <f t="shared" si="2"/>
        <v>185729000</v>
      </c>
      <c r="S67" s="24"/>
      <c r="T67" s="24"/>
      <c r="U67" s="24"/>
      <c r="V67" s="24"/>
      <c r="W67" s="24"/>
      <c r="X67" s="24"/>
      <c r="Y67" s="24"/>
      <c r="Z67" s="24"/>
    </row>
    <row r="68" spans="1:26">
      <c r="A68" s="4">
        <f t="shared" si="0"/>
        <v>1930</v>
      </c>
      <c r="B68" s="15">
        <f>'5.1 Land transport - Road'!X68</f>
        <v>6147000</v>
      </c>
      <c r="C68" s="15">
        <f>'5.1 Land transport - Road'!Y68</f>
        <v>45177000</v>
      </c>
      <c r="D68" s="15">
        <f>'5.1 Land transport - Road'!Z68</f>
        <v>51324000</v>
      </c>
      <c r="E68" s="15">
        <f>'5.2 Land transport - Rail'!S68</f>
        <v>51582000</v>
      </c>
      <c r="F68" s="15">
        <f>'5.3 Electricity and gas'!V68</f>
        <v>30241000</v>
      </c>
      <c r="G68" s="15">
        <f>'5.4 Water and waste'!Z68</f>
        <v>26098000</v>
      </c>
      <c r="H68" s="15">
        <f>'5.5 Telecommunications'!AC68</f>
        <v>7033000</v>
      </c>
      <c r="I68" s="15">
        <f>'5.6 Health - Hospitals'!R68</f>
        <v>7598000</v>
      </c>
      <c r="J68" s="15">
        <f>'5.7 Education'!AA68</f>
        <v>9959000</v>
      </c>
      <c r="K68" s="15"/>
      <c r="L68" s="15">
        <f>'5.8 Other vertical infra'!AK68</f>
        <v>13017000</v>
      </c>
      <c r="M68" s="15"/>
      <c r="N68" s="15"/>
      <c r="O68" s="15"/>
      <c r="P68" s="15">
        <f t="shared" si="1"/>
        <v>166278000</v>
      </c>
      <c r="Q68" s="15">
        <f t="shared" si="3"/>
        <v>30574000</v>
      </c>
      <c r="R68" s="15">
        <f t="shared" si="2"/>
        <v>196852000</v>
      </c>
      <c r="S68" s="24"/>
      <c r="T68" s="24"/>
      <c r="U68" s="24"/>
      <c r="V68" s="24"/>
      <c r="W68" s="24"/>
      <c r="X68" s="24"/>
      <c r="Y68" s="24"/>
      <c r="Z68" s="24"/>
    </row>
    <row r="69" spans="1:26">
      <c r="A69" s="4">
        <f t="shared" si="0"/>
        <v>1931</v>
      </c>
      <c r="B69" s="15">
        <f>'5.1 Land transport - Road'!X69</f>
        <v>6877000</v>
      </c>
      <c r="C69" s="15">
        <f>'5.1 Land transport - Road'!Y69</f>
        <v>43962000</v>
      </c>
      <c r="D69" s="15">
        <f>'5.1 Land transport - Road'!Z69</f>
        <v>50839000</v>
      </c>
      <c r="E69" s="15">
        <f>'5.2 Land transport - Rail'!S69</f>
        <v>50209000</v>
      </c>
      <c r="F69" s="15">
        <f>'5.3 Electricity and gas'!V69</f>
        <v>28111000</v>
      </c>
      <c r="G69" s="15">
        <f>'5.4 Water and waste'!Z69</f>
        <v>25414000</v>
      </c>
      <c r="H69" s="15">
        <f>'5.5 Telecommunications'!AC69</f>
        <v>6630000</v>
      </c>
      <c r="I69" s="15">
        <f>'5.6 Health - Hospitals'!R69</f>
        <v>7049000</v>
      </c>
      <c r="J69" s="15">
        <f>'5.7 Education'!AA69</f>
        <v>9045000</v>
      </c>
      <c r="K69" s="15"/>
      <c r="L69" s="15">
        <f>'5.8 Other vertical infra'!AK69</f>
        <v>12167000</v>
      </c>
      <c r="M69" s="15"/>
      <c r="N69" s="15"/>
      <c r="O69" s="15"/>
      <c r="P69" s="15">
        <f t="shared" si="1"/>
        <v>161203000</v>
      </c>
      <c r="Q69" s="15">
        <f t="shared" si="3"/>
        <v>28261000</v>
      </c>
      <c r="R69" s="15">
        <f t="shared" si="2"/>
        <v>189464000</v>
      </c>
      <c r="S69" s="24"/>
      <c r="T69" s="24"/>
      <c r="U69" s="24"/>
      <c r="V69" s="24"/>
      <c r="W69" s="24"/>
      <c r="X69" s="24"/>
      <c r="Y69" s="24"/>
      <c r="Z69" s="24"/>
    </row>
    <row r="70" spans="1:26">
      <c r="A70" s="4">
        <f t="shared" si="0"/>
        <v>1932</v>
      </c>
      <c r="B70" s="15">
        <f>'5.1 Land transport - Road'!X70</f>
        <v>7118000</v>
      </c>
      <c r="C70" s="15">
        <f>'5.1 Land transport - Road'!Y70</f>
        <v>44352000</v>
      </c>
      <c r="D70" s="15">
        <f>'5.1 Land transport - Road'!Z70</f>
        <v>51470000</v>
      </c>
      <c r="E70" s="15">
        <f>'5.2 Land transport - Rail'!S70</f>
        <v>38131000</v>
      </c>
      <c r="F70" s="15">
        <f>'5.3 Electricity and gas'!V70</f>
        <v>25600000</v>
      </c>
      <c r="G70" s="15">
        <f>'5.4 Water and waste'!Z70</f>
        <v>26162000</v>
      </c>
      <c r="H70" s="15">
        <f>'5.5 Telecommunications'!AC70</f>
        <v>6291000</v>
      </c>
      <c r="I70" s="15">
        <f>'5.6 Health - Hospitals'!R70</f>
        <v>6827000</v>
      </c>
      <c r="J70" s="15">
        <f>'5.7 Education'!AA70</f>
        <v>8310000</v>
      </c>
      <c r="K70" s="15"/>
      <c r="L70" s="15">
        <f>'5.8 Other vertical infra'!AK70</f>
        <v>11889000</v>
      </c>
      <c r="M70" s="15"/>
      <c r="N70" s="15"/>
      <c r="O70" s="15"/>
      <c r="P70" s="15">
        <f t="shared" si="1"/>
        <v>147654000</v>
      </c>
      <c r="Q70" s="15">
        <f t="shared" si="3"/>
        <v>27026000</v>
      </c>
      <c r="R70" s="15">
        <f t="shared" si="2"/>
        <v>174680000</v>
      </c>
      <c r="S70" s="24"/>
      <c r="T70" s="24"/>
      <c r="U70" s="24"/>
      <c r="V70" s="24"/>
      <c r="W70" s="24"/>
      <c r="X70" s="24"/>
      <c r="Y70" s="24"/>
      <c r="Z70" s="24"/>
    </row>
    <row r="71" spans="1:26">
      <c r="A71" s="4">
        <f t="shared" si="0"/>
        <v>1933</v>
      </c>
      <c r="B71" s="15">
        <f>'5.1 Land transport - Road'!X71</f>
        <v>6624000</v>
      </c>
      <c r="C71" s="15">
        <f>'5.1 Land transport - Road'!Y71</f>
        <v>43682000</v>
      </c>
      <c r="D71" s="15">
        <f>'5.1 Land transport - Road'!Z71</f>
        <v>50306000</v>
      </c>
      <c r="E71" s="15">
        <f>'5.2 Land transport - Rail'!S71</f>
        <v>33580000</v>
      </c>
      <c r="F71" s="15">
        <f>'5.3 Electricity and gas'!V71</f>
        <v>22850000</v>
      </c>
      <c r="G71" s="15">
        <f>'5.4 Water and waste'!Z71</f>
        <v>26593000</v>
      </c>
      <c r="H71" s="15">
        <f>'5.5 Telecommunications'!AC71</f>
        <v>5507000</v>
      </c>
      <c r="I71" s="15">
        <f>'5.6 Health - Hospitals'!R71</f>
        <v>6370000</v>
      </c>
      <c r="J71" s="15">
        <f>'5.7 Education'!AA71</f>
        <v>7366000</v>
      </c>
      <c r="K71" s="15"/>
      <c r="L71" s="15">
        <f>'5.8 Other vertical infra'!AK71</f>
        <v>11393000</v>
      </c>
      <c r="M71" s="15"/>
      <c r="N71" s="15"/>
      <c r="O71" s="15"/>
      <c r="P71" s="15">
        <f t="shared" si="1"/>
        <v>138836000</v>
      </c>
      <c r="Q71" s="15">
        <f t="shared" si="3"/>
        <v>25129000</v>
      </c>
      <c r="R71" s="15">
        <f t="shared" si="2"/>
        <v>163965000</v>
      </c>
      <c r="S71" s="24"/>
      <c r="T71" s="24"/>
      <c r="U71" s="24"/>
      <c r="V71" s="24"/>
      <c r="W71" s="24"/>
      <c r="X71" s="24"/>
      <c r="Y71" s="24"/>
      <c r="Z71" s="24"/>
    </row>
    <row r="72" spans="1:26">
      <c r="A72" s="4">
        <f t="shared" si="0"/>
        <v>1934</v>
      </c>
      <c r="B72" s="15">
        <f>'5.1 Land transport - Road'!X72</f>
        <v>6704000</v>
      </c>
      <c r="C72" s="15">
        <f>'5.1 Land transport - Road'!Y72</f>
        <v>45443000</v>
      </c>
      <c r="D72" s="15">
        <f>'5.1 Land transport - Road'!Z72</f>
        <v>52147000</v>
      </c>
      <c r="E72" s="15">
        <f>'5.2 Land transport - Rail'!S72</f>
        <v>31501000</v>
      </c>
      <c r="F72" s="15">
        <f>'5.3 Electricity and gas'!V72</f>
        <v>20748000</v>
      </c>
      <c r="G72" s="15">
        <f>'5.4 Water and waste'!Z72</f>
        <v>28970000</v>
      </c>
      <c r="H72" s="15">
        <f>'5.5 Telecommunications'!AC72</f>
        <v>5248000</v>
      </c>
      <c r="I72" s="15">
        <f>'5.6 Health - Hospitals'!R72</f>
        <v>6499000</v>
      </c>
      <c r="J72" s="15">
        <f>'5.7 Education'!AA72</f>
        <v>6983000</v>
      </c>
      <c r="K72" s="15"/>
      <c r="L72" s="15">
        <f>'5.8 Other vertical infra'!AK72</f>
        <v>12087000</v>
      </c>
      <c r="M72" s="15"/>
      <c r="N72" s="15"/>
      <c r="O72" s="15"/>
      <c r="P72" s="15">
        <f t="shared" si="1"/>
        <v>138614000</v>
      </c>
      <c r="Q72" s="15">
        <f t="shared" si="3"/>
        <v>25569000</v>
      </c>
      <c r="R72" s="15">
        <f t="shared" si="2"/>
        <v>164183000</v>
      </c>
      <c r="S72" s="24"/>
      <c r="T72" s="24"/>
      <c r="U72" s="24"/>
      <c r="V72" s="24"/>
      <c r="W72" s="24"/>
      <c r="X72" s="24"/>
      <c r="Y72" s="24"/>
      <c r="Z72" s="24"/>
    </row>
    <row r="73" spans="1:26">
      <c r="A73" s="4">
        <f t="shared" ref="A73:A136" si="4">A72+1</f>
        <v>1935</v>
      </c>
      <c r="B73" s="15">
        <f>'5.1 Land transport - Road'!X73</f>
        <v>7107000</v>
      </c>
      <c r="C73" s="15">
        <f>'5.1 Land transport - Road'!Y73</f>
        <v>47614000</v>
      </c>
      <c r="D73" s="15">
        <f>'5.1 Land transport - Road'!Z73</f>
        <v>54721000</v>
      </c>
      <c r="E73" s="15">
        <f>'5.2 Land transport - Rail'!S73</f>
        <v>29955000</v>
      </c>
      <c r="F73" s="15">
        <f>'5.3 Electricity and gas'!V73</f>
        <v>24878000</v>
      </c>
      <c r="G73" s="15">
        <f>'5.4 Water and waste'!Z73</f>
        <v>32222000</v>
      </c>
      <c r="H73" s="15">
        <f>'5.5 Telecommunications'!AC73</f>
        <v>5053000</v>
      </c>
      <c r="I73" s="15">
        <f>'5.6 Health - Hospitals'!R73</f>
        <v>6842000</v>
      </c>
      <c r="J73" s="15">
        <f>'5.7 Education'!AA73</f>
        <v>6848000</v>
      </c>
      <c r="K73" s="15"/>
      <c r="L73" s="15">
        <f>'5.8 Other vertical infra'!AK73</f>
        <v>13135000</v>
      </c>
      <c r="M73" s="15"/>
      <c r="N73" s="15"/>
      <c r="O73" s="15"/>
      <c r="P73" s="15">
        <f t="shared" ref="P73:P136" si="5">SUM(D73:H73)</f>
        <v>146829000</v>
      </c>
      <c r="Q73" s="15">
        <f t="shared" si="3"/>
        <v>26825000</v>
      </c>
      <c r="R73" s="15">
        <f t="shared" ref="R73:R136" si="6">P73+Q73</f>
        <v>173654000</v>
      </c>
      <c r="S73" s="24"/>
      <c r="T73" s="24"/>
      <c r="U73" s="24"/>
      <c r="V73" s="24"/>
      <c r="W73" s="24"/>
      <c r="X73" s="24"/>
      <c r="Y73" s="24"/>
      <c r="Z73" s="24"/>
    </row>
    <row r="74" spans="1:26">
      <c r="A74" s="4">
        <f t="shared" si="4"/>
        <v>1936</v>
      </c>
      <c r="B74" s="15">
        <f>'5.1 Land transport - Road'!X74</f>
        <v>8614000</v>
      </c>
      <c r="C74" s="15">
        <f>'5.1 Land transport - Road'!Y74</f>
        <v>58200000</v>
      </c>
      <c r="D74" s="15">
        <f>'5.1 Land transport - Road'!Z74</f>
        <v>66814000</v>
      </c>
      <c r="E74" s="15">
        <f>'5.2 Land transport - Rail'!S74</f>
        <v>32237000</v>
      </c>
      <c r="F74" s="15">
        <f>'5.3 Electricity and gas'!V74</f>
        <v>26525000</v>
      </c>
      <c r="G74" s="15">
        <f>'5.4 Water and waste'!Z74</f>
        <v>39416000</v>
      </c>
      <c r="H74" s="15">
        <f>'5.5 Telecommunications'!AC74</f>
        <v>5600000</v>
      </c>
      <c r="I74" s="15">
        <f>'5.6 Health - Hospitals'!R74</f>
        <v>8341000</v>
      </c>
      <c r="J74" s="15">
        <f>'5.7 Education'!AA74</f>
        <v>7888000</v>
      </c>
      <c r="K74" s="15"/>
      <c r="L74" s="15">
        <f>'5.8 Other vertical infra'!AK74</f>
        <v>15938000</v>
      </c>
      <c r="M74" s="15"/>
      <c r="N74" s="15"/>
      <c r="O74" s="15"/>
      <c r="P74" s="15">
        <f t="shared" si="5"/>
        <v>170592000</v>
      </c>
      <c r="Q74" s="15">
        <f t="shared" si="3"/>
        <v>32167000</v>
      </c>
      <c r="R74" s="15">
        <f t="shared" si="6"/>
        <v>202759000</v>
      </c>
      <c r="S74" s="24"/>
      <c r="T74" s="24"/>
      <c r="U74" s="24"/>
      <c r="V74" s="24"/>
      <c r="W74" s="24"/>
      <c r="X74" s="24"/>
      <c r="Y74" s="24"/>
      <c r="Z74" s="24"/>
    </row>
    <row r="75" spans="1:26">
      <c r="A75" s="4">
        <f t="shared" si="4"/>
        <v>1937</v>
      </c>
      <c r="B75" s="15">
        <f>'5.1 Land transport - Road'!X75</f>
        <v>12018000</v>
      </c>
      <c r="C75" s="15">
        <f>'5.1 Land transport - Road'!Y75</f>
        <v>67229000</v>
      </c>
      <c r="D75" s="15">
        <f>'5.1 Land transport - Road'!Z75</f>
        <v>79247000</v>
      </c>
      <c r="E75" s="15">
        <f>'5.2 Land transport - Rail'!S75</f>
        <v>35051000</v>
      </c>
      <c r="F75" s="15">
        <f>'5.3 Electricity and gas'!V75</f>
        <v>28838000</v>
      </c>
      <c r="G75" s="15">
        <f>'5.4 Water and waste'!Z75</f>
        <v>44621000</v>
      </c>
      <c r="H75" s="15">
        <f>'5.5 Telecommunications'!AC75</f>
        <v>6004000</v>
      </c>
      <c r="I75" s="15">
        <f>'5.6 Health - Hospitals'!R75</f>
        <v>9715000</v>
      </c>
      <c r="J75" s="15">
        <f>'5.7 Education'!AA75</f>
        <v>9244000</v>
      </c>
      <c r="K75" s="15"/>
      <c r="L75" s="15">
        <f>'5.8 Other vertical infra'!AK75</f>
        <v>19362000</v>
      </c>
      <c r="M75" s="15"/>
      <c r="N75" s="15"/>
      <c r="O75" s="15"/>
      <c r="P75" s="15">
        <f t="shared" si="5"/>
        <v>193761000</v>
      </c>
      <c r="Q75" s="15">
        <f t="shared" si="3"/>
        <v>38321000</v>
      </c>
      <c r="R75" s="15">
        <f t="shared" si="6"/>
        <v>232082000</v>
      </c>
      <c r="S75" s="24"/>
      <c r="T75" s="24"/>
      <c r="U75" s="24"/>
      <c r="V75" s="24"/>
      <c r="W75" s="24"/>
      <c r="X75" s="24"/>
      <c r="Y75" s="24"/>
      <c r="Z75" s="24"/>
    </row>
    <row r="76" spans="1:26">
      <c r="A76" s="4">
        <f t="shared" si="4"/>
        <v>1938</v>
      </c>
      <c r="B76" s="15">
        <f>'5.1 Land transport - Road'!X76</f>
        <v>16754000</v>
      </c>
      <c r="C76" s="15">
        <f>'5.1 Land transport - Road'!Y76</f>
        <v>75392000</v>
      </c>
      <c r="D76" s="15">
        <f>'5.1 Land transport - Road'!Z76</f>
        <v>92146000</v>
      </c>
      <c r="E76" s="15">
        <f>'5.2 Land transport - Rail'!S76</f>
        <v>39470000</v>
      </c>
      <c r="F76" s="15">
        <f>'5.3 Electricity and gas'!V76</f>
        <v>30795000</v>
      </c>
      <c r="G76" s="15">
        <f>'5.4 Water and waste'!Z76</f>
        <v>47949000</v>
      </c>
      <c r="H76" s="15">
        <f>'5.5 Telecommunications'!AC76</f>
        <v>6337000</v>
      </c>
      <c r="I76" s="15">
        <f>'5.6 Health - Hospitals'!R76</f>
        <v>11096000</v>
      </c>
      <c r="J76" s="15">
        <f>'5.7 Education'!AA76</f>
        <v>10526000</v>
      </c>
      <c r="K76" s="15"/>
      <c r="L76" s="15">
        <f>'5.8 Other vertical infra'!AK76</f>
        <v>23538000</v>
      </c>
      <c r="M76" s="15">
        <f>'5.8 Other vertical infra'!AL76</f>
        <v>1063000</v>
      </c>
      <c r="N76" s="15"/>
      <c r="O76" s="15"/>
      <c r="P76" s="15">
        <f t="shared" si="5"/>
        <v>216697000</v>
      </c>
      <c r="Q76" s="15">
        <f t="shared" si="3"/>
        <v>46223000</v>
      </c>
      <c r="R76" s="15">
        <f t="shared" si="6"/>
        <v>262920000</v>
      </c>
      <c r="S76" s="24"/>
      <c r="T76" s="24"/>
      <c r="U76" s="24"/>
      <c r="V76" s="24"/>
      <c r="W76" s="24"/>
      <c r="X76" s="24"/>
      <c r="Y76" s="24"/>
      <c r="Z76" s="24"/>
    </row>
    <row r="77" spans="1:26">
      <c r="A77" s="4">
        <f t="shared" si="4"/>
        <v>1939</v>
      </c>
      <c r="B77" s="15">
        <f>'5.1 Land transport - Road'!X77</f>
        <v>23330000</v>
      </c>
      <c r="C77" s="15">
        <f>'5.1 Land transport - Road'!Y77</f>
        <v>83146000</v>
      </c>
      <c r="D77" s="15">
        <f>'5.1 Land transport - Road'!Z77</f>
        <v>106476000</v>
      </c>
      <c r="E77" s="15">
        <f>'5.2 Land transport - Rail'!S77</f>
        <v>47159000</v>
      </c>
      <c r="F77" s="15">
        <f>'5.3 Electricity and gas'!V77</f>
        <v>33271000</v>
      </c>
      <c r="G77" s="15">
        <f>'5.4 Water and waste'!Z77</f>
        <v>52921000</v>
      </c>
      <c r="H77" s="15">
        <f>'5.5 Telecommunications'!AC77</f>
        <v>7267000</v>
      </c>
      <c r="I77" s="15">
        <f>'5.6 Health - Hospitals'!R77</f>
        <v>12748000</v>
      </c>
      <c r="J77" s="15">
        <f>'5.7 Education'!AA77</f>
        <v>12366000</v>
      </c>
      <c r="K77" s="15"/>
      <c r="L77" s="15">
        <f>'5.8 Other vertical infra'!AK77</f>
        <v>27181000</v>
      </c>
      <c r="M77" s="15">
        <f>'5.8 Other vertical infra'!AL77</f>
        <v>8408000</v>
      </c>
      <c r="N77" s="15"/>
      <c r="O77" s="15"/>
      <c r="P77" s="15">
        <f t="shared" si="5"/>
        <v>247094000</v>
      </c>
      <c r="Q77" s="15">
        <f t="shared" si="3"/>
        <v>60703000</v>
      </c>
      <c r="R77" s="15">
        <f t="shared" si="6"/>
        <v>307797000</v>
      </c>
      <c r="S77" s="24"/>
      <c r="T77" s="24"/>
      <c r="U77" s="24"/>
      <c r="V77" s="24"/>
      <c r="W77" s="24"/>
      <c r="X77" s="24"/>
      <c r="Y77" s="24"/>
      <c r="Z77" s="24"/>
    </row>
    <row r="78" spans="1:26">
      <c r="A78" s="4">
        <f t="shared" si="4"/>
        <v>1940</v>
      </c>
      <c r="B78" s="15">
        <f>'5.1 Land transport - Road'!X78</f>
        <v>30675000</v>
      </c>
      <c r="C78" s="15">
        <f>'5.1 Land transport - Road'!Y78</f>
        <v>87200000</v>
      </c>
      <c r="D78" s="15">
        <f>'5.1 Land transport - Road'!Z78</f>
        <v>117875000</v>
      </c>
      <c r="E78" s="15">
        <f>'5.2 Land transport - Rail'!S78</f>
        <v>55279000</v>
      </c>
      <c r="F78" s="15">
        <f>'5.3 Electricity and gas'!V78</f>
        <v>36381000</v>
      </c>
      <c r="G78" s="15">
        <f>'5.4 Water and waste'!Z78</f>
        <v>58646000</v>
      </c>
      <c r="H78" s="15">
        <f>'5.5 Telecommunications'!AC78</f>
        <v>7893000</v>
      </c>
      <c r="I78" s="15">
        <f>'5.6 Health - Hospitals'!R78</f>
        <v>14890000</v>
      </c>
      <c r="J78" s="15">
        <f>'5.7 Education'!AA78</f>
        <v>13625000</v>
      </c>
      <c r="K78" s="15"/>
      <c r="L78" s="15">
        <f>'5.8 Other vertical infra'!AK78</f>
        <v>30269000</v>
      </c>
      <c r="M78" s="15">
        <f>'5.8 Other vertical infra'!AL78</f>
        <v>18266000</v>
      </c>
      <c r="N78" s="15"/>
      <c r="O78" s="15"/>
      <c r="P78" s="15">
        <f t="shared" si="5"/>
        <v>276074000</v>
      </c>
      <c r="Q78" s="15">
        <f t="shared" si="3"/>
        <v>77050000</v>
      </c>
      <c r="R78" s="15">
        <f t="shared" si="6"/>
        <v>353124000</v>
      </c>
      <c r="S78" s="24"/>
      <c r="T78" s="24"/>
      <c r="U78" s="24"/>
      <c r="V78" s="24"/>
      <c r="W78" s="24"/>
      <c r="X78" s="24"/>
      <c r="Y78" s="24"/>
      <c r="Z78" s="24"/>
    </row>
    <row r="79" spans="1:26">
      <c r="A79" s="4">
        <f t="shared" si="4"/>
        <v>1941</v>
      </c>
      <c r="B79" s="15">
        <f>'5.1 Land transport - Road'!X79</f>
        <v>34024000</v>
      </c>
      <c r="C79" s="15">
        <f>'5.1 Land transport - Road'!Y79</f>
        <v>86086000</v>
      </c>
      <c r="D79" s="15">
        <f>'5.1 Land transport - Road'!Z79</f>
        <v>120110000</v>
      </c>
      <c r="E79" s="15">
        <f>'5.2 Land transport - Rail'!S79</f>
        <v>57981000</v>
      </c>
      <c r="F79" s="15">
        <f>'5.3 Electricity and gas'!V79</f>
        <v>38917000</v>
      </c>
      <c r="G79" s="15">
        <f>'5.4 Water and waste'!Z79</f>
        <v>62874000</v>
      </c>
      <c r="H79" s="15">
        <f>'5.5 Telecommunications'!AC79</f>
        <v>7989000</v>
      </c>
      <c r="I79" s="15">
        <f>'5.6 Health - Hospitals'!R79</f>
        <v>16937000</v>
      </c>
      <c r="J79" s="15">
        <f>'5.7 Education'!AA79</f>
        <v>14360000</v>
      </c>
      <c r="K79" s="15"/>
      <c r="L79" s="15">
        <f>'5.8 Other vertical infra'!AK79</f>
        <v>32283000</v>
      </c>
      <c r="M79" s="15">
        <f>'5.8 Other vertical infra'!AL79</f>
        <v>30065000</v>
      </c>
      <c r="N79" s="15"/>
      <c r="O79" s="15"/>
      <c r="P79" s="15">
        <f t="shared" si="5"/>
        <v>287871000</v>
      </c>
      <c r="Q79" s="15">
        <f t="shared" si="3"/>
        <v>93645000</v>
      </c>
      <c r="R79" s="15">
        <f t="shared" si="6"/>
        <v>381516000</v>
      </c>
      <c r="S79" s="24"/>
      <c r="T79" s="24"/>
      <c r="U79" s="24"/>
      <c r="V79" s="24"/>
      <c r="W79" s="24"/>
      <c r="X79" s="24"/>
      <c r="Y79" s="24"/>
      <c r="Z79" s="24"/>
    </row>
    <row r="80" spans="1:26">
      <c r="A80" s="4">
        <f t="shared" si="4"/>
        <v>1942</v>
      </c>
      <c r="B80" s="15">
        <f>'5.1 Land transport - Road'!X80</f>
        <v>35107000</v>
      </c>
      <c r="C80" s="15">
        <f>'5.1 Land transport - Road'!Y80</f>
        <v>84508000</v>
      </c>
      <c r="D80" s="15">
        <f>'5.1 Land transport - Road'!Z80</f>
        <v>119615000</v>
      </c>
      <c r="E80" s="15">
        <f>'5.2 Land transport - Rail'!S80</f>
        <v>57901000</v>
      </c>
      <c r="F80" s="15">
        <f>'5.3 Electricity and gas'!V80</f>
        <v>39056000</v>
      </c>
      <c r="G80" s="15">
        <f>'5.4 Water and waste'!Z80</f>
        <v>68485000</v>
      </c>
      <c r="H80" s="15">
        <f>'5.5 Telecommunications'!AC80</f>
        <v>7888000</v>
      </c>
      <c r="I80" s="15">
        <f>'5.6 Health - Hospitals'!R80</f>
        <v>18821000</v>
      </c>
      <c r="J80" s="15">
        <f>'5.7 Education'!AA80</f>
        <v>14477000</v>
      </c>
      <c r="K80" s="15"/>
      <c r="L80" s="15">
        <f>'5.8 Other vertical infra'!AK80</f>
        <v>33795000</v>
      </c>
      <c r="M80" s="15">
        <f>'5.8 Other vertical infra'!AL80</f>
        <v>40196000</v>
      </c>
      <c r="N80" s="15"/>
      <c r="O80" s="15"/>
      <c r="P80" s="15">
        <f t="shared" si="5"/>
        <v>292945000</v>
      </c>
      <c r="Q80" s="15">
        <f t="shared" si="3"/>
        <v>107289000</v>
      </c>
      <c r="R80" s="15">
        <f t="shared" si="6"/>
        <v>400234000</v>
      </c>
      <c r="S80" s="24"/>
      <c r="T80" s="24"/>
      <c r="U80" s="24"/>
      <c r="V80" s="24"/>
      <c r="W80" s="24"/>
      <c r="X80" s="24"/>
      <c r="Y80" s="24"/>
      <c r="Z80" s="24"/>
    </row>
    <row r="81" spans="1:26">
      <c r="A81" s="4">
        <f t="shared" si="4"/>
        <v>1943</v>
      </c>
      <c r="B81" s="15">
        <f>'5.1 Land transport - Road'!X81</f>
        <v>34797000</v>
      </c>
      <c r="C81" s="15">
        <f>'5.1 Land transport - Road'!Y81</f>
        <v>82689000</v>
      </c>
      <c r="D81" s="15">
        <f>'5.1 Land transport - Road'!Z81</f>
        <v>117486000</v>
      </c>
      <c r="E81" s="15">
        <f>'5.2 Land transport - Rail'!S81</f>
        <v>55967000</v>
      </c>
      <c r="F81" s="15">
        <f>'5.3 Electricity and gas'!V81</f>
        <v>36593000</v>
      </c>
      <c r="G81" s="15">
        <f>'5.4 Water and waste'!Z81</f>
        <v>72194000</v>
      </c>
      <c r="H81" s="15">
        <f>'5.5 Telecommunications'!AC81</f>
        <v>7584000</v>
      </c>
      <c r="I81" s="15">
        <f>'5.6 Health - Hospitals'!R81</f>
        <v>21278000</v>
      </c>
      <c r="J81" s="15">
        <f>'5.7 Education'!AA81</f>
        <v>14404000</v>
      </c>
      <c r="K81" s="15"/>
      <c r="L81" s="15">
        <f>'5.8 Other vertical infra'!AK81</f>
        <v>34812000</v>
      </c>
      <c r="M81" s="15">
        <f>'5.8 Other vertical infra'!AL81</f>
        <v>43675000</v>
      </c>
      <c r="N81" s="15"/>
      <c r="O81" s="15"/>
      <c r="P81" s="15">
        <f t="shared" si="5"/>
        <v>289824000</v>
      </c>
      <c r="Q81" s="15">
        <f t="shared" ref="Q81:Q144" si="7">SUM(I81:N81)</f>
        <v>114169000</v>
      </c>
      <c r="R81" s="15">
        <f t="shared" si="6"/>
        <v>403993000</v>
      </c>
      <c r="S81" s="24"/>
      <c r="T81" s="24"/>
      <c r="U81" s="24"/>
      <c r="V81" s="24"/>
      <c r="W81" s="24"/>
      <c r="X81" s="24"/>
      <c r="Y81" s="24"/>
      <c r="Z81" s="24"/>
    </row>
    <row r="82" spans="1:26">
      <c r="A82" s="4">
        <f t="shared" si="4"/>
        <v>1944</v>
      </c>
      <c r="B82" s="15">
        <f>'5.1 Land transport - Road'!X82</f>
        <v>35952000</v>
      </c>
      <c r="C82" s="15">
        <f>'5.1 Land transport - Road'!Y82</f>
        <v>84418000</v>
      </c>
      <c r="D82" s="15">
        <f>'5.1 Land transport - Road'!Z82</f>
        <v>120370000</v>
      </c>
      <c r="E82" s="15">
        <f>'5.2 Land transport - Rail'!S82</f>
        <v>56375000</v>
      </c>
      <c r="F82" s="15">
        <f>'5.3 Electricity and gas'!V82</f>
        <v>38528000</v>
      </c>
      <c r="G82" s="15">
        <f>'5.4 Water and waste'!Z82</f>
        <v>79399000</v>
      </c>
      <c r="H82" s="15">
        <f>'5.5 Telecommunications'!AC82</f>
        <v>7749000</v>
      </c>
      <c r="I82" s="15">
        <f>'5.6 Health - Hospitals'!R82</f>
        <v>24931000</v>
      </c>
      <c r="J82" s="15">
        <f>'5.7 Education'!AA82</f>
        <v>15368000</v>
      </c>
      <c r="K82" s="15"/>
      <c r="L82" s="15">
        <f>'5.8 Other vertical infra'!AK82</f>
        <v>37855000</v>
      </c>
      <c r="M82" s="15">
        <f>'5.8 Other vertical infra'!AL82</f>
        <v>48193000</v>
      </c>
      <c r="N82" s="15"/>
      <c r="O82" s="15"/>
      <c r="P82" s="15">
        <f t="shared" si="5"/>
        <v>302421000</v>
      </c>
      <c r="Q82" s="15">
        <f t="shared" si="7"/>
        <v>126347000</v>
      </c>
      <c r="R82" s="15">
        <f t="shared" si="6"/>
        <v>428768000</v>
      </c>
      <c r="S82" s="24"/>
      <c r="T82" s="24"/>
      <c r="U82" s="24"/>
      <c r="V82" s="24"/>
      <c r="W82" s="24"/>
      <c r="X82" s="24"/>
      <c r="Y82" s="24"/>
      <c r="Z82" s="24"/>
    </row>
    <row r="83" spans="1:26">
      <c r="A83" s="4">
        <f t="shared" si="4"/>
        <v>1945</v>
      </c>
      <c r="B83" s="15">
        <f>'5.1 Land transport - Road'!X83</f>
        <v>35777000</v>
      </c>
      <c r="C83" s="15">
        <f>'5.1 Land transport - Road'!Y83</f>
        <v>83134000</v>
      </c>
      <c r="D83" s="15">
        <f>'5.1 Land transport - Road'!Z83</f>
        <v>118911000</v>
      </c>
      <c r="E83" s="15">
        <f>'5.2 Land transport - Rail'!S83</f>
        <v>54879000</v>
      </c>
      <c r="F83" s="15">
        <f>'5.3 Electricity and gas'!V83</f>
        <v>43841000</v>
      </c>
      <c r="G83" s="15">
        <f>'5.4 Water and waste'!Z83</f>
        <v>83403000</v>
      </c>
      <c r="H83" s="15">
        <f>'5.5 Telecommunications'!AC83</f>
        <v>7608000</v>
      </c>
      <c r="I83" s="15">
        <f>'5.6 Health - Hospitals'!R83</f>
        <v>27570000</v>
      </c>
      <c r="J83" s="15">
        <f>'5.7 Education'!AA83</f>
        <v>17174000</v>
      </c>
      <c r="K83" s="15"/>
      <c r="L83" s="15">
        <f>'5.8 Other vertical infra'!AK83</f>
        <v>39527000</v>
      </c>
      <c r="M83" s="15">
        <f>'5.8 Other vertical infra'!AL83</f>
        <v>56290000</v>
      </c>
      <c r="N83" s="15"/>
      <c r="O83" s="15"/>
      <c r="P83" s="15">
        <f t="shared" si="5"/>
        <v>308642000</v>
      </c>
      <c r="Q83" s="15">
        <f t="shared" si="7"/>
        <v>140561000</v>
      </c>
      <c r="R83" s="15">
        <f t="shared" si="6"/>
        <v>449203000</v>
      </c>
      <c r="S83" s="24"/>
      <c r="T83" s="24"/>
      <c r="U83" s="24"/>
      <c r="V83" s="24"/>
      <c r="W83" s="24"/>
      <c r="X83" s="24"/>
      <c r="Y83" s="24"/>
      <c r="Z83" s="24"/>
    </row>
    <row r="84" spans="1:26">
      <c r="A84" s="4">
        <f t="shared" si="4"/>
        <v>1946</v>
      </c>
      <c r="B84" s="15">
        <f>'5.1 Land transport - Road'!X84</f>
        <v>35561000</v>
      </c>
      <c r="C84" s="15">
        <f>'5.1 Land transport - Road'!Y84</f>
        <v>82381000</v>
      </c>
      <c r="D84" s="15">
        <f>'5.1 Land transport - Road'!Z84</f>
        <v>117942000</v>
      </c>
      <c r="E84" s="15">
        <f>'5.2 Land transport - Rail'!S84</f>
        <v>54126000</v>
      </c>
      <c r="F84" s="15">
        <f>'5.3 Electricity and gas'!V84</f>
        <v>48636000</v>
      </c>
      <c r="G84" s="15">
        <f>'5.4 Water and waste'!Z84</f>
        <v>85864000</v>
      </c>
      <c r="H84" s="15">
        <f>'5.5 Telecommunications'!AC84</f>
        <v>8313000</v>
      </c>
      <c r="I84" s="15">
        <f>'5.6 Health - Hospitals'!R84</f>
        <v>29775000</v>
      </c>
      <c r="J84" s="15">
        <f>'5.7 Education'!AA84</f>
        <v>18363000</v>
      </c>
      <c r="K84" s="15"/>
      <c r="L84" s="15">
        <f>'5.8 Other vertical infra'!AK84</f>
        <v>40877000</v>
      </c>
      <c r="M84" s="15">
        <f>'5.8 Other vertical infra'!AL84</f>
        <v>66113000</v>
      </c>
      <c r="N84" s="15"/>
      <c r="O84" s="15"/>
      <c r="P84" s="15">
        <f t="shared" si="5"/>
        <v>314881000</v>
      </c>
      <c r="Q84" s="15">
        <f t="shared" si="7"/>
        <v>155128000</v>
      </c>
      <c r="R84" s="15">
        <f t="shared" si="6"/>
        <v>470009000</v>
      </c>
      <c r="S84" s="24"/>
      <c r="T84" s="24"/>
      <c r="U84" s="24"/>
      <c r="V84" s="24"/>
      <c r="W84" s="24"/>
      <c r="X84" s="24"/>
      <c r="Y84" s="24"/>
      <c r="Z84" s="24"/>
    </row>
    <row r="85" spans="1:26">
      <c r="A85" s="4">
        <f t="shared" si="4"/>
        <v>1947</v>
      </c>
      <c r="B85" s="15">
        <f>'5.1 Land transport - Road'!X85</f>
        <v>37799000</v>
      </c>
      <c r="C85" s="15">
        <f>'5.1 Land transport - Road'!Y85</f>
        <v>86826000</v>
      </c>
      <c r="D85" s="15">
        <f>'5.1 Land transport - Road'!Z85</f>
        <v>124625000</v>
      </c>
      <c r="E85" s="15">
        <f>'5.2 Land transport - Rail'!S85</f>
        <v>55368000</v>
      </c>
      <c r="F85" s="15">
        <f>'5.3 Electricity and gas'!V85</f>
        <v>59734000</v>
      </c>
      <c r="G85" s="15">
        <f>'5.4 Water and waste'!Z85</f>
        <v>91526000</v>
      </c>
      <c r="H85" s="15">
        <f>'5.5 Telecommunications'!AC85</f>
        <v>9312000</v>
      </c>
      <c r="I85" s="15">
        <f>'5.6 Health - Hospitals'!R85</f>
        <v>34403000</v>
      </c>
      <c r="J85" s="15">
        <f>'5.7 Education'!AA85</f>
        <v>21621000</v>
      </c>
      <c r="K85" s="15"/>
      <c r="L85" s="15">
        <f>'5.8 Other vertical infra'!AK85</f>
        <v>45200000</v>
      </c>
      <c r="M85" s="15">
        <f>'5.8 Other vertical infra'!AL85</f>
        <v>79641000</v>
      </c>
      <c r="N85" s="15"/>
      <c r="O85" s="15"/>
      <c r="P85" s="15">
        <f t="shared" si="5"/>
        <v>340565000</v>
      </c>
      <c r="Q85" s="15">
        <f t="shared" si="7"/>
        <v>180865000</v>
      </c>
      <c r="R85" s="15">
        <f t="shared" si="6"/>
        <v>521430000</v>
      </c>
      <c r="S85" s="24"/>
      <c r="T85" s="24"/>
      <c r="U85" s="24"/>
      <c r="V85" s="24"/>
      <c r="W85" s="24"/>
      <c r="X85" s="24"/>
      <c r="Y85" s="24"/>
      <c r="Z85" s="24"/>
    </row>
    <row r="86" spans="1:26">
      <c r="A86" s="4">
        <f t="shared" si="4"/>
        <v>1948</v>
      </c>
      <c r="B86" s="15">
        <f>'5.1 Land transport - Road'!X86</f>
        <v>41266000</v>
      </c>
      <c r="C86" s="15">
        <f>'5.1 Land transport - Road'!Y86</f>
        <v>89998000</v>
      </c>
      <c r="D86" s="15">
        <f>'5.1 Land transport - Road'!Z86</f>
        <v>131264000</v>
      </c>
      <c r="E86" s="15">
        <f>'5.2 Land transport - Rail'!S86</f>
        <v>57240000</v>
      </c>
      <c r="F86" s="15">
        <f>'5.3 Electricity and gas'!V86</f>
        <v>70462000</v>
      </c>
      <c r="G86" s="15">
        <f>'5.4 Water and waste'!Z86</f>
        <v>96417000</v>
      </c>
      <c r="H86" s="15">
        <f>'5.5 Telecommunications'!AC86</f>
        <v>10703000</v>
      </c>
      <c r="I86" s="15">
        <f>'5.6 Health - Hospitals'!R86</f>
        <v>38096000</v>
      </c>
      <c r="J86" s="15">
        <f>'5.7 Education'!AA86</f>
        <v>25842000</v>
      </c>
      <c r="K86" s="15"/>
      <c r="L86" s="15">
        <f>'5.8 Other vertical infra'!AK86</f>
        <v>48781000</v>
      </c>
      <c r="M86" s="15">
        <f>'5.8 Other vertical infra'!AL86</f>
        <v>93127000</v>
      </c>
      <c r="N86" s="15"/>
      <c r="O86" s="15"/>
      <c r="P86" s="15">
        <f t="shared" si="5"/>
        <v>366086000</v>
      </c>
      <c r="Q86" s="15">
        <f t="shared" si="7"/>
        <v>205846000</v>
      </c>
      <c r="R86" s="15">
        <f t="shared" si="6"/>
        <v>571932000</v>
      </c>
      <c r="S86" s="24"/>
      <c r="T86" s="24"/>
      <c r="U86" s="24"/>
      <c r="V86" s="24"/>
      <c r="W86" s="24"/>
      <c r="X86" s="24"/>
      <c r="Y86" s="24"/>
      <c r="Z86" s="24"/>
    </row>
    <row r="87" spans="1:26">
      <c r="A87" s="4">
        <f t="shared" si="4"/>
        <v>1949</v>
      </c>
      <c r="B87" s="15">
        <f>'5.1 Land transport - Road'!X87</f>
        <v>48567000</v>
      </c>
      <c r="C87" s="15">
        <f>'5.1 Land transport - Road'!Y87</f>
        <v>98577000</v>
      </c>
      <c r="D87" s="15">
        <f>'5.1 Land transport - Road'!Z87</f>
        <v>147144000</v>
      </c>
      <c r="E87" s="15">
        <f>'5.2 Land transport - Rail'!S87</f>
        <v>62117000</v>
      </c>
      <c r="F87" s="15">
        <f>'5.3 Electricity and gas'!V87</f>
        <v>86359000</v>
      </c>
      <c r="G87" s="15">
        <f>'5.4 Water and waste'!Z87</f>
        <v>108015000</v>
      </c>
      <c r="H87" s="15">
        <f>'5.5 Telecommunications'!AC87</f>
        <v>13908000</v>
      </c>
      <c r="I87" s="15">
        <f>'5.6 Health - Hospitals'!R87</f>
        <v>43864000</v>
      </c>
      <c r="J87" s="15">
        <f>'5.7 Education'!AA87</f>
        <v>33605000</v>
      </c>
      <c r="K87" s="15"/>
      <c r="L87" s="15">
        <f>'5.8 Other vertical infra'!AK87</f>
        <v>55436000</v>
      </c>
      <c r="M87" s="15">
        <f>'5.8 Other vertical infra'!AL87</f>
        <v>117112000</v>
      </c>
      <c r="N87" s="15"/>
      <c r="O87" s="15"/>
      <c r="P87" s="15">
        <f t="shared" si="5"/>
        <v>417543000</v>
      </c>
      <c r="Q87" s="15">
        <f t="shared" si="7"/>
        <v>250017000</v>
      </c>
      <c r="R87" s="15">
        <f t="shared" si="6"/>
        <v>667560000</v>
      </c>
      <c r="S87" s="24"/>
      <c r="T87" s="24"/>
      <c r="U87" s="24"/>
      <c r="V87" s="24"/>
      <c r="W87" s="24"/>
      <c r="X87" s="24"/>
      <c r="Y87" s="24"/>
      <c r="Z87" s="24"/>
    </row>
    <row r="88" spans="1:26">
      <c r="A88" s="4">
        <f t="shared" si="4"/>
        <v>1950</v>
      </c>
      <c r="B88" s="15">
        <f>'5.1 Land transport - Road'!X88</f>
        <v>57230000</v>
      </c>
      <c r="C88" s="15">
        <f>'5.1 Land transport - Road'!Y88</f>
        <v>106665000</v>
      </c>
      <c r="D88" s="15">
        <f>'5.1 Land transport - Road'!Z88</f>
        <v>163895000</v>
      </c>
      <c r="E88" s="15">
        <f>'5.2 Land transport - Rail'!S88</f>
        <v>70512000</v>
      </c>
      <c r="F88" s="15">
        <f>'5.3 Electricity and gas'!V88</f>
        <v>104604000</v>
      </c>
      <c r="G88" s="15">
        <f>'5.4 Water and waste'!Z88</f>
        <v>121230000</v>
      </c>
      <c r="H88" s="15">
        <f>'5.5 Telecommunications'!AC88</f>
        <v>20498000</v>
      </c>
      <c r="I88" s="15">
        <f>'5.6 Health - Hospitals'!R88</f>
        <v>50078000</v>
      </c>
      <c r="J88" s="15">
        <f>'5.7 Education'!AA88</f>
        <v>40033000</v>
      </c>
      <c r="K88" s="15"/>
      <c r="L88" s="15">
        <f>'5.8 Other vertical infra'!AK88</f>
        <v>62996000</v>
      </c>
      <c r="M88" s="15">
        <f>'5.8 Other vertical infra'!AL88</f>
        <v>146921000</v>
      </c>
      <c r="N88" s="15"/>
      <c r="O88" s="15"/>
      <c r="P88" s="15">
        <f t="shared" si="5"/>
        <v>480739000</v>
      </c>
      <c r="Q88" s="15">
        <f t="shared" si="7"/>
        <v>300028000</v>
      </c>
      <c r="R88" s="15">
        <f t="shared" si="6"/>
        <v>780767000</v>
      </c>
      <c r="S88" s="24"/>
      <c r="T88" s="24"/>
      <c r="U88" s="24"/>
      <c r="V88" s="24"/>
      <c r="W88" s="24"/>
      <c r="X88" s="24"/>
      <c r="Y88" s="24"/>
      <c r="Z88" s="24"/>
    </row>
    <row r="89" spans="1:26">
      <c r="A89" s="4">
        <f t="shared" si="4"/>
        <v>1951</v>
      </c>
      <c r="B89" s="15">
        <f>'5.1 Land transport - Road'!X89</f>
        <v>65631000</v>
      </c>
      <c r="C89" s="15">
        <f>'5.1 Land transport - Road'!Y89</f>
        <v>119720000</v>
      </c>
      <c r="D89" s="15">
        <f>'5.1 Land transport - Road'!Z89</f>
        <v>185351000</v>
      </c>
      <c r="E89" s="15">
        <f>'5.2 Land transport - Rail'!S89</f>
        <v>81067000</v>
      </c>
      <c r="F89" s="15">
        <f>'5.3 Electricity and gas'!V89</f>
        <v>128387000</v>
      </c>
      <c r="G89" s="15">
        <f>'5.4 Water and waste'!Z89</f>
        <v>135953000</v>
      </c>
      <c r="H89" s="15">
        <f>'5.5 Telecommunications'!AC89</f>
        <v>27237000</v>
      </c>
      <c r="I89" s="15">
        <f>'5.6 Health - Hospitals'!R89</f>
        <v>57285000</v>
      </c>
      <c r="J89" s="15">
        <f>'5.7 Education'!AA89</f>
        <v>47508000</v>
      </c>
      <c r="K89" s="15"/>
      <c r="L89" s="15">
        <f>'5.8 Other vertical infra'!AK89</f>
        <v>74265000</v>
      </c>
      <c r="M89" s="15">
        <f>'5.8 Other vertical infra'!AL89</f>
        <v>178191000</v>
      </c>
      <c r="N89" s="15"/>
      <c r="O89" s="15"/>
      <c r="P89" s="15">
        <f t="shared" si="5"/>
        <v>557995000</v>
      </c>
      <c r="Q89" s="15">
        <f t="shared" si="7"/>
        <v>357249000</v>
      </c>
      <c r="R89" s="15">
        <f t="shared" si="6"/>
        <v>915244000</v>
      </c>
      <c r="S89" s="24"/>
      <c r="T89" s="24"/>
      <c r="U89" s="24"/>
      <c r="V89" s="24"/>
      <c r="W89" s="24"/>
      <c r="X89" s="24"/>
      <c r="Y89" s="24"/>
      <c r="Z89" s="24"/>
    </row>
    <row r="90" spans="1:26">
      <c r="A90" s="4">
        <f t="shared" si="4"/>
        <v>1952</v>
      </c>
      <c r="B90" s="15">
        <f>'5.1 Land transport - Road'!X90</f>
        <v>73064000</v>
      </c>
      <c r="C90" s="15">
        <f>'5.1 Land transport - Road'!Y90</f>
        <v>127448000</v>
      </c>
      <c r="D90" s="15">
        <f>'5.1 Land transport - Road'!Z90</f>
        <v>200512000</v>
      </c>
      <c r="E90" s="15">
        <f>'5.2 Land transport - Rail'!S90</f>
        <v>87372000</v>
      </c>
      <c r="F90" s="15">
        <f>'5.3 Electricity and gas'!V90</f>
        <v>148742000</v>
      </c>
      <c r="G90" s="15">
        <f>'5.4 Water and waste'!Z90</f>
        <v>145216000</v>
      </c>
      <c r="H90" s="15">
        <f>'5.5 Telecommunications'!AC90</f>
        <v>33361000</v>
      </c>
      <c r="I90" s="15">
        <f>'5.6 Health - Hospitals'!R90</f>
        <v>62800000</v>
      </c>
      <c r="J90" s="15">
        <f>'5.7 Education'!AA90</f>
        <v>56967000</v>
      </c>
      <c r="K90" s="15"/>
      <c r="L90" s="15">
        <f>'5.8 Other vertical infra'!AK90</f>
        <v>85192000</v>
      </c>
      <c r="M90" s="15">
        <f>'5.8 Other vertical infra'!AL90</f>
        <v>196328000</v>
      </c>
      <c r="N90" s="15"/>
      <c r="O90" s="15"/>
      <c r="P90" s="15">
        <f t="shared" si="5"/>
        <v>615203000</v>
      </c>
      <c r="Q90" s="15">
        <f t="shared" si="7"/>
        <v>401287000</v>
      </c>
      <c r="R90" s="15">
        <f t="shared" si="6"/>
        <v>1016490000</v>
      </c>
      <c r="S90" s="24"/>
      <c r="T90" s="24"/>
      <c r="U90" s="24"/>
      <c r="V90" s="24"/>
      <c r="W90" s="24"/>
      <c r="X90" s="24"/>
      <c r="Y90" s="24"/>
      <c r="Z90" s="24"/>
    </row>
    <row r="91" spans="1:26">
      <c r="A91" s="4">
        <f t="shared" si="4"/>
        <v>1953</v>
      </c>
      <c r="B91" s="15">
        <f>'5.1 Land transport - Road'!X91</f>
        <v>80892000</v>
      </c>
      <c r="C91" s="15">
        <f>'5.1 Land transport - Road'!Y91</f>
        <v>133344000</v>
      </c>
      <c r="D91" s="15">
        <f>'5.1 Land transport - Road'!Z91</f>
        <v>214236000</v>
      </c>
      <c r="E91" s="15">
        <f>'5.2 Land transport - Rail'!S91</f>
        <v>95098000</v>
      </c>
      <c r="F91" s="15">
        <f>'5.3 Electricity and gas'!V91</f>
        <v>177462000</v>
      </c>
      <c r="G91" s="15">
        <f>'5.4 Water and waste'!Z91</f>
        <v>154277000</v>
      </c>
      <c r="H91" s="15">
        <f>'5.5 Telecommunications'!AC91</f>
        <v>39639000</v>
      </c>
      <c r="I91" s="15">
        <f>'5.6 Health - Hospitals'!R91</f>
        <v>69263000</v>
      </c>
      <c r="J91" s="15">
        <f>'5.7 Education'!AA91</f>
        <v>67655000</v>
      </c>
      <c r="K91" s="15"/>
      <c r="L91" s="15">
        <f>'5.8 Other vertical infra'!AK91</f>
        <v>96969000</v>
      </c>
      <c r="M91" s="15">
        <f>'5.8 Other vertical infra'!AL91</f>
        <v>217490000</v>
      </c>
      <c r="N91" s="15"/>
      <c r="O91" s="15"/>
      <c r="P91" s="15">
        <f t="shared" si="5"/>
        <v>680712000</v>
      </c>
      <c r="Q91" s="15">
        <f t="shared" si="7"/>
        <v>451377000</v>
      </c>
      <c r="R91" s="15">
        <f t="shared" si="6"/>
        <v>1132089000</v>
      </c>
      <c r="S91" s="24"/>
      <c r="T91" s="24"/>
      <c r="U91" s="24"/>
      <c r="V91" s="24"/>
      <c r="W91" s="24"/>
      <c r="X91" s="24"/>
      <c r="Y91" s="24"/>
      <c r="Z91" s="24"/>
    </row>
    <row r="92" spans="1:26">
      <c r="A92" s="4">
        <f t="shared" si="4"/>
        <v>1954</v>
      </c>
      <c r="B92" s="15">
        <f>'5.1 Land transport - Road'!X92</f>
        <v>89047000</v>
      </c>
      <c r="C92" s="15">
        <f>'5.1 Land transport - Road'!Y92</f>
        <v>146497000</v>
      </c>
      <c r="D92" s="15">
        <f>'5.1 Land transport - Road'!Z92</f>
        <v>235544000</v>
      </c>
      <c r="E92" s="15">
        <f>'5.2 Land transport - Rail'!S92</f>
        <v>101841000</v>
      </c>
      <c r="F92" s="15">
        <f>'5.3 Electricity and gas'!V92</f>
        <v>205201000</v>
      </c>
      <c r="G92" s="15">
        <f>'5.4 Water and waste'!Z92</f>
        <v>162757000</v>
      </c>
      <c r="H92" s="15">
        <f>'5.5 Telecommunications'!AC92</f>
        <v>44716000</v>
      </c>
      <c r="I92" s="15">
        <f>'5.6 Health - Hospitals'!R92</f>
        <v>75593000</v>
      </c>
      <c r="J92" s="15">
        <f>'5.7 Education'!AA92</f>
        <v>76853000</v>
      </c>
      <c r="K92" s="15"/>
      <c r="L92" s="15">
        <f>'5.8 Other vertical infra'!AK92</f>
        <v>105745000</v>
      </c>
      <c r="M92" s="15">
        <f>'5.8 Other vertical infra'!AL92</f>
        <v>240137000</v>
      </c>
      <c r="N92" s="15"/>
      <c r="O92" s="15"/>
      <c r="P92" s="15">
        <f t="shared" si="5"/>
        <v>750059000</v>
      </c>
      <c r="Q92" s="15">
        <f t="shared" si="7"/>
        <v>498328000</v>
      </c>
      <c r="R92" s="15">
        <f t="shared" si="6"/>
        <v>1248387000</v>
      </c>
      <c r="S92" s="24"/>
      <c r="T92" s="24"/>
      <c r="U92" s="24"/>
      <c r="V92" s="24"/>
      <c r="W92" s="24"/>
      <c r="X92" s="24"/>
      <c r="Y92" s="24"/>
      <c r="Z92" s="24"/>
    </row>
    <row r="93" spans="1:26">
      <c r="A93" s="4">
        <f t="shared" si="4"/>
        <v>1955</v>
      </c>
      <c r="B93" s="15">
        <f>'5.1 Land transport - Road'!X93</f>
        <v>101293000</v>
      </c>
      <c r="C93" s="15">
        <f>'5.1 Land transport - Road'!Y93</f>
        <v>164996000</v>
      </c>
      <c r="D93" s="15">
        <f>'5.1 Land transport - Road'!Z93</f>
        <v>266289000</v>
      </c>
      <c r="E93" s="15">
        <f>'5.2 Land transport - Rail'!S93</f>
        <v>110013000</v>
      </c>
      <c r="F93" s="15">
        <f>'5.3 Electricity and gas'!V93</f>
        <v>229188000</v>
      </c>
      <c r="G93" s="15">
        <f>'5.4 Water and waste'!Z93</f>
        <v>173250000</v>
      </c>
      <c r="H93" s="15">
        <f>'5.5 Telecommunications'!AC93</f>
        <v>50124000</v>
      </c>
      <c r="I93" s="15">
        <f>'5.6 Health - Hospitals'!R93</f>
        <v>82875000</v>
      </c>
      <c r="J93" s="15">
        <f>'5.7 Education'!AA93</f>
        <v>87528000</v>
      </c>
      <c r="K93" s="15"/>
      <c r="L93" s="15">
        <f>'5.8 Other vertical infra'!AK93</f>
        <v>116534000</v>
      </c>
      <c r="M93" s="15">
        <f>'5.8 Other vertical infra'!AL93</f>
        <v>260228000</v>
      </c>
      <c r="N93" s="15"/>
      <c r="O93" s="15"/>
      <c r="P93" s="15">
        <f t="shared" si="5"/>
        <v>828864000</v>
      </c>
      <c r="Q93" s="15">
        <f t="shared" si="7"/>
        <v>547165000</v>
      </c>
      <c r="R93" s="15">
        <f t="shared" si="6"/>
        <v>1376029000</v>
      </c>
      <c r="S93" s="24"/>
      <c r="T93" s="24"/>
      <c r="U93" s="24"/>
      <c r="V93" s="24"/>
      <c r="W93" s="24"/>
      <c r="X93" s="24"/>
      <c r="Y93" s="24"/>
      <c r="Z93" s="24"/>
    </row>
    <row r="94" spans="1:26">
      <c r="A94" s="4">
        <f t="shared" si="4"/>
        <v>1956</v>
      </c>
      <c r="B94" s="15">
        <f>'5.1 Land transport - Road'!X94</f>
        <v>119070000</v>
      </c>
      <c r="C94" s="15">
        <f>'5.1 Land transport - Road'!Y94</f>
        <v>178752000</v>
      </c>
      <c r="D94" s="15">
        <f>'5.1 Land transport - Road'!Z94</f>
        <v>297822000</v>
      </c>
      <c r="E94" s="15">
        <f>'5.2 Land transport - Rail'!S94</f>
        <v>113323000</v>
      </c>
      <c r="F94" s="15">
        <f>'5.3 Electricity and gas'!V94</f>
        <v>253751000</v>
      </c>
      <c r="G94" s="15">
        <f>'5.4 Water and waste'!Z94</f>
        <v>183953000</v>
      </c>
      <c r="H94" s="15">
        <f>'5.5 Telecommunications'!AC94</f>
        <v>56234000</v>
      </c>
      <c r="I94" s="15">
        <f>'5.6 Health - Hospitals'!R94</f>
        <v>90366000</v>
      </c>
      <c r="J94" s="15">
        <f>'5.7 Education'!AA94</f>
        <v>98659000</v>
      </c>
      <c r="K94" s="15"/>
      <c r="L94" s="15">
        <f>'5.8 Other vertical infra'!AK94</f>
        <v>129403000</v>
      </c>
      <c r="M94" s="15">
        <f>'5.8 Other vertical infra'!AL94</f>
        <v>279709000</v>
      </c>
      <c r="N94" s="15"/>
      <c r="O94" s="15"/>
      <c r="P94" s="15">
        <f t="shared" si="5"/>
        <v>905083000</v>
      </c>
      <c r="Q94" s="15">
        <f t="shared" si="7"/>
        <v>598137000</v>
      </c>
      <c r="R94" s="15">
        <f t="shared" si="6"/>
        <v>1503220000</v>
      </c>
      <c r="S94" s="24"/>
      <c r="T94" s="24"/>
      <c r="U94" s="24"/>
      <c r="V94" s="24"/>
      <c r="W94" s="24"/>
      <c r="X94" s="24"/>
      <c r="Y94" s="24"/>
      <c r="Z94" s="24"/>
    </row>
    <row r="95" spans="1:26">
      <c r="A95" s="4">
        <f t="shared" si="4"/>
        <v>1957</v>
      </c>
      <c r="B95" s="15">
        <f>'5.1 Land transport - Road'!X95</f>
        <v>138373000</v>
      </c>
      <c r="C95" s="15">
        <f>'5.1 Land transport - Road'!Y95</f>
        <v>189986000</v>
      </c>
      <c r="D95" s="15">
        <f>'5.1 Land transport - Road'!Z95</f>
        <v>328359000</v>
      </c>
      <c r="E95" s="15">
        <f>'5.2 Land transport - Rail'!S95</f>
        <v>114299000</v>
      </c>
      <c r="F95" s="15">
        <f>'5.3 Electricity and gas'!V95</f>
        <v>280799000</v>
      </c>
      <c r="G95" s="15">
        <f>'5.4 Water and waste'!Z95</f>
        <v>194411000</v>
      </c>
      <c r="H95" s="15">
        <f>'5.5 Telecommunications'!AC95</f>
        <v>60530000</v>
      </c>
      <c r="I95" s="15">
        <f>'5.6 Health - Hospitals'!R95</f>
        <v>99585000</v>
      </c>
      <c r="J95" s="15">
        <f>'5.7 Education'!AA95</f>
        <v>109612000</v>
      </c>
      <c r="K95" s="15"/>
      <c r="L95" s="15">
        <f>'5.8 Other vertical infra'!AK95</f>
        <v>139796000</v>
      </c>
      <c r="M95" s="15">
        <f>'5.8 Other vertical infra'!AL95</f>
        <v>298064000</v>
      </c>
      <c r="N95" s="15"/>
      <c r="O95" s="15"/>
      <c r="P95" s="15">
        <f t="shared" si="5"/>
        <v>978398000</v>
      </c>
      <c r="Q95" s="15">
        <f t="shared" si="7"/>
        <v>647057000</v>
      </c>
      <c r="R95" s="15">
        <f t="shared" si="6"/>
        <v>1625455000</v>
      </c>
      <c r="S95" s="24"/>
      <c r="T95" s="24"/>
      <c r="U95" s="24"/>
      <c r="V95" s="24"/>
      <c r="W95" s="24"/>
      <c r="X95" s="24"/>
      <c r="Y95" s="24"/>
      <c r="Z95" s="24"/>
    </row>
    <row r="96" spans="1:26">
      <c r="A96" s="4">
        <f t="shared" si="4"/>
        <v>1958</v>
      </c>
      <c r="B96" s="15">
        <f>'5.1 Land transport - Road'!X96</f>
        <v>151492000</v>
      </c>
      <c r="C96" s="15">
        <f>'5.1 Land transport - Road'!Y96</f>
        <v>205062000</v>
      </c>
      <c r="D96" s="15">
        <f>'5.1 Land transport - Road'!Z96</f>
        <v>356554000</v>
      </c>
      <c r="E96" s="15">
        <f>'5.2 Land transport - Rail'!S96</f>
        <v>109504000</v>
      </c>
      <c r="F96" s="15">
        <f>'5.3 Electricity and gas'!V96</f>
        <v>312138000</v>
      </c>
      <c r="G96" s="15">
        <f>'5.4 Water and waste'!Z96</f>
        <v>205882000</v>
      </c>
      <c r="H96" s="15">
        <f>'5.5 Telecommunications'!AC96</f>
        <v>66781000</v>
      </c>
      <c r="I96" s="15">
        <f>'5.6 Health - Hospitals'!R96</f>
        <v>107126000</v>
      </c>
      <c r="J96" s="15">
        <f>'5.7 Education'!AA96</f>
        <v>118456000</v>
      </c>
      <c r="K96" s="15"/>
      <c r="L96" s="15">
        <f>'5.8 Other vertical infra'!AK96</f>
        <v>153344000</v>
      </c>
      <c r="M96" s="15">
        <f>'5.8 Other vertical infra'!AL96</f>
        <v>309952000</v>
      </c>
      <c r="N96" s="15"/>
      <c r="O96" s="15"/>
      <c r="P96" s="15">
        <f t="shared" si="5"/>
        <v>1050859000</v>
      </c>
      <c r="Q96" s="15">
        <f t="shared" si="7"/>
        <v>688878000</v>
      </c>
      <c r="R96" s="15">
        <f t="shared" si="6"/>
        <v>1739737000</v>
      </c>
      <c r="S96" s="24"/>
      <c r="T96" s="24"/>
      <c r="U96" s="24"/>
      <c r="V96" s="24"/>
      <c r="W96" s="24"/>
      <c r="X96" s="24"/>
      <c r="Y96" s="24"/>
      <c r="Z96" s="24"/>
    </row>
    <row r="97" spans="1:26">
      <c r="A97" s="4">
        <f t="shared" si="4"/>
        <v>1959</v>
      </c>
      <c r="B97" s="15">
        <f>'5.1 Land transport - Road'!X97</f>
        <v>162139000</v>
      </c>
      <c r="C97" s="15">
        <f>'5.1 Land transport - Road'!Y97</f>
        <v>217189000</v>
      </c>
      <c r="D97" s="15">
        <f>'5.1 Land transport - Road'!Z97</f>
        <v>379328000</v>
      </c>
      <c r="E97" s="15">
        <f>'5.2 Land transport - Rail'!S97</f>
        <v>113792000</v>
      </c>
      <c r="F97" s="15">
        <f>'5.3 Electricity and gas'!V97</f>
        <v>323993000</v>
      </c>
      <c r="G97" s="15">
        <f>'5.4 Water and waste'!Z97</f>
        <v>207454000</v>
      </c>
      <c r="H97" s="15">
        <f>'5.5 Telecommunications'!AC97</f>
        <v>71743000</v>
      </c>
      <c r="I97" s="15">
        <f>'5.6 Health - Hospitals'!R97</f>
        <v>113115000</v>
      </c>
      <c r="J97" s="15">
        <f>'5.7 Education'!AA97</f>
        <v>123970000</v>
      </c>
      <c r="K97" s="15"/>
      <c r="L97" s="15">
        <f>'5.8 Other vertical infra'!AK97</f>
        <v>165023000</v>
      </c>
      <c r="M97" s="15">
        <f>'5.8 Other vertical infra'!AL97</f>
        <v>314171000</v>
      </c>
      <c r="N97" s="15"/>
      <c r="O97" s="15"/>
      <c r="P97" s="15">
        <f t="shared" si="5"/>
        <v>1096310000</v>
      </c>
      <c r="Q97" s="15">
        <f t="shared" si="7"/>
        <v>716279000</v>
      </c>
      <c r="R97" s="15">
        <f t="shared" si="6"/>
        <v>1812589000</v>
      </c>
      <c r="S97" s="24"/>
      <c r="T97" s="24"/>
      <c r="U97" s="24"/>
      <c r="V97" s="24"/>
      <c r="W97" s="24"/>
      <c r="X97" s="24"/>
      <c r="Y97" s="24"/>
      <c r="Z97" s="24"/>
    </row>
    <row r="98" spans="1:26">
      <c r="A98" s="4">
        <f t="shared" si="4"/>
        <v>1960</v>
      </c>
      <c r="B98" s="15">
        <f>'5.1 Land transport - Road'!X98</f>
        <v>180180000</v>
      </c>
      <c r="C98" s="15">
        <f>'5.1 Land transport - Road'!Y98</f>
        <v>230968000</v>
      </c>
      <c r="D98" s="15">
        <f>'5.1 Land transport - Road'!Z98</f>
        <v>411148000</v>
      </c>
      <c r="E98" s="15">
        <f>'5.2 Land transport - Rail'!S98</f>
        <v>112833000</v>
      </c>
      <c r="F98" s="15">
        <f>'5.3 Electricity and gas'!V98</f>
        <v>352312000</v>
      </c>
      <c r="G98" s="15">
        <f>'5.4 Water and waste'!Z98</f>
        <v>215710000</v>
      </c>
      <c r="H98" s="15">
        <f>'5.5 Telecommunications'!AC98</f>
        <v>77341000</v>
      </c>
      <c r="I98" s="15">
        <f>'5.6 Health - Hospitals'!R98</f>
        <v>122559000</v>
      </c>
      <c r="J98" s="15">
        <f>'5.7 Education'!AA98</f>
        <v>135374000</v>
      </c>
      <c r="K98" s="15"/>
      <c r="L98" s="15">
        <f>'5.8 Other vertical infra'!AK98</f>
        <v>179717000</v>
      </c>
      <c r="M98" s="15">
        <f>'5.8 Other vertical infra'!AL98</f>
        <v>331361000</v>
      </c>
      <c r="N98" s="15"/>
      <c r="O98" s="15"/>
      <c r="P98" s="15">
        <f t="shared" si="5"/>
        <v>1169344000</v>
      </c>
      <c r="Q98" s="15">
        <f t="shared" si="7"/>
        <v>769011000</v>
      </c>
      <c r="R98" s="15">
        <f t="shared" si="6"/>
        <v>1938355000</v>
      </c>
      <c r="S98" s="24"/>
      <c r="T98" s="24"/>
      <c r="U98" s="24"/>
      <c r="V98" s="24"/>
      <c r="W98" s="24"/>
      <c r="X98" s="24"/>
      <c r="Y98" s="24"/>
      <c r="Z98" s="24"/>
    </row>
    <row r="99" spans="1:26">
      <c r="A99" s="4">
        <f t="shared" si="4"/>
        <v>1961</v>
      </c>
      <c r="B99" s="15">
        <f>'5.1 Land transport - Road'!X99</f>
        <v>195292000</v>
      </c>
      <c r="C99" s="15">
        <f>'5.1 Land transport - Road'!Y99</f>
        <v>255987000</v>
      </c>
      <c r="D99" s="15">
        <f>'5.1 Land transport - Road'!Z99</f>
        <v>451279000</v>
      </c>
      <c r="E99" s="15">
        <f>'5.2 Land transport - Rail'!S99</f>
        <v>112262000</v>
      </c>
      <c r="F99" s="15">
        <f>'5.3 Electricity and gas'!V99</f>
        <v>375063000</v>
      </c>
      <c r="G99" s="15">
        <f>'5.4 Water and waste'!Z99</f>
        <v>227371000</v>
      </c>
      <c r="H99" s="15">
        <f>'5.5 Telecommunications'!AC99</f>
        <v>82530000</v>
      </c>
      <c r="I99" s="15">
        <f>'5.6 Health - Hospitals'!R99</f>
        <v>132635000</v>
      </c>
      <c r="J99" s="15">
        <f>'5.7 Education'!AA99</f>
        <v>148004000</v>
      </c>
      <c r="K99" s="15"/>
      <c r="L99" s="15">
        <f>'5.8 Other vertical infra'!AK99</f>
        <v>194900000</v>
      </c>
      <c r="M99" s="15">
        <f>'5.8 Other vertical infra'!AL99</f>
        <v>349381000</v>
      </c>
      <c r="N99" s="15"/>
      <c r="O99" s="15"/>
      <c r="P99" s="15">
        <f t="shared" si="5"/>
        <v>1248505000</v>
      </c>
      <c r="Q99" s="15">
        <f t="shared" si="7"/>
        <v>824920000</v>
      </c>
      <c r="R99" s="15">
        <f t="shared" si="6"/>
        <v>2073425000</v>
      </c>
      <c r="S99" s="24"/>
      <c r="T99" s="24"/>
      <c r="U99" s="24"/>
      <c r="V99" s="24"/>
      <c r="W99" s="24"/>
      <c r="X99" s="24"/>
      <c r="Y99" s="24"/>
      <c r="Z99" s="24"/>
    </row>
    <row r="100" spans="1:26">
      <c r="A100" s="4">
        <f t="shared" si="4"/>
        <v>1962</v>
      </c>
      <c r="B100" s="15">
        <f>'5.1 Land transport - Road'!X100</f>
        <v>203208000</v>
      </c>
      <c r="C100" s="15">
        <f>'5.1 Land transport - Road'!Y100</f>
        <v>275081000</v>
      </c>
      <c r="D100" s="15">
        <f>'5.1 Land transport - Road'!Z100</f>
        <v>478289000</v>
      </c>
      <c r="E100" s="15">
        <f>'5.2 Land transport - Rail'!S100</f>
        <v>110507000</v>
      </c>
      <c r="F100" s="15">
        <f>'5.3 Electricity and gas'!V100</f>
        <v>386513000</v>
      </c>
      <c r="G100" s="15">
        <f>'5.4 Water and waste'!Z100</f>
        <v>234408000</v>
      </c>
      <c r="H100" s="15">
        <f>'5.5 Telecommunications'!AC100</f>
        <v>86373000</v>
      </c>
      <c r="I100" s="15">
        <f>'5.6 Health - Hospitals'!R100</f>
        <v>140867000</v>
      </c>
      <c r="J100" s="15">
        <f>'5.7 Education'!AA100</f>
        <v>155128000</v>
      </c>
      <c r="K100" s="15"/>
      <c r="L100" s="15">
        <f>'5.8 Other vertical infra'!AK100</f>
        <v>201625000</v>
      </c>
      <c r="M100" s="15">
        <f>'5.8 Other vertical infra'!AL100</f>
        <v>356279000</v>
      </c>
      <c r="N100" s="15"/>
      <c r="O100" s="15"/>
      <c r="P100" s="15">
        <f t="shared" si="5"/>
        <v>1296090000</v>
      </c>
      <c r="Q100" s="15">
        <f t="shared" si="7"/>
        <v>853899000</v>
      </c>
      <c r="R100" s="15">
        <f t="shared" si="6"/>
        <v>2149989000</v>
      </c>
      <c r="S100" s="24"/>
      <c r="T100" s="24"/>
      <c r="U100" s="24"/>
      <c r="V100" s="24"/>
      <c r="W100" s="24"/>
      <c r="X100" s="24"/>
      <c r="Y100" s="24"/>
      <c r="Z100" s="24"/>
    </row>
    <row r="101" spans="1:26">
      <c r="A101" s="4">
        <f t="shared" si="4"/>
        <v>1963</v>
      </c>
      <c r="B101" s="15">
        <f>'5.1 Land transport - Road'!X101</f>
        <v>212589000</v>
      </c>
      <c r="C101" s="15">
        <f>'5.1 Land transport - Road'!Y101</f>
        <v>297822000</v>
      </c>
      <c r="D101" s="15">
        <f>'5.1 Land transport - Road'!Z101</f>
        <v>510411000</v>
      </c>
      <c r="E101" s="15">
        <f>'5.2 Land transport - Rail'!S101</f>
        <v>108777000</v>
      </c>
      <c r="F101" s="15">
        <f>'5.3 Electricity and gas'!V101</f>
        <v>397160000</v>
      </c>
      <c r="G101" s="15">
        <f>'5.4 Water and waste'!Z101</f>
        <v>244070000</v>
      </c>
      <c r="H101" s="15">
        <f>'5.5 Telecommunications'!AC101</f>
        <v>90973000</v>
      </c>
      <c r="I101" s="15">
        <f>'5.6 Health - Hospitals'!R101</f>
        <v>149190000</v>
      </c>
      <c r="J101" s="15">
        <f>'5.7 Education'!AA101</f>
        <v>165642000</v>
      </c>
      <c r="K101" s="15"/>
      <c r="L101" s="15">
        <f>'5.8 Other vertical infra'!AK101</f>
        <v>213655000</v>
      </c>
      <c r="M101" s="15">
        <f>'5.8 Other vertical infra'!AL101</f>
        <v>360555000</v>
      </c>
      <c r="N101" s="15"/>
      <c r="O101" s="15"/>
      <c r="P101" s="15">
        <f t="shared" si="5"/>
        <v>1351391000</v>
      </c>
      <c r="Q101" s="15">
        <f t="shared" si="7"/>
        <v>889042000</v>
      </c>
      <c r="R101" s="15">
        <f t="shared" si="6"/>
        <v>2240433000</v>
      </c>
      <c r="S101" s="24"/>
      <c r="T101" s="24"/>
      <c r="U101" s="24"/>
      <c r="V101" s="24"/>
      <c r="W101" s="24"/>
      <c r="X101" s="24"/>
      <c r="Y101" s="24"/>
      <c r="Z101" s="24"/>
    </row>
    <row r="102" spans="1:26">
      <c r="A102" s="4">
        <f t="shared" si="4"/>
        <v>1964</v>
      </c>
      <c r="B102" s="15">
        <f>'5.1 Land transport - Road'!X102</f>
        <v>240353000</v>
      </c>
      <c r="C102" s="15">
        <f>'5.1 Land transport - Road'!Y102</f>
        <v>334536000</v>
      </c>
      <c r="D102" s="15">
        <f>'5.1 Land transport - Road'!Z102</f>
        <v>574889000</v>
      </c>
      <c r="E102" s="15">
        <f>'5.2 Land transport - Rail'!S102</f>
        <v>107256000</v>
      </c>
      <c r="F102" s="15">
        <f>'5.3 Electricity and gas'!V102</f>
        <v>442397000</v>
      </c>
      <c r="G102" s="15">
        <f>'5.4 Water and waste'!Z102</f>
        <v>267911000</v>
      </c>
      <c r="H102" s="15">
        <f>'5.5 Telecommunications'!AC102</f>
        <v>102681000</v>
      </c>
      <c r="I102" s="15">
        <f>'5.6 Health - Hospitals'!R102</f>
        <v>167743000</v>
      </c>
      <c r="J102" s="15">
        <f>'5.7 Education'!AA102</f>
        <v>189202000</v>
      </c>
      <c r="K102" s="15"/>
      <c r="L102" s="15">
        <f>'5.8 Other vertical infra'!AK102</f>
        <v>244168000</v>
      </c>
      <c r="M102" s="15">
        <f>'5.8 Other vertical infra'!AL102</f>
        <v>386713000</v>
      </c>
      <c r="N102" s="15"/>
      <c r="O102" s="15"/>
      <c r="P102" s="15">
        <f t="shared" si="5"/>
        <v>1495134000</v>
      </c>
      <c r="Q102" s="15">
        <f t="shared" si="7"/>
        <v>987826000</v>
      </c>
      <c r="R102" s="15">
        <f t="shared" si="6"/>
        <v>2482960000</v>
      </c>
      <c r="S102" s="24"/>
      <c r="T102" s="24"/>
      <c r="U102" s="24"/>
      <c r="V102" s="24"/>
      <c r="W102" s="24"/>
      <c r="X102" s="24"/>
      <c r="Y102" s="24"/>
      <c r="Z102" s="24"/>
    </row>
    <row r="103" spans="1:26">
      <c r="A103" s="4">
        <f t="shared" si="4"/>
        <v>1965</v>
      </c>
      <c r="B103" s="15">
        <f>'5.1 Land transport - Road'!X103</f>
        <v>266339000</v>
      </c>
      <c r="C103" s="15">
        <f>'5.1 Land transport - Road'!Y103</f>
        <v>375222000</v>
      </c>
      <c r="D103" s="15">
        <f>'5.1 Land transport - Road'!Z103</f>
        <v>641561000</v>
      </c>
      <c r="E103" s="15">
        <f>'5.2 Land transport - Rail'!S103</f>
        <v>110752000</v>
      </c>
      <c r="F103" s="15">
        <f>'5.3 Electricity and gas'!V103</f>
        <v>489086000</v>
      </c>
      <c r="G103" s="15">
        <f>'5.4 Water and waste'!Z103</f>
        <v>289674000</v>
      </c>
      <c r="H103" s="15">
        <f>'5.5 Telecommunications'!AC103</f>
        <v>112547000</v>
      </c>
      <c r="I103" s="15">
        <f>'5.6 Health - Hospitals'!R103</f>
        <v>186242000</v>
      </c>
      <c r="J103" s="15">
        <f>'5.7 Education'!AA103</f>
        <v>212501000</v>
      </c>
      <c r="K103" s="15"/>
      <c r="L103" s="15">
        <f>'5.8 Other vertical infra'!AK103</f>
        <v>274449000</v>
      </c>
      <c r="M103" s="15">
        <f>'5.8 Other vertical infra'!AL103</f>
        <v>408062000</v>
      </c>
      <c r="N103" s="15"/>
      <c r="O103" s="15"/>
      <c r="P103" s="15">
        <f t="shared" si="5"/>
        <v>1643620000</v>
      </c>
      <c r="Q103" s="15">
        <f t="shared" si="7"/>
        <v>1081254000</v>
      </c>
      <c r="R103" s="15">
        <f t="shared" si="6"/>
        <v>2724874000</v>
      </c>
      <c r="S103" s="24"/>
      <c r="T103" s="24"/>
      <c r="U103" s="24"/>
      <c r="V103" s="24"/>
      <c r="W103" s="24"/>
      <c r="X103" s="24"/>
      <c r="Y103" s="24"/>
      <c r="Z103" s="24"/>
    </row>
    <row r="104" spans="1:26">
      <c r="A104" s="4">
        <f t="shared" si="4"/>
        <v>1966</v>
      </c>
      <c r="B104" s="15">
        <f>'5.1 Land transport - Road'!X104</f>
        <v>296071000</v>
      </c>
      <c r="C104" s="15">
        <f>'5.1 Land transport - Road'!Y104</f>
        <v>399839000</v>
      </c>
      <c r="D104" s="15">
        <f>'5.1 Land transport - Road'!Z104</f>
        <v>695910000</v>
      </c>
      <c r="E104" s="15">
        <f>'5.2 Land transport - Rail'!S104</f>
        <v>113203000</v>
      </c>
      <c r="F104" s="15">
        <f>'5.3 Electricity and gas'!V104</f>
        <v>541878000</v>
      </c>
      <c r="G104" s="15">
        <f>'5.4 Water and waste'!Z104</f>
        <v>305106000</v>
      </c>
      <c r="H104" s="15">
        <f>'5.5 Telecommunications'!AC104</f>
        <v>121140000</v>
      </c>
      <c r="I104" s="15">
        <f>'5.6 Health - Hospitals'!R104</f>
        <v>199343000</v>
      </c>
      <c r="J104" s="15">
        <f>'5.7 Education'!AA104</f>
        <v>235279000</v>
      </c>
      <c r="K104" s="15"/>
      <c r="L104" s="15">
        <f>'5.8 Other vertical infra'!AK104</f>
        <v>302911000</v>
      </c>
      <c r="M104" s="15">
        <f>'5.8 Other vertical infra'!AL104</f>
        <v>421892000</v>
      </c>
      <c r="N104" s="15"/>
      <c r="O104" s="15"/>
      <c r="P104" s="15">
        <f t="shared" si="5"/>
        <v>1777237000</v>
      </c>
      <c r="Q104" s="15">
        <f t="shared" si="7"/>
        <v>1159425000</v>
      </c>
      <c r="R104" s="15">
        <f t="shared" si="6"/>
        <v>2936662000</v>
      </c>
      <c r="S104" s="24"/>
      <c r="T104" s="24"/>
      <c r="U104" s="24"/>
      <c r="V104" s="24"/>
      <c r="W104" s="24"/>
      <c r="X104" s="24"/>
      <c r="Y104" s="24"/>
      <c r="Z104" s="24"/>
    </row>
    <row r="105" spans="1:26">
      <c r="A105" s="4">
        <f t="shared" si="4"/>
        <v>1967</v>
      </c>
      <c r="B105" s="15">
        <f>'5.1 Land transport - Road'!X105</f>
        <v>321165000</v>
      </c>
      <c r="C105" s="15">
        <f>'5.1 Land transport - Road'!Y105</f>
        <v>419093000</v>
      </c>
      <c r="D105" s="15">
        <f>'5.1 Land transport - Road'!Z105</f>
        <v>740258000</v>
      </c>
      <c r="E105" s="15">
        <f>'5.2 Land transport - Rail'!S105</f>
        <v>115563000</v>
      </c>
      <c r="F105" s="15">
        <f>'5.3 Electricity and gas'!V105</f>
        <v>616307000</v>
      </c>
      <c r="G105" s="15">
        <f>'5.4 Water and waste'!Z105</f>
        <v>319918000</v>
      </c>
      <c r="H105" s="15">
        <f>'5.5 Telecommunications'!AC105</f>
        <v>127227000</v>
      </c>
      <c r="I105" s="15">
        <f>'5.6 Health - Hospitals'!R105</f>
        <v>212981000</v>
      </c>
      <c r="J105" s="15">
        <f>'5.7 Education'!AA105</f>
        <v>257932000</v>
      </c>
      <c r="K105" s="15"/>
      <c r="L105" s="15">
        <f>'5.8 Other vertical infra'!AK105</f>
        <v>320255000</v>
      </c>
      <c r="M105" s="15">
        <f>'5.8 Other vertical infra'!AL105</f>
        <v>433488000</v>
      </c>
      <c r="N105" s="15"/>
      <c r="O105" s="15"/>
      <c r="P105" s="15">
        <f t="shared" si="5"/>
        <v>1919273000</v>
      </c>
      <c r="Q105" s="15">
        <f t="shared" si="7"/>
        <v>1224656000</v>
      </c>
      <c r="R105" s="15">
        <f t="shared" si="6"/>
        <v>3143929000</v>
      </c>
      <c r="S105" s="24"/>
      <c r="T105" s="24"/>
      <c r="U105" s="24"/>
      <c r="V105" s="24"/>
      <c r="W105" s="24"/>
      <c r="X105" s="24"/>
      <c r="Y105" s="24"/>
      <c r="Z105" s="24"/>
    </row>
    <row r="106" spans="1:26">
      <c r="A106" s="4">
        <f t="shared" si="4"/>
        <v>1968</v>
      </c>
      <c r="B106" s="15">
        <f>'5.1 Land transport - Road'!X106</f>
        <v>356731000</v>
      </c>
      <c r="C106" s="15">
        <f>'5.1 Land transport - Road'!Y106</f>
        <v>466710000</v>
      </c>
      <c r="D106" s="15">
        <f>'5.1 Land transport - Road'!Z106</f>
        <v>823441000</v>
      </c>
      <c r="E106" s="15">
        <f>'5.2 Land transport - Rail'!S106</f>
        <v>123329000</v>
      </c>
      <c r="F106" s="15">
        <f>'5.3 Electricity and gas'!V106</f>
        <v>695077000</v>
      </c>
      <c r="G106" s="15">
        <f>'5.4 Water and waste'!Z106</f>
        <v>344963000</v>
      </c>
      <c r="H106" s="15">
        <f>'5.5 Telecommunications'!AC106</f>
        <v>139085000</v>
      </c>
      <c r="I106" s="15">
        <f>'5.6 Health - Hospitals'!R106</f>
        <v>240908000</v>
      </c>
      <c r="J106" s="15">
        <f>'5.7 Education'!AA106</f>
        <v>288850000</v>
      </c>
      <c r="K106" s="15"/>
      <c r="L106" s="15">
        <f>'5.8 Other vertical infra'!AK106</f>
        <v>345336000</v>
      </c>
      <c r="M106" s="15">
        <f>'5.8 Other vertical infra'!AL106</f>
        <v>463458000</v>
      </c>
      <c r="N106" s="15"/>
      <c r="O106" s="15"/>
      <c r="P106" s="15">
        <f t="shared" si="5"/>
        <v>2125895000</v>
      </c>
      <c r="Q106" s="15">
        <f t="shared" si="7"/>
        <v>1338552000</v>
      </c>
      <c r="R106" s="15">
        <f t="shared" si="6"/>
        <v>3464447000</v>
      </c>
      <c r="S106" s="24"/>
      <c r="T106" s="24"/>
      <c r="U106" s="24"/>
      <c r="V106" s="24"/>
      <c r="W106" s="24"/>
      <c r="X106" s="24"/>
      <c r="Y106" s="24"/>
      <c r="Z106" s="24"/>
    </row>
    <row r="107" spans="1:26">
      <c r="A107" s="4">
        <f t="shared" si="4"/>
        <v>1969</v>
      </c>
      <c r="B107" s="15">
        <f>'5.1 Land transport - Road'!X107</f>
        <v>405533000</v>
      </c>
      <c r="C107" s="15">
        <f>'5.1 Land transport - Road'!Y107</f>
        <v>528670000</v>
      </c>
      <c r="D107" s="15">
        <f>'5.1 Land transport - Road'!Z107</f>
        <v>934203000</v>
      </c>
      <c r="E107" s="15">
        <f>'5.2 Land transport - Rail'!S107</f>
        <v>134391000</v>
      </c>
      <c r="F107" s="15">
        <f>'5.3 Electricity and gas'!V107</f>
        <v>750994000</v>
      </c>
      <c r="G107" s="15">
        <f>'5.4 Water and waste'!Z107</f>
        <v>384126000</v>
      </c>
      <c r="H107" s="15">
        <f>'5.5 Telecommunications'!AC107</f>
        <v>152429000</v>
      </c>
      <c r="I107" s="15">
        <f>'5.6 Health - Hospitals'!R107</f>
        <v>275575000</v>
      </c>
      <c r="J107" s="15">
        <f>'5.7 Education'!AA107</f>
        <v>327832000</v>
      </c>
      <c r="K107" s="15"/>
      <c r="L107" s="15">
        <f>'5.8 Other vertical infra'!AK107</f>
        <v>382626000</v>
      </c>
      <c r="M107" s="15">
        <f>'5.8 Other vertical infra'!AL107</f>
        <v>504838000</v>
      </c>
      <c r="N107" s="15"/>
      <c r="O107" s="15"/>
      <c r="P107" s="15">
        <f t="shared" si="5"/>
        <v>2356143000</v>
      </c>
      <c r="Q107" s="15">
        <f t="shared" si="7"/>
        <v>1490871000</v>
      </c>
      <c r="R107" s="15">
        <f t="shared" si="6"/>
        <v>3847014000</v>
      </c>
      <c r="S107" s="24"/>
      <c r="T107" s="24"/>
      <c r="U107" s="24"/>
      <c r="V107" s="24"/>
      <c r="W107" s="24"/>
      <c r="X107" s="24"/>
      <c r="Y107" s="24"/>
      <c r="Z107" s="24"/>
    </row>
    <row r="108" spans="1:26">
      <c r="A108" s="4">
        <f t="shared" si="4"/>
        <v>1970</v>
      </c>
      <c r="B108" s="15">
        <f>'5.1 Land transport - Road'!X108</f>
        <v>478202000</v>
      </c>
      <c r="C108" s="15">
        <f>'5.1 Land transport - Road'!Y108</f>
        <v>617718000</v>
      </c>
      <c r="D108" s="15">
        <f>'5.1 Land transport - Road'!Z108</f>
        <v>1095920000</v>
      </c>
      <c r="E108" s="15">
        <f>'5.2 Land transport - Rail'!S108</f>
        <v>151509000</v>
      </c>
      <c r="F108" s="15">
        <f>'5.3 Electricity and gas'!V108</f>
        <v>847994000</v>
      </c>
      <c r="G108" s="15">
        <f>'5.4 Water and waste'!Z108</f>
        <v>443889000</v>
      </c>
      <c r="H108" s="15">
        <f>'5.5 Telecommunications'!AC108</f>
        <v>177753000</v>
      </c>
      <c r="I108" s="15">
        <f>'5.6 Health - Hospitals'!R108</f>
        <v>324043000</v>
      </c>
      <c r="J108" s="15">
        <f>'5.7 Education'!AA108</f>
        <v>391419000</v>
      </c>
      <c r="K108" s="15"/>
      <c r="L108" s="15">
        <f>'5.8 Other vertical infra'!AK108</f>
        <v>446687000</v>
      </c>
      <c r="M108" s="15">
        <f>'5.8 Other vertical infra'!AL108</f>
        <v>570774000</v>
      </c>
      <c r="N108" s="15"/>
      <c r="O108" s="15"/>
      <c r="P108" s="15">
        <f t="shared" si="5"/>
        <v>2717065000</v>
      </c>
      <c r="Q108" s="15">
        <f t="shared" si="7"/>
        <v>1732923000</v>
      </c>
      <c r="R108" s="15">
        <f t="shared" si="6"/>
        <v>4449988000</v>
      </c>
      <c r="S108" s="24"/>
      <c r="T108" s="24"/>
      <c r="U108" s="24"/>
      <c r="V108" s="24"/>
      <c r="W108" s="24"/>
      <c r="X108" s="24"/>
      <c r="Y108" s="24"/>
      <c r="Z108" s="24"/>
    </row>
    <row r="109" spans="1:26">
      <c r="A109" s="4">
        <f t="shared" si="4"/>
        <v>1971</v>
      </c>
      <c r="B109" s="15">
        <f>'5.1 Land transport - Road'!X109</f>
        <v>562167000</v>
      </c>
      <c r="C109" s="15">
        <f>'5.1 Land transport - Road'!Y109</f>
        <v>716603000</v>
      </c>
      <c r="D109" s="15">
        <f>'5.1 Land transport - Road'!Z109</f>
        <v>1278770000</v>
      </c>
      <c r="E109" s="15">
        <f>'5.2 Land transport - Rail'!S109</f>
        <v>168424000</v>
      </c>
      <c r="F109" s="15">
        <f>'5.3 Electricity and gas'!V109</f>
        <v>957715000</v>
      </c>
      <c r="G109" s="15">
        <f>'5.4 Water and waste'!Z109</f>
        <v>511795000</v>
      </c>
      <c r="H109" s="15">
        <f>'5.5 Telecommunications'!AC109</f>
        <v>208766000</v>
      </c>
      <c r="I109" s="15">
        <f>'5.6 Health - Hospitals'!R109</f>
        <v>378101000</v>
      </c>
      <c r="J109" s="15">
        <f>'5.7 Education'!AA109</f>
        <v>477848000</v>
      </c>
      <c r="K109" s="15">
        <f>'5.7 Education'!AB109</f>
        <v>100000000</v>
      </c>
      <c r="L109" s="15">
        <f>'5.8 Other vertical infra'!AK109</f>
        <v>519905000</v>
      </c>
      <c r="M109" s="15">
        <f>'5.8 Other vertical infra'!AL109</f>
        <v>641696000</v>
      </c>
      <c r="N109" s="15"/>
      <c r="O109" s="15"/>
      <c r="P109" s="15">
        <f t="shared" si="5"/>
        <v>3125470000</v>
      </c>
      <c r="Q109" s="15">
        <f t="shared" si="7"/>
        <v>2117550000</v>
      </c>
      <c r="R109" s="15">
        <f t="shared" si="6"/>
        <v>5243020000</v>
      </c>
      <c r="S109" s="24"/>
      <c r="T109" s="24"/>
      <c r="U109" s="24"/>
      <c r="V109" s="24"/>
      <c r="W109" s="24"/>
      <c r="X109" s="24"/>
      <c r="Y109" s="24"/>
      <c r="Z109" s="24"/>
    </row>
    <row r="110" spans="1:26">
      <c r="A110" s="4">
        <f t="shared" si="4"/>
        <v>1972</v>
      </c>
      <c r="B110" s="15">
        <f>'5.1 Land transport - Road'!X110</f>
        <v>662768000</v>
      </c>
      <c r="C110" s="15">
        <f>'5.1 Land transport - Road'!Y110</f>
        <v>823540000</v>
      </c>
      <c r="D110" s="15">
        <f>'5.1 Land transport - Road'!Z110</f>
        <v>1486308000</v>
      </c>
      <c r="E110" s="15">
        <f>'5.2 Land transport - Rail'!S110</f>
        <v>195858000</v>
      </c>
      <c r="F110" s="15">
        <f>'5.3 Electricity and gas'!V110</f>
        <v>1091760000</v>
      </c>
      <c r="G110" s="15">
        <f>'5.4 Water and waste'!Z110</f>
        <v>592256000</v>
      </c>
      <c r="H110" s="15">
        <f>'5.5 Telecommunications'!AC110</f>
        <v>248741000</v>
      </c>
      <c r="I110" s="15">
        <f>'5.6 Health - Hospitals'!R110</f>
        <v>442733000</v>
      </c>
      <c r="J110" s="15">
        <f>'5.7 Education'!AA110</f>
        <v>583970000</v>
      </c>
      <c r="K110" s="15">
        <f>'5.7 Education'!AB110</f>
        <v>107802000</v>
      </c>
      <c r="L110" s="15">
        <f>'5.8 Other vertical infra'!AK110</f>
        <v>576810000</v>
      </c>
      <c r="M110" s="15">
        <f>'5.8 Other vertical infra'!AL110</f>
        <v>723897000</v>
      </c>
      <c r="N110" s="15"/>
      <c r="O110" s="15"/>
      <c r="P110" s="15">
        <f t="shared" si="5"/>
        <v>3614923000</v>
      </c>
      <c r="Q110" s="15">
        <f t="shared" si="7"/>
        <v>2435212000</v>
      </c>
      <c r="R110" s="15">
        <f t="shared" si="6"/>
        <v>6050135000</v>
      </c>
      <c r="S110" s="24"/>
      <c r="T110" s="24"/>
      <c r="U110" s="24"/>
      <c r="V110" s="24"/>
      <c r="W110" s="24"/>
      <c r="X110" s="24"/>
      <c r="Y110" s="24"/>
      <c r="Z110" s="24"/>
    </row>
    <row r="111" spans="1:26">
      <c r="A111" s="4">
        <f t="shared" si="4"/>
        <v>1973</v>
      </c>
      <c r="B111" s="15">
        <f>'5.1 Land transport - Road'!X111</f>
        <v>738593000</v>
      </c>
      <c r="C111" s="15">
        <f>'5.1 Land transport - Road'!Y111</f>
        <v>896604000</v>
      </c>
      <c r="D111" s="15">
        <f>'5.1 Land transport - Road'!Z111</f>
        <v>1635197000</v>
      </c>
      <c r="E111" s="15">
        <f>'5.2 Land transport - Rail'!S111</f>
        <v>212565000</v>
      </c>
      <c r="F111" s="15">
        <f>'5.3 Electricity and gas'!V111</f>
        <v>1200370000</v>
      </c>
      <c r="G111" s="15">
        <f>'5.4 Water and waste'!Z111</f>
        <v>650209000</v>
      </c>
      <c r="H111" s="15">
        <f>'5.5 Telecommunications'!AC111</f>
        <v>277068000</v>
      </c>
      <c r="I111" s="15">
        <f>'5.6 Health - Hospitals'!R111</f>
        <v>488103000</v>
      </c>
      <c r="J111" s="15">
        <f>'5.7 Education'!AA111</f>
        <v>676168000</v>
      </c>
      <c r="K111" s="15">
        <f>'5.7 Education'!AB111</f>
        <v>110364000</v>
      </c>
      <c r="L111" s="15">
        <f>'5.8 Other vertical infra'!AK111</f>
        <v>615608000</v>
      </c>
      <c r="M111" s="15">
        <f>'5.8 Other vertical infra'!AL111</f>
        <v>770463000</v>
      </c>
      <c r="N111" s="15"/>
      <c r="O111" s="15"/>
      <c r="P111" s="15">
        <f t="shared" si="5"/>
        <v>3975409000</v>
      </c>
      <c r="Q111" s="15">
        <f t="shared" si="7"/>
        <v>2660706000</v>
      </c>
      <c r="R111" s="15">
        <f t="shared" si="6"/>
        <v>6636115000</v>
      </c>
      <c r="S111" s="24"/>
      <c r="T111" s="24"/>
      <c r="U111" s="24"/>
      <c r="V111" s="24"/>
      <c r="W111" s="24"/>
      <c r="X111" s="24"/>
      <c r="Y111" s="24"/>
      <c r="Z111" s="24"/>
    </row>
    <row r="112" spans="1:26">
      <c r="A112" s="4">
        <f t="shared" si="4"/>
        <v>1974</v>
      </c>
      <c r="B112" s="15">
        <f>'5.1 Land transport - Road'!X112</f>
        <v>858454000</v>
      </c>
      <c r="C112" s="15">
        <f>'5.1 Land transport - Road'!Y112</f>
        <v>1010635000</v>
      </c>
      <c r="D112" s="15">
        <f>'5.1 Land transport - Road'!Z112</f>
        <v>1869089000</v>
      </c>
      <c r="E112" s="15">
        <f>'5.2 Land transport - Rail'!S112</f>
        <v>232764000</v>
      </c>
      <c r="F112" s="15">
        <f>'5.3 Electricity and gas'!V112</f>
        <v>1353144000</v>
      </c>
      <c r="G112" s="15">
        <f>'5.4 Water and waste'!Z112</f>
        <v>742129000</v>
      </c>
      <c r="H112" s="15">
        <f>'5.5 Telecommunications'!AC112</f>
        <v>331812000</v>
      </c>
      <c r="I112" s="15">
        <f>'5.6 Health - Hospitals'!R112</f>
        <v>564158000</v>
      </c>
      <c r="J112" s="15">
        <f>'5.7 Education'!AA112</f>
        <v>811643000</v>
      </c>
      <c r="K112" s="15">
        <f>'5.7 Education'!AB112</f>
        <v>127002000</v>
      </c>
      <c r="L112" s="15">
        <f>'5.8 Other vertical infra'!AK112</f>
        <v>696026000</v>
      </c>
      <c r="M112" s="15">
        <f>'5.8 Other vertical infra'!AL112</f>
        <v>864906000</v>
      </c>
      <c r="N112" s="15"/>
      <c r="O112" s="15"/>
      <c r="P112" s="15">
        <f t="shared" si="5"/>
        <v>4528938000</v>
      </c>
      <c r="Q112" s="15">
        <f t="shared" si="7"/>
        <v>3063735000</v>
      </c>
      <c r="R112" s="15">
        <f t="shared" si="6"/>
        <v>7592673000</v>
      </c>
      <c r="S112" s="24"/>
      <c r="T112" s="24"/>
      <c r="U112" s="24"/>
      <c r="V112" s="24"/>
      <c r="W112" s="24"/>
      <c r="X112" s="24"/>
      <c r="Y112" s="24"/>
      <c r="Z112" s="24"/>
    </row>
    <row r="113" spans="1:26">
      <c r="A113" s="4">
        <f t="shared" si="4"/>
        <v>1975</v>
      </c>
      <c r="B113" s="15">
        <f>'5.1 Land transport - Road'!X113</f>
        <v>1048352000</v>
      </c>
      <c r="C113" s="15">
        <f>'5.1 Land transport - Road'!Y113</f>
        <v>1191283000</v>
      </c>
      <c r="D113" s="15">
        <f>'5.1 Land transport - Road'!Z113</f>
        <v>2239635000</v>
      </c>
      <c r="E113" s="15">
        <f>'5.2 Land transport - Rail'!S113</f>
        <v>285709000</v>
      </c>
      <c r="F113" s="15">
        <f>'5.3 Electricity and gas'!V113</f>
        <v>1650530000</v>
      </c>
      <c r="G113" s="15">
        <f>'5.4 Water and waste'!Z113</f>
        <v>889867000</v>
      </c>
      <c r="H113" s="15">
        <f>'5.5 Telecommunications'!AC113</f>
        <v>418970000</v>
      </c>
      <c r="I113" s="15">
        <f>'5.6 Health - Hospitals'!R113</f>
        <v>687503000</v>
      </c>
      <c r="J113" s="15">
        <f>'5.7 Education'!AA113</f>
        <v>1028119000</v>
      </c>
      <c r="K113" s="15">
        <f>'5.7 Education'!AB113</f>
        <v>157203000</v>
      </c>
      <c r="L113" s="15">
        <f>'5.8 Other vertical infra'!AK113</f>
        <v>831128000</v>
      </c>
      <c r="M113" s="15">
        <f>'5.8 Other vertical infra'!AL113</f>
        <v>1036891000</v>
      </c>
      <c r="N113" s="15"/>
      <c r="O113" s="15"/>
      <c r="P113" s="15">
        <f t="shared" si="5"/>
        <v>5484711000</v>
      </c>
      <c r="Q113" s="15">
        <f t="shared" si="7"/>
        <v>3740844000</v>
      </c>
      <c r="R113" s="15">
        <f t="shared" si="6"/>
        <v>9225555000</v>
      </c>
      <c r="S113" s="24"/>
      <c r="T113" s="24"/>
      <c r="U113" s="24"/>
      <c r="V113" s="24"/>
      <c r="W113" s="24"/>
      <c r="X113" s="24"/>
      <c r="Y113" s="24"/>
      <c r="Z113" s="24"/>
    </row>
    <row r="114" spans="1:26">
      <c r="A114" s="4">
        <f t="shared" si="4"/>
        <v>1976</v>
      </c>
      <c r="B114" s="15">
        <f>'5.1 Land transport - Road'!X114</f>
        <v>1271334000</v>
      </c>
      <c r="C114" s="15">
        <f>'5.1 Land transport - Road'!Y114</f>
        <v>1403785000</v>
      </c>
      <c r="D114" s="15">
        <f>'5.1 Land transport - Road'!Z114</f>
        <v>2675119000</v>
      </c>
      <c r="E114" s="15">
        <f>'5.2 Land transport - Rail'!S114</f>
        <v>376673000</v>
      </c>
      <c r="F114" s="15">
        <f>'5.3 Electricity and gas'!V114</f>
        <v>2053179000</v>
      </c>
      <c r="G114" s="15">
        <f>'5.4 Water and waste'!Z114</f>
        <v>1078324000</v>
      </c>
      <c r="H114" s="15">
        <f>'5.5 Telecommunications'!AC114</f>
        <v>533682000</v>
      </c>
      <c r="I114" s="15">
        <f>'5.6 Health - Hospitals'!R114</f>
        <v>846175000</v>
      </c>
      <c r="J114" s="15">
        <f>'5.7 Education'!AA114</f>
        <v>1311284000</v>
      </c>
      <c r="K114" s="15">
        <f>'5.7 Education'!AB114</f>
        <v>196426000</v>
      </c>
      <c r="L114" s="15">
        <f>'5.8 Other vertical infra'!AK114</f>
        <v>994111000</v>
      </c>
      <c r="M114" s="15">
        <f>'5.8 Other vertical infra'!AL114</f>
        <v>1260988000</v>
      </c>
      <c r="N114" s="15"/>
      <c r="O114" s="15"/>
      <c r="P114" s="15">
        <f t="shared" si="5"/>
        <v>6716977000</v>
      </c>
      <c r="Q114" s="15">
        <f t="shared" si="7"/>
        <v>4608984000</v>
      </c>
      <c r="R114" s="15">
        <f t="shared" si="6"/>
        <v>11325961000</v>
      </c>
      <c r="S114" s="24"/>
      <c r="T114" s="24"/>
      <c r="U114" s="24"/>
      <c r="V114" s="24"/>
      <c r="W114" s="24"/>
      <c r="X114" s="24"/>
      <c r="Y114" s="24"/>
      <c r="Z114" s="24"/>
    </row>
    <row r="115" spans="1:26">
      <c r="A115" s="4">
        <f t="shared" si="4"/>
        <v>1977</v>
      </c>
      <c r="B115" s="15">
        <f>'5.1 Land transport - Road'!X115</f>
        <v>1478710000</v>
      </c>
      <c r="C115" s="15">
        <f>'5.1 Land transport - Road'!Y115</f>
        <v>1594669000</v>
      </c>
      <c r="D115" s="15">
        <f>'5.1 Land transport - Road'!Z115</f>
        <v>3073379000</v>
      </c>
      <c r="E115" s="15">
        <f>'5.2 Land transport - Rail'!S115</f>
        <v>445119000</v>
      </c>
      <c r="F115" s="15">
        <f>'5.3 Electricity and gas'!V115</f>
        <v>2435441000</v>
      </c>
      <c r="G115" s="15">
        <f>'5.4 Water and waste'!Z115</f>
        <v>1240901000</v>
      </c>
      <c r="H115" s="15">
        <f>'5.5 Telecommunications'!AC115</f>
        <v>633935000</v>
      </c>
      <c r="I115" s="15">
        <f>'5.6 Health - Hospitals'!R115</f>
        <v>1009998000</v>
      </c>
      <c r="J115" s="15">
        <f>'5.7 Education'!AA115</f>
        <v>1587719000</v>
      </c>
      <c r="K115" s="15">
        <f>'5.7 Education'!AB115</f>
        <v>238459000</v>
      </c>
      <c r="L115" s="15">
        <f>'5.8 Other vertical infra'!AK115</f>
        <v>1135702000</v>
      </c>
      <c r="M115" s="15">
        <f>'5.8 Other vertical infra'!AL115</f>
        <v>1463185000</v>
      </c>
      <c r="N115" s="15"/>
      <c r="O115" s="15"/>
      <c r="P115" s="15">
        <f t="shared" si="5"/>
        <v>7828775000</v>
      </c>
      <c r="Q115" s="15">
        <f t="shared" si="7"/>
        <v>5435063000</v>
      </c>
      <c r="R115" s="15">
        <f t="shared" si="6"/>
        <v>13263838000</v>
      </c>
      <c r="S115" s="24"/>
      <c r="T115" s="24"/>
      <c r="U115" s="24"/>
      <c r="V115" s="24"/>
      <c r="W115" s="24"/>
      <c r="X115" s="24"/>
      <c r="Y115" s="24"/>
      <c r="Z115" s="24"/>
    </row>
    <row r="116" spans="1:26">
      <c r="A116" s="4">
        <f t="shared" si="4"/>
        <v>1978</v>
      </c>
      <c r="B116" s="15">
        <f>'5.1 Land transport - Road'!X116</f>
        <v>1665679000</v>
      </c>
      <c r="C116" s="15">
        <f>'5.1 Land transport - Road'!Y116</f>
        <v>1756166000</v>
      </c>
      <c r="D116" s="15">
        <f>'5.1 Land transport - Road'!Z116</f>
        <v>3421845000</v>
      </c>
      <c r="E116" s="15">
        <f>'5.2 Land transport - Rail'!S116</f>
        <v>496976000</v>
      </c>
      <c r="F116" s="15">
        <f>'5.3 Electricity and gas'!V116</f>
        <v>2810768000</v>
      </c>
      <c r="G116" s="15">
        <f>'5.4 Water and waste'!Z116</f>
        <v>1374706000</v>
      </c>
      <c r="H116" s="15">
        <f>'5.5 Telecommunications'!AC116</f>
        <v>717808000</v>
      </c>
      <c r="I116" s="15">
        <f>'5.6 Health - Hospitals'!R116</f>
        <v>1158852000</v>
      </c>
      <c r="J116" s="15">
        <f>'5.7 Education'!AA116</f>
        <v>1848625000</v>
      </c>
      <c r="K116" s="15">
        <f>'5.7 Education'!AB116</f>
        <v>283736000</v>
      </c>
      <c r="L116" s="15">
        <f>'5.8 Other vertical infra'!AK116</f>
        <v>1272036000</v>
      </c>
      <c r="M116" s="15">
        <f>'5.8 Other vertical infra'!AL116</f>
        <v>1646972000</v>
      </c>
      <c r="N116" s="15"/>
      <c r="O116" s="15"/>
      <c r="P116" s="15">
        <f t="shared" si="5"/>
        <v>8822103000</v>
      </c>
      <c r="Q116" s="15">
        <f t="shared" si="7"/>
        <v>6210221000</v>
      </c>
      <c r="R116" s="15">
        <f t="shared" si="6"/>
        <v>15032324000</v>
      </c>
      <c r="S116" s="24"/>
      <c r="T116" s="24"/>
      <c r="U116" s="24"/>
      <c r="V116" s="24"/>
      <c r="W116" s="24"/>
      <c r="X116" s="24"/>
      <c r="Y116" s="24"/>
      <c r="Z116" s="24"/>
    </row>
    <row r="117" spans="1:26">
      <c r="A117" s="4">
        <f t="shared" si="4"/>
        <v>1979</v>
      </c>
      <c r="B117" s="15">
        <f>'5.1 Land transport - Road'!X117</f>
        <v>1923579000</v>
      </c>
      <c r="C117" s="15">
        <f>'5.1 Land transport - Road'!Y117</f>
        <v>1982470000</v>
      </c>
      <c r="D117" s="15">
        <f>'5.1 Land transport - Road'!Z117</f>
        <v>3906049000</v>
      </c>
      <c r="E117" s="15">
        <f>'5.2 Land transport - Rail'!S117</f>
        <v>571764000</v>
      </c>
      <c r="F117" s="15">
        <f>'5.3 Electricity and gas'!V117</f>
        <v>3281854000</v>
      </c>
      <c r="G117" s="15">
        <f>'5.4 Water and waste'!Z117</f>
        <v>1549667000</v>
      </c>
      <c r="H117" s="15">
        <f>'5.5 Telecommunications'!AC117</f>
        <v>838054000</v>
      </c>
      <c r="I117" s="15">
        <f>'5.6 Health - Hospitals'!R117</f>
        <v>1361595000</v>
      </c>
      <c r="J117" s="15">
        <f>'5.7 Education'!AA117</f>
        <v>2177627000</v>
      </c>
      <c r="K117" s="15">
        <f>'5.7 Education'!AB117</f>
        <v>346713000</v>
      </c>
      <c r="L117" s="15">
        <f>'5.8 Other vertical infra'!AK117</f>
        <v>1471159000</v>
      </c>
      <c r="M117" s="15">
        <f>'5.8 Other vertical infra'!AL117</f>
        <v>1891711000</v>
      </c>
      <c r="N117" s="15"/>
      <c r="O117" s="15"/>
      <c r="P117" s="15">
        <f t="shared" si="5"/>
        <v>10147388000</v>
      </c>
      <c r="Q117" s="15">
        <f t="shared" si="7"/>
        <v>7248805000</v>
      </c>
      <c r="R117" s="15">
        <f t="shared" si="6"/>
        <v>17396193000</v>
      </c>
      <c r="S117" s="24"/>
      <c r="T117" s="24"/>
      <c r="U117" s="24"/>
      <c r="V117" s="24"/>
      <c r="W117" s="24"/>
      <c r="X117" s="24"/>
      <c r="Y117" s="24"/>
      <c r="Z117" s="24"/>
    </row>
    <row r="118" spans="1:26">
      <c r="A118" s="4">
        <f t="shared" si="4"/>
        <v>1980</v>
      </c>
      <c r="B118" s="15">
        <f>'5.1 Land transport - Road'!X118</f>
        <v>2216517000</v>
      </c>
      <c r="C118" s="15">
        <f>'5.1 Land transport - Road'!Y118</f>
        <v>2244358000</v>
      </c>
      <c r="D118" s="15">
        <f>'5.1 Land transport - Road'!Z118</f>
        <v>4460875000</v>
      </c>
      <c r="E118" s="15">
        <f>'5.2 Land transport - Rail'!S118</f>
        <v>653762000</v>
      </c>
      <c r="F118" s="15">
        <f>'5.3 Electricity and gas'!V118</f>
        <v>3738870000</v>
      </c>
      <c r="G118" s="15">
        <f>'5.4 Water and waste'!Z118</f>
        <v>1761724000</v>
      </c>
      <c r="H118" s="15">
        <f>'5.5 Telecommunications'!AC118</f>
        <v>949411000</v>
      </c>
      <c r="I118" s="15">
        <f>'5.6 Health - Hospitals'!R118</f>
        <v>1599818000</v>
      </c>
      <c r="J118" s="15">
        <f>'5.7 Education'!AA118</f>
        <v>2538413000</v>
      </c>
      <c r="K118" s="15">
        <f>'5.7 Education'!AB118</f>
        <v>424611000</v>
      </c>
      <c r="L118" s="15">
        <f>'5.8 Other vertical infra'!AK118</f>
        <v>1735221000</v>
      </c>
      <c r="M118" s="15">
        <f>'5.8 Other vertical infra'!AL118</f>
        <v>2169312000</v>
      </c>
      <c r="N118" s="15"/>
      <c r="O118" s="15"/>
      <c r="P118" s="15">
        <f t="shared" si="5"/>
        <v>11564642000</v>
      </c>
      <c r="Q118" s="15">
        <f t="shared" si="7"/>
        <v>8467375000</v>
      </c>
      <c r="R118" s="15">
        <f t="shared" si="6"/>
        <v>20032017000</v>
      </c>
      <c r="S118" s="24"/>
      <c r="T118" s="24"/>
      <c r="U118" s="24"/>
      <c r="V118" s="24"/>
      <c r="W118" s="24"/>
      <c r="X118" s="24"/>
      <c r="Y118" s="24"/>
      <c r="Z118" s="24"/>
    </row>
    <row r="119" spans="1:26">
      <c r="A119" s="4">
        <f t="shared" si="4"/>
        <v>1981</v>
      </c>
      <c r="B119" s="15">
        <f>'5.1 Land transport - Road'!X119</f>
        <v>2566715000</v>
      </c>
      <c r="C119" s="15">
        <f>'5.1 Land transport - Road'!Y119</f>
        <v>2547913000</v>
      </c>
      <c r="D119" s="15">
        <f>'5.1 Land transport - Road'!Z119</f>
        <v>5114628000</v>
      </c>
      <c r="E119" s="15">
        <f>'5.2 Land transport - Rail'!S119</f>
        <v>744333000</v>
      </c>
      <c r="F119" s="15">
        <f>'5.3 Electricity and gas'!V119</f>
        <v>4278252000</v>
      </c>
      <c r="G119" s="15">
        <f>'5.4 Water and waste'!Z119</f>
        <v>2013477000</v>
      </c>
      <c r="H119" s="15">
        <f>'5.5 Telecommunications'!AC119</f>
        <v>1107776000</v>
      </c>
      <c r="I119" s="15">
        <f>'5.6 Health - Hospitals'!R119</f>
        <v>1871009000</v>
      </c>
      <c r="J119" s="15">
        <f>'5.7 Education'!AA119</f>
        <v>2964389000</v>
      </c>
      <c r="K119" s="15">
        <f>'5.7 Education'!AB119</f>
        <v>518342000</v>
      </c>
      <c r="L119" s="15">
        <f>'5.8 Other vertical infra'!AK119</f>
        <v>2063007000</v>
      </c>
      <c r="M119" s="15">
        <f>'5.8 Other vertical infra'!AL119</f>
        <v>2480247000</v>
      </c>
      <c r="N119" s="15"/>
      <c r="O119" s="15"/>
      <c r="P119" s="15">
        <f t="shared" si="5"/>
        <v>13258466000</v>
      </c>
      <c r="Q119" s="15">
        <f t="shared" si="7"/>
        <v>9896994000</v>
      </c>
      <c r="R119" s="15">
        <f t="shared" si="6"/>
        <v>23155460000</v>
      </c>
      <c r="S119" s="24"/>
      <c r="T119" s="24"/>
      <c r="U119" s="24"/>
      <c r="V119" s="24"/>
      <c r="W119" s="24"/>
      <c r="X119" s="24"/>
      <c r="Y119" s="24"/>
      <c r="Z119" s="24"/>
    </row>
    <row r="120" spans="1:26">
      <c r="A120" s="4">
        <f t="shared" si="4"/>
        <v>1982</v>
      </c>
      <c r="B120" s="15">
        <f>'5.1 Land transport - Road'!X120</f>
        <v>2960442000</v>
      </c>
      <c r="C120" s="15">
        <f>'5.1 Land transport - Road'!Y120</f>
        <v>2887641000</v>
      </c>
      <c r="D120" s="15">
        <f>'5.1 Land transport - Road'!Z120</f>
        <v>5848083000</v>
      </c>
      <c r="E120" s="15">
        <f>'5.2 Land transport - Rail'!S120</f>
        <v>866648000</v>
      </c>
      <c r="F120" s="15">
        <f>'5.3 Electricity and gas'!V120</f>
        <v>4961556000</v>
      </c>
      <c r="G120" s="15">
        <f>'5.4 Water and waste'!Z120</f>
        <v>2291742000</v>
      </c>
      <c r="H120" s="15">
        <f>'5.5 Telecommunications'!AC120</f>
        <v>1303094000</v>
      </c>
      <c r="I120" s="15">
        <f>'5.6 Health - Hospitals'!R120</f>
        <v>2154696000</v>
      </c>
      <c r="J120" s="15">
        <f>'5.7 Education'!AA120</f>
        <v>3442940000</v>
      </c>
      <c r="K120" s="15">
        <f>'5.7 Education'!AB120</f>
        <v>626245000</v>
      </c>
      <c r="L120" s="15">
        <f>'5.8 Other vertical infra'!AK120</f>
        <v>2479042000</v>
      </c>
      <c r="M120" s="15">
        <f>'5.8 Other vertical infra'!AL120</f>
        <v>2806636000</v>
      </c>
      <c r="N120" s="15"/>
      <c r="O120" s="15"/>
      <c r="P120" s="15">
        <f t="shared" si="5"/>
        <v>15271123000</v>
      </c>
      <c r="Q120" s="15">
        <f t="shared" si="7"/>
        <v>11509559000</v>
      </c>
      <c r="R120" s="15">
        <f t="shared" si="6"/>
        <v>26780682000</v>
      </c>
      <c r="S120" s="24"/>
      <c r="T120" s="24"/>
      <c r="U120" s="24"/>
      <c r="V120" s="24"/>
      <c r="W120" s="24"/>
      <c r="X120" s="24"/>
      <c r="Y120" s="24"/>
      <c r="Z120" s="24"/>
    </row>
    <row r="121" spans="1:26">
      <c r="A121" s="4">
        <f t="shared" si="4"/>
        <v>1983</v>
      </c>
      <c r="B121" s="15">
        <f>'5.1 Land transport - Road'!X121</f>
        <v>3171258000</v>
      </c>
      <c r="C121" s="15">
        <f>'5.1 Land transport - Road'!Y121</f>
        <v>3045098000</v>
      </c>
      <c r="D121" s="15">
        <f>'5.1 Land transport - Road'!Z121</f>
        <v>6216356000</v>
      </c>
      <c r="E121" s="15">
        <f>'5.2 Land transport - Rail'!S121</f>
        <v>938247000</v>
      </c>
      <c r="F121" s="15">
        <f>'5.3 Electricity and gas'!V121</f>
        <v>5423122000</v>
      </c>
      <c r="G121" s="15">
        <f>'5.4 Water and waste'!Z121</f>
        <v>2427670000</v>
      </c>
      <c r="H121" s="15">
        <f>'5.5 Telecommunications'!AC121</f>
        <v>1459515000</v>
      </c>
      <c r="I121" s="15">
        <f>'5.6 Health - Hospitals'!R121</f>
        <v>2296546000</v>
      </c>
      <c r="J121" s="15">
        <f>'5.7 Education'!AA121</f>
        <v>3709037000</v>
      </c>
      <c r="K121" s="15">
        <f>'5.7 Education'!AB121</f>
        <v>704500000</v>
      </c>
      <c r="L121" s="15">
        <f>'5.8 Other vertical infra'!AK121</f>
        <v>2760146000</v>
      </c>
      <c r="M121" s="15">
        <f>'5.8 Other vertical infra'!AL121</f>
        <v>2952743000</v>
      </c>
      <c r="N121" s="15"/>
      <c r="O121" s="15"/>
      <c r="P121" s="15">
        <f t="shared" si="5"/>
        <v>16464910000</v>
      </c>
      <c r="Q121" s="15">
        <f t="shared" si="7"/>
        <v>12422972000</v>
      </c>
      <c r="R121" s="15">
        <f t="shared" si="6"/>
        <v>28887882000</v>
      </c>
      <c r="S121" s="24"/>
      <c r="T121" s="24"/>
      <c r="U121" s="24"/>
      <c r="V121" s="24"/>
      <c r="W121" s="24"/>
      <c r="X121" s="24"/>
      <c r="Y121" s="24"/>
      <c r="Z121" s="24"/>
    </row>
    <row r="122" spans="1:26">
      <c r="A122" s="4">
        <f t="shared" si="4"/>
        <v>1984</v>
      </c>
      <c r="B122" s="15">
        <f>'5.1 Land transport - Road'!X122</f>
        <v>3337052000</v>
      </c>
      <c r="C122" s="15">
        <f>'5.1 Land transport - Road'!Y122</f>
        <v>3170481000</v>
      </c>
      <c r="D122" s="15">
        <f>'5.1 Land transport - Road'!Z122</f>
        <v>6507533000</v>
      </c>
      <c r="E122" s="15">
        <f>'5.2 Land transport - Rail'!S122</f>
        <v>968706000</v>
      </c>
      <c r="F122" s="15">
        <f>'5.3 Electricity and gas'!V122</f>
        <v>5839192000</v>
      </c>
      <c r="G122" s="15">
        <f>'5.4 Water and waste'!Z122</f>
        <v>2508640000</v>
      </c>
      <c r="H122" s="15">
        <f>'5.5 Telecommunications'!AC122</f>
        <v>1699158000</v>
      </c>
      <c r="I122" s="15">
        <f>'5.6 Health - Hospitals'!R122</f>
        <v>2392309000</v>
      </c>
      <c r="J122" s="15">
        <f>'5.7 Education'!AA122</f>
        <v>3923921000</v>
      </c>
      <c r="K122" s="15">
        <f>'5.7 Education'!AB122</f>
        <v>773352000</v>
      </c>
      <c r="L122" s="15">
        <f>'5.8 Other vertical infra'!AK122</f>
        <v>2928428000</v>
      </c>
      <c r="M122" s="15">
        <f>'5.8 Other vertical infra'!AL122</f>
        <v>3059813000</v>
      </c>
      <c r="N122" s="15"/>
      <c r="O122" s="15"/>
      <c r="P122" s="15">
        <f t="shared" si="5"/>
        <v>17523229000</v>
      </c>
      <c r="Q122" s="15">
        <f t="shared" si="7"/>
        <v>13077823000</v>
      </c>
      <c r="R122" s="15">
        <f t="shared" si="6"/>
        <v>30601052000</v>
      </c>
      <c r="S122" s="24"/>
      <c r="T122" s="24"/>
      <c r="U122" s="24"/>
      <c r="V122" s="24"/>
      <c r="W122" s="24"/>
      <c r="X122" s="24"/>
      <c r="Y122" s="24"/>
      <c r="Z122" s="24"/>
    </row>
    <row r="123" spans="1:26">
      <c r="A123" s="4">
        <f t="shared" si="4"/>
        <v>1985</v>
      </c>
      <c r="B123" s="15">
        <f>'5.1 Land transport - Road'!X123</f>
        <v>3674526000</v>
      </c>
      <c r="C123" s="15">
        <f>'5.1 Land transport - Road'!Y123</f>
        <v>3448396000</v>
      </c>
      <c r="D123" s="15">
        <f>'5.1 Land transport - Road'!Z123</f>
        <v>7122922000</v>
      </c>
      <c r="E123" s="15">
        <f>'5.2 Land transport - Rail'!S123</f>
        <v>1075469000</v>
      </c>
      <c r="F123" s="15">
        <f>'5.3 Electricity and gas'!V123</f>
        <v>6409263000</v>
      </c>
      <c r="G123" s="15">
        <f>'5.4 Water and waste'!Z123</f>
        <v>2699426000</v>
      </c>
      <c r="H123" s="15">
        <f>'5.5 Telecommunications'!AC123</f>
        <v>2051042000</v>
      </c>
      <c r="I123" s="15">
        <f>'5.6 Health - Hospitals'!R123</f>
        <v>2596667000</v>
      </c>
      <c r="J123" s="15">
        <f>'5.7 Education'!AA123</f>
        <v>4320215000</v>
      </c>
      <c r="K123" s="15">
        <f>'5.7 Education'!AB123</f>
        <v>885979000</v>
      </c>
      <c r="L123" s="15">
        <f>'5.8 Other vertical infra'!AK123</f>
        <v>3246960000</v>
      </c>
      <c r="M123" s="15">
        <f>'5.8 Other vertical infra'!AL123</f>
        <v>3325981000</v>
      </c>
      <c r="N123" s="15"/>
      <c r="O123" s="15"/>
      <c r="P123" s="15">
        <f t="shared" si="5"/>
        <v>19358122000</v>
      </c>
      <c r="Q123" s="15">
        <f t="shared" si="7"/>
        <v>14375802000</v>
      </c>
      <c r="R123" s="15">
        <f t="shared" si="6"/>
        <v>33733924000</v>
      </c>
      <c r="S123" s="24"/>
      <c r="T123" s="24"/>
      <c r="U123" s="24"/>
      <c r="V123" s="24"/>
      <c r="W123" s="24"/>
      <c r="X123" s="24"/>
      <c r="Y123" s="24"/>
      <c r="Z123" s="24"/>
    </row>
    <row r="124" spans="1:26">
      <c r="A124" s="4">
        <f t="shared" si="4"/>
        <v>1986</v>
      </c>
      <c r="B124" s="15">
        <f>'5.1 Land transport - Road'!X124</f>
        <v>4132843000</v>
      </c>
      <c r="C124" s="15">
        <f>'5.1 Land transport - Road'!Y124</f>
        <v>3837857000</v>
      </c>
      <c r="D124" s="15">
        <f>'5.1 Land transport - Road'!Z124</f>
        <v>7970700000</v>
      </c>
      <c r="E124" s="15">
        <f>'5.2 Land transport - Rail'!S124</f>
        <v>1215725000</v>
      </c>
      <c r="F124" s="15">
        <f>'5.3 Electricity and gas'!V124</f>
        <v>7273852000</v>
      </c>
      <c r="G124" s="15">
        <f>'5.4 Water and waste'!Z124</f>
        <v>2989603000</v>
      </c>
      <c r="H124" s="15">
        <f>'5.5 Telecommunications'!AC124</f>
        <v>2617074000</v>
      </c>
      <c r="I124" s="15">
        <f>'5.6 Health - Hospitals'!R124</f>
        <v>2890971000</v>
      </c>
      <c r="J124" s="15">
        <f>'5.7 Education'!AA124</f>
        <v>4915656000</v>
      </c>
      <c r="K124" s="15">
        <f>'5.7 Education'!AB124</f>
        <v>1029109000</v>
      </c>
      <c r="L124" s="15">
        <f>'5.8 Other vertical infra'!AK124</f>
        <v>3811843000</v>
      </c>
      <c r="M124" s="15">
        <f>'5.8 Other vertical infra'!AL124</f>
        <v>3741184000</v>
      </c>
      <c r="N124" s="15"/>
      <c r="O124" s="15"/>
      <c r="P124" s="15">
        <f t="shared" si="5"/>
        <v>22066954000</v>
      </c>
      <c r="Q124" s="15">
        <f t="shared" si="7"/>
        <v>16388763000</v>
      </c>
      <c r="R124" s="15">
        <f t="shared" si="6"/>
        <v>38455717000</v>
      </c>
      <c r="S124" s="24"/>
      <c r="T124" s="24"/>
      <c r="U124" s="24"/>
      <c r="V124" s="24"/>
      <c r="W124" s="24"/>
      <c r="X124" s="24"/>
      <c r="Y124" s="24"/>
      <c r="Z124" s="24"/>
    </row>
    <row r="125" spans="1:26">
      <c r="A125" s="4">
        <f t="shared" si="4"/>
        <v>1987</v>
      </c>
      <c r="B125" s="15">
        <f>'5.1 Land transport - Road'!X125</f>
        <v>4610254000</v>
      </c>
      <c r="C125" s="15">
        <f>'5.1 Land transport - Road'!Y125</f>
        <v>4220103000</v>
      </c>
      <c r="D125" s="15">
        <f>'5.1 Land transport - Road'!Z125</f>
        <v>8830357000</v>
      </c>
      <c r="E125" s="15">
        <f>'5.2 Land transport - Rail'!S125</f>
        <v>1354422000</v>
      </c>
      <c r="F125" s="15">
        <f>'5.3 Electricity and gas'!V125</f>
        <v>8210042000</v>
      </c>
      <c r="G125" s="15">
        <f>'5.4 Water and waste'!Z125</f>
        <v>3319426000</v>
      </c>
      <c r="H125" s="15">
        <f>'5.5 Telecommunications'!AC125</f>
        <v>3291844000</v>
      </c>
      <c r="I125" s="15">
        <f>'5.6 Health - Hospitals'!R125</f>
        <v>3205716000</v>
      </c>
      <c r="J125" s="15">
        <f>'5.7 Education'!AA125</f>
        <v>5535383000</v>
      </c>
      <c r="K125" s="15">
        <f>'5.7 Education'!AB125</f>
        <v>1204599000</v>
      </c>
      <c r="L125" s="15">
        <f>'5.8 Other vertical infra'!AK125</f>
        <v>4528554000</v>
      </c>
      <c r="M125" s="15">
        <f>'5.8 Other vertical infra'!AL125</f>
        <v>4166537000</v>
      </c>
      <c r="N125" s="15"/>
      <c r="O125" s="15"/>
      <c r="P125" s="15">
        <f t="shared" si="5"/>
        <v>25006091000</v>
      </c>
      <c r="Q125" s="15">
        <f t="shared" si="7"/>
        <v>18640789000</v>
      </c>
      <c r="R125" s="15">
        <f t="shared" si="6"/>
        <v>43646880000</v>
      </c>
      <c r="S125" s="24"/>
      <c r="T125" s="24"/>
      <c r="U125" s="24"/>
      <c r="V125" s="24"/>
      <c r="W125" s="24"/>
      <c r="X125" s="24"/>
      <c r="Y125" s="24"/>
      <c r="Z125" s="24"/>
    </row>
    <row r="126" spans="1:26">
      <c r="A126" s="4">
        <f t="shared" si="4"/>
        <v>1988</v>
      </c>
      <c r="B126" s="15">
        <f>'5.1 Land transport - Road'!X126</f>
        <v>4977071000</v>
      </c>
      <c r="C126" s="15">
        <f>'5.1 Land transport - Road'!Y126</f>
        <v>4519155000</v>
      </c>
      <c r="D126" s="15">
        <f>'5.1 Land transport - Road'!Z126</f>
        <v>9496226000</v>
      </c>
      <c r="E126" s="15">
        <f>'5.2 Land transport - Rail'!S126</f>
        <v>1461443000</v>
      </c>
      <c r="F126" s="15">
        <f>'5.3 Electricity and gas'!V126</f>
        <v>8961603000</v>
      </c>
      <c r="G126" s="15">
        <f>'5.4 Water and waste'!Z126</f>
        <v>3549352000</v>
      </c>
      <c r="H126" s="15">
        <f>'5.5 Telecommunications'!AC126</f>
        <v>3307220000</v>
      </c>
      <c r="I126" s="15">
        <f>'5.6 Health - Hospitals'!R126</f>
        <v>3467844000</v>
      </c>
      <c r="J126" s="15">
        <f>'5.7 Education'!AA126</f>
        <v>6086239000</v>
      </c>
      <c r="K126" s="15">
        <f>'5.7 Education'!AB126</f>
        <v>1346867000</v>
      </c>
      <c r="L126" s="15">
        <f>'5.8 Other vertical infra'!AK126</f>
        <v>4956024000</v>
      </c>
      <c r="M126" s="15">
        <f>'5.8 Other vertical infra'!AL126</f>
        <v>4523477000</v>
      </c>
      <c r="N126" s="15"/>
      <c r="O126" s="15"/>
      <c r="P126" s="15">
        <f t="shared" si="5"/>
        <v>26775844000</v>
      </c>
      <c r="Q126" s="15">
        <f t="shared" si="7"/>
        <v>20380451000</v>
      </c>
      <c r="R126" s="15">
        <f t="shared" si="6"/>
        <v>47156295000</v>
      </c>
      <c r="S126" s="24"/>
      <c r="T126" s="24"/>
      <c r="U126" s="24"/>
      <c r="V126" s="24"/>
      <c r="W126" s="24"/>
      <c r="X126" s="24"/>
      <c r="Y126" s="24"/>
      <c r="Z126" s="24"/>
    </row>
    <row r="127" spans="1:26">
      <c r="A127" s="4">
        <f t="shared" si="4"/>
        <v>1989</v>
      </c>
      <c r="B127" s="15">
        <f>'5.1 Land transport - Road'!X127</f>
        <v>5298776000</v>
      </c>
      <c r="C127" s="15">
        <f>'5.1 Land transport - Road'!Y127</f>
        <v>4776712000</v>
      </c>
      <c r="D127" s="15">
        <f>'5.1 Land transport - Road'!Z127</f>
        <v>10075488000</v>
      </c>
      <c r="E127" s="15">
        <f>'5.2 Land transport - Rail'!S127</f>
        <v>1547793000</v>
      </c>
      <c r="F127" s="15">
        <f>'5.3 Electricity and gas'!V127</f>
        <v>9706493000</v>
      </c>
      <c r="G127" s="15">
        <f>'5.4 Water and waste'!Z127</f>
        <v>3703596000</v>
      </c>
      <c r="H127" s="15">
        <f>'5.5 Telecommunications'!AC127</f>
        <v>3948110000</v>
      </c>
      <c r="I127" s="15">
        <f>'5.6 Health - Hospitals'!R127</f>
        <v>3713141000</v>
      </c>
      <c r="J127" s="15">
        <f>'5.7 Education'!AA127</f>
        <v>6581132000</v>
      </c>
      <c r="K127" s="15">
        <f>'5.7 Education'!AB127</f>
        <v>1456685000</v>
      </c>
      <c r="L127" s="15">
        <f>'5.8 Other vertical infra'!AK127</f>
        <v>5282790000</v>
      </c>
      <c r="M127" s="15">
        <f>'5.8 Other vertical infra'!AL127</f>
        <v>4905042000</v>
      </c>
      <c r="N127" s="15"/>
      <c r="O127" s="15"/>
      <c r="P127" s="15">
        <f t="shared" si="5"/>
        <v>28981480000</v>
      </c>
      <c r="Q127" s="15">
        <f t="shared" si="7"/>
        <v>21938790000</v>
      </c>
      <c r="R127" s="15">
        <f t="shared" si="6"/>
        <v>50920270000</v>
      </c>
      <c r="S127" s="24"/>
      <c r="T127" s="24"/>
      <c r="U127" s="24"/>
      <c r="V127" s="24"/>
      <c r="W127" s="24"/>
      <c r="X127" s="24"/>
      <c r="Y127" s="24"/>
      <c r="Z127" s="24"/>
    </row>
    <row r="128" spans="1:26">
      <c r="A128" s="4">
        <f t="shared" si="4"/>
        <v>1990</v>
      </c>
      <c r="B128" s="15">
        <f>'5.1 Land transport - Road'!X128</f>
        <v>5569746000</v>
      </c>
      <c r="C128" s="15">
        <f>'5.1 Land transport - Road'!Y128</f>
        <v>5139594000</v>
      </c>
      <c r="D128" s="15">
        <f>'5.1 Land transport - Road'!Z128</f>
        <v>10709340000</v>
      </c>
      <c r="E128" s="15">
        <f>'5.2 Land transport - Rail'!S128</f>
        <v>1659683000</v>
      </c>
      <c r="F128" s="15">
        <f>'5.3 Electricity and gas'!V128</f>
        <v>10463710000</v>
      </c>
      <c r="G128" s="15">
        <f>'5.4 Water and waste'!Z128</f>
        <v>3906844000</v>
      </c>
      <c r="H128" s="15">
        <f>'5.5 Telecommunications'!AC128</f>
        <v>4649953000</v>
      </c>
      <c r="I128" s="15">
        <f>'5.6 Health - Hospitals'!R128</f>
        <v>4036381000</v>
      </c>
      <c r="J128" s="15">
        <f>'5.7 Education'!AA128</f>
        <v>7123477000</v>
      </c>
      <c r="K128" s="15">
        <f>'5.7 Education'!AB128</f>
        <v>1531775000</v>
      </c>
      <c r="L128" s="15">
        <f>'5.8 Other vertical infra'!AK128</f>
        <v>5779464000</v>
      </c>
      <c r="M128" s="15">
        <f>'5.8 Other vertical infra'!AL128</f>
        <v>5580254000</v>
      </c>
      <c r="N128" s="15">
        <f>'5.8 Other vertical infra'!AM128</f>
        <v>1403335000</v>
      </c>
      <c r="O128" s="15"/>
      <c r="P128" s="15">
        <f t="shared" si="5"/>
        <v>31389530000</v>
      </c>
      <c r="Q128" s="15">
        <f t="shared" si="7"/>
        <v>25454686000</v>
      </c>
      <c r="R128" s="15">
        <f t="shared" si="6"/>
        <v>56844216000</v>
      </c>
      <c r="S128" s="24"/>
      <c r="T128" s="24"/>
      <c r="U128" s="24"/>
      <c r="V128" s="24"/>
      <c r="W128" s="24"/>
      <c r="X128" s="24"/>
      <c r="Y128" s="24"/>
      <c r="Z128" s="24"/>
    </row>
    <row r="129" spans="1:26">
      <c r="A129" s="4">
        <f t="shared" si="4"/>
        <v>1991</v>
      </c>
      <c r="B129" s="15">
        <f>'5.1 Land transport - Road'!X129</f>
        <v>5671963000</v>
      </c>
      <c r="C129" s="15">
        <f>'5.1 Land transport - Road'!Y129</f>
        <v>5161929000</v>
      </c>
      <c r="D129" s="15">
        <f>'5.1 Land transport - Road'!Z129</f>
        <v>10833892000</v>
      </c>
      <c r="E129" s="15">
        <f>'5.2 Land transport - Rail'!S129</f>
        <v>1734789000</v>
      </c>
      <c r="F129" s="15">
        <f>'5.3 Electricity and gas'!V129</f>
        <v>11110577000</v>
      </c>
      <c r="G129" s="15">
        <f>'5.4 Water and waste'!Z129</f>
        <v>3900956000</v>
      </c>
      <c r="H129" s="15">
        <f>'5.5 Telecommunications'!AC129</f>
        <v>5241443000</v>
      </c>
      <c r="I129" s="15">
        <f>'5.6 Health - Hospitals'!R129</f>
        <v>4096851000</v>
      </c>
      <c r="J129" s="15">
        <f>'5.7 Education'!AA129</f>
        <v>7207000000</v>
      </c>
      <c r="K129" s="15">
        <f>'5.7 Education'!AB129</f>
        <v>1704860000</v>
      </c>
      <c r="L129" s="15">
        <f>'5.8 Other vertical infra'!AK129</f>
        <v>6151727000</v>
      </c>
      <c r="M129" s="15">
        <f>'5.8 Other vertical infra'!AL129</f>
        <v>5990286000</v>
      </c>
      <c r="N129" s="15">
        <f>'5.8 Other vertical infra'!AM129</f>
        <v>1425749000</v>
      </c>
      <c r="O129" s="15"/>
      <c r="P129" s="15">
        <f t="shared" si="5"/>
        <v>32821657000</v>
      </c>
      <c r="Q129" s="15">
        <f t="shared" si="7"/>
        <v>26576473000</v>
      </c>
      <c r="R129" s="15">
        <f t="shared" si="6"/>
        <v>59398130000</v>
      </c>
      <c r="S129" s="24"/>
      <c r="T129" s="24"/>
      <c r="U129" s="24"/>
      <c r="V129" s="24"/>
      <c r="W129" s="24"/>
      <c r="X129" s="24"/>
      <c r="Y129" s="24"/>
      <c r="Z129" s="24"/>
    </row>
    <row r="130" spans="1:26">
      <c r="A130" s="4">
        <f t="shared" si="4"/>
        <v>1992</v>
      </c>
      <c r="B130" s="15">
        <f>'5.1 Land transport - Road'!X130</f>
        <v>5647711000</v>
      </c>
      <c r="C130" s="15">
        <f>'5.1 Land transport - Road'!Y130</f>
        <v>5092093000</v>
      </c>
      <c r="D130" s="15">
        <f>'5.1 Land transport - Road'!Z130</f>
        <v>10739804000</v>
      </c>
      <c r="E130" s="15">
        <f>'5.2 Land transport - Rail'!S130</f>
        <v>1749666000</v>
      </c>
      <c r="F130" s="15">
        <f>'5.3 Electricity and gas'!V130</f>
        <v>11265894000</v>
      </c>
      <c r="G130" s="15">
        <f>'5.4 Water and waste'!Z130</f>
        <v>3827802000</v>
      </c>
      <c r="H130" s="15">
        <f>'5.5 Telecommunications'!AC130</f>
        <v>5611013000</v>
      </c>
      <c r="I130" s="15">
        <f>'5.6 Health - Hospitals'!R130</f>
        <v>4051271000</v>
      </c>
      <c r="J130" s="15">
        <f>'5.7 Education'!AA130</f>
        <v>7063271000</v>
      </c>
      <c r="K130" s="15">
        <f>'5.7 Education'!AB130</f>
        <v>1897736000</v>
      </c>
      <c r="L130" s="15">
        <f>'5.8 Other vertical infra'!AK130</f>
        <v>6536343000</v>
      </c>
      <c r="M130" s="15">
        <f>'5.8 Other vertical infra'!AL130</f>
        <v>5938733000</v>
      </c>
      <c r="N130" s="15">
        <f>'5.8 Other vertical infra'!AM130</f>
        <v>1418346000</v>
      </c>
      <c r="O130" s="15"/>
      <c r="P130" s="15">
        <f t="shared" si="5"/>
        <v>33194179000</v>
      </c>
      <c r="Q130" s="15">
        <f t="shared" si="7"/>
        <v>26905700000</v>
      </c>
      <c r="R130" s="15">
        <f t="shared" si="6"/>
        <v>60099879000</v>
      </c>
      <c r="S130" s="24"/>
      <c r="T130" s="24"/>
      <c r="U130" s="24"/>
      <c r="V130" s="24"/>
      <c r="W130" s="24"/>
      <c r="X130" s="24"/>
      <c r="Y130" s="24"/>
      <c r="Z130" s="24"/>
    </row>
    <row r="131" spans="1:26">
      <c r="A131" s="4">
        <f t="shared" si="4"/>
        <v>1993</v>
      </c>
      <c r="B131" s="15">
        <f>'5.1 Land transport - Road'!X131</f>
        <v>5634382000</v>
      </c>
      <c r="C131" s="15">
        <f>'5.1 Land transport - Road'!Y131</f>
        <v>5063037000</v>
      </c>
      <c r="D131" s="15">
        <f>'5.1 Land transport - Road'!Z131</f>
        <v>10697419000</v>
      </c>
      <c r="E131" s="15">
        <f>'5.2 Land transport - Rail'!S131</f>
        <v>1294852000</v>
      </c>
      <c r="F131" s="15">
        <f>'5.3 Electricity and gas'!V131</f>
        <v>11302347000</v>
      </c>
      <c r="G131" s="15">
        <f>'5.4 Water and waste'!Z131</f>
        <v>3752866000</v>
      </c>
      <c r="H131" s="15">
        <f>'5.5 Telecommunications'!AC131</f>
        <v>5756168000</v>
      </c>
      <c r="I131" s="15">
        <f>'5.6 Health - Hospitals'!R131</f>
        <v>4087845000</v>
      </c>
      <c r="J131" s="15">
        <f>'5.7 Education'!AA131</f>
        <v>7120994000</v>
      </c>
      <c r="K131" s="15">
        <f>'5.7 Education'!AB131</f>
        <v>2098204000</v>
      </c>
      <c r="L131" s="15">
        <f>'5.8 Other vertical infra'!AK131</f>
        <v>6739670000</v>
      </c>
      <c r="M131" s="15">
        <f>'5.8 Other vertical infra'!AL131</f>
        <v>5544341000</v>
      </c>
      <c r="N131" s="15">
        <f>'5.8 Other vertical infra'!AM131</f>
        <v>1443253000</v>
      </c>
      <c r="O131" s="15"/>
      <c r="P131" s="15">
        <f t="shared" si="5"/>
        <v>32803652000</v>
      </c>
      <c r="Q131" s="15">
        <f t="shared" si="7"/>
        <v>27034307000</v>
      </c>
      <c r="R131" s="15">
        <f t="shared" si="6"/>
        <v>59837959000</v>
      </c>
      <c r="S131" s="24"/>
      <c r="T131" s="24"/>
      <c r="U131" s="24"/>
      <c r="V131" s="24"/>
      <c r="W131" s="24"/>
      <c r="X131" s="24"/>
      <c r="Y131" s="24"/>
      <c r="Z131" s="24"/>
    </row>
    <row r="132" spans="1:26">
      <c r="A132" s="4">
        <f t="shared" si="4"/>
        <v>1994</v>
      </c>
      <c r="B132" s="15">
        <f>'5.1 Land transport - Road'!X132</f>
        <v>5693929000</v>
      </c>
      <c r="C132" s="15">
        <f>'5.1 Land transport - Road'!Y132</f>
        <v>5108872000</v>
      </c>
      <c r="D132" s="15">
        <f>'5.1 Land transport - Road'!Z132</f>
        <v>10802801000</v>
      </c>
      <c r="E132" s="15">
        <f>'5.2 Land transport - Rail'!S132</f>
        <v>722362000</v>
      </c>
      <c r="F132" s="15">
        <f>'5.3 Electricity and gas'!V132</f>
        <v>11307872000</v>
      </c>
      <c r="G132" s="15">
        <f>'5.4 Water and waste'!Z132</f>
        <v>3785574000</v>
      </c>
      <c r="H132" s="15">
        <f>'5.5 Telecommunications'!AC132</f>
        <v>5705611000</v>
      </c>
      <c r="I132" s="15">
        <f>'5.6 Health - Hospitals'!R132</f>
        <v>4109920000</v>
      </c>
      <c r="J132" s="15">
        <f>'5.7 Education'!AA132</f>
        <v>7289943000</v>
      </c>
      <c r="K132" s="15">
        <f>'5.7 Education'!AB132</f>
        <v>2275987000</v>
      </c>
      <c r="L132" s="15">
        <f>'5.8 Other vertical infra'!AK132</f>
        <v>6971335000</v>
      </c>
      <c r="M132" s="15">
        <f>'5.8 Other vertical infra'!AL132</f>
        <v>5791094000</v>
      </c>
      <c r="N132" s="15">
        <f>'5.8 Other vertical infra'!AM132</f>
        <v>1496732000</v>
      </c>
      <c r="O132" s="15"/>
      <c r="P132" s="15">
        <f t="shared" si="5"/>
        <v>32324220000</v>
      </c>
      <c r="Q132" s="15">
        <f t="shared" si="7"/>
        <v>27935011000</v>
      </c>
      <c r="R132" s="15">
        <f t="shared" si="6"/>
        <v>60259231000</v>
      </c>
      <c r="S132" s="24"/>
      <c r="T132" s="24"/>
      <c r="U132" s="24"/>
      <c r="V132" s="24"/>
      <c r="W132" s="24"/>
      <c r="X132" s="24"/>
      <c r="Y132" s="24"/>
      <c r="Z132" s="24"/>
    </row>
    <row r="133" spans="1:26">
      <c r="A133" s="4">
        <f t="shared" si="4"/>
        <v>1995</v>
      </c>
      <c r="B133" s="15">
        <f>'5.1 Land transport - Road'!X133</f>
        <v>5830267000</v>
      </c>
      <c r="C133" s="15">
        <f>'5.1 Land transport - Road'!Y133</f>
        <v>5249044000</v>
      </c>
      <c r="D133" s="15">
        <f>'5.1 Land transport - Road'!Z133</f>
        <v>11079311000</v>
      </c>
      <c r="E133" s="15">
        <f>'5.2 Land transport - Rail'!S133</f>
        <v>727131000</v>
      </c>
      <c r="F133" s="15">
        <f>'5.3 Electricity and gas'!V133</f>
        <v>11443001000</v>
      </c>
      <c r="G133" s="15">
        <f>'5.4 Water and waste'!Z133</f>
        <v>3842077000</v>
      </c>
      <c r="H133" s="15">
        <f>'5.5 Telecommunications'!AC133</f>
        <v>5736609000</v>
      </c>
      <c r="I133" s="15">
        <f>'5.6 Health - Hospitals'!R133</f>
        <v>4225027000</v>
      </c>
      <c r="J133" s="15">
        <f>'5.7 Education'!AA133</f>
        <v>7646171000</v>
      </c>
      <c r="K133" s="15">
        <f>'5.7 Education'!AB133</f>
        <v>2476854000</v>
      </c>
      <c r="L133" s="15">
        <f>'5.8 Other vertical infra'!AK133</f>
        <v>7119842000</v>
      </c>
      <c r="M133" s="15">
        <f>'5.8 Other vertical infra'!AL133</f>
        <v>6035473000</v>
      </c>
      <c r="N133" s="15">
        <f>'5.8 Other vertical infra'!AM133</f>
        <v>1629872000</v>
      </c>
      <c r="O133" s="15"/>
      <c r="P133" s="15">
        <f t="shared" si="5"/>
        <v>32828129000</v>
      </c>
      <c r="Q133" s="15">
        <f t="shared" si="7"/>
        <v>29133239000</v>
      </c>
      <c r="R133" s="15">
        <f t="shared" si="6"/>
        <v>61961368000</v>
      </c>
      <c r="S133" s="24"/>
      <c r="T133" s="24"/>
      <c r="U133" s="24"/>
      <c r="V133" s="24"/>
      <c r="W133" s="24"/>
      <c r="X133" s="24"/>
      <c r="Y133" s="24"/>
      <c r="Z133" s="24"/>
    </row>
    <row r="134" spans="1:26">
      <c r="A134" s="4">
        <f t="shared" si="4"/>
        <v>1996</v>
      </c>
      <c r="B134" s="15">
        <f>'5.1 Land transport - Road'!X134</f>
        <v>5957551000</v>
      </c>
      <c r="C134" s="15">
        <f>'5.1 Land transport - Road'!Y134</f>
        <v>5408602000</v>
      </c>
      <c r="D134" s="15">
        <f>'5.1 Land transport - Road'!Z134</f>
        <v>11366153000</v>
      </c>
      <c r="E134" s="15">
        <f>'5.2 Land transport - Rail'!S134</f>
        <v>733007000</v>
      </c>
      <c r="F134" s="15">
        <f>'5.3 Electricity and gas'!V134</f>
        <v>11668525000</v>
      </c>
      <c r="G134" s="15">
        <f>'5.4 Water and waste'!Z134</f>
        <v>3936163000</v>
      </c>
      <c r="H134" s="15">
        <f>'5.5 Telecommunications'!AC134</f>
        <v>6621121000</v>
      </c>
      <c r="I134" s="15">
        <f>'5.6 Health - Hospitals'!R134</f>
        <v>4324881000</v>
      </c>
      <c r="J134" s="15">
        <f>'5.7 Education'!AA134</f>
        <v>7816808000</v>
      </c>
      <c r="K134" s="15">
        <f>'5.7 Education'!AB134</f>
        <v>2702600000</v>
      </c>
      <c r="L134" s="15">
        <f>'5.8 Other vertical infra'!AK134</f>
        <v>7350862000</v>
      </c>
      <c r="M134" s="15">
        <f>'5.8 Other vertical infra'!AL134</f>
        <v>6040390000</v>
      </c>
      <c r="N134" s="15">
        <f>'5.8 Other vertical infra'!AM134</f>
        <v>1810193000</v>
      </c>
      <c r="O134" s="15"/>
      <c r="P134" s="15">
        <f t="shared" si="5"/>
        <v>34324969000</v>
      </c>
      <c r="Q134" s="15">
        <f t="shared" si="7"/>
        <v>30045734000</v>
      </c>
      <c r="R134" s="15">
        <f t="shared" si="6"/>
        <v>64370703000</v>
      </c>
      <c r="S134" s="24"/>
      <c r="T134" s="24"/>
      <c r="U134" s="24"/>
      <c r="V134" s="24"/>
      <c r="W134" s="24"/>
      <c r="X134" s="24"/>
      <c r="Y134" s="24"/>
      <c r="Z134" s="24"/>
    </row>
    <row r="135" spans="1:26">
      <c r="A135" s="4">
        <f t="shared" si="4"/>
        <v>1997</v>
      </c>
      <c r="B135" s="15">
        <f>'5.1 Land transport - Road'!X135</f>
        <v>6070400000</v>
      </c>
      <c r="C135" s="15">
        <f>'5.1 Land transport - Road'!Y135</f>
        <v>5542577000</v>
      </c>
      <c r="D135" s="15">
        <f>'5.1 Land transport - Road'!Z135</f>
        <v>11612977000</v>
      </c>
      <c r="E135" s="15">
        <f>'5.2 Land transport - Rail'!S135</f>
        <v>747434000</v>
      </c>
      <c r="F135" s="15">
        <f>'5.3 Electricity and gas'!V135</f>
        <v>12224807000</v>
      </c>
      <c r="G135" s="15">
        <f>'5.4 Water and waste'!Z135</f>
        <v>4092499000</v>
      </c>
      <c r="H135" s="15">
        <f>'5.5 Telecommunications'!AC135</f>
        <v>7175510000</v>
      </c>
      <c r="I135" s="15">
        <f>'5.6 Health - Hospitals'!R135</f>
        <v>4360806000</v>
      </c>
      <c r="J135" s="15">
        <f>'5.7 Education'!AA135</f>
        <v>8020624000</v>
      </c>
      <c r="K135" s="15">
        <f>'5.7 Education'!AB135</f>
        <v>2948372000</v>
      </c>
      <c r="L135" s="15">
        <f>'5.8 Other vertical infra'!AK135</f>
        <v>7549434000</v>
      </c>
      <c r="M135" s="15">
        <f>'5.8 Other vertical infra'!AL135</f>
        <v>5839901000</v>
      </c>
      <c r="N135" s="15">
        <f>'5.8 Other vertical infra'!AM135</f>
        <v>1833143000</v>
      </c>
      <c r="O135" s="15"/>
      <c r="P135" s="15">
        <f t="shared" si="5"/>
        <v>35853227000</v>
      </c>
      <c r="Q135" s="15">
        <f t="shared" si="7"/>
        <v>30552280000</v>
      </c>
      <c r="R135" s="15">
        <f t="shared" si="6"/>
        <v>66405507000</v>
      </c>
      <c r="S135" s="24"/>
      <c r="T135" s="24"/>
      <c r="U135" s="24"/>
      <c r="V135" s="24"/>
      <c r="W135" s="24"/>
      <c r="X135" s="24"/>
      <c r="Y135" s="24"/>
      <c r="Z135" s="24"/>
    </row>
    <row r="136" spans="1:26">
      <c r="A136" s="4">
        <f t="shared" si="4"/>
        <v>1998</v>
      </c>
      <c r="B136" s="15">
        <f>'5.1 Land transport - Road'!X136</f>
        <v>6262893000</v>
      </c>
      <c r="C136" s="15">
        <f>'5.1 Land transport - Road'!Y136</f>
        <v>5811345000</v>
      </c>
      <c r="D136" s="15">
        <f>'5.1 Land transport - Road'!Z136</f>
        <v>12074238000</v>
      </c>
      <c r="E136" s="15">
        <f>'5.2 Land transport - Rail'!S136</f>
        <v>763615000</v>
      </c>
      <c r="F136" s="15">
        <f>'5.3 Electricity and gas'!V136</f>
        <v>13197689000</v>
      </c>
      <c r="G136" s="15">
        <f>'5.4 Water and waste'!Z136</f>
        <v>4331138000</v>
      </c>
      <c r="H136" s="15">
        <f>'5.5 Telecommunications'!AC136</f>
        <v>7717509000</v>
      </c>
      <c r="I136" s="15">
        <f>'5.6 Health - Hospitals'!R136</f>
        <v>4403769000</v>
      </c>
      <c r="J136" s="15">
        <f>'5.7 Education'!AA136</f>
        <v>8186419000</v>
      </c>
      <c r="K136" s="15">
        <f>'5.7 Education'!AB136</f>
        <v>3240014000</v>
      </c>
      <c r="L136" s="15">
        <f>'5.8 Other vertical infra'!AK136</f>
        <v>8490489000</v>
      </c>
      <c r="M136" s="15">
        <f>'5.8 Other vertical infra'!AL136</f>
        <v>5580248000</v>
      </c>
      <c r="N136" s="15">
        <f>'5.8 Other vertical infra'!AM136</f>
        <v>2004489000</v>
      </c>
      <c r="O136" s="15"/>
      <c r="P136" s="15">
        <f t="shared" si="5"/>
        <v>38084189000</v>
      </c>
      <c r="Q136" s="15">
        <f t="shared" si="7"/>
        <v>31905428000</v>
      </c>
      <c r="R136" s="15">
        <f t="shared" si="6"/>
        <v>69989617000</v>
      </c>
      <c r="S136" s="24"/>
      <c r="T136" s="24"/>
      <c r="U136" s="24"/>
      <c r="V136" s="24"/>
      <c r="W136" s="24"/>
      <c r="X136" s="24"/>
      <c r="Y136" s="24"/>
      <c r="Z136" s="24"/>
    </row>
    <row r="137" spans="1:26">
      <c r="A137" s="4">
        <f t="shared" ref="A137:A161" si="8">A136+1</f>
        <v>1999</v>
      </c>
      <c r="B137" s="15">
        <f>'5.1 Land transport - Road'!X137</f>
        <v>6474927000</v>
      </c>
      <c r="C137" s="15">
        <f>'5.1 Land transport - Road'!Y137</f>
        <v>6045590000</v>
      </c>
      <c r="D137" s="15">
        <f>'5.1 Land transport - Road'!Z137</f>
        <v>12520517000</v>
      </c>
      <c r="E137" s="15">
        <f>'5.2 Land transport - Rail'!S137</f>
        <v>779285000</v>
      </c>
      <c r="F137" s="15">
        <f>'5.3 Electricity and gas'!V137</f>
        <v>13543641000</v>
      </c>
      <c r="G137" s="15">
        <f>'5.4 Water and waste'!Z137</f>
        <v>4671058000</v>
      </c>
      <c r="H137" s="15">
        <f>'5.5 Telecommunications'!AC137</f>
        <v>7958172000</v>
      </c>
      <c r="I137" s="15">
        <f>'5.6 Health - Hospitals'!R137</f>
        <v>4439745000</v>
      </c>
      <c r="J137" s="15">
        <f>'5.7 Education'!AA137</f>
        <v>8399088000</v>
      </c>
      <c r="K137" s="15">
        <f>'5.7 Education'!AB137</f>
        <v>3507105000</v>
      </c>
      <c r="L137" s="15">
        <f>'5.8 Other vertical infra'!AK137</f>
        <v>8813673000</v>
      </c>
      <c r="M137" s="15">
        <f>'5.8 Other vertical infra'!AL137</f>
        <v>5262406000</v>
      </c>
      <c r="N137" s="15">
        <f>'5.8 Other vertical infra'!AM137</f>
        <v>2127697000</v>
      </c>
      <c r="O137" s="15"/>
      <c r="P137" s="15">
        <f t="shared" ref="P137:P160" si="9">SUM(D137:H137)</f>
        <v>39472673000</v>
      </c>
      <c r="Q137" s="15">
        <f t="shared" si="7"/>
        <v>32549714000</v>
      </c>
      <c r="R137" s="15">
        <f t="shared" ref="R137:R160" si="10">P137+Q137</f>
        <v>72022387000</v>
      </c>
      <c r="S137" s="24"/>
      <c r="T137" s="24"/>
      <c r="U137" s="24"/>
      <c r="V137" s="24"/>
      <c r="W137" s="24"/>
      <c r="X137" s="24"/>
      <c r="Y137" s="24"/>
      <c r="Z137" s="24"/>
    </row>
    <row r="138" spans="1:26">
      <c r="A138" s="4">
        <f t="shared" si="8"/>
        <v>2000</v>
      </c>
      <c r="B138" s="15">
        <f>'5.1 Land transport - Road'!X138</f>
        <v>6800390000</v>
      </c>
      <c r="C138" s="15">
        <f>'5.1 Land transport - Road'!Y138</f>
        <v>6442306000</v>
      </c>
      <c r="D138" s="15">
        <f>'5.1 Land transport - Road'!Z138</f>
        <v>13242696000</v>
      </c>
      <c r="E138" s="15">
        <f>'5.2 Land transport - Rail'!S138</f>
        <v>793280000</v>
      </c>
      <c r="F138" s="15">
        <f>'5.3 Electricity and gas'!V138</f>
        <v>14149844000</v>
      </c>
      <c r="G138" s="15">
        <f>'5.4 Water and waste'!Z138</f>
        <v>5191496000</v>
      </c>
      <c r="H138" s="15">
        <f>'5.5 Telecommunications'!AC138</f>
        <v>8414335000</v>
      </c>
      <c r="I138" s="15">
        <f>'5.6 Health - Hospitals'!R138</f>
        <v>4601576000</v>
      </c>
      <c r="J138" s="15">
        <f>'5.7 Education'!AA138</f>
        <v>8795777000</v>
      </c>
      <c r="K138" s="15">
        <f>'5.7 Education'!AB138</f>
        <v>3809586000</v>
      </c>
      <c r="L138" s="15">
        <f>'5.8 Other vertical infra'!AK138</f>
        <v>9781047000</v>
      </c>
      <c r="M138" s="15">
        <f>'5.8 Other vertical infra'!AL138</f>
        <v>4604811000</v>
      </c>
      <c r="N138" s="15">
        <f>'5.8 Other vertical infra'!AM138</f>
        <v>2261033000</v>
      </c>
      <c r="O138" s="15"/>
      <c r="P138" s="15">
        <f t="shared" si="9"/>
        <v>41791651000</v>
      </c>
      <c r="Q138" s="15">
        <f t="shared" si="7"/>
        <v>33853830000</v>
      </c>
      <c r="R138" s="15">
        <f t="shared" si="10"/>
        <v>75645481000</v>
      </c>
      <c r="S138" s="24"/>
      <c r="T138" s="24"/>
      <c r="U138" s="24"/>
      <c r="V138" s="24"/>
      <c r="W138" s="24"/>
      <c r="X138" s="24"/>
      <c r="Y138" s="24"/>
      <c r="Z138" s="24"/>
    </row>
    <row r="139" spans="1:26">
      <c r="A139" s="4">
        <f t="shared" si="8"/>
        <v>2001</v>
      </c>
      <c r="B139" s="15">
        <f>'5.1 Land transport - Road'!X139</f>
        <v>7265629000</v>
      </c>
      <c r="C139" s="15">
        <f>'5.1 Land transport - Road'!Y139</f>
        <v>7109163000</v>
      </c>
      <c r="D139" s="15">
        <f>'5.1 Land transport - Road'!Z139</f>
        <v>14374792000</v>
      </c>
      <c r="E139" s="15">
        <f>'5.2 Land transport - Rail'!S139</f>
        <v>838956000</v>
      </c>
      <c r="F139" s="15">
        <f>'5.3 Electricity and gas'!V139</f>
        <v>14929966000</v>
      </c>
      <c r="G139" s="15">
        <f>'5.4 Water and waste'!Z139</f>
        <v>5861891000</v>
      </c>
      <c r="H139" s="15">
        <f>'5.5 Telecommunications'!AC139</f>
        <v>9814201000</v>
      </c>
      <c r="I139" s="15">
        <f>'5.6 Health - Hospitals'!R139</f>
        <v>4887639000</v>
      </c>
      <c r="J139" s="15">
        <f>'5.7 Education'!AA139</f>
        <v>9053009000</v>
      </c>
      <c r="K139" s="15">
        <f>'5.7 Education'!AB139</f>
        <v>3970534000</v>
      </c>
      <c r="L139" s="15">
        <f>'5.8 Other vertical infra'!AK139</f>
        <v>10082189000</v>
      </c>
      <c r="M139" s="15">
        <f>'5.8 Other vertical infra'!AL139</f>
        <v>4664312000</v>
      </c>
      <c r="N139" s="15">
        <f>'5.8 Other vertical infra'!AM139</f>
        <v>2450189000</v>
      </c>
      <c r="O139" s="15"/>
      <c r="P139" s="15">
        <f t="shared" si="9"/>
        <v>45819806000</v>
      </c>
      <c r="Q139" s="15">
        <f t="shared" si="7"/>
        <v>35107872000</v>
      </c>
      <c r="R139" s="15">
        <f t="shared" si="10"/>
        <v>80927678000</v>
      </c>
      <c r="S139" s="24"/>
      <c r="T139" s="24"/>
      <c r="U139" s="24"/>
      <c r="V139" s="24"/>
      <c r="W139" s="24"/>
      <c r="X139" s="24"/>
      <c r="Y139" s="24"/>
      <c r="Z139" s="24"/>
    </row>
    <row r="140" spans="1:26">
      <c r="A140" s="4">
        <f t="shared" si="8"/>
        <v>2002</v>
      </c>
      <c r="B140" s="15">
        <f>'5.1 Land transport - Road'!X140</f>
        <v>7724149000</v>
      </c>
      <c r="C140" s="15">
        <f>'5.1 Land transport - Road'!Y140</f>
        <v>7705515000</v>
      </c>
      <c r="D140" s="15">
        <f>'5.1 Land transport - Road'!Z140</f>
        <v>15429664000</v>
      </c>
      <c r="E140" s="15">
        <f>'5.2 Land transport - Rail'!S140</f>
        <v>838323000</v>
      </c>
      <c r="F140" s="15">
        <f>'5.3 Electricity and gas'!V140</f>
        <v>15110989000</v>
      </c>
      <c r="G140" s="15">
        <f>'5.4 Water and waste'!Z140</f>
        <v>6529493000</v>
      </c>
      <c r="H140" s="15">
        <f>'5.5 Telecommunications'!AC140</f>
        <v>9381766000</v>
      </c>
      <c r="I140" s="15">
        <f>'5.6 Health - Hospitals'!R140</f>
        <v>5136158000</v>
      </c>
      <c r="J140" s="15">
        <f>'5.7 Education'!AA140</f>
        <v>9393175000</v>
      </c>
      <c r="K140" s="15">
        <f>'5.7 Education'!AB140</f>
        <v>4190311000</v>
      </c>
      <c r="L140" s="15">
        <f>'5.8 Other vertical infra'!AK140</f>
        <v>10307868000</v>
      </c>
      <c r="M140" s="15">
        <f>'5.8 Other vertical infra'!AL140</f>
        <v>4718612000</v>
      </c>
      <c r="N140" s="15">
        <f>'5.8 Other vertical infra'!AM140</f>
        <v>2703087000</v>
      </c>
      <c r="O140" s="15"/>
      <c r="P140" s="15">
        <f t="shared" si="9"/>
        <v>47290235000</v>
      </c>
      <c r="Q140" s="15">
        <f t="shared" si="7"/>
        <v>36449211000</v>
      </c>
      <c r="R140" s="15">
        <f t="shared" si="10"/>
        <v>83739446000</v>
      </c>
      <c r="S140" s="24"/>
      <c r="T140" s="24"/>
      <c r="U140" s="24"/>
      <c r="V140" s="24"/>
      <c r="W140" s="24"/>
      <c r="X140" s="24"/>
      <c r="Y140" s="24"/>
      <c r="Z140" s="24"/>
    </row>
    <row r="141" spans="1:26">
      <c r="A141" s="4">
        <f t="shared" si="8"/>
        <v>2003</v>
      </c>
      <c r="B141" s="15">
        <f>'5.1 Land transport - Road'!X141</f>
        <v>8026055000</v>
      </c>
      <c r="C141" s="15">
        <f>'5.1 Land transport - Road'!Y141</f>
        <v>8210351000</v>
      </c>
      <c r="D141" s="15">
        <f>'5.1 Land transport - Road'!Z141</f>
        <v>16236406000</v>
      </c>
      <c r="E141" s="15">
        <f>'5.2 Land transport - Rail'!S141</f>
        <v>842122000</v>
      </c>
      <c r="F141" s="15">
        <f>'5.3 Electricity and gas'!V141</f>
        <v>15788733000</v>
      </c>
      <c r="G141" s="15">
        <f>'5.4 Water and waste'!Z141</f>
        <v>6960877000</v>
      </c>
      <c r="H141" s="15">
        <f>'5.5 Telecommunications'!AC141</f>
        <v>9492556000</v>
      </c>
      <c r="I141" s="15">
        <f>'5.6 Health - Hospitals'!R141</f>
        <v>5547066000</v>
      </c>
      <c r="J141" s="15">
        <f>'5.7 Education'!AA141</f>
        <v>9831348000</v>
      </c>
      <c r="K141" s="15">
        <f>'5.7 Education'!AB141</f>
        <v>4585462000</v>
      </c>
      <c r="L141" s="15">
        <f>'5.8 Other vertical infra'!AK141</f>
        <v>10220109000</v>
      </c>
      <c r="M141" s="15">
        <f>'5.8 Other vertical infra'!AL141</f>
        <v>4946938000</v>
      </c>
      <c r="N141" s="15">
        <f>'5.8 Other vertical infra'!AM141</f>
        <v>2983607000</v>
      </c>
      <c r="O141" s="15"/>
      <c r="P141" s="15">
        <f t="shared" si="9"/>
        <v>49320694000</v>
      </c>
      <c r="Q141" s="15">
        <f t="shared" si="7"/>
        <v>38114530000</v>
      </c>
      <c r="R141" s="15">
        <f t="shared" si="10"/>
        <v>87435224000</v>
      </c>
      <c r="S141" s="24"/>
      <c r="T141" s="24"/>
      <c r="U141" s="24"/>
      <c r="V141" s="24"/>
      <c r="W141" s="24"/>
      <c r="X141" s="24"/>
      <c r="Y141" s="24"/>
      <c r="Z141" s="24"/>
    </row>
    <row r="142" spans="1:26">
      <c r="A142" s="4">
        <f t="shared" si="8"/>
        <v>2004</v>
      </c>
      <c r="B142" s="15">
        <f>'5.1 Land transport - Road'!X142</f>
        <v>8549104000</v>
      </c>
      <c r="C142" s="15">
        <f>'5.1 Land transport - Road'!Y142</f>
        <v>9041612000</v>
      </c>
      <c r="D142" s="15">
        <f>'5.1 Land transport - Road'!Z142</f>
        <v>17590716000</v>
      </c>
      <c r="E142" s="15">
        <f>'5.2 Land transport - Rail'!S142</f>
        <v>894900000</v>
      </c>
      <c r="F142" s="15">
        <f>'5.3 Electricity and gas'!V142</f>
        <v>16835617000</v>
      </c>
      <c r="G142" s="15">
        <f>'5.4 Water and waste'!Z142</f>
        <v>7710282000</v>
      </c>
      <c r="H142" s="15">
        <f>'5.5 Telecommunications'!AC142</f>
        <v>10124886000</v>
      </c>
      <c r="I142" s="15">
        <f>'5.6 Health - Hospitals'!R142</f>
        <v>6098868000</v>
      </c>
      <c r="J142" s="15">
        <f>'5.7 Education'!AA142</f>
        <v>10755865000</v>
      </c>
      <c r="K142" s="15">
        <f>'5.7 Education'!AB142</f>
        <v>5119783000</v>
      </c>
      <c r="L142" s="15">
        <f>'5.8 Other vertical infra'!AK142</f>
        <v>10800626000</v>
      </c>
      <c r="M142" s="15">
        <f>'5.8 Other vertical infra'!AL142</f>
        <v>5307710000</v>
      </c>
      <c r="N142" s="15">
        <f>'5.8 Other vertical infra'!AM142</f>
        <v>3247551000</v>
      </c>
      <c r="O142" s="15"/>
      <c r="P142" s="15">
        <f t="shared" si="9"/>
        <v>53156401000</v>
      </c>
      <c r="Q142" s="15">
        <f t="shared" si="7"/>
        <v>41330403000</v>
      </c>
      <c r="R142" s="15">
        <f t="shared" si="10"/>
        <v>94486804000</v>
      </c>
      <c r="S142" s="24"/>
      <c r="T142" s="24"/>
      <c r="U142" s="24"/>
      <c r="V142" s="24"/>
      <c r="W142" s="24"/>
      <c r="X142" s="24"/>
      <c r="Y142" s="24"/>
      <c r="Z142" s="24"/>
    </row>
    <row r="143" spans="1:26">
      <c r="A143" s="4">
        <f t="shared" si="8"/>
        <v>2005</v>
      </c>
      <c r="B143" s="15">
        <f>'5.1 Land transport - Road'!X143</f>
        <v>9389076000</v>
      </c>
      <c r="C143" s="15">
        <f>'5.1 Land transport - Road'!Y143</f>
        <v>9958823000</v>
      </c>
      <c r="D143" s="15">
        <f>'5.1 Land transport - Road'!Z143</f>
        <v>19347899000</v>
      </c>
      <c r="E143" s="15">
        <f>'5.2 Land transport - Rail'!S143</f>
        <v>1334281000</v>
      </c>
      <c r="F143" s="15">
        <f>'5.3 Electricity and gas'!V143</f>
        <v>18153894000</v>
      </c>
      <c r="G143" s="15">
        <f>'5.4 Water and waste'!Z143</f>
        <v>8608593000</v>
      </c>
      <c r="H143" s="15">
        <f>'5.5 Telecommunications'!AC143</f>
        <v>10639605000</v>
      </c>
      <c r="I143" s="15">
        <f>'5.6 Health - Hospitals'!R143</f>
        <v>6654029000</v>
      </c>
      <c r="J143" s="15">
        <f>'5.7 Education'!AA143</f>
        <v>11666183000</v>
      </c>
      <c r="K143" s="15">
        <f>'5.7 Education'!AB143</f>
        <v>5695240000</v>
      </c>
      <c r="L143" s="15">
        <f>'5.8 Other vertical infra'!AK143</f>
        <v>11986509000</v>
      </c>
      <c r="M143" s="15">
        <f>'5.8 Other vertical infra'!AL143</f>
        <v>5827253000</v>
      </c>
      <c r="N143" s="15">
        <f>'5.8 Other vertical infra'!AM143</f>
        <v>3504567000</v>
      </c>
      <c r="O143" s="15"/>
      <c r="P143" s="15">
        <f t="shared" si="9"/>
        <v>58084272000</v>
      </c>
      <c r="Q143" s="15">
        <f t="shared" si="7"/>
        <v>45333781000</v>
      </c>
      <c r="R143" s="15">
        <f t="shared" si="10"/>
        <v>103418053000</v>
      </c>
      <c r="S143" s="24"/>
      <c r="T143" s="24"/>
      <c r="U143" s="24"/>
      <c r="V143" s="24"/>
      <c r="W143" s="24"/>
      <c r="X143" s="24"/>
      <c r="Y143" s="24"/>
      <c r="Z143" s="24"/>
    </row>
    <row r="144" spans="1:26">
      <c r="A144" s="4">
        <f t="shared" si="8"/>
        <v>2006</v>
      </c>
      <c r="B144" s="15">
        <f>'5.1 Land transport - Road'!X144</f>
        <v>10444781000</v>
      </c>
      <c r="C144" s="15">
        <f>'5.1 Land transport - Road'!Y144</f>
        <v>11119431000</v>
      </c>
      <c r="D144" s="15">
        <f>'5.1 Land transport - Road'!Z144</f>
        <v>21564212000</v>
      </c>
      <c r="E144" s="15">
        <f>'5.2 Land transport - Rail'!S144</f>
        <v>1480419000</v>
      </c>
      <c r="F144" s="15">
        <f>'5.3 Electricity and gas'!V144</f>
        <v>20141540000</v>
      </c>
      <c r="G144" s="15">
        <f>'5.4 Water and waste'!Z144</f>
        <v>9976980000</v>
      </c>
      <c r="H144" s="15">
        <f>'5.5 Telecommunications'!AC144</f>
        <v>11357866000</v>
      </c>
      <c r="I144" s="15">
        <f>'5.6 Health - Hospitals'!R144</f>
        <v>7164712000</v>
      </c>
      <c r="J144" s="15">
        <f>'5.7 Education'!AA144</f>
        <v>12591077000</v>
      </c>
      <c r="K144" s="15">
        <f>'5.7 Education'!AB144</f>
        <v>6160659000</v>
      </c>
      <c r="L144" s="15">
        <f>'5.8 Other vertical infra'!AK144</f>
        <v>12993206000</v>
      </c>
      <c r="M144" s="15">
        <f>'5.8 Other vertical infra'!AL144</f>
        <v>6125242000</v>
      </c>
      <c r="N144" s="15">
        <f>'5.8 Other vertical infra'!AM144</f>
        <v>3729953000</v>
      </c>
      <c r="O144" s="15"/>
      <c r="P144" s="15">
        <f t="shared" si="9"/>
        <v>64521017000</v>
      </c>
      <c r="Q144" s="15">
        <f t="shared" si="7"/>
        <v>48764849000</v>
      </c>
      <c r="R144" s="15">
        <f t="shared" si="10"/>
        <v>113285866000</v>
      </c>
      <c r="S144" s="24"/>
      <c r="T144" s="24"/>
      <c r="U144" s="24"/>
      <c r="V144" s="24"/>
      <c r="W144" s="24"/>
      <c r="X144" s="24"/>
      <c r="Y144" s="24"/>
      <c r="Z144" s="24"/>
    </row>
    <row r="145" spans="1:26">
      <c r="A145" s="4">
        <f t="shared" si="8"/>
        <v>2007</v>
      </c>
      <c r="B145" s="15">
        <f>'5.1 Land transport - Road'!X145</f>
        <v>11660273000</v>
      </c>
      <c r="C145" s="15">
        <f>'5.1 Land transport - Road'!Y145</f>
        <v>12392007000</v>
      </c>
      <c r="D145" s="15">
        <f>'5.1 Land transport - Road'!Z145</f>
        <v>24052280000</v>
      </c>
      <c r="E145" s="15">
        <f>'5.2 Land transport - Rail'!S145</f>
        <v>1463253000</v>
      </c>
      <c r="F145" s="15">
        <f>'5.3 Electricity and gas'!V145</f>
        <v>21457518000</v>
      </c>
      <c r="G145" s="15">
        <f>'5.4 Water and waste'!Z145</f>
        <v>11207362000</v>
      </c>
      <c r="H145" s="15">
        <f>'5.5 Telecommunications'!AC145</f>
        <v>11663049000</v>
      </c>
      <c r="I145" s="15">
        <f>'5.6 Health - Hospitals'!R145</f>
        <v>7591738000</v>
      </c>
      <c r="J145" s="15">
        <f>'5.7 Education'!AA145</f>
        <v>13295631000</v>
      </c>
      <c r="K145" s="15">
        <f>'5.7 Education'!AB145</f>
        <v>6447819000</v>
      </c>
      <c r="L145" s="15">
        <f>'5.8 Other vertical infra'!AK145</f>
        <v>13618913000</v>
      </c>
      <c r="M145" s="15">
        <f>'5.8 Other vertical infra'!AL145</f>
        <v>6591373000</v>
      </c>
      <c r="N145" s="15">
        <f>'5.8 Other vertical infra'!AM145</f>
        <v>3941098000</v>
      </c>
      <c r="O145" s="15"/>
      <c r="P145" s="15">
        <f t="shared" si="9"/>
        <v>69843462000</v>
      </c>
      <c r="Q145" s="15">
        <f t="shared" ref="Q145:Q160" si="11">SUM(I145:N145)</f>
        <v>51486572000</v>
      </c>
      <c r="R145" s="15">
        <f t="shared" si="10"/>
        <v>121330034000</v>
      </c>
      <c r="S145" s="24"/>
      <c r="T145" s="24"/>
      <c r="U145" s="24"/>
      <c r="V145" s="24"/>
      <c r="W145" s="24"/>
      <c r="X145" s="24"/>
      <c r="Y145" s="24"/>
      <c r="Z145" s="24"/>
    </row>
    <row r="146" spans="1:26">
      <c r="A146" s="4">
        <f t="shared" si="8"/>
        <v>2008</v>
      </c>
      <c r="B146" s="15">
        <f>'5.1 Land transport - Road'!X146</f>
        <v>12985638000</v>
      </c>
      <c r="C146" s="15">
        <f>'5.1 Land transport - Road'!Y146</f>
        <v>13766662000</v>
      </c>
      <c r="D146" s="15">
        <f>'5.1 Land transport - Road'!Z146</f>
        <v>26752300000</v>
      </c>
      <c r="E146" s="15">
        <f>'5.2 Land transport - Rail'!S146</f>
        <v>1410868000</v>
      </c>
      <c r="F146" s="15">
        <f>'5.3 Electricity and gas'!V146</f>
        <v>22525556000</v>
      </c>
      <c r="G146" s="15">
        <f>'5.4 Water and waste'!Z146</f>
        <v>12461911000</v>
      </c>
      <c r="H146" s="15">
        <f>'5.5 Telecommunications'!AC146</f>
        <v>12090004000</v>
      </c>
      <c r="I146" s="15">
        <f>'5.6 Health - Hospitals'!R146</f>
        <v>7960425000</v>
      </c>
      <c r="J146" s="15">
        <f>'5.7 Education'!AA146</f>
        <v>13626738000</v>
      </c>
      <c r="K146" s="15">
        <f>'5.7 Education'!AB146</f>
        <v>6956570000</v>
      </c>
      <c r="L146" s="15">
        <f>'5.8 Other vertical infra'!AK146</f>
        <v>14220703000</v>
      </c>
      <c r="M146" s="15">
        <f>'5.8 Other vertical infra'!AL146</f>
        <v>7230614000</v>
      </c>
      <c r="N146" s="15">
        <f>'5.8 Other vertical infra'!AM146</f>
        <v>4144082000</v>
      </c>
      <c r="O146" s="15"/>
      <c r="P146" s="15">
        <f t="shared" si="9"/>
        <v>75240639000</v>
      </c>
      <c r="Q146" s="15">
        <f t="shared" si="11"/>
        <v>54139132000</v>
      </c>
      <c r="R146" s="15">
        <f t="shared" si="10"/>
        <v>129379771000</v>
      </c>
      <c r="S146" s="24"/>
      <c r="T146" s="24"/>
      <c r="U146" s="24"/>
      <c r="V146" s="24"/>
      <c r="W146" s="24"/>
      <c r="X146" s="24"/>
      <c r="Y146" s="24"/>
      <c r="Z146" s="24"/>
    </row>
    <row r="147" spans="1:26">
      <c r="A147" s="4">
        <f t="shared" si="8"/>
        <v>2009</v>
      </c>
      <c r="B147" s="15">
        <f>'5.1 Land transport - Road'!X147</f>
        <v>14740498000</v>
      </c>
      <c r="C147" s="15">
        <f>'5.1 Land transport - Road'!Y147</f>
        <v>14769015000</v>
      </c>
      <c r="D147" s="15">
        <f>'5.1 Land transport - Road'!Z147</f>
        <v>29509513000</v>
      </c>
      <c r="E147" s="15">
        <f>'5.2 Land transport - Rail'!S147</f>
        <v>2505869000</v>
      </c>
      <c r="F147" s="15">
        <f>'5.3 Electricity and gas'!V147</f>
        <v>24956219000</v>
      </c>
      <c r="G147" s="15">
        <f>'5.4 Water and waste'!Z147</f>
        <v>13915084000</v>
      </c>
      <c r="H147" s="15">
        <f>'5.5 Telecommunications'!AC147</f>
        <v>12613267000</v>
      </c>
      <c r="I147" s="15">
        <f>'5.6 Health - Hospitals'!R147</f>
        <v>8193221000</v>
      </c>
      <c r="J147" s="15">
        <f>'5.7 Education'!AA147</f>
        <v>14107908000</v>
      </c>
      <c r="K147" s="15">
        <f>'5.7 Education'!AB147</f>
        <v>7516363000</v>
      </c>
      <c r="L147" s="15">
        <f>'5.8 Other vertical infra'!AK147</f>
        <v>14721483000</v>
      </c>
      <c r="M147" s="15">
        <f>'5.8 Other vertical infra'!AL147</f>
        <v>7594697000</v>
      </c>
      <c r="N147" s="15">
        <f>'5.8 Other vertical infra'!AM147</f>
        <v>4506962000</v>
      </c>
      <c r="O147" s="15"/>
      <c r="P147" s="15">
        <f t="shared" si="9"/>
        <v>83499952000</v>
      </c>
      <c r="Q147" s="15">
        <f t="shared" si="11"/>
        <v>56640634000</v>
      </c>
      <c r="R147" s="15">
        <f t="shared" si="10"/>
        <v>140140586000</v>
      </c>
      <c r="S147" s="24"/>
      <c r="T147" s="24"/>
      <c r="U147" s="24"/>
      <c r="V147" s="24"/>
      <c r="W147" s="24"/>
      <c r="X147" s="24"/>
      <c r="Y147" s="24"/>
      <c r="Z147" s="24"/>
    </row>
    <row r="148" spans="1:26">
      <c r="A148" s="4">
        <f t="shared" si="8"/>
        <v>2010</v>
      </c>
      <c r="B148" s="15">
        <f>'5.1 Land transport - Road'!X148</f>
        <v>16315336000</v>
      </c>
      <c r="C148" s="15">
        <f>'5.1 Land transport - Road'!Y148</f>
        <v>15935787000</v>
      </c>
      <c r="D148" s="15">
        <f>'5.1 Land transport - Road'!Z148</f>
        <v>32251123000</v>
      </c>
      <c r="E148" s="15">
        <f>'5.2 Land transport - Rail'!S148</f>
        <v>2887027000</v>
      </c>
      <c r="F148" s="15">
        <f>'5.3 Electricity and gas'!V148</f>
        <v>26659575000</v>
      </c>
      <c r="G148" s="15">
        <f>'5.4 Water and waste'!Z148</f>
        <v>15134738000</v>
      </c>
      <c r="H148" s="15">
        <f>'5.5 Telecommunications'!AC148</f>
        <v>12814729000</v>
      </c>
      <c r="I148" s="15">
        <f>'5.6 Health - Hospitals'!R148</f>
        <v>8290216000</v>
      </c>
      <c r="J148" s="15">
        <f>'5.7 Education'!AA148</f>
        <v>14276287000</v>
      </c>
      <c r="K148" s="15">
        <f>'5.7 Education'!AB148</f>
        <v>7935458000</v>
      </c>
      <c r="L148" s="15">
        <f>'5.8 Other vertical infra'!AK148</f>
        <v>15120230000</v>
      </c>
      <c r="M148" s="15">
        <f>'5.8 Other vertical infra'!AL148</f>
        <v>7790764000</v>
      </c>
      <c r="N148" s="15">
        <f>'5.8 Other vertical infra'!AM148</f>
        <v>4703422000</v>
      </c>
      <c r="O148" s="15"/>
      <c r="P148" s="15">
        <f t="shared" si="9"/>
        <v>89747192000</v>
      </c>
      <c r="Q148" s="15">
        <f t="shared" si="11"/>
        <v>58116377000</v>
      </c>
      <c r="R148" s="15">
        <f t="shared" si="10"/>
        <v>147863569000</v>
      </c>
      <c r="S148" s="24"/>
      <c r="T148" s="24"/>
      <c r="U148" s="24"/>
      <c r="V148" s="24"/>
      <c r="W148" s="24"/>
      <c r="X148" s="24"/>
      <c r="Y148" s="24"/>
      <c r="Z148" s="24"/>
    </row>
    <row r="149" spans="1:26">
      <c r="A149" s="4">
        <f t="shared" si="8"/>
        <v>2011</v>
      </c>
      <c r="B149" s="15">
        <f>'5.1 Land transport - Road'!X149</f>
        <v>18098698000</v>
      </c>
      <c r="C149" s="15">
        <f>'5.1 Land transport - Road'!Y149</f>
        <v>16558544000</v>
      </c>
      <c r="D149" s="15">
        <f>'5.1 Land transport - Road'!Z149</f>
        <v>34657242000</v>
      </c>
      <c r="E149" s="15">
        <f>'5.2 Land transport - Rail'!S149</f>
        <v>2860722000</v>
      </c>
      <c r="F149" s="15">
        <f>'5.3 Electricity and gas'!V149</f>
        <v>28646426000</v>
      </c>
      <c r="G149" s="15">
        <f>'5.4 Water and waste'!Z149</f>
        <v>15581091000</v>
      </c>
      <c r="H149" s="15">
        <f>'5.5 Telecommunications'!AC149</f>
        <v>12871233000</v>
      </c>
      <c r="I149" s="15">
        <f>'5.6 Health - Hospitals'!R149</f>
        <v>8594939000</v>
      </c>
      <c r="J149" s="15">
        <f>'5.7 Education'!AA149</f>
        <v>14725595000</v>
      </c>
      <c r="K149" s="15">
        <f>'5.7 Education'!AB149</f>
        <v>8453826000</v>
      </c>
      <c r="L149" s="15">
        <f>'5.8 Other vertical infra'!AK149</f>
        <v>15475225000</v>
      </c>
      <c r="M149" s="15">
        <f>'5.8 Other vertical infra'!AL149</f>
        <v>7657154000</v>
      </c>
      <c r="N149" s="15">
        <f>'5.8 Other vertical infra'!AM149</f>
        <v>4968507000</v>
      </c>
      <c r="O149" s="15"/>
      <c r="P149" s="15">
        <f t="shared" si="9"/>
        <v>94616714000</v>
      </c>
      <c r="Q149" s="15">
        <f t="shared" si="11"/>
        <v>59875246000</v>
      </c>
      <c r="R149" s="15">
        <f t="shared" si="10"/>
        <v>154491960000</v>
      </c>
      <c r="S149" s="24"/>
      <c r="T149" s="24"/>
      <c r="U149" s="24"/>
      <c r="V149" s="24"/>
      <c r="W149" s="24"/>
      <c r="X149" s="24"/>
      <c r="Y149" s="24"/>
      <c r="Z149" s="24"/>
    </row>
    <row r="150" spans="1:26">
      <c r="A150" s="4">
        <f t="shared" si="8"/>
        <v>2012</v>
      </c>
      <c r="B150" s="15">
        <f>'5.1 Land transport - Road'!X150</f>
        <v>19743424000</v>
      </c>
      <c r="C150" s="15">
        <f>'5.1 Land transport - Road'!Y150</f>
        <v>17684951000</v>
      </c>
      <c r="D150" s="15">
        <f>'5.1 Land transport - Road'!Z150</f>
        <v>37428375000</v>
      </c>
      <c r="E150" s="15">
        <f>'5.2 Land transport - Rail'!S150</f>
        <v>3274407000</v>
      </c>
      <c r="F150" s="15">
        <f>'5.3 Electricity and gas'!V150</f>
        <v>31345524000</v>
      </c>
      <c r="G150" s="15">
        <f>'5.4 Water and waste'!Z150</f>
        <v>16649071000</v>
      </c>
      <c r="H150" s="15">
        <f>'5.5 Telecommunications'!AC150</f>
        <v>13337440000</v>
      </c>
      <c r="I150" s="15">
        <f>'5.6 Health - Hospitals'!R150</f>
        <v>8896480000</v>
      </c>
      <c r="J150" s="15">
        <f>'5.7 Education'!AA150</f>
        <v>15135680000</v>
      </c>
      <c r="K150" s="15">
        <f>'5.7 Education'!AB150</f>
        <v>8837318000</v>
      </c>
      <c r="L150" s="15">
        <f>'5.8 Other vertical infra'!AK150</f>
        <v>15945898000</v>
      </c>
      <c r="M150" s="15">
        <f>'5.8 Other vertical infra'!AL150</f>
        <v>7926186000</v>
      </c>
      <c r="N150" s="15">
        <f>'5.8 Other vertical infra'!AM150</f>
        <v>5087720000</v>
      </c>
      <c r="O150" s="15"/>
      <c r="P150" s="15">
        <f t="shared" si="9"/>
        <v>102034817000</v>
      </c>
      <c r="Q150" s="15">
        <f t="shared" si="11"/>
        <v>61829282000</v>
      </c>
      <c r="R150" s="15">
        <f t="shared" si="10"/>
        <v>163864099000</v>
      </c>
      <c r="S150" s="24"/>
      <c r="T150" s="24"/>
      <c r="U150" s="24"/>
      <c r="V150" s="24"/>
      <c r="W150" s="24"/>
      <c r="X150" s="24"/>
      <c r="Y150" s="24"/>
      <c r="Z150" s="24"/>
    </row>
    <row r="151" spans="1:26">
      <c r="A151" s="4">
        <f t="shared" si="8"/>
        <v>2013</v>
      </c>
      <c r="B151" s="15">
        <f>'5.1 Land transport - Road'!X151</f>
        <v>20878692000</v>
      </c>
      <c r="C151" s="15">
        <f>'5.1 Land transport - Road'!Y151</f>
        <v>18706878000</v>
      </c>
      <c r="D151" s="15">
        <f>'5.1 Land transport - Road'!Z151</f>
        <v>39585570000</v>
      </c>
      <c r="E151" s="15">
        <f>'5.2 Land transport - Rail'!S151</f>
        <v>3160632000</v>
      </c>
      <c r="F151" s="15">
        <f>'5.3 Electricity and gas'!V151</f>
        <v>32848049000</v>
      </c>
      <c r="G151" s="15">
        <f>'5.4 Water and waste'!Z151</f>
        <v>17714881000</v>
      </c>
      <c r="H151" s="15">
        <f>'5.5 Telecommunications'!AC151</f>
        <v>13734567000</v>
      </c>
      <c r="I151" s="15">
        <f>'5.6 Health - Hospitals'!R151</f>
        <v>9252214000</v>
      </c>
      <c r="J151" s="15">
        <f>'5.7 Education'!AA151</f>
        <v>15620873000</v>
      </c>
      <c r="K151" s="15">
        <f>'5.7 Education'!AB151</f>
        <v>9169723000</v>
      </c>
      <c r="L151" s="15">
        <f>'5.8 Other vertical infra'!AK151</f>
        <v>16604894000</v>
      </c>
      <c r="M151" s="15">
        <f>'5.8 Other vertical infra'!AL151</f>
        <v>8075077000</v>
      </c>
      <c r="N151" s="15">
        <f>'5.8 Other vertical infra'!AM151</f>
        <v>5230780000</v>
      </c>
      <c r="O151" s="15"/>
      <c r="P151" s="15">
        <f t="shared" si="9"/>
        <v>107043699000</v>
      </c>
      <c r="Q151" s="15">
        <f t="shared" si="11"/>
        <v>63953561000</v>
      </c>
      <c r="R151" s="15">
        <f t="shared" si="10"/>
        <v>170997260000</v>
      </c>
      <c r="S151" s="24"/>
      <c r="T151" s="24"/>
      <c r="U151" s="24"/>
      <c r="V151" s="24"/>
      <c r="W151" s="24"/>
      <c r="X151" s="24"/>
      <c r="Y151" s="24"/>
      <c r="Z151" s="24"/>
    </row>
    <row r="152" spans="1:26">
      <c r="A152" s="4">
        <f t="shared" si="8"/>
        <v>2014</v>
      </c>
      <c r="B152" s="15">
        <f>'5.1 Land transport - Road'!X152</f>
        <v>22210049000</v>
      </c>
      <c r="C152" s="15">
        <f>'5.1 Land transport - Road'!Y152</f>
        <v>19391486000</v>
      </c>
      <c r="D152" s="15">
        <f>'5.1 Land transport - Road'!Z152</f>
        <v>41601535000</v>
      </c>
      <c r="E152" s="15">
        <f>'5.2 Land transport - Rail'!S152</f>
        <v>3582509000</v>
      </c>
      <c r="F152" s="15">
        <f>'5.3 Electricity and gas'!V152</f>
        <v>33951784000</v>
      </c>
      <c r="G152" s="15">
        <f>'5.4 Water and waste'!Z152</f>
        <v>18691250000</v>
      </c>
      <c r="H152" s="15">
        <f>'5.5 Telecommunications'!AC152</f>
        <v>14430866000</v>
      </c>
      <c r="I152" s="15">
        <f>'5.6 Health - Hospitals'!R152</f>
        <v>9669860000</v>
      </c>
      <c r="J152" s="15">
        <f>'5.7 Education'!AA152</f>
        <v>16523200000</v>
      </c>
      <c r="K152" s="15">
        <f>'5.7 Education'!AB152</f>
        <v>9670970000</v>
      </c>
      <c r="L152" s="15">
        <f>'5.8 Other vertical infra'!AK152</f>
        <v>17638423000</v>
      </c>
      <c r="M152" s="15">
        <f>'5.8 Other vertical infra'!AL152</f>
        <v>8682590000</v>
      </c>
      <c r="N152" s="15">
        <f>'5.8 Other vertical infra'!AM152</f>
        <v>5400782000</v>
      </c>
      <c r="O152" s="15"/>
      <c r="P152" s="15">
        <f t="shared" si="9"/>
        <v>112257944000</v>
      </c>
      <c r="Q152" s="15">
        <f t="shared" si="11"/>
        <v>67585825000</v>
      </c>
      <c r="R152" s="15">
        <f t="shared" si="10"/>
        <v>179843769000</v>
      </c>
      <c r="S152" s="24"/>
      <c r="T152" s="24"/>
      <c r="U152" s="24"/>
      <c r="V152" s="24"/>
      <c r="W152" s="24"/>
      <c r="X152" s="24"/>
      <c r="Y152" s="24"/>
      <c r="Z152" s="24"/>
    </row>
    <row r="153" spans="1:26">
      <c r="A153" s="4">
        <f t="shared" si="8"/>
        <v>2015</v>
      </c>
      <c r="B153" s="15">
        <f>'5.1 Land transport - Road'!X153</f>
        <v>23825537000</v>
      </c>
      <c r="C153" s="15">
        <f>'5.1 Land transport - Road'!Y153</f>
        <v>20065625000</v>
      </c>
      <c r="D153" s="15">
        <f>'5.1 Land transport - Road'!Z153</f>
        <v>43891162000</v>
      </c>
      <c r="E153" s="15">
        <f>'5.2 Land transport - Rail'!S153</f>
        <v>3873070000</v>
      </c>
      <c r="F153" s="15">
        <f>'5.3 Electricity and gas'!V153</f>
        <v>34975234000</v>
      </c>
      <c r="G153" s="15">
        <f>'5.4 Water and waste'!Z153</f>
        <v>19881744000</v>
      </c>
      <c r="H153" s="15">
        <f>'5.5 Telecommunications'!AC153</f>
        <v>15386888000</v>
      </c>
      <c r="I153" s="15">
        <f>'5.6 Health - Hospitals'!R153</f>
        <v>10059646000</v>
      </c>
      <c r="J153" s="15">
        <f>'5.7 Education'!AA153</f>
        <v>17517258000</v>
      </c>
      <c r="K153" s="15">
        <f>'5.7 Education'!AB153</f>
        <v>10233554000</v>
      </c>
      <c r="L153" s="15">
        <f>'5.8 Other vertical infra'!AK153</f>
        <v>19104498000</v>
      </c>
      <c r="M153" s="15">
        <f>'5.8 Other vertical infra'!AL153</f>
        <v>9078662000</v>
      </c>
      <c r="N153" s="15">
        <f>'5.8 Other vertical infra'!AM153</f>
        <v>5765452000</v>
      </c>
      <c r="O153" s="15"/>
      <c r="P153" s="15">
        <f t="shared" si="9"/>
        <v>118008098000</v>
      </c>
      <c r="Q153" s="15">
        <f t="shared" si="11"/>
        <v>71759070000</v>
      </c>
      <c r="R153" s="15">
        <f t="shared" si="10"/>
        <v>189767168000</v>
      </c>
      <c r="S153" s="24"/>
      <c r="T153" s="24"/>
      <c r="U153" s="24"/>
      <c r="V153" s="24"/>
      <c r="W153" s="24"/>
      <c r="X153" s="24"/>
      <c r="Y153" s="24"/>
      <c r="Z153" s="24"/>
    </row>
    <row r="154" spans="1:26">
      <c r="A154" s="4">
        <f t="shared" si="8"/>
        <v>2016</v>
      </c>
      <c r="B154" s="15">
        <f>'5.1 Land transport - Road'!X154</f>
        <v>25613592000</v>
      </c>
      <c r="C154" s="15">
        <f>'5.1 Land transport - Road'!Y154</f>
        <v>20875187000</v>
      </c>
      <c r="D154" s="15">
        <f>'5.1 Land transport - Road'!Z154</f>
        <v>46488779000</v>
      </c>
      <c r="E154" s="15">
        <f>'5.2 Land transport - Rail'!S154</f>
        <v>4418031000</v>
      </c>
      <c r="F154" s="15">
        <f>'5.3 Electricity and gas'!V154</f>
        <v>36233979000</v>
      </c>
      <c r="G154" s="15">
        <f>'5.4 Water and waste'!Z154</f>
        <v>21065308000</v>
      </c>
      <c r="H154" s="15">
        <f>'5.5 Telecommunications'!AC154</f>
        <v>15747280000</v>
      </c>
      <c r="I154" s="15">
        <f>'5.6 Health - Hospitals'!R154</f>
        <v>10520820000</v>
      </c>
      <c r="J154" s="15">
        <f>'5.7 Education'!AA154</f>
        <v>18638864000</v>
      </c>
      <c r="K154" s="15">
        <f>'5.7 Education'!AB154</f>
        <v>10857578000</v>
      </c>
      <c r="L154" s="15">
        <f>'5.8 Other vertical infra'!AK154</f>
        <v>20561552000</v>
      </c>
      <c r="M154" s="15">
        <f>'5.8 Other vertical infra'!AL154</f>
        <v>9324611000</v>
      </c>
      <c r="N154" s="15">
        <f>'5.8 Other vertical infra'!AM154</f>
        <v>6065535000</v>
      </c>
      <c r="O154" s="15"/>
      <c r="P154" s="15">
        <f t="shared" si="9"/>
        <v>123953377000</v>
      </c>
      <c r="Q154" s="15">
        <f t="shared" si="11"/>
        <v>75968960000</v>
      </c>
      <c r="R154" s="15">
        <f t="shared" si="10"/>
        <v>199922337000</v>
      </c>
      <c r="S154" s="24"/>
      <c r="T154" s="24"/>
      <c r="U154" s="24"/>
      <c r="V154" s="24"/>
      <c r="W154" s="24"/>
      <c r="X154" s="24"/>
      <c r="Y154" s="24"/>
      <c r="Z154" s="24"/>
    </row>
    <row r="155" spans="1:26">
      <c r="A155" s="4">
        <f t="shared" si="8"/>
        <v>2017</v>
      </c>
      <c r="B155" s="15">
        <f>'5.1 Land transport - Road'!X155</f>
        <v>27373342000</v>
      </c>
      <c r="C155" s="15">
        <f>'5.1 Land transport - Road'!Y155</f>
        <v>21896751000</v>
      </c>
      <c r="D155" s="15">
        <f>'5.1 Land transport - Road'!Z155</f>
        <v>49270093000</v>
      </c>
      <c r="E155" s="15">
        <f>'5.2 Land transport - Rail'!S155</f>
        <v>4486215000</v>
      </c>
      <c r="F155" s="15">
        <f>'5.3 Electricity and gas'!V155</f>
        <v>37367155000</v>
      </c>
      <c r="G155" s="15">
        <f>'5.4 Water and waste'!Z155</f>
        <v>22249170000</v>
      </c>
      <c r="H155" s="15">
        <f>'5.5 Telecommunications'!AC155</f>
        <v>16213326000</v>
      </c>
      <c r="I155" s="15">
        <f>'5.6 Health - Hospitals'!R155</f>
        <v>11102544000</v>
      </c>
      <c r="J155" s="15">
        <f>'5.7 Education'!AA155</f>
        <v>20089299000</v>
      </c>
      <c r="K155" s="15">
        <f>'5.7 Education'!AB155</f>
        <v>11401594000</v>
      </c>
      <c r="L155" s="15">
        <f>'5.8 Other vertical infra'!AK155</f>
        <v>21634924000</v>
      </c>
      <c r="M155" s="15">
        <f>'5.8 Other vertical infra'!AL155</f>
        <v>9997492000</v>
      </c>
      <c r="N155" s="15">
        <f>'5.8 Other vertical infra'!AM155</f>
        <v>6585610000</v>
      </c>
      <c r="O155" s="15"/>
      <c r="P155" s="15">
        <f t="shared" si="9"/>
        <v>129585959000</v>
      </c>
      <c r="Q155" s="15">
        <f t="shared" si="11"/>
        <v>80811463000</v>
      </c>
      <c r="R155" s="15">
        <f t="shared" si="10"/>
        <v>210397422000</v>
      </c>
      <c r="S155" s="24"/>
      <c r="T155" s="24"/>
      <c r="U155" s="24"/>
      <c r="V155" s="24"/>
      <c r="W155" s="24"/>
      <c r="X155" s="24"/>
      <c r="Y155" s="24"/>
      <c r="Z155" s="24"/>
    </row>
    <row r="156" spans="1:26">
      <c r="A156" s="4">
        <f t="shared" si="8"/>
        <v>2018</v>
      </c>
      <c r="B156" s="15">
        <f>'5.1 Land transport - Road'!X156</f>
        <v>29595929000</v>
      </c>
      <c r="C156" s="15">
        <f>'5.1 Land transport - Road'!Y156</f>
        <v>23029760000</v>
      </c>
      <c r="D156" s="15">
        <f>'5.1 Land transport - Road'!Z156</f>
        <v>52625689000</v>
      </c>
      <c r="E156" s="15">
        <f>'5.2 Land transport - Rail'!S156</f>
        <v>4637450000</v>
      </c>
      <c r="F156" s="15">
        <f>'5.3 Electricity and gas'!V156</f>
        <v>38362610000</v>
      </c>
      <c r="G156" s="15">
        <f>'5.4 Water and waste'!Z156</f>
        <v>23759767000</v>
      </c>
      <c r="H156" s="15">
        <f>'5.5 Telecommunications'!AC156</f>
        <v>16962968000</v>
      </c>
      <c r="I156" s="15">
        <f>'5.6 Health - Hospitals'!R156</f>
        <v>11446011000</v>
      </c>
      <c r="J156" s="15">
        <f>'5.7 Education'!AA156</f>
        <v>21429602000</v>
      </c>
      <c r="K156" s="15">
        <f>'5.7 Education'!AB156</f>
        <v>12474548000</v>
      </c>
      <c r="L156" s="15">
        <f>'5.8 Other vertical infra'!AK156</f>
        <v>23191698000</v>
      </c>
      <c r="M156" s="15">
        <f>'5.8 Other vertical infra'!AL156</f>
        <v>10362907000</v>
      </c>
      <c r="N156" s="15">
        <f>'5.8 Other vertical infra'!AM156</f>
        <v>7035916000</v>
      </c>
      <c r="O156" s="15"/>
      <c r="P156" s="15">
        <f t="shared" si="9"/>
        <v>136348484000</v>
      </c>
      <c r="Q156" s="15">
        <f t="shared" si="11"/>
        <v>85940682000</v>
      </c>
      <c r="R156" s="15">
        <f t="shared" si="10"/>
        <v>222289166000</v>
      </c>
      <c r="S156" s="24"/>
      <c r="T156" s="24"/>
      <c r="U156" s="24"/>
      <c r="V156" s="24"/>
      <c r="W156" s="24"/>
      <c r="X156" s="24"/>
      <c r="Y156" s="24"/>
      <c r="Z156" s="24"/>
    </row>
    <row r="157" spans="1:26">
      <c r="A157" s="4">
        <f t="shared" si="8"/>
        <v>2019</v>
      </c>
      <c r="B157" s="15">
        <f>'5.1 Land transport - Road'!X157</f>
        <v>31601435000</v>
      </c>
      <c r="C157" s="15">
        <f>'5.1 Land transport - Road'!Y157</f>
        <v>24312453000</v>
      </c>
      <c r="D157" s="15">
        <f>'5.1 Land transport - Road'!Z157</f>
        <v>55913888000</v>
      </c>
      <c r="E157" s="15">
        <f>'5.2 Land transport - Rail'!S157</f>
        <v>5357058000</v>
      </c>
      <c r="F157" s="15">
        <f>'5.3 Electricity and gas'!V157</f>
        <v>40612470000</v>
      </c>
      <c r="G157" s="15">
        <f>'5.4 Water and waste'!Z157</f>
        <v>25856309000</v>
      </c>
      <c r="H157" s="15">
        <f>'5.5 Telecommunications'!AC157</f>
        <v>17817090000</v>
      </c>
      <c r="I157" s="15">
        <f>'5.6 Health - Hospitals'!R157</f>
        <v>11974394000</v>
      </c>
      <c r="J157" s="15">
        <f>'5.7 Education'!AA157</f>
        <v>22705223000</v>
      </c>
      <c r="K157" s="15">
        <f>'5.7 Education'!AB157</f>
        <v>13594588000</v>
      </c>
      <c r="L157" s="15">
        <f>'5.8 Other vertical infra'!AK157</f>
        <v>25932751000</v>
      </c>
      <c r="M157" s="15">
        <f>'5.8 Other vertical infra'!AL157</f>
        <v>11105778000</v>
      </c>
      <c r="N157" s="15">
        <f>'5.8 Other vertical infra'!AM157</f>
        <v>7784995000</v>
      </c>
      <c r="O157" s="15"/>
      <c r="P157" s="15">
        <f t="shared" si="9"/>
        <v>145556815000</v>
      </c>
      <c r="Q157" s="15">
        <f t="shared" si="11"/>
        <v>93097729000</v>
      </c>
      <c r="R157" s="15">
        <f t="shared" si="10"/>
        <v>238654544000</v>
      </c>
      <c r="S157" s="24"/>
      <c r="T157" s="24"/>
      <c r="U157" s="24"/>
      <c r="V157" s="24"/>
      <c r="W157" s="24"/>
      <c r="X157" s="24"/>
      <c r="Y157" s="24"/>
      <c r="Z157" s="24"/>
    </row>
    <row r="158" spans="1:26">
      <c r="A158" s="4">
        <f t="shared" si="8"/>
        <v>2020</v>
      </c>
      <c r="B158" s="15">
        <f>'5.1 Land transport - Road'!X158</f>
        <v>33275671000</v>
      </c>
      <c r="C158" s="15">
        <f>'5.1 Land transport - Road'!Y158</f>
        <v>25590369000</v>
      </c>
      <c r="D158" s="15">
        <f>'5.1 Land transport - Road'!Z158</f>
        <v>58866040000</v>
      </c>
      <c r="E158" s="15">
        <f>'5.2 Land transport - Rail'!S158</f>
        <v>5830061000</v>
      </c>
      <c r="F158" s="15">
        <f>'5.3 Electricity and gas'!V158</f>
        <v>42062653000</v>
      </c>
      <c r="G158" s="15">
        <f>'5.4 Water and waste'!Z158</f>
        <v>27380725000</v>
      </c>
      <c r="H158" s="15">
        <f>'5.5 Telecommunications'!AC158</f>
        <v>18465880000</v>
      </c>
      <c r="I158" s="15">
        <f>'5.6 Health - Hospitals'!R158</f>
        <v>12529814000</v>
      </c>
      <c r="J158" s="15">
        <f>'5.7 Education'!AA158</f>
        <v>23998488000</v>
      </c>
      <c r="K158" s="15">
        <f>'5.7 Education'!AB158</f>
        <v>14690464000</v>
      </c>
      <c r="L158" s="15">
        <f>'5.8 Other vertical infra'!AK158</f>
        <v>27179453000</v>
      </c>
      <c r="M158" s="15">
        <f>'5.8 Other vertical infra'!AL158</f>
        <v>11191911000</v>
      </c>
      <c r="N158" s="15">
        <f>'5.8 Other vertical infra'!AM158</f>
        <v>8439919000</v>
      </c>
      <c r="O158" s="15"/>
      <c r="P158" s="15">
        <f t="shared" si="9"/>
        <v>152605359000</v>
      </c>
      <c r="Q158" s="15">
        <f t="shared" si="11"/>
        <v>98030049000</v>
      </c>
      <c r="R158" s="15">
        <f t="shared" si="10"/>
        <v>250635408000</v>
      </c>
      <c r="S158" s="24"/>
      <c r="T158" s="24"/>
      <c r="U158" s="24"/>
      <c r="V158" s="24"/>
      <c r="W158" s="24"/>
      <c r="X158" s="24"/>
      <c r="Y158" s="24"/>
      <c r="Z158" s="24"/>
    </row>
    <row r="159" spans="1:26">
      <c r="A159" s="4">
        <f t="shared" si="8"/>
        <v>2021</v>
      </c>
      <c r="B159" s="15">
        <f>'5.1 Land transport - Road'!X159</f>
        <v>35342749000</v>
      </c>
      <c r="C159" s="15">
        <f>'5.1 Land transport - Road'!Y159</f>
        <v>27436955000</v>
      </c>
      <c r="D159" s="15">
        <f>'5.1 Land transport - Road'!Z159</f>
        <v>62779704000</v>
      </c>
      <c r="E159" s="15">
        <f>'5.2 Land transport - Rail'!S159</f>
        <v>6850167000</v>
      </c>
      <c r="F159" s="15">
        <f>'5.3 Electricity and gas'!V159</f>
        <v>44175347000</v>
      </c>
      <c r="G159" s="15">
        <f>'5.4 Water and waste'!Z159</f>
        <v>30023949000</v>
      </c>
      <c r="H159" s="15">
        <f>'5.5 Telecommunications'!AC159</f>
        <v>19438946000</v>
      </c>
      <c r="I159" s="15">
        <f>'5.6 Health - Hospitals'!R159</f>
        <v>13357574000</v>
      </c>
      <c r="J159" s="15">
        <f>'5.7 Education'!AA159</f>
        <v>25843512000</v>
      </c>
      <c r="K159" s="15">
        <f>'5.7 Education'!AB159</f>
        <v>15614587000</v>
      </c>
      <c r="L159" s="15">
        <f>'5.8 Other vertical infra'!AK159</f>
        <v>29426501000</v>
      </c>
      <c r="M159" s="15">
        <f>'5.8 Other vertical infra'!AL159</f>
        <v>11726288000</v>
      </c>
      <c r="N159" s="15">
        <f>'5.8 Other vertical infra'!AM159</f>
        <v>9209760000</v>
      </c>
      <c r="O159" s="15"/>
      <c r="P159" s="15">
        <f t="shared" si="9"/>
        <v>163268113000</v>
      </c>
      <c r="Q159" s="15">
        <f t="shared" si="11"/>
        <v>105178222000</v>
      </c>
      <c r="R159" s="15">
        <f t="shared" si="10"/>
        <v>268446335000</v>
      </c>
      <c r="S159" s="24"/>
      <c r="T159" s="24"/>
      <c r="U159" s="24"/>
      <c r="V159" s="24"/>
      <c r="W159" s="24"/>
      <c r="X159" s="24"/>
      <c r="Y159" s="24"/>
      <c r="Z159" s="24"/>
    </row>
    <row r="160" spans="1:26">
      <c r="A160" s="4">
        <f t="shared" si="8"/>
        <v>2022</v>
      </c>
      <c r="B160" s="15">
        <f>'5.1 Land transport - Road'!X160</f>
        <v>37355662000</v>
      </c>
      <c r="C160" s="15">
        <f>'5.1 Land transport - Road'!Y160</f>
        <v>29826113000</v>
      </c>
      <c r="D160" s="15">
        <f>'5.1 Land transport - Road'!Z160</f>
        <v>67181775000</v>
      </c>
      <c r="E160" s="15">
        <f>'5.2 Land transport - Rail'!S160</f>
        <v>7978940000</v>
      </c>
      <c r="F160" s="15">
        <f>'5.3 Electricity and gas'!V160</f>
        <v>46516588000</v>
      </c>
      <c r="G160" s="15">
        <f>'5.4 Water and waste'!Z160</f>
        <v>33280203000</v>
      </c>
      <c r="H160" s="15">
        <f>'5.5 Telecommunications'!AC160</f>
        <v>20692904000</v>
      </c>
      <c r="I160" s="15">
        <f>'5.6 Health - Hospitals'!R160</f>
        <v>14118946000</v>
      </c>
      <c r="J160" s="15">
        <f>'5.7 Education'!AA160</f>
        <v>27631342000</v>
      </c>
      <c r="K160" s="15">
        <f>'5.7 Education'!AB160</f>
        <v>16511294000</v>
      </c>
      <c r="L160" s="15">
        <f>'5.8 Other vertical infra'!AK160</f>
        <v>31729980000</v>
      </c>
      <c r="M160" s="15">
        <f>'5.8 Other vertical infra'!AL160</f>
        <v>11807913000</v>
      </c>
      <c r="N160" s="15">
        <f>'5.8 Other vertical infra'!AM160</f>
        <v>9616349000</v>
      </c>
      <c r="O160" s="15"/>
      <c r="P160" s="15">
        <f t="shared" si="9"/>
        <v>175650410000</v>
      </c>
      <c r="Q160" s="15">
        <f t="shared" si="11"/>
        <v>111415824000</v>
      </c>
      <c r="R160" s="15">
        <f t="shared" si="10"/>
        <v>287066234000</v>
      </c>
      <c r="S160" s="24"/>
      <c r="T160" s="24"/>
      <c r="U160" s="24"/>
      <c r="V160" s="24"/>
      <c r="W160" s="24"/>
      <c r="X160" s="24"/>
      <c r="Y160" s="24"/>
      <c r="Z160" s="24"/>
    </row>
    <row r="161" spans="1:26">
      <c r="A161" s="4">
        <f t="shared" si="8"/>
        <v>2023</v>
      </c>
      <c r="B161" s="15"/>
      <c r="C161" s="15"/>
      <c r="D161" s="15"/>
      <c r="E161" s="15"/>
      <c r="F161" s="15"/>
      <c r="G161" s="15"/>
      <c r="H161" s="15"/>
      <c r="I161" s="15"/>
      <c r="J161" s="15"/>
      <c r="K161" s="15"/>
      <c r="L161" s="15"/>
      <c r="M161" s="15"/>
      <c r="N161" s="15"/>
      <c r="O161" s="15"/>
      <c r="P161" s="15"/>
      <c r="Q161" s="15"/>
      <c r="R161" s="15"/>
      <c r="S161" s="24"/>
      <c r="T161" s="24"/>
      <c r="U161" s="24"/>
      <c r="V161" s="24"/>
      <c r="W161" s="24"/>
      <c r="X161" s="24"/>
      <c r="Y161" s="24"/>
      <c r="Z161" s="2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70B8-4C17-43A3-9CF1-8578B4CB6045}">
  <sheetPr>
    <tabColor theme="5"/>
  </sheetPr>
  <dimension ref="A1:AC161"/>
  <sheetViews>
    <sheetView showGridLines="0" zoomScale="70" zoomScaleNormal="70" workbookViewId="0">
      <pane xSplit="1" ySplit="6" topLeftCell="B7" activePane="bottomRight" state="frozen"/>
      <selection pane="topRight" activeCell="O39" sqref="O39"/>
      <selection pane="bottomLeft" activeCell="O39" sqref="O39"/>
      <selection pane="bottomRight" activeCell="B4" sqref="B4:N4"/>
    </sheetView>
  </sheetViews>
  <sheetFormatPr defaultRowHeight="14.25"/>
  <cols>
    <col min="1" max="1" width="8.75" customWidth="1"/>
    <col min="2" max="14" width="16.75" customWidth="1"/>
    <col min="15" max="15" width="13.25" customWidth="1"/>
    <col min="16" max="18" width="17.75" customWidth="1"/>
    <col min="19" max="19" width="13.25" customWidth="1"/>
    <col min="20" max="20" width="17.125" customWidth="1"/>
    <col min="21" max="27" width="13.25" customWidth="1"/>
  </cols>
  <sheetData>
    <row r="1" spans="1:29" s="11" customFormat="1" ht="30">
      <c r="A1" s="23" t="s">
        <v>68</v>
      </c>
      <c r="B1" s="16" t="s">
        <v>4</v>
      </c>
      <c r="C1" s="16" t="s">
        <v>4</v>
      </c>
      <c r="D1" s="16"/>
      <c r="E1" s="16" t="s">
        <v>4</v>
      </c>
      <c r="F1" s="16" t="s">
        <v>4</v>
      </c>
      <c r="G1" s="16" t="s">
        <v>4</v>
      </c>
      <c r="H1" s="16" t="s">
        <v>4</v>
      </c>
      <c r="I1" s="16" t="s">
        <v>20</v>
      </c>
      <c r="J1" s="16" t="s">
        <v>20</v>
      </c>
      <c r="K1" s="16" t="s">
        <v>20</v>
      </c>
      <c r="L1" s="16" t="s">
        <v>20</v>
      </c>
      <c r="M1" s="16" t="s">
        <v>20</v>
      </c>
      <c r="N1" s="16" t="s">
        <v>20</v>
      </c>
      <c r="O1" s="16"/>
      <c r="P1" s="16" t="s">
        <v>4</v>
      </c>
      <c r="Q1" s="16" t="s">
        <v>20</v>
      </c>
      <c r="R1" s="16" t="s">
        <v>69</v>
      </c>
      <c r="T1"/>
    </row>
    <row r="2" spans="1:29"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126</v>
      </c>
      <c r="Q2" s="16" t="s">
        <v>127</v>
      </c>
      <c r="R2" s="16" t="s">
        <v>70</v>
      </c>
      <c r="T2"/>
    </row>
    <row r="3" spans="1:29" s="11" customFormat="1" ht="30">
      <c r="A3" s="23" t="s">
        <v>71</v>
      </c>
      <c r="B3" s="16" t="s">
        <v>483</v>
      </c>
      <c r="C3" s="16" t="s">
        <v>483</v>
      </c>
      <c r="D3" s="16" t="s">
        <v>483</v>
      </c>
      <c r="E3" s="16" t="s">
        <v>483</v>
      </c>
      <c r="F3" s="16" t="s">
        <v>483</v>
      </c>
      <c r="G3" s="16" t="s">
        <v>483</v>
      </c>
      <c r="H3" s="16" t="s">
        <v>483</v>
      </c>
      <c r="I3" s="16" t="s">
        <v>483</v>
      </c>
      <c r="J3" s="16" t="s">
        <v>483</v>
      </c>
      <c r="K3" s="16" t="s">
        <v>483</v>
      </c>
      <c r="L3" s="16" t="s">
        <v>483</v>
      </c>
      <c r="M3" s="16" t="s">
        <v>483</v>
      </c>
      <c r="N3" s="16" t="s">
        <v>483</v>
      </c>
      <c r="O3" s="16"/>
      <c r="P3" s="16"/>
      <c r="Q3" s="16"/>
      <c r="R3" s="16"/>
      <c r="T3"/>
    </row>
    <row r="4" spans="1:29" s="11" customFormat="1" ht="98.65" customHeight="1">
      <c r="A4" s="23" t="s">
        <v>43</v>
      </c>
      <c r="B4" s="16" t="s">
        <v>466</v>
      </c>
      <c r="C4" s="16" t="s">
        <v>466</v>
      </c>
      <c r="D4" s="16" t="s">
        <v>466</v>
      </c>
      <c r="E4" s="16" t="s">
        <v>466</v>
      </c>
      <c r="F4" s="16" t="s">
        <v>658</v>
      </c>
      <c r="G4" s="16" t="s">
        <v>539</v>
      </c>
      <c r="H4" s="16" t="s">
        <v>466</v>
      </c>
      <c r="I4" s="16" t="s">
        <v>659</v>
      </c>
      <c r="J4" s="16" t="s">
        <v>660</v>
      </c>
      <c r="K4" s="16" t="s">
        <v>661</v>
      </c>
      <c r="L4" s="16" t="s">
        <v>660</v>
      </c>
      <c r="M4" s="16" t="s">
        <v>662</v>
      </c>
      <c r="N4" s="16" t="s">
        <v>663</v>
      </c>
      <c r="O4" s="16"/>
      <c r="P4" s="16" t="s">
        <v>470</v>
      </c>
      <c r="Q4" s="16" t="s">
        <v>471</v>
      </c>
      <c r="R4" s="16" t="s">
        <v>472</v>
      </c>
      <c r="T4"/>
    </row>
    <row r="5" spans="1:29" s="11" customFormat="1" ht="15">
      <c r="A5" s="23" t="s">
        <v>73</v>
      </c>
      <c r="B5" s="16" t="s">
        <v>123</v>
      </c>
      <c r="C5" s="16" t="s">
        <v>123</v>
      </c>
      <c r="D5" s="16" t="s">
        <v>123</v>
      </c>
      <c r="E5" s="16" t="s">
        <v>123</v>
      </c>
      <c r="F5" s="16" t="s">
        <v>123</v>
      </c>
      <c r="G5" s="16" t="s">
        <v>123</v>
      </c>
      <c r="H5" s="16" t="s">
        <v>123</v>
      </c>
      <c r="I5" s="16" t="s">
        <v>123</v>
      </c>
      <c r="J5" s="16" t="s">
        <v>123</v>
      </c>
      <c r="K5" s="16" t="s">
        <v>123</v>
      </c>
      <c r="L5" s="16" t="s">
        <v>123</v>
      </c>
      <c r="M5" s="16" t="s">
        <v>123</v>
      </c>
      <c r="N5" s="16" t="s">
        <v>123</v>
      </c>
      <c r="O5" s="16"/>
      <c r="P5" s="16" t="s">
        <v>123</v>
      </c>
      <c r="Q5" s="16" t="s">
        <v>123</v>
      </c>
      <c r="R5" s="16" t="s">
        <v>123</v>
      </c>
      <c r="T5"/>
    </row>
    <row r="6" spans="1:29"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c r="T6"/>
    </row>
    <row r="7" spans="1:29" ht="15">
      <c r="A7" s="25" t="s">
        <v>56</v>
      </c>
      <c r="B7" s="4"/>
      <c r="C7" s="4"/>
      <c r="D7" s="4"/>
      <c r="E7" s="4"/>
      <c r="F7" s="4"/>
      <c r="G7" s="4"/>
      <c r="H7" s="4"/>
      <c r="I7" s="4"/>
      <c r="J7" s="4"/>
      <c r="K7" s="4"/>
      <c r="L7" s="4"/>
      <c r="M7" s="4"/>
      <c r="N7" s="4"/>
      <c r="O7" s="4"/>
      <c r="P7" s="4"/>
      <c r="Q7" s="4"/>
      <c r="R7" s="4"/>
    </row>
    <row r="8" spans="1:29">
      <c r="A8" s="4">
        <v>1870</v>
      </c>
      <c r="B8" s="41" t="e">
        <f>IF(ISBLANK('3.1 Nominal capital stock'!B8),NA(),'3.1 Nominal capital stock'!B8/'Historical population and GDP'!$N5)</f>
        <v>#N/A</v>
      </c>
      <c r="C8" s="41">
        <f>IF(ISBLANK('3.1 Nominal capital stock'!C8),NA(),'3.1 Nominal capital stock'!C8/'Historical population and GDP'!$N5)</f>
        <v>38491037.989983991</v>
      </c>
      <c r="D8" s="41">
        <f>IF(ISBLANK('3.1 Nominal capital stock'!D8),NA(),'3.1 Nominal capital stock'!D8/'Historical population and GDP'!$N5)</f>
        <v>38491037.989983991</v>
      </c>
      <c r="E8" s="41">
        <f>IF(ISBLANK('3.1 Nominal capital stock'!E8),NA(),'3.1 Nominal capital stock'!E8/'Historical population and GDP'!$N5)</f>
        <v>210081926.97337058</v>
      </c>
      <c r="F8" s="41" t="e">
        <f>IF(ISBLANK('3.1 Nominal capital stock'!F8),NA(),'3.1 Nominal capital stock'!F8/'Historical population and GDP'!$N5)</f>
        <v>#N/A</v>
      </c>
      <c r="G8" s="41" t="e">
        <f>IF(ISBLANK('3.1 Nominal capital stock'!G8),NA(),'3.1 Nominal capital stock'!G8/'Historical population and GDP'!$N5)</f>
        <v>#N/A</v>
      </c>
      <c r="H8" s="41">
        <f>IF(ISBLANK('3.1 Nominal capital stock'!H8),NA(),'3.1 Nominal capital stock'!H8/'Historical population and GDP'!$N5)</f>
        <v>7794135.4185325848</v>
      </c>
      <c r="I8" s="41" t="e">
        <f>IF(ISBLANK('3.1 Nominal capital stock'!I8),NA(),'3.1 Nominal capital stock'!I8/'Historical population and GDP'!$N5)</f>
        <v>#N/A</v>
      </c>
      <c r="J8" s="51" t="e">
        <f>IF(ISBLANK('3.1 Nominal capital stock'!J8),NA(),'3.1 Nominal capital stock'!J8/'Historical population and GDP'!$N5)</f>
        <v>#N/A</v>
      </c>
      <c r="K8" s="41" t="e">
        <f>IF(ISBLANK('3.1 Nominal capital stock'!K8),NA(),'3.1 Nominal capital stock'!K8/'Historical population and GDP'!$N5)</f>
        <v>#N/A</v>
      </c>
      <c r="L8" s="41" t="e">
        <f>IF(ISBLANK('3.1 Nominal capital stock'!L8),NA(),'3.1 Nominal capital stock'!L8/'Historical population and GDP'!$N5)</f>
        <v>#N/A</v>
      </c>
      <c r="M8" s="41" t="e">
        <f>IF(ISBLANK('3.1 Nominal capital stock'!M8),NA(),'3.1 Nominal capital stock'!M8/'Historical population and GDP'!$N5)</f>
        <v>#N/A</v>
      </c>
      <c r="N8" s="41" t="e">
        <f>IF(ISBLANK('3.1 Nominal capital stock'!N8),NA(),'3.1 Nominal capital stock'!N8/'Historical population and GDP'!$N5)</f>
        <v>#N/A</v>
      </c>
      <c r="O8" s="41"/>
      <c r="P8" s="41">
        <f>IF(ISBLANK('3.1 Nominal capital stock'!P8),NA(),'3.1 Nominal capital stock'!P8/'Historical population and GDP'!$N5)</f>
        <v>256367100.38188717</v>
      </c>
      <c r="Q8" s="41" t="e">
        <f>IF(ISBLANK('3.1 Nominal capital stock'!Q8),NA(),'3.1 Nominal capital stock'!Q8/'Historical population and GDP'!$N5)</f>
        <v>#N/A</v>
      </c>
      <c r="R8" s="41">
        <f>IF(ISBLANK('3.1 Nominal capital stock'!R8),NA(),'3.1 Nominal capital stock'!R8/'Historical population and GDP'!$N5)</f>
        <v>256367100.38188717</v>
      </c>
      <c r="S8" s="13"/>
      <c r="U8" s="13"/>
      <c r="V8" s="13"/>
      <c r="W8" s="13"/>
      <c r="X8" s="13"/>
      <c r="Y8" s="13"/>
      <c r="Z8" s="13"/>
      <c r="AA8" s="13"/>
      <c r="AB8" s="24"/>
      <c r="AC8" s="24"/>
    </row>
    <row r="9" spans="1:29">
      <c r="A9" s="4">
        <f t="shared" ref="A9:A72" si="0">A8+1</f>
        <v>1871</v>
      </c>
      <c r="B9" s="41" t="e">
        <f>IF(ISBLANK('3.1 Nominal capital stock'!B9),NA(),'3.1 Nominal capital stock'!B9/'Historical population and GDP'!$N6)</f>
        <v>#N/A</v>
      </c>
      <c r="C9" s="41">
        <f>IF(ISBLANK('3.1 Nominal capital stock'!C9),NA(),'3.1 Nominal capital stock'!C9/'Historical population and GDP'!$N6)</f>
        <v>69918336.995455891</v>
      </c>
      <c r="D9" s="41">
        <f>IF(ISBLANK('3.1 Nominal capital stock'!D9),NA(),'3.1 Nominal capital stock'!D9/'Historical population and GDP'!$N6)</f>
        <v>69918336.995455891</v>
      </c>
      <c r="E9" s="41">
        <f>IF(ISBLANK('3.1 Nominal capital stock'!E9),NA(),'3.1 Nominal capital stock'!E9/'Historical population and GDP'!$N6)</f>
        <v>392718883.497841</v>
      </c>
      <c r="F9" s="41" t="e">
        <f>IF(ISBLANK('3.1 Nominal capital stock'!F9),NA(),'3.1 Nominal capital stock'!F9/'Historical population and GDP'!$N6)</f>
        <v>#N/A</v>
      </c>
      <c r="G9" s="41" t="e">
        <f>IF(ISBLANK('3.1 Nominal capital stock'!G9),NA(),'3.1 Nominal capital stock'!G9/'Historical population and GDP'!$N6)</f>
        <v>#N/A</v>
      </c>
      <c r="H9" s="41">
        <f>IF(ISBLANK('3.1 Nominal capital stock'!H9),NA(),'3.1 Nominal capital stock'!H9/'Historical population and GDP'!$N6)</f>
        <v>15573710.576869458</v>
      </c>
      <c r="I9" s="41" t="e">
        <f>IF(ISBLANK('3.1 Nominal capital stock'!I9),NA(),'3.1 Nominal capital stock'!I9/'Historical population and GDP'!$N6)</f>
        <v>#N/A</v>
      </c>
      <c r="J9" s="51" t="e">
        <f>IF(ISBLANK('3.1 Nominal capital stock'!J9),NA(),'3.1 Nominal capital stock'!J9/'Historical population and GDP'!$N6)</f>
        <v>#N/A</v>
      </c>
      <c r="K9" s="41" t="e">
        <f>IF(ISBLANK('3.1 Nominal capital stock'!K9),NA(),'3.1 Nominal capital stock'!K9/'Historical population and GDP'!$N6)</f>
        <v>#N/A</v>
      </c>
      <c r="L9" s="41" t="e">
        <f>IF(ISBLANK('3.1 Nominal capital stock'!L9),NA(),'3.1 Nominal capital stock'!L9/'Historical population and GDP'!$N6)</f>
        <v>#N/A</v>
      </c>
      <c r="M9" s="41" t="e">
        <f>IF(ISBLANK('3.1 Nominal capital stock'!M9),NA(),'3.1 Nominal capital stock'!M9/'Historical population and GDP'!$N6)</f>
        <v>#N/A</v>
      </c>
      <c r="N9" s="41" t="e">
        <f>IF(ISBLANK('3.1 Nominal capital stock'!N9),NA(),'3.1 Nominal capital stock'!N9/'Historical population and GDP'!$N6)</f>
        <v>#N/A</v>
      </c>
      <c r="O9" s="41"/>
      <c r="P9" s="41">
        <f>IF(ISBLANK('3.1 Nominal capital stock'!P9),NA(),'3.1 Nominal capital stock'!P9/'Historical population and GDP'!$N6)</f>
        <v>478210931.07016635</v>
      </c>
      <c r="Q9" s="41" t="e">
        <f>IF(ISBLANK('3.1 Nominal capital stock'!Q9),NA(),'3.1 Nominal capital stock'!Q9/'Historical population and GDP'!$N6)</f>
        <v>#N/A</v>
      </c>
      <c r="R9" s="41">
        <f>IF(ISBLANK('3.1 Nominal capital stock'!R9),NA(),'3.1 Nominal capital stock'!R9/'Historical population and GDP'!$N6)</f>
        <v>478210931.07016635</v>
      </c>
      <c r="S9" s="13"/>
      <c r="U9" s="13"/>
      <c r="V9" s="13"/>
      <c r="W9" s="13"/>
      <c r="X9" s="13"/>
      <c r="Y9" s="13"/>
      <c r="Z9" s="13"/>
      <c r="AA9" s="13"/>
      <c r="AB9" s="24"/>
      <c r="AC9" s="24"/>
    </row>
    <row r="10" spans="1:29">
      <c r="A10" s="4">
        <f t="shared" si="0"/>
        <v>1872</v>
      </c>
      <c r="B10" s="41" t="e">
        <f>IF(ISBLANK('3.1 Nominal capital stock'!B10),NA(),'3.1 Nominal capital stock'!B10/'Historical population and GDP'!$N7)</f>
        <v>#N/A</v>
      </c>
      <c r="C10" s="41">
        <f>IF(ISBLANK('3.1 Nominal capital stock'!C10),NA(),'3.1 Nominal capital stock'!C10/'Historical population and GDP'!$N7)</f>
        <v>128021101.46537508</v>
      </c>
      <c r="D10" s="41">
        <f>IF(ISBLANK('3.1 Nominal capital stock'!D10),NA(),'3.1 Nominal capital stock'!D10/'Historical population and GDP'!$N7)</f>
        <v>128021101.46537508</v>
      </c>
      <c r="E10" s="41">
        <f>IF(ISBLANK('3.1 Nominal capital stock'!E10),NA(),'3.1 Nominal capital stock'!E10/'Historical population and GDP'!$N7)</f>
        <v>630064636.62370872</v>
      </c>
      <c r="F10" s="41" t="e">
        <f>IF(ISBLANK('3.1 Nominal capital stock'!F10),NA(),'3.1 Nominal capital stock'!F10/'Historical population and GDP'!$N7)</f>
        <v>#N/A</v>
      </c>
      <c r="G10" s="41" t="e">
        <f>IF(ISBLANK('3.1 Nominal capital stock'!G10),NA(),'3.1 Nominal capital stock'!G10/'Historical population and GDP'!$N7)</f>
        <v>#N/A</v>
      </c>
      <c r="H10" s="41">
        <f>IF(ISBLANK('3.1 Nominal capital stock'!H10),NA(),'3.1 Nominal capital stock'!H10/'Historical population and GDP'!$N7)</f>
        <v>20766346.227003802</v>
      </c>
      <c r="I10" s="41" t="e">
        <f>IF(ISBLANK('3.1 Nominal capital stock'!I10),NA(),'3.1 Nominal capital stock'!I10/'Historical population and GDP'!$N7)</f>
        <v>#N/A</v>
      </c>
      <c r="J10" s="51" t="e">
        <f>IF(ISBLANK('3.1 Nominal capital stock'!J10),NA(),'3.1 Nominal capital stock'!J10/'Historical population and GDP'!$N7)</f>
        <v>#N/A</v>
      </c>
      <c r="K10" s="41" t="e">
        <f>IF(ISBLANK('3.1 Nominal capital stock'!K10),NA(),'3.1 Nominal capital stock'!K10/'Historical population and GDP'!$N7)</f>
        <v>#N/A</v>
      </c>
      <c r="L10" s="41" t="e">
        <f>IF(ISBLANK('3.1 Nominal capital stock'!L10),NA(),'3.1 Nominal capital stock'!L10/'Historical population and GDP'!$N7)</f>
        <v>#N/A</v>
      </c>
      <c r="M10" s="41" t="e">
        <f>IF(ISBLANK('3.1 Nominal capital stock'!M10),NA(),'3.1 Nominal capital stock'!M10/'Historical population and GDP'!$N7)</f>
        <v>#N/A</v>
      </c>
      <c r="N10" s="41" t="e">
        <f>IF(ISBLANK('3.1 Nominal capital stock'!N10),NA(),'3.1 Nominal capital stock'!N10/'Historical population and GDP'!$N7)</f>
        <v>#N/A</v>
      </c>
      <c r="O10" s="41"/>
      <c r="P10" s="41">
        <f>IF(ISBLANK('3.1 Nominal capital stock'!P10),NA(),'3.1 Nominal capital stock'!P10/'Historical population and GDP'!$N7)</f>
        <v>778852084.3160876</v>
      </c>
      <c r="Q10" s="41" t="e">
        <f>IF(ISBLANK('3.1 Nominal capital stock'!Q10),NA(),'3.1 Nominal capital stock'!Q10/'Historical population and GDP'!$N7)</f>
        <v>#N/A</v>
      </c>
      <c r="R10" s="41">
        <f>IF(ISBLANK('3.1 Nominal capital stock'!R10),NA(),'3.1 Nominal capital stock'!R10/'Historical population and GDP'!$N7)</f>
        <v>778852084.3160876</v>
      </c>
      <c r="S10" s="13"/>
      <c r="U10" s="13"/>
      <c r="V10" s="13"/>
      <c r="W10" s="13"/>
      <c r="X10" s="13"/>
      <c r="Y10" s="13"/>
      <c r="Z10" s="13"/>
      <c r="AA10" s="13"/>
      <c r="AB10" s="24"/>
      <c r="AC10" s="24"/>
    </row>
    <row r="11" spans="1:29">
      <c r="A11" s="4">
        <f t="shared" si="0"/>
        <v>1873</v>
      </c>
      <c r="B11" s="41" t="e">
        <f>IF(ISBLANK('3.1 Nominal capital stock'!B11),NA(),'3.1 Nominal capital stock'!B11/'Historical population and GDP'!$N8)</f>
        <v>#N/A</v>
      </c>
      <c r="C11" s="41">
        <f>IF(ISBLANK('3.1 Nominal capital stock'!C11),NA(),'3.1 Nominal capital stock'!C11/'Historical population and GDP'!$N8)</f>
        <v>219102908.05019131</v>
      </c>
      <c r="D11" s="41">
        <f>IF(ISBLANK('3.1 Nominal capital stock'!D11),NA(),'3.1 Nominal capital stock'!D11/'Historical population and GDP'!$N8)</f>
        <v>219102908.05019131</v>
      </c>
      <c r="E11" s="41">
        <f>IF(ISBLANK('3.1 Nominal capital stock'!E11),NA(),'3.1 Nominal capital stock'!E11/'Historical population and GDP'!$N8)</f>
        <v>851854940.65651095</v>
      </c>
      <c r="F11" s="41" t="e">
        <f>IF(ISBLANK('3.1 Nominal capital stock'!F11),NA(),'3.1 Nominal capital stock'!F11/'Historical population and GDP'!$N8)</f>
        <v>#N/A</v>
      </c>
      <c r="G11" s="41" t="e">
        <f>IF(ISBLANK('3.1 Nominal capital stock'!G11),NA(),'3.1 Nominal capital stock'!G11/'Historical population and GDP'!$N8)</f>
        <v>#N/A</v>
      </c>
      <c r="H11" s="41">
        <f>IF(ISBLANK('3.1 Nominal capital stock'!H11),NA(),'3.1 Nominal capital stock'!H11/'Historical population and GDP'!$N8)</f>
        <v>34212478.025247499</v>
      </c>
      <c r="I11" s="41" t="e">
        <f>IF(ISBLANK('3.1 Nominal capital stock'!I11),NA(),'3.1 Nominal capital stock'!I11/'Historical population and GDP'!$N8)</f>
        <v>#N/A</v>
      </c>
      <c r="J11" s="51" t="e">
        <f>IF(ISBLANK('3.1 Nominal capital stock'!J11),NA(),'3.1 Nominal capital stock'!J11/'Historical population and GDP'!$N8)</f>
        <v>#N/A</v>
      </c>
      <c r="K11" s="41" t="e">
        <f>IF(ISBLANK('3.1 Nominal capital stock'!K11),NA(),'3.1 Nominal capital stock'!K11/'Historical population and GDP'!$N8)</f>
        <v>#N/A</v>
      </c>
      <c r="L11" s="41" t="e">
        <f>IF(ISBLANK('3.1 Nominal capital stock'!L11),NA(),'3.1 Nominal capital stock'!L11/'Historical population and GDP'!$N8)</f>
        <v>#N/A</v>
      </c>
      <c r="M11" s="41" t="e">
        <f>IF(ISBLANK('3.1 Nominal capital stock'!M11),NA(),'3.1 Nominal capital stock'!M11/'Historical population and GDP'!$N8)</f>
        <v>#N/A</v>
      </c>
      <c r="N11" s="41" t="e">
        <f>IF(ISBLANK('3.1 Nominal capital stock'!N11),NA(),'3.1 Nominal capital stock'!N11/'Historical population and GDP'!$N8)</f>
        <v>#N/A</v>
      </c>
      <c r="O11" s="41"/>
      <c r="P11" s="41">
        <f>IF(ISBLANK('3.1 Nominal capital stock'!P11),NA(),'3.1 Nominal capital stock'!P11/'Historical population and GDP'!$N8)</f>
        <v>1105170326.7319498</v>
      </c>
      <c r="Q11" s="41" t="e">
        <f>IF(ISBLANK('3.1 Nominal capital stock'!Q11),NA(),'3.1 Nominal capital stock'!Q11/'Historical population and GDP'!$N8)</f>
        <v>#N/A</v>
      </c>
      <c r="R11" s="41">
        <f>IF(ISBLANK('3.1 Nominal capital stock'!R11),NA(),'3.1 Nominal capital stock'!R11/'Historical population and GDP'!$N8)</f>
        <v>1105170326.7319498</v>
      </c>
      <c r="S11" s="13"/>
      <c r="U11" s="13"/>
      <c r="V11" s="13"/>
      <c r="W11" s="13"/>
      <c r="X11" s="13"/>
      <c r="Y11" s="13"/>
      <c r="Z11" s="13"/>
      <c r="AA11" s="13"/>
      <c r="AB11" s="24"/>
      <c r="AC11" s="24"/>
    </row>
    <row r="12" spans="1:29">
      <c r="A12" s="4">
        <f t="shared" si="0"/>
        <v>1874</v>
      </c>
      <c r="B12" s="41" t="e">
        <f>IF(ISBLANK('3.1 Nominal capital stock'!B12),NA(),'3.1 Nominal capital stock'!B12/'Historical population and GDP'!$N9)</f>
        <v>#N/A</v>
      </c>
      <c r="C12" s="41">
        <f>IF(ISBLANK('3.1 Nominal capital stock'!C12),NA(),'3.1 Nominal capital stock'!C12/'Historical population and GDP'!$N9)</f>
        <v>320296372.84890401</v>
      </c>
      <c r="D12" s="41">
        <f>IF(ISBLANK('3.1 Nominal capital stock'!D12),NA(),'3.1 Nominal capital stock'!D12/'Historical population and GDP'!$N9)</f>
        <v>320296372.84890401</v>
      </c>
      <c r="E12" s="41">
        <f>IF(ISBLANK('3.1 Nominal capital stock'!E12),NA(),'3.1 Nominal capital stock'!E12/'Historical population and GDP'!$N9)</f>
        <v>947236349.73044407</v>
      </c>
      <c r="F12" s="41" t="e">
        <f>IF(ISBLANK('3.1 Nominal capital stock'!F12),NA(),'3.1 Nominal capital stock'!F12/'Historical population and GDP'!$N9)</f>
        <v>#N/A</v>
      </c>
      <c r="G12" s="41" t="e">
        <f>IF(ISBLANK('3.1 Nominal capital stock'!G12),NA(),'3.1 Nominal capital stock'!G12/'Historical population and GDP'!$N9)</f>
        <v>#N/A</v>
      </c>
      <c r="H12" s="41">
        <f>IF(ISBLANK('3.1 Nominal capital stock'!H12),NA(),'3.1 Nominal capital stock'!H12/'Historical population and GDP'!$N9)</f>
        <v>30688524.595858775</v>
      </c>
      <c r="I12" s="41" t="e">
        <f>IF(ISBLANK('3.1 Nominal capital stock'!I12),NA(),'3.1 Nominal capital stock'!I12/'Historical population and GDP'!$N9)</f>
        <v>#N/A</v>
      </c>
      <c r="J12" s="51" t="e">
        <f>IF(ISBLANK('3.1 Nominal capital stock'!J12),NA(),'3.1 Nominal capital stock'!J12/'Historical population and GDP'!$N9)</f>
        <v>#N/A</v>
      </c>
      <c r="K12" s="41" t="e">
        <f>IF(ISBLANK('3.1 Nominal capital stock'!K12),NA(),'3.1 Nominal capital stock'!K12/'Historical population and GDP'!$N9)</f>
        <v>#N/A</v>
      </c>
      <c r="L12" s="41" t="e">
        <f>IF(ISBLANK('3.1 Nominal capital stock'!L12),NA(),'3.1 Nominal capital stock'!L12/'Historical population and GDP'!$N9)</f>
        <v>#N/A</v>
      </c>
      <c r="M12" s="41" t="e">
        <f>IF(ISBLANK('3.1 Nominal capital stock'!M12),NA(),'3.1 Nominal capital stock'!M12/'Historical population and GDP'!$N9)</f>
        <v>#N/A</v>
      </c>
      <c r="N12" s="41" t="e">
        <f>IF(ISBLANK('3.1 Nominal capital stock'!N12),NA(),'3.1 Nominal capital stock'!N12/'Historical population and GDP'!$N9)</f>
        <v>#N/A</v>
      </c>
      <c r="O12" s="41"/>
      <c r="P12" s="41">
        <f>IF(ISBLANK('3.1 Nominal capital stock'!P12),NA(),'3.1 Nominal capital stock'!P12/'Historical population and GDP'!$N9)</f>
        <v>1298221247.1752069</v>
      </c>
      <c r="Q12" s="41" t="e">
        <f>IF(ISBLANK('3.1 Nominal capital stock'!Q12),NA(),'3.1 Nominal capital stock'!Q12/'Historical population and GDP'!$N9)</f>
        <v>#N/A</v>
      </c>
      <c r="R12" s="41">
        <f>IF(ISBLANK('3.1 Nominal capital stock'!R12),NA(),'3.1 Nominal capital stock'!R12/'Historical population and GDP'!$N9)</f>
        <v>1298221247.1752069</v>
      </c>
      <c r="S12" s="13"/>
      <c r="U12" s="13"/>
      <c r="V12" s="13"/>
      <c r="W12" s="13"/>
      <c r="X12" s="13"/>
      <c r="Y12" s="13"/>
      <c r="Z12" s="13"/>
      <c r="AA12" s="13"/>
      <c r="AB12" s="24"/>
      <c r="AC12" s="24"/>
    </row>
    <row r="13" spans="1:29">
      <c r="A13" s="4">
        <f t="shared" si="0"/>
        <v>1875</v>
      </c>
      <c r="B13" s="41" t="e">
        <f>IF(ISBLANK('3.1 Nominal capital stock'!B13),NA(),'3.1 Nominal capital stock'!B13/'Historical population and GDP'!$N10)</f>
        <v>#N/A</v>
      </c>
      <c r="C13" s="41">
        <f>IF(ISBLANK('3.1 Nominal capital stock'!C13),NA(),'3.1 Nominal capital stock'!C13/'Historical population and GDP'!$N10)</f>
        <v>437077287.35798258</v>
      </c>
      <c r="D13" s="41">
        <f>IF(ISBLANK('3.1 Nominal capital stock'!D13),NA(),'3.1 Nominal capital stock'!D13/'Historical population and GDP'!$N10)</f>
        <v>437077287.35798258</v>
      </c>
      <c r="E13" s="41">
        <f>IF(ISBLANK('3.1 Nominal capital stock'!E13),NA(),'3.1 Nominal capital stock'!E13/'Historical population and GDP'!$N10)</f>
        <v>1145563473.8345764</v>
      </c>
      <c r="F13" s="41" t="e">
        <f>IF(ISBLANK('3.1 Nominal capital stock'!F13),NA(),'3.1 Nominal capital stock'!F13/'Historical population and GDP'!$N10)</f>
        <v>#N/A</v>
      </c>
      <c r="G13" s="41" t="e">
        <f>IF(ISBLANK('3.1 Nominal capital stock'!G13),NA(),'3.1 Nominal capital stock'!G13/'Historical population and GDP'!$N10)</f>
        <v>#N/A</v>
      </c>
      <c r="H13" s="41">
        <f>IF(ISBLANK('3.1 Nominal capital stock'!H13),NA(),'3.1 Nominal capital stock'!H13/'Historical population and GDP'!$N10)</f>
        <v>39126465.383887388</v>
      </c>
      <c r="I13" s="41" t="e">
        <f>IF(ISBLANK('3.1 Nominal capital stock'!I13),NA(),'3.1 Nominal capital stock'!I13/'Historical population and GDP'!$N10)</f>
        <v>#N/A</v>
      </c>
      <c r="J13" s="51" t="e">
        <f>IF(ISBLANK('3.1 Nominal capital stock'!J13),NA(),'3.1 Nominal capital stock'!J13/'Historical population and GDP'!$N10)</f>
        <v>#N/A</v>
      </c>
      <c r="K13" s="41" t="e">
        <f>IF(ISBLANK('3.1 Nominal capital stock'!K13),NA(),'3.1 Nominal capital stock'!K13/'Historical population and GDP'!$N10)</f>
        <v>#N/A</v>
      </c>
      <c r="L13" s="41" t="e">
        <f>IF(ISBLANK('3.1 Nominal capital stock'!L13),NA(),'3.1 Nominal capital stock'!L13/'Historical population and GDP'!$N10)</f>
        <v>#N/A</v>
      </c>
      <c r="M13" s="41" t="e">
        <f>IF(ISBLANK('3.1 Nominal capital stock'!M13),NA(),'3.1 Nominal capital stock'!M13/'Historical population and GDP'!$N10)</f>
        <v>#N/A</v>
      </c>
      <c r="N13" s="41" t="e">
        <f>IF(ISBLANK('3.1 Nominal capital stock'!N13),NA(),'3.1 Nominal capital stock'!N13/'Historical population and GDP'!$N10)</f>
        <v>#N/A</v>
      </c>
      <c r="O13" s="41"/>
      <c r="P13" s="41">
        <f>IF(ISBLANK('3.1 Nominal capital stock'!P13),NA(),'3.1 Nominal capital stock'!P13/'Historical population and GDP'!$N10)</f>
        <v>1621767226.5764463</v>
      </c>
      <c r="Q13" s="41" t="e">
        <f>IF(ISBLANK('3.1 Nominal capital stock'!Q13),NA(),'3.1 Nominal capital stock'!Q13/'Historical population and GDP'!$N10)</f>
        <v>#N/A</v>
      </c>
      <c r="R13" s="41">
        <f>IF(ISBLANK('3.1 Nominal capital stock'!R13),NA(),'3.1 Nominal capital stock'!R13/'Historical population and GDP'!$N10)</f>
        <v>1621767226.5764463</v>
      </c>
      <c r="S13" s="13"/>
      <c r="U13" s="13"/>
      <c r="V13" s="13"/>
      <c r="W13" s="13"/>
      <c r="X13" s="13"/>
      <c r="Y13" s="13"/>
      <c r="Z13" s="13"/>
      <c r="AA13" s="13"/>
      <c r="AB13" s="24"/>
      <c r="AC13" s="24"/>
    </row>
    <row r="14" spans="1:29">
      <c r="A14" s="4">
        <f t="shared" si="0"/>
        <v>1876</v>
      </c>
      <c r="B14" s="41" t="e">
        <f>IF(ISBLANK('3.1 Nominal capital stock'!B14),NA(),'3.1 Nominal capital stock'!B14/'Historical population and GDP'!$N11)</f>
        <v>#N/A</v>
      </c>
      <c r="C14" s="41">
        <f>IF(ISBLANK('3.1 Nominal capital stock'!C14),NA(),'3.1 Nominal capital stock'!C14/'Historical population and GDP'!$N11)</f>
        <v>499498479.63356346</v>
      </c>
      <c r="D14" s="41">
        <f>IF(ISBLANK('3.1 Nominal capital stock'!D14),NA(),'3.1 Nominal capital stock'!D14/'Historical population and GDP'!$N11)</f>
        <v>499498479.63356346</v>
      </c>
      <c r="E14" s="41">
        <f>IF(ISBLANK('3.1 Nominal capital stock'!E14),NA(),'3.1 Nominal capital stock'!E14/'Historical population and GDP'!$N11)</f>
        <v>1320971148.5468504</v>
      </c>
      <c r="F14" s="41" t="e">
        <f>IF(ISBLANK('3.1 Nominal capital stock'!F14),NA(),'3.1 Nominal capital stock'!F14/'Historical population and GDP'!$N11)</f>
        <v>#N/A</v>
      </c>
      <c r="G14" s="41" t="e">
        <f>IF(ISBLANK('3.1 Nominal capital stock'!G14),NA(),'3.1 Nominal capital stock'!G14/'Historical population and GDP'!$N11)</f>
        <v>#N/A</v>
      </c>
      <c r="H14" s="41">
        <f>IF(ISBLANK('3.1 Nominal capital stock'!H14),NA(),'3.1 Nominal capital stock'!H14/'Historical population and GDP'!$N11)</f>
        <v>56251521.784667663</v>
      </c>
      <c r="I14" s="41" t="e">
        <f>IF(ISBLANK('3.1 Nominal capital stock'!I14),NA(),'3.1 Nominal capital stock'!I14/'Historical population and GDP'!$N11)</f>
        <v>#N/A</v>
      </c>
      <c r="J14" s="51" t="e">
        <f>IF(ISBLANK('3.1 Nominal capital stock'!J14),NA(),'3.1 Nominal capital stock'!J14/'Historical population and GDP'!$N11)</f>
        <v>#N/A</v>
      </c>
      <c r="K14" s="41" t="e">
        <f>IF(ISBLANK('3.1 Nominal capital stock'!K14),NA(),'3.1 Nominal capital stock'!K14/'Historical population and GDP'!$N11)</f>
        <v>#N/A</v>
      </c>
      <c r="L14" s="41" t="e">
        <f>IF(ISBLANK('3.1 Nominal capital stock'!L14),NA(),'3.1 Nominal capital stock'!L14/'Historical population and GDP'!$N11)</f>
        <v>#N/A</v>
      </c>
      <c r="M14" s="41" t="e">
        <f>IF(ISBLANK('3.1 Nominal capital stock'!M14),NA(),'3.1 Nominal capital stock'!M14/'Historical population and GDP'!$N11)</f>
        <v>#N/A</v>
      </c>
      <c r="N14" s="41" t="e">
        <f>IF(ISBLANK('3.1 Nominal capital stock'!N14),NA(),'3.1 Nominal capital stock'!N14/'Historical population and GDP'!$N11)</f>
        <v>#N/A</v>
      </c>
      <c r="O14" s="41"/>
      <c r="P14" s="41">
        <f>IF(ISBLANK('3.1 Nominal capital stock'!P14),NA(),'3.1 Nominal capital stock'!P14/'Historical population and GDP'!$N11)</f>
        <v>1876721149.9650817</v>
      </c>
      <c r="Q14" s="41" t="e">
        <f>IF(ISBLANK('3.1 Nominal capital stock'!Q14),NA(),'3.1 Nominal capital stock'!Q14/'Historical population and GDP'!$N11)</f>
        <v>#N/A</v>
      </c>
      <c r="R14" s="41">
        <f>IF(ISBLANK('3.1 Nominal capital stock'!R14),NA(),'3.1 Nominal capital stock'!R14/'Historical population and GDP'!$N11)</f>
        <v>1876721149.9650817</v>
      </c>
      <c r="S14" s="13"/>
      <c r="U14" s="13"/>
      <c r="V14" s="13"/>
      <c r="W14" s="13"/>
      <c r="X14" s="13"/>
      <c r="Y14" s="13"/>
      <c r="Z14" s="13"/>
      <c r="AA14" s="13"/>
      <c r="AB14" s="24"/>
      <c r="AC14" s="24"/>
    </row>
    <row r="15" spans="1:29">
      <c r="A15" s="4">
        <f t="shared" si="0"/>
        <v>1877</v>
      </c>
      <c r="B15" s="41" t="e">
        <f>IF(ISBLANK('3.1 Nominal capital stock'!B15),NA(),'3.1 Nominal capital stock'!B15/'Historical population and GDP'!$N12)</f>
        <v>#N/A</v>
      </c>
      <c r="C15" s="41">
        <f>IF(ISBLANK('3.1 Nominal capital stock'!C15),NA(),'3.1 Nominal capital stock'!C15/'Historical population and GDP'!$N12)</f>
        <v>539300280.5605489</v>
      </c>
      <c r="D15" s="41">
        <f>IF(ISBLANK('3.1 Nominal capital stock'!D15),NA(),'3.1 Nominal capital stock'!D15/'Historical population and GDP'!$N12)</f>
        <v>539300280.5605489</v>
      </c>
      <c r="E15" s="41">
        <f>IF(ISBLANK('3.1 Nominal capital stock'!E15),NA(),'3.1 Nominal capital stock'!E15/'Historical population and GDP'!$N12)</f>
        <v>1418871821.6134984</v>
      </c>
      <c r="F15" s="41" t="e">
        <f>IF(ISBLANK('3.1 Nominal capital stock'!F15),NA(),'3.1 Nominal capital stock'!F15/'Historical population and GDP'!$N12)</f>
        <v>#N/A</v>
      </c>
      <c r="G15" s="41" t="e">
        <f>IF(ISBLANK('3.1 Nominal capital stock'!G15),NA(),'3.1 Nominal capital stock'!G15/'Historical population and GDP'!$N12)</f>
        <v>#N/A</v>
      </c>
      <c r="H15" s="41">
        <f>IF(ISBLANK('3.1 Nominal capital stock'!H15),NA(),'3.1 Nominal capital stock'!H15/'Historical population and GDP'!$N12)</f>
        <v>51079385.578085944</v>
      </c>
      <c r="I15" s="41" t="e">
        <f>IF(ISBLANK('3.1 Nominal capital stock'!I15),NA(),'3.1 Nominal capital stock'!I15/'Historical population and GDP'!$N12)</f>
        <v>#N/A</v>
      </c>
      <c r="J15" s="51" t="e">
        <f>IF(ISBLANK('3.1 Nominal capital stock'!J15),NA(),'3.1 Nominal capital stock'!J15/'Historical population and GDP'!$N12)</f>
        <v>#N/A</v>
      </c>
      <c r="K15" s="41" t="e">
        <f>IF(ISBLANK('3.1 Nominal capital stock'!K15),NA(),'3.1 Nominal capital stock'!K15/'Historical population and GDP'!$N12)</f>
        <v>#N/A</v>
      </c>
      <c r="L15" s="41" t="e">
        <f>IF(ISBLANK('3.1 Nominal capital stock'!L15),NA(),'3.1 Nominal capital stock'!L15/'Historical population and GDP'!$N12)</f>
        <v>#N/A</v>
      </c>
      <c r="M15" s="41" t="e">
        <f>IF(ISBLANK('3.1 Nominal capital stock'!M15),NA(),'3.1 Nominal capital stock'!M15/'Historical population and GDP'!$N12)</f>
        <v>#N/A</v>
      </c>
      <c r="N15" s="41" t="e">
        <f>IF(ISBLANK('3.1 Nominal capital stock'!N15),NA(),'3.1 Nominal capital stock'!N15/'Historical population and GDP'!$N12)</f>
        <v>#N/A</v>
      </c>
      <c r="O15" s="41"/>
      <c r="P15" s="41">
        <f>IF(ISBLANK('3.1 Nominal capital stock'!P15),NA(),'3.1 Nominal capital stock'!P15/'Historical population and GDP'!$N12)</f>
        <v>2009251487.7521334</v>
      </c>
      <c r="Q15" s="41" t="e">
        <f>IF(ISBLANK('3.1 Nominal capital stock'!Q15),NA(),'3.1 Nominal capital stock'!Q15/'Historical population and GDP'!$N12)</f>
        <v>#N/A</v>
      </c>
      <c r="R15" s="41">
        <f>IF(ISBLANK('3.1 Nominal capital stock'!R15),NA(),'3.1 Nominal capital stock'!R15/'Historical population and GDP'!$N12)</f>
        <v>2009251487.7521334</v>
      </c>
      <c r="S15" s="13"/>
      <c r="U15" s="13"/>
      <c r="V15" s="13"/>
      <c r="W15" s="13"/>
      <c r="X15" s="13"/>
      <c r="Y15" s="13"/>
      <c r="Z15" s="13"/>
      <c r="AA15" s="13"/>
      <c r="AB15" s="24"/>
      <c r="AC15" s="24"/>
    </row>
    <row r="16" spans="1:29">
      <c r="A16" s="4">
        <f t="shared" si="0"/>
        <v>1878</v>
      </c>
      <c r="B16" s="41" t="e">
        <f>IF(ISBLANK('3.1 Nominal capital stock'!B16),NA(),'3.1 Nominal capital stock'!B16/'Historical population and GDP'!$N13)</f>
        <v>#N/A</v>
      </c>
      <c r="C16" s="41">
        <f>IF(ISBLANK('3.1 Nominal capital stock'!C16),NA(),'3.1 Nominal capital stock'!C16/'Historical population and GDP'!$N13)</f>
        <v>683249228.84652317</v>
      </c>
      <c r="D16" s="41">
        <f>IF(ISBLANK('3.1 Nominal capital stock'!D16),NA(),'3.1 Nominal capital stock'!D16/'Historical population and GDP'!$N13)</f>
        <v>683249228.84652317</v>
      </c>
      <c r="E16" s="41">
        <f>IF(ISBLANK('3.1 Nominal capital stock'!E16),NA(),'3.1 Nominal capital stock'!E16/'Historical population and GDP'!$N13)</f>
        <v>1656886034.1135981</v>
      </c>
      <c r="F16" s="41" t="e">
        <f>IF(ISBLANK('3.1 Nominal capital stock'!F16),NA(),'3.1 Nominal capital stock'!F16/'Historical population and GDP'!$N13)</f>
        <v>#N/A</v>
      </c>
      <c r="G16" s="41" t="e">
        <f>IF(ISBLANK('3.1 Nominal capital stock'!G16),NA(),'3.1 Nominal capital stock'!G16/'Historical population and GDP'!$N13)</f>
        <v>#N/A</v>
      </c>
      <c r="H16" s="41">
        <f>IF(ISBLANK('3.1 Nominal capital stock'!H16),NA(),'3.1 Nominal capital stock'!H16/'Historical population and GDP'!$N13)</f>
        <v>56959616.273142174</v>
      </c>
      <c r="I16" s="41" t="e">
        <f>IF(ISBLANK('3.1 Nominal capital stock'!I16),NA(),'3.1 Nominal capital stock'!I16/'Historical population and GDP'!$N13)</f>
        <v>#N/A</v>
      </c>
      <c r="J16" s="51" t="e">
        <f>IF(ISBLANK('3.1 Nominal capital stock'!J16),NA(),'3.1 Nominal capital stock'!J16/'Historical population and GDP'!$N13)</f>
        <v>#N/A</v>
      </c>
      <c r="K16" s="41" t="e">
        <f>IF(ISBLANK('3.1 Nominal capital stock'!K16),NA(),'3.1 Nominal capital stock'!K16/'Historical population and GDP'!$N13)</f>
        <v>#N/A</v>
      </c>
      <c r="L16" s="41" t="e">
        <f>IF(ISBLANK('3.1 Nominal capital stock'!L16),NA(),'3.1 Nominal capital stock'!L16/'Historical population and GDP'!$N13)</f>
        <v>#N/A</v>
      </c>
      <c r="M16" s="41" t="e">
        <f>IF(ISBLANK('3.1 Nominal capital stock'!M16),NA(),'3.1 Nominal capital stock'!M16/'Historical population and GDP'!$N13)</f>
        <v>#N/A</v>
      </c>
      <c r="N16" s="41" t="e">
        <f>IF(ISBLANK('3.1 Nominal capital stock'!N16),NA(),'3.1 Nominal capital stock'!N16/'Historical population and GDP'!$N13)</f>
        <v>#N/A</v>
      </c>
      <c r="O16" s="41"/>
      <c r="P16" s="41">
        <f>IF(ISBLANK('3.1 Nominal capital stock'!P16),NA(),'3.1 Nominal capital stock'!P16/'Historical population and GDP'!$N13)</f>
        <v>2397094879.2332635</v>
      </c>
      <c r="Q16" s="41" t="e">
        <f>IF(ISBLANK('3.1 Nominal capital stock'!Q16),NA(),'3.1 Nominal capital stock'!Q16/'Historical population and GDP'!$N13)</f>
        <v>#N/A</v>
      </c>
      <c r="R16" s="41">
        <f>IF(ISBLANK('3.1 Nominal capital stock'!R16),NA(),'3.1 Nominal capital stock'!R16/'Historical population and GDP'!$N13)</f>
        <v>2397094879.2332635</v>
      </c>
      <c r="S16" s="13"/>
      <c r="U16" s="13"/>
      <c r="V16" s="13"/>
      <c r="W16" s="13"/>
      <c r="X16" s="13"/>
      <c r="Y16" s="13"/>
      <c r="Z16" s="13"/>
      <c r="AA16" s="13"/>
      <c r="AB16" s="24"/>
      <c r="AC16" s="24"/>
    </row>
    <row r="17" spans="1:29">
      <c r="A17" s="4">
        <f t="shared" si="0"/>
        <v>1879</v>
      </c>
      <c r="B17" s="41" t="e">
        <f>IF(ISBLANK('3.1 Nominal capital stock'!B17),NA(),'3.1 Nominal capital stock'!B17/'Historical population and GDP'!$N14)</f>
        <v>#N/A</v>
      </c>
      <c r="C17" s="41">
        <f>IF(ISBLANK('3.1 Nominal capital stock'!C17),NA(),'3.1 Nominal capital stock'!C17/'Historical population and GDP'!$N14)</f>
        <v>789064717.28033102</v>
      </c>
      <c r="D17" s="41">
        <f>IF(ISBLANK('3.1 Nominal capital stock'!D17),NA(),'3.1 Nominal capital stock'!D17/'Historical population and GDP'!$N14)</f>
        <v>789064717.28033102</v>
      </c>
      <c r="E17" s="41">
        <f>IF(ISBLANK('3.1 Nominal capital stock'!E17),NA(),'3.1 Nominal capital stock'!E17/'Historical population and GDP'!$N14)</f>
        <v>1853317805.2961621</v>
      </c>
      <c r="F17" s="41" t="e">
        <f>IF(ISBLANK('3.1 Nominal capital stock'!F17),NA(),'3.1 Nominal capital stock'!F17/'Historical population and GDP'!$N14)</f>
        <v>#N/A</v>
      </c>
      <c r="G17" s="41" t="e">
        <f>IF(ISBLANK('3.1 Nominal capital stock'!G17),NA(),'3.1 Nominal capital stock'!G17/'Historical population and GDP'!$N14)</f>
        <v>#N/A</v>
      </c>
      <c r="H17" s="41">
        <f>IF(ISBLANK('3.1 Nominal capital stock'!H17),NA(),'3.1 Nominal capital stock'!H17/'Historical population and GDP'!$N14)</f>
        <v>56869529.173357189</v>
      </c>
      <c r="I17" s="41">
        <f>IF(ISBLANK('3.1 Nominal capital stock'!I17),NA(),'3.1 Nominal capital stock'!I17/'Historical population and GDP'!$N14)</f>
        <v>1367055.9897441634</v>
      </c>
      <c r="J17" s="51" t="e">
        <f>IF(ISBLANK('3.1 Nominal capital stock'!J17),NA(),'3.1 Nominal capital stock'!J17/'Historical population and GDP'!$N14)</f>
        <v>#N/A</v>
      </c>
      <c r="K17" s="41" t="e">
        <f>IF(ISBLANK('3.1 Nominal capital stock'!K17),NA(),'3.1 Nominal capital stock'!K17/'Historical population and GDP'!$N14)</f>
        <v>#N/A</v>
      </c>
      <c r="L17" s="41" t="e">
        <f>IF(ISBLANK('3.1 Nominal capital stock'!L17),NA(),'3.1 Nominal capital stock'!L17/'Historical population and GDP'!$N14)</f>
        <v>#N/A</v>
      </c>
      <c r="M17" s="41" t="e">
        <f>IF(ISBLANK('3.1 Nominal capital stock'!M17),NA(),'3.1 Nominal capital stock'!M17/'Historical population and GDP'!$N14)</f>
        <v>#N/A</v>
      </c>
      <c r="N17" s="41" t="e">
        <f>IF(ISBLANK('3.1 Nominal capital stock'!N17),NA(),'3.1 Nominal capital stock'!N17/'Historical population and GDP'!$N14)</f>
        <v>#N/A</v>
      </c>
      <c r="O17" s="41"/>
      <c r="P17" s="41">
        <f>IF(ISBLANK('3.1 Nominal capital stock'!P17),NA(),'3.1 Nominal capital stock'!P17/'Historical population and GDP'!$N14)</f>
        <v>2699252051.7498503</v>
      </c>
      <c r="Q17" s="41">
        <f>IF(ISBLANK('3.1 Nominal capital stock'!Q17),NA(),'3.1 Nominal capital stock'!Q17/'Historical population and GDP'!$N14)</f>
        <v>1367055.9897441634</v>
      </c>
      <c r="R17" s="41">
        <f>IF(ISBLANK('3.1 Nominal capital stock'!R17),NA(),'3.1 Nominal capital stock'!R17/'Historical population and GDP'!$N14)</f>
        <v>2700619107.7395945</v>
      </c>
      <c r="S17" s="13"/>
      <c r="U17" s="13"/>
      <c r="V17" s="13"/>
      <c r="W17" s="13"/>
      <c r="X17" s="13"/>
      <c r="Y17" s="13"/>
      <c r="Z17" s="13"/>
      <c r="AA17" s="13"/>
      <c r="AB17" s="24"/>
      <c r="AC17" s="24"/>
    </row>
    <row r="18" spans="1:29">
      <c r="A18" s="4">
        <f t="shared" si="0"/>
        <v>1880</v>
      </c>
      <c r="B18" s="41" t="e">
        <f>IF(ISBLANK('3.1 Nominal capital stock'!B18),NA(),'3.1 Nominal capital stock'!B18/'Historical population and GDP'!$N15)</f>
        <v>#N/A</v>
      </c>
      <c r="C18" s="41">
        <f>IF(ISBLANK('3.1 Nominal capital stock'!C18),NA(),'3.1 Nominal capital stock'!C18/'Historical population and GDP'!$N15)</f>
        <v>857114745.19901252</v>
      </c>
      <c r="D18" s="41">
        <f>IF(ISBLANK('3.1 Nominal capital stock'!D18),NA(),'3.1 Nominal capital stock'!D18/'Historical population and GDP'!$N15)</f>
        <v>857114745.19901252</v>
      </c>
      <c r="E18" s="41">
        <f>IF(ISBLANK('3.1 Nominal capital stock'!E18),NA(),'3.1 Nominal capital stock'!E18/'Historical population and GDP'!$N15)</f>
        <v>1858111918.6281414</v>
      </c>
      <c r="F18" s="41" t="e">
        <f>IF(ISBLANK('3.1 Nominal capital stock'!F18),NA(),'3.1 Nominal capital stock'!F18/'Historical population and GDP'!$N15)</f>
        <v>#N/A</v>
      </c>
      <c r="G18" s="41" t="e">
        <f>IF(ISBLANK('3.1 Nominal capital stock'!G18),NA(),'3.1 Nominal capital stock'!G18/'Historical population and GDP'!$N15)</f>
        <v>#N/A</v>
      </c>
      <c r="H18" s="41">
        <f>IF(ISBLANK('3.1 Nominal capital stock'!H18),NA(),'3.1 Nominal capital stock'!H18/'Historical population and GDP'!$N15)</f>
        <v>55215385.623321965</v>
      </c>
      <c r="I18" s="41">
        <f>IF(ISBLANK('3.1 Nominal capital stock'!I18),NA(),'3.1 Nominal capital stock'!I18/'Historical population and GDP'!$N15)</f>
        <v>1880816.0552956387</v>
      </c>
      <c r="J18" s="51" t="e">
        <f>IF(ISBLANK('3.1 Nominal capital stock'!J18),NA(),'3.1 Nominal capital stock'!J18/'Historical population and GDP'!$N15)</f>
        <v>#N/A</v>
      </c>
      <c r="K18" s="41" t="e">
        <f>IF(ISBLANK('3.1 Nominal capital stock'!K18),NA(),'3.1 Nominal capital stock'!K18/'Historical population and GDP'!$N15)</f>
        <v>#N/A</v>
      </c>
      <c r="L18" s="41" t="e">
        <f>IF(ISBLANK('3.1 Nominal capital stock'!L18),NA(),'3.1 Nominal capital stock'!L18/'Historical population and GDP'!$N15)</f>
        <v>#N/A</v>
      </c>
      <c r="M18" s="41" t="e">
        <f>IF(ISBLANK('3.1 Nominal capital stock'!M18),NA(),'3.1 Nominal capital stock'!M18/'Historical population and GDP'!$N15)</f>
        <v>#N/A</v>
      </c>
      <c r="N18" s="41" t="e">
        <f>IF(ISBLANK('3.1 Nominal capital stock'!N18),NA(),'3.1 Nominal capital stock'!N18/'Historical population and GDP'!$N15)</f>
        <v>#N/A</v>
      </c>
      <c r="O18" s="41"/>
      <c r="P18" s="41">
        <f>IF(ISBLANK('3.1 Nominal capital stock'!P18),NA(),'3.1 Nominal capital stock'!P18/'Historical population and GDP'!$N15)</f>
        <v>2770442049.4504757</v>
      </c>
      <c r="Q18" s="41">
        <f>IF(ISBLANK('3.1 Nominal capital stock'!Q18),NA(),'3.1 Nominal capital stock'!Q18/'Historical population and GDP'!$N15)</f>
        <v>1880816.0552956387</v>
      </c>
      <c r="R18" s="41">
        <f>IF(ISBLANK('3.1 Nominal capital stock'!R18),NA(),'3.1 Nominal capital stock'!R18/'Historical population and GDP'!$N15)</f>
        <v>2772322865.5057716</v>
      </c>
      <c r="S18" s="13"/>
      <c r="U18" s="13"/>
      <c r="V18" s="13"/>
      <c r="W18" s="13"/>
      <c r="X18" s="13"/>
      <c r="Y18" s="13"/>
      <c r="Z18" s="13"/>
      <c r="AA18" s="13"/>
      <c r="AB18" s="24"/>
      <c r="AC18" s="24"/>
    </row>
    <row r="19" spans="1:29">
      <c r="A19" s="4">
        <f t="shared" si="0"/>
        <v>1881</v>
      </c>
      <c r="B19" s="41" t="e">
        <f>IF(ISBLANK('3.1 Nominal capital stock'!B19),NA(),'3.1 Nominal capital stock'!B19/'Historical population and GDP'!$N16)</f>
        <v>#N/A</v>
      </c>
      <c r="C19" s="41">
        <f>IF(ISBLANK('3.1 Nominal capital stock'!C19),NA(),'3.1 Nominal capital stock'!C19/'Historical population and GDP'!$N16)</f>
        <v>777909598.83115995</v>
      </c>
      <c r="D19" s="41">
        <f>IF(ISBLANK('3.1 Nominal capital stock'!D19),NA(),'3.1 Nominal capital stock'!D19/'Historical population and GDP'!$N16)</f>
        <v>777909598.83115995</v>
      </c>
      <c r="E19" s="41">
        <f>IF(ISBLANK('3.1 Nominal capital stock'!E19),NA(),'3.1 Nominal capital stock'!E19/'Historical population and GDP'!$N16)</f>
        <v>1718386222.9994516</v>
      </c>
      <c r="F19" s="41" t="e">
        <f>IF(ISBLANK('3.1 Nominal capital stock'!F19),NA(),'3.1 Nominal capital stock'!F19/'Historical population and GDP'!$N16)</f>
        <v>#N/A</v>
      </c>
      <c r="G19" s="41" t="e">
        <f>IF(ISBLANK('3.1 Nominal capital stock'!G19),NA(),'3.1 Nominal capital stock'!G19/'Historical population and GDP'!$N16)</f>
        <v>#N/A</v>
      </c>
      <c r="H19" s="41">
        <f>IF(ISBLANK('3.1 Nominal capital stock'!H19),NA(),'3.1 Nominal capital stock'!H19/'Historical population and GDP'!$N16)</f>
        <v>54775288.289790973</v>
      </c>
      <c r="I19" s="41">
        <f>IF(ISBLANK('3.1 Nominal capital stock'!I19),NA(),'3.1 Nominal capital stock'!I19/'Historical population and GDP'!$N16)</f>
        <v>1633208.1370809237</v>
      </c>
      <c r="J19" s="51" t="e">
        <f>IF(ISBLANK('3.1 Nominal capital stock'!J19),NA(),'3.1 Nominal capital stock'!J19/'Historical population and GDP'!$N16)</f>
        <v>#N/A</v>
      </c>
      <c r="K19" s="41" t="e">
        <f>IF(ISBLANK('3.1 Nominal capital stock'!K19),NA(),'3.1 Nominal capital stock'!K19/'Historical population and GDP'!$N16)</f>
        <v>#N/A</v>
      </c>
      <c r="L19" s="41" t="e">
        <f>IF(ISBLANK('3.1 Nominal capital stock'!L19),NA(),'3.1 Nominal capital stock'!L19/'Historical population and GDP'!$N16)</f>
        <v>#N/A</v>
      </c>
      <c r="M19" s="41" t="e">
        <f>IF(ISBLANK('3.1 Nominal capital stock'!M19),NA(),'3.1 Nominal capital stock'!M19/'Historical population and GDP'!$N16)</f>
        <v>#N/A</v>
      </c>
      <c r="N19" s="41" t="e">
        <f>IF(ISBLANK('3.1 Nominal capital stock'!N19),NA(),'3.1 Nominal capital stock'!N19/'Historical population and GDP'!$N16)</f>
        <v>#N/A</v>
      </c>
      <c r="O19" s="41"/>
      <c r="P19" s="41">
        <f>IF(ISBLANK('3.1 Nominal capital stock'!P19),NA(),'3.1 Nominal capital stock'!P19/'Historical population and GDP'!$N16)</f>
        <v>2551071110.1204028</v>
      </c>
      <c r="Q19" s="41">
        <f>IF(ISBLANK('3.1 Nominal capital stock'!Q19),NA(),'3.1 Nominal capital stock'!Q19/'Historical population and GDP'!$N16)</f>
        <v>1633208.1370809237</v>
      </c>
      <c r="R19" s="41">
        <f>IF(ISBLANK('3.1 Nominal capital stock'!R19),NA(),'3.1 Nominal capital stock'!R19/'Historical population and GDP'!$N16)</f>
        <v>2552704318.2574835</v>
      </c>
      <c r="S19" s="13"/>
      <c r="U19" s="13"/>
      <c r="V19" s="13"/>
      <c r="W19" s="13"/>
      <c r="X19" s="13"/>
      <c r="Y19" s="13"/>
      <c r="Z19" s="13"/>
      <c r="AA19" s="13"/>
      <c r="AB19" s="24"/>
      <c r="AC19" s="24"/>
    </row>
    <row r="20" spans="1:29">
      <c r="A20" s="4">
        <f t="shared" si="0"/>
        <v>1882</v>
      </c>
      <c r="B20" s="41" t="e">
        <f>IF(ISBLANK('3.1 Nominal capital stock'!B20),NA(),'3.1 Nominal capital stock'!B20/'Historical population and GDP'!$N17)</f>
        <v>#N/A</v>
      </c>
      <c r="C20" s="41">
        <f>IF(ISBLANK('3.1 Nominal capital stock'!C20),NA(),'3.1 Nominal capital stock'!C20/'Historical population and GDP'!$N17)</f>
        <v>840685504.35566139</v>
      </c>
      <c r="D20" s="41">
        <f>IF(ISBLANK('3.1 Nominal capital stock'!D20),NA(),'3.1 Nominal capital stock'!D20/'Historical population and GDP'!$N17)</f>
        <v>840685504.35566139</v>
      </c>
      <c r="E20" s="41">
        <f>IF(ISBLANK('3.1 Nominal capital stock'!E20),NA(),'3.1 Nominal capital stock'!E20/'Historical population and GDP'!$N17)</f>
        <v>1725896108.3433006</v>
      </c>
      <c r="F20" s="41" t="e">
        <f>IF(ISBLANK('3.1 Nominal capital stock'!F20),NA(),'3.1 Nominal capital stock'!F20/'Historical population and GDP'!$N17)</f>
        <v>#N/A</v>
      </c>
      <c r="G20" s="41" t="e">
        <f>IF(ISBLANK('3.1 Nominal capital stock'!G20),NA(),'3.1 Nominal capital stock'!G20/'Historical population and GDP'!$N17)</f>
        <v>#N/A</v>
      </c>
      <c r="H20" s="41">
        <f>IF(ISBLANK('3.1 Nominal capital stock'!H20),NA(),'3.1 Nominal capital stock'!H20/'Historical population and GDP'!$N17)</f>
        <v>53559177.818176158</v>
      </c>
      <c r="I20" s="41">
        <f>IF(ISBLANK('3.1 Nominal capital stock'!I20),NA(),'3.1 Nominal capital stock'!I20/'Historical population and GDP'!$N17)</f>
        <v>1677757.3774368435</v>
      </c>
      <c r="J20" s="51" t="e">
        <f>IF(ISBLANK('3.1 Nominal capital stock'!J20),NA(),'3.1 Nominal capital stock'!J20/'Historical population and GDP'!$N17)</f>
        <v>#N/A</v>
      </c>
      <c r="K20" s="41" t="e">
        <f>IF(ISBLANK('3.1 Nominal capital stock'!K20),NA(),'3.1 Nominal capital stock'!K20/'Historical population and GDP'!$N17)</f>
        <v>#N/A</v>
      </c>
      <c r="L20" s="41" t="e">
        <f>IF(ISBLANK('3.1 Nominal capital stock'!L20),NA(),'3.1 Nominal capital stock'!L20/'Historical population and GDP'!$N17)</f>
        <v>#N/A</v>
      </c>
      <c r="M20" s="41" t="e">
        <f>IF(ISBLANK('3.1 Nominal capital stock'!M20),NA(),'3.1 Nominal capital stock'!M20/'Historical population and GDP'!$N17)</f>
        <v>#N/A</v>
      </c>
      <c r="N20" s="41" t="e">
        <f>IF(ISBLANK('3.1 Nominal capital stock'!N20),NA(),'3.1 Nominal capital stock'!N20/'Historical population and GDP'!$N17)</f>
        <v>#N/A</v>
      </c>
      <c r="O20" s="41"/>
      <c r="P20" s="41">
        <f>IF(ISBLANK('3.1 Nominal capital stock'!P20),NA(),'3.1 Nominal capital stock'!P20/'Historical population and GDP'!$N17)</f>
        <v>2620140790.517138</v>
      </c>
      <c r="Q20" s="41">
        <f>IF(ISBLANK('3.1 Nominal capital stock'!Q20),NA(),'3.1 Nominal capital stock'!Q20/'Historical population and GDP'!$N17)</f>
        <v>1677757.3774368435</v>
      </c>
      <c r="R20" s="41">
        <f>IF(ISBLANK('3.1 Nominal capital stock'!R20),NA(),'3.1 Nominal capital stock'!R20/'Historical population and GDP'!$N17)</f>
        <v>2621818547.8945746</v>
      </c>
      <c r="S20" s="13"/>
      <c r="U20" s="13"/>
      <c r="V20" s="13"/>
      <c r="W20" s="13"/>
      <c r="X20" s="13"/>
      <c r="Y20" s="13"/>
      <c r="Z20" s="13"/>
      <c r="AA20" s="13"/>
      <c r="AB20" s="24"/>
      <c r="AC20" s="24"/>
    </row>
    <row r="21" spans="1:29">
      <c r="A21" s="4">
        <f t="shared" si="0"/>
        <v>1883</v>
      </c>
      <c r="B21" s="41" t="e">
        <f>IF(ISBLANK('3.1 Nominal capital stock'!B21),NA(),'3.1 Nominal capital stock'!B21/'Historical population and GDP'!$N18)</f>
        <v>#N/A</v>
      </c>
      <c r="C21" s="41">
        <f>IF(ISBLANK('3.1 Nominal capital stock'!C21),NA(),'3.1 Nominal capital stock'!C21/'Historical population and GDP'!$N18)</f>
        <v>874531828.81900418</v>
      </c>
      <c r="D21" s="41">
        <f>IF(ISBLANK('3.1 Nominal capital stock'!D21),NA(),'3.1 Nominal capital stock'!D21/'Historical population and GDP'!$N18)</f>
        <v>874531828.81900418</v>
      </c>
      <c r="E21" s="41">
        <f>IF(ISBLANK('3.1 Nominal capital stock'!E21),NA(),'3.1 Nominal capital stock'!E21/'Historical population and GDP'!$N18)</f>
        <v>1651315589.5495164</v>
      </c>
      <c r="F21" s="41" t="e">
        <f>IF(ISBLANK('3.1 Nominal capital stock'!F21),NA(),'3.1 Nominal capital stock'!F21/'Historical population and GDP'!$N18)</f>
        <v>#N/A</v>
      </c>
      <c r="G21" s="41" t="e">
        <f>IF(ISBLANK('3.1 Nominal capital stock'!G21),NA(),'3.1 Nominal capital stock'!G21/'Historical population and GDP'!$N18)</f>
        <v>#N/A</v>
      </c>
      <c r="H21" s="41">
        <f>IF(ISBLANK('3.1 Nominal capital stock'!H21),NA(),'3.1 Nominal capital stock'!H21/'Historical population and GDP'!$N18)</f>
        <v>57875390.928247608</v>
      </c>
      <c r="I21" s="41">
        <f>IF(ISBLANK('3.1 Nominal capital stock'!I21),NA(),'3.1 Nominal capital stock'!I21/'Historical population and GDP'!$N18)</f>
        <v>1600241.2238225145</v>
      </c>
      <c r="J21" s="51" t="e">
        <f>IF(ISBLANK('3.1 Nominal capital stock'!J21),NA(),'3.1 Nominal capital stock'!J21/'Historical population and GDP'!$N18)</f>
        <v>#N/A</v>
      </c>
      <c r="K21" s="41" t="e">
        <f>IF(ISBLANK('3.1 Nominal capital stock'!K21),NA(),'3.1 Nominal capital stock'!K21/'Historical population and GDP'!$N18)</f>
        <v>#N/A</v>
      </c>
      <c r="L21" s="41" t="e">
        <f>IF(ISBLANK('3.1 Nominal capital stock'!L21),NA(),'3.1 Nominal capital stock'!L21/'Historical population and GDP'!$N18)</f>
        <v>#N/A</v>
      </c>
      <c r="M21" s="41" t="e">
        <f>IF(ISBLANK('3.1 Nominal capital stock'!M21),NA(),'3.1 Nominal capital stock'!M21/'Historical population and GDP'!$N18)</f>
        <v>#N/A</v>
      </c>
      <c r="N21" s="41" t="e">
        <f>IF(ISBLANK('3.1 Nominal capital stock'!N21),NA(),'3.1 Nominal capital stock'!N21/'Historical population and GDP'!$N18)</f>
        <v>#N/A</v>
      </c>
      <c r="O21" s="41"/>
      <c r="P21" s="41">
        <f>IF(ISBLANK('3.1 Nominal capital stock'!P21),NA(),'3.1 Nominal capital stock'!P21/'Historical population and GDP'!$N18)</f>
        <v>2583722809.2967682</v>
      </c>
      <c r="Q21" s="41">
        <f>IF(ISBLANK('3.1 Nominal capital stock'!Q21),NA(),'3.1 Nominal capital stock'!Q21/'Historical population and GDP'!$N18)</f>
        <v>1600241.2238225145</v>
      </c>
      <c r="R21" s="41">
        <f>IF(ISBLANK('3.1 Nominal capital stock'!R21),NA(),'3.1 Nominal capital stock'!R21/'Historical population and GDP'!$N18)</f>
        <v>2585323050.5205908</v>
      </c>
      <c r="S21" s="13"/>
      <c r="U21" s="13"/>
      <c r="V21" s="13"/>
      <c r="W21" s="13"/>
      <c r="X21" s="13"/>
      <c r="Y21" s="13"/>
      <c r="Z21" s="13"/>
      <c r="AA21" s="13"/>
      <c r="AB21" s="24"/>
      <c r="AC21" s="24"/>
    </row>
    <row r="22" spans="1:29">
      <c r="A22" s="4">
        <f t="shared" si="0"/>
        <v>1884</v>
      </c>
      <c r="B22" s="41" t="e">
        <f>IF(ISBLANK('3.1 Nominal capital stock'!B22),NA(),'3.1 Nominal capital stock'!B22/'Historical population and GDP'!$N19)</f>
        <v>#N/A</v>
      </c>
      <c r="C22" s="41">
        <f>IF(ISBLANK('3.1 Nominal capital stock'!C22),NA(),'3.1 Nominal capital stock'!C22/'Historical population and GDP'!$N19)</f>
        <v>1094894545.921133</v>
      </c>
      <c r="D22" s="41">
        <f>IF(ISBLANK('3.1 Nominal capital stock'!D22),NA(),'3.1 Nominal capital stock'!D22/'Historical population and GDP'!$N19)</f>
        <v>1094894545.921133</v>
      </c>
      <c r="E22" s="41">
        <f>IF(ISBLANK('3.1 Nominal capital stock'!E22),NA(),'3.1 Nominal capital stock'!E22/'Historical population and GDP'!$N19)</f>
        <v>1943926991.0099368</v>
      </c>
      <c r="F22" s="41" t="e">
        <f>IF(ISBLANK('3.1 Nominal capital stock'!F22),NA(),'3.1 Nominal capital stock'!F22/'Historical population and GDP'!$N19)</f>
        <v>#N/A</v>
      </c>
      <c r="G22" s="41" t="e">
        <f>IF(ISBLANK('3.1 Nominal capital stock'!G22),NA(),'3.1 Nominal capital stock'!G22/'Historical population and GDP'!$N19)</f>
        <v>#N/A</v>
      </c>
      <c r="H22" s="41">
        <f>IF(ISBLANK('3.1 Nominal capital stock'!H22),NA(),'3.1 Nominal capital stock'!H22/'Historical population and GDP'!$N19)</f>
        <v>67066190.134770252</v>
      </c>
      <c r="I22" s="41">
        <f>IF(ISBLANK('3.1 Nominal capital stock'!I22),NA(),'3.1 Nominal capital stock'!I22/'Historical population and GDP'!$N19)</f>
        <v>2835779.7097154441</v>
      </c>
      <c r="J22" s="51" t="e">
        <f>IF(ISBLANK('3.1 Nominal capital stock'!J22),NA(),'3.1 Nominal capital stock'!J22/'Historical population and GDP'!$N19)</f>
        <v>#N/A</v>
      </c>
      <c r="K22" s="41" t="e">
        <f>IF(ISBLANK('3.1 Nominal capital stock'!K22),NA(),'3.1 Nominal capital stock'!K22/'Historical population and GDP'!$N19)</f>
        <v>#N/A</v>
      </c>
      <c r="L22" s="41" t="e">
        <f>IF(ISBLANK('3.1 Nominal capital stock'!L22),NA(),'3.1 Nominal capital stock'!L22/'Historical population and GDP'!$N19)</f>
        <v>#N/A</v>
      </c>
      <c r="M22" s="41" t="e">
        <f>IF(ISBLANK('3.1 Nominal capital stock'!M22),NA(),'3.1 Nominal capital stock'!M22/'Historical population and GDP'!$N19)</f>
        <v>#N/A</v>
      </c>
      <c r="N22" s="41" t="e">
        <f>IF(ISBLANK('3.1 Nominal capital stock'!N22),NA(),'3.1 Nominal capital stock'!N22/'Historical population and GDP'!$N19)</f>
        <v>#N/A</v>
      </c>
      <c r="O22" s="41"/>
      <c r="P22" s="41">
        <f>IF(ISBLANK('3.1 Nominal capital stock'!P22),NA(),'3.1 Nominal capital stock'!P22/'Historical population and GDP'!$N19)</f>
        <v>3105887727.0658402</v>
      </c>
      <c r="Q22" s="41">
        <f>IF(ISBLANK('3.1 Nominal capital stock'!Q22),NA(),'3.1 Nominal capital stock'!Q22/'Historical population and GDP'!$N19)</f>
        <v>2835779.7097154441</v>
      </c>
      <c r="R22" s="41">
        <f>IF(ISBLANK('3.1 Nominal capital stock'!R22),NA(),'3.1 Nominal capital stock'!R22/'Historical population and GDP'!$N19)</f>
        <v>3108723506.7755556</v>
      </c>
      <c r="S22" s="13"/>
      <c r="U22" s="13"/>
      <c r="V22" s="13"/>
      <c r="W22" s="13"/>
      <c r="X22" s="13"/>
      <c r="Y22" s="13"/>
      <c r="Z22" s="13"/>
      <c r="AA22" s="13"/>
      <c r="AB22" s="24"/>
      <c r="AC22" s="24"/>
    </row>
    <row r="23" spans="1:29">
      <c r="A23" s="4">
        <f t="shared" si="0"/>
        <v>1885</v>
      </c>
      <c r="B23" s="41" t="e">
        <f>IF(ISBLANK('3.1 Nominal capital stock'!B23),NA(),'3.1 Nominal capital stock'!B23/'Historical population and GDP'!$N20)</f>
        <v>#N/A</v>
      </c>
      <c r="C23" s="41">
        <f>IF(ISBLANK('3.1 Nominal capital stock'!C23),NA(),'3.1 Nominal capital stock'!C23/'Historical population and GDP'!$N20)</f>
        <v>993979999.07220101</v>
      </c>
      <c r="D23" s="41">
        <f>IF(ISBLANK('3.1 Nominal capital stock'!D23),NA(),'3.1 Nominal capital stock'!D23/'Historical population and GDP'!$N20)</f>
        <v>993979999.07220101</v>
      </c>
      <c r="E23" s="41">
        <f>IF(ISBLANK('3.1 Nominal capital stock'!E23),NA(),'3.1 Nominal capital stock'!E23/'Historical population and GDP'!$N20)</f>
        <v>1732930406.6346669</v>
      </c>
      <c r="F23" s="41" t="e">
        <f>IF(ISBLANK('3.1 Nominal capital stock'!F23),NA(),'3.1 Nominal capital stock'!F23/'Historical population and GDP'!$N20)</f>
        <v>#N/A</v>
      </c>
      <c r="G23" s="41">
        <f>IF(ISBLANK('3.1 Nominal capital stock'!G23),NA(),'3.1 Nominal capital stock'!G23/'Historical population and GDP'!$N20)</f>
        <v>13863443.253077336</v>
      </c>
      <c r="H23" s="41">
        <f>IF(ISBLANK('3.1 Nominal capital stock'!H23),NA(),'3.1 Nominal capital stock'!H23/'Historical population and GDP'!$N20)</f>
        <v>63829603.311043568</v>
      </c>
      <c r="I23" s="41">
        <f>IF(ISBLANK('3.1 Nominal capital stock'!I23),NA(),'3.1 Nominal capital stock'!I23/'Historical population and GDP'!$N20)</f>
        <v>4476736.883806223</v>
      </c>
      <c r="J23" s="51" t="e">
        <f>IF(ISBLANK('3.1 Nominal capital stock'!J23),NA(),'3.1 Nominal capital stock'!J23/'Historical population and GDP'!$N20)</f>
        <v>#N/A</v>
      </c>
      <c r="K23" s="41" t="e">
        <f>IF(ISBLANK('3.1 Nominal capital stock'!K23),NA(),'3.1 Nominal capital stock'!K23/'Historical population and GDP'!$N20)</f>
        <v>#N/A</v>
      </c>
      <c r="L23" s="41" t="e">
        <f>IF(ISBLANK('3.1 Nominal capital stock'!L23),NA(),'3.1 Nominal capital stock'!L23/'Historical population and GDP'!$N20)</f>
        <v>#N/A</v>
      </c>
      <c r="M23" s="41" t="e">
        <f>IF(ISBLANK('3.1 Nominal capital stock'!M23),NA(),'3.1 Nominal capital stock'!M23/'Historical population and GDP'!$N20)</f>
        <v>#N/A</v>
      </c>
      <c r="N23" s="41" t="e">
        <f>IF(ISBLANK('3.1 Nominal capital stock'!N23),NA(),'3.1 Nominal capital stock'!N23/'Historical population and GDP'!$N20)</f>
        <v>#N/A</v>
      </c>
      <c r="O23" s="41"/>
      <c r="P23" s="41">
        <f>IF(ISBLANK('3.1 Nominal capital stock'!P23),NA(),'3.1 Nominal capital stock'!P23/'Historical population and GDP'!$N20)</f>
        <v>2804603452.2709889</v>
      </c>
      <c r="Q23" s="41">
        <f>IF(ISBLANK('3.1 Nominal capital stock'!Q23),NA(),'3.1 Nominal capital stock'!Q23/'Historical population and GDP'!$N20)</f>
        <v>4476736.883806223</v>
      </c>
      <c r="R23" s="41">
        <f>IF(ISBLANK('3.1 Nominal capital stock'!R23),NA(),'3.1 Nominal capital stock'!R23/'Historical population and GDP'!$N20)</f>
        <v>2809080189.1547952</v>
      </c>
      <c r="S23" s="13"/>
      <c r="U23" s="13"/>
      <c r="V23" s="13"/>
      <c r="W23" s="13"/>
      <c r="X23" s="13"/>
      <c r="Y23" s="13"/>
      <c r="Z23" s="13"/>
      <c r="AA23" s="13"/>
      <c r="AB23" s="24"/>
      <c r="AC23" s="24"/>
    </row>
    <row r="24" spans="1:29">
      <c r="A24" s="4">
        <f t="shared" si="0"/>
        <v>1886</v>
      </c>
      <c r="B24" s="41" t="e">
        <f>IF(ISBLANK('3.1 Nominal capital stock'!B24),NA(),'3.1 Nominal capital stock'!B24/'Historical population and GDP'!$N21)</f>
        <v>#N/A</v>
      </c>
      <c r="C24" s="41">
        <f>IF(ISBLANK('3.1 Nominal capital stock'!C24),NA(),'3.1 Nominal capital stock'!C24/'Historical population and GDP'!$N21)</f>
        <v>1128185276.0210052</v>
      </c>
      <c r="D24" s="41">
        <f>IF(ISBLANK('3.1 Nominal capital stock'!D24),NA(),'3.1 Nominal capital stock'!D24/'Historical population and GDP'!$N21)</f>
        <v>1128185276.0210052</v>
      </c>
      <c r="E24" s="41">
        <f>IF(ISBLANK('3.1 Nominal capital stock'!E24),NA(),'3.1 Nominal capital stock'!E24/'Historical population and GDP'!$N21)</f>
        <v>2045704376.4804173</v>
      </c>
      <c r="F24" s="41" t="e">
        <f>IF(ISBLANK('3.1 Nominal capital stock'!F24),NA(),'3.1 Nominal capital stock'!F24/'Historical population and GDP'!$N21)</f>
        <v>#N/A</v>
      </c>
      <c r="G24" s="41">
        <f>IF(ISBLANK('3.1 Nominal capital stock'!G24),NA(),'3.1 Nominal capital stock'!G24/'Historical population and GDP'!$N21)</f>
        <v>29689086.211079083</v>
      </c>
      <c r="H24" s="41">
        <f>IF(ISBLANK('3.1 Nominal capital stock'!H24),NA(),'3.1 Nominal capital stock'!H24/'Historical population and GDP'!$N21)</f>
        <v>71538064.114993751</v>
      </c>
      <c r="I24" s="41">
        <f>IF(ISBLANK('3.1 Nominal capital stock'!I24),NA(),'3.1 Nominal capital stock'!I24/'Historical population and GDP'!$N21)</f>
        <v>10264843.636809258</v>
      </c>
      <c r="J24" s="51" t="e">
        <f>IF(ISBLANK('3.1 Nominal capital stock'!J24),NA(),'3.1 Nominal capital stock'!J24/'Historical population and GDP'!$N21)</f>
        <v>#N/A</v>
      </c>
      <c r="K24" s="41" t="e">
        <f>IF(ISBLANK('3.1 Nominal capital stock'!K24),NA(),'3.1 Nominal capital stock'!K24/'Historical population and GDP'!$N21)</f>
        <v>#N/A</v>
      </c>
      <c r="L24" s="41" t="e">
        <f>IF(ISBLANK('3.1 Nominal capital stock'!L24),NA(),'3.1 Nominal capital stock'!L24/'Historical population and GDP'!$N21)</f>
        <v>#N/A</v>
      </c>
      <c r="M24" s="41" t="e">
        <f>IF(ISBLANK('3.1 Nominal capital stock'!M24),NA(),'3.1 Nominal capital stock'!M24/'Historical population and GDP'!$N21)</f>
        <v>#N/A</v>
      </c>
      <c r="N24" s="41" t="e">
        <f>IF(ISBLANK('3.1 Nominal capital stock'!N24),NA(),'3.1 Nominal capital stock'!N24/'Historical population and GDP'!$N21)</f>
        <v>#N/A</v>
      </c>
      <c r="O24" s="41"/>
      <c r="P24" s="41">
        <f>IF(ISBLANK('3.1 Nominal capital stock'!P24),NA(),'3.1 Nominal capital stock'!P24/'Historical population and GDP'!$N21)</f>
        <v>3275116802.8274951</v>
      </c>
      <c r="Q24" s="41">
        <f>IF(ISBLANK('3.1 Nominal capital stock'!Q24),NA(),'3.1 Nominal capital stock'!Q24/'Historical population and GDP'!$N21)</f>
        <v>10264843.636809258</v>
      </c>
      <c r="R24" s="41">
        <f>IF(ISBLANK('3.1 Nominal capital stock'!R24),NA(),'3.1 Nominal capital stock'!R24/'Historical population and GDP'!$N21)</f>
        <v>3285381646.4643044</v>
      </c>
      <c r="S24" s="13"/>
      <c r="U24" s="13"/>
      <c r="V24" s="13"/>
      <c r="W24" s="13"/>
      <c r="X24" s="13"/>
      <c r="Y24" s="13"/>
      <c r="Z24" s="13"/>
      <c r="AA24" s="13"/>
      <c r="AB24" s="24"/>
      <c r="AC24" s="24"/>
    </row>
    <row r="25" spans="1:29">
      <c r="A25" s="4">
        <f t="shared" si="0"/>
        <v>1887</v>
      </c>
      <c r="B25" s="41" t="e">
        <f>IF(ISBLANK('3.1 Nominal capital stock'!B25),NA(),'3.1 Nominal capital stock'!B25/'Historical population and GDP'!$N22)</f>
        <v>#N/A</v>
      </c>
      <c r="C25" s="41">
        <f>IF(ISBLANK('3.1 Nominal capital stock'!C25),NA(),'3.1 Nominal capital stock'!C25/'Historical population and GDP'!$N22)</f>
        <v>1190083347.1050146</v>
      </c>
      <c r="D25" s="41">
        <f>IF(ISBLANK('3.1 Nominal capital stock'!D25),NA(),'3.1 Nominal capital stock'!D25/'Historical population and GDP'!$N22)</f>
        <v>1190083347.1050146</v>
      </c>
      <c r="E25" s="41">
        <f>IF(ISBLANK('3.1 Nominal capital stock'!E25),NA(),'3.1 Nominal capital stock'!E25/'Historical population and GDP'!$N22)</f>
        <v>2208216687.8016958</v>
      </c>
      <c r="F25" s="41" t="e">
        <f>IF(ISBLANK('3.1 Nominal capital stock'!F25),NA(),'3.1 Nominal capital stock'!F25/'Historical population and GDP'!$N22)</f>
        <v>#N/A</v>
      </c>
      <c r="G25" s="41">
        <f>IF(ISBLANK('3.1 Nominal capital stock'!G25),NA(),'3.1 Nominal capital stock'!G25/'Historical population and GDP'!$N22)</f>
        <v>47010185.238241561</v>
      </c>
      <c r="H25" s="41">
        <f>IF(ISBLANK('3.1 Nominal capital stock'!H25),NA(),'3.1 Nominal capital stock'!H25/'Historical population and GDP'!$N22)</f>
        <v>74143580.744877636</v>
      </c>
      <c r="I25" s="41">
        <f>IF(ISBLANK('3.1 Nominal capital stock'!I25),NA(),'3.1 Nominal capital stock'!I25/'Historical population and GDP'!$N22)</f>
        <v>20507798.92943424</v>
      </c>
      <c r="J25" s="51" t="e">
        <f>IF(ISBLANK('3.1 Nominal capital stock'!J25),NA(),'3.1 Nominal capital stock'!J25/'Historical population and GDP'!$N22)</f>
        <v>#N/A</v>
      </c>
      <c r="K25" s="41" t="e">
        <f>IF(ISBLANK('3.1 Nominal capital stock'!K25),NA(),'3.1 Nominal capital stock'!K25/'Historical population and GDP'!$N22)</f>
        <v>#N/A</v>
      </c>
      <c r="L25" s="41" t="e">
        <f>IF(ISBLANK('3.1 Nominal capital stock'!L25),NA(),'3.1 Nominal capital stock'!L25/'Historical population and GDP'!$N22)</f>
        <v>#N/A</v>
      </c>
      <c r="M25" s="41" t="e">
        <f>IF(ISBLANK('3.1 Nominal capital stock'!M25),NA(),'3.1 Nominal capital stock'!M25/'Historical population and GDP'!$N22)</f>
        <v>#N/A</v>
      </c>
      <c r="N25" s="41" t="e">
        <f>IF(ISBLANK('3.1 Nominal capital stock'!N25),NA(),'3.1 Nominal capital stock'!N25/'Historical population and GDP'!$N22)</f>
        <v>#N/A</v>
      </c>
      <c r="O25" s="41"/>
      <c r="P25" s="41">
        <f>IF(ISBLANK('3.1 Nominal capital stock'!P25),NA(),'3.1 Nominal capital stock'!P25/'Historical population and GDP'!$N22)</f>
        <v>3519453800.8898296</v>
      </c>
      <c r="Q25" s="41">
        <f>IF(ISBLANK('3.1 Nominal capital stock'!Q25),NA(),'3.1 Nominal capital stock'!Q25/'Historical population and GDP'!$N22)</f>
        <v>20507798.92943424</v>
      </c>
      <c r="R25" s="41">
        <f>IF(ISBLANK('3.1 Nominal capital stock'!R25),NA(),'3.1 Nominal capital stock'!R25/'Historical population and GDP'!$N22)</f>
        <v>3539961599.8192639</v>
      </c>
      <c r="S25" s="13"/>
      <c r="U25" s="13"/>
      <c r="V25" s="13"/>
      <c r="W25" s="13"/>
      <c r="X25" s="13"/>
      <c r="Y25" s="13"/>
      <c r="Z25" s="13"/>
      <c r="AA25" s="13"/>
      <c r="AB25" s="24"/>
      <c r="AC25" s="24"/>
    </row>
    <row r="26" spans="1:29">
      <c r="A26" s="4">
        <f t="shared" si="0"/>
        <v>1888</v>
      </c>
      <c r="B26" s="41" t="e">
        <f>IF(ISBLANK('3.1 Nominal capital stock'!B26),NA(),'3.1 Nominal capital stock'!B26/'Historical population and GDP'!$N23)</f>
        <v>#N/A</v>
      </c>
      <c r="C26" s="41">
        <f>IF(ISBLANK('3.1 Nominal capital stock'!C26),NA(),'3.1 Nominal capital stock'!C26/'Historical population and GDP'!$N23)</f>
        <v>1102107236.8772838</v>
      </c>
      <c r="D26" s="41">
        <f>IF(ISBLANK('3.1 Nominal capital stock'!D26),NA(),'3.1 Nominal capital stock'!D26/'Historical population and GDP'!$N23)</f>
        <v>1102107236.8772838</v>
      </c>
      <c r="E26" s="41">
        <f>IF(ISBLANK('3.1 Nominal capital stock'!E26),NA(),'3.1 Nominal capital stock'!E26/'Historical population and GDP'!$N23)</f>
        <v>1979719851.0900121</v>
      </c>
      <c r="F26" s="41" t="e">
        <f>IF(ISBLANK('3.1 Nominal capital stock'!F26),NA(),'3.1 Nominal capital stock'!F26/'Historical population and GDP'!$N23)</f>
        <v>#N/A</v>
      </c>
      <c r="G26" s="41">
        <f>IF(ISBLANK('3.1 Nominal capital stock'!G26),NA(),'3.1 Nominal capital stock'!G26/'Historical population and GDP'!$N23)</f>
        <v>58904381.103888944</v>
      </c>
      <c r="H26" s="41">
        <f>IF(ISBLANK('3.1 Nominal capital stock'!H26),NA(),'3.1 Nominal capital stock'!H26/'Historical population and GDP'!$N23)</f>
        <v>68617337.562508926</v>
      </c>
      <c r="I26" s="41">
        <f>IF(ISBLANK('3.1 Nominal capital stock'!I26),NA(),'3.1 Nominal capital stock'!I26/'Historical population and GDP'!$N23)</f>
        <v>24595712.322634477</v>
      </c>
      <c r="J26" s="51" t="e">
        <f>IF(ISBLANK('3.1 Nominal capital stock'!J26),NA(),'3.1 Nominal capital stock'!J26/'Historical population and GDP'!$N23)</f>
        <v>#N/A</v>
      </c>
      <c r="K26" s="41" t="e">
        <f>IF(ISBLANK('3.1 Nominal capital stock'!K26),NA(),'3.1 Nominal capital stock'!K26/'Historical population and GDP'!$N23)</f>
        <v>#N/A</v>
      </c>
      <c r="L26" s="41" t="e">
        <f>IF(ISBLANK('3.1 Nominal capital stock'!L26),NA(),'3.1 Nominal capital stock'!L26/'Historical population and GDP'!$N23)</f>
        <v>#N/A</v>
      </c>
      <c r="M26" s="41" t="e">
        <f>IF(ISBLANK('3.1 Nominal capital stock'!M26),NA(),'3.1 Nominal capital stock'!M26/'Historical population and GDP'!$N23)</f>
        <v>#N/A</v>
      </c>
      <c r="N26" s="41" t="e">
        <f>IF(ISBLANK('3.1 Nominal capital stock'!N26),NA(),'3.1 Nominal capital stock'!N26/'Historical population and GDP'!$N23)</f>
        <v>#N/A</v>
      </c>
      <c r="O26" s="41"/>
      <c r="P26" s="41">
        <f>IF(ISBLANK('3.1 Nominal capital stock'!P26),NA(),'3.1 Nominal capital stock'!P26/'Historical population and GDP'!$N23)</f>
        <v>3209348806.6336937</v>
      </c>
      <c r="Q26" s="41">
        <f>IF(ISBLANK('3.1 Nominal capital stock'!Q26),NA(),'3.1 Nominal capital stock'!Q26/'Historical population and GDP'!$N23)</f>
        <v>24595712.322634477</v>
      </c>
      <c r="R26" s="41">
        <f>IF(ISBLANK('3.1 Nominal capital stock'!R26),NA(),'3.1 Nominal capital stock'!R26/'Historical population and GDP'!$N23)</f>
        <v>3233944518.9563284</v>
      </c>
      <c r="S26" s="13"/>
      <c r="U26" s="13"/>
      <c r="V26" s="13"/>
      <c r="W26" s="13"/>
      <c r="X26" s="13"/>
      <c r="Y26" s="13"/>
      <c r="Z26" s="13"/>
      <c r="AA26" s="13"/>
      <c r="AB26" s="24"/>
      <c r="AC26" s="24"/>
    </row>
    <row r="27" spans="1:29">
      <c r="A27" s="4">
        <f t="shared" si="0"/>
        <v>1889</v>
      </c>
      <c r="B27" s="41" t="e">
        <f>IF(ISBLANK('3.1 Nominal capital stock'!B27),NA(),'3.1 Nominal capital stock'!B27/'Historical population and GDP'!$N24)</f>
        <v>#N/A</v>
      </c>
      <c r="C27" s="41">
        <f>IF(ISBLANK('3.1 Nominal capital stock'!C27),NA(),'3.1 Nominal capital stock'!C27/'Historical population and GDP'!$N24)</f>
        <v>1149851631.5042779</v>
      </c>
      <c r="D27" s="41">
        <f>IF(ISBLANK('3.1 Nominal capital stock'!D27),NA(),'3.1 Nominal capital stock'!D27/'Historical population and GDP'!$N24)</f>
        <v>1149851631.5042779</v>
      </c>
      <c r="E27" s="41">
        <f>IF(ISBLANK('3.1 Nominal capital stock'!E27),NA(),'3.1 Nominal capital stock'!E27/'Historical population and GDP'!$N24)</f>
        <v>1967583875.8247621</v>
      </c>
      <c r="F27" s="41" t="e">
        <f>IF(ISBLANK('3.1 Nominal capital stock'!F27),NA(),'3.1 Nominal capital stock'!F27/'Historical population and GDP'!$N24)</f>
        <v>#N/A</v>
      </c>
      <c r="G27" s="41">
        <f>IF(ISBLANK('3.1 Nominal capital stock'!G27),NA(),'3.1 Nominal capital stock'!G27/'Historical population and GDP'!$N24)</f>
        <v>74553971.11997813</v>
      </c>
      <c r="H27" s="41">
        <f>IF(ISBLANK('3.1 Nominal capital stock'!H27),NA(),'3.1 Nominal capital stock'!H27/'Historical population and GDP'!$N24)</f>
        <v>71180488.263870522</v>
      </c>
      <c r="I27" s="41">
        <f>IF(ISBLANK('3.1 Nominal capital stock'!I27),NA(),'3.1 Nominal capital stock'!I27/'Historical population and GDP'!$N24)</f>
        <v>31036042.27618999</v>
      </c>
      <c r="J27" s="51" t="e">
        <f>IF(ISBLANK('3.1 Nominal capital stock'!J27),NA(),'3.1 Nominal capital stock'!J27/'Historical population and GDP'!$N24)</f>
        <v>#N/A</v>
      </c>
      <c r="K27" s="41" t="e">
        <f>IF(ISBLANK('3.1 Nominal capital stock'!K27),NA(),'3.1 Nominal capital stock'!K27/'Historical population and GDP'!$N24)</f>
        <v>#N/A</v>
      </c>
      <c r="L27" s="41" t="e">
        <f>IF(ISBLANK('3.1 Nominal capital stock'!L27),NA(),'3.1 Nominal capital stock'!L27/'Historical population and GDP'!$N24)</f>
        <v>#N/A</v>
      </c>
      <c r="M27" s="41" t="e">
        <f>IF(ISBLANK('3.1 Nominal capital stock'!M27),NA(),'3.1 Nominal capital stock'!M27/'Historical population and GDP'!$N24)</f>
        <v>#N/A</v>
      </c>
      <c r="N27" s="41" t="e">
        <f>IF(ISBLANK('3.1 Nominal capital stock'!N27),NA(),'3.1 Nominal capital stock'!N27/'Historical population and GDP'!$N24)</f>
        <v>#N/A</v>
      </c>
      <c r="O27" s="41"/>
      <c r="P27" s="41">
        <f>IF(ISBLANK('3.1 Nominal capital stock'!P27),NA(),'3.1 Nominal capital stock'!P27/'Historical population and GDP'!$N24)</f>
        <v>3263169966.7128887</v>
      </c>
      <c r="Q27" s="41">
        <f>IF(ISBLANK('3.1 Nominal capital stock'!Q27),NA(),'3.1 Nominal capital stock'!Q27/'Historical population and GDP'!$N24)</f>
        <v>31036042.27618999</v>
      </c>
      <c r="R27" s="41">
        <f>IF(ISBLANK('3.1 Nominal capital stock'!R27),NA(),'3.1 Nominal capital stock'!R27/'Historical population and GDP'!$N24)</f>
        <v>3294206008.989079</v>
      </c>
      <c r="S27" s="13"/>
      <c r="U27" s="13"/>
      <c r="V27" s="13"/>
      <c r="W27" s="13"/>
      <c r="X27" s="13"/>
      <c r="Y27" s="13"/>
      <c r="Z27" s="13"/>
      <c r="AA27" s="13"/>
      <c r="AB27" s="24"/>
      <c r="AC27" s="24"/>
    </row>
    <row r="28" spans="1:29">
      <c r="A28" s="4">
        <f t="shared" si="0"/>
        <v>1890</v>
      </c>
      <c r="B28" s="41" t="e">
        <f>IF(ISBLANK('3.1 Nominal capital stock'!B28),NA(),'3.1 Nominal capital stock'!B28/'Historical population and GDP'!$N25)</f>
        <v>#N/A</v>
      </c>
      <c r="C28" s="41">
        <f>IF(ISBLANK('3.1 Nominal capital stock'!C28),NA(),'3.1 Nominal capital stock'!C28/'Historical population and GDP'!$N25)</f>
        <v>1189173393.5317886</v>
      </c>
      <c r="D28" s="41">
        <f>IF(ISBLANK('3.1 Nominal capital stock'!D28),NA(),'3.1 Nominal capital stock'!D28/'Historical population and GDP'!$N25)</f>
        <v>1189173393.5317886</v>
      </c>
      <c r="E28" s="41">
        <f>IF(ISBLANK('3.1 Nominal capital stock'!E28),NA(),'3.1 Nominal capital stock'!E28/'Historical population and GDP'!$N25)</f>
        <v>1981497532.6488945</v>
      </c>
      <c r="F28" s="41" t="e">
        <f>IF(ISBLANK('3.1 Nominal capital stock'!F28),NA(),'3.1 Nominal capital stock'!F28/'Historical population and GDP'!$N25)</f>
        <v>#N/A</v>
      </c>
      <c r="G28" s="41">
        <f>IF(ISBLANK('3.1 Nominal capital stock'!G28),NA(),'3.1 Nominal capital stock'!G28/'Historical population and GDP'!$N25)</f>
        <v>89849419.938908607</v>
      </c>
      <c r="H28" s="41">
        <f>IF(ISBLANK('3.1 Nominal capital stock'!H28),NA(),'3.1 Nominal capital stock'!H28/'Historical population and GDP'!$N25)</f>
        <v>72841594.749707937</v>
      </c>
      <c r="I28" s="41">
        <f>IF(ISBLANK('3.1 Nominal capital stock'!I28),NA(),'3.1 Nominal capital stock'!I28/'Historical population and GDP'!$N25)</f>
        <v>35046427.662595324</v>
      </c>
      <c r="J28" s="51" t="e">
        <f>IF(ISBLANK('3.1 Nominal capital stock'!J28),NA(),'3.1 Nominal capital stock'!J28/'Historical population and GDP'!$N25)</f>
        <v>#N/A</v>
      </c>
      <c r="K28" s="41" t="e">
        <f>IF(ISBLANK('3.1 Nominal capital stock'!K28),NA(),'3.1 Nominal capital stock'!K28/'Historical population and GDP'!$N25)</f>
        <v>#N/A</v>
      </c>
      <c r="L28" s="41" t="e">
        <f>IF(ISBLANK('3.1 Nominal capital stock'!L28),NA(),'3.1 Nominal capital stock'!L28/'Historical population and GDP'!$N25)</f>
        <v>#N/A</v>
      </c>
      <c r="M28" s="41" t="e">
        <f>IF(ISBLANK('3.1 Nominal capital stock'!M28),NA(),'3.1 Nominal capital stock'!M28/'Historical population and GDP'!$N25)</f>
        <v>#N/A</v>
      </c>
      <c r="N28" s="41" t="e">
        <f>IF(ISBLANK('3.1 Nominal capital stock'!N28),NA(),'3.1 Nominal capital stock'!N28/'Historical population and GDP'!$N25)</f>
        <v>#N/A</v>
      </c>
      <c r="O28" s="41"/>
      <c r="P28" s="41">
        <f>IF(ISBLANK('3.1 Nominal capital stock'!P28),NA(),'3.1 Nominal capital stock'!P28/'Historical population and GDP'!$N25)</f>
        <v>3333361940.8692994</v>
      </c>
      <c r="Q28" s="41">
        <f>IF(ISBLANK('3.1 Nominal capital stock'!Q28),NA(),'3.1 Nominal capital stock'!Q28/'Historical population and GDP'!$N25)</f>
        <v>35046427.662595324</v>
      </c>
      <c r="R28" s="41">
        <f>IF(ISBLANK('3.1 Nominal capital stock'!R28),NA(),'3.1 Nominal capital stock'!R28/'Historical population and GDP'!$N25)</f>
        <v>3368408368.5318947</v>
      </c>
      <c r="S28" s="13"/>
      <c r="U28" s="13"/>
      <c r="V28" s="13"/>
      <c r="W28" s="13"/>
      <c r="X28" s="13"/>
      <c r="Y28" s="13"/>
      <c r="Z28" s="13"/>
      <c r="AA28" s="13"/>
      <c r="AB28" s="24"/>
      <c r="AC28" s="24"/>
    </row>
    <row r="29" spans="1:29">
      <c r="A29" s="4">
        <f t="shared" si="0"/>
        <v>1891</v>
      </c>
      <c r="B29" s="41" t="e">
        <f>IF(ISBLANK('3.1 Nominal capital stock'!B29),NA(),'3.1 Nominal capital stock'!B29/'Historical population and GDP'!$N26)</f>
        <v>#N/A</v>
      </c>
      <c r="C29" s="41">
        <f>IF(ISBLANK('3.1 Nominal capital stock'!C29),NA(),'3.1 Nominal capital stock'!C29/'Historical population and GDP'!$N26)</f>
        <v>1129786349.3972368</v>
      </c>
      <c r="D29" s="41">
        <f>IF(ISBLANK('3.1 Nominal capital stock'!D29),NA(),'3.1 Nominal capital stock'!D29/'Historical population and GDP'!$N26)</f>
        <v>1129786349.3972368</v>
      </c>
      <c r="E29" s="41">
        <f>IF(ISBLANK('3.1 Nominal capital stock'!E29),NA(),'3.1 Nominal capital stock'!E29/'Historical population and GDP'!$N26)</f>
        <v>1819203906.7381511</v>
      </c>
      <c r="F29" s="41" t="e">
        <f>IF(ISBLANK('3.1 Nominal capital stock'!F29),NA(),'3.1 Nominal capital stock'!F29/'Historical population and GDP'!$N26)</f>
        <v>#N/A</v>
      </c>
      <c r="G29" s="41">
        <f>IF(ISBLANK('3.1 Nominal capital stock'!G29),NA(),'3.1 Nominal capital stock'!G29/'Historical population and GDP'!$N26)</f>
        <v>95660013.385865286</v>
      </c>
      <c r="H29" s="41">
        <f>IF(ISBLANK('3.1 Nominal capital stock'!H29),NA(),'3.1 Nominal capital stock'!H29/'Historical population and GDP'!$N26)</f>
        <v>72701610.173257619</v>
      </c>
      <c r="I29" s="41">
        <f>IF(ISBLANK('3.1 Nominal capital stock'!I29),NA(),'3.1 Nominal capital stock'!I29/'Historical population and GDP'!$N26)</f>
        <v>38264005.354346111</v>
      </c>
      <c r="J29" s="51" t="e">
        <f>IF(ISBLANK('3.1 Nominal capital stock'!J29),NA(),'3.1 Nominal capital stock'!J29/'Historical population and GDP'!$N26)</f>
        <v>#N/A</v>
      </c>
      <c r="K29" s="41" t="e">
        <f>IF(ISBLANK('3.1 Nominal capital stock'!K29),NA(),'3.1 Nominal capital stock'!K29/'Historical population and GDP'!$N26)</f>
        <v>#N/A</v>
      </c>
      <c r="L29" s="41" t="e">
        <f>IF(ISBLANK('3.1 Nominal capital stock'!L29),NA(),'3.1 Nominal capital stock'!L29/'Historical population and GDP'!$N26)</f>
        <v>#N/A</v>
      </c>
      <c r="M29" s="41" t="e">
        <f>IF(ISBLANK('3.1 Nominal capital stock'!M29),NA(),'3.1 Nominal capital stock'!M29/'Historical population and GDP'!$N26)</f>
        <v>#N/A</v>
      </c>
      <c r="N29" s="41" t="e">
        <f>IF(ISBLANK('3.1 Nominal capital stock'!N29),NA(),'3.1 Nominal capital stock'!N29/'Historical population and GDP'!$N26)</f>
        <v>#N/A</v>
      </c>
      <c r="O29" s="41"/>
      <c r="P29" s="41">
        <f>IF(ISBLANK('3.1 Nominal capital stock'!P29),NA(),'3.1 Nominal capital stock'!P29/'Historical population and GDP'!$N26)</f>
        <v>3117351879.6945109</v>
      </c>
      <c r="Q29" s="41">
        <f>IF(ISBLANK('3.1 Nominal capital stock'!Q29),NA(),'3.1 Nominal capital stock'!Q29/'Historical population and GDP'!$N26)</f>
        <v>38264005.354346111</v>
      </c>
      <c r="R29" s="41">
        <f>IF(ISBLANK('3.1 Nominal capital stock'!R29),NA(),'3.1 Nominal capital stock'!R29/'Historical population and GDP'!$N26)</f>
        <v>3155615885.0488567</v>
      </c>
      <c r="S29" s="13"/>
      <c r="U29" s="13"/>
      <c r="V29" s="13"/>
      <c r="W29" s="13"/>
      <c r="X29" s="13"/>
      <c r="Y29" s="13"/>
      <c r="Z29" s="13"/>
      <c r="AA29" s="13"/>
      <c r="AB29" s="24"/>
      <c r="AC29" s="24"/>
    </row>
    <row r="30" spans="1:29">
      <c r="A30" s="4">
        <f t="shared" si="0"/>
        <v>1892</v>
      </c>
      <c r="B30" s="41" t="e">
        <f>IF(ISBLANK('3.1 Nominal capital stock'!B30),NA(),'3.1 Nominal capital stock'!B30/'Historical population and GDP'!$N27)</f>
        <v>#N/A</v>
      </c>
      <c r="C30" s="41">
        <f>IF(ISBLANK('3.1 Nominal capital stock'!C30),NA(),'3.1 Nominal capital stock'!C30/'Historical population and GDP'!$N27)</f>
        <v>1153247684.5196905</v>
      </c>
      <c r="D30" s="41">
        <f>IF(ISBLANK('3.1 Nominal capital stock'!D30),NA(),'3.1 Nominal capital stock'!D30/'Historical population and GDP'!$N27)</f>
        <v>1153247684.5196905</v>
      </c>
      <c r="E30" s="41">
        <f>IF(ISBLANK('3.1 Nominal capital stock'!E30),NA(),'3.1 Nominal capital stock'!E30/'Historical population and GDP'!$N27)</f>
        <v>1776675410.0798481</v>
      </c>
      <c r="F30" s="41" t="e">
        <f>IF(ISBLANK('3.1 Nominal capital stock'!F30),NA(),'3.1 Nominal capital stock'!F30/'Historical population and GDP'!$N27)</f>
        <v>#N/A</v>
      </c>
      <c r="G30" s="41">
        <f>IF(ISBLANK('3.1 Nominal capital stock'!G30),NA(),'3.1 Nominal capital stock'!G30/'Historical population and GDP'!$N27)</f>
        <v>104159914.8356037</v>
      </c>
      <c r="H30" s="41">
        <f>IF(ISBLANK('3.1 Nominal capital stock'!H30),NA(),'3.1 Nominal capital stock'!H30/'Historical population and GDP'!$N27)</f>
        <v>78119936.126702771</v>
      </c>
      <c r="I30" s="41">
        <f>IF(ISBLANK('3.1 Nominal capital stock'!I30),NA(),'3.1 Nominal capital stock'!I30/'Historical population and GDP'!$N27)</f>
        <v>45101923.907573491</v>
      </c>
      <c r="J30" s="51" t="e">
        <f>IF(ISBLANK('3.1 Nominal capital stock'!J30),NA(),'3.1 Nominal capital stock'!J30/'Historical population and GDP'!$N27)</f>
        <v>#N/A</v>
      </c>
      <c r="K30" s="41" t="e">
        <f>IF(ISBLANK('3.1 Nominal capital stock'!K30),NA(),'3.1 Nominal capital stock'!K30/'Historical population and GDP'!$N27)</f>
        <v>#N/A</v>
      </c>
      <c r="L30" s="41" t="e">
        <f>IF(ISBLANK('3.1 Nominal capital stock'!L30),NA(),'3.1 Nominal capital stock'!L30/'Historical population and GDP'!$N27)</f>
        <v>#N/A</v>
      </c>
      <c r="M30" s="41" t="e">
        <f>IF(ISBLANK('3.1 Nominal capital stock'!M30),NA(),'3.1 Nominal capital stock'!M30/'Historical population and GDP'!$N27)</f>
        <v>#N/A</v>
      </c>
      <c r="N30" s="41" t="e">
        <f>IF(ISBLANK('3.1 Nominal capital stock'!N30),NA(),'3.1 Nominal capital stock'!N30/'Historical population and GDP'!$N27)</f>
        <v>#N/A</v>
      </c>
      <c r="O30" s="41"/>
      <c r="P30" s="41">
        <f>IF(ISBLANK('3.1 Nominal capital stock'!P30),NA(),'3.1 Nominal capital stock'!P30/'Historical population and GDP'!$N27)</f>
        <v>3112202945.5618448</v>
      </c>
      <c r="Q30" s="41">
        <f>IF(ISBLANK('3.1 Nominal capital stock'!Q30),NA(),'3.1 Nominal capital stock'!Q30/'Historical population and GDP'!$N27)</f>
        <v>45101923.907573491</v>
      </c>
      <c r="R30" s="41">
        <f>IF(ISBLANK('3.1 Nominal capital stock'!R30),NA(),'3.1 Nominal capital stock'!R30/'Historical population and GDP'!$N27)</f>
        <v>3157304869.4694185</v>
      </c>
      <c r="S30" s="13"/>
      <c r="U30" s="13"/>
      <c r="V30" s="13"/>
      <c r="W30" s="13"/>
      <c r="X30" s="13"/>
      <c r="Y30" s="13"/>
      <c r="Z30" s="13"/>
      <c r="AA30" s="13"/>
      <c r="AB30" s="24"/>
      <c r="AC30" s="24"/>
    </row>
    <row r="31" spans="1:29">
      <c r="A31" s="4">
        <f t="shared" si="0"/>
        <v>1893</v>
      </c>
      <c r="B31" s="41" t="e">
        <f>IF(ISBLANK('3.1 Nominal capital stock'!B31),NA(),'3.1 Nominal capital stock'!B31/'Historical population and GDP'!$N28)</f>
        <v>#N/A</v>
      </c>
      <c r="C31" s="41">
        <f>IF(ISBLANK('3.1 Nominal capital stock'!C31),NA(),'3.1 Nominal capital stock'!C31/'Historical population and GDP'!$N28)</f>
        <v>1180555447.470057</v>
      </c>
      <c r="D31" s="41">
        <f>IF(ISBLANK('3.1 Nominal capital stock'!D31),NA(),'3.1 Nominal capital stock'!D31/'Historical population and GDP'!$N28)</f>
        <v>1180555447.470057</v>
      </c>
      <c r="E31" s="41">
        <f>IF(ISBLANK('3.1 Nominal capital stock'!E31),NA(),'3.1 Nominal capital stock'!E31/'Historical population and GDP'!$N28)</f>
        <v>1692568971.2940552</v>
      </c>
      <c r="F31" s="41" t="e">
        <f>IF(ISBLANK('3.1 Nominal capital stock'!F31),NA(),'3.1 Nominal capital stock'!F31/'Historical population and GDP'!$N28)</f>
        <v>#N/A</v>
      </c>
      <c r="G31" s="41">
        <f>IF(ISBLANK('3.1 Nominal capital stock'!G31),NA(),'3.1 Nominal capital stock'!G31/'Historical population and GDP'!$N28)</f>
        <v>114607186.91075297</v>
      </c>
      <c r="H31" s="41">
        <f>IF(ISBLANK('3.1 Nominal capital stock'!H31),NA(),'3.1 Nominal capital stock'!H31/'Historical population and GDP'!$N28)</f>
        <v>81644942.887748793</v>
      </c>
      <c r="I31" s="41">
        <f>IF(ISBLANK('3.1 Nominal capital stock'!I31),NA(),'3.1 Nominal capital stock'!I31/'Historical population and GDP'!$N28)</f>
        <v>51049218.948447481</v>
      </c>
      <c r="J31" s="51" t="e">
        <f>IF(ISBLANK('3.1 Nominal capital stock'!J31),NA(),'3.1 Nominal capital stock'!J31/'Historical population and GDP'!$N28)</f>
        <v>#N/A</v>
      </c>
      <c r="K31" s="41" t="e">
        <f>IF(ISBLANK('3.1 Nominal capital stock'!K31),NA(),'3.1 Nominal capital stock'!K31/'Historical population and GDP'!$N28)</f>
        <v>#N/A</v>
      </c>
      <c r="L31" s="41" t="e">
        <f>IF(ISBLANK('3.1 Nominal capital stock'!L31),NA(),'3.1 Nominal capital stock'!L31/'Historical population and GDP'!$N28)</f>
        <v>#N/A</v>
      </c>
      <c r="M31" s="41" t="e">
        <f>IF(ISBLANK('3.1 Nominal capital stock'!M31),NA(),'3.1 Nominal capital stock'!M31/'Historical population and GDP'!$N28)</f>
        <v>#N/A</v>
      </c>
      <c r="N31" s="41" t="e">
        <f>IF(ISBLANK('3.1 Nominal capital stock'!N31),NA(),'3.1 Nominal capital stock'!N31/'Historical population and GDP'!$N28)</f>
        <v>#N/A</v>
      </c>
      <c r="O31" s="41"/>
      <c r="P31" s="41">
        <f>IF(ISBLANK('3.1 Nominal capital stock'!P31),NA(),'3.1 Nominal capital stock'!P31/'Historical population and GDP'!$N28)</f>
        <v>3069376548.562614</v>
      </c>
      <c r="Q31" s="41">
        <f>IF(ISBLANK('3.1 Nominal capital stock'!Q31),NA(),'3.1 Nominal capital stock'!Q31/'Historical population and GDP'!$N28)</f>
        <v>51049218.948447481</v>
      </c>
      <c r="R31" s="41">
        <f>IF(ISBLANK('3.1 Nominal capital stock'!R31),NA(),'3.1 Nominal capital stock'!R31/'Historical population and GDP'!$N28)</f>
        <v>3120425767.5110612</v>
      </c>
      <c r="S31" s="13"/>
      <c r="U31" s="13"/>
      <c r="V31" s="13"/>
      <c r="W31" s="13"/>
      <c r="X31" s="13"/>
      <c r="Y31" s="13"/>
      <c r="Z31" s="13"/>
      <c r="AA31" s="13"/>
      <c r="AB31" s="24"/>
      <c r="AC31" s="24"/>
    </row>
    <row r="32" spans="1:29">
      <c r="A32" s="4">
        <f t="shared" si="0"/>
        <v>1894</v>
      </c>
      <c r="B32" s="41" t="e">
        <f>IF(ISBLANK('3.1 Nominal capital stock'!B32),NA(),'3.1 Nominal capital stock'!B32/'Historical population and GDP'!$N29)</f>
        <v>#N/A</v>
      </c>
      <c r="C32" s="41">
        <f>IF(ISBLANK('3.1 Nominal capital stock'!C32),NA(),'3.1 Nominal capital stock'!C32/'Historical population and GDP'!$N29)</f>
        <v>1107515586.3687294</v>
      </c>
      <c r="D32" s="41">
        <f>IF(ISBLANK('3.1 Nominal capital stock'!D32),NA(),'3.1 Nominal capital stock'!D32/'Historical population and GDP'!$N29)</f>
        <v>1107515586.3687294</v>
      </c>
      <c r="E32" s="41">
        <f>IF(ISBLANK('3.1 Nominal capital stock'!E32),NA(),'3.1 Nominal capital stock'!E32/'Historical population and GDP'!$N29)</f>
        <v>1600825133.4723892</v>
      </c>
      <c r="F32" s="41" t="e">
        <f>IF(ISBLANK('3.1 Nominal capital stock'!F32),NA(),'3.1 Nominal capital stock'!F32/'Historical population and GDP'!$N29)</f>
        <v>#N/A</v>
      </c>
      <c r="G32" s="41">
        <f>IF(ISBLANK('3.1 Nominal capital stock'!G32),NA(),'3.1 Nominal capital stock'!G32/'Historical population and GDP'!$N29)</f>
        <v>117331180.06013462</v>
      </c>
      <c r="H32" s="41">
        <f>IF(ISBLANK('3.1 Nominal capital stock'!H32),NA(),'3.1 Nominal capital stock'!H32/'Historical population and GDP'!$N29)</f>
        <v>73575076.999034703</v>
      </c>
      <c r="I32" s="41">
        <f>IF(ISBLANK('3.1 Nominal capital stock'!I32),NA(),'3.1 Nominal capital stock'!I32/'Historical population and GDP'!$N29)</f>
        <v>53803800.801056214</v>
      </c>
      <c r="J32" s="51" t="e">
        <f>IF(ISBLANK('3.1 Nominal capital stock'!J32),NA(),'3.1 Nominal capital stock'!J32/'Historical population and GDP'!$N29)</f>
        <v>#N/A</v>
      </c>
      <c r="K32" s="41" t="e">
        <f>IF(ISBLANK('3.1 Nominal capital stock'!K32),NA(),'3.1 Nominal capital stock'!K32/'Historical population and GDP'!$N29)</f>
        <v>#N/A</v>
      </c>
      <c r="L32" s="41" t="e">
        <f>IF(ISBLANK('3.1 Nominal capital stock'!L32),NA(),'3.1 Nominal capital stock'!L32/'Historical population and GDP'!$N29)</f>
        <v>#N/A</v>
      </c>
      <c r="M32" s="41" t="e">
        <f>IF(ISBLANK('3.1 Nominal capital stock'!M32),NA(),'3.1 Nominal capital stock'!M32/'Historical population and GDP'!$N29)</f>
        <v>#N/A</v>
      </c>
      <c r="N32" s="41" t="e">
        <f>IF(ISBLANK('3.1 Nominal capital stock'!N32),NA(),'3.1 Nominal capital stock'!N32/'Historical population and GDP'!$N29)</f>
        <v>#N/A</v>
      </c>
      <c r="O32" s="41"/>
      <c r="P32" s="41">
        <f>IF(ISBLANK('3.1 Nominal capital stock'!P32),NA(),'3.1 Nominal capital stock'!P32/'Historical population and GDP'!$N29)</f>
        <v>2899246976.9002881</v>
      </c>
      <c r="Q32" s="41">
        <f>IF(ISBLANK('3.1 Nominal capital stock'!Q32),NA(),'3.1 Nominal capital stock'!Q32/'Historical population and GDP'!$N29)</f>
        <v>53803800.801056214</v>
      </c>
      <c r="R32" s="41">
        <f>IF(ISBLANK('3.1 Nominal capital stock'!R32),NA(),'3.1 Nominal capital stock'!R32/'Historical population and GDP'!$N29)</f>
        <v>2953050777.701344</v>
      </c>
      <c r="S32" s="13"/>
      <c r="U32" s="13"/>
      <c r="V32" s="13"/>
      <c r="W32" s="13"/>
      <c r="X32" s="13"/>
      <c r="Y32" s="13"/>
      <c r="Z32" s="13"/>
      <c r="AA32" s="13"/>
      <c r="AB32" s="24"/>
      <c r="AC32" s="24"/>
    </row>
    <row r="33" spans="1:29">
      <c r="A33" s="4">
        <f t="shared" si="0"/>
        <v>1895</v>
      </c>
      <c r="B33" s="41" t="e">
        <f>IF(ISBLANK('3.1 Nominal capital stock'!B33),NA(),'3.1 Nominal capital stock'!B33/'Historical population and GDP'!$N30)</f>
        <v>#N/A</v>
      </c>
      <c r="C33" s="41">
        <f>IF(ISBLANK('3.1 Nominal capital stock'!C33),NA(),'3.1 Nominal capital stock'!C33/'Historical population and GDP'!$N30)</f>
        <v>1044568249.2807899</v>
      </c>
      <c r="D33" s="41">
        <f>IF(ISBLANK('3.1 Nominal capital stock'!D33),NA(),'3.1 Nominal capital stock'!D33/'Historical population and GDP'!$N30)</f>
        <v>1044568249.2807899</v>
      </c>
      <c r="E33" s="41">
        <f>IF(ISBLANK('3.1 Nominal capital stock'!E33),NA(),'3.1 Nominal capital stock'!E33/'Historical population and GDP'!$N30)</f>
        <v>1469711216.6581657</v>
      </c>
      <c r="F33" s="41" t="e">
        <f>IF(ISBLANK('3.1 Nominal capital stock'!F33),NA(),'3.1 Nominal capital stock'!F33/'Historical population and GDP'!$N30)</f>
        <v>#N/A</v>
      </c>
      <c r="G33" s="41">
        <f>IF(ISBLANK('3.1 Nominal capital stock'!G33),NA(),'3.1 Nominal capital stock'!G33/'Historical population and GDP'!$N30)</f>
        <v>119040030.8656652</v>
      </c>
      <c r="H33" s="41">
        <f>IF(ISBLANK('3.1 Nominal capital stock'!H33),NA(),'3.1 Nominal capital stock'!H33/'Historical population and GDP'!$N30)</f>
        <v>75723577.585706159</v>
      </c>
      <c r="I33" s="41">
        <f>IF(ISBLANK('3.1 Nominal capital stock'!I33),NA(),'3.1 Nominal capital stock'!I33/'Historical population and GDP'!$N30)</f>
        <v>57915702.34838967</v>
      </c>
      <c r="J33" s="51" t="e">
        <f>IF(ISBLANK('3.1 Nominal capital stock'!J33),NA(),'3.1 Nominal capital stock'!J33/'Historical population and GDP'!$N30)</f>
        <v>#N/A</v>
      </c>
      <c r="K33" s="41" t="e">
        <f>IF(ISBLANK('3.1 Nominal capital stock'!K33),NA(),'3.1 Nominal capital stock'!K33/'Historical population and GDP'!$N30)</f>
        <v>#N/A</v>
      </c>
      <c r="L33" s="41" t="e">
        <f>IF(ISBLANK('3.1 Nominal capital stock'!L33),NA(),'3.1 Nominal capital stock'!L33/'Historical population and GDP'!$N30)</f>
        <v>#N/A</v>
      </c>
      <c r="M33" s="41" t="e">
        <f>IF(ISBLANK('3.1 Nominal capital stock'!M33),NA(),'3.1 Nominal capital stock'!M33/'Historical population and GDP'!$N30)</f>
        <v>#N/A</v>
      </c>
      <c r="N33" s="41" t="e">
        <f>IF(ISBLANK('3.1 Nominal capital stock'!N33),NA(),'3.1 Nominal capital stock'!N33/'Historical population and GDP'!$N30)</f>
        <v>#N/A</v>
      </c>
      <c r="O33" s="41"/>
      <c r="P33" s="41">
        <f>IF(ISBLANK('3.1 Nominal capital stock'!P33),NA(),'3.1 Nominal capital stock'!P33/'Historical population and GDP'!$N30)</f>
        <v>2709043074.390327</v>
      </c>
      <c r="Q33" s="41">
        <f>IF(ISBLANK('3.1 Nominal capital stock'!Q33),NA(),'3.1 Nominal capital stock'!Q33/'Historical population and GDP'!$N30)</f>
        <v>57915702.34838967</v>
      </c>
      <c r="R33" s="41">
        <f>IF(ISBLANK('3.1 Nominal capital stock'!R33),NA(),'3.1 Nominal capital stock'!R33/'Historical population and GDP'!$N30)</f>
        <v>2766958776.7387166</v>
      </c>
      <c r="S33" s="13"/>
      <c r="U33" s="13"/>
      <c r="V33" s="13"/>
      <c r="W33" s="13"/>
      <c r="X33" s="13"/>
      <c r="Y33" s="13"/>
      <c r="Z33" s="13"/>
      <c r="AA33" s="13"/>
      <c r="AB33" s="24"/>
      <c r="AC33" s="24"/>
    </row>
    <row r="34" spans="1:29">
      <c r="A34" s="4">
        <f t="shared" si="0"/>
        <v>1896</v>
      </c>
      <c r="B34" s="41" t="e">
        <f>IF(ISBLANK('3.1 Nominal capital stock'!B34),NA(),'3.1 Nominal capital stock'!B34/'Historical population and GDP'!$N31)</f>
        <v>#N/A</v>
      </c>
      <c r="C34" s="41">
        <f>IF(ISBLANK('3.1 Nominal capital stock'!C34),NA(),'3.1 Nominal capital stock'!C34/'Historical population and GDP'!$N31)</f>
        <v>1085316344.6729169</v>
      </c>
      <c r="D34" s="41">
        <f>IF(ISBLANK('3.1 Nominal capital stock'!D34),NA(),'3.1 Nominal capital stock'!D34/'Historical population and GDP'!$N31)</f>
        <v>1085316344.6729169</v>
      </c>
      <c r="E34" s="41">
        <f>IF(ISBLANK('3.1 Nominal capital stock'!E34),NA(),'3.1 Nominal capital stock'!E34/'Historical population and GDP'!$N31)</f>
        <v>1716513481.9695344</v>
      </c>
      <c r="F34" s="41" t="e">
        <f>IF(ISBLANK('3.1 Nominal capital stock'!F34),NA(),'3.1 Nominal capital stock'!F34/'Historical population and GDP'!$N31)</f>
        <v>#N/A</v>
      </c>
      <c r="G34" s="41">
        <f>IF(ISBLANK('3.1 Nominal capital stock'!G34),NA(),'3.1 Nominal capital stock'!G34/'Historical population and GDP'!$N31)</f>
        <v>133284463.38088453</v>
      </c>
      <c r="H34" s="41">
        <f>IF(ISBLANK('3.1 Nominal capital stock'!H34),NA(),'3.1 Nominal capital stock'!H34/'Historical population and GDP'!$N31)</f>
        <v>88380292.979943678</v>
      </c>
      <c r="I34" s="41">
        <f>IF(ISBLANK('3.1 Nominal capital stock'!I34),NA(),'3.1 Nominal capital stock'!I34/'Historical population and GDP'!$N31)</f>
        <v>66324887.73001159</v>
      </c>
      <c r="J34" s="51" t="e">
        <f>IF(ISBLANK('3.1 Nominal capital stock'!J34),NA(),'3.1 Nominal capital stock'!J34/'Historical population and GDP'!$N31)</f>
        <v>#N/A</v>
      </c>
      <c r="K34" s="41" t="e">
        <f>IF(ISBLANK('3.1 Nominal capital stock'!K34),NA(),'3.1 Nominal capital stock'!K34/'Historical population and GDP'!$N31)</f>
        <v>#N/A</v>
      </c>
      <c r="L34" s="41" t="e">
        <f>IF(ISBLANK('3.1 Nominal capital stock'!L34),NA(),'3.1 Nominal capital stock'!L34/'Historical population and GDP'!$N31)</f>
        <v>#N/A</v>
      </c>
      <c r="M34" s="41" t="e">
        <f>IF(ISBLANK('3.1 Nominal capital stock'!M34),NA(),'3.1 Nominal capital stock'!M34/'Historical population and GDP'!$N31)</f>
        <v>#N/A</v>
      </c>
      <c r="N34" s="41" t="e">
        <f>IF(ISBLANK('3.1 Nominal capital stock'!N34),NA(),'3.1 Nominal capital stock'!N34/'Historical population and GDP'!$N31)</f>
        <v>#N/A</v>
      </c>
      <c r="O34" s="41"/>
      <c r="P34" s="41">
        <f>IF(ISBLANK('3.1 Nominal capital stock'!P34),NA(),'3.1 Nominal capital stock'!P34/'Historical population and GDP'!$N31)</f>
        <v>3023494583.0032797</v>
      </c>
      <c r="Q34" s="41">
        <f>IF(ISBLANK('3.1 Nominal capital stock'!Q34),NA(),'3.1 Nominal capital stock'!Q34/'Historical population and GDP'!$N31)</f>
        <v>66324887.73001159</v>
      </c>
      <c r="R34" s="41">
        <f>IF(ISBLANK('3.1 Nominal capital stock'!R34),NA(),'3.1 Nominal capital stock'!R34/'Historical population and GDP'!$N31)</f>
        <v>3089819470.7332911</v>
      </c>
      <c r="S34" s="13"/>
      <c r="U34" s="13"/>
      <c r="V34" s="13"/>
      <c r="W34" s="13"/>
      <c r="X34" s="13"/>
      <c r="Y34" s="13"/>
      <c r="Z34" s="13"/>
      <c r="AA34" s="13"/>
      <c r="AB34" s="24"/>
      <c r="AC34" s="24"/>
    </row>
    <row r="35" spans="1:29">
      <c r="A35" s="4">
        <f t="shared" si="0"/>
        <v>1897</v>
      </c>
      <c r="B35" s="41" t="e">
        <f>IF(ISBLANK('3.1 Nominal capital stock'!B35),NA(),'3.1 Nominal capital stock'!B35/'Historical population and GDP'!$N32)</f>
        <v>#N/A</v>
      </c>
      <c r="C35" s="41">
        <f>IF(ISBLANK('3.1 Nominal capital stock'!C35),NA(),'3.1 Nominal capital stock'!C35/'Historical population and GDP'!$N32)</f>
        <v>1142697391.4157619</v>
      </c>
      <c r="D35" s="41">
        <f>IF(ISBLANK('3.1 Nominal capital stock'!D35),NA(),'3.1 Nominal capital stock'!D35/'Historical population and GDP'!$N32)</f>
        <v>1142697391.4157619</v>
      </c>
      <c r="E35" s="41">
        <f>IF(ISBLANK('3.1 Nominal capital stock'!E35),NA(),'3.1 Nominal capital stock'!E35/'Historical population and GDP'!$N32)</f>
        <v>1638531564.1453354</v>
      </c>
      <c r="F35" s="41" t="e">
        <f>IF(ISBLANK('3.1 Nominal capital stock'!F35),NA(),'3.1 Nominal capital stock'!F35/'Historical population and GDP'!$N32)</f>
        <v>#N/A</v>
      </c>
      <c r="G35" s="41">
        <f>IF(ISBLANK('3.1 Nominal capital stock'!G35),NA(),'3.1 Nominal capital stock'!G35/'Historical population and GDP'!$N32)</f>
        <v>143171135.13681188</v>
      </c>
      <c r="H35" s="41">
        <f>IF(ISBLANK('3.1 Nominal capital stock'!H35),NA(),'3.1 Nominal capital stock'!H35/'Historical population and GDP'!$N32)</f>
        <v>82979538.257120386</v>
      </c>
      <c r="I35" s="41">
        <f>IF(ISBLANK('3.1 Nominal capital stock'!I35),NA(),'3.1 Nominal capital stock'!I35/'Historical population and GDP'!$N32)</f>
        <v>70564039.161831543</v>
      </c>
      <c r="J35" s="51" t="e">
        <f>IF(ISBLANK('3.1 Nominal capital stock'!J35),NA(),'3.1 Nominal capital stock'!J35/'Historical population and GDP'!$N32)</f>
        <v>#N/A</v>
      </c>
      <c r="K35" s="41" t="e">
        <f>IF(ISBLANK('3.1 Nominal capital stock'!K35),NA(),'3.1 Nominal capital stock'!K35/'Historical population and GDP'!$N32)</f>
        <v>#N/A</v>
      </c>
      <c r="L35" s="41" t="e">
        <f>IF(ISBLANK('3.1 Nominal capital stock'!L35),NA(),'3.1 Nominal capital stock'!L35/'Historical population and GDP'!$N32)</f>
        <v>#N/A</v>
      </c>
      <c r="M35" s="41" t="e">
        <f>IF(ISBLANK('3.1 Nominal capital stock'!M35),NA(),'3.1 Nominal capital stock'!M35/'Historical population and GDP'!$N32)</f>
        <v>#N/A</v>
      </c>
      <c r="N35" s="41" t="e">
        <f>IF(ISBLANK('3.1 Nominal capital stock'!N35),NA(),'3.1 Nominal capital stock'!N35/'Historical population and GDP'!$N32)</f>
        <v>#N/A</v>
      </c>
      <c r="O35" s="41"/>
      <c r="P35" s="41">
        <f>IF(ISBLANK('3.1 Nominal capital stock'!P35),NA(),'3.1 Nominal capital stock'!P35/'Historical population and GDP'!$N32)</f>
        <v>3007379628.9550295</v>
      </c>
      <c r="Q35" s="41">
        <f>IF(ISBLANK('3.1 Nominal capital stock'!Q35),NA(),'3.1 Nominal capital stock'!Q35/'Historical population and GDP'!$N32)</f>
        <v>70564039.161831543</v>
      </c>
      <c r="R35" s="41">
        <f>IF(ISBLANK('3.1 Nominal capital stock'!R35),NA(),'3.1 Nominal capital stock'!R35/'Historical population and GDP'!$N32)</f>
        <v>3077943668.1168613</v>
      </c>
      <c r="S35" s="13"/>
      <c r="U35" s="13"/>
      <c r="V35" s="13"/>
      <c r="W35" s="13"/>
      <c r="X35" s="13"/>
      <c r="Y35" s="13"/>
      <c r="Z35" s="13"/>
      <c r="AA35" s="13"/>
      <c r="AB35" s="24"/>
      <c r="AC35" s="24"/>
    </row>
    <row r="36" spans="1:29">
      <c r="A36" s="4">
        <f t="shared" si="0"/>
        <v>1898</v>
      </c>
      <c r="B36" s="41" t="e">
        <f>IF(ISBLANK('3.1 Nominal capital stock'!B36),NA(),'3.1 Nominal capital stock'!B36/'Historical population and GDP'!$N33)</f>
        <v>#N/A</v>
      </c>
      <c r="C36" s="41">
        <f>IF(ISBLANK('3.1 Nominal capital stock'!C36),NA(),'3.1 Nominal capital stock'!C36/'Historical population and GDP'!$N33)</f>
        <v>1243419564.891155</v>
      </c>
      <c r="D36" s="41">
        <f>IF(ISBLANK('3.1 Nominal capital stock'!D36),NA(),'3.1 Nominal capital stock'!D36/'Historical population and GDP'!$N33)</f>
        <v>1243419564.891155</v>
      </c>
      <c r="E36" s="41">
        <f>IF(ISBLANK('3.1 Nominal capital stock'!E36),NA(),'3.1 Nominal capital stock'!E36/'Historical population and GDP'!$N33)</f>
        <v>1678307025.318188</v>
      </c>
      <c r="F36" s="41" t="e">
        <f>IF(ISBLANK('3.1 Nominal capital stock'!F36),NA(),'3.1 Nominal capital stock'!F36/'Historical population and GDP'!$N33)</f>
        <v>#N/A</v>
      </c>
      <c r="G36" s="41">
        <f>IF(ISBLANK('3.1 Nominal capital stock'!G36),NA(),'3.1 Nominal capital stock'!G36/'Historical population and GDP'!$N33)</f>
        <v>158184165.64967227</v>
      </c>
      <c r="H36" s="41">
        <f>IF(ISBLANK('3.1 Nominal capital stock'!H36),NA(),'3.1 Nominal capital stock'!H36/'Historical population and GDP'!$N33)</f>
        <v>87421740.494452789</v>
      </c>
      <c r="I36" s="41">
        <f>IF(ISBLANK('3.1 Nominal capital stock'!I36),NA(),'3.1 Nominal capital stock'!I36/'Historical population and GDP'!$N33)</f>
        <v>78060791.875264555</v>
      </c>
      <c r="J36" s="51" t="e">
        <f>IF(ISBLANK('3.1 Nominal capital stock'!J36),NA(),'3.1 Nominal capital stock'!J36/'Historical population and GDP'!$N33)</f>
        <v>#N/A</v>
      </c>
      <c r="K36" s="41" t="e">
        <f>IF(ISBLANK('3.1 Nominal capital stock'!K36),NA(),'3.1 Nominal capital stock'!K36/'Historical population and GDP'!$N33)</f>
        <v>#N/A</v>
      </c>
      <c r="L36" s="41" t="e">
        <f>IF(ISBLANK('3.1 Nominal capital stock'!L36),NA(),'3.1 Nominal capital stock'!L36/'Historical population and GDP'!$N33)</f>
        <v>#N/A</v>
      </c>
      <c r="M36" s="41" t="e">
        <f>IF(ISBLANK('3.1 Nominal capital stock'!M36),NA(),'3.1 Nominal capital stock'!M36/'Historical population and GDP'!$N33)</f>
        <v>#N/A</v>
      </c>
      <c r="N36" s="41" t="e">
        <f>IF(ISBLANK('3.1 Nominal capital stock'!N36),NA(),'3.1 Nominal capital stock'!N36/'Historical population and GDP'!$N33)</f>
        <v>#N/A</v>
      </c>
      <c r="O36" s="41"/>
      <c r="P36" s="41">
        <f>IF(ISBLANK('3.1 Nominal capital stock'!P36),NA(),'3.1 Nominal capital stock'!P36/'Historical population and GDP'!$N33)</f>
        <v>3167332496.3534679</v>
      </c>
      <c r="Q36" s="41">
        <f>IF(ISBLANK('3.1 Nominal capital stock'!Q36),NA(),'3.1 Nominal capital stock'!Q36/'Historical population and GDP'!$N33)</f>
        <v>78060791.875264555</v>
      </c>
      <c r="R36" s="41">
        <f>IF(ISBLANK('3.1 Nominal capital stock'!R36),NA(),'3.1 Nominal capital stock'!R36/'Historical population and GDP'!$N33)</f>
        <v>3245393288.2287326</v>
      </c>
      <c r="S36" s="13"/>
      <c r="U36" s="13"/>
      <c r="V36" s="13"/>
      <c r="W36" s="13"/>
      <c r="X36" s="13"/>
      <c r="Y36" s="13"/>
      <c r="Z36" s="13"/>
      <c r="AA36" s="13"/>
      <c r="AB36" s="24"/>
      <c r="AC36" s="24"/>
    </row>
    <row r="37" spans="1:29">
      <c r="A37" s="4">
        <f t="shared" si="0"/>
        <v>1899</v>
      </c>
      <c r="B37" s="41" t="e">
        <f>IF(ISBLANK('3.1 Nominal capital stock'!B37),NA(),'3.1 Nominal capital stock'!B37/'Historical population and GDP'!$N34)</f>
        <v>#N/A</v>
      </c>
      <c r="C37" s="41">
        <f>IF(ISBLANK('3.1 Nominal capital stock'!C37),NA(),'3.1 Nominal capital stock'!C37/'Historical population and GDP'!$N34)</f>
        <v>1331823976.0896807</v>
      </c>
      <c r="D37" s="41">
        <f>IF(ISBLANK('3.1 Nominal capital stock'!D37),NA(),'3.1 Nominal capital stock'!D37/'Historical population and GDP'!$N34)</f>
        <v>1331823976.0896807</v>
      </c>
      <c r="E37" s="41">
        <f>IF(ISBLANK('3.1 Nominal capital stock'!E37),NA(),'3.1 Nominal capital stock'!E37/'Historical population and GDP'!$N34)</f>
        <v>1697317415.4482577</v>
      </c>
      <c r="F37" s="41" t="e">
        <f>IF(ISBLANK('3.1 Nominal capital stock'!F37),NA(),'3.1 Nominal capital stock'!F37/'Historical population and GDP'!$N34)</f>
        <v>#N/A</v>
      </c>
      <c r="G37" s="41">
        <f>IF(ISBLANK('3.1 Nominal capital stock'!G37),NA(),'3.1 Nominal capital stock'!G37/'Historical population and GDP'!$N34)</f>
        <v>171848254.97931364</v>
      </c>
      <c r="H37" s="41">
        <f>IF(ISBLANK('3.1 Nominal capital stock'!H37),NA(),'3.1 Nominal capital stock'!H37/'Historical population and GDP'!$N34)</f>
        <v>93189770.622973397</v>
      </c>
      <c r="I37" s="41">
        <f>IF(ISBLANK('3.1 Nominal capital stock'!I37),NA(),'3.1 Nominal capital stock'!I37/'Historical population and GDP'!$N34)</f>
        <v>86713871.308495581</v>
      </c>
      <c r="J37" s="51" t="e">
        <f>IF(ISBLANK('3.1 Nominal capital stock'!J37),NA(),'3.1 Nominal capital stock'!J37/'Historical population and GDP'!$N34)</f>
        <v>#N/A</v>
      </c>
      <c r="K37" s="41" t="e">
        <f>IF(ISBLANK('3.1 Nominal capital stock'!K37),NA(),'3.1 Nominal capital stock'!K37/'Historical population and GDP'!$N34)</f>
        <v>#N/A</v>
      </c>
      <c r="L37" s="41" t="e">
        <f>IF(ISBLANK('3.1 Nominal capital stock'!L37),NA(),'3.1 Nominal capital stock'!L37/'Historical population and GDP'!$N34)</f>
        <v>#N/A</v>
      </c>
      <c r="M37" s="41" t="e">
        <f>IF(ISBLANK('3.1 Nominal capital stock'!M37),NA(),'3.1 Nominal capital stock'!M37/'Historical population and GDP'!$N34)</f>
        <v>#N/A</v>
      </c>
      <c r="N37" s="41" t="e">
        <f>IF(ISBLANK('3.1 Nominal capital stock'!N37),NA(),'3.1 Nominal capital stock'!N37/'Historical population and GDP'!$N34)</f>
        <v>#N/A</v>
      </c>
      <c r="O37" s="41"/>
      <c r="P37" s="41">
        <f>IF(ISBLANK('3.1 Nominal capital stock'!P37),NA(),'3.1 Nominal capital stock'!P37/'Historical population and GDP'!$N34)</f>
        <v>3294179417.1402254</v>
      </c>
      <c r="Q37" s="41">
        <f>IF(ISBLANK('3.1 Nominal capital stock'!Q37),NA(),'3.1 Nominal capital stock'!Q37/'Historical population and GDP'!$N34)</f>
        <v>86713871.308495581</v>
      </c>
      <c r="R37" s="41">
        <f>IF(ISBLANK('3.1 Nominal capital stock'!R37),NA(),'3.1 Nominal capital stock'!R37/'Historical population and GDP'!$N34)</f>
        <v>3380893288.4487209</v>
      </c>
      <c r="S37" s="13"/>
      <c r="U37" s="13"/>
      <c r="V37" s="13"/>
      <c r="W37" s="13"/>
      <c r="X37" s="13"/>
      <c r="Y37" s="13"/>
      <c r="Z37" s="13"/>
      <c r="AA37" s="13"/>
      <c r="AB37" s="24"/>
      <c r="AC37" s="24"/>
    </row>
    <row r="38" spans="1:29">
      <c r="A38" s="4">
        <f t="shared" si="0"/>
        <v>1900</v>
      </c>
      <c r="B38" s="41" t="e">
        <f>IF(ISBLANK('3.1 Nominal capital stock'!B38),NA(),'3.1 Nominal capital stock'!B38/'Historical population and GDP'!$N35)</f>
        <v>#N/A</v>
      </c>
      <c r="C38" s="41">
        <f>IF(ISBLANK('3.1 Nominal capital stock'!C38),NA(),'3.1 Nominal capital stock'!C38/'Historical population and GDP'!$N35)</f>
        <v>1427666481.6648209</v>
      </c>
      <c r="D38" s="41">
        <f>IF(ISBLANK('3.1 Nominal capital stock'!D38),NA(),'3.1 Nominal capital stock'!D38/'Historical population and GDP'!$N35)</f>
        <v>1427666481.6648209</v>
      </c>
      <c r="E38" s="41">
        <f>IF(ISBLANK('3.1 Nominal capital stock'!E38),NA(),'3.1 Nominal capital stock'!E38/'Historical population and GDP'!$N35)</f>
        <v>1701937075.7535405</v>
      </c>
      <c r="F38" s="41" t="e">
        <f>IF(ISBLANK('3.1 Nominal capital stock'!F38),NA(),'3.1 Nominal capital stock'!F38/'Historical population and GDP'!$N35)</f>
        <v>#N/A</v>
      </c>
      <c r="G38" s="41">
        <f>IF(ISBLANK('3.1 Nominal capital stock'!G38),NA(),'3.1 Nominal capital stock'!G38/'Historical population and GDP'!$N35)</f>
        <v>184803494.57105738</v>
      </c>
      <c r="H38" s="41">
        <f>IF(ISBLANK('3.1 Nominal capital stock'!H38),NA(),'3.1 Nominal capital stock'!H38/'Historical population and GDP'!$N35)</f>
        <v>95019135.835247532</v>
      </c>
      <c r="I38" s="41">
        <f>IF(ISBLANK('3.1 Nominal capital stock'!I38),NA(),'3.1 Nominal capital stock'!I38/'Historical population and GDP'!$N35)</f>
        <v>93908728.57173045</v>
      </c>
      <c r="J38" s="51" t="e">
        <f>IF(ISBLANK('3.1 Nominal capital stock'!J38),NA(),'3.1 Nominal capital stock'!J38/'Historical population and GDP'!$N35)</f>
        <v>#N/A</v>
      </c>
      <c r="K38" s="41" t="e">
        <f>IF(ISBLANK('3.1 Nominal capital stock'!K38),NA(),'3.1 Nominal capital stock'!K38/'Historical population and GDP'!$N35)</f>
        <v>#N/A</v>
      </c>
      <c r="L38" s="41" t="e">
        <f>IF(ISBLANK('3.1 Nominal capital stock'!L38),NA(),'3.1 Nominal capital stock'!L38/'Historical population and GDP'!$N35)</f>
        <v>#N/A</v>
      </c>
      <c r="M38" s="41" t="e">
        <f>IF(ISBLANK('3.1 Nominal capital stock'!M38),NA(),'3.1 Nominal capital stock'!M38/'Historical population and GDP'!$N35)</f>
        <v>#N/A</v>
      </c>
      <c r="N38" s="41" t="e">
        <f>IF(ISBLANK('3.1 Nominal capital stock'!N38),NA(),'3.1 Nominal capital stock'!N38/'Historical population and GDP'!$N35)</f>
        <v>#N/A</v>
      </c>
      <c r="O38" s="41"/>
      <c r="P38" s="41">
        <f>IF(ISBLANK('3.1 Nominal capital stock'!P38),NA(),'3.1 Nominal capital stock'!P38/'Historical population and GDP'!$N35)</f>
        <v>3409426187.8246665</v>
      </c>
      <c r="Q38" s="41">
        <f>IF(ISBLANK('3.1 Nominal capital stock'!Q38),NA(),'3.1 Nominal capital stock'!Q38/'Historical population and GDP'!$N35)</f>
        <v>93908728.57173045</v>
      </c>
      <c r="R38" s="41">
        <f>IF(ISBLANK('3.1 Nominal capital stock'!R38),NA(),'3.1 Nominal capital stock'!R38/'Historical population and GDP'!$N35)</f>
        <v>3503334916.3963966</v>
      </c>
      <c r="S38" s="13"/>
      <c r="U38" s="13"/>
      <c r="V38" s="13"/>
      <c r="W38" s="13"/>
      <c r="X38" s="13"/>
      <c r="Y38" s="13"/>
      <c r="Z38" s="13"/>
      <c r="AA38" s="13"/>
      <c r="AB38" s="24"/>
      <c r="AC38" s="24"/>
    </row>
    <row r="39" spans="1:29">
      <c r="A39" s="4">
        <f t="shared" si="0"/>
        <v>1901</v>
      </c>
      <c r="B39" s="41" t="e">
        <f>IF(ISBLANK('3.1 Nominal capital stock'!B39),NA(),'3.1 Nominal capital stock'!B39/'Historical population and GDP'!$N36)</f>
        <v>#N/A</v>
      </c>
      <c r="C39" s="41">
        <f>IF(ISBLANK('3.1 Nominal capital stock'!C39),NA(),'3.1 Nominal capital stock'!C39/'Historical population and GDP'!$N36)</f>
        <v>1373060989.0770254</v>
      </c>
      <c r="D39" s="41">
        <f>IF(ISBLANK('3.1 Nominal capital stock'!D39),NA(),'3.1 Nominal capital stock'!D39/'Historical population and GDP'!$N36)</f>
        <v>1373060989.0770254</v>
      </c>
      <c r="E39" s="41">
        <f>IF(ISBLANK('3.1 Nominal capital stock'!E39),NA(),'3.1 Nominal capital stock'!E39/'Historical population and GDP'!$N36)</f>
        <v>1590615572.4492426</v>
      </c>
      <c r="F39" s="41" t="e">
        <f>IF(ISBLANK('3.1 Nominal capital stock'!F39),NA(),'3.1 Nominal capital stock'!F39/'Historical population and GDP'!$N36)</f>
        <v>#N/A</v>
      </c>
      <c r="G39" s="41">
        <f>IF(ISBLANK('3.1 Nominal capital stock'!G39),NA(),'3.1 Nominal capital stock'!G39/'Historical population and GDP'!$N36)</f>
        <v>185706386.63112986</v>
      </c>
      <c r="H39" s="41">
        <f>IF(ISBLANK('3.1 Nominal capital stock'!H39),NA(),'3.1 Nominal capital stock'!H39/'Historical population and GDP'!$N36)</f>
        <v>92703671.265137285</v>
      </c>
      <c r="I39" s="41">
        <f>IF(ISBLANK('3.1 Nominal capital stock'!I39),NA(),'3.1 Nominal capital stock'!I39/'Historical population and GDP'!$N36)</f>
        <v>90012274.357439756</v>
      </c>
      <c r="J39" s="51" t="e">
        <f>IF(ISBLANK('3.1 Nominal capital stock'!J39),NA(),'3.1 Nominal capital stock'!J39/'Historical population and GDP'!$N36)</f>
        <v>#N/A</v>
      </c>
      <c r="K39" s="41" t="e">
        <f>IF(ISBLANK('3.1 Nominal capital stock'!K39),NA(),'3.1 Nominal capital stock'!K39/'Historical population and GDP'!$N36)</f>
        <v>#N/A</v>
      </c>
      <c r="L39" s="41" t="e">
        <f>IF(ISBLANK('3.1 Nominal capital stock'!L39),NA(),'3.1 Nominal capital stock'!L39/'Historical population and GDP'!$N36)</f>
        <v>#N/A</v>
      </c>
      <c r="M39" s="41" t="e">
        <f>IF(ISBLANK('3.1 Nominal capital stock'!M39),NA(),'3.1 Nominal capital stock'!M39/'Historical population and GDP'!$N36)</f>
        <v>#N/A</v>
      </c>
      <c r="N39" s="41" t="e">
        <f>IF(ISBLANK('3.1 Nominal capital stock'!N39),NA(),'3.1 Nominal capital stock'!N39/'Historical population and GDP'!$N36)</f>
        <v>#N/A</v>
      </c>
      <c r="O39" s="41"/>
      <c r="P39" s="41">
        <f>IF(ISBLANK('3.1 Nominal capital stock'!P39),NA(),'3.1 Nominal capital stock'!P39/'Historical population and GDP'!$N36)</f>
        <v>3242086619.4225349</v>
      </c>
      <c r="Q39" s="41">
        <f>IF(ISBLANK('3.1 Nominal capital stock'!Q39),NA(),'3.1 Nominal capital stock'!Q39/'Historical population and GDP'!$N36)</f>
        <v>90012274.357439756</v>
      </c>
      <c r="R39" s="41">
        <f>IF(ISBLANK('3.1 Nominal capital stock'!R39),NA(),'3.1 Nominal capital stock'!R39/'Historical population and GDP'!$N36)</f>
        <v>3332098893.7799749</v>
      </c>
      <c r="S39" s="13"/>
      <c r="U39" s="13"/>
      <c r="V39" s="13"/>
      <c r="W39" s="13"/>
      <c r="X39" s="13"/>
      <c r="Y39" s="13"/>
      <c r="Z39" s="13"/>
      <c r="AA39" s="13"/>
      <c r="AB39" s="24"/>
      <c r="AC39" s="24"/>
    </row>
    <row r="40" spans="1:29">
      <c r="A40" s="4">
        <f t="shared" si="0"/>
        <v>1902</v>
      </c>
      <c r="B40" s="41" t="e">
        <f>IF(ISBLANK('3.1 Nominal capital stock'!B40),NA(),'3.1 Nominal capital stock'!B40/'Historical population and GDP'!$N37)</f>
        <v>#N/A</v>
      </c>
      <c r="C40" s="41">
        <f>IF(ISBLANK('3.1 Nominal capital stock'!C40),NA(),'3.1 Nominal capital stock'!C40/'Historical population and GDP'!$N37)</f>
        <v>1555555913.1308646</v>
      </c>
      <c r="D40" s="41">
        <f>IF(ISBLANK('3.1 Nominal capital stock'!D40),NA(),'3.1 Nominal capital stock'!D40/'Historical population and GDP'!$N37)</f>
        <v>1555555913.1308646</v>
      </c>
      <c r="E40" s="41">
        <f>IF(ISBLANK('3.1 Nominal capital stock'!E40),NA(),'3.1 Nominal capital stock'!E40/'Historical population and GDP'!$N37)</f>
        <v>1953070485.813406</v>
      </c>
      <c r="F40" s="41" t="e">
        <f>IF(ISBLANK('3.1 Nominal capital stock'!F40),NA(),'3.1 Nominal capital stock'!F40/'Historical population and GDP'!$N37)</f>
        <v>#N/A</v>
      </c>
      <c r="G40" s="41">
        <f>IF(ISBLANK('3.1 Nominal capital stock'!G40),NA(),'3.1 Nominal capital stock'!G40/'Historical population and GDP'!$N37)</f>
        <v>223675670.16298786</v>
      </c>
      <c r="H40" s="41">
        <f>IF(ISBLANK('3.1 Nominal capital stock'!H40),NA(),'3.1 Nominal capital stock'!H40/'Historical population and GDP'!$N37)</f>
        <v>103359686.73978542</v>
      </c>
      <c r="I40" s="41">
        <f>IF(ISBLANK('3.1 Nominal capital stock'!I40),NA(),'3.1 Nominal capital stock'!I40/'Historical population and GDP'!$N37)</f>
        <v>101147995.86803538</v>
      </c>
      <c r="J40" s="51" t="e">
        <f>IF(ISBLANK('3.1 Nominal capital stock'!J40),NA(),'3.1 Nominal capital stock'!J40/'Historical population and GDP'!$N37)</f>
        <v>#N/A</v>
      </c>
      <c r="K40" s="41" t="e">
        <f>IF(ISBLANK('3.1 Nominal capital stock'!K40),NA(),'3.1 Nominal capital stock'!K40/'Historical population and GDP'!$N37)</f>
        <v>#N/A</v>
      </c>
      <c r="L40" s="41" t="e">
        <f>IF(ISBLANK('3.1 Nominal capital stock'!L40),NA(),'3.1 Nominal capital stock'!L40/'Historical population and GDP'!$N37)</f>
        <v>#N/A</v>
      </c>
      <c r="M40" s="41" t="e">
        <f>IF(ISBLANK('3.1 Nominal capital stock'!M40),NA(),'3.1 Nominal capital stock'!M40/'Historical population and GDP'!$N37)</f>
        <v>#N/A</v>
      </c>
      <c r="N40" s="41" t="e">
        <f>IF(ISBLANK('3.1 Nominal capital stock'!N40),NA(),'3.1 Nominal capital stock'!N40/'Historical population and GDP'!$N37)</f>
        <v>#N/A</v>
      </c>
      <c r="O40" s="41"/>
      <c r="P40" s="41">
        <f>IF(ISBLANK('3.1 Nominal capital stock'!P40),NA(),'3.1 Nominal capital stock'!P40/'Historical population and GDP'!$N37)</f>
        <v>3835661755.847044</v>
      </c>
      <c r="Q40" s="41">
        <f>IF(ISBLANK('3.1 Nominal capital stock'!Q40),NA(),'3.1 Nominal capital stock'!Q40/'Historical population and GDP'!$N37)</f>
        <v>101147995.86803538</v>
      </c>
      <c r="R40" s="41">
        <f>IF(ISBLANK('3.1 Nominal capital stock'!R40),NA(),'3.1 Nominal capital stock'!R40/'Historical population and GDP'!$N37)</f>
        <v>3936809751.7150793</v>
      </c>
      <c r="S40" s="13"/>
      <c r="U40" s="13"/>
      <c r="V40" s="13"/>
      <c r="W40" s="13"/>
      <c r="X40" s="13"/>
      <c r="Y40" s="13"/>
      <c r="Z40" s="13"/>
      <c r="AA40" s="13"/>
      <c r="AB40" s="24"/>
      <c r="AC40" s="24"/>
    </row>
    <row r="41" spans="1:29">
      <c r="A41" s="4">
        <f t="shared" si="0"/>
        <v>1903</v>
      </c>
      <c r="B41" s="41" t="e">
        <f>IF(ISBLANK('3.1 Nominal capital stock'!B41),NA(),'3.1 Nominal capital stock'!B41/'Historical population and GDP'!$N38)</f>
        <v>#N/A</v>
      </c>
      <c r="C41" s="41">
        <f>IF(ISBLANK('3.1 Nominal capital stock'!C41),NA(),'3.1 Nominal capital stock'!C41/'Historical population and GDP'!$N38)</f>
        <v>1737758560.180532</v>
      </c>
      <c r="D41" s="41">
        <f>IF(ISBLANK('3.1 Nominal capital stock'!D41),NA(),'3.1 Nominal capital stock'!D41/'Historical population and GDP'!$N38)</f>
        <v>1737758560.180532</v>
      </c>
      <c r="E41" s="41">
        <f>IF(ISBLANK('3.1 Nominal capital stock'!E41),NA(),'3.1 Nominal capital stock'!E41/'Historical population and GDP'!$N38)</f>
        <v>2113270322.5226164</v>
      </c>
      <c r="F41" s="41" t="e">
        <f>IF(ISBLANK('3.1 Nominal capital stock'!F41),NA(),'3.1 Nominal capital stock'!F41/'Historical population and GDP'!$N38)</f>
        <v>#N/A</v>
      </c>
      <c r="G41" s="41">
        <f>IF(ISBLANK('3.1 Nominal capital stock'!G41),NA(),'3.1 Nominal capital stock'!G41/'Historical population and GDP'!$N38)</f>
        <v>262413205.39638907</v>
      </c>
      <c r="H41" s="41">
        <f>IF(ISBLANK('3.1 Nominal capital stock'!H41),NA(),'3.1 Nominal capital stock'!H41/'Historical population and GDP'!$N38)</f>
        <v>114479679.07936038</v>
      </c>
      <c r="I41" s="41">
        <f>IF(ISBLANK('3.1 Nominal capital stock'!I41),NA(),'3.1 Nominal capital stock'!I41/'Historical population and GDP'!$N38)</f>
        <v>114633137.09421207</v>
      </c>
      <c r="J41" s="51">
        <f>IF(ISBLANK('3.1 Nominal capital stock'!J41),NA(),'3.1 Nominal capital stock'!J41/'Historical population and GDP'!$N38)</f>
        <v>29924312.896079455</v>
      </c>
      <c r="K41" s="41" t="e">
        <f>IF(ISBLANK('3.1 Nominal capital stock'!K41),NA(),'3.1 Nominal capital stock'!K41/'Historical population and GDP'!$N38)</f>
        <v>#N/A</v>
      </c>
      <c r="L41" s="41">
        <f>IF(ISBLANK('3.1 Nominal capital stock'!L41),NA(),'3.1 Nominal capital stock'!L41/'Historical population and GDP'!$N38)</f>
        <v>75961717.351586312</v>
      </c>
      <c r="M41" s="41" t="e">
        <f>IF(ISBLANK('3.1 Nominal capital stock'!M41),NA(),'3.1 Nominal capital stock'!M41/'Historical population and GDP'!$N38)</f>
        <v>#N/A</v>
      </c>
      <c r="N41" s="41" t="e">
        <f>IF(ISBLANK('3.1 Nominal capital stock'!N41),NA(),'3.1 Nominal capital stock'!N41/'Historical population and GDP'!$N38)</f>
        <v>#N/A</v>
      </c>
      <c r="O41" s="41"/>
      <c r="P41" s="41">
        <f>IF(ISBLANK('3.1 Nominal capital stock'!P41),NA(),'3.1 Nominal capital stock'!P41/'Historical population and GDP'!$N38)</f>
        <v>4227921767.1788979</v>
      </c>
      <c r="Q41" s="41">
        <f>IF(ISBLANK('3.1 Nominal capital stock'!Q41),NA(),'3.1 Nominal capital stock'!Q41/'Historical population and GDP'!$N38)</f>
        <v>220519167.34187785</v>
      </c>
      <c r="R41" s="41">
        <f>IF(ISBLANK('3.1 Nominal capital stock'!R41),NA(),'3.1 Nominal capital stock'!R41/'Historical population and GDP'!$N38)</f>
        <v>4448440934.5207758</v>
      </c>
      <c r="S41" s="13"/>
      <c r="U41" s="13"/>
      <c r="V41" s="13"/>
      <c r="W41" s="13"/>
      <c r="X41" s="13"/>
      <c r="Y41" s="13"/>
      <c r="Z41" s="13"/>
      <c r="AA41" s="13"/>
      <c r="AB41" s="24"/>
      <c r="AC41" s="24"/>
    </row>
    <row r="42" spans="1:29">
      <c r="A42" s="4">
        <f t="shared" si="0"/>
        <v>1904</v>
      </c>
      <c r="B42" s="41" t="e">
        <f>IF(ISBLANK('3.1 Nominal capital stock'!B42),NA(),'3.1 Nominal capital stock'!B42/'Historical population and GDP'!$N39)</f>
        <v>#N/A</v>
      </c>
      <c r="C42" s="41">
        <f>IF(ISBLANK('3.1 Nominal capital stock'!C42),NA(),'3.1 Nominal capital stock'!C42/'Historical population and GDP'!$N39)</f>
        <v>1819311491.9583313</v>
      </c>
      <c r="D42" s="41">
        <f>IF(ISBLANK('3.1 Nominal capital stock'!D42),NA(),'3.1 Nominal capital stock'!D42/'Historical population and GDP'!$N39)</f>
        <v>1819311491.9583313</v>
      </c>
      <c r="E42" s="41">
        <f>IF(ISBLANK('3.1 Nominal capital stock'!E42),NA(),'3.1 Nominal capital stock'!E42/'Historical population and GDP'!$N39)</f>
        <v>2566576952.9763589</v>
      </c>
      <c r="F42" s="41" t="e">
        <f>IF(ISBLANK('3.1 Nominal capital stock'!F42),NA(),'3.1 Nominal capital stock'!F42/'Historical population and GDP'!$N39)</f>
        <v>#N/A</v>
      </c>
      <c r="G42" s="41">
        <f>IF(ISBLANK('3.1 Nominal capital stock'!G42),NA(),'3.1 Nominal capital stock'!G42/'Historical population and GDP'!$N39)</f>
        <v>301067385.98155522</v>
      </c>
      <c r="H42" s="41">
        <f>IF(ISBLANK('3.1 Nominal capital stock'!H42),NA(),'3.1 Nominal capital stock'!H42/'Historical population and GDP'!$N39)</f>
        <v>114063416.42371984</v>
      </c>
      <c r="I42" s="41">
        <f>IF(ISBLANK('3.1 Nominal capital stock'!I42),NA(),'3.1 Nominal capital stock'!I42/'Historical population and GDP'!$N39)</f>
        <v>126070091.83674298</v>
      </c>
      <c r="J42" s="51">
        <f>IF(ISBLANK('3.1 Nominal capital stock'!J42),NA(),'3.1 Nominal capital stock'!J42/'Historical population and GDP'!$N39)</f>
        <v>51328537.390673928</v>
      </c>
      <c r="K42" s="41" t="e">
        <f>IF(ISBLANK('3.1 Nominal capital stock'!K42),NA(),'3.1 Nominal capital stock'!K42/'Historical population and GDP'!$N39)</f>
        <v>#N/A</v>
      </c>
      <c r="L42" s="41">
        <f>IF(ISBLANK('3.1 Nominal capital stock'!L42),NA(),'3.1 Nominal capital stock'!L42/'Historical population and GDP'!$N39)</f>
        <v>149933359.22012648</v>
      </c>
      <c r="M42" s="41" t="e">
        <f>IF(ISBLANK('3.1 Nominal capital stock'!M42),NA(),'3.1 Nominal capital stock'!M42/'Historical population and GDP'!$N39)</f>
        <v>#N/A</v>
      </c>
      <c r="N42" s="41" t="e">
        <f>IF(ISBLANK('3.1 Nominal capital stock'!N42),NA(),'3.1 Nominal capital stock'!N42/'Historical population and GDP'!$N39)</f>
        <v>#N/A</v>
      </c>
      <c r="O42" s="41"/>
      <c r="P42" s="41">
        <f>IF(ISBLANK('3.1 Nominal capital stock'!P42),NA(),'3.1 Nominal capital stock'!P42/'Historical population and GDP'!$N39)</f>
        <v>4801019247.3399658</v>
      </c>
      <c r="Q42" s="41">
        <f>IF(ISBLANK('3.1 Nominal capital stock'!Q42),NA(),'3.1 Nominal capital stock'!Q42/'Historical population and GDP'!$N39)</f>
        <v>327331988.44754338</v>
      </c>
      <c r="R42" s="41">
        <f>IF(ISBLANK('3.1 Nominal capital stock'!R42),NA(),'3.1 Nominal capital stock'!R42/'Historical population and GDP'!$N39)</f>
        <v>5128351235.787509</v>
      </c>
      <c r="S42" s="13"/>
      <c r="U42" s="13"/>
      <c r="V42" s="13"/>
      <c r="W42" s="13"/>
      <c r="X42" s="13"/>
      <c r="Y42" s="13"/>
      <c r="Z42" s="13"/>
      <c r="AA42" s="13"/>
      <c r="AB42" s="24"/>
      <c r="AC42" s="24"/>
    </row>
    <row r="43" spans="1:29">
      <c r="A43" s="4">
        <f t="shared" si="0"/>
        <v>1905</v>
      </c>
      <c r="B43" s="41" t="e">
        <f>IF(ISBLANK('3.1 Nominal capital stock'!B43),NA(),'3.1 Nominal capital stock'!B43/'Historical population and GDP'!$N40)</f>
        <v>#N/A</v>
      </c>
      <c r="C43" s="41">
        <f>IF(ISBLANK('3.1 Nominal capital stock'!C43),NA(),'3.1 Nominal capital stock'!C43/'Historical population and GDP'!$N40)</f>
        <v>1968001594.3226228</v>
      </c>
      <c r="D43" s="41">
        <f>IF(ISBLANK('3.1 Nominal capital stock'!D43),NA(),'3.1 Nominal capital stock'!D43/'Historical population and GDP'!$N40)</f>
        <v>1968001594.3226228</v>
      </c>
      <c r="E43" s="41">
        <f>IF(ISBLANK('3.1 Nominal capital stock'!E43),NA(),'3.1 Nominal capital stock'!E43/'Historical population and GDP'!$N40)</f>
        <v>2729366230.5702891</v>
      </c>
      <c r="F43" s="41" t="e">
        <f>IF(ISBLANK('3.1 Nominal capital stock'!F43),NA(),'3.1 Nominal capital stock'!F43/'Historical population and GDP'!$N40)</f>
        <v>#N/A</v>
      </c>
      <c r="G43" s="41">
        <f>IF(ISBLANK('3.1 Nominal capital stock'!G43),NA(),'3.1 Nominal capital stock'!G43/'Historical population and GDP'!$N40)</f>
        <v>368880687.81752241</v>
      </c>
      <c r="H43" s="41">
        <f>IF(ISBLANK('3.1 Nominal capital stock'!H43),NA(),'3.1 Nominal capital stock'!H43/'Historical population and GDP'!$N40)</f>
        <v>129180007.40691447</v>
      </c>
      <c r="I43" s="41">
        <f>IF(ISBLANK('3.1 Nominal capital stock'!I43),NA(),'3.1 Nominal capital stock'!I43/'Historical population and GDP'!$N40)</f>
        <v>143054897.09136084</v>
      </c>
      <c r="J43" s="51">
        <f>IF(ISBLANK('3.1 Nominal capital stock'!J43),NA(),'3.1 Nominal capital stock'!J43/'Historical population and GDP'!$N40)</f>
        <v>80857115.747290909</v>
      </c>
      <c r="K43" s="41" t="e">
        <f>IF(ISBLANK('3.1 Nominal capital stock'!K43),NA(),'3.1 Nominal capital stock'!K43/'Historical population and GDP'!$N40)</f>
        <v>#N/A</v>
      </c>
      <c r="L43" s="41">
        <f>IF(ISBLANK('3.1 Nominal capital stock'!L43),NA(),'3.1 Nominal capital stock'!L43/'Historical population and GDP'!$N40)</f>
        <v>220403420.0448837</v>
      </c>
      <c r="M43" s="41" t="e">
        <f>IF(ISBLANK('3.1 Nominal capital stock'!M43),NA(),'3.1 Nominal capital stock'!M43/'Historical population and GDP'!$N40)</f>
        <v>#N/A</v>
      </c>
      <c r="N43" s="41" t="e">
        <f>IF(ISBLANK('3.1 Nominal capital stock'!N43),NA(),'3.1 Nominal capital stock'!N43/'Historical population and GDP'!$N40)</f>
        <v>#N/A</v>
      </c>
      <c r="O43" s="41"/>
      <c r="P43" s="41">
        <f>IF(ISBLANK('3.1 Nominal capital stock'!P43),NA(),'3.1 Nominal capital stock'!P43/'Historical population and GDP'!$N40)</f>
        <v>5195428520.1173487</v>
      </c>
      <c r="Q43" s="41">
        <f>IF(ISBLANK('3.1 Nominal capital stock'!Q43),NA(),'3.1 Nominal capital stock'!Q43/'Historical population and GDP'!$N40)</f>
        <v>444315432.88353544</v>
      </c>
      <c r="R43" s="41">
        <f>IF(ISBLANK('3.1 Nominal capital stock'!R43),NA(),'3.1 Nominal capital stock'!R43/'Historical population and GDP'!$N40)</f>
        <v>5639743953.0008841</v>
      </c>
      <c r="S43" s="13"/>
      <c r="U43" s="13"/>
      <c r="V43" s="13"/>
      <c r="W43" s="13"/>
      <c r="X43" s="13"/>
      <c r="Y43" s="13"/>
      <c r="Z43" s="13"/>
      <c r="AA43" s="13"/>
      <c r="AB43" s="24"/>
      <c r="AC43" s="24"/>
    </row>
    <row r="44" spans="1:29">
      <c r="A44" s="4">
        <f t="shared" si="0"/>
        <v>1906</v>
      </c>
      <c r="B44" s="41" t="e">
        <f>IF(ISBLANK('3.1 Nominal capital stock'!B44),NA(),'3.1 Nominal capital stock'!B44/'Historical population and GDP'!$N41)</f>
        <v>#N/A</v>
      </c>
      <c r="C44" s="41">
        <f>IF(ISBLANK('3.1 Nominal capital stock'!C44),NA(),'3.1 Nominal capital stock'!C44/'Historical population and GDP'!$N41)</f>
        <v>2105842261.9113665</v>
      </c>
      <c r="D44" s="41">
        <f>IF(ISBLANK('3.1 Nominal capital stock'!D44),NA(),'3.1 Nominal capital stock'!D44/'Historical population and GDP'!$N41)</f>
        <v>2105842261.9113665</v>
      </c>
      <c r="E44" s="41">
        <f>IF(ISBLANK('3.1 Nominal capital stock'!E44),NA(),'3.1 Nominal capital stock'!E44/'Historical population and GDP'!$N41)</f>
        <v>2934480348.3758602</v>
      </c>
      <c r="F44" s="41">
        <f>IF(ISBLANK('3.1 Nominal capital stock'!F44),NA(),'3.1 Nominal capital stock'!F44/'Historical population and GDP'!$N41)</f>
        <v>37601539.980783828</v>
      </c>
      <c r="G44" s="41">
        <f>IF(ISBLANK('3.1 Nominal capital stock'!G44),NA(),'3.1 Nominal capital stock'!G44/'Historical population and GDP'!$N41)</f>
        <v>419389790.325091</v>
      </c>
      <c r="H44" s="41">
        <f>IF(ISBLANK('3.1 Nominal capital stock'!H44),NA(),'3.1 Nominal capital stock'!H44/'Historical population and GDP'!$N41)</f>
        <v>155866964.48465994</v>
      </c>
      <c r="I44" s="41">
        <f>IF(ISBLANK('3.1 Nominal capital stock'!I44),NA(),'3.1 Nominal capital stock'!I44/'Historical population and GDP'!$N41)</f>
        <v>153058550.71016157</v>
      </c>
      <c r="J44" s="51">
        <f>IF(ISBLANK('3.1 Nominal capital stock'!J44),NA(),'3.1 Nominal capital stock'!J44/'Historical population and GDP'!$N41)</f>
        <v>128406918.68956469</v>
      </c>
      <c r="K44" s="41" t="e">
        <f>IF(ISBLANK('3.1 Nominal capital stock'!K44),NA(),'3.1 Nominal capital stock'!K44/'Historical population and GDP'!$N41)</f>
        <v>#N/A</v>
      </c>
      <c r="L44" s="41">
        <f>IF(ISBLANK('3.1 Nominal capital stock'!L44),NA(),'3.1 Nominal capital stock'!L44/'Historical population and GDP'!$N41)</f>
        <v>324371790.95456254</v>
      </c>
      <c r="M44" s="41" t="e">
        <f>IF(ISBLANK('3.1 Nominal capital stock'!M44),NA(),'3.1 Nominal capital stock'!M44/'Historical population and GDP'!$N41)</f>
        <v>#N/A</v>
      </c>
      <c r="N44" s="41" t="e">
        <f>IF(ISBLANK('3.1 Nominal capital stock'!N44),NA(),'3.1 Nominal capital stock'!N44/'Historical population and GDP'!$N41)</f>
        <v>#N/A</v>
      </c>
      <c r="O44" s="41"/>
      <c r="P44" s="41">
        <f>IF(ISBLANK('3.1 Nominal capital stock'!P44),NA(),'3.1 Nominal capital stock'!P44/'Historical population and GDP'!$N41)</f>
        <v>5653180905.0777617</v>
      </c>
      <c r="Q44" s="41">
        <f>IF(ISBLANK('3.1 Nominal capital stock'!Q44),NA(),'3.1 Nominal capital stock'!Q44/'Historical population and GDP'!$N41)</f>
        <v>605837260.35428882</v>
      </c>
      <c r="R44" s="41">
        <f>IF(ISBLANK('3.1 Nominal capital stock'!R44),NA(),'3.1 Nominal capital stock'!R44/'Historical population and GDP'!$N41)</f>
        <v>6259018165.4320498</v>
      </c>
      <c r="S44" s="13"/>
      <c r="U44" s="13"/>
      <c r="V44" s="13"/>
      <c r="W44" s="13"/>
      <c r="X44" s="13"/>
      <c r="Y44" s="13"/>
      <c r="Z44" s="13"/>
      <c r="AA44" s="13"/>
      <c r="AB44" s="24"/>
      <c r="AC44" s="24"/>
    </row>
    <row r="45" spans="1:29">
      <c r="A45" s="4">
        <f t="shared" si="0"/>
        <v>1907</v>
      </c>
      <c r="B45" s="41" t="e">
        <f>IF(ISBLANK('3.1 Nominal capital stock'!B45),NA(),'3.1 Nominal capital stock'!B45/'Historical population and GDP'!$N42)</f>
        <v>#N/A</v>
      </c>
      <c r="C45" s="41">
        <f>IF(ISBLANK('3.1 Nominal capital stock'!C45),NA(),'3.1 Nominal capital stock'!C45/'Historical population and GDP'!$N42)</f>
        <v>2225135942.152225</v>
      </c>
      <c r="D45" s="41">
        <f>IF(ISBLANK('3.1 Nominal capital stock'!D45),NA(),'3.1 Nominal capital stock'!D45/'Historical population and GDP'!$N42)</f>
        <v>2225135942.152225</v>
      </c>
      <c r="E45" s="41">
        <f>IF(ISBLANK('3.1 Nominal capital stock'!E45),NA(),'3.1 Nominal capital stock'!E45/'Historical population and GDP'!$N42)</f>
        <v>3166803493.2844806</v>
      </c>
      <c r="F45" s="41">
        <f>IF(ISBLANK('3.1 Nominal capital stock'!F45),NA(),'3.1 Nominal capital stock'!F45/'Historical population and GDP'!$N42)</f>
        <v>71260485.323305309</v>
      </c>
      <c r="G45" s="41">
        <f>IF(ISBLANK('3.1 Nominal capital stock'!G45),NA(),'3.1 Nominal capital stock'!G45/'Historical population and GDP'!$N42)</f>
        <v>497731879.98247391</v>
      </c>
      <c r="H45" s="41">
        <f>IF(ISBLANK('3.1 Nominal capital stock'!H45),NA(),'3.1 Nominal capital stock'!H45/'Historical population and GDP'!$N42)</f>
        <v>182439316.91086918</v>
      </c>
      <c r="I45" s="41">
        <f>IF(ISBLANK('3.1 Nominal capital stock'!I45),NA(),'3.1 Nominal capital stock'!I45/'Historical population and GDP'!$N42)</f>
        <v>167469937.06177223</v>
      </c>
      <c r="J45" s="51">
        <f>IF(ISBLANK('3.1 Nominal capital stock'!J45),NA(),'3.1 Nominal capital stock'!J45/'Historical population and GDP'!$N42)</f>
        <v>157022557.37542331</v>
      </c>
      <c r="K45" s="41" t="e">
        <f>IF(ISBLANK('3.1 Nominal capital stock'!K45),NA(),'3.1 Nominal capital stock'!K45/'Historical population and GDP'!$N42)</f>
        <v>#N/A</v>
      </c>
      <c r="L45" s="41">
        <f>IF(ISBLANK('3.1 Nominal capital stock'!L45),NA(),'3.1 Nominal capital stock'!L45/'Historical population and GDP'!$N42)</f>
        <v>408227462.96808165</v>
      </c>
      <c r="M45" s="41" t="e">
        <f>IF(ISBLANK('3.1 Nominal capital stock'!M45),NA(),'3.1 Nominal capital stock'!M45/'Historical population and GDP'!$N42)</f>
        <v>#N/A</v>
      </c>
      <c r="N45" s="41" t="e">
        <f>IF(ISBLANK('3.1 Nominal capital stock'!N45),NA(),'3.1 Nominal capital stock'!N45/'Historical population and GDP'!$N42)</f>
        <v>#N/A</v>
      </c>
      <c r="O45" s="41"/>
      <c r="P45" s="41">
        <f>IF(ISBLANK('3.1 Nominal capital stock'!P45),NA(),'3.1 Nominal capital stock'!P45/'Historical population and GDP'!$N42)</f>
        <v>6143371117.6533537</v>
      </c>
      <c r="Q45" s="41">
        <f>IF(ISBLANK('3.1 Nominal capital stock'!Q45),NA(),'3.1 Nominal capital stock'!Q45/'Historical population and GDP'!$N42)</f>
        <v>732719957.40527725</v>
      </c>
      <c r="R45" s="41">
        <f>IF(ISBLANK('3.1 Nominal capital stock'!R45),NA(),'3.1 Nominal capital stock'!R45/'Historical population and GDP'!$N42)</f>
        <v>6876091075.0586309</v>
      </c>
      <c r="S45" s="13"/>
      <c r="U45" s="13"/>
      <c r="V45" s="13"/>
      <c r="W45" s="13"/>
      <c r="X45" s="13"/>
      <c r="Y45" s="13"/>
      <c r="Z45" s="13"/>
      <c r="AA45" s="13"/>
      <c r="AB45" s="24"/>
      <c r="AC45" s="24"/>
    </row>
    <row r="46" spans="1:29">
      <c r="A46" s="4">
        <f t="shared" si="0"/>
        <v>1908</v>
      </c>
      <c r="B46" s="41" t="e">
        <f>IF(ISBLANK('3.1 Nominal capital stock'!B46),NA(),'3.1 Nominal capital stock'!B46/'Historical population and GDP'!$N43)</f>
        <v>#N/A</v>
      </c>
      <c r="C46" s="41">
        <f>IF(ISBLANK('3.1 Nominal capital stock'!C46),NA(),'3.1 Nominal capital stock'!C46/'Historical population and GDP'!$N43)</f>
        <v>2351752393.9195638</v>
      </c>
      <c r="D46" s="41">
        <f>IF(ISBLANK('3.1 Nominal capital stock'!D46),NA(),'3.1 Nominal capital stock'!D46/'Historical population and GDP'!$N43)</f>
        <v>2351752393.9195638</v>
      </c>
      <c r="E46" s="41">
        <f>IF(ISBLANK('3.1 Nominal capital stock'!E46),NA(),'3.1 Nominal capital stock'!E46/'Historical population and GDP'!$N43)</f>
        <v>3312597105.5708833</v>
      </c>
      <c r="F46" s="41">
        <f>IF(ISBLANK('3.1 Nominal capital stock'!F46),NA(),'3.1 Nominal capital stock'!F46/'Historical population and GDP'!$N43)</f>
        <v>100255340.49223574</v>
      </c>
      <c r="G46" s="41">
        <f>IF(ISBLANK('3.1 Nominal capital stock'!G46),NA(),'3.1 Nominal capital stock'!G46/'Historical population and GDP'!$N43)</f>
        <v>548546554.83502173</v>
      </c>
      <c r="H46" s="41">
        <f>IF(ISBLANK('3.1 Nominal capital stock'!H46),NA(),'3.1 Nominal capital stock'!H46/'Historical population and GDP'!$N43)</f>
        <v>216730728.36765289</v>
      </c>
      <c r="I46" s="41">
        <f>IF(ISBLANK('3.1 Nominal capital stock'!I46),NA(),'3.1 Nominal capital stock'!I46/'Historical population and GDP'!$N43)</f>
        <v>180583194.19942001</v>
      </c>
      <c r="J46" s="51">
        <f>IF(ISBLANK('3.1 Nominal capital stock'!J46),NA(),'3.1 Nominal capital stock'!J46/'Historical population and GDP'!$N43)</f>
        <v>182591390.5420996</v>
      </c>
      <c r="K46" s="41" t="e">
        <f>IF(ISBLANK('3.1 Nominal capital stock'!K46),NA(),'3.1 Nominal capital stock'!K46/'Historical population and GDP'!$N43)</f>
        <v>#N/A</v>
      </c>
      <c r="L46" s="41">
        <f>IF(ISBLANK('3.1 Nominal capital stock'!L46),NA(),'3.1 Nominal capital stock'!L46/'Historical population and GDP'!$N43)</f>
        <v>506065478.35526079</v>
      </c>
      <c r="M46" s="41" t="e">
        <f>IF(ISBLANK('3.1 Nominal capital stock'!M46),NA(),'3.1 Nominal capital stock'!M46/'Historical population and GDP'!$N43)</f>
        <v>#N/A</v>
      </c>
      <c r="N46" s="41" t="e">
        <f>IF(ISBLANK('3.1 Nominal capital stock'!N46),NA(),'3.1 Nominal capital stock'!N46/'Historical population and GDP'!$N43)</f>
        <v>#N/A</v>
      </c>
      <c r="O46" s="41"/>
      <c r="P46" s="41">
        <f>IF(ISBLANK('3.1 Nominal capital stock'!P46),NA(),'3.1 Nominal capital stock'!P46/'Historical population and GDP'!$N43)</f>
        <v>6529882123.1853571</v>
      </c>
      <c r="Q46" s="41">
        <f>IF(ISBLANK('3.1 Nominal capital stock'!Q46),NA(),'3.1 Nominal capital stock'!Q46/'Historical population and GDP'!$N43)</f>
        <v>869240063.09678042</v>
      </c>
      <c r="R46" s="41">
        <f>IF(ISBLANK('3.1 Nominal capital stock'!R46),NA(),'3.1 Nominal capital stock'!R46/'Historical population and GDP'!$N43)</f>
        <v>7399122186.2821379</v>
      </c>
      <c r="S46" s="13"/>
      <c r="U46" s="13"/>
      <c r="V46" s="13"/>
      <c r="W46" s="13"/>
      <c r="X46" s="13"/>
      <c r="Y46" s="13"/>
      <c r="Z46" s="13"/>
      <c r="AA46" s="13"/>
      <c r="AB46" s="24"/>
      <c r="AC46" s="24"/>
    </row>
    <row r="47" spans="1:29">
      <c r="A47" s="4">
        <f t="shared" si="0"/>
        <v>1909</v>
      </c>
      <c r="B47" s="41" t="e">
        <f>IF(ISBLANK('3.1 Nominal capital stock'!B47),NA(),'3.1 Nominal capital stock'!B47/'Historical population and GDP'!$N44)</f>
        <v>#N/A</v>
      </c>
      <c r="C47" s="41">
        <f>IF(ISBLANK('3.1 Nominal capital stock'!C47),NA(),'3.1 Nominal capital stock'!C47/'Historical population and GDP'!$N44)</f>
        <v>2318460103.6080027</v>
      </c>
      <c r="D47" s="41">
        <f>IF(ISBLANK('3.1 Nominal capital stock'!D47),NA(),'3.1 Nominal capital stock'!D47/'Historical population and GDP'!$N44)</f>
        <v>2318460103.6080027</v>
      </c>
      <c r="E47" s="41">
        <f>IF(ISBLANK('3.1 Nominal capital stock'!E47),NA(),'3.1 Nominal capital stock'!E47/'Historical population and GDP'!$N44)</f>
        <v>3602981962.1610246</v>
      </c>
      <c r="F47" s="41">
        <f>IF(ISBLANK('3.1 Nominal capital stock'!F47),NA(),'3.1 Nominal capital stock'!F47/'Historical population and GDP'!$N44)</f>
        <v>122071515.24262045</v>
      </c>
      <c r="G47" s="41">
        <f>IF(ISBLANK('3.1 Nominal capital stock'!G47),NA(),'3.1 Nominal capital stock'!G47/'Historical population and GDP'!$N44)</f>
        <v>594630571.18184447</v>
      </c>
      <c r="H47" s="41">
        <f>IF(ISBLANK('3.1 Nominal capital stock'!H47),NA(),'3.1 Nominal capital stock'!H47/'Historical population and GDP'!$N44)</f>
        <v>238900695.47482163</v>
      </c>
      <c r="I47" s="41">
        <f>IF(ISBLANK('3.1 Nominal capital stock'!I47),NA(),'3.1 Nominal capital stock'!I47/'Historical population and GDP'!$N44)</f>
        <v>189173403.37598729</v>
      </c>
      <c r="J47" s="51">
        <f>IF(ISBLANK('3.1 Nominal capital stock'!J47),NA(),'3.1 Nominal capital stock'!J47/'Historical population and GDP'!$N44)</f>
        <v>198459825.39444429</v>
      </c>
      <c r="K47" s="41" t="e">
        <f>IF(ISBLANK('3.1 Nominal capital stock'!K47),NA(),'3.1 Nominal capital stock'!K47/'Historical population and GDP'!$N44)</f>
        <v>#N/A</v>
      </c>
      <c r="L47" s="41">
        <f>IF(ISBLANK('3.1 Nominal capital stock'!L47),NA(),'3.1 Nominal capital stock'!L47/'Historical population and GDP'!$N44)</f>
        <v>582348529.15743351</v>
      </c>
      <c r="M47" s="41" t="e">
        <f>IF(ISBLANK('3.1 Nominal capital stock'!M47),NA(),'3.1 Nominal capital stock'!M47/'Historical population and GDP'!$N44)</f>
        <v>#N/A</v>
      </c>
      <c r="N47" s="41" t="e">
        <f>IF(ISBLANK('3.1 Nominal capital stock'!N47),NA(),'3.1 Nominal capital stock'!N47/'Historical population and GDP'!$N44)</f>
        <v>#N/A</v>
      </c>
      <c r="O47" s="41"/>
      <c r="P47" s="41">
        <f>IF(ISBLANK('3.1 Nominal capital stock'!P47),NA(),'3.1 Nominal capital stock'!P47/'Historical population and GDP'!$N44)</f>
        <v>6877044847.668314</v>
      </c>
      <c r="Q47" s="41">
        <f>IF(ISBLANK('3.1 Nominal capital stock'!Q47),NA(),'3.1 Nominal capital stock'!Q47/'Historical population and GDP'!$N44)</f>
        <v>969981757.92786515</v>
      </c>
      <c r="R47" s="41">
        <f>IF(ISBLANK('3.1 Nominal capital stock'!R47),NA(),'3.1 Nominal capital stock'!R47/'Historical population and GDP'!$N44)</f>
        <v>7847026605.596179</v>
      </c>
      <c r="S47" s="13"/>
      <c r="U47" s="13"/>
      <c r="V47" s="13"/>
      <c r="W47" s="13"/>
      <c r="X47" s="13"/>
      <c r="Y47" s="13"/>
      <c r="Z47" s="13"/>
      <c r="AA47" s="13"/>
      <c r="AB47" s="24"/>
      <c r="AC47" s="24"/>
    </row>
    <row r="48" spans="1:29">
      <c r="A48" s="4">
        <f t="shared" si="0"/>
        <v>1910</v>
      </c>
      <c r="B48" s="41" t="e">
        <f>IF(ISBLANK('3.1 Nominal capital stock'!B48),NA(),'3.1 Nominal capital stock'!B48/'Historical population and GDP'!$N45)</f>
        <v>#N/A</v>
      </c>
      <c r="C48" s="41">
        <f>IF(ISBLANK('3.1 Nominal capital stock'!C48),NA(),'3.1 Nominal capital stock'!C48/'Historical population and GDP'!$N45)</f>
        <v>2531322442.1374192</v>
      </c>
      <c r="D48" s="41">
        <f>IF(ISBLANK('3.1 Nominal capital stock'!D48),NA(),'3.1 Nominal capital stock'!D48/'Historical population and GDP'!$N45)</f>
        <v>2531322442.1374192</v>
      </c>
      <c r="E48" s="41">
        <f>IF(ISBLANK('3.1 Nominal capital stock'!E48),NA(),'3.1 Nominal capital stock'!E48/'Historical population and GDP'!$N45)</f>
        <v>3911417085.1546073</v>
      </c>
      <c r="F48" s="41">
        <f>IF(ISBLANK('3.1 Nominal capital stock'!F48),NA(),'3.1 Nominal capital stock'!F48/'Historical population and GDP'!$N45)</f>
        <v>151811942.63847631</v>
      </c>
      <c r="G48" s="41">
        <f>IF(ISBLANK('3.1 Nominal capital stock'!G48),NA(),'3.1 Nominal capital stock'!G48/'Historical population and GDP'!$N45)</f>
        <v>708506795.86574471</v>
      </c>
      <c r="H48" s="41">
        <f>IF(ISBLANK('3.1 Nominal capital stock'!H48),NA(),'3.1 Nominal capital stock'!H48/'Historical population and GDP'!$N45)</f>
        <v>273598516.19810164</v>
      </c>
      <c r="I48" s="41">
        <f>IF(ISBLANK('3.1 Nominal capital stock'!I48),NA(),'3.1 Nominal capital stock'!I48/'Historical population and GDP'!$N45)</f>
        <v>209105248.94199815</v>
      </c>
      <c r="J48" s="51">
        <f>IF(ISBLANK('3.1 Nominal capital stock'!J48),NA(),'3.1 Nominal capital stock'!J48/'Historical population and GDP'!$N45)</f>
        <v>232237038.38539869</v>
      </c>
      <c r="K48" s="41" t="e">
        <f>IF(ISBLANK('3.1 Nominal capital stock'!K48),NA(),'3.1 Nominal capital stock'!K48/'Historical population and GDP'!$N45)</f>
        <v>#N/A</v>
      </c>
      <c r="L48" s="41">
        <f>IF(ISBLANK('3.1 Nominal capital stock'!L48),NA(),'3.1 Nominal capital stock'!L48/'Historical population and GDP'!$N45)</f>
        <v>714634422.20836735</v>
      </c>
      <c r="M48" s="41" t="e">
        <f>IF(ISBLANK('3.1 Nominal capital stock'!M48),NA(),'3.1 Nominal capital stock'!M48/'Historical population and GDP'!$N45)</f>
        <v>#N/A</v>
      </c>
      <c r="N48" s="41" t="e">
        <f>IF(ISBLANK('3.1 Nominal capital stock'!N48),NA(),'3.1 Nominal capital stock'!N48/'Historical population and GDP'!$N45)</f>
        <v>#N/A</v>
      </c>
      <c r="O48" s="41"/>
      <c r="P48" s="41">
        <f>IF(ISBLANK('3.1 Nominal capital stock'!P48),NA(),'3.1 Nominal capital stock'!P48/'Historical population and GDP'!$N45)</f>
        <v>7576656781.9943495</v>
      </c>
      <c r="Q48" s="41">
        <f>IF(ISBLANK('3.1 Nominal capital stock'!Q48),NA(),'3.1 Nominal capital stock'!Q48/'Historical population and GDP'!$N45)</f>
        <v>1155976709.5357642</v>
      </c>
      <c r="R48" s="41">
        <f>IF(ISBLANK('3.1 Nominal capital stock'!R48),NA(),'3.1 Nominal capital stock'!R48/'Historical population and GDP'!$N45)</f>
        <v>8732633491.5301132</v>
      </c>
      <c r="S48" s="13"/>
      <c r="U48" s="13"/>
      <c r="V48" s="13"/>
      <c r="W48" s="13"/>
      <c r="X48" s="13"/>
      <c r="Y48" s="13"/>
      <c r="Z48" s="13"/>
      <c r="AA48" s="13"/>
      <c r="AB48" s="24"/>
      <c r="AC48" s="24"/>
    </row>
    <row r="49" spans="1:29">
      <c r="A49" s="4">
        <f t="shared" si="0"/>
        <v>1911</v>
      </c>
      <c r="B49" s="41" t="e">
        <f>IF(ISBLANK('3.1 Nominal capital stock'!B49),NA(),'3.1 Nominal capital stock'!B49/'Historical population and GDP'!$N46)</f>
        <v>#N/A</v>
      </c>
      <c r="C49" s="41">
        <f>IF(ISBLANK('3.1 Nominal capital stock'!C49),NA(),'3.1 Nominal capital stock'!C49/'Historical population and GDP'!$N46)</f>
        <v>2658673145.9799018</v>
      </c>
      <c r="D49" s="41">
        <f>IF(ISBLANK('3.1 Nominal capital stock'!D49),NA(),'3.1 Nominal capital stock'!D49/'Historical population and GDP'!$N46)</f>
        <v>2658673145.9799018</v>
      </c>
      <c r="E49" s="41">
        <f>IF(ISBLANK('3.1 Nominal capital stock'!E49),NA(),'3.1 Nominal capital stock'!E49/'Historical population and GDP'!$N46)</f>
        <v>3995805282.685349</v>
      </c>
      <c r="F49" s="41">
        <f>IF(ISBLANK('3.1 Nominal capital stock'!F49),NA(),'3.1 Nominal capital stock'!F49/'Historical population and GDP'!$N46)</f>
        <v>313829327.39808053</v>
      </c>
      <c r="G49" s="41">
        <f>IF(ISBLANK('3.1 Nominal capital stock'!G49),NA(),'3.1 Nominal capital stock'!G49/'Historical population and GDP'!$N46)</f>
        <v>783878664.30273139</v>
      </c>
      <c r="H49" s="41">
        <f>IF(ISBLANK('3.1 Nominal capital stock'!H49),NA(),'3.1 Nominal capital stock'!H49/'Historical population and GDP'!$N46)</f>
        <v>292372231.23067611</v>
      </c>
      <c r="I49" s="41">
        <f>IF(ISBLANK('3.1 Nominal capital stock'!I49),NA(),'3.1 Nominal capital stock'!I49/'Historical population and GDP'!$N46)</f>
        <v>231860132.68662909</v>
      </c>
      <c r="J49" s="51">
        <f>IF(ISBLANK('3.1 Nominal capital stock'!J49),NA(),'3.1 Nominal capital stock'!J49/'Historical population and GDP'!$N46)</f>
        <v>253317228.8540335</v>
      </c>
      <c r="K49" s="41" t="e">
        <f>IF(ISBLANK('3.1 Nominal capital stock'!K49),NA(),'3.1 Nominal capital stock'!K49/'Historical population and GDP'!$N46)</f>
        <v>#N/A</v>
      </c>
      <c r="L49" s="41">
        <f>IF(ISBLANK('3.1 Nominal capital stock'!L49),NA(),'3.1 Nominal capital stock'!L49/'Historical population and GDP'!$N46)</f>
        <v>860444993.07274997</v>
      </c>
      <c r="M49" s="41" t="e">
        <f>IF(ISBLANK('3.1 Nominal capital stock'!M49),NA(),'3.1 Nominal capital stock'!M49/'Historical population and GDP'!$N46)</f>
        <v>#N/A</v>
      </c>
      <c r="N49" s="41" t="e">
        <f>IF(ISBLANK('3.1 Nominal capital stock'!N49),NA(),'3.1 Nominal capital stock'!N49/'Historical population and GDP'!$N46)</f>
        <v>#N/A</v>
      </c>
      <c r="O49" s="41"/>
      <c r="P49" s="41">
        <f>IF(ISBLANK('3.1 Nominal capital stock'!P49),NA(),'3.1 Nominal capital stock'!P49/'Historical population and GDP'!$N46)</f>
        <v>8044558651.5967388</v>
      </c>
      <c r="Q49" s="41">
        <f>IF(ISBLANK('3.1 Nominal capital stock'!Q49),NA(),'3.1 Nominal capital stock'!Q49/'Historical population and GDP'!$N46)</f>
        <v>1345622354.6134126</v>
      </c>
      <c r="R49" s="41">
        <f>IF(ISBLANK('3.1 Nominal capital stock'!R49),NA(),'3.1 Nominal capital stock'!R49/'Historical population and GDP'!$N46)</f>
        <v>9390181006.2101517</v>
      </c>
      <c r="S49" s="13"/>
      <c r="U49" s="13"/>
      <c r="V49" s="13"/>
      <c r="W49" s="13"/>
      <c r="X49" s="13"/>
      <c r="Y49" s="13"/>
      <c r="Z49" s="13"/>
      <c r="AA49" s="13"/>
      <c r="AB49" s="24"/>
      <c r="AC49" s="24"/>
    </row>
    <row r="50" spans="1:29">
      <c r="A50" s="4">
        <f t="shared" si="0"/>
        <v>1912</v>
      </c>
      <c r="B50" s="41" t="e">
        <f>IF(ISBLANK('3.1 Nominal capital stock'!B50),NA(),'3.1 Nominal capital stock'!B50/'Historical population and GDP'!$N47)</f>
        <v>#N/A</v>
      </c>
      <c r="C50" s="41">
        <f>IF(ISBLANK('3.1 Nominal capital stock'!C50),NA(),'3.1 Nominal capital stock'!C50/'Historical population and GDP'!$N47)</f>
        <v>2730313565.4028783</v>
      </c>
      <c r="D50" s="41">
        <f>IF(ISBLANK('3.1 Nominal capital stock'!D50),NA(),'3.1 Nominal capital stock'!D50/'Historical population and GDP'!$N47)</f>
        <v>2730313565.4028783</v>
      </c>
      <c r="E50" s="41">
        <f>IF(ISBLANK('3.1 Nominal capital stock'!E50),NA(),'3.1 Nominal capital stock'!E50/'Historical population and GDP'!$N47)</f>
        <v>3997313099.255794</v>
      </c>
      <c r="F50" s="41">
        <f>IF(ISBLANK('3.1 Nominal capital stock'!F50),NA(),'3.1 Nominal capital stock'!F50/'Historical population and GDP'!$N47)</f>
        <v>453124701.63306159</v>
      </c>
      <c r="G50" s="41">
        <f>IF(ISBLANK('3.1 Nominal capital stock'!G50),NA(),'3.1 Nominal capital stock'!G50/'Historical population and GDP'!$N47)</f>
        <v>881487680.36929023</v>
      </c>
      <c r="H50" s="41">
        <f>IF(ISBLANK('3.1 Nominal capital stock'!H50),NA(),'3.1 Nominal capital stock'!H50/'Historical population and GDP'!$N47)</f>
        <v>305295733.20107126</v>
      </c>
      <c r="I50" s="41">
        <f>IF(ISBLANK('3.1 Nominal capital stock'!I50),NA(),'3.1 Nominal capital stock'!I50/'Historical population and GDP'!$N47)</f>
        <v>257699846.67482364</v>
      </c>
      <c r="J50" s="51">
        <f>IF(ISBLANK('3.1 Nominal capital stock'!J50),NA(),'3.1 Nominal capital stock'!J50/'Historical population and GDP'!$N47)</f>
        <v>273120320.81416869</v>
      </c>
      <c r="K50" s="41" t="e">
        <f>IF(ISBLANK('3.1 Nominal capital stock'!K50),NA(),'3.1 Nominal capital stock'!K50/'Historical population and GDP'!$N47)</f>
        <v>#N/A</v>
      </c>
      <c r="L50" s="41">
        <f>IF(ISBLANK('3.1 Nominal capital stock'!L50),NA(),'3.1 Nominal capital stock'!L50/'Historical population and GDP'!$N47)</f>
        <v>920335413.29725564</v>
      </c>
      <c r="M50" s="41" t="e">
        <f>IF(ISBLANK('3.1 Nominal capital stock'!M50),NA(),'3.1 Nominal capital stock'!M50/'Historical population and GDP'!$N47)</f>
        <v>#N/A</v>
      </c>
      <c r="N50" s="41" t="e">
        <f>IF(ISBLANK('3.1 Nominal capital stock'!N50),NA(),'3.1 Nominal capital stock'!N50/'Historical population and GDP'!$N47)</f>
        <v>#N/A</v>
      </c>
      <c r="O50" s="41"/>
      <c r="P50" s="41">
        <f>IF(ISBLANK('3.1 Nominal capital stock'!P50),NA(),'3.1 Nominal capital stock'!P50/'Historical population and GDP'!$N47)</f>
        <v>8367534779.8620958</v>
      </c>
      <c r="Q50" s="41">
        <f>IF(ISBLANK('3.1 Nominal capital stock'!Q50),NA(),'3.1 Nominal capital stock'!Q50/'Historical population and GDP'!$N47)</f>
        <v>1451155580.786248</v>
      </c>
      <c r="R50" s="41">
        <f>IF(ISBLANK('3.1 Nominal capital stock'!R50),NA(),'3.1 Nominal capital stock'!R50/'Historical population and GDP'!$N47)</f>
        <v>9818690360.648344</v>
      </c>
      <c r="S50" s="13"/>
      <c r="U50" s="13"/>
      <c r="V50" s="13"/>
      <c r="W50" s="13"/>
      <c r="X50" s="13"/>
      <c r="Y50" s="13"/>
      <c r="Z50" s="13"/>
      <c r="AA50" s="13"/>
      <c r="AB50" s="24"/>
      <c r="AC50" s="24"/>
    </row>
    <row r="51" spans="1:29">
      <c r="A51" s="4">
        <f t="shared" si="0"/>
        <v>1913</v>
      </c>
      <c r="B51" s="41" t="e">
        <f>IF(ISBLANK('3.1 Nominal capital stock'!B51),NA(),'3.1 Nominal capital stock'!B51/'Historical population and GDP'!$N48)</f>
        <v>#N/A</v>
      </c>
      <c r="C51" s="41">
        <f>IF(ISBLANK('3.1 Nominal capital stock'!C51),NA(),'3.1 Nominal capital stock'!C51/'Historical population and GDP'!$N48)</f>
        <v>2843751190.2426763</v>
      </c>
      <c r="D51" s="41">
        <f>IF(ISBLANK('3.1 Nominal capital stock'!D51),NA(),'3.1 Nominal capital stock'!D51/'Historical population and GDP'!$N48)</f>
        <v>2843751190.2426763</v>
      </c>
      <c r="E51" s="41">
        <f>IF(ISBLANK('3.1 Nominal capital stock'!E51),NA(),'3.1 Nominal capital stock'!E51/'Historical population and GDP'!$N48)</f>
        <v>4021356038.9598866</v>
      </c>
      <c r="F51" s="41">
        <f>IF(ISBLANK('3.1 Nominal capital stock'!F51),NA(),'3.1 Nominal capital stock'!F51/'Historical population and GDP'!$N48)</f>
        <v>578400076.05205679</v>
      </c>
      <c r="G51" s="41">
        <f>IF(ISBLANK('3.1 Nominal capital stock'!G51),NA(),'3.1 Nominal capital stock'!G51/'Historical population and GDP'!$N48)</f>
        <v>1037726462.9780906</v>
      </c>
      <c r="H51" s="41">
        <f>IF(ISBLANK('3.1 Nominal capital stock'!H51),NA(),'3.1 Nominal capital stock'!H51/'Historical population and GDP'!$N48)</f>
        <v>336121268.6853534</v>
      </c>
      <c r="I51" s="41">
        <f>IF(ISBLANK('3.1 Nominal capital stock'!I51),NA(),'3.1 Nominal capital stock'!I51/'Historical population and GDP'!$N48)</f>
        <v>283445547.47346967</v>
      </c>
      <c r="J51" s="51">
        <f>IF(ISBLANK('3.1 Nominal capital stock'!J51),NA(),'3.1 Nominal capital stock'!J51/'Historical population and GDP'!$N48)</f>
        <v>299233508.73305386</v>
      </c>
      <c r="K51" s="41" t="e">
        <f>IF(ISBLANK('3.1 Nominal capital stock'!K51),NA(),'3.1 Nominal capital stock'!K51/'Historical population and GDP'!$N48)</f>
        <v>#N/A</v>
      </c>
      <c r="L51" s="41">
        <f>IF(ISBLANK('3.1 Nominal capital stock'!L51),NA(),'3.1 Nominal capital stock'!L51/'Historical population and GDP'!$N48)</f>
        <v>945802165.17696023</v>
      </c>
      <c r="M51" s="41" t="e">
        <f>IF(ISBLANK('3.1 Nominal capital stock'!M51),NA(),'3.1 Nominal capital stock'!M51/'Historical population and GDP'!$N48)</f>
        <v>#N/A</v>
      </c>
      <c r="N51" s="41" t="e">
        <f>IF(ISBLANK('3.1 Nominal capital stock'!N51),NA(),'3.1 Nominal capital stock'!N51/'Historical population and GDP'!$N48)</f>
        <v>#N/A</v>
      </c>
      <c r="O51" s="41"/>
      <c r="P51" s="41">
        <f>IF(ISBLANK('3.1 Nominal capital stock'!P51),NA(),'3.1 Nominal capital stock'!P51/'Historical population and GDP'!$N48)</f>
        <v>8817355036.9180641</v>
      </c>
      <c r="Q51" s="41">
        <f>IF(ISBLANK('3.1 Nominal capital stock'!Q51),NA(),'3.1 Nominal capital stock'!Q51/'Historical population and GDP'!$N48)</f>
        <v>1528481221.3834836</v>
      </c>
      <c r="R51" s="41">
        <f>IF(ISBLANK('3.1 Nominal capital stock'!R51),NA(),'3.1 Nominal capital stock'!R51/'Historical population and GDP'!$N48)</f>
        <v>10345836258.301548</v>
      </c>
      <c r="S51" s="13"/>
      <c r="U51" s="13"/>
      <c r="V51" s="13"/>
      <c r="W51" s="13"/>
      <c r="X51" s="13"/>
      <c r="Y51" s="13"/>
      <c r="Z51" s="13"/>
      <c r="AA51" s="13"/>
      <c r="AB51" s="24"/>
      <c r="AC51" s="24"/>
    </row>
    <row r="52" spans="1:29">
      <c r="A52" s="4">
        <f t="shared" si="0"/>
        <v>1914</v>
      </c>
      <c r="B52" s="41" t="e">
        <f>IF(ISBLANK('3.1 Nominal capital stock'!B52),NA(),'3.1 Nominal capital stock'!B52/'Historical population and GDP'!$N49)</f>
        <v>#N/A</v>
      </c>
      <c r="C52" s="41">
        <f>IF(ISBLANK('3.1 Nominal capital stock'!C52),NA(),'3.1 Nominal capital stock'!C52/'Historical population and GDP'!$N49)</f>
        <v>3052205147.5545435</v>
      </c>
      <c r="D52" s="41">
        <f>IF(ISBLANK('3.1 Nominal capital stock'!D52),NA(),'3.1 Nominal capital stock'!D52/'Historical population and GDP'!$N49)</f>
        <v>3052205147.5545435</v>
      </c>
      <c r="E52" s="41">
        <f>IF(ISBLANK('3.1 Nominal capital stock'!E52),NA(),'3.1 Nominal capital stock'!E52/'Historical population and GDP'!$N49)</f>
        <v>4165938919.5581117</v>
      </c>
      <c r="F52" s="41">
        <f>IF(ISBLANK('3.1 Nominal capital stock'!F52),NA(),'3.1 Nominal capital stock'!F52/'Historical population and GDP'!$N49)</f>
        <v>707420932.82421887</v>
      </c>
      <c r="G52" s="41">
        <f>IF(ISBLANK('3.1 Nominal capital stock'!G52),NA(),'3.1 Nominal capital stock'!G52/'Historical population and GDP'!$N49)</f>
        <v>1165561544.9040883</v>
      </c>
      <c r="H52" s="41">
        <f>IF(ISBLANK('3.1 Nominal capital stock'!H52),NA(),'3.1 Nominal capital stock'!H52/'Historical population and GDP'!$N49)</f>
        <v>397017640.77871251</v>
      </c>
      <c r="I52" s="41">
        <f>IF(ISBLANK('3.1 Nominal capital stock'!I52),NA(),'3.1 Nominal capital stock'!I52/'Historical population and GDP'!$N49)</f>
        <v>318712636.07031798</v>
      </c>
      <c r="J52" s="51">
        <f>IF(ISBLANK('3.1 Nominal capital stock'!J52),NA(),'3.1 Nominal capital stock'!J52/'Historical population and GDP'!$N49)</f>
        <v>333782124.38650185</v>
      </c>
      <c r="K52" s="41" t="e">
        <f>IF(ISBLANK('3.1 Nominal capital stock'!K52),NA(),'3.1 Nominal capital stock'!K52/'Historical population and GDP'!$N49)</f>
        <v>#N/A</v>
      </c>
      <c r="L52" s="41">
        <f>IF(ISBLANK('3.1 Nominal capital stock'!L52),NA(),'3.1 Nominal capital stock'!L52/'Historical population and GDP'!$N49)</f>
        <v>991206156.72244728</v>
      </c>
      <c r="M52" s="41" t="e">
        <f>IF(ISBLANK('3.1 Nominal capital stock'!M52),NA(),'3.1 Nominal capital stock'!M52/'Historical population and GDP'!$N49)</f>
        <v>#N/A</v>
      </c>
      <c r="N52" s="41" t="e">
        <f>IF(ISBLANK('3.1 Nominal capital stock'!N52),NA(),'3.1 Nominal capital stock'!N52/'Historical population and GDP'!$N49)</f>
        <v>#N/A</v>
      </c>
      <c r="O52" s="41"/>
      <c r="P52" s="41">
        <f>IF(ISBLANK('3.1 Nominal capital stock'!P52),NA(),'3.1 Nominal capital stock'!P52/'Historical population and GDP'!$N49)</f>
        <v>9488144185.6196747</v>
      </c>
      <c r="Q52" s="41">
        <f>IF(ISBLANK('3.1 Nominal capital stock'!Q52),NA(),'3.1 Nominal capital stock'!Q52/'Historical population and GDP'!$N49)</f>
        <v>1643700917.1792672</v>
      </c>
      <c r="R52" s="41">
        <f>IF(ISBLANK('3.1 Nominal capital stock'!R52),NA(),'3.1 Nominal capital stock'!R52/'Historical population and GDP'!$N49)</f>
        <v>11131845102.798943</v>
      </c>
      <c r="S52" s="13"/>
      <c r="U52" s="13"/>
      <c r="V52" s="13"/>
      <c r="W52" s="13"/>
      <c r="X52" s="13"/>
      <c r="Y52" s="13"/>
      <c r="Z52" s="13"/>
      <c r="AA52" s="13"/>
      <c r="AB52" s="24"/>
      <c r="AC52" s="24"/>
    </row>
    <row r="53" spans="1:29">
      <c r="A53" s="4">
        <f t="shared" si="0"/>
        <v>1915</v>
      </c>
      <c r="B53" s="41" t="e">
        <f>IF(ISBLANK('3.1 Nominal capital stock'!B53),NA(),'3.1 Nominal capital stock'!B53/'Historical population and GDP'!$N50)</f>
        <v>#N/A</v>
      </c>
      <c r="C53" s="41">
        <f>IF(ISBLANK('3.1 Nominal capital stock'!C53),NA(),'3.1 Nominal capital stock'!C53/'Historical population and GDP'!$N50)</f>
        <v>3038256232.9562783</v>
      </c>
      <c r="D53" s="41">
        <f>IF(ISBLANK('3.1 Nominal capital stock'!D53),NA(),'3.1 Nominal capital stock'!D53/'Historical population and GDP'!$N50)</f>
        <v>3038256232.9562783</v>
      </c>
      <c r="E53" s="41">
        <f>IF(ISBLANK('3.1 Nominal capital stock'!E53),NA(),'3.1 Nominal capital stock'!E53/'Historical population and GDP'!$N50)</f>
        <v>4059133965.4983587</v>
      </c>
      <c r="F53" s="41">
        <f>IF(ISBLANK('3.1 Nominal capital stock'!F53),NA(),'3.1 Nominal capital stock'!F53/'Historical population and GDP'!$N50)</f>
        <v>791635771.85788429</v>
      </c>
      <c r="G53" s="41">
        <f>IF(ISBLANK('3.1 Nominal capital stock'!G53),NA(),'3.1 Nominal capital stock'!G53/'Historical population and GDP'!$N50)</f>
        <v>1176988799.216388</v>
      </c>
      <c r="H53" s="41">
        <f>IF(ISBLANK('3.1 Nominal capital stock'!H53),NA(),'3.1 Nominal capital stock'!H53/'Historical population and GDP'!$N50)</f>
        <v>425735069.84207839</v>
      </c>
      <c r="I53" s="41">
        <f>IF(ISBLANK('3.1 Nominal capital stock'!I53),NA(),'3.1 Nominal capital stock'!I53/'Historical population and GDP'!$N50)</f>
        <v>330566414.84267795</v>
      </c>
      <c r="J53" s="51">
        <f>IF(ISBLANK('3.1 Nominal capital stock'!J53),NA(),'3.1 Nominal capital stock'!J53/'Historical population and GDP'!$N50)</f>
        <v>340661925.46357167</v>
      </c>
      <c r="K53" s="41" t="e">
        <f>IF(ISBLANK('3.1 Nominal capital stock'!K53),NA(),'3.1 Nominal capital stock'!K53/'Historical population and GDP'!$N50)</f>
        <v>#N/A</v>
      </c>
      <c r="L53" s="41">
        <f>IF(ISBLANK('3.1 Nominal capital stock'!L53),NA(),'3.1 Nominal capital stock'!L53/'Historical population and GDP'!$N50)</f>
        <v>974463006.88260567</v>
      </c>
      <c r="M53" s="41" t="e">
        <f>IF(ISBLANK('3.1 Nominal capital stock'!M53),NA(),'3.1 Nominal capital stock'!M53/'Historical population and GDP'!$N50)</f>
        <v>#N/A</v>
      </c>
      <c r="N53" s="41" t="e">
        <f>IF(ISBLANK('3.1 Nominal capital stock'!N53),NA(),'3.1 Nominal capital stock'!N53/'Historical population and GDP'!$N50)</f>
        <v>#N/A</v>
      </c>
      <c r="O53" s="41"/>
      <c r="P53" s="41">
        <f>IF(ISBLANK('3.1 Nominal capital stock'!P53),NA(),'3.1 Nominal capital stock'!P53/'Historical population and GDP'!$N50)</f>
        <v>9491749839.3709869</v>
      </c>
      <c r="Q53" s="41">
        <f>IF(ISBLANK('3.1 Nominal capital stock'!Q53),NA(),'3.1 Nominal capital stock'!Q53/'Historical population and GDP'!$N50)</f>
        <v>1645691347.1888554</v>
      </c>
      <c r="R53" s="41">
        <f>IF(ISBLANK('3.1 Nominal capital stock'!R53),NA(),'3.1 Nominal capital stock'!R53/'Historical population and GDP'!$N50)</f>
        <v>11137441186.559843</v>
      </c>
      <c r="S53" s="13"/>
      <c r="U53" s="13"/>
      <c r="V53" s="13"/>
      <c r="W53" s="13"/>
      <c r="X53" s="13"/>
      <c r="Y53" s="13"/>
      <c r="Z53" s="13"/>
      <c r="AA53" s="13"/>
      <c r="AB53" s="24"/>
      <c r="AC53" s="24"/>
    </row>
    <row r="54" spans="1:29">
      <c r="A54" s="4">
        <f t="shared" si="0"/>
        <v>1916</v>
      </c>
      <c r="B54" s="41" t="e">
        <f>IF(ISBLANK('3.1 Nominal capital stock'!B54),NA(),'3.1 Nominal capital stock'!B54/'Historical population and GDP'!$N51)</f>
        <v>#N/A</v>
      </c>
      <c r="C54" s="41">
        <f>IF(ISBLANK('3.1 Nominal capital stock'!C54),NA(),'3.1 Nominal capital stock'!C54/'Historical population and GDP'!$N51)</f>
        <v>3026776625.8376698</v>
      </c>
      <c r="D54" s="41">
        <f>IF(ISBLANK('3.1 Nominal capital stock'!D54),NA(),'3.1 Nominal capital stock'!D54/'Historical population and GDP'!$N51)</f>
        <v>3026776625.8376698</v>
      </c>
      <c r="E54" s="41">
        <f>IF(ISBLANK('3.1 Nominal capital stock'!E54),NA(),'3.1 Nominal capital stock'!E54/'Historical population and GDP'!$N51)</f>
        <v>4093529871.4412947</v>
      </c>
      <c r="F54" s="41">
        <f>IF(ISBLANK('3.1 Nominal capital stock'!F54),NA(),'3.1 Nominal capital stock'!F54/'Historical population and GDP'!$N51)</f>
        <v>891703190.40227473</v>
      </c>
      <c r="G54" s="41">
        <f>IF(ISBLANK('3.1 Nominal capital stock'!G54),NA(),'3.1 Nominal capital stock'!G54/'Historical population and GDP'!$N51)</f>
        <v>1238109789.4100618</v>
      </c>
      <c r="H54" s="41">
        <f>IF(ISBLANK('3.1 Nominal capital stock'!H54),NA(),'3.1 Nominal capital stock'!H54/'Historical population and GDP'!$N51)</f>
        <v>426768452.99408478</v>
      </c>
      <c r="I54" s="41">
        <f>IF(ISBLANK('3.1 Nominal capital stock'!I54),NA(),'3.1 Nominal capital stock'!I54/'Historical population and GDP'!$N51)</f>
        <v>347413920.29730898</v>
      </c>
      <c r="J54" s="51">
        <f>IF(ISBLANK('3.1 Nominal capital stock'!J54),NA(),'3.1 Nominal capital stock'!J54/'Historical population and GDP'!$N51)</f>
        <v>351667054.63084561</v>
      </c>
      <c r="K54" s="41" t="e">
        <f>IF(ISBLANK('3.1 Nominal capital stock'!K54),NA(),'3.1 Nominal capital stock'!K54/'Historical population and GDP'!$N51)</f>
        <v>#N/A</v>
      </c>
      <c r="L54" s="41">
        <f>IF(ISBLANK('3.1 Nominal capital stock'!L54),NA(),'3.1 Nominal capital stock'!L54/'Historical population and GDP'!$N51)</f>
        <v>981578634.34516752</v>
      </c>
      <c r="M54" s="41" t="e">
        <f>IF(ISBLANK('3.1 Nominal capital stock'!M54),NA(),'3.1 Nominal capital stock'!M54/'Historical population and GDP'!$N51)</f>
        <v>#N/A</v>
      </c>
      <c r="N54" s="41" t="e">
        <f>IF(ISBLANK('3.1 Nominal capital stock'!N54),NA(),'3.1 Nominal capital stock'!N54/'Historical population and GDP'!$N51)</f>
        <v>#N/A</v>
      </c>
      <c r="O54" s="41"/>
      <c r="P54" s="41">
        <f>IF(ISBLANK('3.1 Nominal capital stock'!P54),NA(),'3.1 Nominal capital stock'!P54/'Historical population and GDP'!$N51)</f>
        <v>9676887930.0853863</v>
      </c>
      <c r="Q54" s="41">
        <f>IF(ISBLANK('3.1 Nominal capital stock'!Q54),NA(),'3.1 Nominal capital stock'!Q54/'Historical population and GDP'!$N51)</f>
        <v>1680659609.2733221</v>
      </c>
      <c r="R54" s="41">
        <f>IF(ISBLANK('3.1 Nominal capital stock'!R54),NA(),'3.1 Nominal capital stock'!R54/'Historical population and GDP'!$N51)</f>
        <v>11357547539.358707</v>
      </c>
      <c r="S54" s="13"/>
      <c r="U54" s="13"/>
      <c r="V54" s="13"/>
      <c r="W54" s="13"/>
      <c r="X54" s="13"/>
      <c r="Y54" s="13"/>
      <c r="Z54" s="13"/>
      <c r="AA54" s="13"/>
      <c r="AB54" s="24"/>
      <c r="AC54" s="24"/>
    </row>
    <row r="55" spans="1:29">
      <c r="A55" s="4">
        <f t="shared" si="0"/>
        <v>1917</v>
      </c>
      <c r="B55" s="41" t="e">
        <f>IF(ISBLANK('3.1 Nominal capital stock'!B55),NA(),'3.1 Nominal capital stock'!B55/'Historical population and GDP'!$N52)</f>
        <v>#N/A</v>
      </c>
      <c r="C55" s="41">
        <f>IF(ISBLANK('3.1 Nominal capital stock'!C55),NA(),'3.1 Nominal capital stock'!C55/'Historical population and GDP'!$N52)</f>
        <v>3342264989.7565136</v>
      </c>
      <c r="D55" s="41">
        <f>IF(ISBLANK('3.1 Nominal capital stock'!D55),NA(),'3.1 Nominal capital stock'!D55/'Historical population and GDP'!$N52)</f>
        <v>3342264989.7565136</v>
      </c>
      <c r="E55" s="41">
        <f>IF(ISBLANK('3.1 Nominal capital stock'!E55),NA(),'3.1 Nominal capital stock'!E55/'Historical population and GDP'!$N52)</f>
        <v>4542060150.9723186</v>
      </c>
      <c r="F55" s="41">
        <f>IF(ISBLANK('3.1 Nominal capital stock'!F55),NA(),'3.1 Nominal capital stock'!F55/'Historical population and GDP'!$N52)</f>
        <v>967391994.99085236</v>
      </c>
      <c r="G55" s="41">
        <f>IF(ISBLANK('3.1 Nominal capital stock'!G55),NA(),'3.1 Nominal capital stock'!G55/'Historical population and GDP'!$N52)</f>
        <v>1471987196.36643</v>
      </c>
      <c r="H55" s="41">
        <f>IF(ISBLANK('3.1 Nominal capital stock'!H55),NA(),'3.1 Nominal capital stock'!H55/'Historical population and GDP'!$N52)</f>
        <v>473748780.26400799</v>
      </c>
      <c r="I55" s="41">
        <f>IF(ISBLANK('3.1 Nominal capital stock'!I55),NA(),'3.1 Nominal capital stock'!I55/'Historical population and GDP'!$N52)</f>
        <v>408740198.9637295</v>
      </c>
      <c r="J55" s="51">
        <f>IF(ISBLANK('3.1 Nominal capital stock'!J55),NA(),'3.1 Nominal capital stock'!J55/'Historical population and GDP'!$N52)</f>
        <v>405323982.94485861</v>
      </c>
      <c r="K55" s="41" t="e">
        <f>IF(ISBLANK('3.1 Nominal capital stock'!K55),NA(),'3.1 Nominal capital stock'!K55/'Historical population and GDP'!$N52)</f>
        <v>#N/A</v>
      </c>
      <c r="L55" s="41">
        <f>IF(ISBLANK('3.1 Nominal capital stock'!L55),NA(),'3.1 Nominal capital stock'!L55/'Historical population and GDP'!$N52)</f>
        <v>1100322988.9016228</v>
      </c>
      <c r="M55" s="41" t="e">
        <f>IF(ISBLANK('3.1 Nominal capital stock'!M55),NA(),'3.1 Nominal capital stock'!M55/'Historical population and GDP'!$N52)</f>
        <v>#N/A</v>
      </c>
      <c r="N55" s="41" t="e">
        <f>IF(ISBLANK('3.1 Nominal capital stock'!N55),NA(),'3.1 Nominal capital stock'!N55/'Historical population and GDP'!$N52)</f>
        <v>#N/A</v>
      </c>
      <c r="O55" s="41"/>
      <c r="P55" s="41">
        <f>IF(ISBLANK('3.1 Nominal capital stock'!P55),NA(),'3.1 Nominal capital stock'!P55/'Historical population and GDP'!$N52)</f>
        <v>10797453112.350122</v>
      </c>
      <c r="Q55" s="41">
        <f>IF(ISBLANK('3.1 Nominal capital stock'!Q55),NA(),'3.1 Nominal capital stock'!Q55/'Historical population and GDP'!$N52)</f>
        <v>1914387170.8102109</v>
      </c>
      <c r="R55" s="41">
        <f>IF(ISBLANK('3.1 Nominal capital stock'!R55),NA(),'3.1 Nominal capital stock'!R55/'Historical population and GDP'!$N52)</f>
        <v>12711840283.160334</v>
      </c>
      <c r="S55" s="13"/>
      <c r="U55" s="13"/>
      <c r="V55" s="13"/>
      <c r="W55" s="13"/>
      <c r="X55" s="13"/>
      <c r="Y55" s="13"/>
      <c r="Z55" s="13"/>
      <c r="AA55" s="13"/>
      <c r="AB55" s="24"/>
      <c r="AC55" s="24"/>
    </row>
    <row r="56" spans="1:29">
      <c r="A56" s="4">
        <f t="shared" si="0"/>
        <v>1918</v>
      </c>
      <c r="B56" s="41" t="e">
        <f>IF(ISBLANK('3.1 Nominal capital stock'!B56),NA(),'3.1 Nominal capital stock'!B56/'Historical population and GDP'!$N53)</f>
        <v>#N/A</v>
      </c>
      <c r="C56" s="41">
        <f>IF(ISBLANK('3.1 Nominal capital stock'!C56),NA(),'3.1 Nominal capital stock'!C56/'Historical population and GDP'!$N53)</f>
        <v>2946727760.4047947</v>
      </c>
      <c r="D56" s="41">
        <f>IF(ISBLANK('3.1 Nominal capital stock'!D56),NA(),'3.1 Nominal capital stock'!D56/'Historical population and GDP'!$N53)</f>
        <v>2946727760.4047947</v>
      </c>
      <c r="E56" s="41">
        <f>IF(ISBLANK('3.1 Nominal capital stock'!E56),NA(),'3.1 Nominal capital stock'!E56/'Historical population and GDP'!$N53)</f>
        <v>3964209684.4104328</v>
      </c>
      <c r="F56" s="41">
        <f>IF(ISBLANK('3.1 Nominal capital stock'!F56),NA(),'3.1 Nominal capital stock'!F56/'Historical population and GDP'!$N53)</f>
        <v>842723578.27947927</v>
      </c>
      <c r="G56" s="41">
        <f>IF(ISBLANK('3.1 Nominal capital stock'!G56),NA(),'3.1 Nominal capital stock'!G56/'Historical population and GDP'!$N53)</f>
        <v>1382877892.3041859</v>
      </c>
      <c r="H56" s="41">
        <f>IF(ISBLANK('3.1 Nominal capital stock'!H56),NA(),'3.1 Nominal capital stock'!H56/'Historical population and GDP'!$N53)</f>
        <v>425029556.88954788</v>
      </c>
      <c r="I56" s="41">
        <f>IF(ISBLANK('3.1 Nominal capital stock'!I56),NA(),'3.1 Nominal capital stock'!I56/'Historical population and GDP'!$N53)</f>
        <v>382656051.82705694</v>
      </c>
      <c r="J56" s="51">
        <f>IF(ISBLANK('3.1 Nominal capital stock'!J56),NA(),'3.1 Nominal capital stock'!J56/'Historical population and GDP'!$N53)</f>
        <v>379808138.04485285</v>
      </c>
      <c r="K56" s="41" t="e">
        <f>IF(ISBLANK('3.1 Nominal capital stock'!K56),NA(),'3.1 Nominal capital stock'!K56/'Historical population and GDP'!$N53)</f>
        <v>#N/A</v>
      </c>
      <c r="L56" s="41">
        <f>IF(ISBLANK('3.1 Nominal capital stock'!L56),NA(),'3.1 Nominal capital stock'!L56/'Historical population and GDP'!$N53)</f>
        <v>970189295.13752234</v>
      </c>
      <c r="M56" s="41" t="e">
        <f>IF(ISBLANK('3.1 Nominal capital stock'!M56),NA(),'3.1 Nominal capital stock'!M56/'Historical population and GDP'!$N53)</f>
        <v>#N/A</v>
      </c>
      <c r="N56" s="41" t="e">
        <f>IF(ISBLANK('3.1 Nominal capital stock'!N56),NA(),'3.1 Nominal capital stock'!N56/'Historical population and GDP'!$N53)</f>
        <v>#N/A</v>
      </c>
      <c r="O56" s="41"/>
      <c r="P56" s="41">
        <f>IF(ISBLANK('3.1 Nominal capital stock'!P56),NA(),'3.1 Nominal capital stock'!P56/'Historical population and GDP'!$N53)</f>
        <v>9561568472.2884407</v>
      </c>
      <c r="Q56" s="41">
        <f>IF(ISBLANK('3.1 Nominal capital stock'!Q56),NA(),'3.1 Nominal capital stock'!Q56/'Historical population and GDP'!$N53)</f>
        <v>1732653485.0094321</v>
      </c>
      <c r="R56" s="41">
        <f>IF(ISBLANK('3.1 Nominal capital stock'!R56),NA(),'3.1 Nominal capital stock'!R56/'Historical population and GDP'!$N53)</f>
        <v>11294221957.297873</v>
      </c>
      <c r="S56" s="13"/>
      <c r="U56" s="13"/>
      <c r="V56" s="13"/>
      <c r="W56" s="13"/>
      <c r="X56" s="13"/>
      <c r="Y56" s="13"/>
      <c r="Z56" s="13"/>
      <c r="AA56" s="13"/>
      <c r="AB56" s="24"/>
      <c r="AC56" s="24"/>
    </row>
    <row r="57" spans="1:29">
      <c r="A57" s="4">
        <f t="shared" si="0"/>
        <v>1919</v>
      </c>
      <c r="B57" s="41" t="e">
        <f>IF(ISBLANK('3.1 Nominal capital stock'!B57),NA(),'3.1 Nominal capital stock'!B57/'Historical population and GDP'!$N54)</f>
        <v>#N/A</v>
      </c>
      <c r="C57" s="41">
        <f>IF(ISBLANK('3.1 Nominal capital stock'!C57),NA(),'3.1 Nominal capital stock'!C57/'Historical population and GDP'!$N54)</f>
        <v>2899211426.1500697</v>
      </c>
      <c r="D57" s="41">
        <f>IF(ISBLANK('3.1 Nominal capital stock'!D57),NA(),'3.1 Nominal capital stock'!D57/'Historical population and GDP'!$N54)</f>
        <v>2899211426.1500697</v>
      </c>
      <c r="E57" s="41">
        <f>IF(ISBLANK('3.1 Nominal capital stock'!E57),NA(),'3.1 Nominal capital stock'!E57/'Historical population and GDP'!$N54)</f>
        <v>3769545802.3523889</v>
      </c>
      <c r="F57" s="41">
        <f>IF(ISBLANK('3.1 Nominal capital stock'!F57),NA(),'3.1 Nominal capital stock'!F57/'Historical population and GDP'!$N54)</f>
        <v>807851717.94590187</v>
      </c>
      <c r="G57" s="41">
        <f>IF(ISBLANK('3.1 Nominal capital stock'!G57),NA(),'3.1 Nominal capital stock'!G57/'Historical population and GDP'!$N54)</f>
        <v>1419570612.8706954</v>
      </c>
      <c r="H57" s="41">
        <f>IF(ISBLANK('3.1 Nominal capital stock'!H57),NA(),'3.1 Nominal capital stock'!H57/'Historical population and GDP'!$N54)</f>
        <v>412851953.00958198</v>
      </c>
      <c r="I57" s="41">
        <f>IF(ISBLANK('3.1 Nominal capital stock'!I57),NA(),'3.1 Nominal capital stock'!I57/'Historical population and GDP'!$N54)</f>
        <v>395160595.45950246</v>
      </c>
      <c r="J57" s="51">
        <f>IF(ISBLANK('3.1 Nominal capital stock'!J57),NA(),'3.1 Nominal capital stock'!J57/'Historical population and GDP'!$N54)</f>
        <v>401111324.81725651</v>
      </c>
      <c r="K57" s="41" t="e">
        <f>IF(ISBLANK('3.1 Nominal capital stock'!K57),NA(),'3.1 Nominal capital stock'!K57/'Historical population and GDP'!$N54)</f>
        <v>#N/A</v>
      </c>
      <c r="L57" s="41">
        <f>IF(ISBLANK('3.1 Nominal capital stock'!L57),NA(),'3.1 Nominal capital stock'!L57/'Historical population and GDP'!$N54)</f>
        <v>955333307.7042917</v>
      </c>
      <c r="M57" s="41" t="e">
        <f>IF(ISBLANK('3.1 Nominal capital stock'!M57),NA(),'3.1 Nominal capital stock'!M57/'Historical population and GDP'!$N54)</f>
        <v>#N/A</v>
      </c>
      <c r="N57" s="41" t="e">
        <f>IF(ISBLANK('3.1 Nominal capital stock'!N57),NA(),'3.1 Nominal capital stock'!N57/'Historical population and GDP'!$N54)</f>
        <v>#N/A</v>
      </c>
      <c r="O57" s="41"/>
      <c r="P57" s="41">
        <f>IF(ISBLANK('3.1 Nominal capital stock'!P57),NA(),'3.1 Nominal capital stock'!P57/'Historical population and GDP'!$N54)</f>
        <v>9309031512.3286381</v>
      </c>
      <c r="Q57" s="41">
        <f>IF(ISBLANK('3.1 Nominal capital stock'!Q57),NA(),'3.1 Nominal capital stock'!Q57/'Historical population and GDP'!$N54)</f>
        <v>1751605227.9810507</v>
      </c>
      <c r="R57" s="41">
        <f>IF(ISBLANK('3.1 Nominal capital stock'!R57),NA(),'3.1 Nominal capital stock'!R57/'Historical population and GDP'!$N54)</f>
        <v>11060636740.309689</v>
      </c>
      <c r="S57" s="13"/>
      <c r="U57" s="13"/>
      <c r="V57" s="13"/>
      <c r="W57" s="13"/>
      <c r="X57" s="13"/>
      <c r="Y57" s="13"/>
      <c r="Z57" s="13"/>
      <c r="AA57" s="13"/>
      <c r="AB57" s="24"/>
      <c r="AC57" s="24"/>
    </row>
    <row r="58" spans="1:29">
      <c r="A58" s="4">
        <f t="shared" si="0"/>
        <v>1920</v>
      </c>
      <c r="B58" s="41" t="e">
        <f>IF(ISBLANK('3.1 Nominal capital stock'!B58),NA(),'3.1 Nominal capital stock'!B58/'Historical population and GDP'!$N55)</f>
        <v>#N/A</v>
      </c>
      <c r="C58" s="41">
        <f>IF(ISBLANK('3.1 Nominal capital stock'!C58),NA(),'3.1 Nominal capital stock'!C58/'Historical population and GDP'!$N55)</f>
        <v>2929795946.5475588</v>
      </c>
      <c r="D58" s="41">
        <f>IF(ISBLANK('3.1 Nominal capital stock'!D58),NA(),'3.1 Nominal capital stock'!D58/'Historical population and GDP'!$N55)</f>
        <v>2929795946.5475588</v>
      </c>
      <c r="E58" s="41">
        <f>IF(ISBLANK('3.1 Nominal capital stock'!E58),NA(),'3.1 Nominal capital stock'!E58/'Historical population and GDP'!$N55)</f>
        <v>3623584674.7654099</v>
      </c>
      <c r="F58" s="41">
        <f>IF(ISBLANK('3.1 Nominal capital stock'!F58),NA(),'3.1 Nominal capital stock'!F58/'Historical population and GDP'!$N55)</f>
        <v>776634861.09413445</v>
      </c>
      <c r="G58" s="41">
        <f>IF(ISBLANK('3.1 Nominal capital stock'!G58),NA(),'3.1 Nominal capital stock'!G58/'Historical population and GDP'!$N55)</f>
        <v>1403049181.3426812</v>
      </c>
      <c r="H58" s="41">
        <f>IF(ISBLANK('3.1 Nominal capital stock'!H58),NA(),'3.1 Nominal capital stock'!H58/'Historical population and GDP'!$N55)</f>
        <v>405161032.53939342</v>
      </c>
      <c r="I58" s="41">
        <f>IF(ISBLANK('3.1 Nominal capital stock'!I58),NA(),'3.1 Nominal capital stock'!I58/'Historical population and GDP'!$N55)</f>
        <v>402417278.36869776</v>
      </c>
      <c r="J58" s="51">
        <f>IF(ISBLANK('3.1 Nominal capital stock'!J58),NA(),'3.1 Nominal capital stock'!J58/'Historical population and GDP'!$N55)</f>
        <v>459807469.7724154</v>
      </c>
      <c r="K58" s="41" t="e">
        <f>IF(ISBLANK('3.1 Nominal capital stock'!K58),NA(),'3.1 Nominal capital stock'!K58/'Historical population and GDP'!$N55)</f>
        <v>#N/A</v>
      </c>
      <c r="L58" s="41">
        <f>IF(ISBLANK('3.1 Nominal capital stock'!L58),NA(),'3.1 Nominal capital stock'!L58/'Historical population and GDP'!$N55)</f>
        <v>959628021.20080936</v>
      </c>
      <c r="M58" s="41" t="e">
        <f>IF(ISBLANK('3.1 Nominal capital stock'!M58),NA(),'3.1 Nominal capital stock'!M58/'Historical population and GDP'!$N55)</f>
        <v>#N/A</v>
      </c>
      <c r="N58" s="41" t="e">
        <f>IF(ISBLANK('3.1 Nominal capital stock'!N58),NA(),'3.1 Nominal capital stock'!N58/'Historical population and GDP'!$N55)</f>
        <v>#N/A</v>
      </c>
      <c r="O58" s="41"/>
      <c r="P58" s="41">
        <f>IF(ISBLANK('3.1 Nominal capital stock'!P58),NA(),'3.1 Nominal capital stock'!P58/'Historical population and GDP'!$N55)</f>
        <v>9138225696.2891769</v>
      </c>
      <c r="Q58" s="41">
        <f>IF(ISBLANK('3.1 Nominal capital stock'!Q58),NA(),'3.1 Nominal capital stock'!Q58/'Historical population and GDP'!$N55)</f>
        <v>1821852769.3419225</v>
      </c>
      <c r="R58" s="41">
        <f>IF(ISBLANK('3.1 Nominal capital stock'!R58),NA(),'3.1 Nominal capital stock'!R58/'Historical population and GDP'!$N55)</f>
        <v>10960078465.6311</v>
      </c>
      <c r="S58" s="13"/>
      <c r="U58" s="13"/>
      <c r="V58" s="13"/>
      <c r="W58" s="13"/>
      <c r="X58" s="13"/>
      <c r="Y58" s="13"/>
      <c r="Z58" s="13"/>
      <c r="AA58" s="13"/>
      <c r="AB58" s="24"/>
      <c r="AC58" s="24"/>
    </row>
    <row r="59" spans="1:29">
      <c r="A59" s="4">
        <f t="shared" si="0"/>
        <v>1921</v>
      </c>
      <c r="B59" s="41" t="e">
        <f>IF(ISBLANK('3.1 Nominal capital stock'!B59),NA(),'3.1 Nominal capital stock'!B59/'Historical population and GDP'!$N56)</f>
        <v>#N/A</v>
      </c>
      <c r="C59" s="41">
        <f>IF(ISBLANK('3.1 Nominal capital stock'!C59),NA(),'3.1 Nominal capital stock'!C59/'Historical population and GDP'!$N56)</f>
        <v>2458983764.2027078</v>
      </c>
      <c r="D59" s="41">
        <f>IF(ISBLANK('3.1 Nominal capital stock'!D59),NA(),'3.1 Nominal capital stock'!D59/'Historical population and GDP'!$N56)</f>
        <v>2458983764.2027078</v>
      </c>
      <c r="E59" s="41">
        <f>IF(ISBLANK('3.1 Nominal capital stock'!E59),NA(),'3.1 Nominal capital stock'!E59/'Historical population and GDP'!$N56)</f>
        <v>2955738230.5467682</v>
      </c>
      <c r="F59" s="41">
        <f>IF(ISBLANK('3.1 Nominal capital stock'!F59),NA(),'3.1 Nominal capital stock'!F59/'Historical population and GDP'!$N56)</f>
        <v>622944426.19990921</v>
      </c>
      <c r="G59" s="41">
        <f>IF(ISBLANK('3.1 Nominal capital stock'!G59),NA(),'3.1 Nominal capital stock'!G59/'Historical population and GDP'!$N56)</f>
        <v>1214780253.5038023</v>
      </c>
      <c r="H59" s="41">
        <f>IF(ISBLANK('3.1 Nominal capital stock'!H59),NA(),'3.1 Nominal capital stock'!H59/'Historical population and GDP'!$N56)</f>
        <v>344231042.411448</v>
      </c>
      <c r="I59" s="41">
        <f>IF(ISBLANK('3.1 Nominal capital stock'!I59),NA(),'3.1 Nominal capital stock'!I59/'Historical population and GDP'!$N56)</f>
        <v>346056829.2541036</v>
      </c>
      <c r="J59" s="51">
        <f>IF(ISBLANK('3.1 Nominal capital stock'!J59),NA(),'3.1 Nominal capital stock'!J59/'Historical population and GDP'!$N56)</f>
        <v>444508873.61576211</v>
      </c>
      <c r="K59" s="41" t="e">
        <f>IF(ISBLANK('3.1 Nominal capital stock'!K59),NA(),'3.1 Nominal capital stock'!K59/'Historical population and GDP'!$N56)</f>
        <v>#N/A</v>
      </c>
      <c r="L59" s="41">
        <f>IF(ISBLANK('3.1 Nominal capital stock'!L59),NA(),'3.1 Nominal capital stock'!L59/'Historical population and GDP'!$N56)</f>
        <v>817250279.80098569</v>
      </c>
      <c r="M59" s="41" t="e">
        <f>IF(ISBLANK('3.1 Nominal capital stock'!M59),NA(),'3.1 Nominal capital stock'!M59/'Historical population and GDP'!$N56)</f>
        <v>#N/A</v>
      </c>
      <c r="N59" s="41" t="e">
        <f>IF(ISBLANK('3.1 Nominal capital stock'!N59),NA(),'3.1 Nominal capital stock'!N59/'Historical population and GDP'!$N56)</f>
        <v>#N/A</v>
      </c>
      <c r="O59" s="41"/>
      <c r="P59" s="41">
        <f>IF(ISBLANK('3.1 Nominal capital stock'!P59),NA(),'3.1 Nominal capital stock'!P59/'Historical population and GDP'!$N56)</f>
        <v>7596677716.8646355</v>
      </c>
      <c r="Q59" s="41">
        <f>IF(ISBLANK('3.1 Nominal capital stock'!Q59),NA(),'3.1 Nominal capital stock'!Q59/'Historical population and GDP'!$N56)</f>
        <v>1607815982.6708512</v>
      </c>
      <c r="R59" s="41">
        <f>IF(ISBLANK('3.1 Nominal capital stock'!R59),NA(),'3.1 Nominal capital stock'!R59/'Historical population and GDP'!$N56)</f>
        <v>9204493699.5354862</v>
      </c>
      <c r="S59" s="13"/>
      <c r="U59" s="13"/>
      <c r="V59" s="13"/>
      <c r="W59" s="13"/>
      <c r="X59" s="13"/>
      <c r="Y59" s="13"/>
      <c r="Z59" s="13"/>
      <c r="AA59" s="13"/>
      <c r="AB59" s="24"/>
      <c r="AC59" s="24"/>
    </row>
    <row r="60" spans="1:29">
      <c r="A60" s="4">
        <f t="shared" si="0"/>
        <v>1922</v>
      </c>
      <c r="B60" s="41" t="e">
        <f>IF(ISBLANK('3.1 Nominal capital stock'!B60),NA(),'3.1 Nominal capital stock'!B60/'Historical population and GDP'!$N57)</f>
        <v>#N/A</v>
      </c>
      <c r="C60" s="41">
        <f>IF(ISBLANK('3.1 Nominal capital stock'!C60),NA(),'3.1 Nominal capital stock'!C60/'Historical population and GDP'!$N57)</f>
        <v>2421524172.8501854</v>
      </c>
      <c r="D60" s="41">
        <f>IF(ISBLANK('3.1 Nominal capital stock'!D60),NA(),'3.1 Nominal capital stock'!D60/'Historical population and GDP'!$N57)</f>
        <v>2421524172.8501854</v>
      </c>
      <c r="E60" s="41">
        <f>IF(ISBLANK('3.1 Nominal capital stock'!E60),NA(),'3.1 Nominal capital stock'!E60/'Historical population and GDP'!$N57)</f>
        <v>3058985115.2273426</v>
      </c>
      <c r="F60" s="41">
        <f>IF(ISBLANK('3.1 Nominal capital stock'!F60),NA(),'3.1 Nominal capital stock'!F60/'Historical population and GDP'!$N57)</f>
        <v>582894799.27337229</v>
      </c>
      <c r="G60" s="41">
        <f>IF(ISBLANK('3.1 Nominal capital stock'!G60),NA(),'3.1 Nominal capital stock'!G60/'Historical population and GDP'!$N57)</f>
        <v>1242752825.2251549</v>
      </c>
      <c r="H60" s="41">
        <f>IF(ISBLANK('3.1 Nominal capital stock'!H60),NA(),'3.1 Nominal capital stock'!H60/'Historical population and GDP'!$N57)</f>
        <v>386955982.14121938</v>
      </c>
      <c r="I60" s="41">
        <f>IF(ISBLANK('3.1 Nominal capital stock'!I60),NA(),'3.1 Nominal capital stock'!I60/'Historical population and GDP'!$N57)</f>
        <v>334957657.5364362</v>
      </c>
      <c r="J60" s="51">
        <f>IF(ISBLANK('3.1 Nominal capital stock'!J60),NA(),'3.1 Nominal capital stock'!J60/'Historical population and GDP'!$N57)</f>
        <v>460994748.86243337</v>
      </c>
      <c r="K60" s="41" t="e">
        <f>IF(ISBLANK('3.1 Nominal capital stock'!K60),NA(),'3.1 Nominal capital stock'!K60/'Historical population and GDP'!$N57)</f>
        <v>#N/A</v>
      </c>
      <c r="L60" s="41">
        <f>IF(ISBLANK('3.1 Nominal capital stock'!L60),NA(),'3.1 Nominal capital stock'!L60/'Historical population and GDP'!$N57)</f>
        <v>815068388.55810392</v>
      </c>
      <c r="M60" s="41" t="e">
        <f>IF(ISBLANK('3.1 Nominal capital stock'!M60),NA(),'3.1 Nominal capital stock'!M60/'Historical population and GDP'!$N57)</f>
        <v>#N/A</v>
      </c>
      <c r="N60" s="41" t="e">
        <f>IF(ISBLANK('3.1 Nominal capital stock'!N60),NA(),'3.1 Nominal capital stock'!N60/'Historical population and GDP'!$N57)</f>
        <v>#N/A</v>
      </c>
      <c r="O60" s="41"/>
      <c r="P60" s="41">
        <f>IF(ISBLANK('3.1 Nominal capital stock'!P60),NA(),'3.1 Nominal capital stock'!P60/'Historical population and GDP'!$N57)</f>
        <v>7693112894.7172747</v>
      </c>
      <c r="Q60" s="41">
        <f>IF(ISBLANK('3.1 Nominal capital stock'!Q60),NA(),'3.1 Nominal capital stock'!Q60/'Historical population and GDP'!$N57)</f>
        <v>1611020794.9569736</v>
      </c>
      <c r="R60" s="41">
        <f>IF(ISBLANK('3.1 Nominal capital stock'!R60),NA(),'3.1 Nominal capital stock'!R60/'Historical population and GDP'!$N57)</f>
        <v>9304133689.6742477</v>
      </c>
      <c r="S60" s="13"/>
      <c r="U60" s="13"/>
      <c r="V60" s="13"/>
      <c r="W60" s="13"/>
      <c r="X60" s="13"/>
      <c r="Y60" s="13"/>
      <c r="Z60" s="13"/>
      <c r="AA60" s="13"/>
      <c r="AB60" s="24"/>
      <c r="AC60" s="24"/>
    </row>
    <row r="61" spans="1:29">
      <c r="A61" s="4">
        <f t="shared" si="0"/>
        <v>1923</v>
      </c>
      <c r="B61" s="41" t="e">
        <f>IF(ISBLANK('3.1 Nominal capital stock'!B61),NA(),'3.1 Nominal capital stock'!B61/'Historical population and GDP'!$N58)</f>
        <v>#N/A</v>
      </c>
      <c r="C61" s="41">
        <f>IF(ISBLANK('3.1 Nominal capital stock'!C61),NA(),'3.1 Nominal capital stock'!C61/'Historical population and GDP'!$N58)</f>
        <v>2643085012.5777507</v>
      </c>
      <c r="D61" s="41">
        <f>IF(ISBLANK('3.1 Nominal capital stock'!D61),NA(),'3.1 Nominal capital stock'!D61/'Historical population and GDP'!$N58)</f>
        <v>2643085012.5777507</v>
      </c>
      <c r="E61" s="41">
        <f>IF(ISBLANK('3.1 Nominal capital stock'!E61),NA(),'3.1 Nominal capital stock'!E61/'Historical population and GDP'!$N58)</f>
        <v>3300674740.0488758</v>
      </c>
      <c r="F61" s="41">
        <f>IF(ISBLANK('3.1 Nominal capital stock'!F61),NA(),'3.1 Nominal capital stock'!F61/'Historical population and GDP'!$N58)</f>
        <v>601773487.58844697</v>
      </c>
      <c r="G61" s="41">
        <f>IF(ISBLANK('3.1 Nominal capital stock'!G61),NA(),'3.1 Nominal capital stock'!G61/'Historical population and GDP'!$N58)</f>
        <v>1381786834.5355792</v>
      </c>
      <c r="H61" s="41">
        <f>IF(ISBLANK('3.1 Nominal capital stock'!H61),NA(),'3.1 Nominal capital stock'!H61/'Historical population and GDP'!$N58)</f>
        <v>424873217.98694575</v>
      </c>
      <c r="I61" s="41">
        <f>IF(ISBLANK('3.1 Nominal capital stock'!I61),NA(),'3.1 Nominal capital stock'!I61/'Historical population and GDP'!$N58)</f>
        <v>370470989.51462883</v>
      </c>
      <c r="J61" s="51">
        <f>IF(ISBLANK('3.1 Nominal capital stock'!J61),NA(),'3.1 Nominal capital stock'!J61/'Historical population and GDP'!$N58)</f>
        <v>514179201.79923075</v>
      </c>
      <c r="K61" s="41" t="e">
        <f>IF(ISBLANK('3.1 Nominal capital stock'!K61),NA(),'3.1 Nominal capital stock'!K61/'Historical population and GDP'!$N58)</f>
        <v>#N/A</v>
      </c>
      <c r="L61" s="41">
        <f>IF(ISBLANK('3.1 Nominal capital stock'!L61),NA(),'3.1 Nominal capital stock'!L61/'Historical population and GDP'!$N58)</f>
        <v>884799034.62021339</v>
      </c>
      <c r="M61" s="41" t="e">
        <f>IF(ISBLANK('3.1 Nominal capital stock'!M61),NA(),'3.1 Nominal capital stock'!M61/'Historical population and GDP'!$N58)</f>
        <v>#N/A</v>
      </c>
      <c r="N61" s="41" t="e">
        <f>IF(ISBLANK('3.1 Nominal capital stock'!N61),NA(),'3.1 Nominal capital stock'!N61/'Historical population and GDP'!$N58)</f>
        <v>#N/A</v>
      </c>
      <c r="O61" s="41"/>
      <c r="P61" s="41">
        <f>IF(ISBLANK('3.1 Nominal capital stock'!P61),NA(),'3.1 Nominal capital stock'!P61/'Historical population and GDP'!$N58)</f>
        <v>8352193292.7375984</v>
      </c>
      <c r="Q61" s="41">
        <f>IF(ISBLANK('3.1 Nominal capital stock'!Q61),NA(),'3.1 Nominal capital stock'!Q61/'Historical population and GDP'!$N58)</f>
        <v>1769449225.934073</v>
      </c>
      <c r="R61" s="41">
        <f>IF(ISBLANK('3.1 Nominal capital stock'!R61),NA(),'3.1 Nominal capital stock'!R61/'Historical population and GDP'!$N58)</f>
        <v>10121642518.671671</v>
      </c>
      <c r="S61" s="13"/>
      <c r="U61" s="13"/>
      <c r="V61" s="13"/>
      <c r="W61" s="13"/>
      <c r="X61" s="13"/>
      <c r="Y61" s="13"/>
      <c r="Z61" s="13"/>
      <c r="AA61" s="13"/>
      <c r="AB61" s="24"/>
      <c r="AC61" s="24"/>
    </row>
    <row r="62" spans="1:29">
      <c r="A62" s="4">
        <f t="shared" si="0"/>
        <v>1924</v>
      </c>
      <c r="B62" s="41" t="e">
        <f>IF(ISBLANK('3.1 Nominal capital stock'!B62),NA(),'3.1 Nominal capital stock'!B62/'Historical population and GDP'!$N59)</f>
        <v>#N/A</v>
      </c>
      <c r="C62" s="41">
        <f>IF(ISBLANK('3.1 Nominal capital stock'!C62),NA(),'3.1 Nominal capital stock'!C62/'Historical population and GDP'!$N59)</f>
        <v>2678769421.2908835</v>
      </c>
      <c r="D62" s="41">
        <f>IF(ISBLANK('3.1 Nominal capital stock'!D62),NA(),'3.1 Nominal capital stock'!D62/'Historical population and GDP'!$N59)</f>
        <v>2678769421.2908835</v>
      </c>
      <c r="E62" s="41">
        <f>IF(ISBLANK('3.1 Nominal capital stock'!E62),NA(),'3.1 Nominal capital stock'!E62/'Historical population and GDP'!$N59)</f>
        <v>3209590081.0452991</v>
      </c>
      <c r="F62" s="41">
        <f>IF(ISBLANK('3.1 Nominal capital stock'!F62),NA(),'3.1 Nominal capital stock'!F62/'Historical population and GDP'!$N59)</f>
        <v>738058862.53524899</v>
      </c>
      <c r="G62" s="41">
        <f>IF(ISBLANK('3.1 Nominal capital stock'!G62),NA(),'3.1 Nominal capital stock'!G62/'Historical population and GDP'!$N59)</f>
        <v>1407965085.9722948</v>
      </c>
      <c r="H62" s="41">
        <f>IF(ISBLANK('3.1 Nominal capital stock'!H62),NA(),'3.1 Nominal capital stock'!H62/'Historical population and GDP'!$N59)</f>
        <v>403283974.24533021</v>
      </c>
      <c r="I62" s="41">
        <f>IF(ISBLANK('3.1 Nominal capital stock'!I62),NA(),'3.1 Nominal capital stock'!I62/'Historical population and GDP'!$N59)</f>
        <v>409700017.67507738</v>
      </c>
      <c r="J62" s="51">
        <f>IF(ISBLANK('3.1 Nominal capital stock'!J62),NA(),'3.1 Nominal capital stock'!J62/'Historical population and GDP'!$N59)</f>
        <v>545078534.04274261</v>
      </c>
      <c r="K62" s="41" t="e">
        <f>IF(ISBLANK('3.1 Nominal capital stock'!K62),NA(),'3.1 Nominal capital stock'!K62/'Historical population and GDP'!$N59)</f>
        <v>#N/A</v>
      </c>
      <c r="L62" s="41">
        <f>IF(ISBLANK('3.1 Nominal capital stock'!L62),NA(),'3.1 Nominal capital stock'!L62/'Historical population and GDP'!$N59)</f>
        <v>884558520.84780931</v>
      </c>
      <c r="M62" s="41" t="e">
        <f>IF(ISBLANK('3.1 Nominal capital stock'!M62),NA(),'3.1 Nominal capital stock'!M62/'Historical population and GDP'!$N59)</f>
        <v>#N/A</v>
      </c>
      <c r="N62" s="41" t="e">
        <f>IF(ISBLANK('3.1 Nominal capital stock'!N62),NA(),'3.1 Nominal capital stock'!N62/'Historical population and GDP'!$N59)</f>
        <v>#N/A</v>
      </c>
      <c r="O62" s="41"/>
      <c r="P62" s="41">
        <f>IF(ISBLANK('3.1 Nominal capital stock'!P62),NA(),'3.1 Nominal capital stock'!P62/'Historical population and GDP'!$N59)</f>
        <v>8437667425.089057</v>
      </c>
      <c r="Q62" s="41">
        <f>IF(ISBLANK('3.1 Nominal capital stock'!Q62),NA(),'3.1 Nominal capital stock'!Q62/'Historical population and GDP'!$N59)</f>
        <v>1839337072.5656292</v>
      </c>
      <c r="R62" s="41">
        <f>IF(ISBLANK('3.1 Nominal capital stock'!R62),NA(),'3.1 Nominal capital stock'!R62/'Historical population and GDP'!$N59)</f>
        <v>10277004497.654686</v>
      </c>
      <c r="S62" s="13"/>
      <c r="U62" s="13"/>
      <c r="V62" s="13"/>
      <c r="W62" s="13"/>
      <c r="X62" s="13"/>
      <c r="Y62" s="13"/>
      <c r="Z62" s="13"/>
      <c r="AA62" s="13"/>
      <c r="AB62" s="24"/>
      <c r="AC62" s="24"/>
    </row>
    <row r="63" spans="1:29">
      <c r="A63" s="4">
        <f t="shared" si="0"/>
        <v>1925</v>
      </c>
      <c r="B63" s="41">
        <f>IF(ISBLANK('3.1 Nominal capital stock'!B63),NA(),'3.1 Nominal capital stock'!B63/'Historical population and GDP'!$N60)</f>
        <v>31757666.978316076</v>
      </c>
      <c r="C63" s="41">
        <f>IF(ISBLANK('3.1 Nominal capital stock'!C63),NA(),'3.1 Nominal capital stock'!C63/'Historical population and GDP'!$N60)</f>
        <v>2644167992.1838036</v>
      </c>
      <c r="D63" s="41">
        <f>IF(ISBLANK('3.1 Nominal capital stock'!D63),NA(),'3.1 Nominal capital stock'!D63/'Historical population and GDP'!$N60)</f>
        <v>2675925659.1621199</v>
      </c>
      <c r="E63" s="41">
        <f>IF(ISBLANK('3.1 Nominal capital stock'!E63),NA(),'3.1 Nominal capital stock'!E63/'Historical population and GDP'!$N60)</f>
        <v>3027587066.348732</v>
      </c>
      <c r="F63" s="41">
        <f>IF(ISBLANK('3.1 Nominal capital stock'!F63),NA(),'3.1 Nominal capital stock'!F63/'Historical population and GDP'!$N60)</f>
        <v>870461225.49617207</v>
      </c>
      <c r="G63" s="41">
        <f>IF(ISBLANK('3.1 Nominal capital stock'!G63),NA(),'3.1 Nominal capital stock'!G63/'Historical population and GDP'!$N60)</f>
        <v>1396858244.3113205</v>
      </c>
      <c r="H63" s="41">
        <f>IF(ISBLANK('3.1 Nominal capital stock'!H63),NA(),'3.1 Nominal capital stock'!H63/'Historical population and GDP'!$N60)</f>
        <v>368840662.3839339</v>
      </c>
      <c r="I63" s="41">
        <f>IF(ISBLANK('3.1 Nominal capital stock'!I63),NA(),'3.1 Nominal capital stock'!I63/'Historical population and GDP'!$N60)</f>
        <v>445633986.41339648</v>
      </c>
      <c r="J63" s="51">
        <f>IF(ISBLANK('3.1 Nominal capital stock'!J63),NA(),'3.1 Nominal capital stock'!J63/'Historical population and GDP'!$N60)</f>
        <v>564314578.09529316</v>
      </c>
      <c r="K63" s="41" t="e">
        <f>IF(ISBLANK('3.1 Nominal capital stock'!K63),NA(),'3.1 Nominal capital stock'!K63/'Historical population and GDP'!$N60)</f>
        <v>#N/A</v>
      </c>
      <c r="L63" s="41">
        <f>IF(ISBLANK('3.1 Nominal capital stock'!L63),NA(),'3.1 Nominal capital stock'!L63/'Historical population and GDP'!$N60)</f>
        <v>868750144.3012197</v>
      </c>
      <c r="M63" s="41" t="e">
        <f>IF(ISBLANK('3.1 Nominal capital stock'!M63),NA(),'3.1 Nominal capital stock'!M63/'Historical population and GDP'!$N60)</f>
        <v>#N/A</v>
      </c>
      <c r="N63" s="41" t="e">
        <f>IF(ISBLANK('3.1 Nominal capital stock'!N63),NA(),'3.1 Nominal capital stock'!N63/'Historical population and GDP'!$N60)</f>
        <v>#N/A</v>
      </c>
      <c r="O63" s="41"/>
      <c r="P63" s="41">
        <f>IF(ISBLANK('3.1 Nominal capital stock'!P63),NA(),'3.1 Nominal capital stock'!P63/'Historical population and GDP'!$N60)</f>
        <v>8339672857.7022781</v>
      </c>
      <c r="Q63" s="41">
        <f>IF(ISBLANK('3.1 Nominal capital stock'!Q63),NA(),'3.1 Nominal capital stock'!Q63/'Historical population and GDP'!$N60)</f>
        <v>1878698708.8099093</v>
      </c>
      <c r="R63" s="41">
        <f>IF(ISBLANK('3.1 Nominal capital stock'!R63),NA(),'3.1 Nominal capital stock'!R63/'Historical population and GDP'!$N60)</f>
        <v>10218371566.512188</v>
      </c>
      <c r="S63" s="13"/>
      <c r="U63" s="13"/>
      <c r="V63" s="13"/>
      <c r="W63" s="13"/>
      <c r="X63" s="13"/>
      <c r="Y63" s="13"/>
      <c r="Z63" s="13"/>
      <c r="AA63" s="13"/>
      <c r="AB63" s="24"/>
      <c r="AC63" s="24"/>
    </row>
    <row r="64" spans="1:29">
      <c r="A64" s="4">
        <f t="shared" si="0"/>
        <v>1926</v>
      </c>
      <c r="B64" s="41">
        <f>IF(ISBLANK('3.1 Nominal capital stock'!B64),NA(),'3.1 Nominal capital stock'!B64/'Historical population and GDP'!$N61)</f>
        <v>64737014.605687268</v>
      </c>
      <c r="C64" s="41">
        <f>IF(ISBLANK('3.1 Nominal capital stock'!C64),NA(),'3.1 Nominal capital stock'!C64/'Historical population and GDP'!$N61)</f>
        <v>2699841780.5552816</v>
      </c>
      <c r="D64" s="41">
        <f>IF(ISBLANK('3.1 Nominal capital stock'!D64),NA(),'3.1 Nominal capital stock'!D64/'Historical population and GDP'!$N61)</f>
        <v>2764578795.1609688</v>
      </c>
      <c r="E64" s="41">
        <f>IF(ISBLANK('3.1 Nominal capital stock'!E64),NA(),'3.1 Nominal capital stock'!E64/'Historical population and GDP'!$N61)</f>
        <v>3100046689.8954139</v>
      </c>
      <c r="F64" s="41">
        <f>IF(ISBLANK('3.1 Nominal capital stock'!F64),NA(),'3.1 Nominal capital stock'!F64/'Historical population and GDP'!$N61)</f>
        <v>831099958.93777561</v>
      </c>
      <c r="G64" s="41">
        <f>IF(ISBLANK('3.1 Nominal capital stock'!G64),NA(),'3.1 Nominal capital stock'!G64/'Historical population and GDP'!$N61)</f>
        <v>1482100858.1947558</v>
      </c>
      <c r="H64" s="41">
        <f>IF(ISBLANK('3.1 Nominal capital stock'!H64),NA(),'3.1 Nominal capital stock'!H64/'Historical population and GDP'!$N61)</f>
        <v>354854746.72747099</v>
      </c>
      <c r="I64" s="41">
        <f>IF(ISBLANK('3.1 Nominal capital stock'!I64),NA(),'3.1 Nominal capital stock'!I64/'Historical population and GDP'!$N61)</f>
        <v>466723048.15719301</v>
      </c>
      <c r="J64" s="51">
        <f>IF(ISBLANK('3.1 Nominal capital stock'!J64),NA(),'3.1 Nominal capital stock'!J64/'Historical population and GDP'!$N61)</f>
        <v>603869612.43294525</v>
      </c>
      <c r="K64" s="41" t="e">
        <f>IF(ISBLANK('3.1 Nominal capital stock'!K64),NA(),'3.1 Nominal capital stock'!K64/'Historical population and GDP'!$N61)</f>
        <v>#N/A</v>
      </c>
      <c r="L64" s="41">
        <f>IF(ISBLANK('3.1 Nominal capital stock'!L64),NA(),'3.1 Nominal capital stock'!L64/'Historical population and GDP'!$N61)</f>
        <v>885561256.93938553</v>
      </c>
      <c r="M64" s="41" t="e">
        <f>IF(ISBLANK('3.1 Nominal capital stock'!M64),NA(),'3.1 Nominal capital stock'!M64/'Historical population and GDP'!$N61)</f>
        <v>#N/A</v>
      </c>
      <c r="N64" s="41" t="e">
        <f>IF(ISBLANK('3.1 Nominal capital stock'!N64),NA(),'3.1 Nominal capital stock'!N64/'Historical population and GDP'!$N61)</f>
        <v>#N/A</v>
      </c>
      <c r="O64" s="41"/>
      <c r="P64" s="41">
        <f>IF(ISBLANK('3.1 Nominal capital stock'!P64),NA(),'3.1 Nominal capital stock'!P64/'Historical population and GDP'!$N61)</f>
        <v>8532681048.9163847</v>
      </c>
      <c r="Q64" s="41">
        <f>IF(ISBLANK('3.1 Nominal capital stock'!Q64),NA(),'3.1 Nominal capital stock'!Q64/'Historical population and GDP'!$N61)</f>
        <v>1956153917.5295238</v>
      </c>
      <c r="R64" s="41">
        <f>IF(ISBLANK('3.1 Nominal capital stock'!R64),NA(),'3.1 Nominal capital stock'!R64/'Historical population and GDP'!$N61)</f>
        <v>10488834966.44591</v>
      </c>
      <c r="S64" s="13"/>
      <c r="U64" s="13"/>
      <c r="V64" s="13"/>
      <c r="W64" s="13"/>
      <c r="X64" s="13"/>
      <c r="Y64" s="13"/>
      <c r="Z64" s="13"/>
      <c r="AA64" s="13"/>
      <c r="AB64" s="24"/>
      <c r="AC64" s="24"/>
    </row>
    <row r="65" spans="1:29">
      <c r="A65" s="4">
        <f t="shared" si="0"/>
        <v>1927</v>
      </c>
      <c r="B65" s="41">
        <f>IF(ISBLANK('3.1 Nominal capital stock'!B65),NA(),'3.1 Nominal capital stock'!B65/'Historical population and GDP'!$N62)</f>
        <v>106564298.87297918</v>
      </c>
      <c r="C65" s="41">
        <f>IF(ISBLANK('3.1 Nominal capital stock'!C65),NA(),'3.1 Nominal capital stock'!C65/'Historical population and GDP'!$N62)</f>
        <v>2744048074.3710718</v>
      </c>
      <c r="D65" s="41">
        <f>IF(ISBLANK('3.1 Nominal capital stock'!D65),NA(),'3.1 Nominal capital stock'!D65/'Historical population and GDP'!$N62)</f>
        <v>2850612373.244051</v>
      </c>
      <c r="E65" s="41">
        <f>IF(ISBLANK('3.1 Nominal capital stock'!E65),NA(),'3.1 Nominal capital stock'!E65/'Historical population and GDP'!$N62)</f>
        <v>3077018062.3694868</v>
      </c>
      <c r="F65" s="41">
        <f>IF(ISBLANK('3.1 Nominal capital stock'!F65),NA(),'3.1 Nominal capital stock'!F65/'Historical population and GDP'!$N62)</f>
        <v>1235047552.5611358</v>
      </c>
      <c r="G65" s="41">
        <f>IF(ISBLANK('3.1 Nominal capital stock'!G65),NA(),'3.1 Nominal capital stock'!G65/'Historical population and GDP'!$N62)</f>
        <v>1556756342.635596</v>
      </c>
      <c r="H65" s="41">
        <f>IF(ISBLANK('3.1 Nominal capital stock'!H65),NA(),'3.1 Nominal capital stock'!H65/'Historical population and GDP'!$N62)</f>
        <v>380795322.39150679</v>
      </c>
      <c r="I65" s="41">
        <f>IF(ISBLANK('3.1 Nominal capital stock'!I65),NA(),'3.1 Nominal capital stock'!I65/'Historical population and GDP'!$N62)</f>
        <v>471301987.18773568</v>
      </c>
      <c r="J65" s="51">
        <f>IF(ISBLANK('3.1 Nominal capital stock'!J65),NA(),'3.1 Nominal capital stock'!J65/'Historical population and GDP'!$N62)</f>
        <v>613735286.85553372</v>
      </c>
      <c r="K65" s="41" t="e">
        <f>IF(ISBLANK('3.1 Nominal capital stock'!K65),NA(),'3.1 Nominal capital stock'!K65/'Historical population and GDP'!$N62)</f>
        <v>#N/A</v>
      </c>
      <c r="L65" s="41">
        <f>IF(ISBLANK('3.1 Nominal capital stock'!L65),NA(),'3.1 Nominal capital stock'!L65/'Historical population and GDP'!$N62)</f>
        <v>886506525.45799315</v>
      </c>
      <c r="M65" s="41" t="e">
        <f>IF(ISBLANK('3.1 Nominal capital stock'!M65),NA(),'3.1 Nominal capital stock'!M65/'Historical population and GDP'!$N62)</f>
        <v>#N/A</v>
      </c>
      <c r="N65" s="41" t="e">
        <f>IF(ISBLANK('3.1 Nominal capital stock'!N65),NA(),'3.1 Nominal capital stock'!N65/'Historical population and GDP'!$N62)</f>
        <v>#N/A</v>
      </c>
      <c r="O65" s="41"/>
      <c r="P65" s="41">
        <f>IF(ISBLANK('3.1 Nominal capital stock'!P65),NA(),'3.1 Nominal capital stock'!P65/'Historical population and GDP'!$N62)</f>
        <v>9100229653.2017765</v>
      </c>
      <c r="Q65" s="41">
        <f>IF(ISBLANK('3.1 Nominal capital stock'!Q65),NA(),'3.1 Nominal capital stock'!Q65/'Historical population and GDP'!$N62)</f>
        <v>1971543799.5012624</v>
      </c>
      <c r="R65" s="41">
        <f>IF(ISBLANK('3.1 Nominal capital stock'!R65),NA(),'3.1 Nominal capital stock'!R65/'Historical population and GDP'!$N62)</f>
        <v>11071773452.703039</v>
      </c>
      <c r="S65" s="13"/>
      <c r="U65" s="13"/>
      <c r="V65" s="13"/>
      <c r="W65" s="13"/>
      <c r="X65" s="13"/>
      <c r="Y65" s="13"/>
      <c r="Z65" s="13"/>
      <c r="AA65" s="13"/>
      <c r="AB65" s="24"/>
      <c r="AC65" s="24"/>
    </row>
    <row r="66" spans="1:29">
      <c r="A66" s="4">
        <f t="shared" si="0"/>
        <v>1928</v>
      </c>
      <c r="B66" s="41">
        <f>IF(ISBLANK('3.1 Nominal capital stock'!B66),NA(),'3.1 Nominal capital stock'!B66/'Historical population and GDP'!$N63)</f>
        <v>166587118.91816682</v>
      </c>
      <c r="C66" s="41">
        <f>IF(ISBLANK('3.1 Nominal capital stock'!C66),NA(),'3.1 Nominal capital stock'!C66/'Historical population and GDP'!$N63)</f>
        <v>2739857290.4982357</v>
      </c>
      <c r="D66" s="41">
        <f>IF(ISBLANK('3.1 Nominal capital stock'!D66),NA(),'3.1 Nominal capital stock'!D66/'Historical population and GDP'!$N63)</f>
        <v>2906444409.4164023</v>
      </c>
      <c r="E66" s="41">
        <f>IF(ISBLANK('3.1 Nominal capital stock'!E66),NA(),'3.1 Nominal capital stock'!E66/'Historical population and GDP'!$N63)</f>
        <v>3036920080.088068</v>
      </c>
      <c r="F66" s="41">
        <f>IF(ISBLANK('3.1 Nominal capital stock'!F66),NA(),'3.1 Nominal capital stock'!F66/'Historical population and GDP'!$N63)</f>
        <v>1438724907.9669051</v>
      </c>
      <c r="G66" s="41">
        <f>IF(ISBLANK('3.1 Nominal capital stock'!G66),NA(),'3.1 Nominal capital stock'!G66/'Historical population and GDP'!$N63)</f>
        <v>1585938366.6944306</v>
      </c>
      <c r="H66" s="41">
        <f>IF(ISBLANK('3.1 Nominal capital stock'!H66),NA(),'3.1 Nominal capital stock'!H66/'Historical population and GDP'!$N63)</f>
        <v>400388977.27325219</v>
      </c>
      <c r="I66" s="41">
        <f>IF(ISBLANK('3.1 Nominal capital stock'!I66),NA(),'3.1 Nominal capital stock'!I66/'Historical population and GDP'!$N63)</f>
        <v>457257918.58115488</v>
      </c>
      <c r="J66" s="51">
        <f>IF(ISBLANK('3.1 Nominal capital stock'!J66),NA(),'3.1 Nominal capital stock'!J66/'Historical population and GDP'!$N63)</f>
        <v>608227495.10074353</v>
      </c>
      <c r="K66" s="41" t="e">
        <f>IF(ISBLANK('3.1 Nominal capital stock'!K66),NA(),'3.1 Nominal capital stock'!K66/'Historical population and GDP'!$N63)</f>
        <v>#N/A</v>
      </c>
      <c r="L66" s="41">
        <f>IF(ISBLANK('3.1 Nominal capital stock'!L66),NA(),'3.1 Nominal capital stock'!L66/'Historical population and GDP'!$N63)</f>
        <v>820085717.93377614</v>
      </c>
      <c r="M66" s="41" t="e">
        <f>IF(ISBLANK('3.1 Nominal capital stock'!M66),NA(),'3.1 Nominal capital stock'!M66/'Historical population and GDP'!$N63)</f>
        <v>#N/A</v>
      </c>
      <c r="N66" s="41" t="e">
        <f>IF(ISBLANK('3.1 Nominal capital stock'!N66),NA(),'3.1 Nominal capital stock'!N66/'Historical population and GDP'!$N63)</f>
        <v>#N/A</v>
      </c>
      <c r="O66" s="41"/>
      <c r="P66" s="41">
        <f>IF(ISBLANK('3.1 Nominal capital stock'!P66),NA(),'3.1 Nominal capital stock'!P66/'Historical population and GDP'!$N63)</f>
        <v>9368416741.4390583</v>
      </c>
      <c r="Q66" s="41">
        <f>IF(ISBLANK('3.1 Nominal capital stock'!Q66),NA(),'3.1 Nominal capital stock'!Q66/'Historical population and GDP'!$N63)</f>
        <v>1885571131.6156745</v>
      </c>
      <c r="R66" s="41">
        <f>IF(ISBLANK('3.1 Nominal capital stock'!R66),NA(),'3.1 Nominal capital stock'!R66/'Historical population and GDP'!$N63)</f>
        <v>11253987873.054733</v>
      </c>
      <c r="S66" s="13"/>
      <c r="U66" s="13"/>
      <c r="V66" s="13"/>
      <c r="W66" s="13"/>
      <c r="X66" s="13"/>
      <c r="Y66" s="13"/>
      <c r="Z66" s="13"/>
      <c r="AA66" s="13"/>
      <c r="AB66" s="24"/>
      <c r="AC66" s="24"/>
    </row>
    <row r="67" spans="1:29">
      <c r="A67" s="4">
        <f t="shared" si="0"/>
        <v>1929</v>
      </c>
      <c r="B67" s="41">
        <f>IF(ISBLANK('3.1 Nominal capital stock'!B67),NA(),'3.1 Nominal capital stock'!B67/'Historical population and GDP'!$N64)</f>
        <v>286073392.05821007</v>
      </c>
      <c r="C67" s="41">
        <f>IF(ISBLANK('3.1 Nominal capital stock'!C67),NA(),'3.1 Nominal capital stock'!C67/'Historical population and GDP'!$N64)</f>
        <v>2954866898.024889</v>
      </c>
      <c r="D67" s="41">
        <f>IF(ISBLANK('3.1 Nominal capital stock'!D67),NA(),'3.1 Nominal capital stock'!D67/'Historical population and GDP'!$N64)</f>
        <v>3240940290.0830989</v>
      </c>
      <c r="E67" s="41">
        <f>IF(ISBLANK('3.1 Nominal capital stock'!E67),NA(),'3.1 Nominal capital stock'!E67/'Historical population and GDP'!$N64)</f>
        <v>3336275817.9829273</v>
      </c>
      <c r="F67" s="41">
        <f>IF(ISBLANK('3.1 Nominal capital stock'!F67),NA(),'3.1 Nominal capital stock'!F67/'Historical population and GDP'!$N64)</f>
        <v>1672680877.3847282</v>
      </c>
      <c r="G67" s="41">
        <f>IF(ISBLANK('3.1 Nominal capital stock'!G67),NA(),'3.1 Nominal capital stock'!G67/'Historical population and GDP'!$N64)</f>
        <v>1707153990.4865582</v>
      </c>
      <c r="H67" s="41">
        <f>IF(ISBLANK('3.1 Nominal capital stock'!H67),NA(),'3.1 Nominal capital stock'!H67/'Historical population and GDP'!$N64)</f>
        <v>448417703.75868899</v>
      </c>
      <c r="I67" s="41">
        <f>IF(ISBLANK('3.1 Nominal capital stock'!I67),NA(),'3.1 Nominal capital stock'!I67/'Historical population and GDP'!$N64)</f>
        <v>486565276.59036529</v>
      </c>
      <c r="J67" s="51">
        <f>IF(ISBLANK('3.1 Nominal capital stock'!J67),NA(),'3.1 Nominal capital stock'!J67/'Historical population and GDP'!$N64)</f>
        <v>660734667.78507662</v>
      </c>
      <c r="K67" s="41" t="e">
        <f>IF(ISBLANK('3.1 Nominal capital stock'!K67),NA(),'3.1 Nominal capital stock'!K67/'Historical population and GDP'!$N64)</f>
        <v>#N/A</v>
      </c>
      <c r="L67" s="41">
        <f>IF(ISBLANK('3.1 Nominal capital stock'!L67),NA(),'3.1 Nominal capital stock'!L67/'Historical population and GDP'!$N64)</f>
        <v>855481033.46692669</v>
      </c>
      <c r="M67" s="41" t="e">
        <f>IF(ISBLANK('3.1 Nominal capital stock'!M67),NA(),'3.1 Nominal capital stock'!M67/'Historical population and GDP'!$N64)</f>
        <v>#N/A</v>
      </c>
      <c r="N67" s="41" t="e">
        <f>IF(ISBLANK('3.1 Nominal capital stock'!N67),NA(),'3.1 Nominal capital stock'!N67/'Historical population and GDP'!$N64)</f>
        <v>#N/A</v>
      </c>
      <c r="O67" s="41"/>
      <c r="P67" s="41">
        <f>IF(ISBLANK('3.1 Nominal capital stock'!P67),NA(),'3.1 Nominal capital stock'!P67/'Historical population and GDP'!$N64)</f>
        <v>10405468679.696001</v>
      </c>
      <c r="Q67" s="41">
        <f>IF(ISBLANK('3.1 Nominal capital stock'!Q67),NA(),'3.1 Nominal capital stock'!Q67/'Historical population and GDP'!$N64)</f>
        <v>2002780977.8423686</v>
      </c>
      <c r="R67" s="41">
        <f>IF(ISBLANK('3.1 Nominal capital stock'!R67),NA(),'3.1 Nominal capital stock'!R67/'Historical population and GDP'!$N64)</f>
        <v>12408249657.53837</v>
      </c>
      <c r="S67" s="13"/>
      <c r="U67" s="13"/>
      <c r="V67" s="13"/>
      <c r="W67" s="13"/>
      <c r="X67" s="13"/>
      <c r="Y67" s="13"/>
      <c r="Z67" s="13"/>
      <c r="AA67" s="13"/>
      <c r="AB67" s="24"/>
      <c r="AC67" s="24"/>
    </row>
    <row r="68" spans="1:29">
      <c r="A68" s="4">
        <f t="shared" si="0"/>
        <v>1930</v>
      </c>
      <c r="B68" s="41">
        <f>IF(ISBLANK('3.1 Nominal capital stock'!B68),NA(),'3.1 Nominal capital stock'!B68/'Historical population and GDP'!$N65)</f>
        <v>427911418.62515044</v>
      </c>
      <c r="C68" s="41">
        <f>IF(ISBLANK('3.1 Nominal capital stock'!C68),NA(),'3.1 Nominal capital stock'!C68/'Historical population and GDP'!$N65)</f>
        <v>3144908761.8722014</v>
      </c>
      <c r="D68" s="41">
        <f>IF(ISBLANK('3.1 Nominal capital stock'!D68),NA(),'3.1 Nominal capital stock'!D68/'Historical population and GDP'!$N65)</f>
        <v>3572820180.4973521</v>
      </c>
      <c r="E68" s="41">
        <f>IF(ISBLANK('3.1 Nominal capital stock'!E68),NA(),'3.1 Nominal capital stock'!E68/'Historical population and GDP'!$N65)</f>
        <v>3590780347.4089003</v>
      </c>
      <c r="F68" s="41">
        <f>IF(ISBLANK('3.1 Nominal capital stock'!F68),NA(),'3.1 Nominal capital stock'!F68/'Historical population and GDP'!$N65)</f>
        <v>2105168246.40364</v>
      </c>
      <c r="G68" s="41">
        <f>IF(ISBLANK('3.1 Nominal capital stock'!G68),NA(),'3.1 Nominal capital stock'!G68/'Historical population and GDP'!$N65)</f>
        <v>1816761380.068192</v>
      </c>
      <c r="H68" s="41">
        <f>IF(ISBLANK('3.1 Nominal capital stock'!H68),NA(),'3.1 Nominal capital stock'!H68/'Historical population and GDP'!$N65)</f>
        <v>489588580.96480936</v>
      </c>
      <c r="I68" s="41">
        <f>IF(ISBLANK('3.1 Nominal capital stock'!I68),NA(),'3.1 Nominal capital stock'!I68/'Historical population and GDP'!$N65)</f>
        <v>528919954.24009979</v>
      </c>
      <c r="J68" s="51">
        <f>IF(ISBLANK('3.1 Nominal capital stock'!J68),NA(),'3.1 Nominal capital stock'!J68/'Historical population and GDP'!$N65)</f>
        <v>693276365.39578223</v>
      </c>
      <c r="K68" s="41" t="e">
        <f>IF(ISBLANK('3.1 Nominal capital stock'!K68),NA(),'3.1 Nominal capital stock'!K68/'Historical population and GDP'!$N65)</f>
        <v>#N/A</v>
      </c>
      <c r="L68" s="41">
        <f>IF(ISBLANK('3.1 Nominal capital stock'!L68),NA(),'3.1 Nominal capital stock'!L68/'Historical population and GDP'!$N65)</f>
        <v>906153072.43266368</v>
      </c>
      <c r="M68" s="41" t="e">
        <f>IF(ISBLANK('3.1 Nominal capital stock'!M68),NA(),'3.1 Nominal capital stock'!M68/'Historical population and GDP'!$N65)</f>
        <v>#N/A</v>
      </c>
      <c r="N68" s="41" t="e">
        <f>IF(ISBLANK('3.1 Nominal capital stock'!N68),NA(),'3.1 Nominal capital stock'!N68/'Historical population and GDP'!$N65)</f>
        <v>#N/A</v>
      </c>
      <c r="O68" s="41"/>
      <c r="P68" s="41">
        <f>IF(ISBLANK('3.1 Nominal capital stock'!P68),NA(),'3.1 Nominal capital stock'!P68/'Historical population and GDP'!$N65)</f>
        <v>11575118735.342894</v>
      </c>
      <c r="Q68" s="41">
        <f>IF(ISBLANK('3.1 Nominal capital stock'!Q68),NA(),'3.1 Nominal capital stock'!Q68/'Historical population and GDP'!$N65)</f>
        <v>2128349392.0685456</v>
      </c>
      <c r="R68" s="41">
        <f>IF(ISBLANK('3.1 Nominal capital stock'!R68),NA(),'3.1 Nominal capital stock'!R68/'Historical population and GDP'!$N65)</f>
        <v>13703468127.41144</v>
      </c>
      <c r="S68" s="13"/>
      <c r="U68" s="13"/>
      <c r="V68" s="13"/>
      <c r="W68" s="13"/>
      <c r="X68" s="13"/>
      <c r="Y68" s="13"/>
      <c r="Z68" s="13"/>
      <c r="AA68" s="13"/>
      <c r="AB68" s="24"/>
      <c r="AC68" s="24"/>
    </row>
    <row r="69" spans="1:29">
      <c r="A69" s="4">
        <f t="shared" si="0"/>
        <v>1931</v>
      </c>
      <c r="B69" s="41">
        <f>IF(ISBLANK('3.1 Nominal capital stock'!B69),NA(),'3.1 Nominal capital stock'!B69/'Historical population and GDP'!$N66)</f>
        <v>528169848.23798805</v>
      </c>
      <c r="C69" s="41">
        <f>IF(ISBLANK('3.1 Nominal capital stock'!C69),NA(),'3.1 Nominal capital stock'!C69/'Historical population and GDP'!$N66)</f>
        <v>3376385468.6983323</v>
      </c>
      <c r="D69" s="41">
        <f>IF(ISBLANK('3.1 Nominal capital stock'!D69),NA(),'3.1 Nominal capital stock'!D69/'Historical population and GDP'!$N66)</f>
        <v>3904555316.9363203</v>
      </c>
      <c r="E69" s="41">
        <f>IF(ISBLANK('3.1 Nominal capital stock'!E69),NA(),'3.1 Nominal capital stock'!E69/'Historical population and GDP'!$N66)</f>
        <v>3856169828.4398928</v>
      </c>
      <c r="F69" s="41">
        <f>IF(ISBLANK('3.1 Nominal capital stock'!F69),NA(),'3.1 Nominal capital stock'!F69/'Historical population and GDP'!$N66)</f>
        <v>2158991217.6556759</v>
      </c>
      <c r="G69" s="41">
        <f>IF(ISBLANK('3.1 Nominal capital stock'!G69),NA(),'3.1 Nominal capital stock'!G69/'Historical population and GDP'!$N66)</f>
        <v>1951855245.47335</v>
      </c>
      <c r="H69" s="41">
        <f>IF(ISBLANK('3.1 Nominal capital stock'!H69),NA(),'3.1 Nominal capital stock'!H69/'Historical population and GDP'!$N66)</f>
        <v>509199664.65288073</v>
      </c>
      <c r="I69" s="41">
        <f>IF(ISBLANK('3.1 Nominal capital stock'!I69),NA(),'3.1 Nominal capital stock'!I69/'Historical population and GDP'!$N66)</f>
        <v>541379854.62113976</v>
      </c>
      <c r="J69" s="51">
        <f>IF(ISBLANK('3.1 Nominal capital stock'!J69),NA(),'3.1 Nominal capital stock'!J69/'Historical population and GDP'!$N66)</f>
        <v>694677370.55585313</v>
      </c>
      <c r="K69" s="41" t="e">
        <f>IF(ISBLANK('3.1 Nominal capital stock'!K69),NA(),'3.1 Nominal capital stock'!K69/'Historical population and GDP'!$N66)</f>
        <v>#N/A</v>
      </c>
      <c r="L69" s="41">
        <f>IF(ISBLANK('3.1 Nominal capital stock'!L69),NA(),'3.1 Nominal capital stock'!L69/'Historical population and GDP'!$N66)</f>
        <v>934454346.88259423</v>
      </c>
      <c r="M69" s="41" t="e">
        <f>IF(ISBLANK('3.1 Nominal capital stock'!M69),NA(),'3.1 Nominal capital stock'!M69/'Historical population and GDP'!$N66)</f>
        <v>#N/A</v>
      </c>
      <c r="N69" s="41" t="e">
        <f>IF(ISBLANK('3.1 Nominal capital stock'!N69),NA(),'3.1 Nominal capital stock'!N69/'Historical population and GDP'!$N66)</f>
        <v>#N/A</v>
      </c>
      <c r="O69" s="41"/>
      <c r="P69" s="41">
        <f>IF(ISBLANK('3.1 Nominal capital stock'!P69),NA(),'3.1 Nominal capital stock'!P69/'Historical population and GDP'!$N66)</f>
        <v>12380771273.158119</v>
      </c>
      <c r="Q69" s="41">
        <f>IF(ISBLANK('3.1 Nominal capital stock'!Q69),NA(),'3.1 Nominal capital stock'!Q69/'Historical population and GDP'!$N66)</f>
        <v>2170511572.059587</v>
      </c>
      <c r="R69" s="41">
        <f>IF(ISBLANK('3.1 Nominal capital stock'!R69),NA(),'3.1 Nominal capital stock'!R69/'Historical population and GDP'!$N66)</f>
        <v>14551282845.217707</v>
      </c>
      <c r="S69" s="13"/>
      <c r="U69" s="13"/>
      <c r="V69" s="13"/>
      <c r="W69" s="13"/>
      <c r="X69" s="13"/>
      <c r="Y69" s="13"/>
      <c r="Z69" s="13"/>
      <c r="AA69" s="13"/>
      <c r="AB69" s="24"/>
      <c r="AC69" s="24"/>
    </row>
    <row r="70" spans="1:29">
      <c r="A70" s="4">
        <f t="shared" si="0"/>
        <v>1932</v>
      </c>
      <c r="B70" s="41">
        <f>IF(ISBLANK('3.1 Nominal capital stock'!B70),NA(),'3.1 Nominal capital stock'!B70/'Historical population and GDP'!$N67)</f>
        <v>615103163.84302235</v>
      </c>
      <c r="C70" s="41">
        <f>IF(ISBLANK('3.1 Nominal capital stock'!C70),NA(),'3.1 Nominal capital stock'!C70/'Historical population and GDP'!$N67)</f>
        <v>3832685518.7926002</v>
      </c>
      <c r="D70" s="41">
        <f>IF(ISBLANK('3.1 Nominal capital stock'!D70),NA(),'3.1 Nominal capital stock'!D70/'Historical population and GDP'!$N67)</f>
        <v>4447788682.635623</v>
      </c>
      <c r="E70" s="41">
        <f>IF(ISBLANK('3.1 Nominal capital stock'!E70),NA(),'3.1 Nominal capital stock'!E70/'Historical population and GDP'!$N67)</f>
        <v>3295096760.3959379</v>
      </c>
      <c r="F70" s="41">
        <f>IF(ISBLANK('3.1 Nominal capital stock'!F70),NA(),'3.1 Nominal capital stock'!F70/'Historical population and GDP'!$N67)</f>
        <v>2212228293.6753826</v>
      </c>
      <c r="G70" s="41">
        <f>IF(ISBLANK('3.1 Nominal capital stock'!G70),NA(),'3.1 Nominal capital stock'!G70/'Historical population and GDP'!$N67)</f>
        <v>2260793617.9349751</v>
      </c>
      <c r="H70" s="41">
        <f>IF(ISBLANK('3.1 Nominal capital stock'!H70),NA(),'3.1 Nominal capital stock'!H70/'Historical population and GDP'!$N67)</f>
        <v>543637820.13718092</v>
      </c>
      <c r="I70" s="41">
        <f>IF(ISBLANK('3.1 Nominal capital stock'!I70),NA(),'3.1 Nominal capital stock'!I70/'Historical population and GDP'!$N67)</f>
        <v>589956350.03600919</v>
      </c>
      <c r="J70" s="51">
        <f>IF(ISBLANK('3.1 Nominal capital stock'!J70),NA(),'3.1 Nominal capital stock'!J70/'Historical population and GDP'!$N67)</f>
        <v>718110043.76728237</v>
      </c>
      <c r="K70" s="41" t="e">
        <f>IF(ISBLANK('3.1 Nominal capital stock'!K70),NA(),'3.1 Nominal capital stock'!K70/'Historical population and GDP'!$N67)</f>
        <v>#N/A</v>
      </c>
      <c r="L70" s="41">
        <f>IF(ISBLANK('3.1 Nominal capital stock'!L70),NA(),'3.1 Nominal capital stock'!L70/'Historical population and GDP'!$N67)</f>
        <v>1027389929.0432274</v>
      </c>
      <c r="M70" s="41" t="e">
        <f>IF(ISBLANK('3.1 Nominal capital stock'!M70),NA(),'3.1 Nominal capital stock'!M70/'Historical population and GDP'!$N67)</f>
        <v>#N/A</v>
      </c>
      <c r="N70" s="41" t="e">
        <f>IF(ISBLANK('3.1 Nominal capital stock'!N70),NA(),'3.1 Nominal capital stock'!N70/'Historical population and GDP'!$N67)</f>
        <v>#N/A</v>
      </c>
      <c r="O70" s="41"/>
      <c r="P70" s="41">
        <f>IF(ISBLANK('3.1 Nominal capital stock'!P70),NA(),'3.1 Nominal capital stock'!P70/'Historical population and GDP'!$N67)</f>
        <v>12759545174.779099</v>
      </c>
      <c r="Q70" s="41">
        <f>IF(ISBLANK('3.1 Nominal capital stock'!Q70),NA(),'3.1 Nominal capital stock'!Q70/'Historical population and GDP'!$N67)</f>
        <v>2335456322.846519</v>
      </c>
      <c r="R70" s="41">
        <f>IF(ISBLANK('3.1 Nominal capital stock'!R70),NA(),'3.1 Nominal capital stock'!R70/'Historical population and GDP'!$N67)</f>
        <v>15095001497.625618</v>
      </c>
      <c r="S70" s="13"/>
      <c r="U70" s="13"/>
      <c r="V70" s="13"/>
      <c r="W70" s="13"/>
      <c r="X70" s="13"/>
      <c r="Y70" s="13"/>
      <c r="Z70" s="13"/>
      <c r="AA70" s="13"/>
      <c r="AB70" s="24"/>
      <c r="AC70" s="24"/>
    </row>
    <row r="71" spans="1:29">
      <c r="A71" s="4">
        <f t="shared" si="0"/>
        <v>1933</v>
      </c>
      <c r="B71" s="41">
        <f>IF(ISBLANK('3.1 Nominal capital stock'!B71),NA(),'3.1 Nominal capital stock'!B71/'Historical population and GDP'!$N68)</f>
        <v>622095870.11226451</v>
      </c>
      <c r="C71" s="41">
        <f>IF(ISBLANK('3.1 Nominal capital stock'!C71),NA(),'3.1 Nominal capital stock'!C71/'Historical population and GDP'!$N68)</f>
        <v>4102414220.7493868</v>
      </c>
      <c r="D71" s="41">
        <f>IF(ISBLANK('3.1 Nominal capital stock'!D71),NA(),'3.1 Nominal capital stock'!D71/'Historical population and GDP'!$N68)</f>
        <v>4724510090.8616514</v>
      </c>
      <c r="E71" s="41">
        <f>IF(ISBLANK('3.1 Nominal capital stock'!E71),NA(),'3.1 Nominal capital stock'!E71/'Historical population and GDP'!$N68)</f>
        <v>3153680452.652452</v>
      </c>
      <c r="F71" s="41">
        <f>IF(ISBLANK('3.1 Nominal capital stock'!F71),NA(),'3.1 Nominal capital stock'!F71/'Historical population and GDP'!$N68)</f>
        <v>2145967788.6571927</v>
      </c>
      <c r="G71" s="41">
        <f>IF(ISBLANK('3.1 Nominal capital stock'!G71),NA(),'3.1 Nominal capital stock'!G71/'Historical population and GDP'!$N68)</f>
        <v>2497493278.0639267</v>
      </c>
      <c r="H71" s="41">
        <f>IF(ISBLANK('3.1 Nominal capital stock'!H71),NA(),'3.1 Nominal capital stock'!H71/'Historical population and GDP'!$N68)</f>
        <v>517192324.38228267</v>
      </c>
      <c r="I71" s="41">
        <f>IF(ISBLANK('3.1 Nominal capital stock'!I71),NA(),'3.1 Nominal capital stock'!I71/'Historical population and GDP'!$N68)</f>
        <v>598241348.52281475</v>
      </c>
      <c r="J71" s="51">
        <f>IF(ISBLANK('3.1 Nominal capital stock'!J71),NA(),'3.1 Nominal capital stock'!J71/'Historical population and GDP'!$N68)</f>
        <v>691781126.0940429</v>
      </c>
      <c r="K71" s="41" t="e">
        <f>IF(ISBLANK('3.1 Nominal capital stock'!K71),NA(),'3.1 Nominal capital stock'!K71/'Historical population and GDP'!$N68)</f>
        <v>#N/A</v>
      </c>
      <c r="L71" s="41">
        <f>IF(ISBLANK('3.1 Nominal capital stock'!L71),NA(),'3.1 Nominal capital stock'!L71/'Historical population and GDP'!$N68)</f>
        <v>1069978600.270083</v>
      </c>
      <c r="M71" s="41" t="e">
        <f>IF(ISBLANK('3.1 Nominal capital stock'!M71),NA(),'3.1 Nominal capital stock'!M71/'Historical population and GDP'!$N68)</f>
        <v>#N/A</v>
      </c>
      <c r="N71" s="41" t="e">
        <f>IF(ISBLANK('3.1 Nominal capital stock'!N71),NA(),'3.1 Nominal capital stock'!N71/'Historical population and GDP'!$N68)</f>
        <v>#N/A</v>
      </c>
      <c r="O71" s="41"/>
      <c r="P71" s="41">
        <f>IF(ISBLANK('3.1 Nominal capital stock'!P71),NA(),'3.1 Nominal capital stock'!P71/'Historical population and GDP'!$N68)</f>
        <v>13038843934.617504</v>
      </c>
      <c r="Q71" s="41">
        <f>IF(ISBLANK('3.1 Nominal capital stock'!Q71),NA(),'3.1 Nominal capital stock'!Q71/'Historical population and GDP'!$N68)</f>
        <v>2360001074.8869405</v>
      </c>
      <c r="R71" s="41">
        <f>IF(ISBLANK('3.1 Nominal capital stock'!R71),NA(),'3.1 Nominal capital stock'!R71/'Historical population and GDP'!$N68)</f>
        <v>15398845009.504446</v>
      </c>
      <c r="S71" s="13"/>
      <c r="U71" s="13"/>
      <c r="V71" s="13"/>
      <c r="W71" s="13"/>
      <c r="X71" s="13"/>
      <c r="Y71" s="13"/>
      <c r="Z71" s="13"/>
      <c r="AA71" s="13"/>
      <c r="AB71" s="24"/>
      <c r="AC71" s="24"/>
    </row>
    <row r="72" spans="1:29">
      <c r="A72" s="4">
        <f t="shared" si="0"/>
        <v>1934</v>
      </c>
      <c r="B72" s="41">
        <f>IF(ISBLANK('3.1 Nominal capital stock'!B72),NA(),'3.1 Nominal capital stock'!B72/'Historical population and GDP'!$N69)</f>
        <v>627943051.15654385</v>
      </c>
      <c r="C72" s="41">
        <f>IF(ISBLANK('3.1 Nominal capital stock'!C72),NA(),'3.1 Nominal capital stock'!C72/'Historical population and GDP'!$N69)</f>
        <v>4256505977.5815663</v>
      </c>
      <c r="D72" s="41">
        <f>IF(ISBLANK('3.1 Nominal capital stock'!D72),NA(),'3.1 Nominal capital stock'!D72/'Historical population and GDP'!$N69)</f>
        <v>4884449028.7381105</v>
      </c>
      <c r="E72" s="41">
        <f>IF(ISBLANK('3.1 Nominal capital stock'!E72),NA(),'3.1 Nominal capital stock'!E72/'Historical population and GDP'!$N69)</f>
        <v>2950601738.4370952</v>
      </c>
      <c r="F72" s="41">
        <f>IF(ISBLANK('3.1 Nominal capital stock'!F72),NA(),'3.1 Nominal capital stock'!F72/'Historical population and GDP'!$N69)</f>
        <v>1943401316.4373465</v>
      </c>
      <c r="G72" s="41">
        <f>IF(ISBLANK('3.1 Nominal capital stock'!G72),NA(),'3.1 Nominal capital stock'!G72/'Historical population and GDP'!$N69)</f>
        <v>2713530756.564003</v>
      </c>
      <c r="H72" s="41">
        <f>IF(ISBLANK('3.1 Nominal capital stock'!H72),NA(),'3.1 Nominal capital stock'!H72/'Historical population and GDP'!$N69)</f>
        <v>491564011.40655458</v>
      </c>
      <c r="I72" s="41">
        <f>IF(ISBLANK('3.1 Nominal capital stock'!I72),NA(),'3.1 Nominal capital stock'!I72/'Historical population and GDP'!$N69)</f>
        <v>608741331.96097529</v>
      </c>
      <c r="J72" s="51">
        <f>IF(ISBLANK('3.1 Nominal capital stock'!J72),NA(),'3.1 Nominal capital stock'!J72/'Historical population and GDP'!$N69)</f>
        <v>654076122.64709806</v>
      </c>
      <c r="K72" s="41" t="e">
        <f>IF(ISBLANK('3.1 Nominal capital stock'!K72),NA(),'3.1 Nominal capital stock'!K72/'Historical population and GDP'!$N69)</f>
        <v>#N/A</v>
      </c>
      <c r="L72" s="41">
        <f>IF(ISBLANK('3.1 Nominal capital stock'!L72),NA(),'3.1 Nominal capital stock'!L72/'Historical population and GDP'!$N69)</f>
        <v>1132152097.155302</v>
      </c>
      <c r="M72" s="41" t="e">
        <f>IF(ISBLANK('3.1 Nominal capital stock'!M72),NA(),'3.1 Nominal capital stock'!M72/'Historical population and GDP'!$N69)</f>
        <v>#N/A</v>
      </c>
      <c r="N72" s="41" t="e">
        <f>IF(ISBLANK('3.1 Nominal capital stock'!N72),NA(),'3.1 Nominal capital stock'!N72/'Historical population and GDP'!$N69)</f>
        <v>#N/A</v>
      </c>
      <c r="O72" s="41"/>
      <c r="P72" s="41">
        <f>IF(ISBLANK('3.1 Nominal capital stock'!P72),NA(),'3.1 Nominal capital stock'!P72/'Historical population and GDP'!$N69)</f>
        <v>12983546851.583109</v>
      </c>
      <c r="Q72" s="41">
        <f>IF(ISBLANK('3.1 Nominal capital stock'!Q72),NA(),'3.1 Nominal capital stock'!Q72/'Historical population and GDP'!$N69)</f>
        <v>2394969551.7633753</v>
      </c>
      <c r="R72" s="41">
        <f>IF(ISBLANK('3.1 Nominal capital stock'!R72),NA(),'3.1 Nominal capital stock'!R72/'Historical population and GDP'!$N69)</f>
        <v>15378516403.346485</v>
      </c>
      <c r="S72" s="13"/>
      <c r="U72" s="13"/>
      <c r="V72" s="13"/>
      <c r="W72" s="13"/>
      <c r="X72" s="13"/>
      <c r="Y72" s="13"/>
      <c r="Z72" s="13"/>
      <c r="AA72" s="13"/>
      <c r="AB72" s="24"/>
      <c r="AC72" s="24"/>
    </row>
    <row r="73" spans="1:29">
      <c r="A73" s="4">
        <f t="shared" ref="A73:A136" si="1">A72+1</f>
        <v>1935</v>
      </c>
      <c r="B73" s="41">
        <f>IF(ISBLANK('3.1 Nominal capital stock'!B73),NA(),'3.1 Nominal capital stock'!B73/'Historical population and GDP'!$N70)</f>
        <v>633381551.68473351</v>
      </c>
      <c r="C73" s="41">
        <f>IF(ISBLANK('3.1 Nominal capital stock'!C73),NA(),'3.1 Nominal capital stock'!C73/'Historical population and GDP'!$N70)</f>
        <v>4243397945.9570704</v>
      </c>
      <c r="D73" s="41">
        <f>IF(ISBLANK('3.1 Nominal capital stock'!D73),NA(),'3.1 Nominal capital stock'!D73/'Historical population and GDP'!$N70)</f>
        <v>4876779497.6418037</v>
      </c>
      <c r="E73" s="41">
        <f>IF(ISBLANK('3.1 Nominal capital stock'!E73),NA(),'3.1 Nominal capital stock'!E73/'Historical population and GDP'!$N70)</f>
        <v>2669613673.9434628</v>
      </c>
      <c r="F73" s="41">
        <f>IF(ISBLANK('3.1 Nominal capital stock'!F73),NA(),'3.1 Nominal capital stock'!F73/'Historical population and GDP'!$N70)</f>
        <v>2217147353.7094131</v>
      </c>
      <c r="G73" s="41">
        <f>IF(ISBLANK('3.1 Nominal capital stock'!G73),NA(),'3.1 Nominal capital stock'!G73/'Historical population and GDP'!$N70)</f>
        <v>2871650535.8640051</v>
      </c>
      <c r="H73" s="41">
        <f>IF(ISBLANK('3.1 Nominal capital stock'!H73),NA(),'3.1 Nominal capital stock'!H73/'Historical population and GDP'!$N70)</f>
        <v>450327420.94596291</v>
      </c>
      <c r="I73" s="41">
        <f>IF(ISBLANK('3.1 Nominal capital stock'!I73),NA(),'3.1 Nominal capital stock'!I73/'Historical population and GDP'!$N70)</f>
        <v>609764538.7121073</v>
      </c>
      <c r="J73" s="51">
        <f>IF(ISBLANK('3.1 Nominal capital stock'!J73),NA(),'3.1 Nominal capital stock'!J73/'Historical population and GDP'!$N70)</f>
        <v>610299263.53412902</v>
      </c>
      <c r="K73" s="41" t="e">
        <f>IF(ISBLANK('3.1 Nominal capital stock'!K73),NA(),'3.1 Nominal capital stock'!K73/'Historical population and GDP'!$N70)</f>
        <v>#N/A</v>
      </c>
      <c r="L73" s="41">
        <f>IF(ISBLANK('3.1 Nominal capital stock'!L73),NA(),'3.1 Nominal capital stock'!L73/'Historical population and GDP'!$N70)</f>
        <v>1170601756.2092268</v>
      </c>
      <c r="M73" s="41" t="e">
        <f>IF(ISBLANK('3.1 Nominal capital stock'!M73),NA(),'3.1 Nominal capital stock'!M73/'Historical population and GDP'!$N70)</f>
        <v>#N/A</v>
      </c>
      <c r="N73" s="41" t="e">
        <f>IF(ISBLANK('3.1 Nominal capital stock'!N73),NA(),'3.1 Nominal capital stock'!N73/'Historical population and GDP'!$N70)</f>
        <v>#N/A</v>
      </c>
      <c r="O73" s="41"/>
      <c r="P73" s="41">
        <f>IF(ISBLANK('3.1 Nominal capital stock'!P73),NA(),'3.1 Nominal capital stock'!P73/'Historical population and GDP'!$N70)</f>
        <v>13085518482.104649</v>
      </c>
      <c r="Q73" s="41">
        <f>IF(ISBLANK('3.1 Nominal capital stock'!Q73),NA(),'3.1 Nominal capital stock'!Q73/'Historical population and GDP'!$N70)</f>
        <v>2390665558.4554629</v>
      </c>
      <c r="R73" s="41">
        <f>IF(ISBLANK('3.1 Nominal capital stock'!R73),NA(),'3.1 Nominal capital stock'!R73/'Historical population and GDP'!$N70)</f>
        <v>15476184040.560112</v>
      </c>
      <c r="S73" s="13"/>
      <c r="U73" s="13"/>
      <c r="V73" s="13"/>
      <c r="W73" s="13"/>
      <c r="X73" s="13"/>
      <c r="Y73" s="13"/>
      <c r="Z73" s="13"/>
      <c r="AA73" s="13"/>
      <c r="AB73" s="24"/>
      <c r="AC73" s="24"/>
    </row>
    <row r="74" spans="1:29">
      <c r="A74" s="4">
        <f t="shared" si="1"/>
        <v>1936</v>
      </c>
      <c r="B74" s="41">
        <f>IF(ISBLANK('3.1 Nominal capital stock'!B74),NA(),'3.1 Nominal capital stock'!B74/'Historical population and GDP'!$N71)</f>
        <v>732722545.46045601</v>
      </c>
      <c r="C74" s="41">
        <f>IF(ISBLANK('3.1 Nominal capital stock'!C74),NA(),'3.1 Nominal capital stock'!C74/'Historical population and GDP'!$N71)</f>
        <v>4950598113.0483561</v>
      </c>
      <c r="D74" s="41">
        <f>IF(ISBLANK('3.1 Nominal capital stock'!D74),NA(),'3.1 Nominal capital stock'!D74/'Historical population and GDP'!$N71)</f>
        <v>5683320658.508812</v>
      </c>
      <c r="E74" s="41">
        <f>IF(ISBLANK('3.1 Nominal capital stock'!E74),NA(),'3.1 Nominal capital stock'!E74/'Historical population and GDP'!$N71)</f>
        <v>2742137996.0539494</v>
      </c>
      <c r="F74" s="41">
        <f>IF(ISBLANK('3.1 Nominal capital stock'!F74),NA(),'3.1 Nominal capital stock'!F74/'Historical population and GDP'!$N71)</f>
        <v>2256264861.6599255</v>
      </c>
      <c r="G74" s="41">
        <f>IF(ISBLANK('3.1 Nominal capital stock'!G74),NA(),'3.1 Nominal capital stock'!G74/'Historical population and GDP'!$N71)</f>
        <v>3352796825.1531615</v>
      </c>
      <c r="H74" s="41">
        <f>IF(ISBLANK('3.1 Nominal capital stock'!H74),NA(),'3.1 Nominal capital stock'!H74/'Historical population and GDP'!$N71)</f>
        <v>476346210.19021982</v>
      </c>
      <c r="I74" s="41">
        <f>IF(ISBLANK('3.1 Nominal capital stock'!I74),NA(),'3.1 Nominal capital stock'!I74/'Historical population and GDP'!$N71)</f>
        <v>709500667.71368277</v>
      </c>
      <c r="J74" s="51">
        <f>IF(ISBLANK('3.1 Nominal capital stock'!J74),NA(),'3.1 Nominal capital stock'!J74/'Historical population and GDP'!$N71)</f>
        <v>670967661.78222394</v>
      </c>
      <c r="K74" s="41" t="e">
        <f>IF(ISBLANK('3.1 Nominal capital stock'!K74),NA(),'3.1 Nominal capital stock'!K74/'Historical population and GDP'!$N71)</f>
        <v>#N/A</v>
      </c>
      <c r="L74" s="41">
        <f>IF(ISBLANK('3.1 Nominal capital stock'!L74),NA(),'3.1 Nominal capital stock'!L74/'Historical population and GDP'!$N71)</f>
        <v>1355715338.930665</v>
      </c>
      <c r="M74" s="41" t="e">
        <f>IF(ISBLANK('3.1 Nominal capital stock'!M74),NA(),'3.1 Nominal capital stock'!M74/'Historical population and GDP'!$N71)</f>
        <v>#N/A</v>
      </c>
      <c r="N74" s="41" t="e">
        <f>IF(ISBLANK('3.1 Nominal capital stock'!N74),NA(),'3.1 Nominal capital stock'!N74/'Historical population and GDP'!$N71)</f>
        <v>#N/A</v>
      </c>
      <c r="O74" s="41"/>
      <c r="P74" s="41">
        <f>IF(ISBLANK('3.1 Nominal capital stock'!P74),NA(),'3.1 Nominal capital stock'!P74/'Historical population and GDP'!$N71)</f>
        <v>14510866551.566069</v>
      </c>
      <c r="Q74" s="41">
        <f>IF(ISBLANK('3.1 Nominal capital stock'!Q74),NA(),'3.1 Nominal capital stock'!Q74/'Historical population and GDP'!$N71)</f>
        <v>2736183668.4265718</v>
      </c>
      <c r="R74" s="41">
        <f>IF(ISBLANK('3.1 Nominal capital stock'!R74),NA(),'3.1 Nominal capital stock'!R74/'Historical population and GDP'!$N71)</f>
        <v>17247050219.992641</v>
      </c>
      <c r="S74" s="13"/>
      <c r="U74" s="13"/>
      <c r="V74" s="13"/>
      <c r="W74" s="13"/>
      <c r="X74" s="13"/>
      <c r="Y74" s="13"/>
      <c r="Z74" s="13"/>
      <c r="AA74" s="13"/>
      <c r="AB74" s="24"/>
      <c r="AC74" s="24"/>
    </row>
    <row r="75" spans="1:29">
      <c r="A75" s="4">
        <f t="shared" si="1"/>
        <v>1937</v>
      </c>
      <c r="B75" s="41">
        <f>IF(ISBLANK('3.1 Nominal capital stock'!B75),NA(),'3.1 Nominal capital stock'!B75/'Historical population and GDP'!$N72)</f>
        <v>953316529.48904812</v>
      </c>
      <c r="C75" s="41">
        <f>IF(ISBLANK('3.1 Nominal capital stock'!C75),NA(),'3.1 Nominal capital stock'!C75/'Historical population and GDP'!$N72)</f>
        <v>5332877097.7716103</v>
      </c>
      <c r="D75" s="41">
        <f>IF(ISBLANK('3.1 Nominal capital stock'!D75),NA(),'3.1 Nominal capital stock'!D75/'Historical population and GDP'!$N72)</f>
        <v>6286193627.2606592</v>
      </c>
      <c r="E75" s="41">
        <f>IF(ISBLANK('3.1 Nominal capital stock'!E75),NA(),'3.1 Nominal capital stock'!E75/'Historical population and GDP'!$N72)</f>
        <v>2780387558.2560015</v>
      </c>
      <c r="F75" s="41">
        <f>IF(ISBLANK('3.1 Nominal capital stock'!F75),NA(),'3.1 Nominal capital stock'!F75/'Historical population and GDP'!$N72)</f>
        <v>2287547185.6719232</v>
      </c>
      <c r="G75" s="41">
        <f>IF(ISBLANK('3.1 Nominal capital stock'!G75),NA(),'3.1 Nominal capital stock'!G75/'Historical population and GDP'!$N72)</f>
        <v>3539518793.6703959</v>
      </c>
      <c r="H75" s="41">
        <f>IF(ISBLANK('3.1 Nominal capital stock'!H75),NA(),'3.1 Nominal capital stock'!H75/'Historical population and GDP'!$N72)</f>
        <v>476261644.45433891</v>
      </c>
      <c r="I75" s="41">
        <f>IF(ISBLANK('3.1 Nominal capital stock'!I75),NA(),'3.1 Nominal capital stock'!I75/'Historical population and GDP'!$N72)</f>
        <v>770633223.82976389</v>
      </c>
      <c r="J75" s="51">
        <f>IF(ISBLANK('3.1 Nominal capital stock'!J75),NA(),'3.1 Nominal capital stock'!J75/'Historical population and GDP'!$N72)</f>
        <v>733271592.49432194</v>
      </c>
      <c r="K75" s="41" t="e">
        <f>IF(ISBLANK('3.1 Nominal capital stock'!K75),NA(),'3.1 Nominal capital stock'!K75/'Historical population and GDP'!$N72)</f>
        <v>#N/A</v>
      </c>
      <c r="L75" s="41">
        <f>IF(ISBLANK('3.1 Nominal capital stock'!L75),NA(),'3.1 Nominal capital stock'!L75/'Historical population and GDP'!$N72)</f>
        <v>1535872411.7130096</v>
      </c>
      <c r="M75" s="41" t="e">
        <f>IF(ISBLANK('3.1 Nominal capital stock'!M75),NA(),'3.1 Nominal capital stock'!M75/'Historical population and GDP'!$N72)</f>
        <v>#N/A</v>
      </c>
      <c r="N75" s="41" t="e">
        <f>IF(ISBLANK('3.1 Nominal capital stock'!N75),NA(),'3.1 Nominal capital stock'!N75/'Historical population and GDP'!$N72)</f>
        <v>#N/A</v>
      </c>
      <c r="O75" s="41"/>
      <c r="P75" s="41">
        <f>IF(ISBLANK('3.1 Nominal capital stock'!P75),NA(),'3.1 Nominal capital stock'!P75/'Historical population and GDP'!$N72)</f>
        <v>15369908809.313318</v>
      </c>
      <c r="Q75" s="41">
        <f>IF(ISBLANK('3.1 Nominal capital stock'!Q75),NA(),'3.1 Nominal capital stock'!Q75/'Historical population and GDP'!$N72)</f>
        <v>3039777228.0370955</v>
      </c>
      <c r="R75" s="41">
        <f>IF(ISBLANK('3.1 Nominal capital stock'!R75),NA(),'3.1 Nominal capital stock'!R75/'Historical population and GDP'!$N72)</f>
        <v>18409686037.350414</v>
      </c>
      <c r="S75" s="13"/>
      <c r="U75" s="13"/>
      <c r="V75" s="13"/>
      <c r="W75" s="13"/>
      <c r="X75" s="13"/>
      <c r="Y75" s="13"/>
      <c r="Z75" s="13"/>
      <c r="AA75" s="13"/>
      <c r="AB75" s="24"/>
      <c r="AC75" s="24"/>
    </row>
    <row r="76" spans="1:29">
      <c r="A76" s="4">
        <f t="shared" si="1"/>
        <v>1938</v>
      </c>
      <c r="B76" s="41">
        <f>IF(ISBLANK('3.1 Nominal capital stock'!B76),NA(),'3.1 Nominal capital stock'!B76/'Historical population and GDP'!$N73)</f>
        <v>1251182826.6339152</v>
      </c>
      <c r="C76" s="41">
        <f>IF(ISBLANK('3.1 Nominal capital stock'!C76),NA(),'3.1 Nominal capital stock'!C76/'Historical population and GDP'!$N73)</f>
        <v>5630248040.2043772</v>
      </c>
      <c r="D76" s="41">
        <f>IF(ISBLANK('3.1 Nominal capital stock'!D76),NA(),'3.1 Nominal capital stock'!D76/'Historical population and GDP'!$N73)</f>
        <v>6881430866.8382921</v>
      </c>
      <c r="E76" s="41">
        <f>IF(ISBLANK('3.1 Nominal capital stock'!E76),NA(),'3.1 Nominal capital stock'!E76/'Historical population and GDP'!$N73)</f>
        <v>2947605716.0821671</v>
      </c>
      <c r="F76" s="41">
        <f>IF(ISBLANK('3.1 Nominal capital stock'!F76),NA(),'3.1 Nominal capital stock'!F76/'Historical population and GDP'!$N73)</f>
        <v>2299759767.5893168</v>
      </c>
      <c r="G76" s="41">
        <f>IF(ISBLANK('3.1 Nominal capital stock'!G76),NA(),'3.1 Nominal capital stock'!G76/'Historical population and GDP'!$N73)</f>
        <v>3580814453.5197325</v>
      </c>
      <c r="H76" s="41">
        <f>IF(ISBLANK('3.1 Nominal capital stock'!H76),NA(),'3.1 Nominal capital stock'!H76/'Historical population and GDP'!$N73)</f>
        <v>473244930.90480602</v>
      </c>
      <c r="I76" s="41">
        <f>IF(ISBLANK('3.1 Nominal capital stock'!I76),NA(),'3.1 Nominal capital stock'!I76/'Historical population and GDP'!$N73)</f>
        <v>828645376.88491833</v>
      </c>
      <c r="J76" s="51">
        <f>IF(ISBLANK('3.1 Nominal capital stock'!J76),NA(),'3.1 Nominal capital stock'!J76/'Historical population and GDP'!$N73)</f>
        <v>786077977.38740551</v>
      </c>
      <c r="K76" s="41" t="e">
        <f>IF(ISBLANK('3.1 Nominal capital stock'!K76),NA(),'3.1 Nominal capital stock'!K76/'Historical population and GDP'!$N73)</f>
        <v>#N/A</v>
      </c>
      <c r="L76" s="41">
        <f>IF(ISBLANK('3.1 Nominal capital stock'!L76),NA(),'3.1 Nominal capital stock'!L76/'Historical population and GDP'!$N73)</f>
        <v>1757809560.3025603</v>
      </c>
      <c r="M76" s="41">
        <f>IF(ISBLANK('3.1 Nominal capital stock'!M76),NA(),'3.1 Nominal capital stock'!M76/'Historical population and GDP'!$N73)</f>
        <v>79384466.080449551</v>
      </c>
      <c r="N76" s="41" t="e">
        <f>IF(ISBLANK('3.1 Nominal capital stock'!N76),NA(),'3.1 Nominal capital stock'!N76/'Historical population and GDP'!$N73)</f>
        <v>#N/A</v>
      </c>
      <c r="O76" s="41"/>
      <c r="P76" s="41">
        <f>IF(ISBLANK('3.1 Nominal capital stock'!P76),NA(),'3.1 Nominal capital stock'!P76/'Historical population and GDP'!$N73)</f>
        <v>16182855734.934315</v>
      </c>
      <c r="Q76" s="41">
        <f>IF(ISBLANK('3.1 Nominal capital stock'!Q76),NA(),'3.1 Nominal capital stock'!Q76/'Historical population and GDP'!$N73)</f>
        <v>3451917380.6553335</v>
      </c>
      <c r="R76" s="41">
        <f>IF(ISBLANK('3.1 Nominal capital stock'!R76),NA(),'3.1 Nominal capital stock'!R76/'Historical population and GDP'!$N73)</f>
        <v>19634773115.589649</v>
      </c>
      <c r="S76" s="13"/>
      <c r="U76" s="13"/>
      <c r="V76" s="13"/>
      <c r="W76" s="13"/>
      <c r="X76" s="13"/>
      <c r="Y76" s="13"/>
      <c r="Z76" s="13"/>
      <c r="AA76" s="13"/>
      <c r="AB76" s="24"/>
      <c r="AC76" s="24"/>
    </row>
    <row r="77" spans="1:29">
      <c r="A77" s="4">
        <f t="shared" si="1"/>
        <v>1939</v>
      </c>
      <c r="B77" s="41">
        <f>IF(ISBLANK('3.1 Nominal capital stock'!B77),NA(),'3.1 Nominal capital stock'!B77/'Historical population and GDP'!$N74)</f>
        <v>1697561783.8525927</v>
      </c>
      <c r="C77" s="41">
        <f>IF(ISBLANK('3.1 Nominal capital stock'!C77),NA(),'3.1 Nominal capital stock'!C77/'Historical population and GDP'!$N74)</f>
        <v>6049955940.0003281</v>
      </c>
      <c r="D77" s="41">
        <f>IF(ISBLANK('3.1 Nominal capital stock'!D77),NA(),'3.1 Nominal capital stock'!D77/'Historical population and GDP'!$N74)</f>
        <v>7747517723.8529215</v>
      </c>
      <c r="E77" s="41">
        <f>IF(ISBLANK('3.1 Nominal capital stock'!E77),NA(),'3.1 Nominal capital stock'!E77/'Historical population and GDP'!$N74)</f>
        <v>3431432325.9624696</v>
      </c>
      <c r="F77" s="41">
        <f>IF(ISBLANK('3.1 Nominal capital stock'!F77),NA(),'3.1 Nominal capital stock'!F77/'Historical population and GDP'!$N74)</f>
        <v>2420899190.3368883</v>
      </c>
      <c r="G77" s="41">
        <f>IF(ISBLANK('3.1 Nominal capital stock'!G77),NA(),'3.1 Nominal capital stock'!G77/'Historical population and GDP'!$N74)</f>
        <v>3850692977.4223342</v>
      </c>
      <c r="H77" s="41">
        <f>IF(ISBLANK('3.1 Nominal capital stock'!H77),NA(),'3.1 Nominal capital stock'!H77/'Historical population and GDP'!$N74)</f>
        <v>528769030.57251567</v>
      </c>
      <c r="I77" s="41">
        <f>IF(ISBLANK('3.1 Nominal capital stock'!I77),NA(),'3.1 Nominal capital stock'!I77/'Historical population and GDP'!$N74)</f>
        <v>927583267.0618453</v>
      </c>
      <c r="J77" s="51">
        <f>IF(ISBLANK('3.1 Nominal capital stock'!J77),NA(),'3.1 Nominal capital stock'!J77/'Historical population and GDP'!$N74)</f>
        <v>899787784.78873384</v>
      </c>
      <c r="K77" s="41" t="e">
        <f>IF(ISBLANK('3.1 Nominal capital stock'!K77),NA(),'3.1 Nominal capital stock'!K77/'Historical population and GDP'!$N74)</f>
        <v>#N/A</v>
      </c>
      <c r="L77" s="41">
        <f>IF(ISBLANK('3.1 Nominal capital stock'!L77),NA(),'3.1 Nominal capital stock'!L77/'Historical population and GDP'!$N74)</f>
        <v>1977772260.9043</v>
      </c>
      <c r="M77" s="41">
        <f>IF(ISBLANK('3.1 Nominal capital stock'!M77),NA(),'3.1 Nominal capital stock'!M77/'Historical population and GDP'!$N74)</f>
        <v>611791662.17885125</v>
      </c>
      <c r="N77" s="41" t="e">
        <f>IF(ISBLANK('3.1 Nominal capital stock'!N77),NA(),'3.1 Nominal capital stock'!N77/'Historical population and GDP'!$N74)</f>
        <v>#N/A</v>
      </c>
      <c r="O77" s="41"/>
      <c r="P77" s="41">
        <f>IF(ISBLANK('3.1 Nominal capital stock'!P77),NA(),'3.1 Nominal capital stock'!P77/'Historical population and GDP'!$N74)</f>
        <v>17979311248.147129</v>
      </c>
      <c r="Q77" s="41">
        <f>IF(ISBLANK('3.1 Nominal capital stock'!Q77),NA(),'3.1 Nominal capital stock'!Q77/'Historical population and GDP'!$N74)</f>
        <v>4416934974.9337301</v>
      </c>
      <c r="R77" s="41">
        <f>IF(ISBLANK('3.1 Nominal capital stock'!R77),NA(),'3.1 Nominal capital stock'!R77/'Historical population and GDP'!$N74)</f>
        <v>22396246223.08086</v>
      </c>
      <c r="S77" s="13"/>
      <c r="U77" s="13"/>
      <c r="V77" s="13"/>
      <c r="W77" s="13"/>
      <c r="X77" s="13"/>
      <c r="Y77" s="13"/>
      <c r="Z77" s="13"/>
      <c r="AA77" s="13"/>
      <c r="AB77" s="24"/>
      <c r="AC77" s="24"/>
    </row>
    <row r="78" spans="1:29">
      <c r="A78" s="4">
        <f t="shared" si="1"/>
        <v>1940</v>
      </c>
      <c r="B78" s="41">
        <f>IF(ISBLANK('3.1 Nominal capital stock'!B78),NA(),'3.1 Nominal capital stock'!B78/'Historical population and GDP'!$N75)</f>
        <v>2189043928.4880352</v>
      </c>
      <c r="C78" s="41">
        <f>IF(ISBLANK('3.1 Nominal capital stock'!C78),NA(),'3.1 Nominal capital stock'!C78/'Historical population and GDP'!$N75)</f>
        <v>6222807842.3522959</v>
      </c>
      <c r="D78" s="41">
        <f>IF(ISBLANK('3.1 Nominal capital stock'!D78),NA(),'3.1 Nominal capital stock'!D78/'Historical population and GDP'!$N75)</f>
        <v>8411851770.840332</v>
      </c>
      <c r="E78" s="41">
        <f>IF(ISBLANK('3.1 Nominal capital stock'!E78),NA(),'3.1 Nominal capital stock'!E78/'Historical population and GDP'!$N75)</f>
        <v>3944846269.694869</v>
      </c>
      <c r="F78" s="41">
        <f>IF(ISBLANK('3.1 Nominal capital stock'!F78),NA(),'3.1 Nominal capital stock'!F78/'Historical population and GDP'!$N75)</f>
        <v>2596238212.3006754</v>
      </c>
      <c r="G78" s="41">
        <f>IF(ISBLANK('3.1 Nominal capital stock'!G78),NA(),'3.1 Nominal capital stock'!G78/'Historical population and GDP'!$N75)</f>
        <v>4185123723.8829446</v>
      </c>
      <c r="H78" s="41">
        <f>IF(ISBLANK('3.1 Nominal capital stock'!H78),NA(),'3.1 Nominal capital stock'!H78/'Historical population and GDP'!$N75)</f>
        <v>563264017.19824171</v>
      </c>
      <c r="I78" s="41">
        <f>IF(ISBLANK('3.1 Nominal capital stock'!I78),NA(),'3.1 Nominal capital stock'!I78/'Historical population and GDP'!$N75)</f>
        <v>1062587256.5668083</v>
      </c>
      <c r="J78" s="51">
        <f>IF(ISBLANK('3.1 Nominal capital stock'!J78),NA(),'3.1 Nominal capital stock'!J78/'Historical population and GDP'!$N75)</f>
        <v>972313725.36754632</v>
      </c>
      <c r="K78" s="41" t="e">
        <f>IF(ISBLANK('3.1 Nominal capital stock'!K78),NA(),'3.1 Nominal capital stock'!K78/'Historical population and GDP'!$N75)</f>
        <v>#N/A</v>
      </c>
      <c r="L78" s="41">
        <f>IF(ISBLANK('3.1 Nominal capital stock'!L78),NA(),'3.1 Nominal capital stock'!L78/'Historical population and GDP'!$N75)</f>
        <v>2160070763.5339637</v>
      </c>
      <c r="M78" s="41">
        <f>IF(ISBLANK('3.1 Nominal capital stock'!M78),NA(),'3.1 Nominal capital stock'!M78/'Historical population and GDP'!$N75)</f>
        <v>1303506973.0321908</v>
      </c>
      <c r="N78" s="41" t="e">
        <f>IF(ISBLANK('3.1 Nominal capital stock'!N78),NA(),'3.1 Nominal capital stock'!N78/'Historical population and GDP'!$N75)</f>
        <v>#N/A</v>
      </c>
      <c r="O78" s="41"/>
      <c r="P78" s="41">
        <f>IF(ISBLANK('3.1 Nominal capital stock'!P78),NA(),'3.1 Nominal capital stock'!P78/'Historical population and GDP'!$N75)</f>
        <v>19701323993.917061</v>
      </c>
      <c r="Q78" s="41">
        <f>IF(ISBLANK('3.1 Nominal capital stock'!Q78),NA(),'3.1 Nominal capital stock'!Q78/'Historical population and GDP'!$N75)</f>
        <v>5498478718.5005093</v>
      </c>
      <c r="R78" s="41">
        <f>IF(ISBLANK('3.1 Nominal capital stock'!R78),NA(),'3.1 Nominal capital stock'!R78/'Historical population and GDP'!$N75)</f>
        <v>25199802712.417572</v>
      </c>
      <c r="S78" s="13"/>
      <c r="U78" s="13"/>
      <c r="V78" s="13"/>
      <c r="W78" s="13"/>
      <c r="X78" s="13"/>
      <c r="Y78" s="13"/>
      <c r="Z78" s="13"/>
      <c r="AA78" s="13"/>
      <c r="AB78" s="24"/>
      <c r="AC78" s="24"/>
    </row>
    <row r="79" spans="1:29">
      <c r="A79" s="4">
        <f t="shared" si="1"/>
        <v>1941</v>
      </c>
      <c r="B79" s="41">
        <f>IF(ISBLANK('3.1 Nominal capital stock'!B79),NA(),'3.1 Nominal capital stock'!B79/'Historical population and GDP'!$N76)</f>
        <v>2336119605.3031921</v>
      </c>
      <c r="C79" s="41">
        <f>IF(ISBLANK('3.1 Nominal capital stock'!C79),NA(),'3.1 Nominal capital stock'!C79/'Historical population and GDP'!$N76)</f>
        <v>5910745131.1465607</v>
      </c>
      <c r="D79" s="41">
        <f>IF(ISBLANK('3.1 Nominal capital stock'!D79),NA(),'3.1 Nominal capital stock'!D79/'Historical population and GDP'!$N76)</f>
        <v>8246864736.4497528</v>
      </c>
      <c r="E79" s="41">
        <f>IF(ISBLANK('3.1 Nominal capital stock'!E79),NA(),'3.1 Nominal capital stock'!E79/'Historical population and GDP'!$N76)</f>
        <v>3981029591.9081936</v>
      </c>
      <c r="F79" s="41">
        <f>IF(ISBLANK('3.1 Nominal capital stock'!F79),NA(),'3.1 Nominal capital stock'!F79/'Historical population and GDP'!$N76)</f>
        <v>2672077553.4794359</v>
      </c>
      <c r="G79" s="41">
        <f>IF(ISBLANK('3.1 Nominal capital stock'!G79),NA(),'3.1 Nominal capital stock'!G79/'Historical population and GDP'!$N76)</f>
        <v>4316987540.0844374</v>
      </c>
      <c r="H79" s="41">
        <f>IF(ISBLANK('3.1 Nominal capital stock'!H79),NA(),'3.1 Nominal capital stock'!H79/'Historical population and GDP'!$N76)</f>
        <v>548532198.64704919</v>
      </c>
      <c r="I79" s="41">
        <f>IF(ISBLANK('3.1 Nominal capital stock'!I79),NA(),'3.1 Nominal capital stock'!I79/'Historical population and GDP'!$N76)</f>
        <v>1162910232.630501</v>
      </c>
      <c r="J79" s="51">
        <f>IF(ISBLANK('3.1 Nominal capital stock'!J79),NA(),'3.1 Nominal capital stock'!J79/'Historical population and GDP'!$N76)</f>
        <v>985971006.70567358</v>
      </c>
      <c r="K79" s="41" t="e">
        <f>IF(ISBLANK('3.1 Nominal capital stock'!K79),NA(),'3.1 Nominal capital stock'!K79/'Historical population and GDP'!$N76)</f>
        <v>#N/A</v>
      </c>
      <c r="L79" s="41">
        <f>IF(ISBLANK('3.1 Nominal capital stock'!L79),NA(),'3.1 Nominal capital stock'!L79/'Historical population and GDP'!$N76)</f>
        <v>2216580919.8801713</v>
      </c>
      <c r="M79" s="41">
        <f>IF(ISBLANK('3.1 Nominal capital stock'!M79),NA(),'3.1 Nominal capital stock'!M79/'Historical population and GDP'!$N76)</f>
        <v>2064290969.1229858</v>
      </c>
      <c r="N79" s="41" t="e">
        <f>IF(ISBLANK('3.1 Nominal capital stock'!N79),NA(),'3.1 Nominal capital stock'!N79/'Historical population and GDP'!$N76)</f>
        <v>#N/A</v>
      </c>
      <c r="O79" s="41"/>
      <c r="P79" s="41">
        <f>IF(ISBLANK('3.1 Nominal capital stock'!P79),NA(),'3.1 Nominal capital stock'!P79/'Historical population and GDP'!$N76)</f>
        <v>19765491620.568871</v>
      </c>
      <c r="Q79" s="41">
        <f>IF(ISBLANK('3.1 Nominal capital stock'!Q79),NA(),'3.1 Nominal capital stock'!Q79/'Historical population and GDP'!$N76)</f>
        <v>6429753128.3393316</v>
      </c>
      <c r="R79" s="41">
        <f>IF(ISBLANK('3.1 Nominal capital stock'!R79),NA(),'3.1 Nominal capital stock'!R79/'Historical population and GDP'!$N76)</f>
        <v>26195244748.908199</v>
      </c>
      <c r="S79" s="13"/>
      <c r="U79" s="13"/>
      <c r="V79" s="13"/>
      <c r="W79" s="13"/>
      <c r="X79" s="13"/>
      <c r="Y79" s="13"/>
      <c r="Z79" s="13"/>
      <c r="AA79" s="13"/>
      <c r="AB79" s="24"/>
      <c r="AC79" s="24"/>
    </row>
    <row r="80" spans="1:29">
      <c r="A80" s="4">
        <f t="shared" si="1"/>
        <v>1942</v>
      </c>
      <c r="B80" s="41">
        <f>IF(ISBLANK('3.1 Nominal capital stock'!B80),NA(),'3.1 Nominal capital stock'!B80/'Historical population and GDP'!$N77)</f>
        <v>2351361351.9324422</v>
      </c>
      <c r="C80" s="41">
        <f>IF(ISBLANK('3.1 Nominal capital stock'!C80),NA(),'3.1 Nominal capital stock'!C80/'Historical population and GDP'!$N77)</f>
        <v>5660091865.6993427</v>
      </c>
      <c r="D80" s="41">
        <f>IF(ISBLANK('3.1 Nominal capital stock'!D80),NA(),'3.1 Nominal capital stock'!D80/'Historical population and GDP'!$N77)</f>
        <v>8011453217.6317844</v>
      </c>
      <c r="E80" s="41">
        <f>IF(ISBLANK('3.1 Nominal capital stock'!E80),NA(),'3.1 Nominal capital stock'!E80/'Historical population and GDP'!$N77)</f>
        <v>3878034968.4746728</v>
      </c>
      <c r="F80" s="41">
        <f>IF(ISBLANK('3.1 Nominal capital stock'!F80),NA(),'3.1 Nominal capital stock'!F80/'Historical population and GDP'!$N77)</f>
        <v>2615853503.8902059</v>
      </c>
      <c r="G80" s="41">
        <f>IF(ISBLANK('3.1 Nominal capital stock'!G80),NA(),'3.1 Nominal capital stock'!G80/'Historical population and GDP'!$N77)</f>
        <v>4586919480.0778561</v>
      </c>
      <c r="H80" s="41">
        <f>IF(ISBLANK('3.1 Nominal capital stock'!H80),NA(),'3.1 Nominal capital stock'!H80/'Historical population and GDP'!$N77)</f>
        <v>528314533.96881258</v>
      </c>
      <c r="I80" s="41">
        <f>IF(ISBLANK('3.1 Nominal capital stock'!I80),NA(),'3.1 Nominal capital stock'!I80/'Historical population and GDP'!$N77)</f>
        <v>1260574016.7123506</v>
      </c>
      <c r="J80" s="51">
        <f>IF(ISBLANK('3.1 Nominal capital stock'!J80),NA(),'3.1 Nominal capital stock'!J80/'Historical population and GDP'!$N77)</f>
        <v>969625951.85934329</v>
      </c>
      <c r="K80" s="41" t="e">
        <f>IF(ISBLANK('3.1 Nominal capital stock'!K80),NA(),'3.1 Nominal capital stock'!K80/'Historical population and GDP'!$N77)</f>
        <v>#N/A</v>
      </c>
      <c r="L80" s="41">
        <f>IF(ISBLANK('3.1 Nominal capital stock'!L80),NA(),'3.1 Nominal capital stock'!L80/'Historical population and GDP'!$N77)</f>
        <v>2263487534.9234309</v>
      </c>
      <c r="M80" s="41">
        <f>IF(ISBLANK('3.1 Nominal capital stock'!M80),NA(),'3.1 Nominal capital stock'!M80/'Historical population and GDP'!$N77)</f>
        <v>2692207277.8157191</v>
      </c>
      <c r="N80" s="41" t="e">
        <f>IF(ISBLANK('3.1 Nominal capital stock'!N80),NA(),'3.1 Nominal capital stock'!N80/'Historical population and GDP'!$N77)</f>
        <v>#N/A</v>
      </c>
      <c r="O80" s="41"/>
      <c r="P80" s="41">
        <f>IF(ISBLANK('3.1 Nominal capital stock'!P80),NA(),'3.1 Nominal capital stock'!P80/'Historical population and GDP'!$N77)</f>
        <v>19620575704.043331</v>
      </c>
      <c r="Q80" s="41">
        <f>IF(ISBLANK('3.1 Nominal capital stock'!Q80),NA(),'3.1 Nominal capital stock'!Q80/'Historical population and GDP'!$N77)</f>
        <v>7185894781.3108435</v>
      </c>
      <c r="R80" s="41">
        <f>IF(ISBLANK('3.1 Nominal capital stock'!R80),NA(),'3.1 Nominal capital stock'!R80/'Historical population and GDP'!$N77)</f>
        <v>26806470485.354176</v>
      </c>
      <c r="S80" s="13"/>
      <c r="U80" s="13"/>
      <c r="V80" s="13"/>
      <c r="W80" s="13"/>
      <c r="X80" s="13"/>
      <c r="Y80" s="13"/>
      <c r="Z80" s="13"/>
      <c r="AA80" s="13"/>
      <c r="AB80" s="24"/>
      <c r="AC80" s="24"/>
    </row>
    <row r="81" spans="1:29">
      <c r="A81" s="4">
        <f t="shared" si="1"/>
        <v>1943</v>
      </c>
      <c r="B81" s="41">
        <f>IF(ISBLANK('3.1 Nominal capital stock'!B81),NA(),'3.1 Nominal capital stock'!B81/'Historical population and GDP'!$N78)</f>
        <v>2280641284.2684107</v>
      </c>
      <c r="C81" s="41">
        <f>IF(ISBLANK('3.1 Nominal capital stock'!C81),NA(),'3.1 Nominal capital stock'!C81/'Historical population and GDP'!$N78)</f>
        <v>5419546143.4856634</v>
      </c>
      <c r="D81" s="41">
        <f>IF(ISBLANK('3.1 Nominal capital stock'!D81),NA(),'3.1 Nominal capital stock'!D81/'Historical population and GDP'!$N78)</f>
        <v>7700187427.7540741</v>
      </c>
      <c r="E81" s="41">
        <f>IF(ISBLANK('3.1 Nominal capital stock'!E81),NA(),'3.1 Nominal capital stock'!E81/'Historical population and GDP'!$N78)</f>
        <v>3668151011.7725711</v>
      </c>
      <c r="F81" s="41">
        <f>IF(ISBLANK('3.1 Nominal capital stock'!F81),NA(),'3.1 Nominal capital stock'!F81/'Historical population and GDP'!$N78)</f>
        <v>2398353493.5550179</v>
      </c>
      <c r="G81" s="41">
        <f>IF(ISBLANK('3.1 Nominal capital stock'!G81),NA(),'3.1 Nominal capital stock'!G81/'Historical population and GDP'!$N78)</f>
        <v>4731689998.4617538</v>
      </c>
      <c r="H81" s="41">
        <f>IF(ISBLANK('3.1 Nominal capital stock'!H81),NA(),'3.1 Nominal capital stock'!H81/'Historical population and GDP'!$N78)</f>
        <v>497065364.82718706</v>
      </c>
      <c r="I81" s="41">
        <f>IF(ISBLANK('3.1 Nominal capital stock'!I81),NA(),'3.1 Nominal capital stock'!I81/'Historical population and GDP'!$N78)</f>
        <v>1394588189.9779649</v>
      </c>
      <c r="J81" s="51">
        <f>IF(ISBLANK('3.1 Nominal capital stock'!J81),NA(),'3.1 Nominal capital stock'!J81/'Historical population and GDP'!$N78)</f>
        <v>944057161.78412485</v>
      </c>
      <c r="K81" s="41" t="e">
        <f>IF(ISBLANK('3.1 Nominal capital stock'!K81),NA(),'3.1 Nominal capital stock'!K81/'Historical population and GDP'!$N78)</f>
        <v>#N/A</v>
      </c>
      <c r="L81" s="41">
        <f>IF(ISBLANK('3.1 Nominal capital stock'!L81),NA(),'3.1 Nominal capital stock'!L81/'Historical population and GDP'!$N78)</f>
        <v>2281624404.0564394</v>
      </c>
      <c r="M81" s="41">
        <f>IF(ISBLANK('3.1 Nominal capital stock'!M81),NA(),'3.1 Nominal capital stock'!M81/'Historical population and GDP'!$N78)</f>
        <v>2862517116.1428528</v>
      </c>
      <c r="N81" s="41" t="e">
        <f>IF(ISBLANK('3.1 Nominal capital stock'!N81),NA(),'3.1 Nominal capital stock'!N81/'Historical population and GDP'!$N78)</f>
        <v>#N/A</v>
      </c>
      <c r="O81" s="41"/>
      <c r="P81" s="41">
        <f>IF(ISBLANK('3.1 Nominal capital stock'!P81),NA(),'3.1 Nominal capital stock'!P81/'Historical population and GDP'!$N78)</f>
        <v>18995447296.370605</v>
      </c>
      <c r="Q81" s="41">
        <f>IF(ISBLANK('3.1 Nominal capital stock'!Q81),NA(),'3.1 Nominal capital stock'!Q81/'Historical population and GDP'!$N78)</f>
        <v>7482786871.9613819</v>
      </c>
      <c r="R81" s="41">
        <f>IF(ISBLANK('3.1 Nominal capital stock'!R81),NA(),'3.1 Nominal capital stock'!R81/'Historical population and GDP'!$N78)</f>
        <v>26478234168.331985</v>
      </c>
      <c r="S81" s="13"/>
      <c r="U81" s="13"/>
      <c r="V81" s="13"/>
      <c r="W81" s="13"/>
      <c r="X81" s="13"/>
      <c r="Y81" s="13"/>
      <c r="Z81" s="13"/>
      <c r="AA81" s="13"/>
      <c r="AB81" s="24"/>
      <c r="AC81" s="24"/>
    </row>
    <row r="82" spans="1:29">
      <c r="A82" s="4">
        <f t="shared" si="1"/>
        <v>1944</v>
      </c>
      <c r="B82" s="41">
        <f>IF(ISBLANK('3.1 Nominal capital stock'!B82),NA(),'3.1 Nominal capital stock'!B82/'Historical population and GDP'!$N79)</f>
        <v>2292155328.9796658</v>
      </c>
      <c r="C82" s="41">
        <f>IF(ISBLANK('3.1 Nominal capital stock'!C82),NA(),'3.1 Nominal capital stock'!C82/'Historical population and GDP'!$N79)</f>
        <v>5382153108.6394472</v>
      </c>
      <c r="D82" s="41">
        <f>IF(ISBLANK('3.1 Nominal capital stock'!D82),NA(),'3.1 Nominal capital stock'!D82/'Historical population and GDP'!$N79)</f>
        <v>7674308437.619113</v>
      </c>
      <c r="E82" s="41">
        <f>IF(ISBLANK('3.1 Nominal capital stock'!E82),NA(),'3.1 Nominal capital stock'!E82/'Historical population and GDP'!$N79)</f>
        <v>3594243899.3999958</v>
      </c>
      <c r="F82" s="41">
        <f>IF(ISBLANK('3.1 Nominal capital stock'!F82),NA(),'3.1 Nominal capital stock'!F82/'Historical population and GDP'!$N79)</f>
        <v>2456390757.535841</v>
      </c>
      <c r="G82" s="41">
        <f>IF(ISBLANK('3.1 Nominal capital stock'!G82),NA(),'3.1 Nominal capital stock'!G82/'Historical population and GDP'!$N79)</f>
        <v>5062161798.1101599</v>
      </c>
      <c r="H82" s="41">
        <f>IF(ISBLANK('3.1 Nominal capital stock'!H82),NA(),'3.1 Nominal capital stock'!H82/'Historical population and GDP'!$N79)</f>
        <v>494045161.44479942</v>
      </c>
      <c r="I82" s="41">
        <f>IF(ISBLANK('3.1 Nominal capital stock'!I82),NA(),'3.1 Nominal capital stock'!I82/'Historical population and GDP'!$N79)</f>
        <v>1589500570.3936372</v>
      </c>
      <c r="J82" s="51">
        <f>IF(ISBLANK('3.1 Nominal capital stock'!J82),NA(),'3.1 Nominal capital stock'!J82/'Historical population and GDP'!$N79)</f>
        <v>979802044.27457452</v>
      </c>
      <c r="K82" s="41" t="e">
        <f>IF(ISBLANK('3.1 Nominal capital stock'!K82),NA(),'3.1 Nominal capital stock'!K82/'Historical population and GDP'!$N79)</f>
        <v>#N/A</v>
      </c>
      <c r="L82" s="41">
        <f>IF(ISBLANK('3.1 Nominal capital stock'!L82),NA(),'3.1 Nominal capital stock'!L82/'Historical population and GDP'!$N79)</f>
        <v>2413482976.7057533</v>
      </c>
      <c r="M82" s="41">
        <f>IF(ISBLANK('3.1 Nominal capital stock'!M82),NA(),'3.1 Nominal capital stock'!M82/'Historical population and GDP'!$N79)</f>
        <v>3072592394.5682306</v>
      </c>
      <c r="N82" s="41" t="e">
        <f>IF(ISBLANK('3.1 Nominal capital stock'!N82),NA(),'3.1 Nominal capital stock'!N82/'Historical population and GDP'!$N79)</f>
        <v>#N/A</v>
      </c>
      <c r="O82" s="41"/>
      <c r="P82" s="41">
        <f>IF(ISBLANK('3.1 Nominal capital stock'!P82),NA(),'3.1 Nominal capital stock'!P82/'Historical population and GDP'!$N79)</f>
        <v>19281150054.109909</v>
      </c>
      <c r="Q82" s="41">
        <f>IF(ISBLANK('3.1 Nominal capital stock'!Q82),NA(),'3.1 Nominal capital stock'!Q82/'Historical population and GDP'!$N79)</f>
        <v>8055377985.9421959</v>
      </c>
      <c r="R82" s="41">
        <f>IF(ISBLANK('3.1 Nominal capital stock'!R82),NA(),'3.1 Nominal capital stock'!R82/'Historical population and GDP'!$N79)</f>
        <v>27336528040.052105</v>
      </c>
      <c r="S82" s="13"/>
      <c r="U82" s="13"/>
      <c r="V82" s="13"/>
      <c r="W82" s="13"/>
      <c r="X82" s="13"/>
      <c r="Y82" s="13"/>
      <c r="Z82" s="13"/>
      <c r="AA82" s="13"/>
      <c r="AB82" s="24"/>
      <c r="AC82" s="24"/>
    </row>
    <row r="83" spans="1:29">
      <c r="A83" s="4">
        <f t="shared" si="1"/>
        <v>1945</v>
      </c>
      <c r="B83" s="41">
        <f>IF(ISBLANK('3.1 Nominal capital stock'!B83),NA(),'3.1 Nominal capital stock'!B83/'Historical population and GDP'!$N80)</f>
        <v>2211527376.4123874</v>
      </c>
      <c r="C83" s="41">
        <f>IF(ISBLANK('3.1 Nominal capital stock'!C83),NA(),'3.1 Nominal capital stock'!C83/'Historical population and GDP'!$N80)</f>
        <v>5138863429.3168077</v>
      </c>
      <c r="D83" s="41">
        <f>IF(ISBLANK('3.1 Nominal capital stock'!D83),NA(),'3.1 Nominal capital stock'!D83/'Historical population and GDP'!$N80)</f>
        <v>7350390805.7291956</v>
      </c>
      <c r="E83" s="41">
        <f>IF(ISBLANK('3.1 Nominal capital stock'!E83),NA(),'3.1 Nominal capital stock'!E83/'Historical population and GDP'!$N80)</f>
        <v>3392302621.520402</v>
      </c>
      <c r="F83" s="41">
        <f>IF(ISBLANK('3.1 Nominal capital stock'!F83),NA(),'3.1 Nominal capital stock'!F83/'Historical population and GDP'!$N80)</f>
        <v>2709997252.6845593</v>
      </c>
      <c r="G83" s="41">
        <f>IF(ISBLANK('3.1 Nominal capital stock'!G83),NA(),'3.1 Nominal capital stock'!G83/'Historical population and GDP'!$N80)</f>
        <v>5155491454.7033672</v>
      </c>
      <c r="H83" s="41">
        <f>IF(ISBLANK('3.1 Nominal capital stock'!H83),NA(),'3.1 Nominal capital stock'!H83/'Historical population and GDP'!$N80)</f>
        <v>470282591.60201931</v>
      </c>
      <c r="I83" s="41">
        <f>IF(ISBLANK('3.1 Nominal capital stock'!I83),NA(),'3.1 Nominal capital stock'!I83/'Historical population and GDP'!$N80)</f>
        <v>1704218066.5704091</v>
      </c>
      <c r="J83" s="51">
        <f>IF(ISBLANK('3.1 Nominal capital stock'!J83),NA(),'3.1 Nominal capital stock'!J83/'Historical population and GDP'!$N80)</f>
        <v>1061597427.4675446</v>
      </c>
      <c r="K83" s="41" t="e">
        <f>IF(ISBLANK('3.1 Nominal capital stock'!K83),NA(),'3.1 Nominal capital stock'!K83/'Historical population and GDP'!$N80)</f>
        <v>#N/A</v>
      </c>
      <c r="L83" s="41">
        <f>IF(ISBLANK('3.1 Nominal capital stock'!L83),NA(),'3.1 Nominal capital stock'!L83/'Historical population and GDP'!$N80)</f>
        <v>2443330704.2919316</v>
      </c>
      <c r="M83" s="41">
        <f>IF(ISBLANK('3.1 Nominal capital stock'!M83),NA(),'3.1 Nominal capital stock'!M83/'Historical population and GDP'!$N80)</f>
        <v>3479522487.0238781</v>
      </c>
      <c r="N83" s="41" t="e">
        <f>IF(ISBLANK('3.1 Nominal capital stock'!N83),NA(),'3.1 Nominal capital stock'!N83/'Historical population and GDP'!$N80)</f>
        <v>#N/A</v>
      </c>
      <c r="O83" s="41"/>
      <c r="P83" s="41">
        <f>IF(ISBLANK('3.1 Nominal capital stock'!P83),NA(),'3.1 Nominal capital stock'!P83/'Historical population and GDP'!$N80)</f>
        <v>19078464726.239544</v>
      </c>
      <c r="Q83" s="41">
        <f>IF(ISBLANK('3.1 Nominal capital stock'!Q83),NA(),'3.1 Nominal capital stock'!Q83/'Historical population and GDP'!$N80)</f>
        <v>8688668685.3537636</v>
      </c>
      <c r="R83" s="41">
        <f>IF(ISBLANK('3.1 Nominal capital stock'!R83),NA(),'3.1 Nominal capital stock'!R83/'Historical population and GDP'!$N80)</f>
        <v>27767133411.593307</v>
      </c>
      <c r="S83" s="13"/>
      <c r="U83" s="13"/>
      <c r="V83" s="13"/>
      <c r="W83" s="13"/>
      <c r="X83" s="13"/>
      <c r="Y83" s="13"/>
      <c r="Z83" s="13"/>
      <c r="AA83" s="13"/>
      <c r="AB83" s="24"/>
      <c r="AC83" s="24"/>
    </row>
    <row r="84" spans="1:29">
      <c r="A84" s="4">
        <f t="shared" si="1"/>
        <v>1946</v>
      </c>
      <c r="B84" s="41">
        <f>IF(ISBLANK('3.1 Nominal capital stock'!B84),NA(),'3.1 Nominal capital stock'!B84/'Historical population and GDP'!$N81)</f>
        <v>2156924585.2752428</v>
      </c>
      <c r="C84" s="41">
        <f>IF(ISBLANK('3.1 Nominal capital stock'!C84),NA(),'3.1 Nominal capital stock'!C84/'Historical population and GDP'!$N81)</f>
        <v>4996754991.6920156</v>
      </c>
      <c r="D84" s="41">
        <f>IF(ISBLANK('3.1 Nominal capital stock'!D84),NA(),'3.1 Nominal capital stock'!D84/'Historical population and GDP'!$N81)</f>
        <v>7153679576.9672585</v>
      </c>
      <c r="E84" s="41">
        <f>IF(ISBLANK('3.1 Nominal capital stock'!E84),NA(),'3.1 Nominal capital stock'!E84/'Historical population and GDP'!$N81)</f>
        <v>3282970110.5876603</v>
      </c>
      <c r="F84" s="41">
        <f>IF(ISBLANK('3.1 Nominal capital stock'!F84),NA(),'3.1 Nominal capital stock'!F84/'Historical population and GDP'!$N81)</f>
        <v>2949978463.1885128</v>
      </c>
      <c r="G84" s="41">
        <f>IF(ISBLANK('3.1 Nominal capital stock'!G84),NA(),'3.1 Nominal capital stock'!G84/'Historical population and GDP'!$N81)</f>
        <v>5208013627.0091801</v>
      </c>
      <c r="H84" s="41">
        <f>IF(ISBLANK('3.1 Nominal capital stock'!H84),NA(),'3.1 Nominal capital stock'!H84/'Historical population and GDP'!$N81)</f>
        <v>504218499.96887302</v>
      </c>
      <c r="I84" s="41">
        <f>IF(ISBLANK('3.1 Nominal capital stock'!I84),NA(),'3.1 Nominal capital stock'!I84/'Historical population and GDP'!$N81)</f>
        <v>1805979289.8560321</v>
      </c>
      <c r="J84" s="51">
        <f>IF(ISBLANK('3.1 Nominal capital stock'!J84),NA(),'3.1 Nominal capital stock'!J84/'Historical population and GDP'!$N81)</f>
        <v>1113793373.62305</v>
      </c>
      <c r="K84" s="41" t="e">
        <f>IF(ISBLANK('3.1 Nominal capital stock'!K84),NA(),'3.1 Nominal capital stock'!K84/'Historical population and GDP'!$N81)</f>
        <v>#N/A</v>
      </c>
      <c r="L84" s="41">
        <f>IF(ISBLANK('3.1 Nominal capital stock'!L84),NA(),'3.1 Nominal capital stock'!L84/'Historical population and GDP'!$N81)</f>
        <v>2479362399.0409746</v>
      </c>
      <c r="M84" s="41">
        <f>IF(ISBLANK('3.1 Nominal capital stock'!M84),NA(),'3.1 Nominal capital stock'!M84/'Historical population and GDP'!$N81)</f>
        <v>4010032201.1839409</v>
      </c>
      <c r="N84" s="41" t="e">
        <f>IF(ISBLANK('3.1 Nominal capital stock'!N84),NA(),'3.1 Nominal capital stock'!N84/'Historical population and GDP'!$N81)</f>
        <v>#N/A</v>
      </c>
      <c r="O84" s="41"/>
      <c r="P84" s="41">
        <f>IF(ISBLANK('3.1 Nominal capital stock'!P84),NA(),'3.1 Nominal capital stock'!P84/'Historical population and GDP'!$N81)</f>
        <v>19098860277.721485</v>
      </c>
      <c r="Q84" s="41">
        <f>IF(ISBLANK('3.1 Nominal capital stock'!Q84),NA(),'3.1 Nominal capital stock'!Q84/'Historical population and GDP'!$N81)</f>
        <v>9409167263.7039986</v>
      </c>
      <c r="R84" s="41">
        <f>IF(ISBLANK('3.1 Nominal capital stock'!R84),NA(),'3.1 Nominal capital stock'!R84/'Historical population and GDP'!$N81)</f>
        <v>28508027541.425484</v>
      </c>
      <c r="S84" s="13"/>
      <c r="U84" s="13"/>
      <c r="V84" s="13"/>
      <c r="W84" s="13"/>
      <c r="X84" s="13"/>
      <c r="Y84" s="13"/>
      <c r="Z84" s="13"/>
      <c r="AA84" s="13"/>
      <c r="AB84" s="24"/>
      <c r="AC84" s="24"/>
    </row>
    <row r="85" spans="1:29">
      <c r="A85" s="4">
        <f t="shared" si="1"/>
        <v>1947</v>
      </c>
      <c r="B85" s="41">
        <f>IF(ISBLANK('3.1 Nominal capital stock'!B85),NA(),'3.1 Nominal capital stock'!B85/'Historical population and GDP'!$N82)</f>
        <v>2168687472.922421</v>
      </c>
      <c r="C85" s="41">
        <f>IF(ISBLANK('3.1 Nominal capital stock'!C85),NA(),'3.1 Nominal capital stock'!C85/'Historical population and GDP'!$N82)</f>
        <v>4981572489.3241119</v>
      </c>
      <c r="D85" s="41">
        <f>IF(ISBLANK('3.1 Nominal capital stock'!D85),NA(),'3.1 Nominal capital stock'!D85/'Historical population and GDP'!$N82)</f>
        <v>7150259962.2465334</v>
      </c>
      <c r="E85" s="41">
        <f>IF(ISBLANK('3.1 Nominal capital stock'!E85),NA(),'3.1 Nominal capital stock'!E85/'Historical population and GDP'!$N82)</f>
        <v>3176694833.2169795</v>
      </c>
      <c r="F85" s="41">
        <f>IF(ISBLANK('3.1 Nominal capital stock'!F85),NA(),'3.1 Nominal capital stock'!F85/'Historical population and GDP'!$N82)</f>
        <v>3427190600.4801154</v>
      </c>
      <c r="G85" s="41">
        <f>IF(ISBLANK('3.1 Nominal capital stock'!G85),NA(),'3.1 Nominal capital stock'!G85/'Historical population and GDP'!$N82)</f>
        <v>5251231240.1570807</v>
      </c>
      <c r="H85" s="41">
        <f>IF(ISBLANK('3.1 Nominal capital stock'!H85),NA(),'3.1 Nominal capital stock'!H85/'Historical population and GDP'!$N82)</f>
        <v>534268571.86310703</v>
      </c>
      <c r="I85" s="41">
        <f>IF(ISBLANK('3.1 Nominal capital stock'!I85),NA(),'3.1 Nominal capital stock'!I85/'Historical population and GDP'!$N82)</f>
        <v>1973844681.895025</v>
      </c>
      <c r="J85" s="51">
        <f>IF(ISBLANK('3.1 Nominal capital stock'!J85),NA(),'3.1 Nominal capital stock'!J85/'Historical population and GDP'!$N82)</f>
        <v>1240487628.0339601</v>
      </c>
      <c r="K85" s="41" t="e">
        <f>IF(ISBLANK('3.1 Nominal capital stock'!K85),NA(),'3.1 Nominal capital stock'!K85/'Historical population and GDP'!$N82)</f>
        <v>#N/A</v>
      </c>
      <c r="L85" s="41">
        <f>IF(ISBLANK('3.1 Nominal capital stock'!L85),NA(),'3.1 Nominal capital stock'!L85/'Historical population and GDP'!$N82)</f>
        <v>2593313944.1808891</v>
      </c>
      <c r="M85" s="41">
        <f>IF(ISBLANK('3.1 Nominal capital stock'!M85),NA(),'3.1 Nominal capital stock'!M85/'Historical population and GDP'!$N82)</f>
        <v>4569338845.7634993</v>
      </c>
      <c r="N85" s="41" t="e">
        <f>IF(ISBLANK('3.1 Nominal capital stock'!N85),NA(),'3.1 Nominal capital stock'!N85/'Historical population and GDP'!$N82)</f>
        <v>#N/A</v>
      </c>
      <c r="O85" s="41"/>
      <c r="P85" s="41">
        <f>IF(ISBLANK('3.1 Nominal capital stock'!P85),NA(),'3.1 Nominal capital stock'!P85/'Historical population and GDP'!$N82)</f>
        <v>19539645207.963818</v>
      </c>
      <c r="Q85" s="41">
        <f>IF(ISBLANK('3.1 Nominal capital stock'!Q85),NA(),'3.1 Nominal capital stock'!Q85/'Historical population and GDP'!$N82)</f>
        <v>10376985099.873373</v>
      </c>
      <c r="R85" s="41">
        <f>IF(ISBLANK('3.1 Nominal capital stock'!R85),NA(),'3.1 Nominal capital stock'!R85/'Historical population and GDP'!$N82)</f>
        <v>29916630307.837189</v>
      </c>
      <c r="S85" s="13"/>
      <c r="U85" s="13"/>
      <c r="V85" s="13"/>
      <c r="W85" s="13"/>
      <c r="X85" s="13"/>
      <c r="Y85" s="13"/>
      <c r="Z85" s="13"/>
      <c r="AA85" s="13"/>
      <c r="AB85" s="24"/>
      <c r="AC85" s="24"/>
    </row>
    <row r="86" spans="1:29">
      <c r="A86" s="4">
        <f t="shared" si="1"/>
        <v>1948</v>
      </c>
      <c r="B86" s="41">
        <f>IF(ISBLANK('3.1 Nominal capital stock'!B86),NA(),'3.1 Nominal capital stock'!B86/'Historical population and GDP'!$N83)</f>
        <v>2154788287.270915</v>
      </c>
      <c r="C86" s="41">
        <f>IF(ISBLANK('3.1 Nominal capital stock'!C86),NA(),'3.1 Nominal capital stock'!C86/'Historical population and GDP'!$N83)</f>
        <v>4699428979.7365332</v>
      </c>
      <c r="D86" s="41">
        <f>IF(ISBLANK('3.1 Nominal capital stock'!D86),NA(),'3.1 Nominal capital stock'!D86/'Historical population and GDP'!$N83)</f>
        <v>6854217267.0074482</v>
      </c>
      <c r="E86" s="41">
        <f>IF(ISBLANK('3.1 Nominal capital stock'!E86),NA(),'3.1 Nominal capital stock'!E86/'Historical population and GDP'!$N83)</f>
        <v>2988903251.1846838</v>
      </c>
      <c r="F86" s="41">
        <f>IF(ISBLANK('3.1 Nominal capital stock'!F86),NA(),'3.1 Nominal capital stock'!F86/'Historical population and GDP'!$N83)</f>
        <v>3679316926.7116561</v>
      </c>
      <c r="G86" s="41">
        <f>IF(ISBLANK('3.1 Nominal capital stock'!G86),NA(),'3.1 Nominal capital stock'!G86/'Historical population and GDP'!$N83)</f>
        <v>5034610146.2172194</v>
      </c>
      <c r="H86" s="41">
        <f>IF(ISBLANK('3.1 Nominal capital stock'!H86),NA(),'3.1 Nominal capital stock'!H86/'Historical population and GDP'!$N83)</f>
        <v>558878956.97815633</v>
      </c>
      <c r="I86" s="41">
        <f>IF(ISBLANK('3.1 Nominal capital stock'!I86),NA(),'3.1 Nominal capital stock'!I86/'Historical population and GDP'!$N83)</f>
        <v>1989260277.028856</v>
      </c>
      <c r="J86" s="51">
        <f>IF(ISBLANK('3.1 Nominal capital stock'!J86),NA(),'3.1 Nominal capital stock'!J86/'Historical population and GDP'!$N83)</f>
        <v>1349392694.2193327</v>
      </c>
      <c r="K86" s="41" t="e">
        <f>IF(ISBLANK('3.1 Nominal capital stock'!K86),NA(),'3.1 Nominal capital stock'!K86/'Historical population and GDP'!$N83)</f>
        <v>#N/A</v>
      </c>
      <c r="L86" s="41">
        <f>IF(ISBLANK('3.1 Nominal capital stock'!L86),NA(),'3.1 Nominal capital stock'!L86/'Historical population and GDP'!$N83)</f>
        <v>2547199327.3242497</v>
      </c>
      <c r="M86" s="41">
        <f>IF(ISBLANK('3.1 Nominal capital stock'!M86),NA(),'3.1 Nominal capital stock'!M86/'Historical population and GDP'!$N83)</f>
        <v>4862816091.4234114</v>
      </c>
      <c r="N86" s="41" t="e">
        <f>IF(ISBLANK('3.1 Nominal capital stock'!N86),NA(),'3.1 Nominal capital stock'!N86/'Historical population and GDP'!$N83)</f>
        <v>#N/A</v>
      </c>
      <c r="O86" s="41"/>
      <c r="P86" s="41">
        <f>IF(ISBLANK('3.1 Nominal capital stock'!P86),NA(),'3.1 Nominal capital stock'!P86/'Historical population and GDP'!$N83)</f>
        <v>19115926548.099163</v>
      </c>
      <c r="Q86" s="41">
        <f>IF(ISBLANK('3.1 Nominal capital stock'!Q86),NA(),'3.1 Nominal capital stock'!Q86/'Historical population and GDP'!$N83)</f>
        <v>10748668389.99585</v>
      </c>
      <c r="R86" s="41">
        <f>IF(ISBLANK('3.1 Nominal capital stock'!R86),NA(),'3.1 Nominal capital stock'!R86/'Historical population and GDP'!$N83)</f>
        <v>29864594938.095013</v>
      </c>
      <c r="S86" s="13"/>
      <c r="U86" s="13"/>
      <c r="V86" s="13"/>
      <c r="W86" s="13"/>
      <c r="X86" s="13"/>
      <c r="Y86" s="13"/>
      <c r="Z86" s="13"/>
      <c r="AA86" s="13"/>
      <c r="AB86" s="24"/>
      <c r="AC86" s="24"/>
    </row>
    <row r="87" spans="1:29">
      <c r="A87" s="4">
        <f t="shared" si="1"/>
        <v>1949</v>
      </c>
      <c r="B87" s="41">
        <f>IF(ISBLANK('3.1 Nominal capital stock'!B87),NA(),'3.1 Nominal capital stock'!B87/'Historical population and GDP'!$N84)</f>
        <v>2375217772.5064116</v>
      </c>
      <c r="C87" s="41">
        <f>IF(ISBLANK('3.1 Nominal capital stock'!C87),NA(),'3.1 Nominal capital stock'!C87/'Historical population and GDP'!$N84)</f>
        <v>4821006905.1076765</v>
      </c>
      <c r="D87" s="41">
        <f>IF(ISBLANK('3.1 Nominal capital stock'!D87),NA(),'3.1 Nominal capital stock'!D87/'Historical population and GDP'!$N84)</f>
        <v>7196224677.6140871</v>
      </c>
      <c r="E87" s="41">
        <f>IF(ISBLANK('3.1 Nominal capital stock'!E87),NA(),'3.1 Nominal capital stock'!E87/'Historical population and GDP'!$N84)</f>
        <v>3037894092.1774201</v>
      </c>
      <c r="F87" s="41">
        <f>IF(ISBLANK('3.1 Nominal capital stock'!F87),NA(),'3.1 Nominal capital stock'!F87/'Historical population and GDP'!$N84)</f>
        <v>4223473379.3703785</v>
      </c>
      <c r="G87" s="41">
        <f>IF(ISBLANK('3.1 Nominal capital stock'!G87),NA(),'3.1 Nominal capital stock'!G87/'Historical population and GDP'!$N84)</f>
        <v>5282581746.8091507</v>
      </c>
      <c r="H87" s="41">
        <f>IF(ISBLANK('3.1 Nominal capital stock'!H87),NA(),'3.1 Nominal capital stock'!H87/'Historical population and GDP'!$N84)</f>
        <v>680184668.19072974</v>
      </c>
      <c r="I87" s="41">
        <f>IF(ISBLANK('3.1 Nominal capital stock'!I87),NA(),'3.1 Nominal capital stock'!I87/'Historical population and GDP'!$N84)</f>
        <v>2145212847.6789019</v>
      </c>
      <c r="J87" s="51">
        <f>IF(ISBLANK('3.1 Nominal capital stock'!J87),NA(),'3.1 Nominal capital stock'!J87/'Historical population and GDP'!$N84)</f>
        <v>1643486178.785553</v>
      </c>
      <c r="K87" s="41" t="e">
        <f>IF(ISBLANK('3.1 Nominal capital stock'!K87),NA(),'3.1 Nominal capital stock'!K87/'Historical population and GDP'!$N84)</f>
        <v>#N/A</v>
      </c>
      <c r="L87" s="41">
        <f>IF(ISBLANK('3.1 Nominal capital stock'!L87),NA(),'3.1 Nominal capital stock'!L87/'Historical population and GDP'!$N84)</f>
        <v>2711153096.4783788</v>
      </c>
      <c r="M87" s="41">
        <f>IF(ISBLANK('3.1 Nominal capital stock'!M87),NA(),'3.1 Nominal capital stock'!M87/'Historical population and GDP'!$N84)</f>
        <v>5727479642.015584</v>
      </c>
      <c r="N87" s="41" t="e">
        <f>IF(ISBLANK('3.1 Nominal capital stock'!N87),NA(),'3.1 Nominal capital stock'!N87/'Historical population and GDP'!$N84)</f>
        <v>#N/A</v>
      </c>
      <c r="O87" s="41"/>
      <c r="P87" s="41">
        <f>IF(ISBLANK('3.1 Nominal capital stock'!P87),NA(),'3.1 Nominal capital stock'!P87/'Historical population and GDP'!$N84)</f>
        <v>20420358564.161766</v>
      </c>
      <c r="Q87" s="41">
        <f>IF(ISBLANK('3.1 Nominal capital stock'!Q87),NA(),'3.1 Nominal capital stock'!Q87/'Historical population and GDP'!$N84)</f>
        <v>12227331764.958418</v>
      </c>
      <c r="R87" s="41">
        <f>IF(ISBLANK('3.1 Nominal capital stock'!R87),NA(),'3.1 Nominal capital stock'!R87/'Historical population and GDP'!$N84)</f>
        <v>32647690329.120182</v>
      </c>
      <c r="S87" s="13"/>
      <c r="U87" s="13"/>
      <c r="V87" s="13"/>
      <c r="W87" s="13"/>
      <c r="X87" s="13"/>
      <c r="Y87" s="13"/>
      <c r="Z87" s="13"/>
      <c r="AA87" s="13"/>
      <c r="AB87" s="24"/>
      <c r="AC87" s="24"/>
    </row>
    <row r="88" spans="1:29">
      <c r="A88" s="4">
        <f t="shared" si="1"/>
        <v>1950</v>
      </c>
      <c r="B88" s="41">
        <f>IF(ISBLANK('3.1 Nominal capital stock'!B88),NA(),'3.1 Nominal capital stock'!B88/'Historical population and GDP'!$N85)</f>
        <v>2627552333.4077139</v>
      </c>
      <c r="C88" s="41">
        <f>IF(ISBLANK('3.1 Nominal capital stock'!C88),NA(),'3.1 Nominal capital stock'!C88/'Historical population and GDP'!$N85)</f>
        <v>4897219459.0762501</v>
      </c>
      <c r="D88" s="41">
        <f>IF(ISBLANK('3.1 Nominal capital stock'!D88),NA(),'3.1 Nominal capital stock'!D88/'Historical population and GDP'!$N85)</f>
        <v>7524771792.483964</v>
      </c>
      <c r="E88" s="41">
        <f>IF(ISBLANK('3.1 Nominal capital stock'!E88),NA(),'3.1 Nominal capital stock'!E88/'Historical population and GDP'!$N85)</f>
        <v>3237357507.1334043</v>
      </c>
      <c r="F88" s="41">
        <f>IF(ISBLANK('3.1 Nominal capital stock'!F88),NA(),'3.1 Nominal capital stock'!F88/'Historical population and GDP'!$N85)</f>
        <v>4802594518.3257122</v>
      </c>
      <c r="G88" s="41">
        <f>IF(ISBLANK('3.1 Nominal capital stock'!G88),NA(),'3.1 Nominal capital stock'!G88/'Historical population and GDP'!$N85)</f>
        <v>5565929921.0032701</v>
      </c>
      <c r="H88" s="41">
        <f>IF(ISBLANK('3.1 Nominal capital stock'!H88),NA(),'3.1 Nominal capital stock'!H88/'Historical population and GDP'!$N85)</f>
        <v>941107246.72708929</v>
      </c>
      <c r="I88" s="41">
        <f>IF(ISBLANK('3.1 Nominal capital stock'!I88),NA(),'3.1 Nominal capital stock'!I88/'Historical population and GDP'!$N85)</f>
        <v>2299188637.9939103</v>
      </c>
      <c r="J88" s="51">
        <f>IF(ISBLANK('3.1 Nominal capital stock'!J88),NA(),'3.1 Nominal capital stock'!J88/'Historical population and GDP'!$N85)</f>
        <v>1838001093.1908267</v>
      </c>
      <c r="K88" s="41" t="e">
        <f>IF(ISBLANK('3.1 Nominal capital stock'!K88),NA(),'3.1 Nominal capital stock'!K88/'Historical population and GDP'!$N85)</f>
        <v>#N/A</v>
      </c>
      <c r="L88" s="41">
        <f>IF(ISBLANK('3.1 Nominal capital stock'!L88),NA(),'3.1 Nominal capital stock'!L88/'Historical population and GDP'!$N85)</f>
        <v>2892281789.1901512</v>
      </c>
      <c r="M88" s="41">
        <f>IF(ISBLANK('3.1 Nominal capital stock'!M88),NA(),'3.1 Nominal capital stock'!M88/'Historical population and GDP'!$N85)</f>
        <v>6745458961.6738548</v>
      </c>
      <c r="N88" s="41" t="e">
        <f>IF(ISBLANK('3.1 Nominal capital stock'!N88),NA(),'3.1 Nominal capital stock'!N88/'Historical population and GDP'!$N85)</f>
        <v>#N/A</v>
      </c>
      <c r="O88" s="41"/>
      <c r="P88" s="41">
        <f>IF(ISBLANK('3.1 Nominal capital stock'!P88),NA(),'3.1 Nominal capital stock'!P88/'Historical population and GDP'!$N85)</f>
        <v>22071760985.673439</v>
      </c>
      <c r="Q88" s="41">
        <f>IF(ISBLANK('3.1 Nominal capital stock'!Q88),NA(),'3.1 Nominal capital stock'!Q88/'Historical population and GDP'!$N85)</f>
        <v>13774930482.048744</v>
      </c>
      <c r="R88" s="41">
        <f>IF(ISBLANK('3.1 Nominal capital stock'!R88),NA(),'3.1 Nominal capital stock'!R88/'Historical population and GDP'!$N85)</f>
        <v>35846691467.722183</v>
      </c>
      <c r="S88" s="13"/>
      <c r="U88" s="13"/>
      <c r="V88" s="13"/>
      <c r="W88" s="13"/>
      <c r="X88" s="13"/>
      <c r="Y88" s="13"/>
      <c r="Z88" s="13"/>
      <c r="AA88" s="13"/>
      <c r="AB88" s="24"/>
      <c r="AC88" s="24"/>
    </row>
    <row r="89" spans="1:29">
      <c r="A89" s="4">
        <f t="shared" si="1"/>
        <v>1951</v>
      </c>
      <c r="B89" s="41">
        <f>IF(ISBLANK('3.1 Nominal capital stock'!B89),NA(),'3.1 Nominal capital stock'!B89/'Historical population and GDP'!$N86)</f>
        <v>2738614914.5109353</v>
      </c>
      <c r="C89" s="41">
        <f>IF(ISBLANK('3.1 Nominal capital stock'!C89),NA(),'3.1 Nominal capital stock'!C89/'Historical population and GDP'!$N86)</f>
        <v>4995611487.9439468</v>
      </c>
      <c r="D89" s="41">
        <f>IF(ISBLANK('3.1 Nominal capital stock'!D89),NA(),'3.1 Nominal capital stock'!D89/'Historical population and GDP'!$N86)</f>
        <v>7734226402.4548826</v>
      </c>
      <c r="E89" s="41">
        <f>IF(ISBLANK('3.1 Nominal capital stock'!E89),NA(),'3.1 Nominal capital stock'!E89/'Historical population and GDP'!$N86)</f>
        <v>3382719984.0724354</v>
      </c>
      <c r="F89" s="41">
        <f>IF(ISBLANK('3.1 Nominal capital stock'!F89),NA(),'3.1 Nominal capital stock'!F89/'Historical population and GDP'!$N86)</f>
        <v>5357263382.0803499</v>
      </c>
      <c r="G89" s="41">
        <f>IF(ISBLANK('3.1 Nominal capital stock'!G89),NA(),'3.1 Nominal capital stock'!G89/'Historical population and GDP'!$N86)</f>
        <v>5672973342.9706268</v>
      </c>
      <c r="H89" s="41">
        <f>IF(ISBLANK('3.1 Nominal capital stock'!H89),NA(),'3.1 Nominal capital stock'!H89/'Historical population and GDP'!$N86)</f>
        <v>1136530822.7291119</v>
      </c>
      <c r="I89" s="41">
        <f>IF(ISBLANK('3.1 Nominal capital stock'!I89),NA(),'3.1 Nominal capital stock'!I89/'Historical population and GDP'!$N86)</f>
        <v>2390357534.972177</v>
      </c>
      <c r="J89" s="51">
        <f>IF(ISBLANK('3.1 Nominal capital stock'!J89),NA(),'3.1 Nominal capital stock'!J89/'Historical population and GDP'!$N86)</f>
        <v>1982388160.4513953</v>
      </c>
      <c r="K89" s="41" t="e">
        <f>IF(ISBLANK('3.1 Nominal capital stock'!K89),NA(),'3.1 Nominal capital stock'!K89/'Historical population and GDP'!$N86)</f>
        <v>#N/A</v>
      </c>
      <c r="L89" s="41">
        <f>IF(ISBLANK('3.1 Nominal capital stock'!L89),NA(),'3.1 Nominal capital stock'!L89/'Historical population and GDP'!$N86)</f>
        <v>3098889802.4737492</v>
      </c>
      <c r="M89" s="41">
        <f>IF(ISBLANK('3.1 Nominal capital stock'!M89),NA(),'3.1 Nominal capital stock'!M89/'Historical population and GDP'!$N86)</f>
        <v>7435457790.245739</v>
      </c>
      <c r="N89" s="41" t="e">
        <f>IF(ISBLANK('3.1 Nominal capital stock'!N89),NA(),'3.1 Nominal capital stock'!N89/'Historical population and GDP'!$N86)</f>
        <v>#N/A</v>
      </c>
      <c r="O89" s="41"/>
      <c r="P89" s="41">
        <f>IF(ISBLANK('3.1 Nominal capital stock'!P89),NA(),'3.1 Nominal capital stock'!P89/'Historical population and GDP'!$N86)</f>
        <v>23283713934.307407</v>
      </c>
      <c r="Q89" s="41">
        <f>IF(ISBLANK('3.1 Nominal capital stock'!Q89),NA(),'3.1 Nominal capital stock'!Q89/'Historical population and GDP'!$N86)</f>
        <v>14907093288.143061</v>
      </c>
      <c r="R89" s="41">
        <f>IF(ISBLANK('3.1 Nominal capital stock'!R89),NA(),'3.1 Nominal capital stock'!R89/'Historical population and GDP'!$N86)</f>
        <v>38190807222.45047</v>
      </c>
      <c r="S89" s="13"/>
      <c r="U89" s="13"/>
      <c r="V89" s="13"/>
      <c r="W89" s="13"/>
      <c r="X89" s="13"/>
      <c r="Y89" s="13"/>
      <c r="Z89" s="13"/>
      <c r="AA89" s="13"/>
      <c r="AB89" s="24"/>
      <c r="AC89" s="24"/>
    </row>
    <row r="90" spans="1:29">
      <c r="A90" s="4">
        <f t="shared" si="1"/>
        <v>1952</v>
      </c>
      <c r="B90" s="41">
        <f>IF(ISBLANK('3.1 Nominal capital stock'!B90),NA(),'3.1 Nominal capital stock'!B90/'Historical population and GDP'!$N87)</f>
        <v>2780271608.0788164</v>
      </c>
      <c r="C90" s="41">
        <f>IF(ISBLANK('3.1 Nominal capital stock'!C90),NA(),'3.1 Nominal capital stock'!C90/'Historical population and GDP'!$N87)</f>
        <v>4849721557.9003201</v>
      </c>
      <c r="D90" s="41">
        <f>IF(ISBLANK('3.1 Nominal capital stock'!D90),NA(),'3.1 Nominal capital stock'!D90/'Historical population and GDP'!$N87)</f>
        <v>7629993165.9791365</v>
      </c>
      <c r="E90" s="41">
        <f>IF(ISBLANK('3.1 Nominal capital stock'!E90),NA(),'3.1 Nominal capital stock'!E90/'Historical population and GDP'!$N87)</f>
        <v>3324727512.0587749</v>
      </c>
      <c r="F90" s="41">
        <f>IF(ISBLANK('3.1 Nominal capital stock'!F90),NA(),'3.1 Nominal capital stock'!F90/'Historical population and GDP'!$N87)</f>
        <v>5660012585.2520981</v>
      </c>
      <c r="G90" s="41">
        <f>IF(ISBLANK('3.1 Nominal capital stock'!G90),NA(),'3.1 Nominal capital stock'!G90/'Historical population and GDP'!$N87)</f>
        <v>5525839289.3733358</v>
      </c>
      <c r="H90" s="41">
        <f>IF(ISBLANK('3.1 Nominal capital stock'!H90),NA(),'3.1 Nominal capital stock'!H90/'Historical population and GDP'!$N87)</f>
        <v>1269471163.8716385</v>
      </c>
      <c r="I90" s="41">
        <f>IF(ISBLANK('3.1 Nominal capital stock'!I90),NA(),'3.1 Nominal capital stock'!I90/'Historical population and GDP'!$N87)</f>
        <v>2389700221.5502801</v>
      </c>
      <c r="J90" s="51">
        <f>IF(ISBLANK('3.1 Nominal capital stock'!J90),NA(),'3.1 Nominal capital stock'!J90/'Historical population and GDP'!$N87)</f>
        <v>2167739689.8257136</v>
      </c>
      <c r="K90" s="41" t="e">
        <f>IF(ISBLANK('3.1 Nominal capital stock'!K90),NA(),'3.1 Nominal capital stock'!K90/'Historical population and GDP'!$N87)</f>
        <v>#N/A</v>
      </c>
      <c r="L90" s="41">
        <f>IF(ISBLANK('3.1 Nominal capital stock'!L90),NA(),'3.1 Nominal capital stock'!L90/'Historical population and GDP'!$N87)</f>
        <v>3241772950.2278895</v>
      </c>
      <c r="M90" s="41">
        <f>IF(ISBLANK('3.1 Nominal capital stock'!M90),NA(),'3.1 Nominal capital stock'!M90/'Historical population and GDP'!$N87)</f>
        <v>7470781291.3459139</v>
      </c>
      <c r="N90" s="41" t="e">
        <f>IF(ISBLANK('3.1 Nominal capital stock'!N90),NA(),'3.1 Nominal capital stock'!N90/'Historical population and GDP'!$N87)</f>
        <v>#N/A</v>
      </c>
      <c r="O90" s="41"/>
      <c r="P90" s="41">
        <f>IF(ISBLANK('3.1 Nominal capital stock'!P90),NA(),'3.1 Nominal capital stock'!P90/'Historical population and GDP'!$N87)</f>
        <v>23410043716.534985</v>
      </c>
      <c r="Q90" s="41">
        <f>IF(ISBLANK('3.1 Nominal capital stock'!Q90),NA(),'3.1 Nominal capital stock'!Q90/'Historical population and GDP'!$N87)</f>
        <v>15269994152.949797</v>
      </c>
      <c r="R90" s="41">
        <f>IF(ISBLANK('3.1 Nominal capital stock'!R90),NA(),'3.1 Nominal capital stock'!R90/'Historical population and GDP'!$N87)</f>
        <v>38680037869.484779</v>
      </c>
      <c r="S90" s="13"/>
      <c r="U90" s="13"/>
      <c r="V90" s="13"/>
      <c r="W90" s="13"/>
      <c r="X90" s="13"/>
      <c r="Y90" s="13"/>
      <c r="Z90" s="13"/>
      <c r="AA90" s="13"/>
      <c r="AB90" s="24"/>
      <c r="AC90" s="24"/>
    </row>
    <row r="91" spans="1:29">
      <c r="A91" s="4">
        <f t="shared" si="1"/>
        <v>1953</v>
      </c>
      <c r="B91" s="41">
        <f>IF(ISBLANK('3.1 Nominal capital stock'!B91),NA(),'3.1 Nominal capital stock'!B91/'Historical population and GDP'!$N88)</f>
        <v>2935925651.9355526</v>
      </c>
      <c r="C91" s="41">
        <f>IF(ISBLANK('3.1 Nominal capital stock'!C91),NA(),'3.1 Nominal capital stock'!C91/'Historical population and GDP'!$N88)</f>
        <v>4839638902.879077</v>
      </c>
      <c r="D91" s="41">
        <f>IF(ISBLANK('3.1 Nominal capital stock'!D91),NA(),'3.1 Nominal capital stock'!D91/'Historical population and GDP'!$N88)</f>
        <v>7775564554.8146296</v>
      </c>
      <c r="E91" s="41">
        <f>IF(ISBLANK('3.1 Nominal capital stock'!E91),NA(),'3.1 Nominal capital stock'!E91/'Historical population and GDP'!$N88)</f>
        <v>3451523730.996479</v>
      </c>
      <c r="F91" s="41">
        <f>IF(ISBLANK('3.1 Nominal capital stock'!F91),NA(),'3.1 Nominal capital stock'!F91/'Historical population and GDP'!$N88)</f>
        <v>6440874722.3926601</v>
      </c>
      <c r="G91" s="41">
        <f>IF(ISBLANK('3.1 Nominal capital stock'!G91),NA(),'3.1 Nominal capital stock'!G91/'Historical population and GDP'!$N88)</f>
        <v>5599389331.4995461</v>
      </c>
      <c r="H91" s="41">
        <f>IF(ISBLANK('3.1 Nominal capital stock'!H91),NA(),'3.1 Nominal capital stock'!H91/'Historical population and GDP'!$N88)</f>
        <v>1438673254.6738043</v>
      </c>
      <c r="I91" s="41">
        <f>IF(ISBLANK('3.1 Nominal capital stock'!I91),NA(),'3.1 Nominal capital stock'!I91/'Historical population and GDP'!$N88)</f>
        <v>2513858211.3189459</v>
      </c>
      <c r="J91" s="51">
        <f>IF(ISBLANK('3.1 Nominal capital stock'!J91),NA(),'3.1 Nominal capital stock'!J91/'Historical population and GDP'!$N88)</f>
        <v>2455496835.0603251</v>
      </c>
      <c r="K91" s="41" t="e">
        <f>IF(ISBLANK('3.1 Nominal capital stock'!K91),NA(),'3.1 Nominal capital stock'!K91/'Historical population and GDP'!$N88)</f>
        <v>#N/A</v>
      </c>
      <c r="L91" s="41">
        <f>IF(ISBLANK('3.1 Nominal capital stock'!L91),NA(),'3.1 Nominal capital stock'!L91/'Historical population and GDP'!$N88)</f>
        <v>3519430531.357101</v>
      </c>
      <c r="M91" s="41">
        <f>IF(ISBLANK('3.1 Nominal capital stock'!M91),NA(),'3.1 Nominal capital stock'!M91/'Historical population and GDP'!$N88)</f>
        <v>7893666494.0842524</v>
      </c>
      <c r="N91" s="41" t="e">
        <f>IF(ISBLANK('3.1 Nominal capital stock'!N91),NA(),'3.1 Nominal capital stock'!N91/'Historical population and GDP'!$N88)</f>
        <v>#N/A</v>
      </c>
      <c r="O91" s="41"/>
      <c r="P91" s="41">
        <f>IF(ISBLANK('3.1 Nominal capital stock'!P91),NA(),'3.1 Nominal capital stock'!P91/'Historical population and GDP'!$N88)</f>
        <v>24706025594.377117</v>
      </c>
      <c r="Q91" s="41">
        <f>IF(ISBLANK('3.1 Nominal capital stock'!Q91),NA(),'3.1 Nominal capital stock'!Q91/'Historical population and GDP'!$N88)</f>
        <v>16382452071.820623</v>
      </c>
      <c r="R91" s="41">
        <f>IF(ISBLANK('3.1 Nominal capital stock'!R91),NA(),'3.1 Nominal capital stock'!R91/'Historical population and GDP'!$N88)</f>
        <v>41088477666.197746</v>
      </c>
      <c r="S91" s="13"/>
      <c r="U91" s="13"/>
      <c r="V91" s="13"/>
      <c r="W91" s="13"/>
      <c r="X91" s="13"/>
      <c r="Y91" s="13"/>
      <c r="Z91" s="13"/>
      <c r="AA91" s="13"/>
      <c r="AB91" s="24"/>
      <c r="AC91" s="24"/>
    </row>
    <row r="92" spans="1:29">
      <c r="A92" s="4">
        <f t="shared" si="1"/>
        <v>1954</v>
      </c>
      <c r="B92" s="41">
        <f>IF(ISBLANK('3.1 Nominal capital stock'!B92),NA(),'3.1 Nominal capital stock'!B92/'Historical population and GDP'!$N89)</f>
        <v>3010040219.7634172</v>
      </c>
      <c r="C92" s="41">
        <f>IF(ISBLANK('3.1 Nominal capital stock'!C92),NA(),'3.1 Nominal capital stock'!C92/'Historical population and GDP'!$N89)</f>
        <v>4952012556.0061693</v>
      </c>
      <c r="D92" s="41">
        <f>IF(ISBLANK('3.1 Nominal capital stock'!D92),NA(),'3.1 Nominal capital stock'!D92/'Historical population and GDP'!$N89)</f>
        <v>7962052775.7695866</v>
      </c>
      <c r="E92" s="41">
        <f>IF(ISBLANK('3.1 Nominal capital stock'!E92),NA(),'3.1 Nominal capital stock'!E92/'Historical population and GDP'!$N89)</f>
        <v>3442513571.7197227</v>
      </c>
      <c r="F92" s="41">
        <f>IF(ISBLANK('3.1 Nominal capital stock'!F92),NA(),'3.1 Nominal capital stock'!F92/'Historical population and GDP'!$N89)</f>
        <v>6936373635.6718693</v>
      </c>
      <c r="G92" s="41">
        <f>IF(ISBLANK('3.1 Nominal capital stock'!G92),NA(),'3.1 Nominal capital stock'!G92/'Historical population and GDP'!$N89)</f>
        <v>5501646501.8252668</v>
      </c>
      <c r="H92" s="41">
        <f>IF(ISBLANK('3.1 Nominal capital stock'!H92),NA(),'3.1 Nominal capital stock'!H92/'Historical population and GDP'!$N89)</f>
        <v>1511527153.8282139</v>
      </c>
      <c r="I92" s="41">
        <f>IF(ISBLANK('3.1 Nominal capital stock'!I92),NA(),'3.1 Nominal capital stock'!I92/'Historical population and GDP'!$N89)</f>
        <v>2555257002.8476648</v>
      </c>
      <c r="J92" s="51">
        <f>IF(ISBLANK('3.1 Nominal capital stock'!J92),NA(),'3.1 Nominal capital stock'!J92/'Historical population and GDP'!$N89)</f>
        <v>2597848563.2247901</v>
      </c>
      <c r="K92" s="41" t="e">
        <f>IF(ISBLANK('3.1 Nominal capital stock'!K92),NA(),'3.1 Nominal capital stock'!K92/'Historical population and GDP'!$N89)</f>
        <v>#N/A</v>
      </c>
      <c r="L92" s="41">
        <f>IF(ISBLANK('3.1 Nominal capital stock'!L92),NA(),'3.1 Nominal capital stock'!L92/'Historical population and GDP'!$N89)</f>
        <v>3574479803.2374201</v>
      </c>
      <c r="M92" s="41">
        <f>IF(ISBLANK('3.1 Nominal capital stock'!M92),NA(),'3.1 Nominal capital stock'!M92/'Historical population and GDP'!$N89)</f>
        <v>8117309154.1919184</v>
      </c>
      <c r="N92" s="41" t="e">
        <f>IF(ISBLANK('3.1 Nominal capital stock'!N92),NA(),'3.1 Nominal capital stock'!N92/'Historical population and GDP'!$N89)</f>
        <v>#N/A</v>
      </c>
      <c r="O92" s="41"/>
      <c r="P92" s="41">
        <f>IF(ISBLANK('3.1 Nominal capital stock'!P92),NA(),'3.1 Nominal capital stock'!P92/'Historical population and GDP'!$N89)</f>
        <v>25354113638.814659</v>
      </c>
      <c r="Q92" s="41">
        <f>IF(ISBLANK('3.1 Nominal capital stock'!Q92),NA(),'3.1 Nominal capital stock'!Q92/'Historical population and GDP'!$N89)</f>
        <v>16844894523.501793</v>
      </c>
      <c r="R92" s="41">
        <f>IF(ISBLANK('3.1 Nominal capital stock'!R92),NA(),'3.1 Nominal capital stock'!R92/'Historical population and GDP'!$N89)</f>
        <v>42199008162.316452</v>
      </c>
      <c r="S92" s="13"/>
      <c r="U92" s="13"/>
      <c r="V92" s="13"/>
      <c r="W92" s="13"/>
      <c r="X92" s="13"/>
      <c r="Y92" s="13"/>
      <c r="Z92" s="13"/>
      <c r="AA92" s="13"/>
      <c r="AB92" s="24"/>
      <c r="AC92" s="24"/>
    </row>
    <row r="93" spans="1:29">
      <c r="A93" s="4">
        <f t="shared" si="1"/>
        <v>1955</v>
      </c>
      <c r="B93" s="41">
        <f>IF(ISBLANK('3.1 Nominal capital stock'!B93),NA(),'3.1 Nominal capital stock'!B93/'Historical population and GDP'!$N90)</f>
        <v>3291613187.3442554</v>
      </c>
      <c r="C93" s="41">
        <f>IF(ISBLANK('3.1 Nominal capital stock'!C93),NA(),'3.1 Nominal capital stock'!C93/'Historical population and GDP'!$N90)</f>
        <v>5361703271.2927132</v>
      </c>
      <c r="D93" s="41">
        <f>IF(ISBLANK('3.1 Nominal capital stock'!D93),NA(),'3.1 Nominal capital stock'!D93/'Historical population and GDP'!$N90)</f>
        <v>8653316458.6369686</v>
      </c>
      <c r="E93" s="41">
        <f>IF(ISBLANK('3.1 Nominal capital stock'!E93),NA(),'3.1 Nominal capital stock'!E93/'Historical population and GDP'!$N90)</f>
        <v>3574977950.8880534</v>
      </c>
      <c r="F93" s="41">
        <f>IF(ISBLANK('3.1 Nominal capital stock'!F93),NA(),'3.1 Nominal capital stock'!F93/'Historical population and GDP'!$N90)</f>
        <v>7447683879.2518263</v>
      </c>
      <c r="G93" s="41">
        <f>IF(ISBLANK('3.1 Nominal capital stock'!G93),NA(),'3.1 Nominal capital stock'!G93/'Historical population and GDP'!$N90)</f>
        <v>5629924917.8856611</v>
      </c>
      <c r="H93" s="41">
        <f>IF(ISBLANK('3.1 Nominal capital stock'!H93),NA(),'3.1 Nominal capital stock'!H93/'Historical population and GDP'!$N90)</f>
        <v>1628827455.0308852</v>
      </c>
      <c r="I93" s="41">
        <f>IF(ISBLANK('3.1 Nominal capital stock'!I93),NA(),'3.1 Nominal capital stock'!I93/'Historical population and GDP'!$N90)</f>
        <v>2693102612.2353487</v>
      </c>
      <c r="J93" s="51">
        <f>IF(ISBLANK('3.1 Nominal capital stock'!J93),NA(),'3.1 Nominal capital stock'!J93/'Historical population and GDP'!$N90)</f>
        <v>2844306310.0299921</v>
      </c>
      <c r="K93" s="41" t="e">
        <f>IF(ISBLANK('3.1 Nominal capital stock'!K93),NA(),'3.1 Nominal capital stock'!K93/'Historical population and GDP'!$N90)</f>
        <v>#N/A</v>
      </c>
      <c r="L93" s="41">
        <f>IF(ISBLANK('3.1 Nominal capital stock'!L93),NA(),'3.1 Nominal capital stock'!L93/'Historical population and GDP'!$N90)</f>
        <v>3786884100.3225837</v>
      </c>
      <c r="M93" s="41">
        <f>IF(ISBLANK('3.1 Nominal capital stock'!M93),NA(),'3.1 Nominal capital stock'!M93/'Historical population and GDP'!$N90)</f>
        <v>8456358450.3985558</v>
      </c>
      <c r="N93" s="41" t="e">
        <f>IF(ISBLANK('3.1 Nominal capital stock'!N93),NA(),'3.1 Nominal capital stock'!N93/'Historical population and GDP'!$N90)</f>
        <v>#N/A</v>
      </c>
      <c r="O93" s="41"/>
      <c r="P93" s="41">
        <f>IF(ISBLANK('3.1 Nominal capital stock'!P93),NA(),'3.1 Nominal capital stock'!P93/'Historical population and GDP'!$N90)</f>
        <v>26934730661.693394</v>
      </c>
      <c r="Q93" s="41">
        <f>IF(ISBLANK('3.1 Nominal capital stock'!Q93),NA(),'3.1 Nominal capital stock'!Q93/'Historical population and GDP'!$N90)</f>
        <v>17780651472.986481</v>
      </c>
      <c r="R93" s="41">
        <f>IF(ISBLANK('3.1 Nominal capital stock'!R93),NA(),'3.1 Nominal capital stock'!R93/'Historical population and GDP'!$N90)</f>
        <v>44715382134.679878</v>
      </c>
      <c r="S93" s="13"/>
      <c r="U93" s="13"/>
      <c r="V93" s="13"/>
      <c r="W93" s="13"/>
      <c r="X93" s="13"/>
      <c r="Y93" s="13"/>
      <c r="Z93" s="13"/>
      <c r="AA93" s="13"/>
      <c r="AB93" s="24"/>
      <c r="AC93" s="24"/>
    </row>
    <row r="94" spans="1:29">
      <c r="A94" s="4">
        <f t="shared" si="1"/>
        <v>1956</v>
      </c>
      <c r="B94" s="41">
        <f>IF(ISBLANK('3.1 Nominal capital stock'!B94),NA(),'3.1 Nominal capital stock'!B94/'Historical population and GDP'!$N91)</f>
        <v>3807229567.0419993</v>
      </c>
      <c r="C94" s="41">
        <f>IF(ISBLANK('3.1 Nominal capital stock'!C94),NA(),'3.1 Nominal capital stock'!C94/'Historical population and GDP'!$N91)</f>
        <v>5715544633.9791002</v>
      </c>
      <c r="D94" s="41">
        <f>IF(ISBLANK('3.1 Nominal capital stock'!D94),NA(),'3.1 Nominal capital stock'!D94/'Historical population and GDP'!$N91)</f>
        <v>9522774201.021101</v>
      </c>
      <c r="E94" s="41">
        <f>IF(ISBLANK('3.1 Nominal capital stock'!E94),NA(),'3.1 Nominal capital stock'!E94/'Historical population and GDP'!$N91)</f>
        <v>3623470867.7744226</v>
      </c>
      <c r="F94" s="41">
        <f>IF(ISBLANK('3.1 Nominal capital stock'!F94),NA(),'3.1 Nominal capital stock'!F94/'Historical population and GDP'!$N91)</f>
        <v>8113616442.9871035</v>
      </c>
      <c r="G94" s="41">
        <f>IF(ISBLANK('3.1 Nominal capital stock'!G94),NA(),'3.1 Nominal capital stock'!G94/'Historical population and GDP'!$N91)</f>
        <v>5881845137.7011585</v>
      </c>
      <c r="H94" s="41">
        <f>IF(ISBLANK('3.1 Nominal capital stock'!H94),NA(),'3.1 Nominal capital stock'!H94/'Historical population and GDP'!$N91)</f>
        <v>1798066242.3199782</v>
      </c>
      <c r="I94" s="41">
        <f>IF(ISBLANK('3.1 Nominal capital stock'!I94),NA(),'3.1 Nominal capital stock'!I94/'Historical population and GDP'!$N91)</f>
        <v>2889427286.9347219</v>
      </c>
      <c r="J94" s="51">
        <f>IF(ISBLANK('3.1 Nominal capital stock'!J94),NA(),'3.1 Nominal capital stock'!J94/'Historical population and GDP'!$N91)</f>
        <v>3154593615.9804873</v>
      </c>
      <c r="K94" s="41" t="e">
        <f>IF(ISBLANK('3.1 Nominal capital stock'!K94),NA(),'3.1 Nominal capital stock'!K94/'Historical population and GDP'!$N91)</f>
        <v>#N/A</v>
      </c>
      <c r="L94" s="41">
        <f>IF(ISBLANK('3.1 Nominal capital stock'!L94),NA(),'3.1 Nominal capital stock'!L94/'Historical population and GDP'!$N91)</f>
        <v>4137624319.0050883</v>
      </c>
      <c r="M94" s="41">
        <f>IF(ISBLANK('3.1 Nominal capital stock'!M94),NA(),'3.1 Nominal capital stock'!M94/'Historical population and GDP'!$N91)</f>
        <v>8943616149.8929253</v>
      </c>
      <c r="N94" s="41" t="e">
        <f>IF(ISBLANK('3.1 Nominal capital stock'!N94),NA(),'3.1 Nominal capital stock'!N94/'Historical population and GDP'!$N91)</f>
        <v>#N/A</v>
      </c>
      <c r="O94" s="41"/>
      <c r="P94" s="41">
        <f>IF(ISBLANK('3.1 Nominal capital stock'!P94),NA(),'3.1 Nominal capital stock'!P94/'Historical population and GDP'!$N91)</f>
        <v>28939772891.803764</v>
      </c>
      <c r="Q94" s="41">
        <f>IF(ISBLANK('3.1 Nominal capital stock'!Q94),NA(),'3.1 Nominal capital stock'!Q94/'Historical population and GDP'!$N91)</f>
        <v>19125261371.813225</v>
      </c>
      <c r="R94" s="41">
        <f>IF(ISBLANK('3.1 Nominal capital stock'!R94),NA(),'3.1 Nominal capital stock'!R94/'Historical population and GDP'!$N91)</f>
        <v>48065034263.616989</v>
      </c>
      <c r="S94" s="13"/>
      <c r="U94" s="13"/>
      <c r="V94" s="13"/>
      <c r="W94" s="13"/>
      <c r="X94" s="13"/>
      <c r="Y94" s="13"/>
      <c r="Z94" s="13"/>
      <c r="AA94" s="13"/>
      <c r="AB94" s="24"/>
      <c r="AC94" s="24"/>
    </row>
    <row r="95" spans="1:29">
      <c r="A95" s="4">
        <f t="shared" si="1"/>
        <v>1957</v>
      </c>
      <c r="B95" s="41">
        <f>IF(ISBLANK('3.1 Nominal capital stock'!B95),NA(),'3.1 Nominal capital stock'!B95/'Historical population and GDP'!$N92)</f>
        <v>4294767616.7292504</v>
      </c>
      <c r="C95" s="41">
        <f>IF(ISBLANK('3.1 Nominal capital stock'!C95),NA(),'3.1 Nominal capital stock'!C95/'Historical population and GDP'!$N92)</f>
        <v>5896711933.9171906</v>
      </c>
      <c r="D95" s="41">
        <f>IF(ISBLANK('3.1 Nominal capital stock'!D95),NA(),'3.1 Nominal capital stock'!D95/'Historical population and GDP'!$N92)</f>
        <v>10191479550.646441</v>
      </c>
      <c r="E95" s="41">
        <f>IF(ISBLANK('3.1 Nominal capital stock'!E95),NA(),'3.1 Nominal capital stock'!E95/'Historical population and GDP'!$N92)</f>
        <v>3547568122.5711417</v>
      </c>
      <c r="F95" s="41">
        <f>IF(ISBLANK('3.1 Nominal capital stock'!F95),NA(),'3.1 Nominal capital stock'!F95/'Historical population and GDP'!$N92)</f>
        <v>8715330678.7448196</v>
      </c>
      <c r="G95" s="41">
        <f>IF(ISBLANK('3.1 Nominal capital stock'!G95),NA(),'3.1 Nominal capital stock'!G95/'Historical population and GDP'!$N92)</f>
        <v>6034053371.2209053</v>
      </c>
      <c r="H95" s="41">
        <f>IF(ISBLANK('3.1 Nominal capital stock'!H95),NA(),'3.1 Nominal capital stock'!H95/'Historical population and GDP'!$N92)</f>
        <v>1878706711.863019</v>
      </c>
      <c r="I95" s="41">
        <f>IF(ISBLANK('3.1 Nominal capital stock'!I95),NA(),'3.1 Nominal capital stock'!I95/'Historical population and GDP'!$N92)</f>
        <v>3090880685.624959</v>
      </c>
      <c r="J95" s="51">
        <f>IF(ISBLANK('3.1 Nominal capital stock'!J95),NA(),'3.1 Nominal capital stock'!J95/'Historical population and GDP'!$N92)</f>
        <v>3402094830.6745291</v>
      </c>
      <c r="K95" s="41" t="e">
        <f>IF(ISBLANK('3.1 Nominal capital stock'!K95),NA(),'3.1 Nominal capital stock'!K95/'Historical population and GDP'!$N92)</f>
        <v>#N/A</v>
      </c>
      <c r="L95" s="41">
        <f>IF(ISBLANK('3.1 Nominal capital stock'!L95),NA(),'3.1 Nominal capital stock'!L95/'Historical population and GDP'!$N92)</f>
        <v>4338934139.9570894</v>
      </c>
      <c r="M95" s="41">
        <f>IF(ISBLANK('3.1 Nominal capital stock'!M95),NA(),'3.1 Nominal capital stock'!M95/'Historical population and GDP'!$N92)</f>
        <v>9251195066.3264313</v>
      </c>
      <c r="N95" s="41" t="e">
        <f>IF(ISBLANK('3.1 Nominal capital stock'!N95),NA(),'3.1 Nominal capital stock'!N95/'Historical population and GDP'!$N92)</f>
        <v>#N/A</v>
      </c>
      <c r="O95" s="41"/>
      <c r="P95" s="41">
        <f>IF(ISBLANK('3.1 Nominal capital stock'!P95),NA(),'3.1 Nominal capital stock'!P95/'Historical population and GDP'!$N92)</f>
        <v>30367138435.046326</v>
      </c>
      <c r="Q95" s="41">
        <f>IF(ISBLANK('3.1 Nominal capital stock'!Q95),NA(),'3.1 Nominal capital stock'!Q95/'Historical population and GDP'!$N92)</f>
        <v>20083104722.583008</v>
      </c>
      <c r="R95" s="41">
        <f>IF(ISBLANK('3.1 Nominal capital stock'!R95),NA(),'3.1 Nominal capital stock'!R95/'Historical population and GDP'!$N92)</f>
        <v>50450243157.629333</v>
      </c>
      <c r="S95" s="13"/>
      <c r="U95" s="13"/>
      <c r="V95" s="13"/>
      <c r="W95" s="13"/>
      <c r="X95" s="13"/>
      <c r="Y95" s="13"/>
      <c r="Z95" s="13"/>
      <c r="AA95" s="13"/>
      <c r="AB95" s="24"/>
      <c r="AC95" s="24"/>
    </row>
    <row r="96" spans="1:29">
      <c r="A96" s="4">
        <f t="shared" si="1"/>
        <v>1958</v>
      </c>
      <c r="B96" s="41">
        <f>IF(ISBLANK('3.1 Nominal capital stock'!B96),NA(),'3.1 Nominal capital stock'!B96/'Historical population and GDP'!$N93)</f>
        <v>4618670811.123353</v>
      </c>
      <c r="C96" s="41">
        <f>IF(ISBLANK('3.1 Nominal capital stock'!C96),NA(),'3.1 Nominal capital stock'!C96/'Historical population and GDP'!$N93)</f>
        <v>6251906858.9138508</v>
      </c>
      <c r="D96" s="41">
        <f>IF(ISBLANK('3.1 Nominal capital stock'!D96),NA(),'3.1 Nominal capital stock'!D96/'Historical population and GDP'!$N93)</f>
        <v>10870577670.037203</v>
      </c>
      <c r="E96" s="41">
        <f>IF(ISBLANK('3.1 Nominal capital stock'!E96),NA(),'3.1 Nominal capital stock'!E96/'Historical population and GDP'!$N93)</f>
        <v>3338545457.8542209</v>
      </c>
      <c r="F96" s="41">
        <f>IF(ISBLANK('3.1 Nominal capital stock'!F96),NA(),'3.1 Nominal capital stock'!F96/'Historical population and GDP'!$N93)</f>
        <v>9516427729.7970924</v>
      </c>
      <c r="G96" s="41">
        <f>IF(ISBLANK('3.1 Nominal capital stock'!G96),NA(),'3.1 Nominal capital stock'!G96/'Historical population and GDP'!$N93)</f>
        <v>6276906925.3538017</v>
      </c>
      <c r="H96" s="41">
        <f>IF(ISBLANK('3.1 Nominal capital stock'!H96),NA(),'3.1 Nominal capital stock'!H96/'Historical population and GDP'!$N93)</f>
        <v>2036011508.4468398</v>
      </c>
      <c r="I96" s="41">
        <f>IF(ISBLANK('3.1 Nominal capital stock'!I96),NA(),'3.1 Nominal capital stock'!I96/'Historical population and GDP'!$N93)</f>
        <v>3266045265.1783614</v>
      </c>
      <c r="J96" s="51">
        <f>IF(ISBLANK('3.1 Nominal capital stock'!J96),NA(),'3.1 Nominal capital stock'!J96/'Historical population and GDP'!$N93)</f>
        <v>3611473012.4523268</v>
      </c>
      <c r="K96" s="41" t="e">
        <f>IF(ISBLANK('3.1 Nominal capital stock'!K96),NA(),'3.1 Nominal capital stock'!K96/'Historical population and GDP'!$N93)</f>
        <v>#N/A</v>
      </c>
      <c r="L96" s="41">
        <f>IF(ISBLANK('3.1 Nominal capital stock'!L96),NA(),'3.1 Nominal capital stock'!L96/'Historical population and GDP'!$N93)</f>
        <v>4675134375.8145609</v>
      </c>
      <c r="M96" s="41">
        <f>IF(ISBLANK('3.1 Nominal capital stock'!M96),NA(),'3.1 Nominal capital stock'!M96/'Historical population and GDP'!$N93)</f>
        <v>9449781211.2144909</v>
      </c>
      <c r="N96" s="41" t="e">
        <f>IF(ISBLANK('3.1 Nominal capital stock'!N96),NA(),'3.1 Nominal capital stock'!N96/'Historical population and GDP'!$N93)</f>
        <v>#N/A</v>
      </c>
      <c r="O96" s="41"/>
      <c r="P96" s="41">
        <f>IF(ISBLANK('3.1 Nominal capital stock'!P96),NA(),'3.1 Nominal capital stock'!P96/'Historical population and GDP'!$N93)</f>
        <v>32038469291.489159</v>
      </c>
      <c r="Q96" s="41">
        <f>IF(ISBLANK('3.1 Nominal capital stock'!Q96),NA(),'3.1 Nominal capital stock'!Q96/'Historical population and GDP'!$N93)</f>
        <v>21002433864.65974</v>
      </c>
      <c r="R96" s="41">
        <f>IF(ISBLANK('3.1 Nominal capital stock'!R96),NA(),'3.1 Nominal capital stock'!R96/'Historical population and GDP'!$N93)</f>
        <v>53040903156.148895</v>
      </c>
      <c r="S96" s="13"/>
      <c r="U96" s="13"/>
      <c r="V96" s="13"/>
      <c r="W96" s="13"/>
      <c r="X96" s="13"/>
      <c r="Y96" s="13"/>
      <c r="Z96" s="13"/>
      <c r="AA96" s="13"/>
      <c r="AB96" s="24"/>
      <c r="AC96" s="24"/>
    </row>
    <row r="97" spans="1:29">
      <c r="A97" s="4">
        <f t="shared" si="1"/>
        <v>1959</v>
      </c>
      <c r="B97" s="41">
        <f>IF(ISBLANK('3.1 Nominal capital stock'!B97),NA(),'3.1 Nominal capital stock'!B97/'Historical population and GDP'!$N94)</f>
        <v>4870927253.5450258</v>
      </c>
      <c r="C97" s="41">
        <f>IF(ISBLANK('3.1 Nominal capital stock'!C97),NA(),'3.1 Nominal capital stock'!C97/'Historical population and GDP'!$N94)</f>
        <v>6524721499.8870764</v>
      </c>
      <c r="D97" s="41">
        <f>IF(ISBLANK('3.1 Nominal capital stock'!D97),NA(),'3.1 Nominal capital stock'!D97/'Historical population and GDP'!$N94)</f>
        <v>11395648753.432102</v>
      </c>
      <c r="E97" s="41">
        <f>IF(ISBLANK('3.1 Nominal capital stock'!E97),NA(),'3.1 Nominal capital stock'!E97/'Historical population and GDP'!$N94)</f>
        <v>3418502359.3052602</v>
      </c>
      <c r="F97" s="41">
        <f>IF(ISBLANK('3.1 Nominal capital stock'!F97),NA(),'3.1 Nominal capital stock'!F97/'Historical population and GDP'!$N94)</f>
        <v>9733292629.5204334</v>
      </c>
      <c r="G97" s="41">
        <f>IF(ISBLANK('3.1 Nominal capital stock'!G97),NA(),'3.1 Nominal capital stock'!G97/'Historical population and GDP'!$N94)</f>
        <v>6232265787.1143265</v>
      </c>
      <c r="H97" s="41">
        <f>IF(ISBLANK('3.1 Nominal capital stock'!H97),NA(),'3.1 Nominal capital stock'!H97/'Historical population and GDP'!$N94)</f>
        <v>2155279938.5162163</v>
      </c>
      <c r="I97" s="41">
        <f>IF(ISBLANK('3.1 Nominal capital stock'!I97),NA(),'3.1 Nominal capital stock'!I97/'Historical population and GDP'!$N94)</f>
        <v>3398164144.8679566</v>
      </c>
      <c r="J97" s="51">
        <f>IF(ISBLANK('3.1 Nominal capital stock'!J97),NA(),'3.1 Nominal capital stock'!J97/'Historical population and GDP'!$N94)</f>
        <v>3724266534.4055219</v>
      </c>
      <c r="K97" s="41" t="e">
        <f>IF(ISBLANK('3.1 Nominal capital stock'!K97),NA(),'3.1 Nominal capital stock'!K97/'Historical population and GDP'!$N94)</f>
        <v>#N/A</v>
      </c>
      <c r="L97" s="41">
        <f>IF(ISBLANK('3.1 Nominal capital stock'!L97),NA(),'3.1 Nominal capital stock'!L97/'Historical population and GDP'!$N94)</f>
        <v>4957567446.214426</v>
      </c>
      <c r="M97" s="41">
        <f>IF(ISBLANK('3.1 Nominal capital stock'!M97),NA(),'3.1 Nominal capital stock'!M97/'Historical population and GDP'!$N94)</f>
        <v>9438223290.963274</v>
      </c>
      <c r="N97" s="41" t="e">
        <f>IF(ISBLANK('3.1 Nominal capital stock'!N97),NA(),'3.1 Nominal capital stock'!N97/'Historical population and GDP'!$N94)</f>
        <v>#N/A</v>
      </c>
      <c r="O97" s="41"/>
      <c r="P97" s="41">
        <f>IF(ISBLANK('3.1 Nominal capital stock'!P97),NA(),'3.1 Nominal capital stock'!P97/'Historical population and GDP'!$N94)</f>
        <v>32934989467.88834</v>
      </c>
      <c r="Q97" s="41">
        <f>IF(ISBLANK('3.1 Nominal capital stock'!Q97),NA(),'3.1 Nominal capital stock'!Q97/'Historical population and GDP'!$N94)</f>
        <v>21518221416.45118</v>
      </c>
      <c r="R97" s="41">
        <f>IF(ISBLANK('3.1 Nominal capital stock'!R97),NA(),'3.1 Nominal capital stock'!R97/'Historical population and GDP'!$N94)</f>
        <v>54453210884.339523</v>
      </c>
      <c r="S97" s="13"/>
      <c r="U97" s="13"/>
      <c r="V97" s="13"/>
      <c r="W97" s="13"/>
      <c r="X97" s="13"/>
      <c r="Y97" s="13"/>
      <c r="Z97" s="13"/>
      <c r="AA97" s="13"/>
      <c r="AB97" s="24"/>
      <c r="AC97" s="24"/>
    </row>
    <row r="98" spans="1:29">
      <c r="A98" s="4">
        <f t="shared" si="1"/>
        <v>1960</v>
      </c>
      <c r="B98" s="41">
        <f>IF(ISBLANK('3.1 Nominal capital stock'!B98),NA(),'3.1 Nominal capital stock'!B98/'Historical population and GDP'!$N95)</f>
        <v>5260921823.3481627</v>
      </c>
      <c r="C98" s="41">
        <f>IF(ISBLANK('3.1 Nominal capital stock'!C98),NA(),'3.1 Nominal capital stock'!C98/'Historical population and GDP'!$N95)</f>
        <v>6743837227.7449131</v>
      </c>
      <c r="D98" s="41">
        <f>IF(ISBLANK('3.1 Nominal capital stock'!D98),NA(),'3.1 Nominal capital stock'!D98/'Historical population and GDP'!$N95)</f>
        <v>12004759051.093077</v>
      </c>
      <c r="E98" s="41">
        <f>IF(ISBLANK('3.1 Nominal capital stock'!E98),NA(),'3.1 Nominal capital stock'!E98/'Historical population and GDP'!$N95)</f>
        <v>3294514330.6351604</v>
      </c>
      <c r="F98" s="41">
        <f>IF(ISBLANK('3.1 Nominal capital stock'!F98),NA(),'3.1 Nominal capital stock'!F98/'Historical population and GDP'!$N95)</f>
        <v>10286856973.179253</v>
      </c>
      <c r="G98" s="41">
        <f>IF(ISBLANK('3.1 Nominal capital stock'!G98),NA(),'3.1 Nominal capital stock'!G98/'Historical population and GDP'!$N95)</f>
        <v>6298331926.4870253</v>
      </c>
      <c r="H98" s="41">
        <f>IF(ISBLANK('3.1 Nominal capital stock'!H98),NA(),'3.1 Nominal capital stock'!H98/'Historical population and GDP'!$N95)</f>
        <v>2258213757.0183721</v>
      </c>
      <c r="I98" s="41">
        <f>IF(ISBLANK('3.1 Nominal capital stock'!I98),NA(),'3.1 Nominal capital stock'!I98/'Historical population and GDP'!$N95)</f>
        <v>3578495491.9953794</v>
      </c>
      <c r="J98" s="51">
        <f>IF(ISBLANK('3.1 Nominal capital stock'!J98),NA(),'3.1 Nominal capital stock'!J98/'Historical population and GDP'!$N95)</f>
        <v>3952669724.2420588</v>
      </c>
      <c r="K98" s="41" t="e">
        <f>IF(ISBLANK('3.1 Nominal capital stock'!K98),NA(),'3.1 Nominal capital stock'!K98/'Historical population and GDP'!$N95)</f>
        <v>#N/A</v>
      </c>
      <c r="L98" s="41">
        <f>IF(ISBLANK('3.1 Nominal capital stock'!L98),NA(),'3.1 Nominal capital stock'!L98/'Historical population and GDP'!$N95)</f>
        <v>5247403082.0660553</v>
      </c>
      <c r="M98" s="41">
        <f>IF(ISBLANK('3.1 Nominal capital stock'!M98),NA(),'3.1 Nominal capital stock'!M98/'Historical population and GDP'!$N95)</f>
        <v>9675126630.6275425</v>
      </c>
      <c r="N98" s="41" t="e">
        <f>IF(ISBLANK('3.1 Nominal capital stock'!N98),NA(),'3.1 Nominal capital stock'!N98/'Historical population and GDP'!$N95)</f>
        <v>#N/A</v>
      </c>
      <c r="O98" s="41"/>
      <c r="P98" s="41">
        <f>IF(ISBLANK('3.1 Nominal capital stock'!P98),NA(),'3.1 Nominal capital stock'!P98/'Historical population and GDP'!$N95)</f>
        <v>34142676038.412888</v>
      </c>
      <c r="Q98" s="41">
        <f>IF(ISBLANK('3.1 Nominal capital stock'!Q98),NA(),'3.1 Nominal capital stock'!Q98/'Historical population and GDP'!$N95)</f>
        <v>22453694928.931034</v>
      </c>
      <c r="R98" s="41">
        <f>IF(ISBLANK('3.1 Nominal capital stock'!R98),NA(),'3.1 Nominal capital stock'!R98/'Historical population and GDP'!$N95)</f>
        <v>56596370967.343925</v>
      </c>
      <c r="S98" s="13"/>
      <c r="U98" s="13"/>
      <c r="V98" s="13"/>
      <c r="W98" s="13"/>
      <c r="X98" s="13"/>
      <c r="Y98" s="13"/>
      <c r="Z98" s="13"/>
      <c r="AA98" s="13"/>
      <c r="AB98" s="24"/>
      <c r="AC98" s="24"/>
    </row>
    <row r="99" spans="1:29">
      <c r="A99" s="4">
        <f t="shared" si="1"/>
        <v>1961</v>
      </c>
      <c r="B99" s="41">
        <f>IF(ISBLANK('3.1 Nominal capital stock'!B99),NA(),'3.1 Nominal capital stock'!B99/'Historical population and GDP'!$N96)</f>
        <v>5591563212.9277802</v>
      </c>
      <c r="C99" s="41">
        <f>IF(ISBLANK('3.1 Nominal capital stock'!C99),NA(),'3.1 Nominal capital stock'!C99/'Historical population and GDP'!$N96)</f>
        <v>7329370850.7657442</v>
      </c>
      <c r="D99" s="41">
        <f>IF(ISBLANK('3.1 Nominal capital stock'!D99),NA(),'3.1 Nominal capital stock'!D99/'Historical population and GDP'!$N96)</f>
        <v>12920934063.693523</v>
      </c>
      <c r="E99" s="41">
        <f>IF(ISBLANK('3.1 Nominal capital stock'!E99),NA(),'3.1 Nominal capital stock'!E99/'Historical population and GDP'!$N96)</f>
        <v>3214264124.5401678</v>
      </c>
      <c r="F99" s="41">
        <f>IF(ISBLANK('3.1 Nominal capital stock'!F99),NA(),'3.1 Nominal capital stock'!F99/'Historical population and GDP'!$N96)</f>
        <v>10738732120.774696</v>
      </c>
      <c r="G99" s="41">
        <f>IF(ISBLANK('3.1 Nominal capital stock'!G99),NA(),'3.1 Nominal capital stock'!G99/'Historical population and GDP'!$N96)</f>
        <v>6510043008.8616142</v>
      </c>
      <c r="H99" s="41">
        <f>IF(ISBLANK('3.1 Nominal capital stock'!H99),NA(),'3.1 Nominal capital stock'!H99/'Historical population and GDP'!$N96)</f>
        <v>2362983183.965189</v>
      </c>
      <c r="I99" s="41">
        <f>IF(ISBLANK('3.1 Nominal capital stock'!I99),NA(),'3.1 Nominal capital stock'!I99/'Historical population and GDP'!$N96)</f>
        <v>3797579966.1362271</v>
      </c>
      <c r="J99" s="51">
        <f>IF(ISBLANK('3.1 Nominal capital stock'!J99),NA(),'3.1 Nominal capital stock'!J99/'Historical population and GDP'!$N96)</f>
        <v>4237622236.2726746</v>
      </c>
      <c r="K99" s="41" t="e">
        <f>IF(ISBLANK('3.1 Nominal capital stock'!K99),NA(),'3.1 Nominal capital stock'!K99/'Historical population and GDP'!$N96)</f>
        <v>#N/A</v>
      </c>
      <c r="L99" s="41">
        <f>IF(ISBLANK('3.1 Nominal capital stock'!L99),NA(),'3.1 Nominal capital stock'!L99/'Historical population and GDP'!$N96)</f>
        <v>5580339543.8606005</v>
      </c>
      <c r="M99" s="41">
        <f>IF(ISBLANK('3.1 Nominal capital stock'!M99),NA(),'3.1 Nominal capital stock'!M99/'Historical population and GDP'!$N96)</f>
        <v>10003410006.021347</v>
      </c>
      <c r="N99" s="41" t="e">
        <f>IF(ISBLANK('3.1 Nominal capital stock'!N99),NA(),'3.1 Nominal capital stock'!N99/'Historical population and GDP'!$N96)</f>
        <v>#N/A</v>
      </c>
      <c r="O99" s="41"/>
      <c r="P99" s="41">
        <f>IF(ISBLANK('3.1 Nominal capital stock'!P99),NA(),'3.1 Nominal capital stock'!P99/'Historical population and GDP'!$N96)</f>
        <v>35746956501.83519</v>
      </c>
      <c r="Q99" s="41">
        <f>IF(ISBLANK('3.1 Nominal capital stock'!Q99),NA(),'3.1 Nominal capital stock'!Q99/'Historical population and GDP'!$N96)</f>
        <v>23618951752.290848</v>
      </c>
      <c r="R99" s="41">
        <f>IF(ISBLANK('3.1 Nominal capital stock'!R99),NA(),'3.1 Nominal capital stock'!R99/'Historical population and GDP'!$N96)</f>
        <v>59365908254.126038</v>
      </c>
      <c r="S99" s="13"/>
      <c r="U99" s="13"/>
      <c r="V99" s="13"/>
      <c r="W99" s="13"/>
      <c r="X99" s="13"/>
      <c r="Y99" s="13"/>
      <c r="Z99" s="13"/>
      <c r="AA99" s="13"/>
      <c r="AB99" s="24"/>
      <c r="AC99" s="24"/>
    </row>
    <row r="100" spans="1:29">
      <c r="A100" s="4">
        <f t="shared" si="1"/>
        <v>1962</v>
      </c>
      <c r="B100" s="41">
        <f>IF(ISBLANK('3.1 Nominal capital stock'!B100),NA(),'3.1 Nominal capital stock'!B100/'Historical population and GDP'!$N97)</f>
        <v>5804120157.054039</v>
      </c>
      <c r="C100" s="41">
        <f>IF(ISBLANK('3.1 Nominal capital stock'!C100),NA(),'3.1 Nominal capital stock'!C100/'Historical population and GDP'!$N97)</f>
        <v>7856989768.7226009</v>
      </c>
      <c r="D100" s="41">
        <f>IF(ISBLANK('3.1 Nominal capital stock'!D100),NA(),'3.1 Nominal capital stock'!D100/'Historical population and GDP'!$N97)</f>
        <v>13661109925.77664</v>
      </c>
      <c r="E100" s="41">
        <f>IF(ISBLANK('3.1 Nominal capital stock'!E100),NA(),'3.1 Nominal capital stock'!E100/'Historical population and GDP'!$N97)</f>
        <v>3156351650.5037732</v>
      </c>
      <c r="F100" s="41">
        <f>IF(ISBLANK('3.1 Nominal capital stock'!F100),NA(),'3.1 Nominal capital stock'!F100/'Historical population and GDP'!$N97)</f>
        <v>11039761693.749399</v>
      </c>
      <c r="G100" s="41">
        <f>IF(ISBLANK('3.1 Nominal capital stock'!G100),NA(),'3.1 Nominal capital stock'!G100/'Historical population and GDP'!$N97)</f>
        <v>6695268876.1009569</v>
      </c>
      <c r="H100" s="41">
        <f>IF(ISBLANK('3.1 Nominal capital stock'!H100),NA(),'3.1 Nominal capital stock'!H100/'Historical population and GDP'!$N97)</f>
        <v>2467025266.3538275</v>
      </c>
      <c r="I100" s="41">
        <f>IF(ISBLANK('3.1 Nominal capital stock'!I100),NA(),'3.1 Nominal capital stock'!I100/'Historical population and GDP'!$N97)</f>
        <v>4023507904.037889</v>
      </c>
      <c r="J100" s="51">
        <f>IF(ISBLANK('3.1 Nominal capital stock'!J100),NA(),'3.1 Nominal capital stock'!J100/'Historical population and GDP'!$N97)</f>
        <v>4430837131.0355844</v>
      </c>
      <c r="K100" s="41" t="e">
        <f>IF(ISBLANK('3.1 Nominal capital stock'!K100),NA(),'3.1 Nominal capital stock'!K100/'Historical population and GDP'!$N97)</f>
        <v>#N/A</v>
      </c>
      <c r="L100" s="41">
        <f>IF(ISBLANK('3.1 Nominal capital stock'!L100),NA(),'3.1 Nominal capital stock'!L100/'Historical population and GDP'!$N97)</f>
        <v>5758905784.5459862</v>
      </c>
      <c r="M100" s="41">
        <f>IF(ISBLANK('3.1 Nominal capital stock'!M100),NA(),'3.1 Nominal capital stock'!M100/'Historical population and GDP'!$N97)</f>
        <v>10176204310.042204</v>
      </c>
      <c r="N100" s="41" t="e">
        <f>IF(ISBLANK('3.1 Nominal capital stock'!N100),NA(),'3.1 Nominal capital stock'!N100/'Historical population and GDP'!$N97)</f>
        <v>#N/A</v>
      </c>
      <c r="O100" s="41"/>
      <c r="P100" s="41">
        <f>IF(ISBLANK('3.1 Nominal capital stock'!P100),NA(),'3.1 Nominal capital stock'!P100/'Historical population and GDP'!$N97)</f>
        <v>37019517412.484596</v>
      </c>
      <c r="Q100" s="41">
        <f>IF(ISBLANK('3.1 Nominal capital stock'!Q100),NA(),'3.1 Nominal capital stock'!Q100/'Historical population and GDP'!$N97)</f>
        <v>24389455129.661663</v>
      </c>
      <c r="R100" s="41">
        <f>IF(ISBLANK('3.1 Nominal capital stock'!R100),NA(),'3.1 Nominal capital stock'!R100/'Historical population and GDP'!$N97)</f>
        <v>61408972542.146263</v>
      </c>
      <c r="S100" s="13"/>
      <c r="U100" s="13"/>
      <c r="V100" s="13"/>
      <c r="W100" s="13"/>
      <c r="X100" s="13"/>
      <c r="Y100" s="13"/>
      <c r="Z100" s="13"/>
      <c r="AA100" s="13"/>
      <c r="AB100" s="24"/>
      <c r="AC100" s="24"/>
    </row>
    <row r="101" spans="1:29">
      <c r="A101" s="4">
        <f t="shared" si="1"/>
        <v>1963</v>
      </c>
      <c r="B101" s="41">
        <f>IF(ISBLANK('3.1 Nominal capital stock'!B101),NA(),'3.1 Nominal capital stock'!B101/'Historical population and GDP'!$N98)</f>
        <v>5771831395.4638519</v>
      </c>
      <c r="C101" s="41">
        <f>IF(ISBLANK('3.1 Nominal capital stock'!C101),NA(),'3.1 Nominal capital stock'!C101/'Historical population and GDP'!$N98)</f>
        <v>8085923400.8337002</v>
      </c>
      <c r="D101" s="41">
        <f>IF(ISBLANK('3.1 Nominal capital stock'!D101),NA(),'3.1 Nominal capital stock'!D101/'Historical population and GDP'!$N98)</f>
        <v>13857754796.297552</v>
      </c>
      <c r="E101" s="41">
        <f>IF(ISBLANK('3.1 Nominal capital stock'!E101),NA(),'3.1 Nominal capital stock'!E101/'Historical population and GDP'!$N98)</f>
        <v>2953316040.3613143</v>
      </c>
      <c r="F101" s="41">
        <f>IF(ISBLANK('3.1 Nominal capital stock'!F101),NA(),'3.1 Nominal capital stock'!F101/'Historical population and GDP'!$N98)</f>
        <v>10782968813.167301</v>
      </c>
      <c r="G101" s="41">
        <f>IF(ISBLANK('3.1 Nominal capital stock'!G101),NA(),'3.1 Nominal capital stock'!G101/'Historical population and GDP'!$N98)</f>
        <v>6626546475.5507689</v>
      </c>
      <c r="H101" s="41">
        <f>IF(ISBLANK('3.1 Nominal capital stock'!H101),NA(),'3.1 Nominal capital stock'!H101/'Historical population and GDP'!$N98)</f>
        <v>2469934086.6156435</v>
      </c>
      <c r="I101" s="41">
        <f>IF(ISBLANK('3.1 Nominal capital stock'!I101),NA(),'3.1 Nominal capital stock'!I101/'Historical population and GDP'!$N98)</f>
        <v>4050536602.972177</v>
      </c>
      <c r="J101" s="51">
        <f>IF(ISBLANK('3.1 Nominal capital stock'!J101),NA(),'3.1 Nominal capital stock'!J101/'Historical population and GDP'!$N98)</f>
        <v>4497211502.0411377</v>
      </c>
      <c r="K101" s="41" t="e">
        <f>IF(ISBLANK('3.1 Nominal capital stock'!K101),NA(),'3.1 Nominal capital stock'!K101/'Historical population and GDP'!$N98)</f>
        <v>#N/A</v>
      </c>
      <c r="L101" s="41">
        <f>IF(ISBLANK('3.1 Nominal capital stock'!L101),NA(),'3.1 Nominal capital stock'!L101/'Historical population and GDP'!$N98)</f>
        <v>5800773496.2666426</v>
      </c>
      <c r="M101" s="41">
        <f>IF(ISBLANK('3.1 Nominal capital stock'!M101),NA(),'3.1 Nominal capital stock'!M101/'Historical population and GDP'!$N98)</f>
        <v>9789136167.8707237</v>
      </c>
      <c r="N101" s="41" t="e">
        <f>IF(ISBLANK('3.1 Nominal capital stock'!N101),NA(),'3.1 Nominal capital stock'!N101/'Historical population and GDP'!$N98)</f>
        <v>#N/A</v>
      </c>
      <c r="O101" s="41"/>
      <c r="P101" s="41">
        <f>IF(ISBLANK('3.1 Nominal capital stock'!P101),NA(),'3.1 Nominal capital stock'!P101/'Historical population and GDP'!$N98)</f>
        <v>36690520211.992584</v>
      </c>
      <c r="Q101" s="41">
        <f>IF(ISBLANK('3.1 Nominal capital stock'!Q101),NA(),'3.1 Nominal capital stock'!Q101/'Historical population and GDP'!$N98)</f>
        <v>24137657769.150681</v>
      </c>
      <c r="R101" s="41">
        <f>IF(ISBLANK('3.1 Nominal capital stock'!R101),NA(),'3.1 Nominal capital stock'!R101/'Historical population and GDP'!$N98)</f>
        <v>60828177981.143265</v>
      </c>
      <c r="S101" s="13"/>
      <c r="U101" s="13"/>
      <c r="V101" s="13"/>
      <c r="W101" s="13"/>
      <c r="X101" s="13"/>
      <c r="Y101" s="13"/>
      <c r="Z101" s="13"/>
      <c r="AA101" s="13"/>
      <c r="AB101" s="24"/>
      <c r="AC101" s="24"/>
    </row>
    <row r="102" spans="1:29">
      <c r="A102" s="4">
        <f t="shared" si="1"/>
        <v>1964</v>
      </c>
      <c r="B102" s="41">
        <f>IF(ISBLANK('3.1 Nominal capital stock'!B102),NA(),'3.1 Nominal capital stock'!B102/'Historical population and GDP'!$N99)</f>
        <v>6346491844.2299957</v>
      </c>
      <c r="C102" s="41">
        <f>IF(ISBLANK('3.1 Nominal capital stock'!C102),NA(),'3.1 Nominal capital stock'!C102/'Historical population and GDP'!$N99)</f>
        <v>8833382548.1742516</v>
      </c>
      <c r="D102" s="41">
        <f>IF(ISBLANK('3.1 Nominal capital stock'!D102),NA(),'3.1 Nominal capital stock'!D102/'Historical population and GDP'!$N99)</f>
        <v>15179874392.404247</v>
      </c>
      <c r="E102" s="41">
        <f>IF(ISBLANK('3.1 Nominal capital stock'!E102),NA(),'3.1 Nominal capital stock'!E102/'Historical population and GDP'!$N99)</f>
        <v>2832081685.0413036</v>
      </c>
      <c r="F102" s="41">
        <f>IF(ISBLANK('3.1 Nominal capital stock'!F102),NA(),'3.1 Nominal capital stock'!F102/'Historical population and GDP'!$N99)</f>
        <v>11681439184.914761</v>
      </c>
      <c r="G102" s="41">
        <f>IF(ISBLANK('3.1 Nominal capital stock'!G102),NA(),'3.1 Nominal capital stock'!G102/'Historical population and GDP'!$N99)</f>
        <v>7074157495.3485184</v>
      </c>
      <c r="H102" s="41">
        <f>IF(ISBLANK('3.1 Nominal capital stock'!H102),NA(),'3.1 Nominal capital stock'!H102/'Historical population and GDP'!$N99)</f>
        <v>2711279364.3406997</v>
      </c>
      <c r="I102" s="41">
        <f>IF(ISBLANK('3.1 Nominal capital stock'!I102),NA(),'3.1 Nominal capital stock'!I102/'Historical population and GDP'!$N99)</f>
        <v>4429233591.5369158</v>
      </c>
      <c r="J102" s="51">
        <f>IF(ISBLANK('3.1 Nominal capital stock'!J102),NA(),'3.1 Nominal capital stock'!J102/'Historical population and GDP'!$N99)</f>
        <v>4995855886.6001415</v>
      </c>
      <c r="K102" s="41" t="e">
        <f>IF(ISBLANK('3.1 Nominal capital stock'!K102),NA(),'3.1 Nominal capital stock'!K102/'Historical population and GDP'!$N99)</f>
        <v>#N/A</v>
      </c>
      <c r="L102" s="41">
        <f>IF(ISBLANK('3.1 Nominal capital stock'!L102),NA(),'3.1 Nominal capital stock'!L102/'Historical population and GDP'!$N99)</f>
        <v>6447226457.0109367</v>
      </c>
      <c r="M102" s="41">
        <f>IF(ISBLANK('3.1 Nominal capital stock'!M102),NA(),'3.1 Nominal capital stock'!M102/'Historical population and GDP'!$N99)</f>
        <v>10211109911.495651</v>
      </c>
      <c r="N102" s="41" t="e">
        <f>IF(ISBLANK('3.1 Nominal capital stock'!N102),NA(),'3.1 Nominal capital stock'!N102/'Historical population and GDP'!$N99)</f>
        <v>#N/A</v>
      </c>
      <c r="O102" s="41"/>
      <c r="P102" s="41">
        <f>IF(ISBLANK('3.1 Nominal capital stock'!P102),NA(),'3.1 Nominal capital stock'!P102/'Historical population and GDP'!$N99)</f>
        <v>39478832122.04953</v>
      </c>
      <c r="Q102" s="41">
        <f>IF(ISBLANK('3.1 Nominal capital stock'!Q102),NA(),'3.1 Nominal capital stock'!Q102/'Historical population and GDP'!$N99)</f>
        <v>26083425846.643646</v>
      </c>
      <c r="R102" s="41">
        <f>IF(ISBLANK('3.1 Nominal capital stock'!R102),NA(),'3.1 Nominal capital stock'!R102/'Historical population and GDP'!$N99)</f>
        <v>65562257968.693176</v>
      </c>
      <c r="S102" s="13"/>
      <c r="U102" s="13"/>
      <c r="V102" s="13"/>
      <c r="W102" s="13"/>
      <c r="X102" s="13"/>
      <c r="Y102" s="13"/>
      <c r="Z102" s="13"/>
      <c r="AA102" s="13"/>
      <c r="AB102" s="24"/>
      <c r="AC102" s="24"/>
    </row>
    <row r="103" spans="1:29">
      <c r="A103" s="4">
        <f t="shared" si="1"/>
        <v>1965</v>
      </c>
      <c r="B103" s="41">
        <f>IF(ISBLANK('3.1 Nominal capital stock'!B103),NA(),'3.1 Nominal capital stock'!B103/'Historical population and GDP'!$N100)</f>
        <v>6814206458.4701977</v>
      </c>
      <c r="C103" s="41">
        <f>IF(ISBLANK('3.1 Nominal capital stock'!C103),NA(),'3.1 Nominal capital stock'!C103/'Historical population and GDP'!$N100)</f>
        <v>9599946593.4771271</v>
      </c>
      <c r="D103" s="41">
        <f>IF(ISBLANK('3.1 Nominal capital stock'!D103),NA(),'3.1 Nominal capital stock'!D103/'Historical population and GDP'!$N100)</f>
        <v>16414153051.947325</v>
      </c>
      <c r="E103" s="41">
        <f>IF(ISBLANK('3.1 Nominal capital stock'!E103),NA(),'3.1 Nominal capital stock'!E103/'Historical population and GDP'!$N100)</f>
        <v>2833557960.676023</v>
      </c>
      <c r="F103" s="41">
        <f>IF(ISBLANK('3.1 Nominal capital stock'!F103),NA(),'3.1 Nominal capital stock'!F103/'Historical population and GDP'!$N100)</f>
        <v>12513124176.134007</v>
      </c>
      <c r="G103" s="41">
        <f>IF(ISBLANK('3.1 Nominal capital stock'!G103),NA(),'3.1 Nominal capital stock'!G103/'Historical population and GDP'!$N100)</f>
        <v>7411225699.7694521</v>
      </c>
      <c r="H103" s="41">
        <f>IF(ISBLANK('3.1 Nominal capital stock'!H103),NA(),'3.1 Nominal capital stock'!H103/'Historical population and GDP'!$N100)</f>
        <v>2879482517.6990428</v>
      </c>
      <c r="I103" s="41">
        <f>IF(ISBLANK('3.1 Nominal capital stock'!I103),NA(),'3.1 Nominal capital stock'!I103/'Historical population and GDP'!$N100)</f>
        <v>4764947826.7861881</v>
      </c>
      <c r="J103" s="51">
        <f>IF(ISBLANK('3.1 Nominal capital stock'!J103),NA(),'3.1 Nominal capital stock'!J103/'Historical population and GDP'!$N100)</f>
        <v>5436776764.3168125</v>
      </c>
      <c r="K103" s="41" t="e">
        <f>IF(ISBLANK('3.1 Nominal capital stock'!K103),NA(),'3.1 Nominal capital stock'!K103/'Historical population and GDP'!$N100)</f>
        <v>#N/A</v>
      </c>
      <c r="L103" s="41">
        <f>IF(ISBLANK('3.1 Nominal capital stock'!L103),NA(),'3.1 Nominal capital stock'!L103/'Historical population and GDP'!$N100)</f>
        <v>7021698468.1953726</v>
      </c>
      <c r="M103" s="41">
        <f>IF(ISBLANK('3.1 Nominal capital stock'!M103),NA(),'3.1 Nominal capital stock'!M103/'Historical population and GDP'!$N100)</f>
        <v>10440148516.9512</v>
      </c>
      <c r="N103" s="41" t="e">
        <f>IF(ISBLANK('3.1 Nominal capital stock'!N103),NA(),'3.1 Nominal capital stock'!N103/'Historical population and GDP'!$N100)</f>
        <v>#N/A</v>
      </c>
      <c r="O103" s="41"/>
      <c r="P103" s="41">
        <f>IF(ISBLANK('3.1 Nominal capital stock'!P103),NA(),'3.1 Nominal capital stock'!P103/'Historical population and GDP'!$N100)</f>
        <v>42051543406.225853</v>
      </c>
      <c r="Q103" s="41">
        <f>IF(ISBLANK('3.1 Nominal capital stock'!Q103),NA(),'3.1 Nominal capital stock'!Q103/'Historical population and GDP'!$N100)</f>
        <v>27663571576.249573</v>
      </c>
      <c r="R103" s="41">
        <f>IF(ISBLANK('3.1 Nominal capital stock'!R103),NA(),'3.1 Nominal capital stock'!R103/'Historical population and GDP'!$N100)</f>
        <v>69715114982.475418</v>
      </c>
      <c r="S103" s="13"/>
      <c r="U103" s="13"/>
      <c r="V103" s="13"/>
      <c r="W103" s="13"/>
      <c r="X103" s="13"/>
      <c r="Y103" s="13"/>
      <c r="Z103" s="13"/>
      <c r="AA103" s="13"/>
      <c r="AB103" s="24"/>
      <c r="AC103" s="24"/>
    </row>
    <row r="104" spans="1:29">
      <c r="A104" s="4">
        <f t="shared" si="1"/>
        <v>1966</v>
      </c>
      <c r="B104" s="41">
        <f>IF(ISBLANK('3.1 Nominal capital stock'!B104),NA(),'3.1 Nominal capital stock'!B104/'Historical population and GDP'!$N101)</f>
        <v>7451704036.4222307</v>
      </c>
      <c r="C104" s="41">
        <f>IF(ISBLANK('3.1 Nominal capital stock'!C104),NA(),'3.1 Nominal capital stock'!C104/'Historical population and GDP'!$N101)</f>
        <v>10063403339.803724</v>
      </c>
      <c r="D104" s="41">
        <f>IF(ISBLANK('3.1 Nominal capital stock'!D104),NA(),'3.1 Nominal capital stock'!D104/'Historical population and GDP'!$N101)</f>
        <v>17515107376.225956</v>
      </c>
      <c r="E104" s="41">
        <f>IF(ISBLANK('3.1 Nominal capital stock'!E104),NA(),'3.1 Nominal capital stock'!E104/'Historical population and GDP'!$N101)</f>
        <v>2849165409.7669334</v>
      </c>
      <c r="F104" s="41">
        <f>IF(ISBLANK('3.1 Nominal capital stock'!F104),NA(),'3.1 Nominal capital stock'!F104/'Historical population and GDP'!$N101)</f>
        <v>13638331615.890802</v>
      </c>
      <c r="G104" s="41">
        <f>IF(ISBLANK('3.1 Nominal capital stock'!G104),NA(),'3.1 Nominal capital stock'!G104/'Historical population and GDP'!$N101)</f>
        <v>7679102687.3170328</v>
      </c>
      <c r="H104" s="41">
        <f>IF(ISBLANK('3.1 Nominal capital stock'!H104),NA(),'3.1 Nominal capital stock'!H104/'Historical population and GDP'!$N101)</f>
        <v>3048928895.339932</v>
      </c>
      <c r="I104" s="41">
        <f>IF(ISBLANK('3.1 Nominal capital stock'!I104),NA(),'3.1 Nominal capital stock'!I104/'Historical population and GDP'!$N101)</f>
        <v>5017191949.6759787</v>
      </c>
      <c r="J104" s="51">
        <f>IF(ISBLANK('3.1 Nominal capital stock'!J104),NA(),'3.1 Nominal capital stock'!J104/'Historical population and GDP'!$N101)</f>
        <v>5921652150.9549599</v>
      </c>
      <c r="K104" s="41" t="e">
        <f>IF(ISBLANK('3.1 Nominal capital stock'!K104),NA(),'3.1 Nominal capital stock'!K104/'Historical population and GDP'!$N101)</f>
        <v>#N/A</v>
      </c>
      <c r="L104" s="41">
        <f>IF(ISBLANK('3.1 Nominal capital stock'!L104),NA(),'3.1 Nominal capital stock'!L104/'Historical population and GDP'!$N101)</f>
        <v>7623857525.3121529</v>
      </c>
      <c r="M104" s="41">
        <f>IF(ISBLANK('3.1 Nominal capital stock'!M104),NA(),'3.1 Nominal capital stock'!M104/'Historical population and GDP'!$N101)</f>
        <v>10618447329.641361</v>
      </c>
      <c r="N104" s="41" t="e">
        <f>IF(ISBLANK('3.1 Nominal capital stock'!N104),NA(),'3.1 Nominal capital stock'!N104/'Historical population and GDP'!$N101)</f>
        <v>#N/A</v>
      </c>
      <c r="O104" s="41"/>
      <c r="P104" s="41">
        <f>IF(ISBLANK('3.1 Nominal capital stock'!P104),NA(),'3.1 Nominal capital stock'!P104/'Historical population and GDP'!$N101)</f>
        <v>44730635984.540657</v>
      </c>
      <c r="Q104" s="41">
        <f>IF(ISBLANK('3.1 Nominal capital stock'!Q104),NA(),'3.1 Nominal capital stock'!Q104/'Historical population and GDP'!$N101)</f>
        <v>29181148955.584454</v>
      </c>
      <c r="R104" s="41">
        <f>IF(ISBLANK('3.1 Nominal capital stock'!R104),NA(),'3.1 Nominal capital stock'!R104/'Historical population and GDP'!$N101)</f>
        <v>73911784940.125107</v>
      </c>
      <c r="S104" s="13"/>
      <c r="U104" s="13"/>
      <c r="V104" s="13"/>
      <c r="W104" s="13"/>
      <c r="X104" s="13"/>
      <c r="Y104" s="13"/>
      <c r="Z104" s="13"/>
      <c r="AA104" s="13"/>
      <c r="AB104" s="24"/>
      <c r="AC104" s="24"/>
    </row>
    <row r="105" spans="1:29">
      <c r="A105" s="4">
        <f t="shared" si="1"/>
        <v>1967</v>
      </c>
      <c r="B105" s="41">
        <f>IF(ISBLANK('3.1 Nominal capital stock'!B105),NA(),'3.1 Nominal capital stock'!B105/'Historical population and GDP'!$N102)</f>
        <v>8033691386.8505764</v>
      </c>
      <c r="C105" s="41">
        <f>IF(ISBLANK('3.1 Nominal capital stock'!C105),NA(),'3.1 Nominal capital stock'!C105/'Historical population and GDP'!$N102)</f>
        <v>10483283746.327803</v>
      </c>
      <c r="D105" s="41">
        <f>IF(ISBLANK('3.1 Nominal capital stock'!D105),NA(),'3.1 Nominal capital stock'!D105/'Historical population and GDP'!$N102)</f>
        <v>18516975133.178379</v>
      </c>
      <c r="E105" s="41">
        <f>IF(ISBLANK('3.1 Nominal capital stock'!E105),NA(),'3.1 Nominal capital stock'!E105/'Historical population and GDP'!$N102)</f>
        <v>2890718097.3599653</v>
      </c>
      <c r="F105" s="41">
        <f>IF(ISBLANK('3.1 Nominal capital stock'!F105),NA(),'3.1 Nominal capital stock'!F105/'Historical population and GDP'!$N102)</f>
        <v>15416437773.592136</v>
      </c>
      <c r="G105" s="41">
        <f>IF(ISBLANK('3.1 Nominal capital stock'!G105),NA(),'3.1 Nominal capital stock'!G105/'Historical population and GDP'!$N102)</f>
        <v>8002498656.7604275</v>
      </c>
      <c r="H105" s="41">
        <f>IF(ISBLANK('3.1 Nominal capital stock'!H105),NA(),'3.1 Nominal capital stock'!H105/'Historical population and GDP'!$N102)</f>
        <v>3182483938.395648</v>
      </c>
      <c r="I105" s="41">
        <f>IF(ISBLANK('3.1 Nominal capital stock'!I105),NA(),'3.1 Nominal capital stock'!I105/'Historical population and GDP'!$N102)</f>
        <v>5327553205.5573387</v>
      </c>
      <c r="J105" s="51">
        <f>IF(ISBLANK('3.1 Nominal capital stock'!J105),NA(),'3.1 Nominal capital stock'!J105/'Historical population and GDP'!$N102)</f>
        <v>6451967327.6762505</v>
      </c>
      <c r="K105" s="41" t="e">
        <f>IF(ISBLANK('3.1 Nominal capital stock'!K105),NA(),'3.1 Nominal capital stock'!K105/'Historical population and GDP'!$N102)</f>
        <v>#N/A</v>
      </c>
      <c r="L105" s="41">
        <f>IF(ISBLANK('3.1 Nominal capital stock'!L105),NA(),'3.1 Nominal capital stock'!L105/'Historical population and GDP'!$N102)</f>
        <v>8010928448.2924089</v>
      </c>
      <c r="M105" s="41">
        <f>IF(ISBLANK('3.1 Nominal capital stock'!M105),NA(),'3.1 Nominal capital stock'!M105/'Historical population and GDP'!$N102)</f>
        <v>10843363417.256186</v>
      </c>
      <c r="N105" s="41" t="e">
        <f>IF(ISBLANK('3.1 Nominal capital stock'!N105),NA(),'3.1 Nominal capital stock'!N105/'Historical population and GDP'!$N102)</f>
        <v>#N/A</v>
      </c>
      <c r="O105" s="41"/>
      <c r="P105" s="41">
        <f>IF(ISBLANK('3.1 Nominal capital stock'!P105),NA(),'3.1 Nominal capital stock'!P105/'Historical population and GDP'!$N102)</f>
        <v>48009113599.286552</v>
      </c>
      <c r="Q105" s="41">
        <f>IF(ISBLANK('3.1 Nominal capital stock'!Q105),NA(),'3.1 Nominal capital stock'!Q105/'Historical population and GDP'!$N102)</f>
        <v>30633812398.782185</v>
      </c>
      <c r="R105" s="41">
        <f>IF(ISBLANK('3.1 Nominal capital stock'!R105),NA(),'3.1 Nominal capital stock'!R105/'Historical population and GDP'!$N102)</f>
        <v>78642925998.068741</v>
      </c>
      <c r="S105" s="13"/>
      <c r="U105" s="13"/>
      <c r="V105" s="13"/>
      <c r="W105" s="13"/>
      <c r="X105" s="13"/>
      <c r="Y105" s="13"/>
      <c r="Z105" s="13"/>
      <c r="AA105" s="13"/>
      <c r="AB105" s="24"/>
      <c r="AC105" s="24"/>
    </row>
    <row r="106" spans="1:29">
      <c r="A106" s="4">
        <f t="shared" si="1"/>
        <v>1968</v>
      </c>
      <c r="B106" s="41">
        <f>IF(ISBLANK('3.1 Nominal capital stock'!B106),NA(),'3.1 Nominal capital stock'!B106/'Historical population and GDP'!$N103)</f>
        <v>8472183738.197484</v>
      </c>
      <c r="C106" s="41">
        <f>IF(ISBLANK('3.1 Nominal capital stock'!C106),NA(),'3.1 Nominal capital stock'!C106/'Historical population and GDP'!$N103)</f>
        <v>11084130261.889626</v>
      </c>
      <c r="D106" s="41">
        <f>IF(ISBLANK('3.1 Nominal capital stock'!D106),NA(),'3.1 Nominal capital stock'!D106/'Historical population and GDP'!$N103)</f>
        <v>19556314000.087109</v>
      </c>
      <c r="E106" s="41">
        <f>IF(ISBLANK('3.1 Nominal capital stock'!E106),NA(),'3.1 Nominal capital stock'!E106/'Historical population and GDP'!$N103)</f>
        <v>2929002380.6401954</v>
      </c>
      <c r="F106" s="41">
        <f>IF(ISBLANK('3.1 Nominal capital stock'!F106),NA(),'3.1 Nominal capital stock'!F106/'Historical population and GDP'!$N103)</f>
        <v>16507732874.897591</v>
      </c>
      <c r="G106" s="41">
        <f>IF(ISBLANK('3.1 Nominal capital stock'!G106),NA(),'3.1 Nominal capital stock'!G106/'Historical population and GDP'!$N103)</f>
        <v>8192699594.0353336</v>
      </c>
      <c r="H106" s="41">
        <f>IF(ISBLANK('3.1 Nominal capital stock'!H106),NA(),'3.1 Nominal capital stock'!H106/'Historical population and GDP'!$N103)</f>
        <v>3303199540.3460789</v>
      </c>
      <c r="I106" s="41">
        <f>IF(ISBLANK('3.1 Nominal capital stock'!I106),NA(),'3.1 Nominal capital stock'!I106/'Historical population and GDP'!$N103)</f>
        <v>5721445122.5199928</v>
      </c>
      <c r="J106" s="51">
        <f>IF(ISBLANK('3.1 Nominal capital stock'!J106),NA(),'3.1 Nominal capital stock'!J106/'Historical population and GDP'!$N103)</f>
        <v>6860043766.2506008</v>
      </c>
      <c r="K106" s="41" t="e">
        <f>IF(ISBLANK('3.1 Nominal capital stock'!K106),NA(),'3.1 Nominal capital stock'!K106/'Historical population and GDP'!$N103)</f>
        <v>#N/A</v>
      </c>
      <c r="L106" s="41">
        <f>IF(ISBLANK('3.1 Nominal capital stock'!L106),NA(),'3.1 Nominal capital stock'!L106/'Historical population and GDP'!$N103)</f>
        <v>8201558158.4279652</v>
      </c>
      <c r="M106" s="41">
        <f>IF(ISBLANK('3.1 Nominal capital stock'!M106),NA(),'3.1 Nominal capital stock'!M106/'Historical population and GDP'!$N103)</f>
        <v>11006896880.107222</v>
      </c>
      <c r="N106" s="41" t="e">
        <f>IF(ISBLANK('3.1 Nominal capital stock'!N106),NA(),'3.1 Nominal capital stock'!N106/'Historical population and GDP'!$N103)</f>
        <v>#N/A</v>
      </c>
      <c r="O106" s="41"/>
      <c r="P106" s="41">
        <f>IF(ISBLANK('3.1 Nominal capital stock'!P106),NA(),'3.1 Nominal capital stock'!P106/'Historical population and GDP'!$N103)</f>
        <v>50488948390.00631</v>
      </c>
      <c r="Q106" s="41">
        <f>IF(ISBLANK('3.1 Nominal capital stock'!Q106),NA(),'3.1 Nominal capital stock'!Q106/'Historical population and GDP'!$N103)</f>
        <v>31789943927.305782</v>
      </c>
      <c r="R106" s="41">
        <f>IF(ISBLANK('3.1 Nominal capital stock'!R106),NA(),'3.1 Nominal capital stock'!R106/'Historical population and GDP'!$N103)</f>
        <v>82278892317.312088</v>
      </c>
      <c r="S106" s="13"/>
      <c r="U106" s="13"/>
      <c r="V106" s="13"/>
      <c r="W106" s="13"/>
      <c r="X106" s="13"/>
      <c r="Y106" s="13"/>
      <c r="Z106" s="13"/>
      <c r="AA106" s="13"/>
      <c r="AB106" s="24"/>
      <c r="AC106" s="24"/>
    </row>
    <row r="107" spans="1:29">
      <c r="A107" s="4">
        <f t="shared" si="1"/>
        <v>1969</v>
      </c>
      <c r="B107" s="41">
        <f>IF(ISBLANK('3.1 Nominal capital stock'!B107),NA(),'3.1 Nominal capital stock'!B107/'Historical population and GDP'!$N104)</f>
        <v>9270777403.0583115</v>
      </c>
      <c r="C107" s="41">
        <f>IF(ISBLANK('3.1 Nominal capital stock'!C107),NA(),'3.1 Nominal capital stock'!C107/'Historical population and GDP'!$N104)</f>
        <v>12085778197.273312</v>
      </c>
      <c r="D107" s="41">
        <f>IF(ISBLANK('3.1 Nominal capital stock'!D107),NA(),'3.1 Nominal capital stock'!D107/'Historical population and GDP'!$N104)</f>
        <v>21356555600.331623</v>
      </c>
      <c r="E107" s="41">
        <f>IF(ISBLANK('3.1 Nominal capital stock'!E107),NA(),'3.1 Nominal capital stock'!E107/'Historical population and GDP'!$N104)</f>
        <v>3072275365.9367046</v>
      </c>
      <c r="F107" s="41">
        <f>IF(ISBLANK('3.1 Nominal capital stock'!F107),NA(),'3.1 Nominal capital stock'!F107/'Historical population and GDP'!$N104)</f>
        <v>17168265480.324347</v>
      </c>
      <c r="G107" s="41">
        <f>IF(ISBLANK('3.1 Nominal capital stock'!G107),NA(),'3.1 Nominal capital stock'!G107/'Historical population and GDP'!$N104)</f>
        <v>8781397915.1565399</v>
      </c>
      <c r="H107" s="41">
        <f>IF(ISBLANK('3.1 Nominal capital stock'!H107),NA(),'3.1 Nominal capital stock'!H107/'Historical population and GDP'!$N104)</f>
        <v>3484637079.5244169</v>
      </c>
      <c r="I107" s="41">
        <f>IF(ISBLANK('3.1 Nominal capital stock'!I107),NA(),'3.1 Nominal capital stock'!I107/'Historical population and GDP'!$N104)</f>
        <v>6299843620.2424812</v>
      </c>
      <c r="J107" s="51">
        <f>IF(ISBLANK('3.1 Nominal capital stock'!J107),NA(),'3.1 Nominal capital stock'!J107/'Historical population and GDP'!$N104)</f>
        <v>7494476399.2065067</v>
      </c>
      <c r="K107" s="41" t="e">
        <f>IF(ISBLANK('3.1 Nominal capital stock'!K107),NA(),'3.1 Nominal capital stock'!K107/'Historical population and GDP'!$N104)</f>
        <v>#N/A</v>
      </c>
      <c r="L107" s="41">
        <f>IF(ISBLANK('3.1 Nominal capital stock'!L107),NA(),'3.1 Nominal capital stock'!L107/'Historical population and GDP'!$N104)</f>
        <v>8747106831.3123455</v>
      </c>
      <c r="M107" s="41">
        <f>IF(ISBLANK('3.1 Nominal capital stock'!M107),NA(),'3.1 Nominal capital stock'!M107/'Historical population and GDP'!$N104)</f>
        <v>11540961457.156759</v>
      </c>
      <c r="N107" s="41" t="e">
        <f>IF(ISBLANK('3.1 Nominal capital stock'!N107),NA(),'3.1 Nominal capital stock'!N107/'Historical population and GDP'!$N104)</f>
        <v>#N/A</v>
      </c>
      <c r="O107" s="41"/>
      <c r="P107" s="41">
        <f>IF(ISBLANK('3.1 Nominal capital stock'!P107),NA(),'3.1 Nominal capital stock'!P107/'Historical population and GDP'!$N104)</f>
        <v>53863131441.273628</v>
      </c>
      <c r="Q107" s="41">
        <f>IF(ISBLANK('3.1 Nominal capital stock'!Q107),NA(),'3.1 Nominal capital stock'!Q107/'Historical population and GDP'!$N104)</f>
        <v>34082388307.918095</v>
      </c>
      <c r="R107" s="41">
        <f>IF(ISBLANK('3.1 Nominal capital stock'!R107),NA(),'3.1 Nominal capital stock'!R107/'Historical population and GDP'!$N104)</f>
        <v>87945519749.191727</v>
      </c>
      <c r="S107" s="13"/>
      <c r="U107" s="13"/>
      <c r="V107" s="13"/>
      <c r="W107" s="13"/>
      <c r="X107" s="13"/>
      <c r="Y107" s="13"/>
      <c r="Z107" s="13"/>
      <c r="AA107" s="13"/>
      <c r="AB107" s="24"/>
      <c r="AC107" s="24"/>
    </row>
    <row r="108" spans="1:29">
      <c r="A108" s="4">
        <f t="shared" si="1"/>
        <v>1970</v>
      </c>
      <c r="B108" s="41">
        <f>IF(ISBLANK('3.1 Nominal capital stock'!B108),NA(),'3.1 Nominal capital stock'!B108/'Historical population and GDP'!$N105)</f>
        <v>10385931782.981743</v>
      </c>
      <c r="C108" s="41">
        <f>IF(ISBLANK('3.1 Nominal capital stock'!C108),NA(),'3.1 Nominal capital stock'!C108/'Historical population and GDP'!$N105)</f>
        <v>13416039684.317331</v>
      </c>
      <c r="D108" s="41">
        <f>IF(ISBLANK('3.1 Nominal capital stock'!D108),NA(),'3.1 Nominal capital stock'!D108/'Historical population and GDP'!$N105)</f>
        <v>23801971467.299072</v>
      </c>
      <c r="E108" s="41">
        <f>IF(ISBLANK('3.1 Nominal capital stock'!E108),NA(),'3.1 Nominal capital stock'!E108/'Historical population and GDP'!$N105)</f>
        <v>3290580421.051733</v>
      </c>
      <c r="F108" s="41">
        <f>IF(ISBLANK('3.1 Nominal capital stock'!F108),NA(),'3.1 Nominal capital stock'!F108/'Historical population and GDP'!$N105)</f>
        <v>18417337937.477928</v>
      </c>
      <c r="G108" s="41">
        <f>IF(ISBLANK('3.1 Nominal capital stock'!G108),NA(),'3.1 Nominal capital stock'!G108/'Historical population and GDP'!$N105)</f>
        <v>9640697598.9560547</v>
      </c>
      <c r="H108" s="41">
        <f>IF(ISBLANK('3.1 Nominal capital stock'!H108),NA(),'3.1 Nominal capital stock'!H108/'Historical population and GDP'!$N105)</f>
        <v>3860566313.441503</v>
      </c>
      <c r="I108" s="41">
        <f>IF(ISBLANK('3.1 Nominal capital stock'!I108),NA(),'3.1 Nominal capital stock'!I108/'Historical population and GDP'!$N105)</f>
        <v>7037796773.6495304</v>
      </c>
      <c r="J108" s="51">
        <f>IF(ISBLANK('3.1 Nominal capital stock'!J108),NA(),'3.1 Nominal capital stock'!J108/'Historical population and GDP'!$N105)</f>
        <v>8501116751.0025692</v>
      </c>
      <c r="K108" s="41" t="e">
        <f>IF(ISBLANK('3.1 Nominal capital stock'!K108),NA(),'3.1 Nominal capital stock'!K108/'Historical population and GDP'!$N105)</f>
        <v>#N/A</v>
      </c>
      <c r="L108" s="41">
        <f>IF(ISBLANK('3.1 Nominal capital stock'!L108),NA(),'3.1 Nominal capital stock'!L108/'Historical population and GDP'!$N105)</f>
        <v>9701466556.6952152</v>
      </c>
      <c r="M108" s="41">
        <f>IF(ISBLANK('3.1 Nominal capital stock'!M108),NA(),'3.1 Nominal capital stock'!M108/'Historical population and GDP'!$N105)</f>
        <v>12396476441.963064</v>
      </c>
      <c r="N108" s="41" t="e">
        <f>IF(ISBLANK('3.1 Nominal capital stock'!N108),NA(),'3.1 Nominal capital stock'!N108/'Historical population and GDP'!$N105)</f>
        <v>#N/A</v>
      </c>
      <c r="O108" s="41"/>
      <c r="P108" s="41">
        <f>IF(ISBLANK('3.1 Nominal capital stock'!P108),NA(),'3.1 Nominal capital stock'!P108/'Historical population and GDP'!$N105)</f>
        <v>59011153738.226288</v>
      </c>
      <c r="Q108" s="41">
        <f>IF(ISBLANK('3.1 Nominal capital stock'!Q108),NA(),'3.1 Nominal capital stock'!Q108/'Historical population and GDP'!$N105)</f>
        <v>37636856523.310379</v>
      </c>
      <c r="R108" s="41">
        <f>IF(ISBLANK('3.1 Nominal capital stock'!R108),NA(),'3.1 Nominal capital stock'!R108/'Historical population and GDP'!$N105)</f>
        <v>96648010261.536667</v>
      </c>
      <c r="S108" s="13"/>
      <c r="U108" s="13"/>
      <c r="V108" s="13"/>
      <c r="W108" s="13"/>
      <c r="X108" s="13"/>
      <c r="Y108" s="13"/>
      <c r="Z108" s="13"/>
      <c r="AA108" s="13"/>
      <c r="AB108" s="24"/>
      <c r="AC108" s="24"/>
    </row>
    <row r="109" spans="1:29">
      <c r="A109" s="4">
        <f t="shared" si="1"/>
        <v>1971</v>
      </c>
      <c r="B109" s="41">
        <f>IF(ISBLANK('3.1 Nominal capital stock'!B109),NA(),'3.1 Nominal capital stock'!B109/'Historical population and GDP'!$N106)</f>
        <v>11143597702.251602</v>
      </c>
      <c r="C109" s="41">
        <f>IF(ISBLANK('3.1 Nominal capital stock'!C109),NA(),'3.1 Nominal capital stock'!C109/'Historical population and GDP'!$N106)</f>
        <v>14204916945.012077</v>
      </c>
      <c r="D109" s="41">
        <f>IF(ISBLANK('3.1 Nominal capital stock'!D109),NA(),'3.1 Nominal capital stock'!D109/'Historical population and GDP'!$N106)</f>
        <v>25348514647.26368</v>
      </c>
      <c r="E109" s="41">
        <f>IF(ISBLANK('3.1 Nominal capital stock'!E109),NA(),'3.1 Nominal capital stock'!E109/'Historical population and GDP'!$N106)</f>
        <v>3338597426.3946905</v>
      </c>
      <c r="F109" s="41">
        <f>IF(ISBLANK('3.1 Nominal capital stock'!F109),NA(),'3.1 Nominal capital stock'!F109/'Historical population and GDP'!$N106)</f>
        <v>18984377726.568607</v>
      </c>
      <c r="G109" s="41">
        <f>IF(ISBLANK('3.1 Nominal capital stock'!G109),NA(),'3.1 Nominal capital stock'!G109/'Historical population and GDP'!$N106)</f>
        <v>10145094938.023504</v>
      </c>
      <c r="H109" s="41">
        <f>IF(ISBLANK('3.1 Nominal capital stock'!H109),NA(),'3.1 Nominal capital stock'!H109/'Historical population and GDP'!$N106)</f>
        <v>4138279760.1215615</v>
      </c>
      <c r="I109" s="41">
        <f>IF(ISBLANK('3.1 Nominal capital stock'!I109),NA(),'3.1 Nominal capital stock'!I109/'Historical population and GDP'!$N106)</f>
        <v>7494935552.6365528</v>
      </c>
      <c r="J109" s="51">
        <f>IF(ISBLANK('3.1 Nominal capital stock'!J109),NA(),'3.1 Nominal capital stock'!J109/'Historical population and GDP'!$N106)</f>
        <v>9472177973.4945736</v>
      </c>
      <c r="K109" s="41">
        <f>IF(ISBLANK('3.1 Nominal capital stock'!K109),NA(),'3.1 Nominal capital stock'!K109/'Historical population and GDP'!$N106)</f>
        <v>1982257532.41503</v>
      </c>
      <c r="L109" s="41">
        <f>IF(ISBLANK('3.1 Nominal capital stock'!L109),NA(),'3.1 Nominal capital stock'!L109/'Historical population and GDP'!$N106)</f>
        <v>10305856023.902363</v>
      </c>
      <c r="M109" s="41">
        <f>IF(ISBLANK('3.1 Nominal capital stock'!M109),NA(),'3.1 Nominal capital stock'!M109/'Historical population and GDP'!$N106)</f>
        <v>12720067295.205952</v>
      </c>
      <c r="N109" s="41" t="e">
        <f>IF(ISBLANK('3.1 Nominal capital stock'!N109),NA(),'3.1 Nominal capital stock'!N109/'Historical population and GDP'!$N106)</f>
        <v>#N/A</v>
      </c>
      <c r="O109" s="41"/>
      <c r="P109" s="41">
        <f>IF(ISBLANK('3.1 Nominal capital stock'!P109),NA(),'3.1 Nominal capital stock'!P109/'Historical population and GDP'!$N106)</f>
        <v>61954864498.37204</v>
      </c>
      <c r="Q109" s="41">
        <f>IF(ISBLANK('3.1 Nominal capital stock'!Q109),NA(),'3.1 Nominal capital stock'!Q109/'Historical population and GDP'!$N106)</f>
        <v>41975294377.654472</v>
      </c>
      <c r="R109" s="41">
        <f>IF(ISBLANK('3.1 Nominal capital stock'!R109),NA(),'3.1 Nominal capital stock'!R109/'Historical population and GDP'!$N106)</f>
        <v>103930158876.0265</v>
      </c>
      <c r="S109" s="13"/>
      <c r="U109" s="13"/>
      <c r="V109" s="13"/>
      <c r="W109" s="13"/>
      <c r="X109" s="13"/>
      <c r="Y109" s="13"/>
      <c r="Z109" s="13"/>
      <c r="AA109" s="13"/>
      <c r="AB109" s="24"/>
      <c r="AC109" s="24"/>
    </row>
    <row r="110" spans="1:29">
      <c r="A110" s="4">
        <f t="shared" si="1"/>
        <v>1972</v>
      </c>
      <c r="B110" s="41">
        <f>IF(ISBLANK('3.1 Nominal capital stock'!B110),NA(),'3.1 Nominal capital stock'!B110/'Historical population and GDP'!$N107)</f>
        <v>11435216016.283628</v>
      </c>
      <c r="C110" s="41">
        <f>IF(ISBLANK('3.1 Nominal capital stock'!C110),NA(),'3.1 Nominal capital stock'!C110/'Historical population and GDP'!$N107)</f>
        <v>14209131699.25256</v>
      </c>
      <c r="D110" s="41">
        <f>IF(ISBLANK('3.1 Nominal capital stock'!D110),NA(),'3.1 Nominal capital stock'!D110/'Historical population and GDP'!$N107)</f>
        <v>25644347715.536186</v>
      </c>
      <c r="E110" s="41">
        <f>IF(ISBLANK('3.1 Nominal capital stock'!E110),NA(),'3.1 Nominal capital stock'!E110/'Historical population and GDP'!$N107)</f>
        <v>3379279836.2583575</v>
      </c>
      <c r="F110" s="41">
        <f>IF(ISBLANK('3.1 Nominal capital stock'!F110),NA(),'3.1 Nominal capital stock'!F110/'Historical population and GDP'!$N107)</f>
        <v>18836925497.214432</v>
      </c>
      <c r="G110" s="41">
        <f>IF(ISBLANK('3.1 Nominal capital stock'!G110),NA(),'3.1 Nominal capital stock'!G110/'Historical population and GDP'!$N107)</f>
        <v>10218621443.61236</v>
      </c>
      <c r="H110" s="41">
        <f>IF(ISBLANK('3.1 Nominal capital stock'!H110),NA(),'3.1 Nominal capital stock'!H110/'Historical population and GDP'!$N107)</f>
        <v>4291708512.0380077</v>
      </c>
      <c r="I110" s="41">
        <f>IF(ISBLANK('3.1 Nominal capital stock'!I110),NA(),'3.1 Nominal capital stock'!I110/'Historical population and GDP'!$N107)</f>
        <v>7638792899.6832981</v>
      </c>
      <c r="J110" s="51">
        <f>IF(ISBLANK('3.1 Nominal capital stock'!J110),NA(),'3.1 Nominal capital stock'!J110/'Historical population and GDP'!$N107)</f>
        <v>10075657088.195494</v>
      </c>
      <c r="K110" s="41">
        <f>IF(ISBLANK('3.1 Nominal capital stock'!K110),NA(),'3.1 Nominal capital stock'!K110/'Historical population and GDP'!$N107)</f>
        <v>1859985933.2185738</v>
      </c>
      <c r="L110" s="41">
        <f>IF(ISBLANK('3.1 Nominal capital stock'!L110),NA(),'3.1 Nominal capital stock'!L110/'Historical population and GDP'!$N107)</f>
        <v>9952120425.7787952</v>
      </c>
      <c r="M110" s="41">
        <f>IF(ISBLANK('3.1 Nominal capital stock'!M110),NA(),'3.1 Nominal capital stock'!M110/'Historical population and GDP'!$N107)</f>
        <v>12489918898.528097</v>
      </c>
      <c r="N110" s="41" t="e">
        <f>IF(ISBLANK('3.1 Nominal capital stock'!N110),NA(),'3.1 Nominal capital stock'!N110/'Historical population and GDP'!$N107)</f>
        <v>#N/A</v>
      </c>
      <c r="O110" s="41"/>
      <c r="P110" s="41">
        <f>IF(ISBLANK('3.1 Nominal capital stock'!P110),NA(),'3.1 Nominal capital stock'!P110/'Historical population and GDP'!$N107)</f>
        <v>62370883004.659348</v>
      </c>
      <c r="Q110" s="41">
        <f>IF(ISBLANK('3.1 Nominal capital stock'!Q110),NA(),'3.1 Nominal capital stock'!Q110/'Historical population and GDP'!$N107)</f>
        <v>42016475245.404259</v>
      </c>
      <c r="R110" s="41">
        <f>IF(ISBLANK('3.1 Nominal capital stock'!R110),NA(),'3.1 Nominal capital stock'!R110/'Historical population and GDP'!$N107)</f>
        <v>104387358250.0636</v>
      </c>
      <c r="S110" s="13"/>
      <c r="U110" s="13"/>
      <c r="V110" s="13"/>
      <c r="W110" s="13"/>
      <c r="X110" s="13"/>
      <c r="Y110" s="13"/>
      <c r="Z110" s="13"/>
      <c r="AA110" s="13"/>
      <c r="AB110" s="24"/>
      <c r="AC110" s="24"/>
    </row>
    <row r="111" spans="1:29">
      <c r="A111" s="4">
        <f t="shared" si="1"/>
        <v>1973</v>
      </c>
      <c r="B111" s="41">
        <f>IF(ISBLANK('3.1 Nominal capital stock'!B111),NA(),'3.1 Nominal capital stock'!B111/'Historical population and GDP'!$N108)</f>
        <v>11513253638.347103</v>
      </c>
      <c r="C111" s="41">
        <f>IF(ISBLANK('3.1 Nominal capital stock'!C111),NA(),'3.1 Nominal capital stock'!C111/'Historical population and GDP'!$N108)</f>
        <v>13976343216.299864</v>
      </c>
      <c r="D111" s="41">
        <f>IF(ISBLANK('3.1 Nominal capital stock'!D111),NA(),'3.1 Nominal capital stock'!D111/'Historical population and GDP'!$N108)</f>
        <v>25489596854.646965</v>
      </c>
      <c r="E111" s="41">
        <f>IF(ISBLANK('3.1 Nominal capital stock'!E111),NA(),'3.1 Nominal capital stock'!E111/'Historical population and GDP'!$N108)</f>
        <v>3313482201.4766612</v>
      </c>
      <c r="F111" s="41">
        <f>IF(ISBLANK('3.1 Nominal capital stock'!F111),NA(),'3.1 Nominal capital stock'!F111/'Historical population and GDP'!$N108)</f>
        <v>18711474749.777905</v>
      </c>
      <c r="G111" s="41">
        <f>IF(ISBLANK('3.1 Nominal capital stock'!G111),NA(),'3.1 Nominal capital stock'!G111/'Historical population and GDP'!$N108)</f>
        <v>10135515953.896166</v>
      </c>
      <c r="H111" s="41">
        <f>IF(ISBLANK('3.1 Nominal capital stock'!H111),NA(),'3.1 Nominal capital stock'!H111/'Historical population and GDP'!$N108)</f>
        <v>4318960725.4192162</v>
      </c>
      <c r="I111" s="41">
        <f>IF(ISBLANK('3.1 Nominal capital stock'!I111),NA(),'3.1 Nominal capital stock'!I111/'Historical population and GDP'!$N108)</f>
        <v>7608593150.2710361</v>
      </c>
      <c r="J111" s="51">
        <f>IF(ISBLANK('3.1 Nominal capital stock'!J111),NA(),'3.1 Nominal capital stock'!J111/'Historical population and GDP'!$N108)</f>
        <v>10540167163.964298</v>
      </c>
      <c r="K111" s="41">
        <f>IF(ISBLANK('3.1 Nominal capital stock'!K111),NA(),'3.1 Nominal capital stock'!K111/'Historical population and GDP'!$N108)</f>
        <v>1720363887.2051857</v>
      </c>
      <c r="L111" s="41">
        <f>IF(ISBLANK('3.1 Nominal capital stock'!L111),NA(),'3.1 Nominal capital stock'!L111/'Historical population and GDP'!$N108)</f>
        <v>9596152476.1209259</v>
      </c>
      <c r="M111" s="41">
        <f>IF(ISBLANK('3.1 Nominal capital stock'!M111),NA(),'3.1 Nominal capital stock'!M111/'Historical population and GDP'!$N108)</f>
        <v>12010046044.251467</v>
      </c>
      <c r="N111" s="41" t="e">
        <f>IF(ISBLANK('3.1 Nominal capital stock'!N111),NA(),'3.1 Nominal capital stock'!N111/'Historical population and GDP'!$N108)</f>
        <v>#N/A</v>
      </c>
      <c r="O111" s="41"/>
      <c r="P111" s="41">
        <f>IF(ISBLANK('3.1 Nominal capital stock'!P111),NA(),'3.1 Nominal capital stock'!P111/'Historical population and GDP'!$N108)</f>
        <v>61969030485.216911</v>
      </c>
      <c r="Q111" s="41">
        <f>IF(ISBLANK('3.1 Nominal capital stock'!Q111),NA(),'3.1 Nominal capital stock'!Q111/'Historical population and GDP'!$N108)</f>
        <v>41475322721.812912</v>
      </c>
      <c r="R111" s="41">
        <f>IF(ISBLANK('3.1 Nominal capital stock'!R111),NA(),'3.1 Nominal capital stock'!R111/'Historical population and GDP'!$N108)</f>
        <v>103444353207.02983</v>
      </c>
      <c r="S111" s="13"/>
      <c r="U111" s="13"/>
      <c r="V111" s="13"/>
      <c r="W111" s="13"/>
      <c r="X111" s="13"/>
      <c r="Y111" s="13"/>
      <c r="Z111" s="13"/>
      <c r="AA111" s="13"/>
      <c r="AB111" s="24"/>
      <c r="AC111" s="24"/>
    </row>
    <row r="112" spans="1:29">
      <c r="A112" s="4">
        <f t="shared" si="1"/>
        <v>1974</v>
      </c>
      <c r="B112" s="41">
        <f>IF(ISBLANK('3.1 Nominal capital stock'!B112),NA(),'3.1 Nominal capital stock'!B112/'Historical population and GDP'!$N109)</f>
        <v>12379645128.377081</v>
      </c>
      <c r="C112" s="41">
        <f>IF(ISBLANK('3.1 Nominal capital stock'!C112),NA(),'3.1 Nominal capital stock'!C112/'Historical population and GDP'!$N109)</f>
        <v>14574226055.58058</v>
      </c>
      <c r="D112" s="41">
        <f>IF(ISBLANK('3.1 Nominal capital stock'!D112),NA(),'3.1 Nominal capital stock'!D112/'Historical population and GDP'!$N109)</f>
        <v>26953871183.957661</v>
      </c>
      <c r="E112" s="41">
        <f>IF(ISBLANK('3.1 Nominal capital stock'!E112),NA(),'3.1 Nominal capital stock'!E112/'Historical population and GDP'!$N109)</f>
        <v>3356657105.286437</v>
      </c>
      <c r="F112" s="41">
        <f>IF(ISBLANK('3.1 Nominal capital stock'!F112),NA(),'3.1 Nominal capital stock'!F112/'Historical population and GDP'!$N109)</f>
        <v>19513500464.314545</v>
      </c>
      <c r="G112" s="41">
        <f>IF(ISBLANK('3.1 Nominal capital stock'!G112),NA(),'3.1 Nominal capital stock'!G112/'Historical population and GDP'!$N109)</f>
        <v>10702138564.765676</v>
      </c>
      <c r="H112" s="41">
        <f>IF(ISBLANK('3.1 Nominal capital stock'!H112),NA(),'3.1 Nominal capital stock'!H112/'Historical population and GDP'!$N109)</f>
        <v>4785014467.0967293</v>
      </c>
      <c r="I112" s="41">
        <f>IF(ISBLANK('3.1 Nominal capital stock'!I112),NA(),'3.1 Nominal capital stock'!I112/'Historical population and GDP'!$N109)</f>
        <v>8135643652.8165255</v>
      </c>
      <c r="J112" s="51">
        <f>IF(ISBLANK('3.1 Nominal capital stock'!J112),NA(),'3.1 Nominal capital stock'!J112/'Historical population and GDP'!$N109)</f>
        <v>11704590241.214275</v>
      </c>
      <c r="K112" s="41">
        <f>IF(ISBLANK('3.1 Nominal capital stock'!K112),NA(),'3.1 Nominal capital stock'!K112/'Historical population and GDP'!$N109)</f>
        <v>1831478088.0444918</v>
      </c>
      <c r="L112" s="41">
        <f>IF(ISBLANK('3.1 Nominal capital stock'!L112),NA(),'3.1 Nominal capital stock'!L112/'Historical population and GDP'!$N109)</f>
        <v>10037293646.629623</v>
      </c>
      <c r="M112" s="41">
        <f>IF(ISBLANK('3.1 Nominal capital stock'!M112),NA(),'3.1 Nominal capital stock'!M112/'Historical population and GDP'!$N109)</f>
        <v>12472688518.434427</v>
      </c>
      <c r="N112" s="41" t="e">
        <f>IF(ISBLANK('3.1 Nominal capital stock'!N112),NA(),'3.1 Nominal capital stock'!N112/'Historical population and GDP'!$N109)</f>
        <v>#N/A</v>
      </c>
      <c r="O112" s="41"/>
      <c r="P112" s="41">
        <f>IF(ISBLANK('3.1 Nominal capital stock'!P112),NA(),'3.1 Nominal capital stock'!P112/'Historical population and GDP'!$N109)</f>
        <v>65311181785.421051</v>
      </c>
      <c r="Q112" s="41">
        <f>IF(ISBLANK('3.1 Nominal capital stock'!Q112),NA(),'3.1 Nominal capital stock'!Q112/'Historical population and GDP'!$N109)</f>
        <v>44181694147.139343</v>
      </c>
      <c r="R112" s="41">
        <f>IF(ISBLANK('3.1 Nominal capital stock'!R112),NA(),'3.1 Nominal capital stock'!R112/'Historical population and GDP'!$N109)</f>
        <v>109492875932.56039</v>
      </c>
      <c r="S112" s="13"/>
      <c r="U112" s="13"/>
      <c r="V112" s="13"/>
      <c r="W112" s="13"/>
      <c r="X112" s="13"/>
      <c r="Y112" s="13"/>
      <c r="Z112" s="13"/>
      <c r="AA112" s="13"/>
      <c r="AB112" s="24"/>
      <c r="AC112" s="24"/>
    </row>
    <row r="113" spans="1:29">
      <c r="A113" s="4">
        <f t="shared" si="1"/>
        <v>1975</v>
      </c>
      <c r="B113" s="41">
        <f>IF(ISBLANK('3.1 Nominal capital stock'!B113),NA(),'3.1 Nominal capital stock'!B113/'Historical population and GDP'!$N110)</f>
        <v>14428315206.108517</v>
      </c>
      <c r="C113" s="41">
        <f>IF(ISBLANK('3.1 Nominal capital stock'!C113),NA(),'3.1 Nominal capital stock'!C113/'Historical population and GDP'!$N110)</f>
        <v>16395453648.849405</v>
      </c>
      <c r="D113" s="41">
        <f>IF(ISBLANK('3.1 Nominal capital stock'!D113),NA(),'3.1 Nominal capital stock'!D113/'Historical population and GDP'!$N110)</f>
        <v>30823768854.95792</v>
      </c>
      <c r="E113" s="41">
        <f>IF(ISBLANK('3.1 Nominal capital stock'!E113),NA(),'3.1 Nominal capital stock'!E113/'Historical population and GDP'!$N110)</f>
        <v>3932171168.8650932</v>
      </c>
      <c r="F113" s="41">
        <f>IF(ISBLANK('3.1 Nominal capital stock'!F113),NA(),'3.1 Nominal capital stock'!F113/'Historical population and GDP'!$N110)</f>
        <v>22716002923.768246</v>
      </c>
      <c r="G113" s="41">
        <f>IF(ISBLANK('3.1 Nominal capital stock'!G113),NA(),'3.1 Nominal capital stock'!G113/'Historical population and GDP'!$N110)</f>
        <v>12247109336.858391</v>
      </c>
      <c r="H113" s="41">
        <f>IF(ISBLANK('3.1 Nominal capital stock'!H113),NA(),'3.1 Nominal capital stock'!H113/'Historical population and GDP'!$N110)</f>
        <v>5766222816.2900295</v>
      </c>
      <c r="I113" s="41">
        <f>IF(ISBLANK('3.1 Nominal capital stock'!I113),NA(),'3.1 Nominal capital stock'!I113/'Historical population and GDP'!$N110)</f>
        <v>9462003209.9382877</v>
      </c>
      <c r="J113" s="51">
        <f>IF(ISBLANK('3.1 Nominal capital stock'!J113),NA(),'3.1 Nominal capital stock'!J113/'Historical population and GDP'!$N110)</f>
        <v>14149851387.119099</v>
      </c>
      <c r="K113" s="41">
        <f>IF(ISBLANK('3.1 Nominal capital stock'!K113),NA(),'3.1 Nominal capital stock'!K113/'Historical population and GDP'!$N110)</f>
        <v>2163561890.801827</v>
      </c>
      <c r="L113" s="41">
        <f>IF(ISBLANK('3.1 Nominal capital stock'!L113),NA(),'3.1 Nominal capital stock'!L113/'Historical population and GDP'!$N110)</f>
        <v>11438693073.149628</v>
      </c>
      <c r="M113" s="41">
        <f>IF(ISBLANK('3.1 Nominal capital stock'!M113),NA(),'3.1 Nominal capital stock'!M113/'Historical population and GDP'!$N110)</f>
        <v>14270579139.809019</v>
      </c>
      <c r="N113" s="41" t="e">
        <f>IF(ISBLANK('3.1 Nominal capital stock'!N113),NA(),'3.1 Nominal capital stock'!N113/'Historical population and GDP'!$N110)</f>
        <v>#N/A</v>
      </c>
      <c r="O113" s="41"/>
      <c r="P113" s="41">
        <f>IF(ISBLANK('3.1 Nominal capital stock'!P113),NA(),'3.1 Nominal capital stock'!P113/'Historical population and GDP'!$N110)</f>
        <v>75485275100.739685</v>
      </c>
      <c r="Q113" s="41">
        <f>IF(ISBLANK('3.1 Nominal capital stock'!Q113),NA(),'3.1 Nominal capital stock'!Q113/'Historical population and GDP'!$N110)</f>
        <v>51484688700.817863</v>
      </c>
      <c r="R113" s="41">
        <f>IF(ISBLANK('3.1 Nominal capital stock'!R113),NA(),'3.1 Nominal capital stock'!R113/'Historical population and GDP'!$N110)</f>
        <v>126969963801.55754</v>
      </c>
      <c r="S113" s="13"/>
      <c r="U113" s="13"/>
      <c r="V113" s="13"/>
      <c r="W113" s="13"/>
      <c r="X113" s="13"/>
      <c r="Y113" s="13"/>
      <c r="Z113" s="13"/>
      <c r="AA113" s="13"/>
      <c r="AB113" s="24"/>
      <c r="AC113" s="24"/>
    </row>
    <row r="114" spans="1:29">
      <c r="A114" s="4">
        <f t="shared" si="1"/>
        <v>1976</v>
      </c>
      <c r="B114" s="41">
        <f>IF(ISBLANK('3.1 Nominal capital stock'!B114),NA(),'3.1 Nominal capital stock'!B114/'Historical population and GDP'!$N111)</f>
        <v>15778571560.605732</v>
      </c>
      <c r="C114" s="41">
        <f>IF(ISBLANK('3.1 Nominal capital stock'!C114),NA(),'3.1 Nominal capital stock'!C114/'Historical population and GDP'!$N111)</f>
        <v>17422425639.686279</v>
      </c>
      <c r="D114" s="41">
        <f>IF(ISBLANK('3.1 Nominal capital stock'!D114),NA(),'3.1 Nominal capital stock'!D114/'Historical population and GDP'!$N111)</f>
        <v>33200997200.292011</v>
      </c>
      <c r="E114" s="41">
        <f>IF(ISBLANK('3.1 Nominal capital stock'!E114),NA(),'3.1 Nominal capital stock'!E114/'Historical population and GDP'!$N111)</f>
        <v>4674902020.592577</v>
      </c>
      <c r="F114" s="41">
        <f>IF(ISBLANK('3.1 Nominal capital stock'!F114),NA(),'3.1 Nominal capital stock'!F114/'Historical population and GDP'!$N111)</f>
        <v>25482077705.96312</v>
      </c>
      <c r="G114" s="41">
        <f>IF(ISBLANK('3.1 Nominal capital stock'!G114),NA(),'3.1 Nominal capital stock'!G114/'Historical population and GDP'!$N111)</f>
        <v>13383117575.333166</v>
      </c>
      <c r="H114" s="41">
        <f>IF(ISBLANK('3.1 Nominal capital stock'!H114),NA(),'3.1 Nominal capital stock'!H114/'Historical population and GDP'!$N111)</f>
        <v>6623546312.4617043</v>
      </c>
      <c r="I114" s="41">
        <f>IF(ISBLANK('3.1 Nominal capital stock'!I114),NA(),'3.1 Nominal capital stock'!I114/'Historical population and GDP'!$N111)</f>
        <v>10501908066.877434</v>
      </c>
      <c r="J114" s="51">
        <f>IF(ISBLANK('3.1 Nominal capital stock'!J114),NA(),'3.1 Nominal capital stock'!J114/'Historical population and GDP'!$N111)</f>
        <v>16274392433.677795</v>
      </c>
      <c r="K114" s="41">
        <f>IF(ISBLANK('3.1 Nominal capital stock'!K114),NA(),'3.1 Nominal capital stock'!K114/'Historical population and GDP'!$N111)</f>
        <v>2437850082.9550233</v>
      </c>
      <c r="L114" s="41">
        <f>IF(ISBLANK('3.1 Nominal capital stock'!L114),NA(),'3.1 Nominal capital stock'!L114/'Historical population and GDP'!$N111)</f>
        <v>12337947032.554249</v>
      </c>
      <c r="M114" s="41">
        <f>IF(ISBLANK('3.1 Nominal capital stock'!M114),NA(),'3.1 Nominal capital stock'!M114/'Historical population and GDP'!$N111)</f>
        <v>15650166986.067471</v>
      </c>
      <c r="N114" s="41" t="e">
        <f>IF(ISBLANK('3.1 Nominal capital stock'!N114),NA(),'3.1 Nominal capital stock'!N114/'Historical population and GDP'!$N111)</f>
        <v>#N/A</v>
      </c>
      <c r="O114" s="41"/>
      <c r="P114" s="41">
        <f>IF(ISBLANK('3.1 Nominal capital stock'!P114),NA(),'3.1 Nominal capital stock'!P114/'Historical population and GDP'!$N111)</f>
        <v>83364640814.642578</v>
      </c>
      <c r="Q114" s="41">
        <f>IF(ISBLANK('3.1 Nominal capital stock'!Q114),NA(),'3.1 Nominal capital stock'!Q114/'Historical population and GDP'!$N111)</f>
        <v>57202264602.131973</v>
      </c>
      <c r="R114" s="41">
        <f>IF(ISBLANK('3.1 Nominal capital stock'!R114),NA(),'3.1 Nominal capital stock'!R114/'Historical population and GDP'!$N111)</f>
        <v>140566905416.77454</v>
      </c>
      <c r="S114" s="13"/>
      <c r="U114" s="13"/>
      <c r="V114" s="13"/>
      <c r="W114" s="13"/>
      <c r="X114" s="13"/>
      <c r="Y114" s="13"/>
      <c r="Z114" s="13"/>
      <c r="AA114" s="13"/>
      <c r="AB114" s="24"/>
      <c r="AC114" s="24"/>
    </row>
    <row r="115" spans="1:29">
      <c r="A115" s="4">
        <f t="shared" si="1"/>
        <v>1977</v>
      </c>
      <c r="B115" s="41">
        <f>IF(ISBLANK('3.1 Nominal capital stock'!B115),NA(),'3.1 Nominal capital stock'!B115/'Historical population and GDP'!$N112)</f>
        <v>15134983894.362705</v>
      </c>
      <c r="C115" s="41">
        <f>IF(ISBLANK('3.1 Nominal capital stock'!C115),NA(),'3.1 Nominal capital stock'!C115/'Historical population and GDP'!$N112)</f>
        <v>16321854611.005188</v>
      </c>
      <c r="D115" s="41">
        <f>IF(ISBLANK('3.1 Nominal capital stock'!D115),NA(),'3.1 Nominal capital stock'!D115/'Historical population and GDP'!$N112)</f>
        <v>31456838505.367893</v>
      </c>
      <c r="E115" s="41">
        <f>IF(ISBLANK('3.1 Nominal capital stock'!E115),NA(),'3.1 Nominal capital stock'!E115/'Historical population and GDP'!$N112)</f>
        <v>4555909472.4961843</v>
      </c>
      <c r="F115" s="41">
        <f>IF(ISBLANK('3.1 Nominal capital stock'!F115),NA(),'3.1 Nominal capital stock'!F115/'Historical population and GDP'!$N112)</f>
        <v>24927376098.538998</v>
      </c>
      <c r="G115" s="41">
        <f>IF(ISBLANK('3.1 Nominal capital stock'!G115),NA(),'3.1 Nominal capital stock'!G115/'Historical population and GDP'!$N112)</f>
        <v>12700946534.140282</v>
      </c>
      <c r="H115" s="41">
        <f>IF(ISBLANK('3.1 Nominal capital stock'!H115),NA(),'3.1 Nominal capital stock'!H115/'Historical population and GDP'!$N112)</f>
        <v>6488490654.0652475</v>
      </c>
      <c r="I115" s="41">
        <f>IF(ISBLANK('3.1 Nominal capital stock'!I115),NA(),'3.1 Nominal capital stock'!I115/'Historical population and GDP'!$N112)</f>
        <v>10337593891.526089</v>
      </c>
      <c r="J115" s="51">
        <f>IF(ISBLANK('3.1 Nominal capital stock'!J115),NA(),'3.1 Nominal capital stock'!J115/'Historical population and GDP'!$N112)</f>
        <v>16250719541.880194</v>
      </c>
      <c r="K115" s="41">
        <f>IF(ISBLANK('3.1 Nominal capital stock'!K115),NA(),'3.1 Nominal capital stock'!K115/'Historical population and GDP'!$N112)</f>
        <v>2440690280.3564162</v>
      </c>
      <c r="L115" s="41">
        <f>IF(ISBLANK('3.1 Nominal capital stock'!L115),NA(),'3.1 Nominal capital stock'!L115/'Historical population and GDP'!$N112)</f>
        <v>11624207233.869734</v>
      </c>
      <c r="M115" s="41">
        <f>IF(ISBLANK('3.1 Nominal capital stock'!M115),NA(),'3.1 Nominal capital stock'!M115/'Historical population and GDP'!$N112)</f>
        <v>14976081455.777735</v>
      </c>
      <c r="N115" s="41" t="e">
        <f>IF(ISBLANK('3.1 Nominal capital stock'!N115),NA(),'3.1 Nominal capital stock'!N115/'Historical population and GDP'!$N112)</f>
        <v>#N/A</v>
      </c>
      <c r="O115" s="41"/>
      <c r="P115" s="41">
        <f>IF(ISBLANK('3.1 Nominal capital stock'!P115),NA(),'3.1 Nominal capital stock'!P115/'Historical population and GDP'!$N112)</f>
        <v>80129561264.608597</v>
      </c>
      <c r="Q115" s="41">
        <f>IF(ISBLANK('3.1 Nominal capital stock'!Q115),NA(),'3.1 Nominal capital stock'!Q115/'Historical population and GDP'!$N112)</f>
        <v>55629292403.410164</v>
      </c>
      <c r="R115" s="41">
        <f>IF(ISBLANK('3.1 Nominal capital stock'!R115),NA(),'3.1 Nominal capital stock'!R115/'Historical population and GDP'!$N112)</f>
        <v>135758853668.01877</v>
      </c>
      <c r="S115" s="13"/>
      <c r="U115" s="13"/>
      <c r="V115" s="13"/>
      <c r="W115" s="13"/>
      <c r="X115" s="13"/>
      <c r="Y115" s="13"/>
      <c r="Z115" s="13"/>
      <c r="AA115" s="13"/>
      <c r="AB115" s="24"/>
      <c r="AC115" s="24"/>
    </row>
    <row r="116" spans="1:29">
      <c r="A116" s="4">
        <f t="shared" si="1"/>
        <v>1978</v>
      </c>
      <c r="B116" s="41">
        <f>IF(ISBLANK('3.1 Nominal capital stock'!B116),NA(),'3.1 Nominal capital stock'!B116/'Historical population and GDP'!$N113)</f>
        <v>14673112120.399424</v>
      </c>
      <c r="C116" s="41">
        <f>IF(ISBLANK('3.1 Nominal capital stock'!C116),NA(),'3.1 Nominal capital stock'!C116/'Historical population and GDP'!$N113)</f>
        <v>15470220024.406488</v>
      </c>
      <c r="D116" s="41">
        <f>IF(ISBLANK('3.1 Nominal capital stock'!D116),NA(),'3.1 Nominal capital stock'!D116/'Historical population and GDP'!$N113)</f>
        <v>30143332144.805912</v>
      </c>
      <c r="E116" s="41">
        <f>IF(ISBLANK('3.1 Nominal capital stock'!E116),NA(),'3.1 Nominal capital stock'!E116/'Historical population and GDP'!$N113)</f>
        <v>4377905088.0437498</v>
      </c>
      <c r="F116" s="41">
        <f>IF(ISBLANK('3.1 Nominal capital stock'!F116),NA(),'3.1 Nominal capital stock'!F116/'Historical population and GDP'!$N113)</f>
        <v>24760301359.644234</v>
      </c>
      <c r="G116" s="41">
        <f>IF(ISBLANK('3.1 Nominal capital stock'!G116),NA(),'3.1 Nominal capital stock'!G116/'Historical population and GDP'!$N113)</f>
        <v>12109905492.346251</v>
      </c>
      <c r="H116" s="41">
        <f>IF(ISBLANK('3.1 Nominal capital stock'!H116),NA(),'3.1 Nominal capital stock'!H116/'Historical population and GDP'!$N113)</f>
        <v>6323233507.1281261</v>
      </c>
      <c r="I116" s="41">
        <f>IF(ISBLANK('3.1 Nominal capital stock'!I116),NA(),'3.1 Nominal capital stock'!I116/'Historical population and GDP'!$N113)</f>
        <v>10208428711.023621</v>
      </c>
      <c r="J116" s="51">
        <f>IF(ISBLANK('3.1 Nominal capital stock'!J116),NA(),'3.1 Nominal capital stock'!J116/'Historical population and GDP'!$N113)</f>
        <v>16284699449.037531</v>
      </c>
      <c r="K116" s="41">
        <f>IF(ISBLANK('3.1 Nominal capital stock'!K116),NA(),'3.1 Nominal capital stock'!K116/'Historical population and GDP'!$N113)</f>
        <v>2499455261.5441818</v>
      </c>
      <c r="L116" s="41">
        <f>IF(ISBLANK('3.1 Nominal capital stock'!L116),NA(),'3.1 Nominal capital stock'!L116/'Historical population and GDP'!$N113)</f>
        <v>11205476474.86965</v>
      </c>
      <c r="M116" s="41">
        <f>IF(ISBLANK('3.1 Nominal capital stock'!M116),NA(),'3.1 Nominal capital stock'!M116/'Historical population and GDP'!$N113)</f>
        <v>14508320519.835142</v>
      </c>
      <c r="N116" s="41" t="e">
        <f>IF(ISBLANK('3.1 Nominal capital stock'!N116),NA(),'3.1 Nominal capital stock'!N116/'Historical population and GDP'!$N113)</f>
        <v>#N/A</v>
      </c>
      <c r="O116" s="41"/>
      <c r="P116" s="41">
        <f>IF(ISBLANK('3.1 Nominal capital stock'!P116),NA(),'3.1 Nominal capital stock'!P116/'Historical population and GDP'!$N113)</f>
        <v>77714677591.968277</v>
      </c>
      <c r="Q116" s="41">
        <f>IF(ISBLANK('3.1 Nominal capital stock'!Q116),NA(),'3.1 Nominal capital stock'!Q116/'Historical population and GDP'!$N113)</f>
        <v>54706380416.310127</v>
      </c>
      <c r="R116" s="41">
        <f>IF(ISBLANK('3.1 Nominal capital stock'!R116),NA(),'3.1 Nominal capital stock'!R116/'Historical population and GDP'!$N113)</f>
        <v>132421058008.2784</v>
      </c>
      <c r="S116" s="13"/>
      <c r="U116" s="13"/>
      <c r="V116" s="13"/>
      <c r="W116" s="13"/>
      <c r="X116" s="13"/>
      <c r="Y116" s="13"/>
      <c r="Z116" s="13"/>
      <c r="AA116" s="13"/>
      <c r="AB116" s="24"/>
      <c r="AC116" s="24"/>
    </row>
    <row r="117" spans="1:29">
      <c r="A117" s="4">
        <f t="shared" si="1"/>
        <v>1979</v>
      </c>
      <c r="B117" s="41">
        <f>IF(ISBLANK('3.1 Nominal capital stock'!B117),NA(),'3.1 Nominal capital stock'!B117/'Historical population and GDP'!$N114)</f>
        <v>14953545682.183336</v>
      </c>
      <c r="C117" s="41">
        <f>IF(ISBLANK('3.1 Nominal capital stock'!C117),NA(),'3.1 Nominal capital stock'!C117/'Historical population and GDP'!$N114)</f>
        <v>15411353372.311716</v>
      </c>
      <c r="D117" s="41">
        <f>IF(ISBLANK('3.1 Nominal capital stock'!D117),NA(),'3.1 Nominal capital stock'!D117/'Historical population and GDP'!$N114)</f>
        <v>30364899054.495052</v>
      </c>
      <c r="E117" s="41">
        <f>IF(ISBLANK('3.1 Nominal capital stock'!E117),NA(),'3.1 Nominal capital stock'!E117/'Historical population and GDP'!$N114)</f>
        <v>4444787083.570715</v>
      </c>
      <c r="F117" s="41">
        <f>IF(ISBLANK('3.1 Nominal capital stock'!F117),NA(),'3.1 Nominal capital stock'!F117/'Historical population and GDP'!$N114)</f>
        <v>25512523120.316925</v>
      </c>
      <c r="G117" s="41">
        <f>IF(ISBLANK('3.1 Nominal capital stock'!G117),NA(),'3.1 Nominal capital stock'!G117/'Historical population and GDP'!$N114)</f>
        <v>12046823279.247696</v>
      </c>
      <c r="H117" s="41">
        <f>IF(ISBLANK('3.1 Nominal capital stock'!H117),NA(),'3.1 Nominal capital stock'!H117/'Historical population and GDP'!$N114)</f>
        <v>6514876058.1896944</v>
      </c>
      <c r="I117" s="41">
        <f>IF(ISBLANK('3.1 Nominal capital stock'!I117),NA(),'3.1 Nominal capital stock'!I117/'Historical population and GDP'!$N114)</f>
        <v>10584786501.169132</v>
      </c>
      <c r="J117" s="51">
        <f>IF(ISBLANK('3.1 Nominal capital stock'!J117),NA(),'3.1 Nominal capital stock'!J117/'Historical population and GDP'!$N114)</f>
        <v>16928467623.765831</v>
      </c>
      <c r="K117" s="41">
        <f>IF(ISBLANK('3.1 Nominal capital stock'!K117),NA(),'3.1 Nominal capital stock'!K117/'Historical population and GDP'!$N114)</f>
        <v>2695282431.3983626</v>
      </c>
      <c r="L117" s="41">
        <f>IF(ISBLANK('3.1 Nominal capital stock'!L117),NA(),'3.1 Nominal capital stock'!L117/'Historical population and GDP'!$N114)</f>
        <v>11436516676.598755</v>
      </c>
      <c r="M117" s="41">
        <f>IF(ISBLANK('3.1 Nominal capital stock'!M117),NA(),'3.1 Nominal capital stock'!M117/'Historical population and GDP'!$N114)</f>
        <v>14705809772.298784</v>
      </c>
      <c r="N117" s="41" t="e">
        <f>IF(ISBLANK('3.1 Nominal capital stock'!N117),NA(),'3.1 Nominal capital stock'!N117/'Historical population and GDP'!$N114)</f>
        <v>#N/A</v>
      </c>
      <c r="O117" s="41"/>
      <c r="P117" s="41">
        <f>IF(ISBLANK('3.1 Nominal capital stock'!P117),NA(),'3.1 Nominal capital stock'!P117/'Historical population and GDP'!$N114)</f>
        <v>78883908595.820084</v>
      </c>
      <c r="Q117" s="41">
        <f>IF(ISBLANK('3.1 Nominal capital stock'!Q117),NA(),'3.1 Nominal capital stock'!Q117/'Historical population and GDP'!$N114)</f>
        <v>56350863005.230865</v>
      </c>
      <c r="R117" s="41">
        <f>IF(ISBLANK('3.1 Nominal capital stock'!R117),NA(),'3.1 Nominal capital stock'!R117/'Historical population and GDP'!$N114)</f>
        <v>135234771601.05095</v>
      </c>
      <c r="S117" s="13"/>
      <c r="U117" s="13"/>
      <c r="V117" s="13"/>
      <c r="W117" s="13"/>
      <c r="X117" s="13"/>
      <c r="Y117" s="13"/>
      <c r="Z117" s="13"/>
      <c r="AA117" s="13"/>
      <c r="AB117" s="24"/>
      <c r="AC117" s="24"/>
    </row>
    <row r="118" spans="1:29">
      <c r="A118" s="4">
        <f t="shared" si="1"/>
        <v>1980</v>
      </c>
      <c r="B118" s="41">
        <f>IF(ISBLANK('3.1 Nominal capital stock'!B118),NA(),'3.1 Nominal capital stock'!B118/'Historical population and GDP'!$N115)</f>
        <v>15263628891.085028</v>
      </c>
      <c r="C118" s="41">
        <f>IF(ISBLANK('3.1 Nominal capital stock'!C118),NA(),'3.1 Nominal capital stock'!C118/'Historical population and GDP'!$N115)</f>
        <v>15455350719.501728</v>
      </c>
      <c r="D118" s="41">
        <f>IF(ISBLANK('3.1 Nominal capital stock'!D118),NA(),'3.1 Nominal capital stock'!D118/'Historical population and GDP'!$N115)</f>
        <v>30718979610.586758</v>
      </c>
      <c r="E118" s="41">
        <f>IF(ISBLANK('3.1 Nominal capital stock'!E118),NA(),'3.1 Nominal capital stock'!E118/'Historical population and GDP'!$N115)</f>
        <v>4502009482.0357933</v>
      </c>
      <c r="F118" s="41">
        <f>IF(ISBLANK('3.1 Nominal capital stock'!F118),NA(),'3.1 Nominal capital stock'!F118/'Historical population and GDP'!$N115)</f>
        <v>25747027499.455715</v>
      </c>
      <c r="G118" s="41">
        <f>IF(ISBLANK('3.1 Nominal capital stock'!G118),NA(),'3.1 Nominal capital stock'!G118/'Historical population and GDP'!$N115)</f>
        <v>12131782135.899649</v>
      </c>
      <c r="H118" s="41">
        <f>IF(ISBLANK('3.1 Nominal capital stock'!H118),NA(),'3.1 Nominal capital stock'!H118/'Historical population and GDP'!$N115)</f>
        <v>6537940908.6932011</v>
      </c>
      <c r="I118" s="41">
        <f>IF(ISBLANK('3.1 Nominal capital stock'!I118),NA(),'3.1 Nominal capital stock'!I118/'Historical population and GDP'!$N115)</f>
        <v>11016846812.037926</v>
      </c>
      <c r="J118" s="51">
        <f>IF(ISBLANK('3.1 Nominal capital stock'!J118),NA(),'3.1 Nominal capital stock'!J118/'Historical population and GDP'!$N115)</f>
        <v>17480305363.913662</v>
      </c>
      <c r="K118" s="41">
        <f>IF(ISBLANK('3.1 Nominal capital stock'!K118),NA(),'3.1 Nominal capital stock'!K118/'Historical population and GDP'!$N115)</f>
        <v>2924004069.0292497</v>
      </c>
      <c r="L118" s="41">
        <f>IF(ISBLANK('3.1 Nominal capital stock'!L118),NA(),'3.1 Nominal capital stock'!L118/'Historical population and GDP'!$N115)</f>
        <v>11949274193.709074</v>
      </c>
      <c r="M118" s="41">
        <f>IF(ISBLANK('3.1 Nominal capital stock'!M118),NA(),'3.1 Nominal capital stock'!M118/'Historical population and GDP'!$N115)</f>
        <v>14938560505.954813</v>
      </c>
      <c r="N118" s="41" t="e">
        <f>IF(ISBLANK('3.1 Nominal capital stock'!N118),NA(),'3.1 Nominal capital stock'!N118/'Historical population and GDP'!$N115)</f>
        <v>#N/A</v>
      </c>
      <c r="O118" s="41"/>
      <c r="P118" s="41">
        <f>IF(ISBLANK('3.1 Nominal capital stock'!P118),NA(),'3.1 Nominal capital stock'!P118/'Historical population and GDP'!$N115)</f>
        <v>79637739636.671112</v>
      </c>
      <c r="Q118" s="41">
        <f>IF(ISBLANK('3.1 Nominal capital stock'!Q118),NA(),'3.1 Nominal capital stock'!Q118/'Historical population and GDP'!$N115)</f>
        <v>58308990944.644722</v>
      </c>
      <c r="R118" s="41">
        <f>IF(ISBLANK('3.1 Nominal capital stock'!R118),NA(),'3.1 Nominal capital stock'!R118/'Historical population and GDP'!$N115)</f>
        <v>137946730581.31583</v>
      </c>
      <c r="S118" s="13"/>
      <c r="U118" s="13"/>
      <c r="V118" s="13"/>
      <c r="W118" s="13"/>
      <c r="X118" s="13"/>
      <c r="Y118" s="13"/>
      <c r="Z118" s="13"/>
      <c r="AA118" s="13"/>
      <c r="AB118" s="24"/>
      <c r="AC118" s="24"/>
    </row>
    <row r="119" spans="1:29">
      <c r="A119" s="4">
        <f t="shared" si="1"/>
        <v>1981</v>
      </c>
      <c r="B119" s="41">
        <f>IF(ISBLANK('3.1 Nominal capital stock'!B119),NA(),'3.1 Nominal capital stock'!B119/'Historical population and GDP'!$N116)</f>
        <v>15333438295.609171</v>
      </c>
      <c r="C119" s="41">
        <f>IF(ISBLANK('3.1 Nominal capital stock'!C119),NA(),'3.1 Nominal capital stock'!C119/'Historical population and GDP'!$N116)</f>
        <v>15221116005.509163</v>
      </c>
      <c r="D119" s="41">
        <f>IF(ISBLANK('3.1 Nominal capital stock'!D119),NA(),'3.1 Nominal capital stock'!D119/'Historical population and GDP'!$N116)</f>
        <v>30554554301.118336</v>
      </c>
      <c r="E119" s="41">
        <f>IF(ISBLANK('3.1 Nominal capital stock'!E119),NA(),'3.1 Nominal capital stock'!E119/'Historical population and GDP'!$N116)</f>
        <v>4446611379.4814234</v>
      </c>
      <c r="F119" s="41">
        <f>IF(ISBLANK('3.1 Nominal capital stock'!F119),NA(),'3.1 Nominal capital stock'!F119/'Historical population and GDP'!$N116)</f>
        <v>25558082239.386349</v>
      </c>
      <c r="G119" s="41">
        <f>IF(ISBLANK('3.1 Nominal capital stock'!G119),NA(),'3.1 Nominal capital stock'!G119/'Historical population and GDP'!$N116)</f>
        <v>12028419726.821352</v>
      </c>
      <c r="H119" s="41">
        <f>IF(ISBLANK('3.1 Nominal capital stock'!H119),NA(),'3.1 Nominal capital stock'!H119/'Historical population and GDP'!$N116)</f>
        <v>6617803278.2590771</v>
      </c>
      <c r="I119" s="41">
        <f>IF(ISBLANK('3.1 Nominal capital stock'!I119),NA(),'3.1 Nominal capital stock'!I119/'Historical population and GDP'!$N116)</f>
        <v>11177322395.368952</v>
      </c>
      <c r="J119" s="51">
        <f>IF(ISBLANK('3.1 Nominal capital stock'!J119),NA(),'3.1 Nominal capital stock'!J119/'Historical population and GDP'!$N116)</f>
        <v>17709124626.490505</v>
      </c>
      <c r="K119" s="41">
        <f>IF(ISBLANK('3.1 Nominal capital stock'!K119),NA(),'3.1 Nominal capital stock'!K119/'Historical population and GDP'!$N116)</f>
        <v>3096551457.0268416</v>
      </c>
      <c r="L119" s="41">
        <f>IF(ISBLANK('3.1 Nominal capital stock'!L119),NA(),'3.1 Nominal capital stock'!L119/'Historical population and GDP'!$N116)</f>
        <v>12324309686.860361</v>
      </c>
      <c r="M119" s="41">
        <f>IF(ISBLANK('3.1 Nominal capital stock'!M119),NA(),'3.1 Nominal capital stock'!M119/'Historical population and GDP'!$N116)</f>
        <v>14816882408.981815</v>
      </c>
      <c r="N119" s="41" t="e">
        <f>IF(ISBLANK('3.1 Nominal capital stock'!N119),NA(),'3.1 Nominal capital stock'!N119/'Historical population and GDP'!$N116)</f>
        <v>#N/A</v>
      </c>
      <c r="O119" s="41"/>
      <c r="P119" s="41">
        <f>IF(ISBLANK('3.1 Nominal capital stock'!P119),NA(),'3.1 Nominal capital stock'!P119/'Historical population and GDP'!$N116)</f>
        <v>79205470925.066544</v>
      </c>
      <c r="Q119" s="41">
        <f>IF(ISBLANK('3.1 Nominal capital stock'!Q119),NA(),'3.1 Nominal capital stock'!Q119/'Historical population and GDP'!$N116)</f>
        <v>59124190574.728477</v>
      </c>
      <c r="R119" s="41">
        <f>IF(ISBLANK('3.1 Nominal capital stock'!R119),NA(),'3.1 Nominal capital stock'!R119/'Historical population and GDP'!$N116)</f>
        <v>138329661499.79501</v>
      </c>
      <c r="S119" s="13"/>
      <c r="U119" s="13"/>
      <c r="V119" s="13"/>
      <c r="W119" s="13"/>
      <c r="X119" s="13"/>
      <c r="Y119" s="13"/>
      <c r="Z119" s="13"/>
      <c r="AA119" s="13"/>
      <c r="AB119" s="24"/>
      <c r="AC119" s="24"/>
    </row>
    <row r="120" spans="1:29">
      <c r="A120" s="4">
        <f t="shared" si="1"/>
        <v>1982</v>
      </c>
      <c r="B120" s="41">
        <f>IF(ISBLANK('3.1 Nominal capital stock'!B120),NA(),'3.1 Nominal capital stock'!B120/'Historical population and GDP'!$N117)</f>
        <v>15295302724.441994</v>
      </c>
      <c r="C120" s="41">
        <f>IF(ISBLANK('3.1 Nominal capital stock'!C120),NA(),'3.1 Nominal capital stock'!C120/'Historical population and GDP'!$N117)</f>
        <v>14919171952.874065</v>
      </c>
      <c r="D120" s="41">
        <f>IF(ISBLANK('3.1 Nominal capital stock'!D120),NA(),'3.1 Nominal capital stock'!D120/'Historical population and GDP'!$N117)</f>
        <v>30214474677.316059</v>
      </c>
      <c r="E120" s="41">
        <f>IF(ISBLANK('3.1 Nominal capital stock'!E120),NA(),'3.1 Nominal capital stock'!E120/'Historical population and GDP'!$N117)</f>
        <v>4477589331.4350376</v>
      </c>
      <c r="F120" s="41">
        <f>IF(ISBLANK('3.1 Nominal capital stock'!F120),NA(),'3.1 Nominal capital stock'!F120/'Historical population and GDP'!$N117)</f>
        <v>25634179289.53566</v>
      </c>
      <c r="G120" s="41">
        <f>IF(ISBLANK('3.1 Nominal capital stock'!G120),NA(),'3.1 Nominal capital stock'!G120/'Historical population and GDP'!$N117)</f>
        <v>11840423712.512571</v>
      </c>
      <c r="H120" s="41">
        <f>IF(ISBLANK('3.1 Nominal capital stock'!H120),NA(),'3.1 Nominal capital stock'!H120/'Historical population and GDP'!$N117)</f>
        <v>6732513999.0596056</v>
      </c>
      <c r="I120" s="41">
        <f>IF(ISBLANK('3.1 Nominal capital stock'!I120),NA(),'3.1 Nominal capital stock'!I120/'Historical population and GDP'!$N117)</f>
        <v>11132367261.086103</v>
      </c>
      <c r="J120" s="51">
        <f>IF(ISBLANK('3.1 Nominal capital stock'!J120),NA(),'3.1 Nominal capital stock'!J120/'Historical population and GDP'!$N117)</f>
        <v>17788157836.596806</v>
      </c>
      <c r="K120" s="41">
        <f>IF(ISBLANK('3.1 Nominal capital stock'!K120),NA(),'3.1 Nominal capital stock'!K120/'Historical population and GDP'!$N117)</f>
        <v>3235532685.5476909</v>
      </c>
      <c r="L120" s="41">
        <f>IF(ISBLANK('3.1 Nominal capital stock'!L120),NA(),'3.1 Nominal capital stock'!L120/'Historical population and GDP'!$N117)</f>
        <v>12808120495.725344</v>
      </c>
      <c r="M120" s="41">
        <f>IF(ISBLANK('3.1 Nominal capital stock'!M120),NA(),'3.1 Nominal capital stock'!M120/'Historical population and GDP'!$N117)</f>
        <v>14500654718.895685</v>
      </c>
      <c r="N120" s="41" t="e">
        <f>IF(ISBLANK('3.1 Nominal capital stock'!N120),NA(),'3.1 Nominal capital stock'!N120/'Historical population and GDP'!$N117)</f>
        <v>#N/A</v>
      </c>
      <c r="O120" s="41"/>
      <c r="P120" s="41">
        <f>IF(ISBLANK('3.1 Nominal capital stock'!P120),NA(),'3.1 Nominal capital stock'!P120/'Historical population and GDP'!$N117)</f>
        <v>78899181009.858932</v>
      </c>
      <c r="Q120" s="41">
        <f>IF(ISBLANK('3.1 Nominal capital stock'!Q120),NA(),'3.1 Nominal capital stock'!Q120/'Historical population and GDP'!$N117)</f>
        <v>59464832997.851631</v>
      </c>
      <c r="R120" s="41">
        <f>IF(ISBLANK('3.1 Nominal capital stock'!R120),NA(),'3.1 Nominal capital stock'!R120/'Historical population and GDP'!$N117)</f>
        <v>138364014007.71057</v>
      </c>
      <c r="S120" s="13"/>
      <c r="U120" s="13"/>
      <c r="V120" s="13"/>
      <c r="W120" s="13"/>
      <c r="X120" s="13"/>
      <c r="Y120" s="13"/>
      <c r="Z120" s="13"/>
      <c r="AA120" s="13"/>
      <c r="AB120" s="24"/>
      <c r="AC120" s="24"/>
    </row>
    <row r="121" spans="1:29">
      <c r="A121" s="4">
        <f t="shared" si="1"/>
        <v>1983</v>
      </c>
      <c r="B121" s="41">
        <f>IF(ISBLANK('3.1 Nominal capital stock'!B121),NA(),'3.1 Nominal capital stock'!B121/'Historical population and GDP'!$N118)</f>
        <v>14361001123.795662</v>
      </c>
      <c r="C121" s="41">
        <f>IF(ISBLANK('3.1 Nominal capital stock'!C121),NA(),'3.1 Nominal capital stock'!C121/'Historical population and GDP'!$N118)</f>
        <v>13789687184.097897</v>
      </c>
      <c r="D121" s="41">
        <f>IF(ISBLANK('3.1 Nominal capital stock'!D121),NA(),'3.1 Nominal capital stock'!D121/'Historical population and GDP'!$N118)</f>
        <v>28150688307.893559</v>
      </c>
      <c r="E121" s="41">
        <f>IF(ISBLANK('3.1 Nominal capital stock'!E121),NA(),'3.1 Nominal capital stock'!E121/'Historical population and GDP'!$N118)</f>
        <v>4248839489.3754811</v>
      </c>
      <c r="F121" s="41">
        <f>IF(ISBLANK('3.1 Nominal capital stock'!F121),NA(),'3.1 Nominal capital stock'!F121/'Historical population and GDP'!$N118)</f>
        <v>24558538326.582378</v>
      </c>
      <c r="G121" s="41">
        <f>IF(ISBLANK('3.1 Nominal capital stock'!G121),NA(),'3.1 Nominal capital stock'!G121/'Historical population and GDP'!$N118)</f>
        <v>10993672415.869354</v>
      </c>
      <c r="H121" s="41">
        <f>IF(ISBLANK('3.1 Nominal capital stock'!H121),NA(),'3.1 Nominal capital stock'!H121/'Historical population and GDP'!$N118)</f>
        <v>6609394932.6092758</v>
      </c>
      <c r="I121" s="41">
        <f>IF(ISBLANK('3.1 Nominal capital stock'!I121),NA(),'3.1 Nominal capital stock'!I121/'Historical population and GDP'!$N118)</f>
        <v>10399879065.925394</v>
      </c>
      <c r="J121" s="51">
        <f>IF(ISBLANK('3.1 Nominal capital stock'!J121),NA(),'3.1 Nominal capital stock'!J121/'Historical population and GDP'!$N118)</f>
        <v>16796326418.474842</v>
      </c>
      <c r="K121" s="41">
        <f>IF(ISBLANK('3.1 Nominal capital stock'!K121),NA(),'3.1 Nominal capital stock'!K121/'Historical population and GDP'!$N118)</f>
        <v>3190319201.9425869</v>
      </c>
      <c r="L121" s="41">
        <f>IF(ISBLANK('3.1 Nominal capital stock'!L121),NA(),'3.1 Nominal capital stock'!L121/'Historical population and GDP'!$N118)</f>
        <v>12499285711.802731</v>
      </c>
      <c r="M121" s="41">
        <f>IF(ISBLANK('3.1 Nominal capital stock'!M121),NA(),'3.1 Nominal capital stock'!M121/'Historical population and GDP'!$N118)</f>
        <v>13371458752.734648</v>
      </c>
      <c r="N121" s="41" t="e">
        <f>IF(ISBLANK('3.1 Nominal capital stock'!N121),NA(),'3.1 Nominal capital stock'!N121/'Historical population and GDP'!$N118)</f>
        <v>#N/A</v>
      </c>
      <c r="O121" s="41"/>
      <c r="P121" s="41">
        <f>IF(ISBLANK('3.1 Nominal capital stock'!P121),NA(),'3.1 Nominal capital stock'!P121/'Historical population and GDP'!$N118)</f>
        <v>74561133472.330048</v>
      </c>
      <c r="Q121" s="41">
        <f>IF(ISBLANK('3.1 Nominal capital stock'!Q121),NA(),'3.1 Nominal capital stock'!Q121/'Historical population and GDP'!$N118)</f>
        <v>56257269150.880203</v>
      </c>
      <c r="R121" s="41">
        <f>IF(ISBLANK('3.1 Nominal capital stock'!R121),NA(),'3.1 Nominal capital stock'!R121/'Historical population and GDP'!$N118)</f>
        <v>130818402623.21025</v>
      </c>
      <c r="S121" s="13"/>
      <c r="U121" s="13"/>
      <c r="V121" s="13"/>
      <c r="W121" s="13"/>
      <c r="X121" s="13"/>
      <c r="Y121" s="13"/>
      <c r="Z121" s="13"/>
      <c r="AA121" s="13"/>
      <c r="AB121" s="24"/>
      <c r="AC121" s="24"/>
    </row>
    <row r="122" spans="1:29">
      <c r="A122" s="4">
        <f t="shared" si="1"/>
        <v>1984</v>
      </c>
      <c r="B122" s="41">
        <f>IF(ISBLANK('3.1 Nominal capital stock'!B122),NA(),'3.1 Nominal capital stock'!B122/'Historical population and GDP'!$N119)</f>
        <v>14032791026.647202</v>
      </c>
      <c r="C122" s="41">
        <f>IF(ISBLANK('3.1 Nominal capital stock'!C122),NA(),'3.1 Nominal capital stock'!C122/'Historical population and GDP'!$N119)</f>
        <v>13332335644.441696</v>
      </c>
      <c r="D122" s="41">
        <f>IF(ISBLANK('3.1 Nominal capital stock'!D122),NA(),'3.1 Nominal capital stock'!D122/'Historical population and GDP'!$N119)</f>
        <v>27365126671.088898</v>
      </c>
      <c r="E122" s="41">
        <f>IF(ISBLANK('3.1 Nominal capital stock'!E122),NA(),'3.1 Nominal capital stock'!E122/'Historical population and GDP'!$N119)</f>
        <v>4073550206.6672335</v>
      </c>
      <c r="F122" s="41">
        <f>IF(ISBLANK('3.1 Nominal capital stock'!F122),NA(),'3.1 Nominal capital stock'!F122/'Historical population and GDP'!$N119)</f>
        <v>24554655156.848061</v>
      </c>
      <c r="G122" s="41">
        <f>IF(ISBLANK('3.1 Nominal capital stock'!G122),NA(),'3.1 Nominal capital stock'!G122/'Historical population and GDP'!$N119)</f>
        <v>10549197579.506773</v>
      </c>
      <c r="H122" s="41">
        <f>IF(ISBLANK('3.1 Nominal capital stock'!H122),NA(),'3.1 Nominal capital stock'!H122/'Historical population and GDP'!$N119)</f>
        <v>7145207547.0372677</v>
      </c>
      <c r="I122" s="41">
        <f>IF(ISBLANK('3.1 Nominal capital stock'!I122),NA(),'3.1 Nominal capital stock'!I122/'Historical population and GDP'!$N119)</f>
        <v>10060008734.705765</v>
      </c>
      <c r="J122" s="51">
        <f>IF(ISBLANK('3.1 Nominal capital stock'!J122),NA(),'3.1 Nominal capital stock'!J122/'Historical population and GDP'!$N119)</f>
        <v>16500660882.141638</v>
      </c>
      <c r="K122" s="41">
        <f>IF(ISBLANK('3.1 Nominal capital stock'!K122),NA(),'3.1 Nominal capital stock'!K122/'Historical population and GDP'!$N119)</f>
        <v>3252058105.7890821</v>
      </c>
      <c r="L122" s="41">
        <f>IF(ISBLANK('3.1 Nominal capital stock'!L122),NA(),'3.1 Nominal capital stock'!L122/'Historical population and GDP'!$N119)</f>
        <v>12314467428.311699</v>
      </c>
      <c r="M122" s="41">
        <f>IF(ISBLANK('3.1 Nominal capital stock'!M122),NA(),'3.1 Nominal capital stock'!M122/'Historical population and GDP'!$N119)</f>
        <v>12866960541.70521</v>
      </c>
      <c r="N122" s="41" t="e">
        <f>IF(ISBLANK('3.1 Nominal capital stock'!N122),NA(),'3.1 Nominal capital stock'!N122/'Historical population and GDP'!$N119)</f>
        <v>#N/A</v>
      </c>
      <c r="O122" s="41"/>
      <c r="P122" s="41">
        <f>IF(ISBLANK('3.1 Nominal capital stock'!P122),NA(),'3.1 Nominal capital stock'!P122/'Historical population and GDP'!$N119)</f>
        <v>73687737161.148224</v>
      </c>
      <c r="Q122" s="41">
        <f>IF(ISBLANK('3.1 Nominal capital stock'!Q122),NA(),'3.1 Nominal capital stock'!Q122/'Historical population and GDP'!$N119)</f>
        <v>54994155692.653397</v>
      </c>
      <c r="R122" s="41">
        <f>IF(ISBLANK('3.1 Nominal capital stock'!R122),NA(),'3.1 Nominal capital stock'!R122/'Historical population and GDP'!$N119)</f>
        <v>128681892853.80162</v>
      </c>
      <c r="S122" s="13"/>
      <c r="U122" s="13"/>
      <c r="V122" s="13"/>
      <c r="W122" s="13"/>
      <c r="X122" s="13"/>
      <c r="Y122" s="13"/>
      <c r="Z122" s="13"/>
      <c r="AA122" s="13"/>
      <c r="AB122" s="24"/>
      <c r="AC122" s="24"/>
    </row>
    <row r="123" spans="1:29">
      <c r="A123" s="4">
        <f t="shared" si="1"/>
        <v>1985</v>
      </c>
      <c r="B123" s="41">
        <f>IF(ISBLANK('3.1 Nominal capital stock'!B123),NA(),'3.1 Nominal capital stock'!B123/'Historical population and GDP'!$N120)</f>
        <v>14279389932.413769</v>
      </c>
      <c r="C123" s="41">
        <f>IF(ISBLANK('3.1 Nominal capital stock'!C123),NA(),'3.1 Nominal capital stock'!C123/'Historical population and GDP'!$N120)</f>
        <v>13400637558.524803</v>
      </c>
      <c r="D123" s="41">
        <f>IF(ISBLANK('3.1 Nominal capital stock'!D123),NA(),'3.1 Nominal capital stock'!D123/'Historical population and GDP'!$N120)</f>
        <v>27680027490.938572</v>
      </c>
      <c r="E123" s="41">
        <f>IF(ISBLANK('3.1 Nominal capital stock'!E123),NA(),'3.1 Nominal capital stock'!E123/'Historical population and GDP'!$N120)</f>
        <v>4179325771.8745499</v>
      </c>
      <c r="F123" s="41">
        <f>IF(ISBLANK('3.1 Nominal capital stock'!F123),NA(),'3.1 Nominal capital stock'!F123/'Historical population and GDP'!$N120)</f>
        <v>24906713289.385368</v>
      </c>
      <c r="G123" s="41">
        <f>IF(ISBLANK('3.1 Nominal capital stock'!G123),NA(),'3.1 Nominal capital stock'!G123/'Historical population and GDP'!$N120)</f>
        <v>10490103063.006214</v>
      </c>
      <c r="H123" s="41">
        <f>IF(ISBLANK('3.1 Nominal capital stock'!H123),NA(),'3.1 Nominal capital stock'!H123/'Historical population and GDP'!$N120)</f>
        <v>7970450742.6965542</v>
      </c>
      <c r="I123" s="41">
        <f>IF(ISBLANK('3.1 Nominal capital stock'!I123),NA(),'3.1 Nominal capital stock'!I123/'Historical population and GDP'!$N120)</f>
        <v>10090776502.22942</v>
      </c>
      <c r="J123" s="51">
        <f>IF(ISBLANK('3.1 Nominal capital stock'!J123),NA(),'3.1 Nominal capital stock'!J123/'Historical population and GDP'!$N120)</f>
        <v>16788569349.315517</v>
      </c>
      <c r="K123" s="41">
        <f>IF(ISBLANK('3.1 Nominal capital stock'!K123),NA(),'3.1 Nominal capital stock'!K123/'Historical population and GDP'!$N120)</f>
        <v>3442958251.739141</v>
      </c>
      <c r="L123" s="41">
        <f>IF(ISBLANK('3.1 Nominal capital stock'!L123),NA(),'3.1 Nominal capital stock'!L123/'Historical population and GDP'!$N120)</f>
        <v>12617847291.038412</v>
      </c>
      <c r="M123" s="41">
        <f>IF(ISBLANK('3.1 Nominal capital stock'!M123),NA(),'3.1 Nominal capital stock'!M123/'Historical population and GDP'!$N120)</f>
        <v>12924926808.736549</v>
      </c>
      <c r="N123" s="41" t="e">
        <f>IF(ISBLANK('3.1 Nominal capital stock'!N123),NA(),'3.1 Nominal capital stock'!N123/'Historical population and GDP'!$N120)</f>
        <v>#N/A</v>
      </c>
      <c r="O123" s="41"/>
      <c r="P123" s="41">
        <f>IF(ISBLANK('3.1 Nominal capital stock'!P123),NA(),'3.1 Nominal capital stock'!P123/'Historical population and GDP'!$N120)</f>
        <v>75226620357.90126</v>
      </c>
      <c r="Q123" s="41">
        <f>IF(ISBLANK('3.1 Nominal capital stock'!Q123),NA(),'3.1 Nominal capital stock'!Q123/'Historical population and GDP'!$N120)</f>
        <v>55865078203.059036</v>
      </c>
      <c r="R123" s="41">
        <f>IF(ISBLANK('3.1 Nominal capital stock'!R123),NA(),'3.1 Nominal capital stock'!R123/'Historical population and GDP'!$N120)</f>
        <v>131091698560.9603</v>
      </c>
      <c r="S123" s="13"/>
      <c r="U123" s="13"/>
      <c r="V123" s="13"/>
      <c r="W123" s="13"/>
      <c r="X123" s="13"/>
      <c r="Y123" s="13"/>
      <c r="Z123" s="13"/>
      <c r="AA123" s="13"/>
      <c r="AB123" s="24"/>
      <c r="AC123" s="24"/>
    </row>
    <row r="124" spans="1:29">
      <c r="A124" s="4">
        <f t="shared" si="1"/>
        <v>1986</v>
      </c>
      <c r="B124" s="41">
        <f>IF(ISBLANK('3.1 Nominal capital stock'!B124),NA(),'3.1 Nominal capital stock'!B124/'Historical population and GDP'!$N121)</f>
        <v>14133464423.262438</v>
      </c>
      <c r="C124" s="41">
        <f>IF(ISBLANK('3.1 Nominal capital stock'!C124),NA(),'3.1 Nominal capital stock'!C124/'Historical population and GDP'!$N121)</f>
        <v>13124673589.35936</v>
      </c>
      <c r="D124" s="41">
        <f>IF(ISBLANK('3.1 Nominal capital stock'!D124),NA(),'3.1 Nominal capital stock'!D124/'Historical population and GDP'!$N121)</f>
        <v>27258138012.621799</v>
      </c>
      <c r="E124" s="41">
        <f>IF(ISBLANK('3.1 Nominal capital stock'!E124),NA(),'3.1 Nominal capital stock'!E124/'Historical population and GDP'!$N121)</f>
        <v>4157526921.7753315</v>
      </c>
      <c r="F124" s="41">
        <f>IF(ISBLANK('3.1 Nominal capital stock'!F124),NA(),'3.1 Nominal capital stock'!F124/'Historical population and GDP'!$N121)</f>
        <v>24875062629.302959</v>
      </c>
      <c r="G124" s="41">
        <f>IF(ISBLANK('3.1 Nominal capital stock'!G124),NA(),'3.1 Nominal capital stock'!G124/'Historical population and GDP'!$N121)</f>
        <v>10223821142.051283</v>
      </c>
      <c r="H124" s="41">
        <f>IF(ISBLANK('3.1 Nominal capital stock'!H124),NA(),'3.1 Nominal capital stock'!H124/'Historical population and GDP'!$N121)</f>
        <v>8949849358.4307747</v>
      </c>
      <c r="I124" s="41">
        <f>IF(ISBLANK('3.1 Nominal capital stock'!I124),NA(),'3.1 Nominal capital stock'!I124/'Historical population and GDP'!$N121)</f>
        <v>9886520193.7705917</v>
      </c>
      <c r="J124" s="51">
        <f>IF(ISBLANK('3.1 Nominal capital stock'!J124),NA(),'3.1 Nominal capital stock'!J124/'Historical population and GDP'!$N121)</f>
        <v>16810522246.54954</v>
      </c>
      <c r="K124" s="41">
        <f>IF(ISBLANK('3.1 Nominal capital stock'!K124),NA(),'3.1 Nominal capital stock'!K124/'Historical population and GDP'!$N121)</f>
        <v>3519338972.9924855</v>
      </c>
      <c r="L124" s="41">
        <f>IF(ISBLANK('3.1 Nominal capital stock'!L124),NA(),'3.1 Nominal capital stock'!L124/'Historical population and GDP'!$N121)</f>
        <v>13035711114.010853</v>
      </c>
      <c r="M124" s="41">
        <f>IF(ISBLANK('3.1 Nominal capital stock'!M124),NA(),'3.1 Nominal capital stock'!M124/'Historical population and GDP'!$N121)</f>
        <v>12794072014.078119</v>
      </c>
      <c r="N124" s="41" t="e">
        <f>IF(ISBLANK('3.1 Nominal capital stock'!N124),NA(),'3.1 Nominal capital stock'!N124/'Historical population and GDP'!$N121)</f>
        <v>#N/A</v>
      </c>
      <c r="O124" s="41"/>
      <c r="P124" s="41">
        <f>IF(ISBLANK('3.1 Nominal capital stock'!P124),NA(),'3.1 Nominal capital stock'!P124/'Historical population and GDP'!$N121)</f>
        <v>75464398064.182144</v>
      </c>
      <c r="Q124" s="41">
        <f>IF(ISBLANK('3.1 Nominal capital stock'!Q124),NA(),'3.1 Nominal capital stock'!Q124/'Historical population and GDP'!$N121)</f>
        <v>56046164541.401588</v>
      </c>
      <c r="R124" s="41">
        <f>IF(ISBLANK('3.1 Nominal capital stock'!R124),NA(),'3.1 Nominal capital stock'!R124/'Historical population and GDP'!$N121)</f>
        <v>131510562605.58374</v>
      </c>
      <c r="S124" s="13"/>
      <c r="U124" s="13"/>
      <c r="V124" s="13"/>
      <c r="W124" s="13"/>
      <c r="X124" s="13"/>
      <c r="Y124" s="13"/>
      <c r="Z124" s="13"/>
      <c r="AA124" s="13"/>
      <c r="AB124" s="24"/>
      <c r="AC124" s="24"/>
    </row>
    <row r="125" spans="1:29">
      <c r="A125" s="4">
        <f t="shared" si="1"/>
        <v>1987</v>
      </c>
      <c r="B125" s="41">
        <f>IF(ISBLANK('3.1 Nominal capital stock'!B125),NA(),'3.1 Nominal capital stock'!B125/'Historical population and GDP'!$N122)</f>
        <v>13629372030.726898</v>
      </c>
      <c r="C125" s="41">
        <f>IF(ISBLANK('3.1 Nominal capital stock'!C125),NA(),'3.1 Nominal capital stock'!C125/'Historical population and GDP'!$N122)</f>
        <v>12475962017.491158</v>
      </c>
      <c r="D125" s="41">
        <f>IF(ISBLANK('3.1 Nominal capital stock'!D125),NA(),'3.1 Nominal capital stock'!D125/'Historical population and GDP'!$N122)</f>
        <v>26105334048.218056</v>
      </c>
      <c r="E125" s="41">
        <f>IF(ISBLANK('3.1 Nominal capital stock'!E125),NA(),'3.1 Nominal capital stock'!E125/'Historical population and GDP'!$N122)</f>
        <v>4004100712.1519089</v>
      </c>
      <c r="F125" s="41">
        <f>IF(ISBLANK('3.1 Nominal capital stock'!F125),NA(),'3.1 Nominal capital stock'!F125/'Historical population and GDP'!$N122)</f>
        <v>24271486301.165428</v>
      </c>
      <c r="G125" s="41">
        <f>IF(ISBLANK('3.1 Nominal capital stock'!G125),NA(),'3.1 Nominal capital stock'!G125/'Historical population and GDP'!$N122)</f>
        <v>9813275338.5101261</v>
      </c>
      <c r="H125" s="41">
        <f>IF(ISBLANK('3.1 Nominal capital stock'!H125),NA(),'3.1 Nominal capital stock'!H125/'Historical population and GDP'!$N122)</f>
        <v>9731734204.4746685</v>
      </c>
      <c r="I125" s="41">
        <f>IF(ISBLANK('3.1 Nominal capital stock'!I125),NA(),'3.1 Nominal capital stock'!I125/'Historical population and GDP'!$N122)</f>
        <v>9477112538.4531326</v>
      </c>
      <c r="J125" s="51">
        <f>IF(ISBLANK('3.1 Nominal capital stock'!J125),NA(),'3.1 Nominal capital stock'!J125/'Historical population and GDP'!$N122)</f>
        <v>16364346571.698902</v>
      </c>
      <c r="K125" s="41">
        <f>IF(ISBLANK('3.1 Nominal capital stock'!K125),NA(),'3.1 Nominal capital stock'!K125/'Historical population and GDP'!$N122)</f>
        <v>3561176438.1835775</v>
      </c>
      <c r="L125" s="41">
        <f>IF(ISBLANK('3.1 Nominal capital stock'!L125),NA(),'3.1 Nominal capital stock'!L125/'Historical population and GDP'!$N122)</f>
        <v>13387840936.147209</v>
      </c>
      <c r="M125" s="41">
        <f>IF(ISBLANK('3.1 Nominal capital stock'!M125),NA(),'3.1 Nominal capital stock'!M125/'Historical population and GDP'!$N122)</f>
        <v>12317603943.901737</v>
      </c>
      <c r="N125" s="41" t="e">
        <f>IF(ISBLANK('3.1 Nominal capital stock'!N125),NA(),'3.1 Nominal capital stock'!N125/'Historical population and GDP'!$N122)</f>
        <v>#N/A</v>
      </c>
      <c r="O125" s="41"/>
      <c r="P125" s="41">
        <f>IF(ISBLANK('3.1 Nominal capital stock'!P125),NA(),'3.1 Nominal capital stock'!P125/'Historical population and GDP'!$N122)</f>
        <v>73925930604.520187</v>
      </c>
      <c r="Q125" s="41">
        <f>IF(ISBLANK('3.1 Nominal capital stock'!Q125),NA(),'3.1 Nominal capital stock'!Q125/'Historical population and GDP'!$N122)</f>
        <v>55108080428.38456</v>
      </c>
      <c r="R125" s="41">
        <f>IF(ISBLANK('3.1 Nominal capital stock'!R125),NA(),'3.1 Nominal capital stock'!R125/'Historical population and GDP'!$N122)</f>
        <v>129034011032.90475</v>
      </c>
      <c r="S125" s="13"/>
      <c r="U125" s="13"/>
      <c r="V125" s="13"/>
      <c r="W125" s="13"/>
      <c r="X125" s="13"/>
      <c r="Y125" s="13"/>
      <c r="Z125" s="13"/>
      <c r="AA125" s="13"/>
      <c r="AB125" s="24"/>
      <c r="AC125" s="24"/>
    </row>
    <row r="126" spans="1:29">
      <c r="A126" s="4">
        <f t="shared" si="1"/>
        <v>1988</v>
      </c>
      <c r="B126" s="41">
        <f>IF(ISBLANK('3.1 Nominal capital stock'!B126),NA(),'3.1 Nominal capital stock'!B126/'Historical population and GDP'!$N123)</f>
        <v>13212012868.738571</v>
      </c>
      <c r="C126" s="41">
        <f>IF(ISBLANK('3.1 Nominal capital stock'!C126),NA(),'3.1 Nominal capital stock'!C126/'Historical population and GDP'!$N123)</f>
        <v>11996440078.074888</v>
      </c>
      <c r="D126" s="41">
        <f>IF(ISBLANK('3.1 Nominal capital stock'!D126),NA(),'3.1 Nominal capital stock'!D126/'Historical population and GDP'!$N123)</f>
        <v>25208452946.813457</v>
      </c>
      <c r="E126" s="41">
        <f>IF(ISBLANK('3.1 Nominal capital stock'!E126),NA(),'3.1 Nominal capital stock'!E126/'Historical population and GDP'!$N123)</f>
        <v>3879511408.0003891</v>
      </c>
      <c r="F126" s="41">
        <f>IF(ISBLANK('3.1 Nominal capital stock'!F126),NA(),'3.1 Nominal capital stock'!F126/'Historical population and GDP'!$N123)</f>
        <v>23789255600.437725</v>
      </c>
      <c r="G126" s="41">
        <f>IF(ISBLANK('3.1 Nominal capital stock'!G126),NA(),'3.1 Nominal capital stock'!G126/'Historical population and GDP'!$N123)</f>
        <v>9422024379.3353539</v>
      </c>
      <c r="H126" s="41">
        <f>IF(ISBLANK('3.1 Nominal capital stock'!H126),NA(),'3.1 Nominal capital stock'!H126/'Historical population and GDP'!$N123)</f>
        <v>8779266600.7275314</v>
      </c>
      <c r="I126" s="41">
        <f>IF(ISBLANK('3.1 Nominal capital stock'!I126),NA(),'3.1 Nominal capital stock'!I126/'Historical population and GDP'!$N123)</f>
        <v>9205655204.5927906</v>
      </c>
      <c r="J126" s="51">
        <f>IF(ISBLANK('3.1 Nominal capital stock'!J126),NA(),'3.1 Nominal capital stock'!J126/'Historical population and GDP'!$N123)</f>
        <v>16156383541.689194</v>
      </c>
      <c r="K126" s="41">
        <f>IF(ISBLANK('3.1 Nominal capital stock'!K126),NA(),'3.1 Nominal capital stock'!K126/'Historical population and GDP'!$N123)</f>
        <v>3575360716.4694481</v>
      </c>
      <c r="L126" s="41">
        <f>IF(ISBLANK('3.1 Nominal capital stock'!L126),NA(),'3.1 Nominal capital stock'!L126/'Historical population and GDP'!$N123)</f>
        <v>13156142009.181145</v>
      </c>
      <c r="M126" s="41">
        <f>IF(ISBLANK('3.1 Nominal capital stock'!M126),NA(),'3.1 Nominal capital stock'!M126/'Historical population and GDP'!$N123)</f>
        <v>12007913155.23587</v>
      </c>
      <c r="N126" s="41" t="e">
        <f>IF(ISBLANK('3.1 Nominal capital stock'!N126),NA(),'3.1 Nominal capital stock'!N126/'Historical population and GDP'!$N123)</f>
        <v>#N/A</v>
      </c>
      <c r="O126" s="41"/>
      <c r="P126" s="41">
        <f>IF(ISBLANK('3.1 Nominal capital stock'!P126),NA(),'3.1 Nominal capital stock'!P126/'Historical population and GDP'!$N123)</f>
        <v>71078510935.314453</v>
      </c>
      <c r="Q126" s="41">
        <f>IF(ISBLANK('3.1 Nominal capital stock'!Q126),NA(),'3.1 Nominal capital stock'!Q126/'Historical population and GDP'!$N123)</f>
        <v>54101454627.168449</v>
      </c>
      <c r="R126" s="41">
        <f>IF(ISBLANK('3.1 Nominal capital stock'!R126),NA(),'3.1 Nominal capital stock'!R126/'Historical population and GDP'!$N123)</f>
        <v>125179965562.48291</v>
      </c>
      <c r="S126" s="13"/>
      <c r="U126" s="13"/>
      <c r="V126" s="13"/>
      <c r="W126" s="13"/>
      <c r="X126" s="13"/>
      <c r="Y126" s="13"/>
      <c r="Z126" s="13"/>
      <c r="AA126" s="13"/>
      <c r="AB126" s="24"/>
      <c r="AC126" s="24"/>
    </row>
    <row r="127" spans="1:29">
      <c r="A127" s="4">
        <f t="shared" si="1"/>
        <v>1989</v>
      </c>
      <c r="B127" s="41">
        <f>IF(ISBLANK('3.1 Nominal capital stock'!B127),NA(),'3.1 Nominal capital stock'!B127/'Historical population and GDP'!$N124)</f>
        <v>12932509598.665907</v>
      </c>
      <c r="C127" s="41">
        <f>IF(ISBLANK('3.1 Nominal capital stock'!C127),NA(),'3.1 Nominal capital stock'!C127/'Historical population and GDP'!$N124)</f>
        <v>11658328978.25132</v>
      </c>
      <c r="D127" s="41">
        <f>IF(ISBLANK('3.1 Nominal capital stock'!D127),NA(),'3.1 Nominal capital stock'!D127/'Historical population and GDP'!$N124)</f>
        <v>24590838576.917225</v>
      </c>
      <c r="E127" s="41">
        <f>IF(ISBLANK('3.1 Nominal capital stock'!E127),NA(),'3.1 Nominal capital stock'!E127/'Historical population and GDP'!$N124)</f>
        <v>3777636161.4923706</v>
      </c>
      <c r="F127" s="41">
        <f>IF(ISBLANK('3.1 Nominal capital stock'!F127),NA(),'3.1 Nominal capital stock'!F127/'Historical population and GDP'!$N124)</f>
        <v>23690247312.187462</v>
      </c>
      <c r="G127" s="41">
        <f>IF(ISBLANK('3.1 Nominal capital stock'!G127),NA(),'3.1 Nominal capital stock'!G127/'Historical population and GDP'!$N124)</f>
        <v>9039217890.9960823</v>
      </c>
      <c r="H127" s="41">
        <f>IF(ISBLANK('3.1 Nominal capital stock'!H127),NA(),'3.1 Nominal capital stock'!H127/'Historical population and GDP'!$N124)</f>
        <v>9635993382.5451107</v>
      </c>
      <c r="I127" s="41">
        <f>IF(ISBLANK('3.1 Nominal capital stock'!I127),NA(),'3.1 Nominal capital stock'!I127/'Historical population and GDP'!$N124)</f>
        <v>9062513988.8343868</v>
      </c>
      <c r="J127" s="51">
        <f>IF(ISBLANK('3.1 Nominal capital stock'!J127),NA(),'3.1 Nominal capital stock'!J127/'Historical population and GDP'!$N124)</f>
        <v>16062304343.510153</v>
      </c>
      <c r="K127" s="41">
        <f>IF(ISBLANK('3.1 Nominal capital stock'!K127),NA(),'3.1 Nominal capital stock'!K127/'Historical population and GDP'!$N124)</f>
        <v>3555272527.9824333</v>
      </c>
      <c r="L127" s="41">
        <f>IF(ISBLANK('3.1 Nominal capital stock'!L127),NA(),'3.1 Nominal capital stock'!L127/'Historical population and GDP'!$N124)</f>
        <v>12893493211.023878</v>
      </c>
      <c r="M127" s="41">
        <f>IF(ISBLANK('3.1 Nominal capital stock'!M127),NA(),'3.1 Nominal capital stock'!M127/'Historical population and GDP'!$N124)</f>
        <v>11971538851.021332</v>
      </c>
      <c r="N127" s="41" t="e">
        <f>IF(ISBLANK('3.1 Nominal capital stock'!N127),NA(),'3.1 Nominal capital stock'!N127/'Historical population and GDP'!$N124)</f>
        <v>#N/A</v>
      </c>
      <c r="O127" s="41"/>
      <c r="P127" s="41">
        <f>IF(ISBLANK('3.1 Nominal capital stock'!P127),NA(),'3.1 Nominal capital stock'!P127/'Historical population and GDP'!$N124)</f>
        <v>70733933324.138245</v>
      </c>
      <c r="Q127" s="41">
        <f>IF(ISBLANK('3.1 Nominal capital stock'!Q127),NA(),'3.1 Nominal capital stock'!Q127/'Historical population and GDP'!$N124)</f>
        <v>53545122922.372185</v>
      </c>
      <c r="R127" s="41">
        <f>IF(ISBLANK('3.1 Nominal capital stock'!R127),NA(),'3.1 Nominal capital stock'!R127/'Historical population and GDP'!$N124)</f>
        <v>124279056246.51044</v>
      </c>
      <c r="S127" s="13"/>
      <c r="U127" s="13"/>
      <c r="V127" s="13"/>
      <c r="W127" s="13"/>
      <c r="X127" s="13"/>
      <c r="Y127" s="13"/>
      <c r="Z127" s="13"/>
      <c r="AA127" s="13"/>
      <c r="AB127" s="24"/>
      <c r="AC127" s="24"/>
    </row>
    <row r="128" spans="1:29">
      <c r="A128" s="4">
        <f t="shared" si="1"/>
        <v>1990</v>
      </c>
      <c r="B128" s="41">
        <f>IF(ISBLANK('3.1 Nominal capital stock'!B128),NA(),'3.1 Nominal capital stock'!B128/'Historical population and GDP'!$N125)</f>
        <v>12884793342.141081</v>
      </c>
      <c r="C128" s="41">
        <f>IF(ISBLANK('3.1 Nominal capital stock'!C128),NA(),'3.1 Nominal capital stock'!C128/'Historical population and GDP'!$N125)</f>
        <v>11889699557.665331</v>
      </c>
      <c r="D128" s="41">
        <f>IF(ISBLANK('3.1 Nominal capital stock'!D128),NA(),'3.1 Nominal capital stock'!D128/'Historical population and GDP'!$N125)</f>
        <v>24774492899.806412</v>
      </c>
      <c r="E128" s="41">
        <f>IF(ISBLANK('3.1 Nominal capital stock'!E128),NA(),'3.1 Nominal capital stock'!E128/'Historical population and GDP'!$N125)</f>
        <v>3839434054.7063971</v>
      </c>
      <c r="F128" s="41">
        <f>IF(ISBLANK('3.1 Nominal capital stock'!F128),NA(),'3.1 Nominal capital stock'!F128/'Historical population and GDP'!$N125)</f>
        <v>24206263794.093132</v>
      </c>
      <c r="G128" s="41">
        <f>IF(ISBLANK('3.1 Nominal capital stock'!G128),NA(),'3.1 Nominal capital stock'!G128/'Historical population and GDP'!$N125)</f>
        <v>9037912601.3975925</v>
      </c>
      <c r="H128" s="41">
        <f>IF(ISBLANK('3.1 Nominal capital stock'!H128),NA(),'3.1 Nominal capital stock'!H128/'Historical population and GDP'!$N125)</f>
        <v>10756986666.118877</v>
      </c>
      <c r="I128" s="41">
        <f>IF(ISBLANK('3.1 Nominal capital stock'!I128),NA(),'3.1 Nominal capital stock'!I128/'Historical population and GDP'!$N125)</f>
        <v>9337577518.8212814</v>
      </c>
      <c r="J128" s="51">
        <f>IF(ISBLANK('3.1 Nominal capital stock'!J128),NA(),'3.1 Nominal capital stock'!J128/'Historical population and GDP'!$N125)</f>
        <v>16479122929.931656</v>
      </c>
      <c r="K128" s="41">
        <f>IF(ISBLANK('3.1 Nominal capital stock'!K128),NA(),'3.1 Nominal capital stock'!K128/'Historical population and GDP'!$N125)</f>
        <v>3543537590.7012916</v>
      </c>
      <c r="L128" s="41">
        <f>IF(ISBLANK('3.1 Nominal capital stock'!L128),NA(),'3.1 Nominal capital stock'!L128/'Historical population and GDP'!$N125)</f>
        <v>13369945284.460739</v>
      </c>
      <c r="M128" s="41">
        <f>IF(ISBLANK('3.1 Nominal capital stock'!M128),NA(),'3.1 Nominal capital stock'!M128/'Historical population and GDP'!$N125)</f>
        <v>12909102064.377108</v>
      </c>
      <c r="N128" s="41">
        <f>IF(ISBLANK('3.1 Nominal capital stock'!N128),NA(),'3.1 Nominal capital stock'!N128/'Historical population and GDP'!$N125)</f>
        <v>3246410422.448987</v>
      </c>
      <c r="O128" s="41"/>
      <c r="P128" s="41">
        <f>IF(ISBLANK('3.1 Nominal capital stock'!P128),NA(),'3.1 Nominal capital stock'!P128/'Historical population and GDP'!$N125)</f>
        <v>72615090016.122406</v>
      </c>
      <c r="Q128" s="41">
        <f>IF(ISBLANK('3.1 Nominal capital stock'!Q128),NA(),'3.1 Nominal capital stock'!Q128/'Historical population and GDP'!$N125)</f>
        <v>58885695810.741066</v>
      </c>
      <c r="R128" s="41">
        <f>IF(ISBLANK('3.1 Nominal capital stock'!R128),NA(),'3.1 Nominal capital stock'!R128/'Historical population and GDP'!$N125)</f>
        <v>131500785826.86348</v>
      </c>
      <c r="S128" s="13"/>
      <c r="U128" s="13"/>
      <c r="V128" s="13"/>
      <c r="W128" s="13"/>
      <c r="X128" s="13"/>
      <c r="Y128" s="13"/>
      <c r="Z128" s="13"/>
      <c r="AA128" s="13"/>
      <c r="AB128" s="24"/>
      <c r="AC128" s="24"/>
    </row>
    <row r="129" spans="1:29">
      <c r="A129" s="4">
        <f t="shared" si="1"/>
        <v>1991</v>
      </c>
      <c r="B129" s="41">
        <f>IF(ISBLANK('3.1 Nominal capital stock'!B129),NA(),'3.1 Nominal capital stock'!B129/'Historical population and GDP'!$N126)</f>
        <v>12877030252.928997</v>
      </c>
      <c r="C129" s="41">
        <f>IF(ISBLANK('3.1 Nominal capital stock'!C129),NA(),'3.1 Nominal capital stock'!C129/'Historical population and GDP'!$N126)</f>
        <v>11719102521.732162</v>
      </c>
      <c r="D129" s="41">
        <f>IF(ISBLANK('3.1 Nominal capital stock'!D129),NA(),'3.1 Nominal capital stock'!D129/'Historical population and GDP'!$N126)</f>
        <v>24596132774.66116</v>
      </c>
      <c r="E129" s="41">
        <f>IF(ISBLANK('3.1 Nominal capital stock'!E129),NA(),'3.1 Nominal capital stock'!E129/'Historical population and GDP'!$N126)</f>
        <v>3938483102.8426032</v>
      </c>
      <c r="F129" s="41">
        <f>IF(ISBLANK('3.1 Nominal capital stock'!F129),NA(),'3.1 Nominal capital stock'!F129/'Historical population and GDP'!$N126)</f>
        <v>25224289396.192657</v>
      </c>
      <c r="G129" s="41">
        <f>IF(ISBLANK('3.1 Nominal capital stock'!G129),NA(),'3.1 Nominal capital stock'!G129/'Historical population and GDP'!$N126)</f>
        <v>8856321599.3025494</v>
      </c>
      <c r="H129" s="41">
        <f>IF(ISBLANK('3.1 Nominal capital stock'!H129),NA(),'3.1 Nominal capital stock'!H129/'Historical population and GDP'!$N126)</f>
        <v>11899622772.575018</v>
      </c>
      <c r="I129" s="41">
        <f>IF(ISBLANK('3.1 Nominal capital stock'!I129),NA(),'3.1 Nominal capital stock'!I129/'Historical population and GDP'!$N126)</f>
        <v>9301061073.343111</v>
      </c>
      <c r="J129" s="51">
        <f>IF(ISBLANK('3.1 Nominal capital stock'!J129),NA(),'3.1 Nominal capital stock'!J129/'Historical population and GDP'!$N126)</f>
        <v>16362017353.226612</v>
      </c>
      <c r="K129" s="41">
        <f>IF(ISBLANK('3.1 Nominal capital stock'!K129),NA(),'3.1 Nominal capital stock'!K129/'Historical population and GDP'!$N126)</f>
        <v>3870535438.4378967</v>
      </c>
      <c r="L129" s="41">
        <f>IF(ISBLANK('3.1 Nominal capital stock'!L129),NA(),'3.1 Nominal capital stock'!L129/'Historical population and GDP'!$N126)</f>
        <v>13966236149.06517</v>
      </c>
      <c r="M129" s="41">
        <f>IF(ISBLANK('3.1 Nominal capital stock'!M129),NA(),'3.1 Nominal capital stock'!M129/'Historical population and GDP'!$N126)</f>
        <v>13599717425.113144</v>
      </c>
      <c r="N129" s="41">
        <f>IF(ISBLANK('3.1 Nominal capital stock'!N129),NA(),'3.1 Nominal capital stock'!N129/'Historical population and GDP'!$N126)</f>
        <v>3236871080.8027596</v>
      </c>
      <c r="O129" s="41"/>
      <c r="P129" s="41">
        <f>IF(ISBLANK('3.1 Nominal capital stock'!P129),NA(),'3.1 Nominal capital stock'!P129/'Historical population and GDP'!$N126)</f>
        <v>74514849645.57399</v>
      </c>
      <c r="Q129" s="41">
        <f>IF(ISBLANK('3.1 Nominal capital stock'!Q129),NA(),'3.1 Nominal capital stock'!Q129/'Historical population and GDP'!$N126)</f>
        <v>60336438519.988693</v>
      </c>
      <c r="R129" s="41">
        <f>IF(ISBLANK('3.1 Nominal capital stock'!R129),NA(),'3.1 Nominal capital stock'!R129/'Historical population and GDP'!$N126)</f>
        <v>134851288165.56268</v>
      </c>
      <c r="S129" s="13"/>
      <c r="U129" s="13"/>
      <c r="V129" s="13"/>
      <c r="W129" s="13"/>
      <c r="X129" s="13"/>
      <c r="Y129" s="13"/>
      <c r="Z129" s="13"/>
      <c r="AA129" s="13"/>
      <c r="AB129" s="24"/>
      <c r="AC129" s="24"/>
    </row>
    <row r="130" spans="1:29">
      <c r="A130" s="4">
        <f t="shared" si="1"/>
        <v>1992</v>
      </c>
      <c r="B130" s="41">
        <f>IF(ISBLANK('3.1 Nominal capital stock'!B130),NA(),'3.1 Nominal capital stock'!B130/'Historical population and GDP'!$N127)</f>
        <v>12712318939.056576</v>
      </c>
      <c r="C130" s="41">
        <f>IF(ISBLANK('3.1 Nominal capital stock'!C130),NA(),'3.1 Nominal capital stock'!C130/'Historical population and GDP'!$N127)</f>
        <v>11461689573.587852</v>
      </c>
      <c r="D130" s="41">
        <f>IF(ISBLANK('3.1 Nominal capital stock'!D130),NA(),'3.1 Nominal capital stock'!D130/'Historical population and GDP'!$N127)</f>
        <v>24174008512.644428</v>
      </c>
      <c r="E130" s="41">
        <f>IF(ISBLANK('3.1 Nominal capital stock'!E130),NA(),'3.1 Nominal capital stock'!E130/'Historical population and GDP'!$N127)</f>
        <v>3938287959.2853394</v>
      </c>
      <c r="F130" s="41">
        <f>IF(ISBLANK('3.1 Nominal capital stock'!F130),NA(),'3.1 Nominal capital stock'!F130/'Historical population and GDP'!$N127)</f>
        <v>25358173897.638149</v>
      </c>
      <c r="G130" s="41">
        <f>IF(ISBLANK('3.1 Nominal capital stock'!G130),NA(),'3.1 Nominal capital stock'!G130/'Historical population and GDP'!$N127)</f>
        <v>8615922425.8391838</v>
      </c>
      <c r="H130" s="41">
        <f>IF(ISBLANK('3.1 Nominal capital stock'!H130),NA(),'3.1 Nominal capital stock'!H130/'Historical population and GDP'!$N127)</f>
        <v>12629716149.992918</v>
      </c>
      <c r="I130" s="41">
        <f>IF(ISBLANK('3.1 Nominal capital stock'!I130),NA(),'3.1 Nominal capital stock'!I130/'Historical population and GDP'!$N127)</f>
        <v>9118924297.0383358</v>
      </c>
      <c r="J130" s="51">
        <f>IF(ISBLANK('3.1 Nominal capital stock'!J130),NA(),'3.1 Nominal capital stock'!J130/'Historical population and GDP'!$N127)</f>
        <v>15898574432.188383</v>
      </c>
      <c r="K130" s="41">
        <f>IF(ISBLANK('3.1 Nominal capital stock'!K130),NA(),'3.1 Nominal capital stock'!K130/'Historical population and GDP'!$N127)</f>
        <v>4271575739.9997044</v>
      </c>
      <c r="L130" s="41">
        <f>IF(ISBLANK('3.1 Nominal capital stock'!L130),NA(),'3.1 Nominal capital stock'!L130/'Historical population and GDP'!$N127)</f>
        <v>14712522809.872864</v>
      </c>
      <c r="M130" s="41">
        <f>IF(ISBLANK('3.1 Nominal capital stock'!M130),NA(),'3.1 Nominal capital stock'!M130/'Historical population and GDP'!$N127)</f>
        <v>13367374497.367212</v>
      </c>
      <c r="N130" s="41">
        <f>IF(ISBLANK('3.1 Nominal capital stock'!N130),NA(),'3.1 Nominal capital stock'!N130/'Historical population and GDP'!$N127)</f>
        <v>3192526444.4188342</v>
      </c>
      <c r="O130" s="41"/>
      <c r="P130" s="41">
        <f>IF(ISBLANK('3.1 Nominal capital stock'!P130),NA(),'3.1 Nominal capital stock'!P130/'Historical population and GDP'!$N127)</f>
        <v>74716108945.400024</v>
      </c>
      <c r="Q130" s="41">
        <f>IF(ISBLANK('3.1 Nominal capital stock'!Q130),NA(),'3.1 Nominal capital stock'!Q130/'Historical population and GDP'!$N127)</f>
        <v>60561498220.88533</v>
      </c>
      <c r="R130" s="41">
        <f>IF(ISBLANK('3.1 Nominal capital stock'!R130),NA(),'3.1 Nominal capital stock'!R130/'Historical population and GDP'!$N127)</f>
        <v>135277607166.28535</v>
      </c>
      <c r="S130" s="13"/>
      <c r="U130" s="13"/>
      <c r="V130" s="13"/>
      <c r="W130" s="13"/>
      <c r="X130" s="13"/>
      <c r="Y130" s="13"/>
      <c r="Z130" s="13"/>
      <c r="AA130" s="13"/>
      <c r="AB130" s="24"/>
      <c r="AC130" s="24"/>
    </row>
    <row r="131" spans="1:29">
      <c r="A131" s="4">
        <f t="shared" si="1"/>
        <v>1993</v>
      </c>
      <c r="B131" s="41">
        <f>IF(ISBLANK('3.1 Nominal capital stock'!B131),NA(),'3.1 Nominal capital stock'!B131/'Historical population and GDP'!$N128)</f>
        <v>12440710296.90411</v>
      </c>
      <c r="C131" s="41">
        <f>IF(ISBLANK('3.1 Nominal capital stock'!C131),NA(),'3.1 Nominal capital stock'!C131/'Historical population and GDP'!$N128)</f>
        <v>11179181060.053524</v>
      </c>
      <c r="D131" s="41">
        <f>IF(ISBLANK('3.1 Nominal capital stock'!D131),NA(),'3.1 Nominal capital stock'!D131/'Historical population and GDP'!$N128)</f>
        <v>23619891356.957634</v>
      </c>
      <c r="E131" s="41">
        <f>IF(ISBLANK('3.1 Nominal capital stock'!E131),NA(),'3.1 Nominal capital stock'!E131/'Historical population and GDP'!$N128)</f>
        <v>2859032030.3747387</v>
      </c>
      <c r="F131" s="41">
        <f>IF(ISBLANK('3.1 Nominal capital stock'!F131),NA(),'3.1 Nominal capital stock'!F131/'Historical population and GDP'!$N128)</f>
        <v>24955571827.058102</v>
      </c>
      <c r="G131" s="41">
        <f>IF(ISBLANK('3.1 Nominal capital stock'!G131),NA(),'3.1 Nominal capital stock'!G131/'Historical population and GDP'!$N128)</f>
        <v>8286324691.7055569</v>
      </c>
      <c r="H131" s="41">
        <f>IF(ISBLANK('3.1 Nominal capital stock'!H131),NA(),'3.1 Nominal capital stock'!H131/'Historical population and GDP'!$N128)</f>
        <v>12709613673.391321</v>
      </c>
      <c r="I131" s="41">
        <f>IF(ISBLANK('3.1 Nominal capital stock'!I131),NA(),'3.1 Nominal capital stock'!I131/'Historical population and GDP'!$N128)</f>
        <v>9025958016.9835815</v>
      </c>
      <c r="J131" s="51">
        <f>IF(ISBLANK('3.1 Nominal capital stock'!J131),NA(),'3.1 Nominal capital stock'!J131/'Historical population and GDP'!$N128)</f>
        <v>15723148231.694689</v>
      </c>
      <c r="K131" s="41">
        <f>IF(ISBLANK('3.1 Nominal capital stock'!K131),NA(),'3.1 Nominal capital stock'!K131/'Historical population and GDP'!$N128)</f>
        <v>4632832510.7891855</v>
      </c>
      <c r="L131" s="41">
        <f>IF(ISBLANK('3.1 Nominal capital stock'!L131),NA(),'3.1 Nominal capital stock'!L131/'Historical population and GDP'!$N128)</f>
        <v>14881185188.852251</v>
      </c>
      <c r="M131" s="41">
        <f>IF(ISBLANK('3.1 Nominal capital stock'!M131),NA(),'3.1 Nominal capital stock'!M131/'Historical population and GDP'!$N128)</f>
        <v>12241899851.349737</v>
      </c>
      <c r="N131" s="41">
        <f>IF(ISBLANK('3.1 Nominal capital stock'!N131),NA(),'3.1 Nominal capital stock'!N131/'Historical population and GDP'!$N128)</f>
        <v>3186701302.4920473</v>
      </c>
      <c r="O131" s="41"/>
      <c r="P131" s="41">
        <f>IF(ISBLANK('3.1 Nominal capital stock'!P131),NA(),'3.1 Nominal capital stock'!P131/'Historical population and GDP'!$N128)</f>
        <v>72430433579.48735</v>
      </c>
      <c r="Q131" s="41">
        <f>IF(ISBLANK('3.1 Nominal capital stock'!Q131),NA(),'3.1 Nominal capital stock'!Q131/'Historical population and GDP'!$N128)</f>
        <v>59691725102.161491</v>
      </c>
      <c r="R131" s="41">
        <f>IF(ISBLANK('3.1 Nominal capital stock'!R131),NA(),'3.1 Nominal capital stock'!R131/'Historical population and GDP'!$N128)</f>
        <v>132122158681.64885</v>
      </c>
      <c r="S131" s="13"/>
      <c r="U131" s="13"/>
      <c r="V131" s="13"/>
      <c r="W131" s="13"/>
      <c r="X131" s="13"/>
      <c r="Y131" s="13"/>
      <c r="Z131" s="13"/>
      <c r="AA131" s="13"/>
      <c r="AB131" s="24"/>
      <c r="AC131" s="24"/>
    </row>
    <row r="132" spans="1:29">
      <c r="A132" s="4">
        <f t="shared" si="1"/>
        <v>1994</v>
      </c>
      <c r="B132" s="41">
        <f>IF(ISBLANK('3.1 Nominal capital stock'!B132),NA(),'3.1 Nominal capital stock'!B132/'Historical population and GDP'!$N129)</f>
        <v>12401624785.580978</v>
      </c>
      <c r="C132" s="41">
        <f>IF(ISBLANK('3.1 Nominal capital stock'!C132),NA(),'3.1 Nominal capital stock'!C132/'Historical population and GDP'!$N129)</f>
        <v>11127345216.556206</v>
      </c>
      <c r="D132" s="41">
        <f>IF(ISBLANK('3.1 Nominal capital stock'!D132),NA(),'3.1 Nominal capital stock'!D132/'Historical population and GDP'!$N129)</f>
        <v>23528970002.137184</v>
      </c>
      <c r="E132" s="41">
        <f>IF(ISBLANK('3.1 Nominal capital stock'!E132),NA(),'3.1 Nominal capital stock'!E132/'Historical population and GDP'!$N129)</f>
        <v>1573335825.4663601</v>
      </c>
      <c r="F132" s="41">
        <f>IF(ISBLANK('3.1 Nominal capital stock'!F132),NA(),'3.1 Nominal capital stock'!F132/'Historical population and GDP'!$N129)</f>
        <v>24629036587.456066</v>
      </c>
      <c r="G132" s="41">
        <f>IF(ISBLANK('3.1 Nominal capital stock'!G132),NA(),'3.1 Nominal capital stock'!G132/'Historical population and GDP'!$N129)</f>
        <v>8245144670.0601511</v>
      </c>
      <c r="H132" s="41">
        <f>IF(ISBLANK('3.1 Nominal capital stock'!H132),NA(),'3.1 Nominal capital stock'!H132/'Historical population and GDP'!$N129)</f>
        <v>12427068689.209764</v>
      </c>
      <c r="I132" s="41">
        <f>IF(ISBLANK('3.1 Nominal capital stock'!I132),NA(),'3.1 Nominal capital stock'!I132/'Historical population and GDP'!$N129)</f>
        <v>8951584352.1678925</v>
      </c>
      <c r="J132" s="51">
        <f>IF(ISBLANK('3.1 Nominal capital stock'!J132),NA(),'3.1 Nominal capital stock'!J132/'Historical population and GDP'!$N129)</f>
        <v>15877812630.65847</v>
      </c>
      <c r="K132" s="41">
        <f>IF(ISBLANK('3.1 Nominal capital stock'!K132),NA(),'3.1 Nominal capital stock'!K132/'Historical population and GDP'!$N129)</f>
        <v>4957198586.5752964</v>
      </c>
      <c r="L132" s="41">
        <f>IF(ISBLANK('3.1 Nominal capital stock'!L132),NA(),'3.1 Nominal capital stock'!L132/'Historical population and GDP'!$N129)</f>
        <v>15183870561.889368</v>
      </c>
      <c r="M132" s="41">
        <f>IF(ISBLANK('3.1 Nominal capital stock'!M132),NA(),'3.1 Nominal capital stock'!M132/'Historical population and GDP'!$N129)</f>
        <v>12613254377.781895</v>
      </c>
      <c r="N132" s="41">
        <f>IF(ISBLANK('3.1 Nominal capital stock'!N132),NA(),'3.1 Nominal capital stock'!N132/'Historical population and GDP'!$N129)</f>
        <v>3259947334.8846092</v>
      </c>
      <c r="O132" s="41"/>
      <c r="P132" s="41">
        <f>IF(ISBLANK('3.1 Nominal capital stock'!P132),NA(),'3.1 Nominal capital stock'!P132/'Historical population and GDP'!$N129)</f>
        <v>70403555774.329529</v>
      </c>
      <c r="Q132" s="41">
        <f>IF(ISBLANK('3.1 Nominal capital stock'!Q132),NA(),'3.1 Nominal capital stock'!Q132/'Historical population and GDP'!$N129)</f>
        <v>60843667843.957527</v>
      </c>
      <c r="R132" s="41">
        <f>IF(ISBLANK('3.1 Nominal capital stock'!R132),NA(),'3.1 Nominal capital stock'!R132/'Historical population and GDP'!$N129)</f>
        <v>131247223618.28705</v>
      </c>
      <c r="S132" s="13"/>
      <c r="U132" s="13"/>
      <c r="V132" s="13"/>
      <c r="W132" s="13"/>
      <c r="X132" s="13"/>
      <c r="Y132" s="13"/>
      <c r="Z132" s="13"/>
      <c r="AA132" s="13"/>
      <c r="AB132" s="24"/>
      <c r="AC132" s="24"/>
    </row>
    <row r="133" spans="1:29">
      <c r="A133" s="4">
        <f t="shared" si="1"/>
        <v>1995</v>
      </c>
      <c r="B133" s="41">
        <f>IF(ISBLANK('3.1 Nominal capital stock'!B133),NA(),'3.1 Nominal capital stock'!B133/'Historical population and GDP'!$N130)</f>
        <v>12480231602.978539</v>
      </c>
      <c r="C133" s="41">
        <f>IF(ISBLANK('3.1 Nominal capital stock'!C133),NA(),'3.1 Nominal capital stock'!C133/'Historical population and GDP'!$N130)</f>
        <v>11236069431.16411</v>
      </c>
      <c r="D133" s="41">
        <f>IF(ISBLANK('3.1 Nominal capital stock'!D133),NA(),'3.1 Nominal capital stock'!D133/'Historical population and GDP'!$N130)</f>
        <v>23716301034.142647</v>
      </c>
      <c r="E133" s="41">
        <f>IF(ISBLANK('3.1 Nominal capital stock'!E133),NA(),'3.1 Nominal capital stock'!E133/'Historical population and GDP'!$N130)</f>
        <v>1556491887.199229</v>
      </c>
      <c r="F133" s="41">
        <f>IF(ISBLANK('3.1 Nominal capital stock'!F133),NA(),'3.1 Nominal capital stock'!F133/'Historical population and GDP'!$N130)</f>
        <v>24494813481.632149</v>
      </c>
      <c r="G133" s="41">
        <f>IF(ISBLANK('3.1 Nominal capital stock'!G133),NA(),'3.1 Nominal capital stock'!G133/'Historical population and GDP'!$N130)</f>
        <v>8224325026.0197306</v>
      </c>
      <c r="H133" s="41">
        <f>IF(ISBLANK('3.1 Nominal capital stock'!H133),NA(),'3.1 Nominal capital stock'!H133/'Historical population and GDP'!$N130)</f>
        <v>12279747897.605909</v>
      </c>
      <c r="I133" s="41">
        <f>IF(ISBLANK('3.1 Nominal capital stock'!I133),NA(),'3.1 Nominal capital stock'!I133/'Historical population and GDP'!$N130)</f>
        <v>9044065304.1854858</v>
      </c>
      <c r="J133" s="51">
        <f>IF(ISBLANK('3.1 Nominal capital stock'!J133),NA(),'3.1 Nominal capital stock'!J133/'Historical population and GDP'!$N130)</f>
        <v>16367343889.392717</v>
      </c>
      <c r="K133" s="41">
        <f>IF(ISBLANK('3.1 Nominal capital stock'!K133),NA(),'3.1 Nominal capital stock'!K133/'Historical population and GDP'!$N130)</f>
        <v>5301937555.6494761</v>
      </c>
      <c r="L133" s="41">
        <f>IF(ISBLANK('3.1 Nominal capital stock'!L133),NA(),'3.1 Nominal capital stock'!L133/'Historical population and GDP'!$N130)</f>
        <v>15240687456.7861</v>
      </c>
      <c r="M133" s="41">
        <f>IF(ISBLANK('3.1 Nominal capital stock'!M133),NA(),'3.1 Nominal capital stock'!M133/'Historical population and GDP'!$N130)</f>
        <v>12919494231.314568</v>
      </c>
      <c r="N133" s="41">
        <f>IF(ISBLANK('3.1 Nominal capital stock'!N133),NA(),'3.1 Nominal capital stock'!N133/'Historical population and GDP'!$N130)</f>
        <v>3488893397.7140045</v>
      </c>
      <c r="O133" s="41"/>
      <c r="P133" s="41">
        <f>IF(ISBLANK('3.1 Nominal capital stock'!P133),NA(),'3.1 Nominal capital stock'!P133/'Historical population and GDP'!$N130)</f>
        <v>70271679326.59967</v>
      </c>
      <c r="Q133" s="41">
        <f>IF(ISBLANK('3.1 Nominal capital stock'!Q133),NA(),'3.1 Nominal capital stock'!Q133/'Historical population and GDP'!$N130)</f>
        <v>62362421835.042351</v>
      </c>
      <c r="R133" s="41">
        <f>IF(ISBLANK('3.1 Nominal capital stock'!R133),NA(),'3.1 Nominal capital stock'!R133/'Historical population and GDP'!$N130)</f>
        <v>132634101161.64201</v>
      </c>
      <c r="S133" s="13"/>
      <c r="U133" s="13"/>
      <c r="V133" s="13"/>
      <c r="W133" s="13"/>
      <c r="X133" s="13"/>
      <c r="Y133" s="13"/>
      <c r="Z133" s="13"/>
      <c r="AA133" s="13"/>
      <c r="AB133" s="24"/>
      <c r="AC133" s="24"/>
    </row>
    <row r="134" spans="1:29">
      <c r="A134" s="4">
        <f t="shared" si="1"/>
        <v>1996</v>
      </c>
      <c r="B134" s="41">
        <f>IF(ISBLANK('3.1 Nominal capital stock'!B134),NA(),'3.1 Nominal capital stock'!B134/'Historical population and GDP'!$N131)</f>
        <v>12536269897.146404</v>
      </c>
      <c r="C134" s="41">
        <f>IF(ISBLANK('3.1 Nominal capital stock'!C134),NA(),'3.1 Nominal capital stock'!C134/'Historical population and GDP'!$N131)</f>
        <v>11381135375.634357</v>
      </c>
      <c r="D134" s="41">
        <f>IF(ISBLANK('3.1 Nominal capital stock'!D134),NA(),'3.1 Nominal capital stock'!D134/'Historical population and GDP'!$N131)</f>
        <v>23917405272.780762</v>
      </c>
      <c r="E134" s="41">
        <f>IF(ISBLANK('3.1 Nominal capital stock'!E134),NA(),'3.1 Nominal capital stock'!E134/'Historical population and GDP'!$N131)</f>
        <v>1542441447.5843506</v>
      </c>
      <c r="F134" s="41">
        <f>IF(ISBLANK('3.1 Nominal capital stock'!F134),NA(),'3.1 Nominal capital stock'!F134/'Historical population and GDP'!$N131)</f>
        <v>24553676284.365883</v>
      </c>
      <c r="G134" s="41">
        <f>IF(ISBLANK('3.1 Nominal capital stock'!G134),NA(),'3.1 Nominal capital stock'!G134/'Historical population and GDP'!$N131)</f>
        <v>8282732573.6970587</v>
      </c>
      <c r="H134" s="41">
        <f>IF(ISBLANK('3.1 Nominal capital stock'!H134),NA(),'3.1 Nominal capital stock'!H134/'Historical population and GDP'!$N131)</f>
        <v>13932597451.14459</v>
      </c>
      <c r="I134" s="41">
        <f>IF(ISBLANK('3.1 Nominal capital stock'!I134),NA(),'3.1 Nominal capital stock'!I134/'Historical population and GDP'!$N131)</f>
        <v>9100698506.6582623</v>
      </c>
      <c r="J134" s="51">
        <f>IF(ISBLANK('3.1 Nominal capital stock'!J134),NA(),'3.1 Nominal capital stock'!J134/'Historical population and GDP'!$N131)</f>
        <v>16448640527.319565</v>
      </c>
      <c r="K134" s="41">
        <f>IF(ISBLANK('3.1 Nominal capital stock'!K134),NA(),'3.1 Nominal capital stock'!K134/'Historical population and GDP'!$N131)</f>
        <v>5686988331.9551735</v>
      </c>
      <c r="L134" s="41">
        <f>IF(ISBLANK('3.1 Nominal capital stock'!L134),NA(),'3.1 Nominal capital stock'!L134/'Historical population and GDP'!$N131)</f>
        <v>15468166367.132639</v>
      </c>
      <c r="M134" s="41">
        <f>IF(ISBLANK('3.1 Nominal capital stock'!M134),NA(),'3.1 Nominal capital stock'!M134/'Historical population and GDP'!$N131)</f>
        <v>12710585158.905762</v>
      </c>
      <c r="N134" s="41">
        <f>IF(ISBLANK('3.1 Nominal capital stock'!N134),NA(),'3.1 Nominal capital stock'!N134/'Historical population and GDP'!$N131)</f>
        <v>3809126940.5709062</v>
      </c>
      <c r="O134" s="41"/>
      <c r="P134" s="41">
        <f>IF(ISBLANK('3.1 Nominal capital stock'!P134),NA(),'3.1 Nominal capital stock'!P134/'Historical population and GDP'!$N131)</f>
        <v>72228853029.572647</v>
      </c>
      <c r="Q134" s="41">
        <f>IF(ISBLANK('3.1 Nominal capital stock'!Q134),NA(),'3.1 Nominal capital stock'!Q134/'Historical population and GDP'!$N131)</f>
        <v>63224205832.542305</v>
      </c>
      <c r="R134" s="41">
        <f>IF(ISBLANK('3.1 Nominal capital stock'!R134),NA(),'3.1 Nominal capital stock'!R134/'Historical population and GDP'!$N131)</f>
        <v>135453058862.11494</v>
      </c>
      <c r="S134" s="13"/>
      <c r="U134" s="13"/>
      <c r="V134" s="13"/>
      <c r="W134" s="13"/>
      <c r="X134" s="13"/>
      <c r="Y134" s="13"/>
      <c r="Z134" s="13"/>
      <c r="AA134" s="13"/>
      <c r="AB134" s="24"/>
      <c r="AC134" s="24"/>
    </row>
    <row r="135" spans="1:29">
      <c r="A135" s="4">
        <f t="shared" si="1"/>
        <v>1997</v>
      </c>
      <c r="B135" s="41">
        <f>IF(ISBLANK('3.1 Nominal capital stock'!B135),NA(),'3.1 Nominal capital stock'!B135/'Historical population and GDP'!$N132)</f>
        <v>12598230049.070755</v>
      </c>
      <c r="C135" s="41">
        <f>IF(ISBLANK('3.1 Nominal capital stock'!C135),NA(),'3.1 Nominal capital stock'!C135/'Historical population and GDP'!$N132)</f>
        <v>11502810376.694855</v>
      </c>
      <c r="D135" s="41">
        <f>IF(ISBLANK('3.1 Nominal capital stock'!D135),NA(),'3.1 Nominal capital stock'!D135/'Historical population and GDP'!$N132)</f>
        <v>24101040425.76561</v>
      </c>
      <c r="E135" s="41">
        <f>IF(ISBLANK('3.1 Nominal capital stock'!E135),NA(),'3.1 Nominal capital stock'!E135/'Historical population and GDP'!$N132)</f>
        <v>1551190280.4588084</v>
      </c>
      <c r="F135" s="41">
        <f>IF(ISBLANK('3.1 Nominal capital stock'!F135),NA(),'3.1 Nominal capital stock'!F135/'Historical population and GDP'!$N132)</f>
        <v>25370804377.222343</v>
      </c>
      <c r="G135" s="41">
        <f>IF(ISBLANK('3.1 Nominal capital stock'!G135),NA(),'3.1 Nominal capital stock'!G135/'Historical population and GDP'!$N132)</f>
        <v>8493384929.756197</v>
      </c>
      <c r="H135" s="41">
        <f>IF(ISBLANK('3.1 Nominal capital stock'!H135),NA(),'3.1 Nominal capital stock'!H135/'Historical population and GDP'!$N132)</f>
        <v>14891724713.265633</v>
      </c>
      <c r="I135" s="41">
        <f>IF(ISBLANK('3.1 Nominal capital stock'!I135),NA(),'3.1 Nominal capital stock'!I135/'Historical population and GDP'!$N132)</f>
        <v>9050216985.2675343</v>
      </c>
      <c r="J135" s="51">
        <f>IF(ISBLANK('3.1 Nominal capital stock'!J135),NA(),'3.1 Nominal capital stock'!J135/'Historical population and GDP'!$N132)</f>
        <v>16645635590.586796</v>
      </c>
      <c r="K135" s="41">
        <f>IF(ISBLANK('3.1 Nominal capital stock'!K135),NA(),'3.1 Nominal capital stock'!K135/'Historical population and GDP'!$N132)</f>
        <v>6118916171.2965937</v>
      </c>
      <c r="L135" s="41">
        <f>IF(ISBLANK('3.1 Nominal capital stock'!L135),NA(),'3.1 Nominal capital stock'!L135/'Historical population and GDP'!$N132)</f>
        <v>15667749451.811483</v>
      </c>
      <c r="M135" s="41">
        <f>IF(ISBLANK('3.1 Nominal capital stock'!M135),NA(),'3.1 Nominal capital stock'!M135/'Historical population and GDP'!$N132)</f>
        <v>12119862984.613592</v>
      </c>
      <c r="N135" s="41">
        <f>IF(ISBLANK('3.1 Nominal capital stock'!N135),NA(),'3.1 Nominal capital stock'!N135/'Historical population and GDP'!$N132)</f>
        <v>3804420998.0962887</v>
      </c>
      <c r="O135" s="41"/>
      <c r="P135" s="41">
        <f>IF(ISBLANK('3.1 Nominal capital stock'!P135),NA(),'3.1 Nominal capital stock'!P135/'Historical population and GDP'!$N132)</f>
        <v>74408144726.468597</v>
      </c>
      <c r="Q135" s="41">
        <f>IF(ISBLANK('3.1 Nominal capital stock'!Q135),NA(),'3.1 Nominal capital stock'!Q135/'Historical population and GDP'!$N132)</f>
        <v>63406802181.672287</v>
      </c>
      <c r="R135" s="41">
        <f>IF(ISBLANK('3.1 Nominal capital stock'!R135),NA(),'3.1 Nominal capital stock'!R135/'Historical population and GDP'!$N132)</f>
        <v>137814946908.14087</v>
      </c>
      <c r="S135" s="13"/>
      <c r="U135" s="13"/>
      <c r="V135" s="13"/>
      <c r="W135" s="13"/>
      <c r="X135" s="13"/>
      <c r="Y135" s="13"/>
      <c r="Z135" s="13"/>
      <c r="AA135" s="13"/>
      <c r="AB135" s="24"/>
      <c r="AC135" s="24"/>
    </row>
    <row r="136" spans="1:29">
      <c r="A136" s="4">
        <f t="shared" si="1"/>
        <v>1998</v>
      </c>
      <c r="B136" s="41">
        <f>IF(ISBLANK('3.1 Nominal capital stock'!B136),NA(),'3.1 Nominal capital stock'!B136/'Historical population and GDP'!$N133)</f>
        <v>12797843619.044775</v>
      </c>
      <c r="C136" s="41">
        <f>IF(ISBLANK('3.1 Nominal capital stock'!C136),NA(),'3.1 Nominal capital stock'!C136/'Historical population and GDP'!$N133)</f>
        <v>11875132550.7745</v>
      </c>
      <c r="D136" s="41">
        <f>IF(ISBLANK('3.1 Nominal capital stock'!D136),NA(),'3.1 Nominal capital stock'!D136/'Historical population and GDP'!$N133)</f>
        <v>24672976169.819275</v>
      </c>
      <c r="E136" s="41">
        <f>IF(ISBLANK('3.1 Nominal capital stock'!E136),NA(),'3.1 Nominal capital stock'!E136/'Historical population and GDP'!$N133)</f>
        <v>1560401136.528578</v>
      </c>
      <c r="F136" s="41">
        <f>IF(ISBLANK('3.1 Nominal capital stock'!F136),NA(),'3.1 Nominal capital stock'!F136/'Historical population and GDP'!$N133)</f>
        <v>26968680441.257324</v>
      </c>
      <c r="G136" s="41">
        <f>IF(ISBLANK('3.1 Nominal capital stock'!G136),NA(),'3.1 Nominal capital stock'!G136/'Historical population and GDP'!$N133)</f>
        <v>8850418938.4206867</v>
      </c>
      <c r="H136" s="41">
        <f>IF(ISBLANK('3.1 Nominal capital stock'!H136),NA(),'3.1 Nominal capital stock'!H136/'Historical population and GDP'!$N133)</f>
        <v>15770263568.381357</v>
      </c>
      <c r="I136" s="41">
        <f>IF(ISBLANK('3.1 Nominal capital stock'!I136),NA(),'3.1 Nominal capital stock'!I136/'Historical population and GDP'!$N133)</f>
        <v>8998836000.614603</v>
      </c>
      <c r="J136" s="51">
        <f>IF(ISBLANK('3.1 Nominal capital stock'!J136),NA(),'3.1 Nominal capital stock'!J136/'Historical population and GDP'!$N133)</f>
        <v>16728452835.131769</v>
      </c>
      <c r="K136" s="41">
        <f>IF(ISBLANK('3.1 Nominal capital stock'!K136),NA(),'3.1 Nominal capital stock'!K136/'Historical population and GDP'!$N133)</f>
        <v>6620772939.2016973</v>
      </c>
      <c r="L136" s="41">
        <f>IF(ISBLANK('3.1 Nominal capital stock'!L136),NA(),'3.1 Nominal capital stock'!L136/'Historical population and GDP'!$N133)</f>
        <v>17349801516.842113</v>
      </c>
      <c r="M136" s="41">
        <f>IF(ISBLANK('3.1 Nominal capital stock'!M136),NA(),'3.1 Nominal capital stock'!M136/'Historical population and GDP'!$N133)</f>
        <v>11402899787.604126</v>
      </c>
      <c r="N136" s="41">
        <f>IF(ISBLANK('3.1 Nominal capital stock'!N136),NA(),'3.1 Nominal capital stock'!N136/'Historical population and GDP'!$N133)</f>
        <v>4096052217.0976644</v>
      </c>
      <c r="O136" s="41"/>
      <c r="P136" s="41">
        <f>IF(ISBLANK('3.1 Nominal capital stock'!P136),NA(),'3.1 Nominal capital stock'!P136/'Historical population and GDP'!$N133)</f>
        <v>77822740254.407227</v>
      </c>
      <c r="Q136" s="41">
        <f>IF(ISBLANK('3.1 Nominal capital stock'!Q136),NA(),'3.1 Nominal capital stock'!Q136/'Historical population and GDP'!$N133)</f>
        <v>65196815296.491974</v>
      </c>
      <c r="R136" s="41">
        <f>IF(ISBLANK('3.1 Nominal capital stock'!R136),NA(),'3.1 Nominal capital stock'!R136/'Historical population and GDP'!$N133)</f>
        <v>143019555550.8992</v>
      </c>
      <c r="S136" s="13"/>
      <c r="U136" s="13"/>
      <c r="V136" s="13"/>
      <c r="W136" s="13"/>
      <c r="X136" s="13"/>
      <c r="Y136" s="13"/>
      <c r="Z136" s="13"/>
      <c r="AA136" s="13"/>
      <c r="AB136" s="24"/>
      <c r="AC136" s="24"/>
    </row>
    <row r="137" spans="1:29">
      <c r="A137" s="4">
        <f t="shared" ref="A137:A161" si="2">A136+1</f>
        <v>1999</v>
      </c>
      <c r="B137" s="41">
        <f>IF(ISBLANK('3.1 Nominal capital stock'!B137),NA(),'3.1 Nominal capital stock'!B137/'Historical population and GDP'!$N134)</f>
        <v>13093485020.675543</v>
      </c>
      <c r="C137" s="41">
        <f>IF(ISBLANK('3.1 Nominal capital stock'!C137),NA(),'3.1 Nominal capital stock'!C137/'Historical population and GDP'!$N134)</f>
        <v>12225287189.515163</v>
      </c>
      <c r="D137" s="41">
        <f>IF(ISBLANK('3.1 Nominal capital stock'!D137),NA(),'3.1 Nominal capital stock'!D137/'Historical population and GDP'!$N134)</f>
        <v>25318772210.190704</v>
      </c>
      <c r="E137" s="41">
        <f>IF(ISBLANK('3.1 Nominal capital stock'!E137),NA(),'3.1 Nominal capital stock'!E137/'Historical population and GDP'!$N134)</f>
        <v>1575856604.1496899</v>
      </c>
      <c r="F137" s="41">
        <f>IF(ISBLANK('3.1 Nominal capital stock'!F137),NA(),'3.1 Nominal capital stock'!F137/'Historical population and GDP'!$N134)</f>
        <v>27387715808.82798</v>
      </c>
      <c r="G137" s="41">
        <f>IF(ISBLANK('3.1 Nominal capital stock'!G137),NA(),'3.1 Nominal capital stock'!G137/'Historical population and GDP'!$N134)</f>
        <v>9445732431.2238045</v>
      </c>
      <c r="H137" s="41">
        <f>IF(ISBLANK('3.1 Nominal capital stock'!H137),NA(),'3.1 Nominal capital stock'!H137/'Historical population and GDP'!$N134)</f>
        <v>16092877321.081692</v>
      </c>
      <c r="I137" s="41">
        <f>IF(ISBLANK('3.1 Nominal capital stock'!I137),NA(),'3.1 Nominal capital stock'!I137/'Historical population and GDP'!$N134)</f>
        <v>8977975296.5738659</v>
      </c>
      <c r="J137" s="51">
        <f>IF(ISBLANK('3.1 Nominal capital stock'!J137),NA(),'3.1 Nominal capital stock'!J137/'Historical population and GDP'!$N134)</f>
        <v>16984490005.112906</v>
      </c>
      <c r="K137" s="41">
        <f>IF(ISBLANK('3.1 Nominal capital stock'!K137),NA(),'3.1 Nominal capital stock'!K137/'Historical population and GDP'!$N134)</f>
        <v>7092006872.5772963</v>
      </c>
      <c r="L137" s="41">
        <f>IF(ISBLANK('3.1 Nominal capital stock'!L137),NA(),'3.1 Nominal capital stock'!L137/'Historical population and GDP'!$N134)</f>
        <v>17822856597.863182</v>
      </c>
      <c r="M137" s="41">
        <f>IF(ISBLANK('3.1 Nominal capital stock'!M137),NA(),'3.1 Nominal capital stock'!M137/'Historical population and GDP'!$N134)</f>
        <v>10641546095.224409</v>
      </c>
      <c r="N137" s="41">
        <f>IF(ISBLANK('3.1 Nominal capital stock'!N137),NA(),'3.1 Nominal capital stock'!N137/'Historical population and GDP'!$N134)</f>
        <v>4302591951.6986504</v>
      </c>
      <c r="O137" s="41"/>
      <c r="P137" s="41">
        <f>IF(ISBLANK('3.1 Nominal capital stock'!P137),NA(),'3.1 Nominal capital stock'!P137/'Historical population and GDP'!$N134)</f>
        <v>79820954375.473877</v>
      </c>
      <c r="Q137" s="41">
        <f>IF(ISBLANK('3.1 Nominal capital stock'!Q137),NA(),'3.1 Nominal capital stock'!Q137/'Historical population and GDP'!$N134)</f>
        <v>65821466819.050308</v>
      </c>
      <c r="R137" s="41">
        <f>IF(ISBLANK('3.1 Nominal capital stock'!R137),NA(),'3.1 Nominal capital stock'!R137/'Historical population and GDP'!$N134)</f>
        <v>145642421194.52417</v>
      </c>
      <c r="S137" s="13"/>
      <c r="U137" s="13"/>
      <c r="V137" s="13"/>
      <c r="W137" s="13"/>
      <c r="X137" s="13"/>
      <c r="Y137" s="13"/>
      <c r="Z137" s="13"/>
      <c r="AA137" s="13"/>
      <c r="AB137" s="24"/>
      <c r="AC137" s="24"/>
    </row>
    <row r="138" spans="1:29">
      <c r="A138" s="4">
        <f t="shared" si="2"/>
        <v>2000</v>
      </c>
      <c r="B138" s="41">
        <f>IF(ISBLANK('3.1 Nominal capital stock'!B138),NA(),'3.1 Nominal capital stock'!B138/'Historical population and GDP'!$N135)</f>
        <v>13671694005.620369</v>
      </c>
      <c r="C138" s="41">
        <f>IF(ISBLANK('3.1 Nominal capital stock'!C138),NA(),'3.1 Nominal capital stock'!C138/'Historical population and GDP'!$N135)</f>
        <v>12951791929.958742</v>
      </c>
      <c r="D138" s="41">
        <f>IF(ISBLANK('3.1 Nominal capital stock'!D138),NA(),'3.1 Nominal capital stock'!D138/'Historical population and GDP'!$N135)</f>
        <v>26623485935.579109</v>
      </c>
      <c r="E138" s="41">
        <f>IF(ISBLANK('3.1 Nominal capital stock'!E138),NA(),'3.1 Nominal capital stock'!E138/'Historical population and GDP'!$N135)</f>
        <v>1594832270.028414</v>
      </c>
      <c r="F138" s="41">
        <f>IF(ISBLANK('3.1 Nominal capital stock'!F138),NA(),'3.1 Nominal capital stock'!F138/'Historical population and GDP'!$N135)</f>
        <v>28447241613.387371</v>
      </c>
      <c r="G138" s="41">
        <f>IF(ISBLANK('3.1 Nominal capital stock'!G138),NA(),'3.1 Nominal capital stock'!G138/'Historical population and GDP'!$N135)</f>
        <v>10437128568.126551</v>
      </c>
      <c r="H138" s="41">
        <f>IF(ISBLANK('3.1 Nominal capital stock'!H138),NA(),'3.1 Nominal capital stock'!H138/'Historical population and GDP'!$N135)</f>
        <v>16916414114.599554</v>
      </c>
      <c r="I138" s="41">
        <f>IF(ISBLANK('3.1 Nominal capital stock'!I138),NA(),'3.1 Nominal capital stock'!I138/'Historical population and GDP'!$N135)</f>
        <v>9251136922.3833561</v>
      </c>
      <c r="J138" s="51">
        <f>IF(ISBLANK('3.1 Nominal capital stock'!J138),NA(),'3.1 Nominal capital stock'!J138/'Historical population and GDP'!$N135)</f>
        <v>17683275765.900707</v>
      </c>
      <c r="K138" s="41">
        <f>IF(ISBLANK('3.1 Nominal capital stock'!K138),NA(),'3.1 Nominal capital stock'!K138/'Historical population and GDP'!$N135)</f>
        <v>7658898104.3874359</v>
      </c>
      <c r="L138" s="41">
        <f>IF(ISBLANK('3.1 Nominal capital stock'!L138),NA(),'3.1 Nominal capital stock'!L138/'Historical population and GDP'!$N135)</f>
        <v>19664090094.625614</v>
      </c>
      <c r="M138" s="41">
        <f>IF(ISBLANK('3.1 Nominal capital stock'!M138),NA(),'3.1 Nominal capital stock'!M138/'Historical population and GDP'!$N135)</f>
        <v>9257640656.7439117</v>
      </c>
      <c r="N138" s="41">
        <f>IF(ISBLANK('3.1 Nominal capital stock'!N138),NA(),'3.1 Nominal capital stock'!N138/'Historical population and GDP'!$N135)</f>
        <v>4545643898.7484303</v>
      </c>
      <c r="O138" s="41"/>
      <c r="P138" s="41">
        <f>IF(ISBLANK('3.1 Nominal capital stock'!P138),NA(),'3.1 Nominal capital stock'!P138/'Historical population and GDP'!$N135)</f>
        <v>84019102501.720993</v>
      </c>
      <c r="Q138" s="41">
        <f>IF(ISBLANK('3.1 Nominal capital stock'!Q138),NA(),'3.1 Nominal capital stock'!Q138/'Historical population and GDP'!$N135)</f>
        <v>68060685442.789459</v>
      </c>
      <c r="R138" s="41">
        <f>IF(ISBLANK('3.1 Nominal capital stock'!R138),NA(),'3.1 Nominal capital stock'!R138/'Historical population and GDP'!$N135)</f>
        <v>152079787944.51047</v>
      </c>
      <c r="S138" s="13"/>
      <c r="U138" s="13"/>
      <c r="V138" s="13"/>
      <c r="W138" s="13"/>
      <c r="X138" s="13"/>
      <c r="Y138" s="13"/>
      <c r="Z138" s="13"/>
      <c r="AA138" s="13"/>
      <c r="AB138" s="24"/>
      <c r="AC138" s="24"/>
    </row>
    <row r="139" spans="1:29">
      <c r="A139" s="4">
        <f t="shared" si="2"/>
        <v>2001</v>
      </c>
      <c r="B139" s="41">
        <f>IF(ISBLANK('3.1 Nominal capital stock'!B139),NA(),'3.1 Nominal capital stock'!B139/'Historical population and GDP'!$N136)</f>
        <v>14197444429.4613</v>
      </c>
      <c r="C139" s="41">
        <f>IF(ISBLANK('3.1 Nominal capital stock'!C139),NA(),'3.1 Nominal capital stock'!C139/'Historical population and GDP'!$N136)</f>
        <v>13891701135.921251</v>
      </c>
      <c r="D139" s="41">
        <f>IF(ISBLANK('3.1 Nominal capital stock'!D139),NA(),'3.1 Nominal capital stock'!D139/'Historical population and GDP'!$N136)</f>
        <v>28089145565.382549</v>
      </c>
      <c r="E139" s="41">
        <f>IF(ISBLANK('3.1 Nominal capital stock'!E139),NA(),'3.1 Nominal capital stock'!E139/'Historical population and GDP'!$N136)</f>
        <v>1639366830.9740469</v>
      </c>
      <c r="F139" s="41">
        <f>IF(ISBLANK('3.1 Nominal capital stock'!F139),NA(),'3.1 Nominal capital stock'!F139/'Historical population and GDP'!$N136)</f>
        <v>29173986535.611248</v>
      </c>
      <c r="G139" s="41">
        <f>IF(ISBLANK('3.1 Nominal capital stock'!G139),NA(),'3.1 Nominal capital stock'!G139/'Historical population and GDP'!$N136)</f>
        <v>11454462060.209698</v>
      </c>
      <c r="H139" s="41">
        <f>IF(ISBLANK('3.1 Nominal capital stock'!H139),NA(),'3.1 Nominal capital stock'!H139/'Historical population and GDP'!$N136)</f>
        <v>19177496307.210777</v>
      </c>
      <c r="I139" s="41">
        <f>IF(ISBLANK('3.1 Nominal capital stock'!I139),NA(),'3.1 Nominal capital stock'!I139/'Historical population and GDP'!$N136)</f>
        <v>9550719296.810751</v>
      </c>
      <c r="J139" s="51">
        <f>IF(ISBLANK('3.1 Nominal capital stock'!J139),NA(),'3.1 Nominal capital stock'!J139/'Historical population and GDP'!$N136)</f>
        <v>17690084670.84034</v>
      </c>
      <c r="K139" s="41">
        <f>IF(ISBLANK('3.1 Nominal capital stock'!K139),NA(),'3.1 Nominal capital stock'!K139/'Historical population and GDP'!$N136)</f>
        <v>7758644959.7532015</v>
      </c>
      <c r="L139" s="41">
        <f>IF(ISBLANK('3.1 Nominal capital stock'!L139),NA(),'3.1 Nominal capital stock'!L139/'Historical population and GDP'!$N136)</f>
        <v>19701159810.778393</v>
      </c>
      <c r="M139" s="41">
        <f>IF(ISBLANK('3.1 Nominal capital stock'!M139),NA(),'3.1 Nominal capital stock'!M139/'Historical population and GDP'!$N136)</f>
        <v>9114325878.9665012</v>
      </c>
      <c r="N139" s="41">
        <f>IF(ISBLANK('3.1 Nominal capital stock'!N139),NA(),'3.1 Nominal capital stock'!N139/'Historical population and GDP'!$N136)</f>
        <v>4787806006.7720709</v>
      </c>
      <c r="O139" s="41"/>
      <c r="P139" s="41">
        <f>IF(ISBLANK('3.1 Nominal capital stock'!P139),NA(),'3.1 Nominal capital stock'!P139/'Historical population and GDP'!$N136)</f>
        <v>89534457299.388321</v>
      </c>
      <c r="Q139" s="41">
        <f>IF(ISBLANK('3.1 Nominal capital stock'!Q139),NA(),'3.1 Nominal capital stock'!Q139/'Historical population and GDP'!$N136)</f>
        <v>68602740623.921249</v>
      </c>
      <c r="R139" s="41">
        <f>IF(ISBLANK('3.1 Nominal capital stock'!R139),NA(),'3.1 Nominal capital stock'!R139/'Historical population and GDP'!$N136)</f>
        <v>158137197923.30957</v>
      </c>
      <c r="S139" s="13"/>
      <c r="U139" s="13"/>
      <c r="V139" s="13"/>
      <c r="W139" s="13"/>
      <c r="X139" s="13"/>
      <c r="Y139" s="13"/>
      <c r="Z139" s="13"/>
      <c r="AA139" s="13"/>
      <c r="AB139" s="24"/>
      <c r="AC139" s="24"/>
    </row>
    <row r="140" spans="1:29">
      <c r="A140" s="4">
        <f t="shared" si="2"/>
        <v>2002</v>
      </c>
      <c r="B140" s="41">
        <f>IF(ISBLANK('3.1 Nominal capital stock'!B140),NA(),'3.1 Nominal capital stock'!B140/'Historical population and GDP'!$N137)</f>
        <v>14532269697.276207</v>
      </c>
      <c r="C140" s="41">
        <f>IF(ISBLANK('3.1 Nominal capital stock'!C140),NA(),'3.1 Nominal capital stock'!C140/'Historical population and GDP'!$N137)</f>
        <v>14497211555.137953</v>
      </c>
      <c r="D140" s="41">
        <f>IF(ISBLANK('3.1 Nominal capital stock'!D140),NA(),'3.1 Nominal capital stock'!D140/'Historical population and GDP'!$N137)</f>
        <v>29029481252.414158</v>
      </c>
      <c r="E140" s="41">
        <f>IF(ISBLANK('3.1 Nominal capital stock'!E140),NA(),'3.1 Nominal capital stock'!E140/'Historical population and GDP'!$N137)</f>
        <v>1577226944.9268367</v>
      </c>
      <c r="F140" s="41">
        <f>IF(ISBLANK('3.1 Nominal capital stock'!F140),NA(),'3.1 Nominal capital stock'!F140/'Historical population and GDP'!$N137)</f>
        <v>28429923806.56744</v>
      </c>
      <c r="G140" s="41">
        <f>IF(ISBLANK('3.1 Nominal capital stock'!G140),NA(),'3.1 Nominal capital stock'!G140/'Historical population and GDP'!$N137)</f>
        <v>12284635273.410328</v>
      </c>
      <c r="H140" s="41">
        <f>IF(ISBLANK('3.1 Nominal capital stock'!H140),NA(),'3.1 Nominal capital stock'!H140/'Historical population and GDP'!$N137)</f>
        <v>17650922289.139709</v>
      </c>
      <c r="I140" s="41">
        <f>IF(ISBLANK('3.1 Nominal capital stock'!I140),NA(),'3.1 Nominal capital stock'!I140/'Historical population and GDP'!$N137)</f>
        <v>9663204744.4738274</v>
      </c>
      <c r="J140" s="51">
        <f>IF(ISBLANK('3.1 Nominal capital stock'!J140),NA(),'3.1 Nominal capital stock'!J140/'Historical population and GDP'!$N137)</f>
        <v>17672387264.113163</v>
      </c>
      <c r="K140" s="41">
        <f>IF(ISBLANK('3.1 Nominal capital stock'!K140),NA(),'3.1 Nominal capital stock'!K140/'Historical population and GDP'!$N137)</f>
        <v>7883681369.6192493</v>
      </c>
      <c r="L140" s="41">
        <f>IF(ISBLANK('3.1 Nominal capital stock'!L140),NA(),'3.1 Nominal capital stock'!L140/'Historical population and GDP'!$N137)</f>
        <v>19393297278.434566</v>
      </c>
      <c r="M140" s="41">
        <f>IF(ISBLANK('3.1 Nominal capital stock'!M140),NA(),'3.1 Nominal capital stock'!M140/'Historical population and GDP'!$N137)</f>
        <v>8877630685.3743858</v>
      </c>
      <c r="N140" s="41">
        <f>IF(ISBLANK('3.1 Nominal capital stock'!N140),NA(),'3.1 Nominal capital stock'!N140/'Historical population and GDP'!$N137)</f>
        <v>5085607398.2002745</v>
      </c>
      <c r="O140" s="41"/>
      <c r="P140" s="41">
        <f>IF(ISBLANK('3.1 Nominal capital stock'!P140),NA(),'3.1 Nominal capital stock'!P140/'Historical population and GDP'!$N137)</f>
        <v>88972189566.458466</v>
      </c>
      <c r="Q140" s="41">
        <f>IF(ISBLANK('3.1 Nominal capital stock'!Q140),NA(),'3.1 Nominal capital stock'!Q140/'Historical population and GDP'!$N137)</f>
        <v>68575808740.215469</v>
      </c>
      <c r="R140" s="41">
        <f>IF(ISBLANK('3.1 Nominal capital stock'!R140),NA(),'3.1 Nominal capital stock'!R140/'Historical population and GDP'!$N137)</f>
        <v>157547998306.67395</v>
      </c>
      <c r="S140" s="13"/>
      <c r="U140" s="13"/>
      <c r="V140" s="13"/>
      <c r="W140" s="13"/>
      <c r="X140" s="13"/>
      <c r="Y140" s="13"/>
      <c r="Z140" s="13"/>
      <c r="AA140" s="13"/>
      <c r="AB140" s="24"/>
      <c r="AC140" s="24"/>
    </row>
    <row r="141" spans="1:29">
      <c r="A141" s="4">
        <f t="shared" si="2"/>
        <v>2003</v>
      </c>
      <c r="B141" s="41">
        <f>IF(ISBLANK('3.1 Nominal capital stock'!B141),NA(),'3.1 Nominal capital stock'!B141/'Historical population and GDP'!$N138)</f>
        <v>15055351692.772665</v>
      </c>
      <c r="C141" s="41">
        <f>IF(ISBLANK('3.1 Nominal capital stock'!C141),NA(),'3.1 Nominal capital stock'!C141/'Historical population and GDP'!$N138)</f>
        <v>15401055914.282639</v>
      </c>
      <c r="D141" s="41">
        <f>IF(ISBLANK('3.1 Nominal capital stock'!D141),NA(),'3.1 Nominal capital stock'!D141/'Historical population and GDP'!$N138)</f>
        <v>30456407607.055305</v>
      </c>
      <c r="E141" s="41">
        <f>IF(ISBLANK('3.1 Nominal capital stock'!E141),NA(),'3.1 Nominal capital stock'!E141/'Historical population and GDP'!$N138)</f>
        <v>1579660602.6523743</v>
      </c>
      <c r="F141" s="41">
        <f>IF(ISBLANK('3.1 Nominal capital stock'!F141),NA(),'3.1 Nominal capital stock'!F141/'Historical population and GDP'!$N138)</f>
        <v>29616658258.420311</v>
      </c>
      <c r="G141" s="41">
        <f>IF(ISBLANK('3.1 Nominal capital stock'!G141),NA(),'3.1 Nominal capital stock'!G141/'Historical population and GDP'!$N138)</f>
        <v>13057280485.261105</v>
      </c>
      <c r="H141" s="41">
        <f>IF(ISBLANK('3.1 Nominal capital stock'!H141),NA(),'3.1 Nominal capital stock'!H141/'Historical population and GDP'!$N138)</f>
        <v>17806228470.068958</v>
      </c>
      <c r="I141" s="41">
        <f>IF(ISBLANK('3.1 Nominal capital stock'!I141),NA(),'3.1 Nominal capital stock'!I141/'Historical population and GDP'!$N138)</f>
        <v>10405240120.211199</v>
      </c>
      <c r="J141" s="51">
        <f>IF(ISBLANK('3.1 Nominal capital stock'!J141),NA(),'3.1 Nominal capital stock'!J141/'Historical population and GDP'!$N138)</f>
        <v>18441737784.507725</v>
      </c>
      <c r="K141" s="41">
        <f>IF(ISBLANK('3.1 Nominal capital stock'!K141),NA(),'3.1 Nominal capital stock'!K141/'Historical population and GDP'!$N138)</f>
        <v>8601454024.9032345</v>
      </c>
      <c r="L141" s="41">
        <f>IF(ISBLANK('3.1 Nominal capital stock'!L141),NA(),'3.1 Nominal capital stock'!L141/'Historical population and GDP'!$N138)</f>
        <v>19170979433.042904</v>
      </c>
      <c r="M141" s="41">
        <f>IF(ISBLANK('3.1 Nominal capital stock'!M141),NA(),'3.1 Nominal capital stock'!M141/'Historical population and GDP'!$N138)</f>
        <v>9279514206.2123203</v>
      </c>
      <c r="N141" s="41">
        <f>IF(ISBLANK('3.1 Nominal capital stock'!N141),NA(),'3.1 Nominal capital stock'!N141/'Historical population and GDP'!$N138)</f>
        <v>5596678903.6479778</v>
      </c>
      <c r="O141" s="41"/>
      <c r="P141" s="41">
        <f>IF(ISBLANK('3.1 Nominal capital stock'!P141),NA(),'3.1 Nominal capital stock'!P141/'Historical population and GDP'!$N138)</f>
        <v>92516235423.458054</v>
      </c>
      <c r="Q141" s="41">
        <f>IF(ISBLANK('3.1 Nominal capital stock'!Q141),NA(),'3.1 Nominal capital stock'!Q141/'Historical population and GDP'!$N138)</f>
        <v>71495604472.52536</v>
      </c>
      <c r="R141" s="41">
        <f>IF(ISBLANK('3.1 Nominal capital stock'!R141),NA(),'3.1 Nominal capital stock'!R141/'Historical population and GDP'!$N138)</f>
        <v>164011839895.98343</v>
      </c>
      <c r="S141" s="13"/>
      <c r="U141" s="13"/>
      <c r="V141" s="13"/>
      <c r="W141" s="13"/>
      <c r="X141" s="13"/>
      <c r="Y141" s="13"/>
      <c r="Z141" s="13"/>
      <c r="AA141" s="13"/>
      <c r="AB141" s="24"/>
      <c r="AC141" s="24"/>
    </row>
    <row r="142" spans="1:29">
      <c r="A142" s="4">
        <f t="shared" si="2"/>
        <v>2004</v>
      </c>
      <c r="B142" s="41">
        <f>IF(ISBLANK('3.1 Nominal capital stock'!B142),NA(),'3.1 Nominal capital stock'!B142/'Historical population and GDP'!$N139)</f>
        <v>15711373573.812567</v>
      </c>
      <c r="C142" s="41">
        <f>IF(ISBLANK('3.1 Nominal capital stock'!C142),NA(),'3.1 Nominal capital stock'!C142/'Historical population and GDP'!$N139)</f>
        <v>16616494996.606262</v>
      </c>
      <c r="D142" s="41">
        <f>IF(ISBLANK('3.1 Nominal capital stock'!D142),NA(),'3.1 Nominal capital stock'!D142/'Historical population and GDP'!$N139)</f>
        <v>32327868570.418831</v>
      </c>
      <c r="E142" s="41">
        <f>IF(ISBLANK('3.1 Nominal capital stock'!E142),NA(),'3.1 Nominal capital stock'!E142/'Historical population and GDP'!$N139)</f>
        <v>1644629450.1979232</v>
      </c>
      <c r="F142" s="41">
        <f>IF(ISBLANK('3.1 Nominal capital stock'!F142),NA(),'3.1 Nominal capital stock'!F142/'Historical population and GDP'!$N139)</f>
        <v>30940162622.027946</v>
      </c>
      <c r="G142" s="41">
        <f>IF(ISBLANK('3.1 Nominal capital stock'!G142),NA(),'3.1 Nominal capital stock'!G142/'Historical population and GDP'!$N139)</f>
        <v>14169803158.488037</v>
      </c>
      <c r="H142" s="41">
        <f>IF(ISBLANK('3.1 Nominal capital stock'!H142),NA(),'3.1 Nominal capital stock'!H142/'Historical population and GDP'!$N139)</f>
        <v>18607314443.509499</v>
      </c>
      <c r="I142" s="41">
        <f>IF(ISBLANK('3.1 Nominal capital stock'!I142),NA(),'3.1 Nominal capital stock'!I142/'Historical population and GDP'!$N139)</f>
        <v>11208378506.726683</v>
      </c>
      <c r="J142" s="51">
        <f>IF(ISBLANK('3.1 Nominal capital stock'!J142),NA(),'3.1 Nominal capital stock'!J142/'Historical population and GDP'!$N139)</f>
        <v>19766915120.519707</v>
      </c>
      <c r="K142" s="41">
        <f>IF(ISBLANK('3.1 Nominal capital stock'!K142),NA(),'3.1 Nominal capital stock'!K142/'Historical population and GDP'!$N139)</f>
        <v>9409035535.1689281</v>
      </c>
      <c r="L142" s="41">
        <f>IF(ISBLANK('3.1 Nominal capital stock'!L142),NA(),'3.1 Nominal capital stock'!L142/'Historical population and GDP'!$N139)</f>
        <v>19849175997.511894</v>
      </c>
      <c r="M142" s="41">
        <f>IF(ISBLANK('3.1 Nominal capital stock'!M142),NA(),'3.1 Nominal capital stock'!M142/'Historical population and GDP'!$N139)</f>
        <v>9754404044.1502056</v>
      </c>
      <c r="N142" s="41">
        <f>IF(ISBLANK('3.1 Nominal capital stock'!N142),NA(),'3.1 Nominal capital stock'!N142/'Historical population and GDP'!$N139)</f>
        <v>5968284742.0043755</v>
      </c>
      <c r="O142" s="41"/>
      <c r="P142" s="41">
        <f>IF(ISBLANK('3.1 Nominal capital stock'!P142),NA(),'3.1 Nominal capital stock'!P142/'Historical population and GDP'!$N139)</f>
        <v>97689778244.642227</v>
      </c>
      <c r="Q142" s="41">
        <f>IF(ISBLANK('3.1 Nominal capital stock'!Q142),NA(),'3.1 Nominal capital stock'!Q142/'Historical population and GDP'!$N139)</f>
        <v>75956193946.081787</v>
      </c>
      <c r="R142" s="41">
        <f>IF(ISBLANK('3.1 Nominal capital stock'!R142),NA(),'3.1 Nominal capital stock'!R142/'Historical population and GDP'!$N139)</f>
        <v>173645972190.72403</v>
      </c>
      <c r="S142" s="13"/>
      <c r="U142" s="13"/>
      <c r="V142" s="13"/>
      <c r="W142" s="13"/>
      <c r="X142" s="13"/>
      <c r="Y142" s="13"/>
      <c r="Z142" s="13"/>
      <c r="AA142" s="13"/>
      <c r="AB142" s="24"/>
      <c r="AC142" s="24"/>
    </row>
    <row r="143" spans="1:29">
      <c r="A143" s="4">
        <f t="shared" si="2"/>
        <v>2005</v>
      </c>
      <c r="B143" s="41">
        <f>IF(ISBLANK('3.1 Nominal capital stock'!B143),NA(),'3.1 Nominal capital stock'!B143/'Historical population and GDP'!$N140)</f>
        <v>16791770306.561852</v>
      </c>
      <c r="C143" s="41">
        <f>IF(ISBLANK('3.1 Nominal capital stock'!C143),NA(),'3.1 Nominal capital stock'!C143/'Historical population and GDP'!$N140)</f>
        <v>17810726885.127483</v>
      </c>
      <c r="D143" s="41">
        <f>IF(ISBLANK('3.1 Nominal capital stock'!D143),NA(),'3.1 Nominal capital stock'!D143/'Historical population and GDP'!$N140)</f>
        <v>34602497191.689339</v>
      </c>
      <c r="E143" s="41">
        <f>IF(ISBLANK('3.1 Nominal capital stock'!E143),NA(),'3.1 Nominal capital stock'!E143/'Historical population and GDP'!$N140)</f>
        <v>2386277422.4438758</v>
      </c>
      <c r="F143" s="41">
        <f>IF(ISBLANK('3.1 Nominal capital stock'!F143),NA(),'3.1 Nominal capital stock'!F143/'Historical population and GDP'!$N140)</f>
        <v>32467094548.778961</v>
      </c>
      <c r="G143" s="41">
        <f>IF(ISBLANK('3.1 Nominal capital stock'!G143),NA(),'3.1 Nominal capital stock'!G143/'Historical population and GDP'!$N140)</f>
        <v>15395925682.00281</v>
      </c>
      <c r="H143" s="41">
        <f>IF(ISBLANK('3.1 Nominal capital stock'!H143),NA(),'3.1 Nominal capital stock'!H143/'Historical population and GDP'!$N140)</f>
        <v>19028262558.802059</v>
      </c>
      <c r="I143" s="41">
        <f>IF(ISBLANK('3.1 Nominal capital stock'!I143),NA(),'3.1 Nominal capital stock'!I143/'Historical population and GDP'!$N140)</f>
        <v>11900311232.031933</v>
      </c>
      <c r="J143" s="51">
        <f>IF(ISBLANK('3.1 Nominal capital stock'!J143),NA(),'3.1 Nominal capital stock'!J143/'Historical population and GDP'!$N140)</f>
        <v>20864232570.94912</v>
      </c>
      <c r="K143" s="41">
        <f>IF(ISBLANK('3.1 Nominal capital stock'!K143),NA(),'3.1 Nominal capital stock'!K143/'Historical population and GDP'!$N140)</f>
        <v>10185577571.290649</v>
      </c>
      <c r="L143" s="41">
        <f>IF(ISBLANK('3.1 Nominal capital stock'!L143),NA(),'3.1 Nominal capital stock'!L143/'Historical population and GDP'!$N140)</f>
        <v>21437115420.679989</v>
      </c>
      <c r="M143" s="41">
        <f>IF(ISBLANK('3.1 Nominal capital stock'!M143),NA(),'3.1 Nominal capital stock'!M143/'Historical population and GDP'!$N140)</f>
        <v>10421674496.427919</v>
      </c>
      <c r="N143" s="41">
        <f>IF(ISBLANK('3.1 Nominal capital stock'!N143),NA(),'3.1 Nominal capital stock'!N143/'Historical population and GDP'!$N140)</f>
        <v>6267697064.967474</v>
      </c>
      <c r="O143" s="41"/>
      <c r="P143" s="41">
        <f>IF(ISBLANK('3.1 Nominal capital stock'!P143),NA(),'3.1 Nominal capital stock'!P143/'Historical population and GDP'!$N140)</f>
        <v>103880057403.71704</v>
      </c>
      <c r="Q143" s="41">
        <f>IF(ISBLANK('3.1 Nominal capital stock'!Q143),NA(),'3.1 Nominal capital stock'!Q143/'Historical population and GDP'!$N140)</f>
        <v>81076608356.347092</v>
      </c>
      <c r="R143" s="41">
        <f>IF(ISBLANK('3.1 Nominal capital stock'!R143),NA(),'3.1 Nominal capital stock'!R143/'Historical population and GDP'!$N140)</f>
        <v>184956665760.06412</v>
      </c>
      <c r="S143" s="13"/>
      <c r="U143" s="13"/>
      <c r="V143" s="13"/>
      <c r="W143" s="13"/>
      <c r="X143" s="13"/>
      <c r="Y143" s="13"/>
      <c r="Z143" s="13"/>
      <c r="AA143" s="13"/>
      <c r="AB143" s="24"/>
      <c r="AC143" s="24"/>
    </row>
    <row r="144" spans="1:29">
      <c r="A144" s="4">
        <f t="shared" si="2"/>
        <v>2006</v>
      </c>
      <c r="B144" s="41">
        <f>IF(ISBLANK('3.1 Nominal capital stock'!B144),NA(),'3.1 Nominal capital stock'!B144/'Historical population and GDP'!$N141)</f>
        <v>18313457122.437775</v>
      </c>
      <c r="C144" s="41">
        <f>IF(ISBLANK('3.1 Nominal capital stock'!C144),NA(),'3.1 Nominal capital stock'!C144/'Historical population and GDP'!$N141)</f>
        <v>19496361182.144978</v>
      </c>
      <c r="D144" s="41">
        <f>IF(ISBLANK('3.1 Nominal capital stock'!D144),NA(),'3.1 Nominal capital stock'!D144/'Historical population and GDP'!$N141)</f>
        <v>37809818304.582756</v>
      </c>
      <c r="E144" s="41">
        <f>IF(ISBLANK('3.1 Nominal capital stock'!E144),NA(),'3.1 Nominal capital stock'!E144/'Historical population and GDP'!$N141)</f>
        <v>2595706877.8887954</v>
      </c>
      <c r="F144" s="41">
        <f>IF(ISBLANK('3.1 Nominal capital stock'!F144),NA(),'3.1 Nominal capital stock'!F144/'Historical population and GDP'!$N141)</f>
        <v>35315362683.991684</v>
      </c>
      <c r="G144" s="41">
        <f>IF(ISBLANK('3.1 Nominal capital stock'!G144),NA(),'3.1 Nominal capital stock'!G144/'Historical population and GDP'!$N141)</f>
        <v>17493233744.337891</v>
      </c>
      <c r="H144" s="41">
        <f>IF(ISBLANK('3.1 Nominal capital stock'!H144),NA(),'3.1 Nominal capital stock'!H144/'Historical population and GDP'!$N141)</f>
        <v>19914423480.338539</v>
      </c>
      <c r="I144" s="41">
        <f>IF(ISBLANK('3.1 Nominal capital stock'!I144),NA(),'3.1 Nominal capital stock'!I144/'Historical population and GDP'!$N141)</f>
        <v>12562316625.558296</v>
      </c>
      <c r="J144" s="51">
        <f>IF(ISBLANK('3.1 Nominal capital stock'!J144),NA(),'3.1 Nominal capital stock'!J144/'Historical population and GDP'!$N141)</f>
        <v>22076685836.190578</v>
      </c>
      <c r="K144" s="41">
        <f>IF(ISBLANK('3.1 Nominal capital stock'!K144),NA(),'3.1 Nominal capital stock'!K144/'Historical population and GDP'!$N141)</f>
        <v>10801850650.814066</v>
      </c>
      <c r="L144" s="41">
        <f>IF(ISBLANK('3.1 Nominal capital stock'!L144),NA(),'3.1 Nominal capital stock'!L144/'Historical population and GDP'!$N141)</f>
        <v>22781762582.09734</v>
      </c>
      <c r="M144" s="41">
        <f>IF(ISBLANK('3.1 Nominal capital stock'!M144),NA(),'3.1 Nominal capital stock'!M144/'Historical population and GDP'!$N141)</f>
        <v>10739751913.568605</v>
      </c>
      <c r="N144" s="41">
        <f>IF(ISBLANK('3.1 Nominal capital stock'!N144),NA(),'3.1 Nominal capital stock'!N144/'Historical population and GDP'!$N141)</f>
        <v>6539948930.8783159</v>
      </c>
      <c r="O144" s="41"/>
      <c r="P144" s="41">
        <f>IF(ISBLANK('3.1 Nominal capital stock'!P144),NA(),'3.1 Nominal capital stock'!P144/'Historical population and GDP'!$N141)</f>
        <v>113128545091.13966</v>
      </c>
      <c r="Q144" s="41">
        <f>IF(ISBLANK('3.1 Nominal capital stock'!Q144),NA(),'3.1 Nominal capital stock'!Q144/'Historical population and GDP'!$N141)</f>
        <v>85502316539.107208</v>
      </c>
      <c r="R144" s="41">
        <f>IF(ISBLANK('3.1 Nominal capital stock'!R144),NA(),'3.1 Nominal capital stock'!R144/'Historical population and GDP'!$N141)</f>
        <v>198630861630.24686</v>
      </c>
      <c r="S144" s="13"/>
      <c r="U144" s="13"/>
      <c r="V144" s="13"/>
      <c r="W144" s="13"/>
      <c r="X144" s="13"/>
      <c r="Y144" s="13"/>
      <c r="Z144" s="13"/>
      <c r="AA144" s="13"/>
      <c r="AB144" s="24"/>
      <c r="AC144" s="24"/>
    </row>
    <row r="145" spans="1:29">
      <c r="A145" s="4">
        <f t="shared" si="2"/>
        <v>2007</v>
      </c>
      <c r="B145" s="41">
        <f>IF(ISBLANK('3.1 Nominal capital stock'!B145),NA(),'3.1 Nominal capital stock'!B145/'Historical population and GDP'!$N142)</f>
        <v>19905292875.293324</v>
      </c>
      <c r="C145" s="41">
        <f>IF(ISBLANK('3.1 Nominal capital stock'!C145),NA(),'3.1 Nominal capital stock'!C145/'Historical population and GDP'!$N142)</f>
        <v>21154438549.396313</v>
      </c>
      <c r="D145" s="41">
        <f>IF(ISBLANK('3.1 Nominal capital stock'!D145),NA(),'3.1 Nominal capital stock'!D145/'Historical population and GDP'!$N142)</f>
        <v>41059731424.689636</v>
      </c>
      <c r="E145" s="41">
        <f>IF(ISBLANK('3.1 Nominal capital stock'!E145),NA(),'3.1 Nominal capital stock'!E145/'Historical population and GDP'!$N142)</f>
        <v>2497924320.9529982</v>
      </c>
      <c r="F145" s="41">
        <f>IF(ISBLANK('3.1 Nominal capital stock'!F145),NA(),'3.1 Nominal capital stock'!F145/'Historical population and GDP'!$N142)</f>
        <v>36630204127.028435</v>
      </c>
      <c r="G145" s="41">
        <f>IF(ISBLANK('3.1 Nominal capital stock'!G145),NA(),'3.1 Nominal capital stock'!G145/'Historical population and GDP'!$N142)</f>
        <v>19132126920.993454</v>
      </c>
      <c r="H145" s="41">
        <f>IF(ISBLANK('3.1 Nominal capital stock'!H145),NA(),'3.1 Nominal capital stock'!H145/'Historical population and GDP'!$N142)</f>
        <v>19910031794.61552</v>
      </c>
      <c r="I145" s="41">
        <f>IF(ISBLANK('3.1 Nominal capital stock'!I145),NA(),'3.1 Nominal capital stock'!I145/'Historical population and GDP'!$N142)</f>
        <v>12959882527.835632</v>
      </c>
      <c r="J145" s="51">
        <f>IF(ISBLANK('3.1 Nominal capital stock'!J145),NA(),'3.1 Nominal capital stock'!J145/'Historical population and GDP'!$N142)</f>
        <v>22697018244.498138</v>
      </c>
      <c r="K145" s="41">
        <f>IF(ISBLANK('3.1 Nominal capital stock'!K145),NA(),'3.1 Nominal capital stock'!K145/'Historical population and GDP'!$N142)</f>
        <v>11007094396.664719</v>
      </c>
      <c r="L145" s="41">
        <f>IF(ISBLANK('3.1 Nominal capital stock'!L145),NA(),'3.1 Nominal capital stock'!L145/'Historical population and GDP'!$N142)</f>
        <v>23248894078.907036</v>
      </c>
      <c r="M145" s="41">
        <f>IF(ISBLANK('3.1 Nominal capital stock'!M145),NA(),'3.1 Nominal capital stock'!M145/'Historical population and GDP'!$N142)</f>
        <v>11252155932.82428</v>
      </c>
      <c r="N145" s="41">
        <f>IF(ISBLANK('3.1 Nominal capital stock'!N145),NA(),'3.1 Nominal capital stock'!N145/'Historical population and GDP'!$N142)</f>
        <v>6727862198.4436178</v>
      </c>
      <c r="O145" s="41"/>
      <c r="P145" s="41">
        <f>IF(ISBLANK('3.1 Nominal capital stock'!P145),NA(),'3.1 Nominal capital stock'!P145/'Historical population and GDP'!$N142)</f>
        <v>119230018588.28004</v>
      </c>
      <c r="Q145" s="41">
        <f>IF(ISBLANK('3.1 Nominal capital stock'!Q145),NA(),'3.1 Nominal capital stock'!Q145/'Historical population and GDP'!$N142)</f>
        <v>87892907379.173431</v>
      </c>
      <c r="R145" s="41">
        <f>IF(ISBLANK('3.1 Nominal capital stock'!R145),NA(),'3.1 Nominal capital stock'!R145/'Historical population and GDP'!$N142)</f>
        <v>207122925967.45346</v>
      </c>
      <c r="S145" s="13"/>
      <c r="U145" s="13"/>
      <c r="V145" s="13"/>
      <c r="W145" s="13"/>
      <c r="X145" s="13"/>
      <c r="Y145" s="13"/>
      <c r="Z145" s="13"/>
      <c r="AA145" s="13"/>
      <c r="AB145" s="24"/>
      <c r="AC145" s="24"/>
    </row>
    <row r="146" spans="1:29">
      <c r="A146" s="4">
        <f t="shared" si="2"/>
        <v>2008</v>
      </c>
      <c r="B146" s="41">
        <f>IF(ISBLANK('3.1 Nominal capital stock'!B146),NA(),'3.1 Nominal capital stock'!B146/'Historical population and GDP'!$N143)</f>
        <v>21050151304.211578</v>
      </c>
      <c r="C146" s="41">
        <f>IF(ISBLANK('3.1 Nominal capital stock'!C146),NA(),'3.1 Nominal capital stock'!C146/'Historical population and GDP'!$N143)</f>
        <v>22316217197.332928</v>
      </c>
      <c r="D146" s="41">
        <f>IF(ISBLANK('3.1 Nominal capital stock'!D146),NA(),'3.1 Nominal capital stock'!D146/'Historical population and GDP'!$N143)</f>
        <v>43366368501.54451</v>
      </c>
      <c r="E146" s="41">
        <f>IF(ISBLANK('3.1 Nominal capital stock'!E146),NA(),'3.1 Nominal capital stock'!E146/'Historical population and GDP'!$N143)</f>
        <v>2287063975.6221743</v>
      </c>
      <c r="F146" s="41">
        <f>IF(ISBLANK('3.1 Nominal capital stock'!F146),NA(),'3.1 Nominal capital stock'!F146/'Historical population and GDP'!$N143)</f>
        <v>36514675829.673592</v>
      </c>
      <c r="G146" s="41">
        <f>IF(ISBLANK('3.1 Nominal capital stock'!G146),NA(),'3.1 Nominal capital stock'!G146/'Historical population and GDP'!$N143)</f>
        <v>20201172409.82835</v>
      </c>
      <c r="H146" s="41">
        <f>IF(ISBLANK('3.1 Nominal capital stock'!H146),NA(),'3.1 Nominal capital stock'!H146/'Historical population and GDP'!$N143)</f>
        <v>19598298787.362099</v>
      </c>
      <c r="I146" s="41">
        <f>IF(ISBLANK('3.1 Nominal capital stock'!I146),NA(),'3.1 Nominal capital stock'!I146/'Historical population and GDP'!$N143)</f>
        <v>12904113813.724705</v>
      </c>
      <c r="J146" s="51">
        <f>IF(ISBLANK('3.1 Nominal capital stock'!J146),NA(),'3.1 Nominal capital stock'!J146/'Historical population and GDP'!$N143)</f>
        <v>22089395737.263695</v>
      </c>
      <c r="K146" s="41">
        <f>IF(ISBLANK('3.1 Nominal capital stock'!K146),NA(),'3.1 Nominal capital stock'!K146/'Historical population and GDP'!$N143)</f>
        <v>11276831454.745554</v>
      </c>
      <c r="L146" s="41">
        <f>IF(ISBLANK('3.1 Nominal capital stock'!L146),NA(),'3.1 Nominal capital stock'!L146/'Historical population and GDP'!$N143)</f>
        <v>23052232766.865631</v>
      </c>
      <c r="M146" s="41">
        <f>IF(ISBLANK('3.1 Nominal capital stock'!M146),NA(),'3.1 Nominal capital stock'!M146/'Historical population and GDP'!$N143)</f>
        <v>11721065897.751846</v>
      </c>
      <c r="N146" s="41">
        <f>IF(ISBLANK('3.1 Nominal capital stock'!N146),NA(),'3.1 Nominal capital stock'!N146/'Historical population and GDP'!$N143)</f>
        <v>6717694819.2348909</v>
      </c>
      <c r="O146" s="41"/>
      <c r="P146" s="41">
        <f>IF(ISBLANK('3.1 Nominal capital stock'!P146),NA(),'3.1 Nominal capital stock'!P146/'Historical population and GDP'!$N143)</f>
        <v>121967579504.03073</v>
      </c>
      <c r="Q146" s="41">
        <f>IF(ISBLANK('3.1 Nominal capital stock'!Q146),NA(),'3.1 Nominal capital stock'!Q146/'Historical population and GDP'!$N143)</f>
        <v>87761334489.586319</v>
      </c>
      <c r="R146" s="41">
        <f>IF(ISBLANK('3.1 Nominal capital stock'!R146),NA(),'3.1 Nominal capital stock'!R146/'Historical population and GDP'!$N143)</f>
        <v>209728913993.61703</v>
      </c>
      <c r="S146" s="13"/>
      <c r="U146" s="13"/>
      <c r="V146" s="13"/>
      <c r="W146" s="13"/>
      <c r="X146" s="13"/>
      <c r="Y146" s="13"/>
      <c r="Z146" s="13"/>
      <c r="AA146" s="13"/>
      <c r="AB146" s="24"/>
      <c r="AC146" s="24"/>
    </row>
    <row r="147" spans="1:29">
      <c r="A147" s="4">
        <f t="shared" si="2"/>
        <v>2009</v>
      </c>
      <c r="B147" s="41">
        <f>IF(ISBLANK('3.1 Nominal capital stock'!B147),NA(),'3.1 Nominal capital stock'!B147/'Historical population and GDP'!$N144)</f>
        <v>23257124770.587944</v>
      </c>
      <c r="C147" s="41">
        <f>IF(ISBLANK('3.1 Nominal capital stock'!C147),NA(),'3.1 Nominal capital stock'!C147/'Historical population and GDP'!$N144)</f>
        <v>23302118055.555851</v>
      </c>
      <c r="D147" s="41">
        <f>IF(ISBLANK('3.1 Nominal capital stock'!D147),NA(),'3.1 Nominal capital stock'!D147/'Historical population and GDP'!$N144)</f>
        <v>46559242826.143791</v>
      </c>
      <c r="E147" s="41">
        <f>IF(ISBLANK('3.1 Nominal capital stock'!E147),NA(),'3.1 Nominal capital stock'!E147/'Historical population and GDP'!$N144)</f>
        <v>3953686503.1119328</v>
      </c>
      <c r="F147" s="41">
        <f>IF(ISBLANK('3.1 Nominal capital stock'!F147),NA(),'3.1 Nominal capital stock'!F147/'Historical population and GDP'!$N144)</f>
        <v>39375189297.208107</v>
      </c>
      <c r="G147" s="41">
        <f>IF(ISBLANK('3.1 Nominal capital stock'!G147),NA(),'3.1 Nominal capital stock'!G147/'Historical population and GDP'!$N144)</f>
        <v>21954810806.338562</v>
      </c>
      <c r="H147" s="41">
        <f>IF(ISBLANK('3.1 Nominal capital stock'!H147),NA(),'3.1 Nominal capital stock'!H147/'Historical population and GDP'!$N144)</f>
        <v>19900842182.112129</v>
      </c>
      <c r="I147" s="41">
        <f>IF(ISBLANK('3.1 Nominal capital stock'!I147),NA(),'3.1 Nominal capital stock'!I147/'Historical population and GDP'!$N144)</f>
        <v>12927023433.672411</v>
      </c>
      <c r="J147" s="51">
        <f>IF(ISBLANK('3.1 Nominal capital stock'!J147),NA(),'3.1 Nominal capital stock'!J147/'Historical population and GDP'!$N144)</f>
        <v>22259042849.703979</v>
      </c>
      <c r="K147" s="41">
        <f>IF(ISBLANK('3.1 Nominal capital stock'!K147),NA(),'3.1 Nominal capital stock'!K147/'Historical population and GDP'!$N144)</f>
        <v>11859096762.675909</v>
      </c>
      <c r="L147" s="41">
        <f>IF(ISBLANK('3.1 Nominal capital stock'!L147),NA(),'3.1 Nominal capital stock'!L147/'Historical population and GDP'!$N144)</f>
        <v>23227123462.117039</v>
      </c>
      <c r="M147" s="41">
        <f>IF(ISBLANK('3.1 Nominal capital stock'!M147),NA(),'3.1 Nominal capital stock'!M147/'Historical population and GDP'!$N144)</f>
        <v>11982689846.965139</v>
      </c>
      <c r="N147" s="41">
        <f>IF(ISBLANK('3.1 Nominal capital stock'!N147),NA(),'3.1 Nominal capital stock'!N147/'Historical population and GDP'!$N144)</f>
        <v>7110952260.2491837</v>
      </c>
      <c r="O147" s="41"/>
      <c r="P147" s="41">
        <f>IF(ISBLANK('3.1 Nominal capital stock'!P147),NA(),'3.1 Nominal capital stock'!P147/'Historical population and GDP'!$N144)</f>
        <v>131743771614.91452</v>
      </c>
      <c r="Q147" s="41">
        <f>IF(ISBLANK('3.1 Nominal capital stock'!Q147),NA(),'3.1 Nominal capital stock'!Q147/'Historical population and GDP'!$N144)</f>
        <v>89365928615.383667</v>
      </c>
      <c r="R147" s="41">
        <f>IF(ISBLANK('3.1 Nominal capital stock'!R147),NA(),'3.1 Nominal capital stock'!R147/'Historical population and GDP'!$N144)</f>
        <v>221109700230.29819</v>
      </c>
      <c r="S147" s="13"/>
      <c r="U147" s="13"/>
      <c r="V147" s="13"/>
      <c r="W147" s="13"/>
      <c r="X147" s="13"/>
      <c r="Y147" s="13"/>
      <c r="Z147" s="13"/>
      <c r="AA147" s="13"/>
      <c r="AB147" s="24"/>
      <c r="AC147" s="24"/>
    </row>
    <row r="148" spans="1:29">
      <c r="A148" s="4">
        <f t="shared" si="2"/>
        <v>2010</v>
      </c>
      <c r="B148" s="41">
        <f>IF(ISBLANK('3.1 Nominal capital stock'!B148),NA(),'3.1 Nominal capital stock'!B148/'Historical population and GDP'!$N145)</f>
        <v>25081014235.721653</v>
      </c>
      <c r="C148" s="41">
        <f>IF(ISBLANK('3.1 Nominal capital stock'!C148),NA(),'3.1 Nominal capital stock'!C148/'Historical population and GDP'!$N145)</f>
        <v>24497546394.657642</v>
      </c>
      <c r="D148" s="41">
        <f>IF(ISBLANK('3.1 Nominal capital stock'!D148),NA(),'3.1 Nominal capital stock'!D148/'Historical population and GDP'!$N145)</f>
        <v>49578560630.379295</v>
      </c>
      <c r="E148" s="41">
        <f>IF(ISBLANK('3.1 Nominal capital stock'!E148),NA(),'3.1 Nominal capital stock'!E148/'Historical population and GDP'!$N145)</f>
        <v>4438128965.6500349</v>
      </c>
      <c r="F148" s="41">
        <f>IF(ISBLANK('3.1 Nominal capital stock'!F148),NA(),'3.1 Nominal capital stock'!F148/'Historical population and GDP'!$N145)</f>
        <v>40982863000.387428</v>
      </c>
      <c r="G148" s="41">
        <f>IF(ISBLANK('3.1 Nominal capital stock'!G148),NA(),'3.1 Nominal capital stock'!G148/'Historical population and GDP'!$N145)</f>
        <v>23266120859.044365</v>
      </c>
      <c r="H148" s="41">
        <f>IF(ISBLANK('3.1 Nominal capital stock'!H148),NA(),'3.1 Nominal capital stock'!H148/'Historical population and GDP'!$N145)</f>
        <v>19699649487.81411</v>
      </c>
      <c r="I148" s="41">
        <f>IF(ISBLANK('3.1 Nominal capital stock'!I148),NA(),'3.1 Nominal capital stock'!I148/'Historical population and GDP'!$N145)</f>
        <v>12744268675.386606</v>
      </c>
      <c r="J148" s="51">
        <f>IF(ISBLANK('3.1 Nominal capital stock'!J148),NA(),'3.1 Nominal capital stock'!J148/'Historical population and GDP'!$N145)</f>
        <v>21946453170.210407</v>
      </c>
      <c r="K148" s="41">
        <f>IF(ISBLANK('3.1 Nominal capital stock'!K148),NA(),'3.1 Nominal capital stock'!K148/'Historical population and GDP'!$N145)</f>
        <v>12198911200.172113</v>
      </c>
      <c r="L148" s="41">
        <f>IF(ISBLANK('3.1 Nominal capital stock'!L148),NA(),'3.1 Nominal capital stock'!L148/'Historical population and GDP'!$N145)</f>
        <v>23243818201.315964</v>
      </c>
      <c r="M148" s="41">
        <f>IF(ISBLANK('3.1 Nominal capital stock'!M148),NA(),'3.1 Nominal capital stock'!M148/'Historical population and GDP'!$N145)</f>
        <v>11976478007.633295</v>
      </c>
      <c r="N148" s="41">
        <f>IF(ISBLANK('3.1 Nominal capital stock'!N148),NA(),'3.1 Nominal capital stock'!N148/'Historical population and GDP'!$N145)</f>
        <v>7230411567.2889853</v>
      </c>
      <c r="O148" s="41"/>
      <c r="P148" s="41">
        <f>IF(ISBLANK('3.1 Nominal capital stock'!P148),NA(),'3.1 Nominal capital stock'!P148/'Historical population and GDP'!$N145)</f>
        <v>137965322943.27524</v>
      </c>
      <c r="Q148" s="41">
        <f>IF(ISBLANK('3.1 Nominal capital stock'!Q148),NA(),'3.1 Nominal capital stock'!Q148/'Historical population and GDP'!$N145)</f>
        <v>89340340822.00737</v>
      </c>
      <c r="R148" s="41">
        <f>IF(ISBLANK('3.1 Nominal capital stock'!R148),NA(),'3.1 Nominal capital stock'!R148/'Historical population and GDP'!$N145)</f>
        <v>227305663765.28259</v>
      </c>
      <c r="S148" s="13"/>
      <c r="U148" s="13"/>
      <c r="V148" s="13"/>
      <c r="W148" s="13"/>
      <c r="X148" s="13"/>
      <c r="Y148" s="13"/>
      <c r="Z148" s="13"/>
      <c r="AA148" s="13"/>
      <c r="AB148" s="24"/>
      <c r="AC148" s="24"/>
    </row>
    <row r="149" spans="1:29">
      <c r="A149" s="4">
        <f t="shared" si="2"/>
        <v>2011</v>
      </c>
      <c r="B149" s="41">
        <f>IF(ISBLANK('3.1 Nominal capital stock'!B149),NA(),'3.1 Nominal capital stock'!B149/'Historical population and GDP'!$N146)</f>
        <v>26970189091.348209</v>
      </c>
      <c r="C149" s="41">
        <f>IF(ISBLANK('3.1 Nominal capital stock'!C149),NA(),'3.1 Nominal capital stock'!C149/'Historical population and GDP'!$N146)</f>
        <v>24675093355.19104</v>
      </c>
      <c r="D149" s="41">
        <f>IF(ISBLANK('3.1 Nominal capital stock'!D149),NA(),'3.1 Nominal capital stock'!D149/'Historical population and GDP'!$N146)</f>
        <v>51645282446.539253</v>
      </c>
      <c r="E149" s="41">
        <f>IF(ISBLANK('3.1 Nominal capital stock'!E149),NA(),'3.1 Nominal capital stock'!E149/'Historical population and GDP'!$N146)</f>
        <v>4262970368.2430544</v>
      </c>
      <c r="F149" s="41">
        <f>IF(ISBLANK('3.1 Nominal capital stock'!F149),NA(),'3.1 Nominal capital stock'!F149/'Historical population and GDP'!$N146)</f>
        <v>42688127400.728699</v>
      </c>
      <c r="G149" s="41">
        <f>IF(ISBLANK('3.1 Nominal capital stock'!G149),NA(),'3.1 Nominal capital stock'!G149/'Historical population and GDP'!$N146)</f>
        <v>23218519394.019604</v>
      </c>
      <c r="H149" s="41">
        <f>IF(ISBLANK('3.1 Nominal capital stock'!H149),NA(),'3.1 Nominal capital stock'!H149/'Historical population and GDP'!$N146)</f>
        <v>19180362468.548904</v>
      </c>
      <c r="I149" s="41">
        <f>IF(ISBLANK('3.1 Nominal capital stock'!I149),NA(),'3.1 Nominal capital stock'!I149/'Historical population and GDP'!$N146)</f>
        <v>12807945083.044277</v>
      </c>
      <c r="J149" s="51">
        <f>IF(ISBLANK('3.1 Nominal capital stock'!J149),NA(),'3.1 Nominal capital stock'!J149/'Historical population and GDP'!$N146)</f>
        <v>21943682447.909332</v>
      </c>
      <c r="K149" s="41">
        <f>IF(ISBLANK('3.1 Nominal capital stock'!K149),NA(),'3.1 Nominal capital stock'!K149/'Historical population and GDP'!$N146)</f>
        <v>12597662316.115551</v>
      </c>
      <c r="L149" s="41">
        <f>IF(ISBLANK('3.1 Nominal capital stock'!L149),NA(),'3.1 Nominal capital stock'!L149/'Historical population and GDP'!$N146)</f>
        <v>23060760750.920265</v>
      </c>
      <c r="M149" s="41">
        <f>IF(ISBLANK('3.1 Nominal capital stock'!M149),NA(),'3.1 Nominal capital stock'!M149/'Historical population and GDP'!$N146)</f>
        <v>11410483300.045855</v>
      </c>
      <c r="N149" s="41">
        <f>IF(ISBLANK('3.1 Nominal capital stock'!N149),NA(),'3.1 Nominal capital stock'!N149/'Historical population and GDP'!$N146)</f>
        <v>7403934431.7302399</v>
      </c>
      <c r="O149" s="41"/>
      <c r="P149" s="41">
        <f>IF(ISBLANK('3.1 Nominal capital stock'!P149),NA(),'3.1 Nominal capital stock'!P149/'Historical population and GDP'!$N146)</f>
        <v>140995262078.0795</v>
      </c>
      <c r="Q149" s="41">
        <f>IF(ISBLANK('3.1 Nominal capital stock'!Q149),NA(),'3.1 Nominal capital stock'!Q149/'Historical population and GDP'!$N146)</f>
        <v>89224468329.765518</v>
      </c>
      <c r="R149" s="41">
        <f>IF(ISBLANK('3.1 Nominal capital stock'!R149),NA(),'3.1 Nominal capital stock'!R149/'Historical population and GDP'!$N146)</f>
        <v>230219730407.84503</v>
      </c>
      <c r="S149" s="13"/>
      <c r="U149" s="13"/>
      <c r="V149" s="13"/>
      <c r="W149" s="13"/>
      <c r="X149" s="13"/>
      <c r="Y149" s="13"/>
      <c r="Z149" s="13"/>
      <c r="AA149" s="13"/>
      <c r="AB149" s="24"/>
      <c r="AC149" s="24"/>
    </row>
    <row r="150" spans="1:29">
      <c r="A150" s="4">
        <f t="shared" si="2"/>
        <v>2012</v>
      </c>
      <c r="B150" s="41">
        <f>IF(ISBLANK('3.1 Nominal capital stock'!B150),NA(),'3.1 Nominal capital stock'!B150/'Historical population and GDP'!$N147)</f>
        <v>28711307680.947632</v>
      </c>
      <c r="C150" s="41">
        <f>IF(ISBLANK('3.1 Nominal capital stock'!C150),NA(),'3.1 Nominal capital stock'!C150/'Historical population and GDP'!$N147)</f>
        <v>25717832402.499306</v>
      </c>
      <c r="D150" s="41">
        <f>IF(ISBLANK('3.1 Nominal capital stock'!D150),NA(),'3.1 Nominal capital stock'!D150/'Historical population and GDP'!$N147)</f>
        <v>54429140083.446938</v>
      </c>
      <c r="E150" s="41">
        <f>IF(ISBLANK('3.1 Nominal capital stock'!E150),NA(),'3.1 Nominal capital stock'!E150/'Historical population and GDP'!$N147)</f>
        <v>4761712398.5003157</v>
      </c>
      <c r="F150" s="41">
        <f>IF(ISBLANK('3.1 Nominal capital stock'!F150),NA(),'3.1 Nominal capital stock'!F150/'Historical population and GDP'!$N147)</f>
        <v>45583328605.237282</v>
      </c>
      <c r="G150" s="41">
        <f>IF(ISBLANK('3.1 Nominal capital stock'!G150),NA(),'3.1 Nominal capital stock'!G150/'Historical population and GDP'!$N147)</f>
        <v>24211433644.080299</v>
      </c>
      <c r="H150" s="41">
        <f>IF(ISBLANK('3.1 Nominal capital stock'!H150),NA(),'3.1 Nominal capital stock'!H150/'Historical population and GDP'!$N147)</f>
        <v>19395589311.974365</v>
      </c>
      <c r="I150" s="41">
        <f>IF(ISBLANK('3.1 Nominal capital stock'!I150),NA(),'3.1 Nominal capital stock'!I150/'Historical population and GDP'!$N147)</f>
        <v>12937450695.350359</v>
      </c>
      <c r="J150" s="51">
        <f>IF(ISBLANK('3.1 Nominal capital stock'!J150),NA(),'3.1 Nominal capital stock'!J150/'Historical population and GDP'!$N147)</f>
        <v>22010628219.31826</v>
      </c>
      <c r="K150" s="41">
        <f>IF(ISBLANK('3.1 Nominal capital stock'!K150),NA(),'3.1 Nominal capital stock'!K150/'Historical population and GDP'!$N147)</f>
        <v>12851416054.90399</v>
      </c>
      <c r="L150" s="41">
        <f>IF(ISBLANK('3.1 Nominal capital stock'!L150),NA(),'3.1 Nominal capital stock'!L150/'Historical population and GDP'!$N147)</f>
        <v>23188864491.134235</v>
      </c>
      <c r="M150" s="41">
        <f>IF(ISBLANK('3.1 Nominal capital stock'!M150),NA(),'3.1 Nominal capital stock'!M150/'Historical population and GDP'!$N147)</f>
        <v>11526428494.997604</v>
      </c>
      <c r="N150" s="41">
        <f>IF(ISBLANK('3.1 Nominal capital stock'!N150),NA(),'3.1 Nominal capital stock'!N150/'Historical population and GDP'!$N147)</f>
        <v>7398670783.4725571</v>
      </c>
      <c r="O150" s="41"/>
      <c r="P150" s="41">
        <f>IF(ISBLANK('3.1 Nominal capital stock'!P150),NA(),'3.1 Nominal capital stock'!P150/'Historical population and GDP'!$N147)</f>
        <v>148381204043.2392</v>
      </c>
      <c r="Q150" s="41">
        <f>IF(ISBLANK('3.1 Nominal capital stock'!Q150),NA(),'3.1 Nominal capital stock'!Q150/'Historical population and GDP'!$N147)</f>
        <v>89913458739.177002</v>
      </c>
      <c r="R150" s="41">
        <f>IF(ISBLANK('3.1 Nominal capital stock'!R150),NA(),'3.1 Nominal capital stock'!R150/'Historical population and GDP'!$N147)</f>
        <v>238294662782.4162</v>
      </c>
      <c r="S150" s="13"/>
      <c r="U150" s="13"/>
      <c r="V150" s="13"/>
      <c r="W150" s="13"/>
      <c r="X150" s="13"/>
      <c r="Y150" s="13"/>
      <c r="Z150" s="13"/>
      <c r="AA150" s="13"/>
      <c r="AB150" s="24"/>
      <c r="AC150" s="24"/>
    </row>
    <row r="151" spans="1:29">
      <c r="A151" s="4">
        <f t="shared" si="2"/>
        <v>2013</v>
      </c>
      <c r="B151" s="41">
        <f>IF(ISBLANK('3.1 Nominal capital stock'!B151),NA(),'3.1 Nominal capital stock'!B151/'Historical population and GDP'!$N148)</f>
        <v>30416518861.609959</v>
      </c>
      <c r="C151" s="41">
        <f>IF(ISBLANK('3.1 Nominal capital stock'!C151),NA(),'3.1 Nominal capital stock'!C151/'Historical population and GDP'!$N148)</f>
        <v>27252574420.315048</v>
      </c>
      <c r="D151" s="41">
        <f>IF(ISBLANK('3.1 Nominal capital stock'!D151),NA(),'3.1 Nominal capital stock'!D151/'Historical population and GDP'!$N148)</f>
        <v>57669093281.925003</v>
      </c>
      <c r="E151" s="41">
        <f>IF(ISBLANK('3.1 Nominal capital stock'!E151),NA(),'3.1 Nominal capital stock'!E151/'Historical population and GDP'!$N148)</f>
        <v>4604475359.0219164</v>
      </c>
      <c r="F151" s="41">
        <f>IF(ISBLANK('3.1 Nominal capital stock'!F151),NA(),'3.1 Nominal capital stock'!F151/'Historical population and GDP'!$N148)</f>
        <v>47853730586.934669</v>
      </c>
      <c r="G151" s="41">
        <f>IF(ISBLANK('3.1 Nominal capital stock'!G151),NA(),'3.1 Nominal capital stock'!G151/'Historical population and GDP'!$N148)</f>
        <v>25807412268.339218</v>
      </c>
      <c r="H151" s="41">
        <f>IF(ISBLANK('3.1 Nominal capital stock'!H151),NA(),'3.1 Nominal capital stock'!H151/'Historical population and GDP'!$N148)</f>
        <v>20008806883.666168</v>
      </c>
      <c r="I151" s="41">
        <f>IF(ISBLANK('3.1 Nominal capital stock'!I151),NA(),'3.1 Nominal capital stock'!I151/'Historical population and GDP'!$N148)</f>
        <v>13478820495.203997</v>
      </c>
      <c r="J151" s="51">
        <f>IF(ISBLANK('3.1 Nominal capital stock'!J151),NA(),'3.1 Nominal capital stock'!J151/'Historical population and GDP'!$N148)</f>
        <v>22756817248.863758</v>
      </c>
      <c r="K151" s="41">
        <f>IF(ISBLANK('3.1 Nominal capital stock'!K151),NA(),'3.1 Nominal capital stock'!K151/'Historical population and GDP'!$N148)</f>
        <v>13358645866.57242</v>
      </c>
      <c r="L151" s="41">
        <f>IF(ISBLANK('3.1 Nominal capital stock'!L151),NA(),'3.1 Nominal capital stock'!L151/'Historical population and GDP'!$N148)</f>
        <v>24190359795.816425</v>
      </c>
      <c r="M151" s="41">
        <f>IF(ISBLANK('3.1 Nominal capital stock'!M151),NA(),'3.1 Nominal capital stock'!M151/'Historical population and GDP'!$N148)</f>
        <v>11763942486.409243</v>
      </c>
      <c r="N151" s="41">
        <f>IF(ISBLANK('3.1 Nominal capital stock'!N151),NA(),'3.1 Nominal capital stock'!N151/'Historical population and GDP'!$N148)</f>
        <v>7620310627.2620983</v>
      </c>
      <c r="O151" s="41"/>
      <c r="P151" s="41">
        <f>IF(ISBLANK('3.1 Nominal capital stock'!P151),NA(),'3.1 Nominal capital stock'!P151/'Historical population and GDP'!$N148)</f>
        <v>155943518379.88696</v>
      </c>
      <c r="Q151" s="41">
        <f>IF(ISBLANK('3.1 Nominal capital stock'!Q151),NA(),'3.1 Nominal capital stock'!Q151/'Historical population and GDP'!$N148)</f>
        <v>93168896520.127945</v>
      </c>
      <c r="R151" s="41">
        <f>IF(ISBLANK('3.1 Nominal capital stock'!R151),NA(),'3.1 Nominal capital stock'!R151/'Historical population and GDP'!$N148)</f>
        <v>249112414900.01492</v>
      </c>
      <c r="S151" s="13"/>
      <c r="U151" s="13"/>
      <c r="V151" s="13"/>
      <c r="W151" s="13"/>
      <c r="X151" s="13"/>
      <c r="Y151" s="13"/>
      <c r="Z151" s="13"/>
      <c r="AA151" s="13"/>
      <c r="AB151" s="24"/>
      <c r="AC151" s="24"/>
    </row>
    <row r="152" spans="1:29">
      <c r="A152" s="4">
        <f t="shared" si="2"/>
        <v>2014</v>
      </c>
      <c r="B152" s="41">
        <f>IF(ISBLANK('3.1 Nominal capital stock'!B152),NA(),'3.1 Nominal capital stock'!B152/'Historical population and GDP'!$N149)</f>
        <v>31056847199.417461</v>
      </c>
      <c r="C152" s="41">
        <f>IF(ISBLANK('3.1 Nominal capital stock'!C152),NA(),'3.1 Nominal capital stock'!C152/'Historical population and GDP'!$N149)</f>
        <v>27115582575.781033</v>
      </c>
      <c r="D152" s="41">
        <f>IF(ISBLANK('3.1 Nominal capital stock'!D152),NA(),'3.1 Nominal capital stock'!D152/'Historical population and GDP'!$N149)</f>
        <v>58172429775.198494</v>
      </c>
      <c r="E152" s="41">
        <f>IF(ISBLANK('3.1 Nominal capital stock'!E152),NA(),'3.1 Nominal capital stock'!E152/'Historical population and GDP'!$N149)</f>
        <v>5009508740.999979</v>
      </c>
      <c r="F152" s="41">
        <f>IF(ISBLANK('3.1 Nominal capital stock'!F152),NA(),'3.1 Nominal capital stock'!F152/'Historical population and GDP'!$N149)</f>
        <v>47475598448.055046</v>
      </c>
      <c r="G152" s="41">
        <f>IF(ISBLANK('3.1 Nominal capital stock'!G152),NA(),'3.1 Nominal capital stock'!G152/'Historical population and GDP'!$N149)</f>
        <v>26136425688.034801</v>
      </c>
      <c r="H152" s="41">
        <f>IF(ISBLANK('3.1 Nominal capital stock'!H152),NA(),'3.1 Nominal capital stock'!H152/'Historical population and GDP'!$N149)</f>
        <v>20179027984.912086</v>
      </c>
      <c r="I152" s="41">
        <f>IF(ISBLANK('3.1 Nominal capital stock'!I152),NA(),'3.1 Nominal capital stock'!I152/'Historical population and GDP'!$N149)</f>
        <v>13521598464.720133</v>
      </c>
      <c r="J152" s="51">
        <f>IF(ISBLANK('3.1 Nominal capital stock'!J152),NA(),'3.1 Nominal capital stock'!J152/'Historical population and GDP'!$N149)</f>
        <v>23104789081.978821</v>
      </c>
      <c r="K152" s="41">
        <f>IF(ISBLANK('3.1 Nominal capital stock'!K152),NA(),'3.1 Nominal capital stock'!K152/'Historical population and GDP'!$N149)</f>
        <v>13523150604.492151</v>
      </c>
      <c r="L152" s="41">
        <f>IF(ISBLANK('3.1 Nominal capital stock'!L152),NA(),'3.1 Nominal capital stock'!L152/'Historical population and GDP'!$N149)</f>
        <v>24664232300.869328</v>
      </c>
      <c r="M152" s="41">
        <f>IF(ISBLANK('3.1 Nominal capital stock'!M152),NA(),'3.1 Nominal capital stock'!M152/'Historical population and GDP'!$N149)</f>
        <v>12141075011.819653</v>
      </c>
      <c r="N152" s="41">
        <f>IF(ISBLANK('3.1 Nominal capital stock'!N152),NA(),'3.1 Nominal capital stock'!N152/'Historical population and GDP'!$N149)</f>
        <v>7552043731.7074013</v>
      </c>
      <c r="O152" s="41"/>
      <c r="P152" s="41">
        <f>IF(ISBLANK('3.1 Nominal capital stock'!P152),NA(),'3.1 Nominal capital stock'!P152/'Historical population and GDP'!$N149)</f>
        <v>156972990637.20041</v>
      </c>
      <c r="Q152" s="41">
        <f>IF(ISBLANK('3.1 Nominal capital stock'!Q152),NA(),'3.1 Nominal capital stock'!Q152/'Historical population and GDP'!$N149)</f>
        <v>94506889195.587494</v>
      </c>
      <c r="R152" s="41">
        <f>IF(ISBLANK('3.1 Nominal capital stock'!R152),NA(),'3.1 Nominal capital stock'!R152/'Historical population and GDP'!$N149)</f>
        <v>251479879832.7879</v>
      </c>
      <c r="S152" s="13"/>
      <c r="U152" s="13"/>
      <c r="V152" s="13"/>
      <c r="W152" s="13"/>
      <c r="X152" s="13"/>
      <c r="Y152" s="13"/>
      <c r="Z152" s="13"/>
      <c r="AA152" s="13"/>
      <c r="AB152" s="24"/>
      <c r="AC152" s="24"/>
    </row>
    <row r="153" spans="1:29">
      <c r="A153" s="4">
        <f t="shared" si="2"/>
        <v>2015</v>
      </c>
      <c r="B153" s="41">
        <f>IF(ISBLANK('3.1 Nominal capital stock'!B153),NA(),'3.1 Nominal capital stock'!B153/'Historical population and GDP'!$N150)</f>
        <v>33167358186.435211</v>
      </c>
      <c r="C153" s="41">
        <f>IF(ISBLANK('3.1 Nominal capital stock'!C153),NA(),'3.1 Nominal capital stock'!C153/'Historical population and GDP'!$N150)</f>
        <v>27933211814.268406</v>
      </c>
      <c r="D153" s="41">
        <f>IF(ISBLANK('3.1 Nominal capital stock'!D153),NA(),'3.1 Nominal capital stock'!D153/'Historical population and GDP'!$N150)</f>
        <v>61100570000.703621</v>
      </c>
      <c r="E153" s="41">
        <f>IF(ISBLANK('3.1 Nominal capital stock'!E153),NA(),'3.1 Nominal capital stock'!E153/'Historical population and GDP'!$N150)</f>
        <v>5391672807.6742458</v>
      </c>
      <c r="F153" s="41">
        <f>IF(ISBLANK('3.1 Nominal capital stock'!F153),NA(),'3.1 Nominal capital stock'!F153/'Historical population and GDP'!$N150)</f>
        <v>48688770949.103355</v>
      </c>
      <c r="G153" s="41">
        <f>IF(ISBLANK('3.1 Nominal capital stock'!G153),NA(),'3.1 Nominal capital stock'!G153/'Historical population and GDP'!$N150)</f>
        <v>27677232400.638405</v>
      </c>
      <c r="H153" s="41">
        <f>IF(ISBLANK('3.1 Nominal capital stock'!H153),NA(),'3.1 Nominal capital stock'!H153/'Historical population and GDP'!$N150)</f>
        <v>21419975787.767628</v>
      </c>
      <c r="I153" s="41">
        <f>IF(ISBLANK('3.1 Nominal capital stock'!I153),NA(),'3.1 Nominal capital stock'!I153/'Historical population and GDP'!$N150)</f>
        <v>14003960628.91427</v>
      </c>
      <c r="J153" s="51">
        <f>IF(ISBLANK('3.1 Nominal capital stock'!J153),NA(),'3.1 Nominal capital stock'!J153/'Historical population and GDP'!$N150)</f>
        <v>24385648496.829166</v>
      </c>
      <c r="K153" s="41">
        <f>IF(ISBLANK('3.1 Nominal capital stock'!K153),NA(),'3.1 Nominal capital stock'!K153/'Historical population and GDP'!$N150)</f>
        <v>14246056701.186916</v>
      </c>
      <c r="L153" s="41">
        <f>IF(ISBLANK('3.1 Nominal capital stock'!L153),NA(),'3.1 Nominal capital stock'!L153/'Historical population and GDP'!$N150)</f>
        <v>26595233850.890125</v>
      </c>
      <c r="M153" s="41">
        <f>IF(ISBLANK('3.1 Nominal capital stock'!M153),NA(),'3.1 Nominal capital stock'!M153/'Historical population and GDP'!$N150)</f>
        <v>12638339879.079254</v>
      </c>
      <c r="N153" s="41">
        <f>IF(ISBLANK('3.1 Nominal capital stock'!N153),NA(),'3.1 Nominal capital stock'!N153/'Historical population and GDP'!$N150)</f>
        <v>8026044138.719697</v>
      </c>
      <c r="O153" s="41"/>
      <c r="P153" s="41">
        <f>IF(ISBLANK('3.1 Nominal capital stock'!P153),NA(),'3.1 Nominal capital stock'!P153/'Historical population and GDP'!$N150)</f>
        <v>164278221945.88727</v>
      </c>
      <c r="Q153" s="41">
        <f>IF(ISBLANK('3.1 Nominal capital stock'!Q153),NA(),'3.1 Nominal capital stock'!Q153/'Historical population and GDP'!$N150)</f>
        <v>99895283695.619431</v>
      </c>
      <c r="R153" s="41">
        <f>IF(ISBLANK('3.1 Nominal capital stock'!R153),NA(),'3.1 Nominal capital stock'!R153/'Historical population and GDP'!$N150)</f>
        <v>264173505641.50668</v>
      </c>
      <c r="S153" s="13"/>
      <c r="U153" s="13"/>
      <c r="V153" s="13"/>
      <c r="W153" s="13"/>
      <c r="X153" s="13"/>
      <c r="Y153" s="13"/>
      <c r="Z153" s="13"/>
      <c r="AA153" s="13"/>
      <c r="AB153" s="24"/>
      <c r="AC153" s="24"/>
    </row>
    <row r="154" spans="1:29">
      <c r="A154" s="4">
        <f t="shared" si="2"/>
        <v>2016</v>
      </c>
      <c r="B154" s="41">
        <f>IF(ISBLANK('3.1 Nominal capital stock'!B154),NA(),'3.1 Nominal capital stock'!B154/'Historical population and GDP'!$N151)</f>
        <v>35142028435.853317</v>
      </c>
      <c r="C154" s="41">
        <f>IF(ISBLANK('3.1 Nominal capital stock'!C154),NA(),'3.1 Nominal capital stock'!C154/'Historical population and GDP'!$N151)</f>
        <v>28640903437.431011</v>
      </c>
      <c r="D154" s="41">
        <f>IF(ISBLANK('3.1 Nominal capital stock'!D154),NA(),'3.1 Nominal capital stock'!D154/'Historical population and GDP'!$N151)</f>
        <v>63782931873.284325</v>
      </c>
      <c r="E154" s="41">
        <f>IF(ISBLANK('3.1 Nominal capital stock'!E154),NA(),'3.1 Nominal capital stock'!E154/'Historical population and GDP'!$N151)</f>
        <v>6061569616.3381319</v>
      </c>
      <c r="F154" s="41">
        <f>IF(ISBLANK('3.1 Nominal capital stock'!F154),NA(),'3.1 Nominal capital stock'!F154/'Historical population and GDP'!$N151)</f>
        <v>49713274122.665489</v>
      </c>
      <c r="G154" s="41">
        <f>IF(ISBLANK('3.1 Nominal capital stock'!G154),NA(),'3.1 Nominal capital stock'!G154/'Historical population and GDP'!$N151)</f>
        <v>28901750787.082432</v>
      </c>
      <c r="H154" s="41">
        <f>IF(ISBLANK('3.1 Nominal capital stock'!H154),NA(),'3.1 Nominal capital stock'!H154/'Historical population and GDP'!$N151)</f>
        <v>21605378954.554447</v>
      </c>
      <c r="I154" s="41">
        <f>IF(ISBLANK('3.1 Nominal capital stock'!I154),NA(),'3.1 Nominal capital stock'!I154/'Historical population and GDP'!$N151)</f>
        <v>14434639062.279678</v>
      </c>
      <c r="J154" s="51">
        <f>IF(ISBLANK('3.1 Nominal capital stock'!J154),NA(),'3.1 Nominal capital stock'!J154/'Historical population and GDP'!$N151)</f>
        <v>25572652547.132111</v>
      </c>
      <c r="K154" s="41">
        <f>IF(ISBLANK('3.1 Nominal capital stock'!K154),NA(),'3.1 Nominal capital stock'!K154/'Historical population and GDP'!$N151)</f>
        <v>14896673407.638231</v>
      </c>
      <c r="L154" s="41">
        <f>IF(ISBLANK('3.1 Nominal capital stock'!L154),NA(),'3.1 Nominal capital stock'!L154/'Historical population and GDP'!$N151)</f>
        <v>28210594010.761028</v>
      </c>
      <c r="M154" s="41">
        <f>IF(ISBLANK('3.1 Nominal capital stock'!M154),NA(),'3.1 Nominal capital stock'!M154/'Historical population and GDP'!$N151)</f>
        <v>12793431898.004412</v>
      </c>
      <c r="N154" s="41">
        <f>IF(ISBLANK('3.1 Nominal capital stock'!N154),NA(),'3.1 Nominal capital stock'!N154/'Historical population and GDP'!$N151)</f>
        <v>8321956695.8302269</v>
      </c>
      <c r="O154" s="41"/>
      <c r="P154" s="41">
        <f>IF(ISBLANK('3.1 Nominal capital stock'!P154),NA(),'3.1 Nominal capital stock'!P154/'Historical population and GDP'!$N151)</f>
        <v>170064905353.92484</v>
      </c>
      <c r="Q154" s="41">
        <f>IF(ISBLANK('3.1 Nominal capital stock'!Q154),NA(),'3.1 Nominal capital stock'!Q154/'Historical population and GDP'!$N151)</f>
        <v>104229947621.64569</v>
      </c>
      <c r="R154" s="41">
        <f>IF(ISBLANK('3.1 Nominal capital stock'!R154),NA(),'3.1 Nominal capital stock'!R154/'Historical population and GDP'!$N151)</f>
        <v>274294852975.57053</v>
      </c>
      <c r="S154" s="13"/>
      <c r="U154" s="13"/>
      <c r="V154" s="13"/>
      <c r="W154" s="13"/>
      <c r="X154" s="13"/>
      <c r="Y154" s="13"/>
      <c r="Z154" s="13"/>
      <c r="AA154" s="13"/>
      <c r="AB154" s="24"/>
      <c r="AC154" s="24"/>
    </row>
    <row r="155" spans="1:29">
      <c r="A155" s="4">
        <f t="shared" si="2"/>
        <v>2017</v>
      </c>
      <c r="B155" s="41">
        <f>IF(ISBLANK('3.1 Nominal capital stock'!B155),NA(),'3.1 Nominal capital stock'!B155/'Historical population and GDP'!$N152)</f>
        <v>36668856478.018974</v>
      </c>
      <c r="C155" s="41">
        <f>IF(ISBLANK('3.1 Nominal capital stock'!C155),NA(),'3.1 Nominal capital stock'!C155/'Historical population and GDP'!$N152)</f>
        <v>29332509700.639347</v>
      </c>
      <c r="D155" s="41">
        <f>IF(ISBLANK('3.1 Nominal capital stock'!D155),NA(),'3.1 Nominal capital stock'!D155/'Historical population and GDP'!$N152)</f>
        <v>66001366178.658325</v>
      </c>
      <c r="E155" s="41">
        <f>IF(ISBLANK('3.1 Nominal capital stock'!E155),NA(),'3.1 Nominal capital stock'!E155/'Historical population and GDP'!$N152)</f>
        <v>6009656181.7163534</v>
      </c>
      <c r="F155" s="41">
        <f>IF(ISBLANK('3.1 Nominal capital stock'!F155),NA(),'3.1 Nominal capital stock'!F155/'Historical population and GDP'!$N152)</f>
        <v>50056395879.132668</v>
      </c>
      <c r="G155" s="41">
        <f>IF(ISBLANK('3.1 Nominal capital stock'!G155),NA(),'3.1 Nominal capital stock'!G155/'Historical population and GDP'!$N152)</f>
        <v>29804604110.270695</v>
      </c>
      <c r="H155" s="41">
        <f>IF(ISBLANK('3.1 Nominal capital stock'!H155),NA(),'3.1 Nominal capital stock'!H155/'Historical population and GDP'!$N152)</f>
        <v>21719091666.824368</v>
      </c>
      <c r="I155" s="41">
        <f>IF(ISBLANK('3.1 Nominal capital stock'!I155),NA(),'3.1 Nominal capital stock'!I155/'Historical population and GDP'!$N152)</f>
        <v>14872776311.964052</v>
      </c>
      <c r="J155" s="51">
        <f>IF(ISBLANK('3.1 Nominal capital stock'!J155),NA(),'3.1 Nominal capital stock'!J155/'Historical population and GDP'!$N152)</f>
        <v>26911278198.14658</v>
      </c>
      <c r="K155" s="41">
        <f>IF(ISBLANK('3.1 Nominal capital stock'!K155),NA(),'3.1 Nominal capital stock'!K155/'Historical population and GDP'!$N152)</f>
        <v>15273378530.34687</v>
      </c>
      <c r="L155" s="41">
        <f>IF(ISBLANK('3.1 Nominal capital stock'!L155),NA(),'3.1 Nominal capital stock'!L155/'Historical population and GDP'!$N152)</f>
        <v>28981770770.585785</v>
      </c>
      <c r="M155" s="41">
        <f>IF(ISBLANK('3.1 Nominal capital stock'!M155),NA(),'3.1 Nominal capital stock'!M155/'Historical population and GDP'!$N152)</f>
        <v>13392467726.013977</v>
      </c>
      <c r="N155" s="41">
        <f>IF(ISBLANK('3.1 Nominal capital stock'!N155),NA(),'3.1 Nominal capital stock'!N155/'Historical population and GDP'!$N152)</f>
        <v>8821969488.0590954</v>
      </c>
      <c r="O155" s="41"/>
      <c r="P155" s="41">
        <f>IF(ISBLANK('3.1 Nominal capital stock'!P155),NA(),'3.1 Nominal capital stock'!P155/'Historical population and GDP'!$N152)</f>
        <v>173591114016.60242</v>
      </c>
      <c r="Q155" s="41">
        <f>IF(ISBLANK('3.1 Nominal capital stock'!Q155),NA(),'3.1 Nominal capital stock'!Q155/'Historical population and GDP'!$N152)</f>
        <v>108253641025.11636</v>
      </c>
      <c r="R155" s="41">
        <f>IF(ISBLANK('3.1 Nominal capital stock'!R155),NA(),'3.1 Nominal capital stock'!R155/'Historical population and GDP'!$N152)</f>
        <v>281844755041.71875</v>
      </c>
      <c r="S155" s="13"/>
      <c r="U155" s="13"/>
      <c r="V155" s="13"/>
      <c r="W155" s="13"/>
      <c r="X155" s="13"/>
      <c r="Y155" s="13"/>
      <c r="Z155" s="13"/>
      <c r="AA155" s="13"/>
      <c r="AB155" s="24"/>
      <c r="AC155" s="24"/>
    </row>
    <row r="156" spans="1:29">
      <c r="A156" s="4">
        <f t="shared" si="2"/>
        <v>2018</v>
      </c>
      <c r="B156" s="41">
        <f>IF(ISBLANK('3.1 Nominal capital stock'!B156),NA(),'3.1 Nominal capital stock'!B156/'Historical population and GDP'!$N153)</f>
        <v>38263259099.402733</v>
      </c>
      <c r="C156" s="41">
        <f>IF(ISBLANK('3.1 Nominal capital stock'!C156),NA(),'3.1 Nominal capital stock'!C156/'Historical population and GDP'!$N153)</f>
        <v>29774151501.615681</v>
      </c>
      <c r="D156" s="41">
        <f>IF(ISBLANK('3.1 Nominal capital stock'!D156),NA(),'3.1 Nominal capital stock'!D156/'Historical population and GDP'!$N153)</f>
        <v>68037410601.018417</v>
      </c>
      <c r="E156" s="41">
        <f>IF(ISBLANK('3.1 Nominal capital stock'!E156),NA(),'3.1 Nominal capital stock'!E156/'Historical population and GDP'!$N153)</f>
        <v>5995552662.3450546</v>
      </c>
      <c r="F156" s="41">
        <f>IF(ISBLANK('3.1 Nominal capital stock'!F156),NA(),'3.1 Nominal capital stock'!F156/'Historical population and GDP'!$N153)</f>
        <v>49597310703.081436</v>
      </c>
      <c r="G156" s="41">
        <f>IF(ISBLANK('3.1 Nominal capital stock'!G156),NA(),'3.1 Nominal capital stock'!G156/'Historical population and GDP'!$N153)</f>
        <v>30717945054.62014</v>
      </c>
      <c r="H156" s="41">
        <f>IF(ISBLANK('3.1 Nominal capital stock'!H156),NA(),'3.1 Nominal capital stock'!H156/'Historical population and GDP'!$N153)</f>
        <v>21930666196.654186</v>
      </c>
      <c r="I156" s="41">
        <f>IF(ISBLANK('3.1 Nominal capital stock'!I156),NA(),'3.1 Nominal capital stock'!I156/'Historical population and GDP'!$N153)</f>
        <v>14798038086.508917</v>
      </c>
      <c r="J156" s="51">
        <f>IF(ISBLANK('3.1 Nominal capital stock'!J156),NA(),'3.1 Nominal capital stock'!J156/'Historical population and GDP'!$N153)</f>
        <v>27705378456.715416</v>
      </c>
      <c r="K156" s="41">
        <f>IF(ISBLANK('3.1 Nominal capital stock'!K156),NA(),'3.1 Nominal capital stock'!K156/'Historical population and GDP'!$N153)</f>
        <v>16127787787.027607</v>
      </c>
      <c r="L156" s="41">
        <f>IF(ISBLANK('3.1 Nominal capital stock'!L156),NA(),'3.1 Nominal capital stock'!L156/'Historical population and GDP'!$N153)</f>
        <v>29983513932.916252</v>
      </c>
      <c r="M156" s="41">
        <f>IF(ISBLANK('3.1 Nominal capital stock'!M156),NA(),'3.1 Nominal capital stock'!M156/'Historical population and GDP'!$N153)</f>
        <v>13397741140.817518</v>
      </c>
      <c r="N156" s="41">
        <f>IF(ISBLANK('3.1 Nominal capital stock'!N156),NA(),'3.1 Nominal capital stock'!N156/'Historical population and GDP'!$N153)</f>
        <v>9096422582.6340256</v>
      </c>
      <c r="O156" s="41"/>
      <c r="P156" s="41">
        <f>IF(ISBLANK('3.1 Nominal capital stock'!P156),NA(),'3.1 Nominal capital stock'!P156/'Historical population and GDP'!$N153)</f>
        <v>176278885217.71924</v>
      </c>
      <c r="Q156" s="41">
        <f>IF(ISBLANK('3.1 Nominal capital stock'!Q156),NA(),'3.1 Nominal capital stock'!Q156/'Historical population and GDP'!$N153)</f>
        <v>111108881986.61974</v>
      </c>
      <c r="R156" s="41">
        <f>IF(ISBLANK('3.1 Nominal capital stock'!R156),NA(),'3.1 Nominal capital stock'!R156/'Historical population and GDP'!$N153)</f>
        <v>287387767204.33899</v>
      </c>
      <c r="S156" s="13"/>
      <c r="U156" s="13"/>
      <c r="V156" s="13"/>
      <c r="W156" s="13"/>
      <c r="X156" s="13"/>
      <c r="Y156" s="13"/>
      <c r="Z156" s="13"/>
      <c r="AA156" s="13"/>
      <c r="AB156" s="24"/>
      <c r="AC156" s="24"/>
    </row>
    <row r="157" spans="1:29">
      <c r="A157" s="4">
        <f t="shared" si="2"/>
        <v>2019</v>
      </c>
      <c r="B157" s="41">
        <f>IF(ISBLANK('3.1 Nominal capital stock'!B157),NA(),'3.1 Nominal capital stock'!B157/'Historical population and GDP'!$N154)</f>
        <v>40149251010.814896</v>
      </c>
      <c r="C157" s="41">
        <f>IF(ISBLANK('3.1 Nominal capital stock'!C157),NA(),'3.1 Nominal capital stock'!C157/'Historical population and GDP'!$N154)</f>
        <v>30888685219.061718</v>
      </c>
      <c r="D157" s="41">
        <f>IF(ISBLANK('3.1 Nominal capital stock'!D157),NA(),'3.1 Nominal capital stock'!D157/'Historical population and GDP'!$N154)</f>
        <v>71037936229.876617</v>
      </c>
      <c r="E157" s="41">
        <f>IF(ISBLANK('3.1 Nominal capital stock'!E157),NA(),'3.1 Nominal capital stock'!E157/'Historical population and GDP'!$N154)</f>
        <v>6806079101.2020187</v>
      </c>
      <c r="F157" s="41">
        <f>IF(ISBLANK('3.1 Nominal capital stock'!F157),NA(),'3.1 Nominal capital stock'!F157/'Historical population and GDP'!$N154)</f>
        <v>51597664859.180908</v>
      </c>
      <c r="G157" s="41">
        <f>IF(ISBLANK('3.1 Nominal capital stock'!G157),NA(),'3.1 Nominal capital stock'!G157/'Historical population and GDP'!$N154)</f>
        <v>32850136085.724979</v>
      </c>
      <c r="H157" s="41">
        <f>IF(ISBLANK('3.1 Nominal capital stock'!H157),NA(),'3.1 Nominal capital stock'!H157/'Historical population and GDP'!$N154)</f>
        <v>22636403020.694473</v>
      </c>
      <c r="I157" s="41">
        <f>IF(ISBLANK('3.1 Nominal capital stock'!I157),NA(),'3.1 Nominal capital stock'!I157/'Historical population and GDP'!$N154)</f>
        <v>15213326559.645023</v>
      </c>
      <c r="J157" s="51">
        <f>IF(ISBLANK('3.1 Nominal capital stock'!J157),NA(),'3.1 Nominal capital stock'!J157/'Historical population and GDP'!$N154)</f>
        <v>28846718431.727158</v>
      </c>
      <c r="K157" s="41">
        <f>IF(ISBLANK('3.1 Nominal capital stock'!K157),NA(),'3.1 Nominal capital stock'!K157/'Historical population and GDP'!$N154)</f>
        <v>17271763956.308064</v>
      </c>
      <c r="L157" s="41">
        <f>IF(ISBLANK('3.1 Nominal capital stock'!L157),NA(),'3.1 Nominal capital stock'!L157/'Historical population and GDP'!$N154)</f>
        <v>32947254746.499992</v>
      </c>
      <c r="M157" s="41">
        <f>IF(ISBLANK('3.1 Nominal capital stock'!M157),NA(),'3.1 Nominal capital stock'!M157/'Historical population and GDP'!$N154)</f>
        <v>14109760160.966927</v>
      </c>
      <c r="N157" s="41">
        <f>IF(ISBLANK('3.1 Nominal capital stock'!N157),NA(),'3.1 Nominal capital stock'!N157/'Historical population and GDP'!$N154)</f>
        <v>9890744466.9186363</v>
      </c>
      <c r="O157" s="41"/>
      <c r="P157" s="41">
        <f>IF(ISBLANK('3.1 Nominal capital stock'!P157),NA(),'3.1 Nominal capital stock'!P157/'Historical population and GDP'!$N154)</f>
        <v>184928219296.67899</v>
      </c>
      <c r="Q157" s="41">
        <f>IF(ISBLANK('3.1 Nominal capital stock'!Q157),NA(),'3.1 Nominal capital stock'!Q157/'Historical population and GDP'!$N154)</f>
        <v>118279568322.0658</v>
      </c>
      <c r="R157" s="41">
        <f>IF(ISBLANK('3.1 Nominal capital stock'!R157),NA(),'3.1 Nominal capital stock'!R157/'Historical population and GDP'!$N154)</f>
        <v>303207787618.74481</v>
      </c>
      <c r="S157" s="13"/>
      <c r="U157" s="13"/>
      <c r="V157" s="13"/>
      <c r="W157" s="13"/>
      <c r="X157" s="13"/>
      <c r="Y157" s="13"/>
      <c r="Z157" s="13"/>
      <c r="AA157" s="13"/>
      <c r="AB157" s="24"/>
      <c r="AC157" s="24"/>
    </row>
    <row r="158" spans="1:29">
      <c r="A158" s="4">
        <f t="shared" si="2"/>
        <v>2020</v>
      </c>
      <c r="B158" s="41">
        <f>IF(ISBLANK('3.1 Nominal capital stock'!B158),NA(),'3.1 Nominal capital stock'!B158/'Historical population and GDP'!$N155)</f>
        <v>40989312200.689812</v>
      </c>
      <c r="C158" s="41">
        <f>IF(ISBLANK('3.1 Nominal capital stock'!C158),NA(),'3.1 Nominal capital stock'!C158/'Historical population and GDP'!$N155)</f>
        <v>31522478518.069683</v>
      </c>
      <c r="D158" s="41">
        <f>IF(ISBLANK('3.1 Nominal capital stock'!D158),NA(),'3.1 Nominal capital stock'!D158/'Historical population and GDP'!$N155)</f>
        <v>72511790718.759491</v>
      </c>
      <c r="E158" s="41">
        <f>IF(ISBLANK('3.1 Nominal capital stock'!E158),NA(),'3.1 Nominal capital stock'!E158/'Historical population and GDP'!$N155)</f>
        <v>7181528825.611536</v>
      </c>
      <c r="F158" s="41">
        <f>IF(ISBLANK('3.1 Nominal capital stock'!F158),NA(),'3.1 Nominal capital stock'!F158/'Historical population and GDP'!$N155)</f>
        <v>51813206585.86515</v>
      </c>
      <c r="G158" s="41">
        <f>IF(ISBLANK('3.1 Nominal capital stock'!G158),NA(),'3.1 Nominal capital stock'!G158/'Historical population and GDP'!$N155)</f>
        <v>33727857367.811832</v>
      </c>
      <c r="H158" s="41">
        <f>IF(ISBLANK('3.1 Nominal capital stock'!H158),NA(),'3.1 Nominal capital stock'!H158/'Historical population and GDP'!$N155)</f>
        <v>22746460030.226707</v>
      </c>
      <c r="I158" s="41">
        <f>IF(ISBLANK('3.1 Nominal capital stock'!I158),NA(),'3.1 Nominal capital stock'!I158/'Historical population and GDP'!$N155)</f>
        <v>15434353160.378765</v>
      </c>
      <c r="J158" s="51">
        <f>IF(ISBLANK('3.1 Nominal capital stock'!J158),NA(),'3.1 Nominal capital stock'!J158/'Historical population and GDP'!$N155)</f>
        <v>29561583205.234482</v>
      </c>
      <c r="K158" s="41">
        <f>IF(ISBLANK('3.1 Nominal capital stock'!K158),NA(),'3.1 Nominal capital stock'!K158/'Historical population and GDP'!$N155)</f>
        <v>18095863950.241436</v>
      </c>
      <c r="L158" s="41">
        <f>IF(ISBLANK('3.1 Nominal capital stock'!L158),NA(),'3.1 Nominal capital stock'!L158/'Historical population and GDP'!$N155)</f>
        <v>33479928457.67033</v>
      </c>
      <c r="M158" s="41">
        <f>IF(ISBLANK('3.1 Nominal capital stock'!M158),NA(),'3.1 Nominal capital stock'!M158/'Historical population and GDP'!$N155)</f>
        <v>13786310548.067822</v>
      </c>
      <c r="N158" s="41">
        <f>IF(ISBLANK('3.1 Nominal capital stock'!N158),NA(),'3.1 Nominal capital stock'!N158/'Historical population and GDP'!$N155)</f>
        <v>10396378628.684416</v>
      </c>
      <c r="O158" s="41"/>
      <c r="P158" s="41">
        <f>IF(ISBLANK('3.1 Nominal capital stock'!P158),NA(),'3.1 Nominal capital stock'!P158/'Historical population and GDP'!$N155)</f>
        <v>187980843528.27472</v>
      </c>
      <c r="Q158" s="41">
        <f>IF(ISBLANK('3.1 Nominal capital stock'!Q158),NA(),'3.1 Nominal capital stock'!Q158/'Historical population and GDP'!$N155)</f>
        <v>120754417950.27725</v>
      </c>
      <c r="R158" s="41">
        <f>IF(ISBLANK('3.1 Nominal capital stock'!R158),NA(),'3.1 Nominal capital stock'!R158/'Historical population and GDP'!$N155)</f>
        <v>308735261478.55194</v>
      </c>
      <c r="S158" s="13"/>
      <c r="U158" s="13"/>
      <c r="V158" s="13"/>
      <c r="W158" s="13"/>
      <c r="X158" s="13"/>
      <c r="Y158" s="13"/>
      <c r="Z158" s="13"/>
      <c r="AA158" s="13"/>
      <c r="AB158" s="24"/>
      <c r="AC158" s="24"/>
    </row>
    <row r="159" spans="1:29">
      <c r="A159" s="4">
        <f t="shared" si="2"/>
        <v>2021</v>
      </c>
      <c r="B159" s="41">
        <f>IF(ISBLANK('3.1 Nominal capital stock'!B159),NA(),'3.1 Nominal capital stock'!B159/'Historical population and GDP'!$N156)</f>
        <v>42716494298.827019</v>
      </c>
      <c r="C159" s="41">
        <f>IF(ISBLANK('3.1 Nominal capital stock'!C159),NA(),'3.1 Nominal capital stock'!C159/'Historical population and GDP'!$N156)</f>
        <v>33161272538.100342</v>
      </c>
      <c r="D159" s="41">
        <f>IF(ISBLANK('3.1 Nominal capital stock'!D159),NA(),'3.1 Nominal capital stock'!D159/'Historical population and GDP'!$N156)</f>
        <v>75877766836.927353</v>
      </c>
      <c r="E159" s="41">
        <f>IF(ISBLANK('3.1 Nominal capital stock'!E159),NA(),'3.1 Nominal capital stock'!E159/'Historical population and GDP'!$N156)</f>
        <v>8279353697.1759882</v>
      </c>
      <c r="F159" s="41">
        <f>IF(ISBLANK('3.1 Nominal capital stock'!F159),NA(),'3.1 Nominal capital stock'!F159/'Historical population and GDP'!$N156)</f>
        <v>53391884096.91066</v>
      </c>
      <c r="G159" s="41">
        <f>IF(ISBLANK('3.1 Nominal capital stock'!G159),NA(),'3.1 Nominal capital stock'!G159/'Historical population and GDP'!$N156)</f>
        <v>36288004826.301796</v>
      </c>
      <c r="H159" s="41">
        <f>IF(ISBLANK('3.1 Nominal capital stock'!H159),NA(),'3.1 Nominal capital stock'!H159/'Historical population and GDP'!$N156)</f>
        <v>23494596472.509998</v>
      </c>
      <c r="I159" s="41">
        <f>IF(ISBLANK('3.1 Nominal capital stock'!I159),NA(),'3.1 Nominal capital stock'!I159/'Historical population and GDP'!$N156)</f>
        <v>16144435556.418093</v>
      </c>
      <c r="J159" s="51">
        <f>IF(ISBLANK('3.1 Nominal capital stock'!J159),NA(),'3.1 Nominal capital stock'!J159/'Historical population and GDP'!$N156)</f>
        <v>31235381068.112942</v>
      </c>
      <c r="K159" s="41">
        <f>IF(ISBLANK('3.1 Nominal capital stock'!K159),NA(),'3.1 Nominal capital stock'!K159/'Historical population and GDP'!$N156)</f>
        <v>18872341157.27779</v>
      </c>
      <c r="L159" s="41">
        <f>IF(ISBLANK('3.1 Nominal capital stock'!L159),NA(),'3.1 Nominal capital stock'!L159/'Historical population and GDP'!$N156)</f>
        <v>35565908079.219513</v>
      </c>
      <c r="M159" s="41">
        <f>IF(ISBLANK('3.1 Nominal capital stock'!M159),NA(),'3.1 Nominal capital stock'!M159/'Historical population and GDP'!$N156)</f>
        <v>14172805700.496122</v>
      </c>
      <c r="N159" s="41">
        <f>IF(ISBLANK('3.1 Nominal capital stock'!N159),NA(),'3.1 Nominal capital stock'!N159/'Historical population and GDP'!$N156)</f>
        <v>11131241107.859638</v>
      </c>
      <c r="O159" s="41"/>
      <c r="P159" s="41">
        <f>IF(ISBLANK('3.1 Nominal capital stock'!P159),NA(),'3.1 Nominal capital stock'!P159/'Historical population and GDP'!$N156)</f>
        <v>197331605929.82581</v>
      </c>
      <c r="Q159" s="41">
        <f>IF(ISBLANK('3.1 Nominal capital stock'!Q159),NA(),'3.1 Nominal capital stock'!Q159/'Historical population and GDP'!$N156)</f>
        <v>127122112669.38409</v>
      </c>
      <c r="R159" s="41">
        <f>IF(ISBLANK('3.1 Nominal capital stock'!R159),NA(),'3.1 Nominal capital stock'!R159/'Historical population and GDP'!$N156)</f>
        <v>324453718599.2099</v>
      </c>
      <c r="S159" s="13"/>
      <c r="U159" s="13"/>
      <c r="V159" s="13"/>
      <c r="W159" s="13"/>
      <c r="X159" s="13"/>
      <c r="Y159" s="13"/>
      <c r="Z159" s="13"/>
      <c r="AA159" s="13"/>
      <c r="AB159" s="24"/>
      <c r="AC159" s="24"/>
    </row>
    <row r="160" spans="1:29">
      <c r="A160" s="4">
        <f t="shared" si="2"/>
        <v>2022</v>
      </c>
      <c r="B160" s="41">
        <f>IF(ISBLANK('3.1 Nominal capital stock'!B160),NA(),'3.1 Nominal capital stock'!B160/'Historical population and GDP'!$N157)</f>
        <v>43178924906.50753</v>
      </c>
      <c r="C160" s="41">
        <f>IF(ISBLANK('3.1 Nominal capital stock'!C160),NA(),'3.1 Nominal capital stock'!C160/'Historical population and GDP'!$N157)</f>
        <v>34475616935.392769</v>
      </c>
      <c r="D160" s="41">
        <f>IF(ISBLANK('3.1 Nominal capital stock'!D160),NA(),'3.1 Nominal capital stock'!D160/'Historical population and GDP'!$N157)</f>
        <v>77654541841.900299</v>
      </c>
      <c r="E160" s="41">
        <f>IF(ISBLANK('3.1 Nominal capital stock'!E160),NA(),'3.1 Nominal capital stock'!E160/'Historical population and GDP'!$N157)</f>
        <v>9222753195.8483086</v>
      </c>
      <c r="F160" s="41">
        <f>IF(ISBLANK('3.1 Nominal capital stock'!F160),NA(),'3.1 Nominal capital stock'!F160/'Historical population and GDP'!$N157)</f>
        <v>53767920380.020287</v>
      </c>
      <c r="G160" s="41">
        <f>IF(ISBLANK('3.1 Nominal capital stock'!G160),NA(),'3.1 Nominal capital stock'!G160/'Historical population and GDP'!$N157)</f>
        <v>38468154739.442894</v>
      </c>
      <c r="H160" s="41">
        <f>IF(ISBLANK('3.1 Nominal capital stock'!H160),NA(),'3.1 Nominal capital stock'!H160/'Historical population and GDP'!$N157)</f>
        <v>23918659182.470634</v>
      </c>
      <c r="I160" s="41">
        <f>IF(ISBLANK('3.1 Nominal capital stock'!I160),NA(),'3.1 Nominal capital stock'!I160/'Historical population and GDP'!$N157)</f>
        <v>16319906446.659544</v>
      </c>
      <c r="J160" s="51">
        <f>IF(ISBLANK('3.1 Nominal capital stock'!J160),NA(),'3.1 Nominal capital stock'!J160/'Historical population and GDP'!$N157)</f>
        <v>31938709620.084572</v>
      </c>
      <c r="K160" s="41">
        <f>IF(ISBLANK('3.1 Nominal capital stock'!K160),NA(),'3.1 Nominal capital stock'!K160/'Historical population and GDP'!$N157)</f>
        <v>19085190452.126598</v>
      </c>
      <c r="L160" s="41">
        <f>IF(ISBLANK('3.1 Nominal capital stock'!L160),NA(),'3.1 Nominal capital stock'!L160/'Historical population and GDP'!$N157)</f>
        <v>36676272092.433693</v>
      </c>
      <c r="M160" s="41">
        <f>IF(ISBLANK('3.1 Nominal capital stock'!M160),NA(),'3.1 Nominal capital stock'!M160/'Historical population and GDP'!$N157)</f>
        <v>13648613394.391836</v>
      </c>
      <c r="N160" s="41">
        <f>IF(ISBLANK('3.1 Nominal capital stock'!N160),NA(),'3.1 Nominal capital stock'!N160/'Historical population and GDP'!$N157)</f>
        <v>11115413008.763405</v>
      </c>
      <c r="O160" s="41"/>
      <c r="P160" s="41">
        <f>IF(ISBLANK('3.1 Nominal capital stock'!P160),NA(),'3.1 Nominal capital stock'!P160/'Historical population and GDP'!$N157)</f>
        <v>203032029339.68243</v>
      </c>
      <c r="Q160" s="41">
        <f>IF(ISBLANK('3.1 Nominal capital stock'!Q160),NA(),'3.1 Nominal capital stock'!Q160/'Historical population and GDP'!$N157)</f>
        <v>128784105014.45966</v>
      </c>
      <c r="R160" s="41">
        <f>IF(ISBLANK('3.1 Nominal capital stock'!R160),NA(),'3.1 Nominal capital stock'!R160/'Historical population and GDP'!$N157)</f>
        <v>331816134354.14209</v>
      </c>
      <c r="S160" s="13"/>
      <c r="U160" s="13"/>
      <c r="V160" s="13"/>
      <c r="W160" s="13"/>
      <c r="X160" s="13"/>
      <c r="Y160" s="13"/>
      <c r="Z160" s="13"/>
      <c r="AA160" s="13"/>
      <c r="AB160" s="24"/>
      <c r="AC160" s="24"/>
    </row>
    <row r="161" spans="1:29">
      <c r="A161" s="4">
        <f t="shared" si="2"/>
        <v>2023</v>
      </c>
      <c r="B161" s="41" t="e">
        <f>IF(ISBLANK('3.1 Nominal capital stock'!B161),NA(),'3.1 Nominal capital stock'!B161/'Historical population and GDP'!$N158)</f>
        <v>#N/A</v>
      </c>
      <c r="C161" s="41" t="e">
        <f>IF(ISBLANK('3.1 Nominal capital stock'!C161),NA(),'3.1 Nominal capital stock'!C161/'Historical population and GDP'!$N158)</f>
        <v>#N/A</v>
      </c>
      <c r="D161" s="41" t="e">
        <f>IF(ISBLANK('3.1 Nominal capital stock'!D161),NA(),'3.1 Nominal capital stock'!D161/'Historical population and GDP'!$N158)</f>
        <v>#N/A</v>
      </c>
      <c r="E161" s="41" t="e">
        <f>IF(ISBLANK('3.1 Nominal capital stock'!E161),NA(),'3.1 Nominal capital stock'!E161/'Historical population and GDP'!$N158)</f>
        <v>#N/A</v>
      </c>
      <c r="F161" s="41" t="e">
        <f>IF(ISBLANK('3.1 Nominal capital stock'!F161),NA(),'3.1 Nominal capital stock'!F161/'Historical population and GDP'!$N158)</f>
        <v>#N/A</v>
      </c>
      <c r="G161" s="41" t="e">
        <f>IF(ISBLANK('3.1 Nominal capital stock'!G161),NA(),'3.1 Nominal capital stock'!G161/'Historical population and GDP'!$N158)</f>
        <v>#N/A</v>
      </c>
      <c r="H161" s="41" t="e">
        <f>IF(ISBLANK('3.1 Nominal capital stock'!H161),NA(),'3.1 Nominal capital stock'!H161/'Historical population and GDP'!$N158)</f>
        <v>#N/A</v>
      </c>
      <c r="I161" s="41" t="e">
        <f>IF(ISBLANK('3.1 Nominal capital stock'!I161),NA(),'3.1 Nominal capital stock'!I161/'Historical population and GDP'!$N158)</f>
        <v>#N/A</v>
      </c>
      <c r="J161" s="51" t="e">
        <f>IF(ISBLANK('3.1 Nominal capital stock'!J161),NA(),'3.1 Nominal capital stock'!J161/'Historical population and GDP'!$N158)</f>
        <v>#N/A</v>
      </c>
      <c r="K161" s="41" t="e">
        <f>IF(ISBLANK('3.1 Nominal capital stock'!K161),NA(),'3.1 Nominal capital stock'!K161/'Historical population and GDP'!$N158)</f>
        <v>#N/A</v>
      </c>
      <c r="L161" s="41" t="e">
        <f>IF(ISBLANK('3.1 Nominal capital stock'!L161),NA(),'3.1 Nominal capital stock'!L161/'Historical population and GDP'!$N158)</f>
        <v>#N/A</v>
      </c>
      <c r="M161" s="41" t="e">
        <f>IF(ISBLANK('3.1 Nominal capital stock'!M161),NA(),'3.1 Nominal capital stock'!M161/'Historical population and GDP'!$N158)</f>
        <v>#N/A</v>
      </c>
      <c r="N161" s="41" t="e">
        <f>IF(ISBLANK('3.1 Nominal capital stock'!N161),NA(),'3.1 Nominal capital stock'!N161/'Historical population and GDP'!$N158)</f>
        <v>#N/A</v>
      </c>
      <c r="O161" s="41"/>
      <c r="P161" s="41" t="e">
        <f>IF(ISBLANK('3.1 Nominal capital stock'!P161),NA(),'3.1 Nominal capital stock'!P161/'Historical population and GDP'!$N158)</f>
        <v>#N/A</v>
      </c>
      <c r="Q161" s="41" t="e">
        <f>IF(ISBLANK('3.1 Nominal capital stock'!Q161),NA(),'3.1 Nominal capital stock'!Q161/'Historical population and GDP'!$N158)</f>
        <v>#N/A</v>
      </c>
      <c r="R161" s="41" t="e">
        <f>IF(ISBLANK('3.1 Nominal capital stock'!R161),NA(),'3.1 Nominal capital stock'!R161/'Historical population and GDP'!$N158)</f>
        <v>#N/A</v>
      </c>
      <c r="S161" s="13"/>
      <c r="U161" s="13"/>
      <c r="V161" s="13"/>
      <c r="W161" s="13"/>
      <c r="X161" s="13"/>
      <c r="Y161" s="13"/>
      <c r="Z161" s="13"/>
      <c r="AA161" s="13"/>
      <c r="AB161" s="24"/>
      <c r="AC161" s="24"/>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E50E6-9FCE-45B5-B5AF-F524D5F38462}">
  <sheetPr>
    <tabColor theme="5"/>
  </sheetPr>
  <dimension ref="A1:Y164"/>
  <sheetViews>
    <sheetView showGridLines="0" zoomScale="85" zoomScaleNormal="85" workbookViewId="0">
      <pane xSplit="1" ySplit="6" topLeftCell="B7" activePane="bottomRight" state="frozen"/>
      <selection pane="topRight" activeCell="O39" sqref="O39"/>
      <selection pane="bottomLeft" activeCell="O39" sqref="O39"/>
      <selection pane="bottomRight" activeCell="F162" sqref="F162"/>
    </sheetView>
  </sheetViews>
  <sheetFormatPr defaultRowHeight="14.25"/>
  <cols>
    <col min="1" max="1" width="8.75" customWidth="1"/>
    <col min="2" max="14" width="13.25" customWidth="1"/>
    <col min="15" max="15" width="5.125" customWidth="1"/>
    <col min="16" max="25" width="13.25" customWidth="1"/>
  </cols>
  <sheetData>
    <row r="1" spans="1:25" s="11" customFormat="1" ht="30">
      <c r="A1" s="23" t="s">
        <v>68</v>
      </c>
      <c r="B1" s="16" t="s">
        <v>4</v>
      </c>
      <c r="C1" s="16" t="s">
        <v>4</v>
      </c>
      <c r="D1" s="16" t="s">
        <v>4</v>
      </c>
      <c r="E1" s="16" t="s">
        <v>4</v>
      </c>
      <c r="F1" s="16" t="s">
        <v>4</v>
      </c>
      <c r="G1" s="16" t="s">
        <v>4</v>
      </c>
      <c r="H1" s="16" t="s">
        <v>4</v>
      </c>
      <c r="I1" s="16" t="s">
        <v>20</v>
      </c>
      <c r="J1" s="16" t="s">
        <v>20</v>
      </c>
      <c r="K1" s="16" t="s">
        <v>20</v>
      </c>
      <c r="L1" s="16" t="s">
        <v>20</v>
      </c>
      <c r="M1" s="16" t="s">
        <v>20</v>
      </c>
      <c r="N1" s="16" t="s">
        <v>20</v>
      </c>
      <c r="O1" s="16"/>
      <c r="P1" s="16" t="s">
        <v>4</v>
      </c>
      <c r="Q1" s="16" t="s">
        <v>20</v>
      </c>
      <c r="R1" s="16" t="s">
        <v>69</v>
      </c>
      <c r="S1"/>
    </row>
    <row r="2" spans="1:25"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77</v>
      </c>
      <c r="Q2" s="16" t="s">
        <v>78</v>
      </c>
      <c r="R2" s="16" t="s">
        <v>79</v>
      </c>
      <c r="S2"/>
    </row>
    <row r="3" spans="1:25" s="11" customFormat="1" ht="30">
      <c r="A3" s="23" t="s">
        <v>71</v>
      </c>
      <c r="B3" s="16" t="s">
        <v>482</v>
      </c>
      <c r="C3" s="16" t="s">
        <v>482</v>
      </c>
      <c r="D3" s="16" t="s">
        <v>482</v>
      </c>
      <c r="E3" s="16" t="s">
        <v>482</v>
      </c>
      <c r="F3" s="16" t="s">
        <v>482</v>
      </c>
      <c r="G3" s="16" t="s">
        <v>482</v>
      </c>
      <c r="H3" s="16" t="s">
        <v>482</v>
      </c>
      <c r="I3" s="16" t="s">
        <v>482</v>
      </c>
      <c r="J3" s="16" t="s">
        <v>482</v>
      </c>
      <c r="K3" s="16" t="s">
        <v>482</v>
      </c>
      <c r="L3" s="16" t="s">
        <v>482</v>
      </c>
      <c r="M3" s="16" t="s">
        <v>482</v>
      </c>
      <c r="N3" s="16" t="s">
        <v>482</v>
      </c>
      <c r="O3" s="16"/>
      <c r="P3" s="16" t="s">
        <v>482</v>
      </c>
      <c r="Q3" s="16" t="s">
        <v>482</v>
      </c>
      <c r="R3" s="16" t="s">
        <v>482</v>
      </c>
      <c r="S3"/>
    </row>
    <row r="4" spans="1:25" s="11" customFormat="1" ht="104.65" customHeight="1">
      <c r="A4" s="23" t="s">
        <v>43</v>
      </c>
      <c r="B4" s="16" t="s">
        <v>467</v>
      </c>
      <c r="C4" s="16" t="s">
        <v>467</v>
      </c>
      <c r="D4" s="16" t="s">
        <v>467</v>
      </c>
      <c r="E4" s="16" t="s">
        <v>467</v>
      </c>
      <c r="F4" s="16" t="s">
        <v>670</v>
      </c>
      <c r="G4" s="16" t="s">
        <v>540</v>
      </c>
      <c r="H4" s="16" t="s">
        <v>467</v>
      </c>
      <c r="I4" s="16" t="s">
        <v>671</v>
      </c>
      <c r="J4" s="16" t="s">
        <v>672</v>
      </c>
      <c r="K4" s="16" t="s">
        <v>673</v>
      </c>
      <c r="L4" s="16" t="s">
        <v>672</v>
      </c>
      <c r="M4" s="16" t="s">
        <v>674</v>
      </c>
      <c r="N4" s="16" t="s">
        <v>675</v>
      </c>
      <c r="O4" s="16"/>
      <c r="P4" s="16" t="s">
        <v>470</v>
      </c>
      <c r="Q4" s="16" t="s">
        <v>471</v>
      </c>
      <c r="R4" s="16" t="s">
        <v>472</v>
      </c>
      <c r="S4"/>
    </row>
    <row r="5" spans="1:25" s="11" customFormat="1" ht="43.5">
      <c r="A5" s="23" t="s">
        <v>73</v>
      </c>
      <c r="B5" s="16" t="s">
        <v>484</v>
      </c>
      <c r="C5" s="16" t="s">
        <v>484</v>
      </c>
      <c r="D5" s="16" t="s">
        <v>484</v>
      </c>
      <c r="E5" s="16" t="s">
        <v>484</v>
      </c>
      <c r="F5" s="16" t="s">
        <v>484</v>
      </c>
      <c r="G5" s="16" t="s">
        <v>484</v>
      </c>
      <c r="H5" s="16" t="s">
        <v>484</v>
      </c>
      <c r="I5" s="16" t="s">
        <v>484</v>
      </c>
      <c r="J5" s="16" t="s">
        <v>484</v>
      </c>
      <c r="K5" s="16" t="s">
        <v>484</v>
      </c>
      <c r="L5" s="16" t="s">
        <v>484</v>
      </c>
      <c r="M5" s="16" t="s">
        <v>484</v>
      </c>
      <c r="N5" s="16" t="s">
        <v>484</v>
      </c>
      <c r="O5" s="16"/>
      <c r="P5" s="16" t="s">
        <v>484</v>
      </c>
      <c r="Q5" s="16" t="s">
        <v>484</v>
      </c>
      <c r="R5" s="16" t="s">
        <v>484</v>
      </c>
      <c r="S5"/>
    </row>
    <row r="6" spans="1:25"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c r="S6"/>
    </row>
    <row r="7" spans="1:25" ht="15">
      <c r="A7" s="25" t="s">
        <v>56</v>
      </c>
      <c r="B7" s="4"/>
      <c r="C7" s="4"/>
      <c r="D7" s="4"/>
      <c r="E7" s="4"/>
      <c r="F7" s="4"/>
      <c r="G7" s="4"/>
      <c r="H7" s="4"/>
      <c r="I7" s="4"/>
      <c r="J7" s="4"/>
      <c r="K7" s="4"/>
      <c r="L7" s="4"/>
      <c r="M7" s="4"/>
      <c r="N7" s="4"/>
      <c r="O7" s="4"/>
      <c r="P7" s="4"/>
      <c r="Q7" s="4"/>
      <c r="R7" s="4"/>
    </row>
    <row r="8" spans="1:25">
      <c r="A8" s="4">
        <v>1870</v>
      </c>
      <c r="B8" s="8" t="e">
        <f>IF(ISBLANK('3.1 Nominal capital stock'!B8),NA(),'3.1 Nominal capital stock'!B8/'Historical population and GDP'!$L5/1000000)</f>
        <v>#N/A</v>
      </c>
      <c r="C8" s="8">
        <f>IF(ISBLANK('3.1 Nominal capital stock'!C8),NA(),'3.1 Nominal capital stock'!C8/'Historical population and GDP'!$L5/1000000)</f>
        <v>1.36721954468552E-2</v>
      </c>
      <c r="D8" s="8">
        <f>IF(ISBLANK('3.1 Nominal capital stock'!D8),NA(),'3.1 Nominal capital stock'!D8/'Historical population and GDP'!$L5/1000000)</f>
        <v>1.36721954468552E-2</v>
      </c>
      <c r="E8" s="8">
        <f>IF(ISBLANK('3.1 Nominal capital stock'!E8),NA(),'3.1 Nominal capital stock'!E8/'Historical population and GDP'!$L5/1000000)</f>
        <v>7.4622076083770431E-2</v>
      </c>
      <c r="F8" s="8" t="e">
        <f>IF(ISBLANK('3.1 Nominal capital stock'!F8),NA(),'3.1 Nominal capital stock'!F8/'Historical population and GDP'!$L5/1000000)</f>
        <v>#N/A</v>
      </c>
      <c r="G8" s="8" t="e">
        <f>IF(ISBLANK('3.1 Nominal capital stock'!G8),NA(),'3.1 Nominal capital stock'!G8/'Historical population and GDP'!$L5/1000000)</f>
        <v>#N/A</v>
      </c>
      <c r="H8" s="8">
        <f>IF(ISBLANK('3.1 Nominal capital stock'!H8),NA(),'3.1 Nominal capital stock'!H8/'Historical population and GDP'!$L5/1000000)</f>
        <v>2.7685130967152272E-3</v>
      </c>
      <c r="I8" s="8" t="e">
        <f>IF(ISBLANK('3.1 Nominal capital stock'!I8),NA(),'3.1 Nominal capital stock'!I8/'Historical population and GDP'!$L5/1000000)</f>
        <v>#N/A</v>
      </c>
      <c r="J8" s="26" t="e">
        <f>IF(ISBLANK('3.1 Nominal capital stock'!J8),NA(),'3.1 Nominal capital stock'!J8/'Historical population and GDP'!$L5/1000000)</f>
        <v>#N/A</v>
      </c>
      <c r="K8" s="8" t="e">
        <f>IF(ISBLANK('3.1 Nominal capital stock'!K8),NA(),'3.1 Nominal capital stock'!K8/'Historical population and GDP'!$L5/1000000)</f>
        <v>#N/A</v>
      </c>
      <c r="L8" s="8" t="e">
        <f>IF(ISBLANK('3.1 Nominal capital stock'!L8),NA(),'3.1 Nominal capital stock'!L8/'Historical population and GDP'!$L5/1000000)</f>
        <v>#N/A</v>
      </c>
      <c r="M8" s="8" t="e">
        <f>IF(ISBLANK('3.1 Nominal capital stock'!M8),NA(),'3.1 Nominal capital stock'!M8/'Historical population and GDP'!$L5/1000000)</f>
        <v>#N/A</v>
      </c>
      <c r="N8" s="8" t="e">
        <f>IF(ISBLANK('3.1 Nominal capital stock'!N8),NA(),'3.1 Nominal capital stock'!N8/'Historical population and GDP'!$L5/1000000)</f>
        <v>#N/A</v>
      </c>
      <c r="O8" s="8"/>
      <c r="P8" s="8">
        <f>IF(ISBLANK('3.1 Nominal capital stock'!P8),NA(),'3.1 Nominal capital stock'!P8/'Historical population and GDP'!$L5/1000000)</f>
        <v>9.1062784627340868E-2</v>
      </c>
      <c r="Q8" s="8" t="e">
        <f>IF(ISBLANK('3.1 Nominal capital stock'!Q8),NA(),'3.1 Nominal capital stock'!Q8/'Historical population and GDP'!$L5/1000000)</f>
        <v>#N/A</v>
      </c>
      <c r="R8" s="8">
        <f>IF(ISBLANK('3.1 Nominal capital stock'!R8),NA(),'3.1 Nominal capital stock'!R8/'Historical population and GDP'!$L5/1000000)</f>
        <v>9.1062784627340868E-2</v>
      </c>
      <c r="T8" s="35"/>
      <c r="U8" s="17"/>
      <c r="V8" s="17"/>
      <c r="W8" s="17"/>
      <c r="X8" s="17"/>
      <c r="Y8" s="17"/>
    </row>
    <row r="9" spans="1:25">
      <c r="A9" s="4">
        <f t="shared" ref="A9:A72" si="0">A8+1</f>
        <v>1871</v>
      </c>
      <c r="B9" s="8" t="e">
        <f>IF(ISBLANK('3.1 Nominal capital stock'!B9),NA(),'3.1 Nominal capital stock'!B9/'Historical population and GDP'!$L6/1000000)</f>
        <v>#N/A</v>
      </c>
      <c r="C9" s="8">
        <f>IF(ISBLANK('3.1 Nominal capital stock'!C9),NA(),'3.1 Nominal capital stock'!C9/'Historical population and GDP'!$L6/1000000)</f>
        <v>2.3191804310997932E-2</v>
      </c>
      <c r="D9" s="8">
        <f>IF(ISBLANK('3.1 Nominal capital stock'!D9),NA(),'3.1 Nominal capital stock'!D9/'Historical population and GDP'!$L6/1000000)</f>
        <v>2.3191804310997932E-2</v>
      </c>
      <c r="E9" s="8">
        <f>IF(ISBLANK('3.1 Nominal capital stock'!E9),NA(),'3.1 Nominal capital stock'!E9/'Historical population and GDP'!$L6/1000000)</f>
        <v>0.13026424664401642</v>
      </c>
      <c r="F9" s="8" t="e">
        <f>IF(ISBLANK('3.1 Nominal capital stock'!F9),NA(),'3.1 Nominal capital stock'!F9/'Historical population and GDP'!$L6/1000000)</f>
        <v>#N/A</v>
      </c>
      <c r="G9" s="8" t="e">
        <f>IF(ISBLANK('3.1 Nominal capital stock'!G9),NA(),'3.1 Nominal capital stock'!G9/'Historical population and GDP'!$L6/1000000)</f>
        <v>#N/A</v>
      </c>
      <c r="H9" s="8">
        <f>IF(ISBLANK('3.1 Nominal capital stock'!H9),NA(),'3.1 Nominal capital stock'!H9/'Historical population and GDP'!$L6/1000000)</f>
        <v>5.1657757265929976E-3</v>
      </c>
      <c r="I9" s="8" t="e">
        <f>IF(ISBLANK('3.1 Nominal capital stock'!I9),NA(),'3.1 Nominal capital stock'!I9/'Historical population and GDP'!$L6/1000000)</f>
        <v>#N/A</v>
      </c>
      <c r="J9" s="26" t="e">
        <f>IF(ISBLANK('3.1 Nominal capital stock'!J9),NA(),'3.1 Nominal capital stock'!J9/'Historical population and GDP'!$L6/1000000)</f>
        <v>#N/A</v>
      </c>
      <c r="K9" s="8" t="e">
        <f>IF(ISBLANK('3.1 Nominal capital stock'!K9),NA(),'3.1 Nominal capital stock'!K9/'Historical population and GDP'!$L6/1000000)</f>
        <v>#N/A</v>
      </c>
      <c r="L9" s="8" t="e">
        <f>IF(ISBLANK('3.1 Nominal capital stock'!L9),NA(),'3.1 Nominal capital stock'!L9/'Historical population and GDP'!$L6/1000000)</f>
        <v>#N/A</v>
      </c>
      <c r="M9" s="8" t="e">
        <f>IF(ISBLANK('3.1 Nominal capital stock'!M9),NA(),'3.1 Nominal capital stock'!M9/'Historical population and GDP'!$L6/1000000)</f>
        <v>#N/A</v>
      </c>
      <c r="N9" s="8" t="e">
        <f>IF(ISBLANK('3.1 Nominal capital stock'!N9),NA(),'3.1 Nominal capital stock'!N9/'Historical population and GDP'!$L6/1000000)</f>
        <v>#N/A</v>
      </c>
      <c r="O9" s="8"/>
      <c r="P9" s="8">
        <f>IF(ISBLANK('3.1 Nominal capital stock'!P9),NA(),'3.1 Nominal capital stock'!P9/'Historical population and GDP'!$L6/1000000)</f>
        <v>0.15862182668160735</v>
      </c>
      <c r="Q9" s="8" t="e">
        <f>IF(ISBLANK('3.1 Nominal capital stock'!Q9),NA(),'3.1 Nominal capital stock'!Q9/'Historical population and GDP'!$L6/1000000)</f>
        <v>#N/A</v>
      </c>
      <c r="R9" s="8">
        <f>IF(ISBLANK('3.1 Nominal capital stock'!R9),NA(),'3.1 Nominal capital stock'!R9/'Historical population and GDP'!$L6/1000000)</f>
        <v>0.15862182668160735</v>
      </c>
      <c r="T9" s="35"/>
      <c r="U9" s="17"/>
      <c r="V9" s="17"/>
      <c r="W9" s="17"/>
      <c r="X9" s="17"/>
      <c r="Y9" s="17"/>
    </row>
    <row r="10" spans="1:25">
      <c r="A10" s="4">
        <f t="shared" si="0"/>
        <v>1872</v>
      </c>
      <c r="B10" s="8" t="e">
        <f>IF(ISBLANK('3.1 Nominal capital stock'!B10),NA(),'3.1 Nominal capital stock'!B10/'Historical population and GDP'!$L7/1000000)</f>
        <v>#N/A</v>
      </c>
      <c r="C10" s="8">
        <f>IF(ISBLANK('3.1 Nominal capital stock'!C10),NA(),'3.1 Nominal capital stock'!C10/'Historical population and GDP'!$L7/1000000)</f>
        <v>3.6551636715415933E-2</v>
      </c>
      <c r="D10" s="8">
        <f>IF(ISBLANK('3.1 Nominal capital stock'!D10),NA(),'3.1 Nominal capital stock'!D10/'Historical population and GDP'!$L7/1000000)</f>
        <v>3.6551636715415933E-2</v>
      </c>
      <c r="E10" s="8">
        <f>IF(ISBLANK('3.1 Nominal capital stock'!E10),NA(),'3.1 Nominal capital stock'!E10/'Historical population and GDP'!$L7/1000000)</f>
        <v>0.1798913885405764</v>
      </c>
      <c r="F10" s="8" t="e">
        <f>IF(ISBLANK('3.1 Nominal capital stock'!F10),NA(),'3.1 Nominal capital stock'!F10/'Historical population and GDP'!$L7/1000000)</f>
        <v>#N/A</v>
      </c>
      <c r="G10" s="8" t="e">
        <f>IF(ISBLANK('3.1 Nominal capital stock'!G10),NA(),'3.1 Nominal capital stock'!G10/'Historical population and GDP'!$L7/1000000)</f>
        <v>#N/A</v>
      </c>
      <c r="H10" s="8">
        <f>IF(ISBLANK('3.1 Nominal capital stock'!H10),NA(),'3.1 Nominal capital stock'!H10/'Historical population and GDP'!$L7/1000000)</f>
        <v>5.9290533709498204E-3</v>
      </c>
      <c r="I10" s="8" t="e">
        <f>IF(ISBLANK('3.1 Nominal capital stock'!I10),NA(),'3.1 Nominal capital stock'!I10/'Historical population and GDP'!$L7/1000000)</f>
        <v>#N/A</v>
      </c>
      <c r="J10" s="26" t="e">
        <f>IF(ISBLANK('3.1 Nominal capital stock'!J10),NA(),'3.1 Nominal capital stock'!J10/'Historical population and GDP'!$L7/1000000)</f>
        <v>#N/A</v>
      </c>
      <c r="K10" s="8" t="e">
        <f>IF(ISBLANK('3.1 Nominal capital stock'!K10),NA(),'3.1 Nominal capital stock'!K10/'Historical population and GDP'!$L7/1000000)</f>
        <v>#N/A</v>
      </c>
      <c r="L10" s="8" t="e">
        <f>IF(ISBLANK('3.1 Nominal capital stock'!L10),NA(),'3.1 Nominal capital stock'!L10/'Historical population and GDP'!$L7/1000000)</f>
        <v>#N/A</v>
      </c>
      <c r="M10" s="8" t="e">
        <f>IF(ISBLANK('3.1 Nominal capital stock'!M10),NA(),'3.1 Nominal capital stock'!M10/'Historical population and GDP'!$L7/1000000)</f>
        <v>#N/A</v>
      </c>
      <c r="N10" s="8" t="e">
        <f>IF(ISBLANK('3.1 Nominal capital stock'!N10),NA(),'3.1 Nominal capital stock'!N10/'Historical population and GDP'!$L7/1000000)</f>
        <v>#N/A</v>
      </c>
      <c r="O10" s="8"/>
      <c r="P10" s="8">
        <f>IF(ISBLANK('3.1 Nominal capital stock'!P10),NA(),'3.1 Nominal capital stock'!P10/'Historical population and GDP'!$L7/1000000)</f>
        <v>0.22237207862694219</v>
      </c>
      <c r="Q10" s="8" t="e">
        <f>IF(ISBLANK('3.1 Nominal capital stock'!Q10),NA(),'3.1 Nominal capital stock'!Q10/'Historical population and GDP'!$L7/1000000)</f>
        <v>#N/A</v>
      </c>
      <c r="R10" s="8">
        <f>IF(ISBLANK('3.1 Nominal capital stock'!R10),NA(),'3.1 Nominal capital stock'!R10/'Historical population and GDP'!$L7/1000000)</f>
        <v>0.22237207862694219</v>
      </c>
      <c r="T10" s="35"/>
      <c r="U10" s="17"/>
      <c r="V10" s="17"/>
      <c r="W10" s="17"/>
      <c r="X10" s="17"/>
      <c r="Y10" s="17"/>
    </row>
    <row r="11" spans="1:25">
      <c r="A11" s="4">
        <f t="shared" si="0"/>
        <v>1873</v>
      </c>
      <c r="B11" s="8" t="e">
        <f>IF(ISBLANK('3.1 Nominal capital stock'!B11),NA(),'3.1 Nominal capital stock'!B11/'Historical population and GDP'!$L8/1000000)</f>
        <v>#N/A</v>
      </c>
      <c r="C11" s="8">
        <f>IF(ISBLANK('3.1 Nominal capital stock'!C11),NA(),'3.1 Nominal capital stock'!C11/'Historical population and GDP'!$L8/1000000)</f>
        <v>5.4910828043810651E-2</v>
      </c>
      <c r="D11" s="8">
        <f>IF(ISBLANK('3.1 Nominal capital stock'!D11),NA(),'3.1 Nominal capital stock'!D11/'Historical population and GDP'!$L8/1000000)</f>
        <v>5.4910828043810651E-2</v>
      </c>
      <c r="E11" s="8">
        <f>IF(ISBLANK('3.1 Nominal capital stock'!E11),NA(),'3.1 Nominal capital stock'!E11/'Historical population and GDP'!$L8/1000000)</f>
        <v>0.21348899738904836</v>
      </c>
      <c r="F11" s="8" t="e">
        <f>IF(ISBLANK('3.1 Nominal capital stock'!F11),NA(),'3.1 Nominal capital stock'!F11/'Historical population and GDP'!$L8/1000000)</f>
        <v>#N/A</v>
      </c>
      <c r="G11" s="8" t="e">
        <f>IF(ISBLANK('3.1 Nominal capital stock'!G11),NA(),'3.1 Nominal capital stock'!G11/'Historical population and GDP'!$L8/1000000)</f>
        <v>#N/A</v>
      </c>
      <c r="H11" s="8">
        <f>IF(ISBLANK('3.1 Nominal capital stock'!H11),NA(),'3.1 Nominal capital stock'!H11/'Historical population and GDP'!$L8/1000000)</f>
        <v>8.5742152603773981E-3</v>
      </c>
      <c r="I11" s="8" t="e">
        <f>IF(ISBLANK('3.1 Nominal capital stock'!I11),NA(),'3.1 Nominal capital stock'!I11/'Historical population and GDP'!$L8/1000000)</f>
        <v>#N/A</v>
      </c>
      <c r="J11" s="26" t="e">
        <f>IF(ISBLANK('3.1 Nominal capital stock'!J11),NA(),'3.1 Nominal capital stock'!J11/'Historical population and GDP'!$L8/1000000)</f>
        <v>#N/A</v>
      </c>
      <c r="K11" s="8" t="e">
        <f>IF(ISBLANK('3.1 Nominal capital stock'!K11),NA(),'3.1 Nominal capital stock'!K11/'Historical population and GDP'!$L8/1000000)</f>
        <v>#N/A</v>
      </c>
      <c r="L11" s="8" t="e">
        <f>IF(ISBLANK('3.1 Nominal capital stock'!L11),NA(),'3.1 Nominal capital stock'!L11/'Historical population and GDP'!$L8/1000000)</f>
        <v>#N/A</v>
      </c>
      <c r="M11" s="8" t="e">
        <f>IF(ISBLANK('3.1 Nominal capital stock'!M11),NA(),'3.1 Nominal capital stock'!M11/'Historical population and GDP'!$L8/1000000)</f>
        <v>#N/A</v>
      </c>
      <c r="N11" s="8" t="e">
        <f>IF(ISBLANK('3.1 Nominal capital stock'!N11),NA(),'3.1 Nominal capital stock'!N11/'Historical population and GDP'!$L8/1000000)</f>
        <v>#N/A</v>
      </c>
      <c r="O11" s="8"/>
      <c r="P11" s="8">
        <f>IF(ISBLANK('3.1 Nominal capital stock'!P11),NA(),'3.1 Nominal capital stock'!P11/'Historical population and GDP'!$L8/1000000)</f>
        <v>0.27697404069323639</v>
      </c>
      <c r="Q11" s="8" t="e">
        <f>IF(ISBLANK('3.1 Nominal capital stock'!Q11),NA(),'3.1 Nominal capital stock'!Q11/'Historical population and GDP'!$L8/1000000)</f>
        <v>#N/A</v>
      </c>
      <c r="R11" s="8">
        <f>IF(ISBLANK('3.1 Nominal capital stock'!R11),NA(),'3.1 Nominal capital stock'!R11/'Historical population and GDP'!$L8/1000000)</f>
        <v>0.27697404069323639</v>
      </c>
      <c r="T11" s="35"/>
      <c r="U11" s="17"/>
      <c r="V11" s="17"/>
      <c r="W11" s="17"/>
      <c r="X11" s="17"/>
      <c r="Y11" s="17"/>
    </row>
    <row r="12" spans="1:25">
      <c r="A12" s="4">
        <f t="shared" si="0"/>
        <v>1874</v>
      </c>
      <c r="B12" s="8" t="e">
        <f>IF(ISBLANK('3.1 Nominal capital stock'!B12),NA(),'3.1 Nominal capital stock'!B12/'Historical population and GDP'!$L9/1000000)</f>
        <v>#N/A</v>
      </c>
      <c r="C12" s="8">
        <f>IF(ISBLANK('3.1 Nominal capital stock'!C12),NA(),'3.1 Nominal capital stock'!C12/'Historical population and GDP'!$L9/1000000)</f>
        <v>7.2974173763522082E-2</v>
      </c>
      <c r="D12" s="8">
        <f>IF(ISBLANK('3.1 Nominal capital stock'!D12),NA(),'3.1 Nominal capital stock'!D12/'Historical population and GDP'!$L9/1000000)</f>
        <v>7.2974173763522082E-2</v>
      </c>
      <c r="E12" s="8">
        <f>IF(ISBLANK('3.1 Nominal capital stock'!E12),NA(),'3.1 Nominal capital stock'!E12/'Historical population and GDP'!$L9/1000000)</f>
        <v>0.21581196616598003</v>
      </c>
      <c r="F12" s="8" t="e">
        <f>IF(ISBLANK('3.1 Nominal capital stock'!F12),NA(),'3.1 Nominal capital stock'!F12/'Historical population and GDP'!$L9/1000000)</f>
        <v>#N/A</v>
      </c>
      <c r="G12" s="8" t="e">
        <f>IF(ISBLANK('3.1 Nominal capital stock'!G12),NA(),'3.1 Nominal capital stock'!G12/'Historical population and GDP'!$L9/1000000)</f>
        <v>#N/A</v>
      </c>
      <c r="H12" s="8">
        <f>IF(ISBLANK('3.1 Nominal capital stock'!H12),NA(),'3.1 Nominal capital stock'!H12/'Historical population and GDP'!$L9/1000000)</f>
        <v>6.9918672711937408E-3</v>
      </c>
      <c r="I12" s="8" t="e">
        <f>IF(ISBLANK('3.1 Nominal capital stock'!I12),NA(),'3.1 Nominal capital stock'!I12/'Historical population and GDP'!$L9/1000000)</f>
        <v>#N/A</v>
      </c>
      <c r="J12" s="26" t="e">
        <f>IF(ISBLANK('3.1 Nominal capital stock'!J12),NA(),'3.1 Nominal capital stock'!J12/'Historical population and GDP'!$L9/1000000)</f>
        <v>#N/A</v>
      </c>
      <c r="K12" s="8" t="e">
        <f>IF(ISBLANK('3.1 Nominal capital stock'!K12),NA(),'3.1 Nominal capital stock'!K12/'Historical population and GDP'!$L9/1000000)</f>
        <v>#N/A</v>
      </c>
      <c r="L12" s="8" t="e">
        <f>IF(ISBLANK('3.1 Nominal capital stock'!L12),NA(),'3.1 Nominal capital stock'!L12/'Historical population and GDP'!$L9/1000000)</f>
        <v>#N/A</v>
      </c>
      <c r="M12" s="8" t="e">
        <f>IF(ISBLANK('3.1 Nominal capital stock'!M12),NA(),'3.1 Nominal capital stock'!M12/'Historical population and GDP'!$L9/1000000)</f>
        <v>#N/A</v>
      </c>
      <c r="N12" s="8" t="e">
        <f>IF(ISBLANK('3.1 Nominal capital stock'!N12),NA(),'3.1 Nominal capital stock'!N12/'Historical population and GDP'!$L9/1000000)</f>
        <v>#N/A</v>
      </c>
      <c r="O12" s="8"/>
      <c r="P12" s="8">
        <f>IF(ISBLANK('3.1 Nominal capital stock'!P12),NA(),'3.1 Nominal capital stock'!P12/'Historical population and GDP'!$L9/1000000)</f>
        <v>0.29577800720069586</v>
      </c>
      <c r="Q12" s="8" t="e">
        <f>IF(ISBLANK('3.1 Nominal capital stock'!Q12),NA(),'3.1 Nominal capital stock'!Q12/'Historical population and GDP'!$L9/1000000)</f>
        <v>#N/A</v>
      </c>
      <c r="R12" s="8">
        <f>IF(ISBLANK('3.1 Nominal capital stock'!R12),NA(),'3.1 Nominal capital stock'!R12/'Historical population and GDP'!$L9/1000000)</f>
        <v>0.29577800720069586</v>
      </c>
      <c r="T12" s="35"/>
      <c r="U12" s="17"/>
      <c r="V12" s="17"/>
      <c r="W12" s="17"/>
      <c r="X12" s="17"/>
      <c r="Y12" s="17"/>
    </row>
    <row r="13" spans="1:25">
      <c r="A13" s="4">
        <f t="shared" si="0"/>
        <v>1875</v>
      </c>
      <c r="B13" s="8" t="e">
        <f>IF(ISBLANK('3.1 Nominal capital stock'!B13),NA(),'3.1 Nominal capital stock'!B13/'Historical population and GDP'!$L10/1000000)</f>
        <v>#N/A</v>
      </c>
      <c r="C13" s="8">
        <f>IF(ISBLANK('3.1 Nominal capital stock'!C13),NA(),'3.1 Nominal capital stock'!C13/'Historical population and GDP'!$L10/1000000)</f>
        <v>9.3890424034268338E-2</v>
      </c>
      <c r="D13" s="8">
        <f>IF(ISBLANK('3.1 Nominal capital stock'!D13),NA(),'3.1 Nominal capital stock'!D13/'Historical population and GDP'!$L10/1000000)</f>
        <v>9.3890424034268338E-2</v>
      </c>
      <c r="E13" s="8">
        <f>IF(ISBLANK('3.1 Nominal capital stock'!E13),NA(),'3.1 Nominal capital stock'!E13/'Historical population and GDP'!$L10/1000000)</f>
        <v>0.24608334367281887</v>
      </c>
      <c r="F13" s="8" t="e">
        <f>IF(ISBLANK('3.1 Nominal capital stock'!F13),NA(),'3.1 Nominal capital stock'!F13/'Historical population and GDP'!$L10/1000000)</f>
        <v>#N/A</v>
      </c>
      <c r="G13" s="8" t="e">
        <f>IF(ISBLANK('3.1 Nominal capital stock'!G13),NA(),'3.1 Nominal capital stock'!G13/'Historical population and GDP'!$L10/1000000)</f>
        <v>#N/A</v>
      </c>
      <c r="H13" s="8">
        <f>IF(ISBLANK('3.1 Nominal capital stock'!H13),NA(),'3.1 Nominal capital stock'!H13/'Historical population and GDP'!$L10/1000000)</f>
        <v>8.4049218115662301E-3</v>
      </c>
      <c r="I13" s="8" t="e">
        <f>IF(ISBLANK('3.1 Nominal capital stock'!I13),NA(),'3.1 Nominal capital stock'!I13/'Historical population and GDP'!$L10/1000000)</f>
        <v>#N/A</v>
      </c>
      <c r="J13" s="26" t="e">
        <f>IF(ISBLANK('3.1 Nominal capital stock'!J13),NA(),'3.1 Nominal capital stock'!J13/'Historical population and GDP'!$L10/1000000)</f>
        <v>#N/A</v>
      </c>
      <c r="K13" s="8" t="e">
        <f>IF(ISBLANK('3.1 Nominal capital stock'!K13),NA(),'3.1 Nominal capital stock'!K13/'Historical population and GDP'!$L10/1000000)</f>
        <v>#N/A</v>
      </c>
      <c r="L13" s="8" t="e">
        <f>IF(ISBLANK('3.1 Nominal capital stock'!L13),NA(),'3.1 Nominal capital stock'!L13/'Historical population and GDP'!$L10/1000000)</f>
        <v>#N/A</v>
      </c>
      <c r="M13" s="8" t="e">
        <f>IF(ISBLANK('3.1 Nominal capital stock'!M13),NA(),'3.1 Nominal capital stock'!M13/'Historical population and GDP'!$L10/1000000)</f>
        <v>#N/A</v>
      </c>
      <c r="N13" s="8" t="e">
        <f>IF(ISBLANK('3.1 Nominal capital stock'!N13),NA(),'3.1 Nominal capital stock'!N13/'Historical population and GDP'!$L10/1000000)</f>
        <v>#N/A</v>
      </c>
      <c r="O13" s="8"/>
      <c r="P13" s="8">
        <f>IF(ISBLANK('3.1 Nominal capital stock'!P13),NA(),'3.1 Nominal capital stock'!P13/'Historical population and GDP'!$L10/1000000)</f>
        <v>0.34837868951865342</v>
      </c>
      <c r="Q13" s="8" t="e">
        <f>IF(ISBLANK('3.1 Nominal capital stock'!Q13),NA(),'3.1 Nominal capital stock'!Q13/'Historical population and GDP'!$L10/1000000)</f>
        <v>#N/A</v>
      </c>
      <c r="R13" s="8">
        <f>IF(ISBLANK('3.1 Nominal capital stock'!R13),NA(),'3.1 Nominal capital stock'!R13/'Historical population and GDP'!$L10/1000000)</f>
        <v>0.34837868951865342</v>
      </c>
      <c r="T13" s="35"/>
      <c r="U13" s="17"/>
      <c r="V13" s="17"/>
      <c r="W13" s="17"/>
      <c r="X13" s="17"/>
      <c r="Y13" s="17"/>
    </row>
    <row r="14" spans="1:25">
      <c r="A14" s="4">
        <f t="shared" si="0"/>
        <v>1876</v>
      </c>
      <c r="B14" s="8" t="e">
        <f>IF(ISBLANK('3.1 Nominal capital stock'!B14),NA(),'3.1 Nominal capital stock'!B14/'Historical population and GDP'!$L11/1000000)</f>
        <v>#N/A</v>
      </c>
      <c r="C14" s="8">
        <f>IF(ISBLANK('3.1 Nominal capital stock'!C14),NA(),'3.1 Nominal capital stock'!C14/'Historical population and GDP'!$L11/1000000)</f>
        <v>0.10195869146870554</v>
      </c>
      <c r="D14" s="8">
        <f>IF(ISBLANK('3.1 Nominal capital stock'!D14),NA(),'3.1 Nominal capital stock'!D14/'Historical population and GDP'!$L11/1000000)</f>
        <v>0.10195869146870554</v>
      </c>
      <c r="E14" s="8">
        <f>IF(ISBLANK('3.1 Nominal capital stock'!E14),NA(),'3.1 Nominal capital stock'!E14/'Historical population and GDP'!$L11/1000000)</f>
        <v>0.26963943888789343</v>
      </c>
      <c r="F14" s="8" t="e">
        <f>IF(ISBLANK('3.1 Nominal capital stock'!F14),NA(),'3.1 Nominal capital stock'!F14/'Historical population and GDP'!$L11/1000000)</f>
        <v>#N/A</v>
      </c>
      <c r="G14" s="8" t="e">
        <f>IF(ISBLANK('3.1 Nominal capital stock'!G14),NA(),'3.1 Nominal capital stock'!G14/'Historical population and GDP'!$L11/1000000)</f>
        <v>#N/A</v>
      </c>
      <c r="H14" s="8">
        <f>IF(ISBLANK('3.1 Nominal capital stock'!H14),NA(),'3.1 Nominal capital stock'!H14/'Historical population and GDP'!$L11/1000000)</f>
        <v>1.1482180203022019E-2</v>
      </c>
      <c r="I14" s="8" t="e">
        <f>IF(ISBLANK('3.1 Nominal capital stock'!I14),NA(),'3.1 Nominal capital stock'!I14/'Historical population and GDP'!$L11/1000000)</f>
        <v>#N/A</v>
      </c>
      <c r="J14" s="26" t="e">
        <f>IF(ISBLANK('3.1 Nominal capital stock'!J14),NA(),'3.1 Nominal capital stock'!J14/'Historical population and GDP'!$L11/1000000)</f>
        <v>#N/A</v>
      </c>
      <c r="K14" s="8" t="e">
        <f>IF(ISBLANK('3.1 Nominal capital stock'!K14),NA(),'3.1 Nominal capital stock'!K14/'Historical population and GDP'!$L11/1000000)</f>
        <v>#N/A</v>
      </c>
      <c r="L14" s="8" t="e">
        <f>IF(ISBLANK('3.1 Nominal capital stock'!L14),NA(),'3.1 Nominal capital stock'!L14/'Historical population and GDP'!$L11/1000000)</f>
        <v>#N/A</v>
      </c>
      <c r="M14" s="8" t="e">
        <f>IF(ISBLANK('3.1 Nominal capital stock'!M14),NA(),'3.1 Nominal capital stock'!M14/'Historical population and GDP'!$L11/1000000)</f>
        <v>#N/A</v>
      </c>
      <c r="N14" s="8" t="e">
        <f>IF(ISBLANK('3.1 Nominal capital stock'!N14),NA(),'3.1 Nominal capital stock'!N14/'Historical population and GDP'!$L11/1000000)</f>
        <v>#N/A</v>
      </c>
      <c r="O14" s="8"/>
      <c r="P14" s="8">
        <f>IF(ISBLANK('3.1 Nominal capital stock'!P14),NA(),'3.1 Nominal capital stock'!P14/'Historical population and GDP'!$L11/1000000)</f>
        <v>0.383080310559621</v>
      </c>
      <c r="Q14" s="8" t="e">
        <f>IF(ISBLANK('3.1 Nominal capital stock'!Q14),NA(),'3.1 Nominal capital stock'!Q14/'Historical population and GDP'!$L11/1000000)</f>
        <v>#N/A</v>
      </c>
      <c r="R14" s="8">
        <f>IF(ISBLANK('3.1 Nominal capital stock'!R14),NA(),'3.1 Nominal capital stock'!R14/'Historical population and GDP'!$L11/1000000)</f>
        <v>0.383080310559621</v>
      </c>
      <c r="T14" s="35"/>
      <c r="U14" s="17"/>
      <c r="V14" s="17"/>
      <c r="W14" s="17"/>
      <c r="X14" s="17"/>
      <c r="Y14" s="17"/>
    </row>
    <row r="15" spans="1:25">
      <c r="A15" s="4">
        <f t="shared" si="0"/>
        <v>1877</v>
      </c>
      <c r="B15" s="8" t="e">
        <f>IF(ISBLANK('3.1 Nominal capital stock'!B15),NA(),'3.1 Nominal capital stock'!B15/'Historical population and GDP'!$L12/1000000)</f>
        <v>#N/A</v>
      </c>
      <c r="C15" s="8">
        <f>IF(ISBLANK('3.1 Nominal capital stock'!C15),NA(),'3.1 Nominal capital stock'!C15/'Historical population and GDP'!$L12/1000000)</f>
        <v>9.6541148610325284E-2</v>
      </c>
      <c r="D15" s="8">
        <f>IF(ISBLANK('3.1 Nominal capital stock'!D15),NA(),'3.1 Nominal capital stock'!D15/'Historical population and GDP'!$L12/1000000)</f>
        <v>9.6541148610325284E-2</v>
      </c>
      <c r="E15" s="8">
        <f>IF(ISBLANK('3.1 Nominal capital stock'!E15),NA(),'3.1 Nominal capital stock'!E15/'Historical population and GDP'!$L12/1000000)</f>
        <v>0.25399488990996844</v>
      </c>
      <c r="F15" s="8" t="e">
        <f>IF(ISBLANK('3.1 Nominal capital stock'!F15),NA(),'3.1 Nominal capital stock'!F15/'Historical population and GDP'!$L12/1000000)</f>
        <v>#N/A</v>
      </c>
      <c r="G15" s="8" t="e">
        <f>IF(ISBLANK('3.1 Nominal capital stock'!G15),NA(),'3.1 Nominal capital stock'!G15/'Historical population and GDP'!$L12/1000000)</f>
        <v>#N/A</v>
      </c>
      <c r="H15" s="8">
        <f>IF(ISBLANK('3.1 Nominal capital stock'!H15),NA(),'3.1 Nominal capital stock'!H15/'Historical population and GDP'!$L12/1000000)</f>
        <v>9.1438160367588641E-3</v>
      </c>
      <c r="I15" s="8" t="e">
        <f>IF(ISBLANK('3.1 Nominal capital stock'!I15),NA(),'3.1 Nominal capital stock'!I15/'Historical population and GDP'!$L12/1000000)</f>
        <v>#N/A</v>
      </c>
      <c r="J15" s="26" t="e">
        <f>IF(ISBLANK('3.1 Nominal capital stock'!J15),NA(),'3.1 Nominal capital stock'!J15/'Historical population and GDP'!$L12/1000000)</f>
        <v>#N/A</v>
      </c>
      <c r="K15" s="8" t="e">
        <f>IF(ISBLANK('3.1 Nominal capital stock'!K15),NA(),'3.1 Nominal capital stock'!K15/'Historical population and GDP'!$L12/1000000)</f>
        <v>#N/A</v>
      </c>
      <c r="L15" s="8" t="e">
        <f>IF(ISBLANK('3.1 Nominal capital stock'!L15),NA(),'3.1 Nominal capital stock'!L15/'Historical population and GDP'!$L12/1000000)</f>
        <v>#N/A</v>
      </c>
      <c r="M15" s="8" t="e">
        <f>IF(ISBLANK('3.1 Nominal capital stock'!M15),NA(),'3.1 Nominal capital stock'!M15/'Historical population and GDP'!$L12/1000000)</f>
        <v>#N/A</v>
      </c>
      <c r="N15" s="8" t="e">
        <f>IF(ISBLANK('3.1 Nominal capital stock'!N15),NA(),'3.1 Nominal capital stock'!N15/'Historical population and GDP'!$L12/1000000)</f>
        <v>#N/A</v>
      </c>
      <c r="O15" s="8"/>
      <c r="P15" s="8">
        <f>IF(ISBLANK('3.1 Nominal capital stock'!P15),NA(),'3.1 Nominal capital stock'!P15/'Historical population and GDP'!$L12/1000000)</f>
        <v>0.35967985455705259</v>
      </c>
      <c r="Q15" s="8" t="e">
        <f>IF(ISBLANK('3.1 Nominal capital stock'!Q15),NA(),'3.1 Nominal capital stock'!Q15/'Historical population and GDP'!$L12/1000000)</f>
        <v>#N/A</v>
      </c>
      <c r="R15" s="8">
        <f>IF(ISBLANK('3.1 Nominal capital stock'!R15),NA(),'3.1 Nominal capital stock'!R15/'Historical population and GDP'!$L12/1000000)</f>
        <v>0.35967985455705259</v>
      </c>
      <c r="T15" s="35"/>
      <c r="U15" s="17"/>
      <c r="V15" s="17"/>
      <c r="W15" s="17"/>
      <c r="X15" s="17"/>
      <c r="Y15" s="17"/>
    </row>
    <row r="16" spans="1:25">
      <c r="A16" s="4">
        <f t="shared" si="0"/>
        <v>1878</v>
      </c>
      <c r="B16" s="8" t="e">
        <f>IF(ISBLANK('3.1 Nominal capital stock'!B16),NA(),'3.1 Nominal capital stock'!B16/'Historical population and GDP'!$L13/1000000)</f>
        <v>#N/A</v>
      </c>
      <c r="C16" s="8">
        <f>IF(ISBLANK('3.1 Nominal capital stock'!C16),NA(),'3.1 Nominal capital stock'!C16/'Historical population and GDP'!$L13/1000000)</f>
        <v>0.1100787463790332</v>
      </c>
      <c r="D16" s="8">
        <f>IF(ISBLANK('3.1 Nominal capital stock'!D16),NA(),'3.1 Nominal capital stock'!D16/'Historical population and GDP'!$L13/1000000)</f>
        <v>0.1100787463790332</v>
      </c>
      <c r="E16" s="8">
        <f>IF(ISBLANK('3.1 Nominal capital stock'!E16),NA(),'3.1 Nominal capital stock'!E16/'Historical population and GDP'!$L13/1000000)</f>
        <v>0.26694203202550898</v>
      </c>
      <c r="F16" s="8" t="e">
        <f>IF(ISBLANK('3.1 Nominal capital stock'!F16),NA(),'3.1 Nominal capital stock'!F16/'Historical population and GDP'!$L13/1000000)</f>
        <v>#N/A</v>
      </c>
      <c r="G16" s="8" t="e">
        <f>IF(ISBLANK('3.1 Nominal capital stock'!G16),NA(),'3.1 Nominal capital stock'!G16/'Historical population and GDP'!$L13/1000000)</f>
        <v>#N/A</v>
      </c>
      <c r="H16" s="8">
        <f>IF(ISBLANK('3.1 Nominal capital stock'!H16),NA(),'3.1 Nominal capital stock'!H16/'Historical population and GDP'!$L13/1000000)</f>
        <v>9.1768023860978199E-3</v>
      </c>
      <c r="I16" s="8" t="e">
        <f>IF(ISBLANK('3.1 Nominal capital stock'!I16),NA(),'3.1 Nominal capital stock'!I16/'Historical population and GDP'!$L13/1000000)</f>
        <v>#N/A</v>
      </c>
      <c r="J16" s="26" t="e">
        <f>IF(ISBLANK('3.1 Nominal capital stock'!J16),NA(),'3.1 Nominal capital stock'!J16/'Historical population and GDP'!$L13/1000000)</f>
        <v>#N/A</v>
      </c>
      <c r="K16" s="8" t="e">
        <f>IF(ISBLANK('3.1 Nominal capital stock'!K16),NA(),'3.1 Nominal capital stock'!K16/'Historical population and GDP'!$L13/1000000)</f>
        <v>#N/A</v>
      </c>
      <c r="L16" s="8" t="e">
        <f>IF(ISBLANK('3.1 Nominal capital stock'!L16),NA(),'3.1 Nominal capital stock'!L16/'Historical population and GDP'!$L13/1000000)</f>
        <v>#N/A</v>
      </c>
      <c r="M16" s="8" t="e">
        <f>IF(ISBLANK('3.1 Nominal capital stock'!M16),NA(),'3.1 Nominal capital stock'!M16/'Historical population and GDP'!$L13/1000000)</f>
        <v>#N/A</v>
      </c>
      <c r="N16" s="8" t="e">
        <f>IF(ISBLANK('3.1 Nominal capital stock'!N16),NA(),'3.1 Nominal capital stock'!N16/'Historical population and GDP'!$L13/1000000)</f>
        <v>#N/A</v>
      </c>
      <c r="O16" s="8"/>
      <c r="P16" s="8">
        <f>IF(ISBLANK('3.1 Nominal capital stock'!P16),NA(),'3.1 Nominal capital stock'!P16/'Historical population and GDP'!$L13/1000000)</f>
        <v>0.38619758079064004</v>
      </c>
      <c r="Q16" s="8" t="e">
        <f>IF(ISBLANK('3.1 Nominal capital stock'!Q16),NA(),'3.1 Nominal capital stock'!Q16/'Historical population and GDP'!$L13/1000000)</f>
        <v>#N/A</v>
      </c>
      <c r="R16" s="8">
        <f>IF(ISBLANK('3.1 Nominal capital stock'!R16),NA(),'3.1 Nominal capital stock'!R16/'Historical population and GDP'!$L13/1000000)</f>
        <v>0.38619758079064004</v>
      </c>
      <c r="T16" s="35"/>
      <c r="U16" s="17"/>
      <c r="V16" s="17"/>
      <c r="W16" s="17"/>
      <c r="X16" s="17"/>
      <c r="Y16" s="17"/>
    </row>
    <row r="17" spans="1:25">
      <c r="A17" s="4">
        <f t="shared" si="0"/>
        <v>1879</v>
      </c>
      <c r="B17" s="8" t="e">
        <f>IF(ISBLANK('3.1 Nominal capital stock'!B17),NA(),'3.1 Nominal capital stock'!B17/'Historical population and GDP'!$L14/1000000)</f>
        <v>#N/A</v>
      </c>
      <c r="C17" s="8">
        <f>IF(ISBLANK('3.1 Nominal capital stock'!C17),NA(),'3.1 Nominal capital stock'!C17/'Historical population and GDP'!$L14/1000000)</f>
        <v>0.14353020324366941</v>
      </c>
      <c r="D17" s="8">
        <f>IF(ISBLANK('3.1 Nominal capital stock'!D17),NA(),'3.1 Nominal capital stock'!D17/'Historical population and GDP'!$L14/1000000)</f>
        <v>0.14353020324366941</v>
      </c>
      <c r="E17" s="8">
        <f>IF(ISBLANK('3.1 Nominal capital stock'!E17),NA(),'3.1 Nominal capital stock'!E17/'Historical population and GDP'!$L14/1000000)</f>
        <v>0.33711693786805724</v>
      </c>
      <c r="F17" s="8" t="e">
        <f>IF(ISBLANK('3.1 Nominal capital stock'!F17),NA(),'3.1 Nominal capital stock'!F17/'Historical population and GDP'!$L14/1000000)</f>
        <v>#N/A</v>
      </c>
      <c r="G17" s="8" t="e">
        <f>IF(ISBLANK('3.1 Nominal capital stock'!G17),NA(),'3.1 Nominal capital stock'!G17/'Historical population and GDP'!$L14/1000000)</f>
        <v>#N/A</v>
      </c>
      <c r="H17" s="8">
        <f>IF(ISBLANK('3.1 Nominal capital stock'!H17),NA(),'3.1 Nominal capital stock'!H17/'Historical population and GDP'!$L14/1000000)</f>
        <v>1.0344519152696893E-2</v>
      </c>
      <c r="I17" s="8">
        <f>IF(ISBLANK('3.1 Nominal capital stock'!I17),NA(),'3.1 Nominal capital stock'!I17/'Historical population and GDP'!$L14/1000000)</f>
        <v>2.4866632578598302E-4</v>
      </c>
      <c r="J17" s="26" t="e">
        <f>IF(ISBLANK('3.1 Nominal capital stock'!J17),NA(),'3.1 Nominal capital stock'!J17/'Historical population and GDP'!$L14/1000000)</f>
        <v>#N/A</v>
      </c>
      <c r="K17" s="8" t="e">
        <f>IF(ISBLANK('3.1 Nominal capital stock'!K17),NA(),'3.1 Nominal capital stock'!K17/'Historical population and GDP'!$L14/1000000)</f>
        <v>#N/A</v>
      </c>
      <c r="L17" s="8" t="e">
        <f>IF(ISBLANK('3.1 Nominal capital stock'!L17),NA(),'3.1 Nominal capital stock'!L17/'Historical population and GDP'!$L14/1000000)</f>
        <v>#N/A</v>
      </c>
      <c r="M17" s="8" t="e">
        <f>IF(ISBLANK('3.1 Nominal capital stock'!M17),NA(),'3.1 Nominal capital stock'!M17/'Historical population and GDP'!$L14/1000000)</f>
        <v>#N/A</v>
      </c>
      <c r="N17" s="8" t="e">
        <f>IF(ISBLANK('3.1 Nominal capital stock'!N17),NA(),'3.1 Nominal capital stock'!N17/'Historical population and GDP'!$L14/1000000)</f>
        <v>#N/A</v>
      </c>
      <c r="O17" s="8"/>
      <c r="P17" s="8">
        <f>IF(ISBLANK('3.1 Nominal capital stock'!P17),NA(),'3.1 Nominal capital stock'!P17/'Historical population and GDP'!$L14/1000000)</f>
        <v>0.49099166026442354</v>
      </c>
      <c r="Q17" s="8">
        <f>IF(ISBLANK('3.1 Nominal capital stock'!Q17),NA(),'3.1 Nominal capital stock'!Q17/'Historical population and GDP'!$L14/1000000)</f>
        <v>2.4866632578598302E-4</v>
      </c>
      <c r="R17" s="8">
        <f>IF(ISBLANK('3.1 Nominal capital stock'!R17),NA(),'3.1 Nominal capital stock'!R17/'Historical population and GDP'!$L14/1000000)</f>
        <v>0.4912403265902095</v>
      </c>
      <c r="T17" s="35"/>
      <c r="U17" s="17"/>
      <c r="V17" s="17"/>
      <c r="W17" s="17"/>
      <c r="X17" s="17"/>
      <c r="Y17" s="17"/>
    </row>
    <row r="18" spans="1:25">
      <c r="A18" s="4">
        <f t="shared" si="0"/>
        <v>1880</v>
      </c>
      <c r="B18" s="8" t="e">
        <f>IF(ISBLANK('3.1 Nominal capital stock'!B18),NA(),'3.1 Nominal capital stock'!B18/'Historical population and GDP'!$L15/1000000)</f>
        <v>#N/A</v>
      </c>
      <c r="C18" s="8">
        <f>IF(ISBLANK('3.1 Nominal capital stock'!C18),NA(),'3.1 Nominal capital stock'!C18/'Historical population and GDP'!$L15/1000000)</f>
        <v>0.14111421357313822</v>
      </c>
      <c r="D18" s="8">
        <f>IF(ISBLANK('3.1 Nominal capital stock'!D18),NA(),'3.1 Nominal capital stock'!D18/'Historical population and GDP'!$L15/1000000)</f>
        <v>0.14111421357313822</v>
      </c>
      <c r="E18" s="8">
        <f>IF(ISBLANK('3.1 Nominal capital stock'!E18),NA(),'3.1 Nominal capital stock'!E18/'Historical population and GDP'!$L15/1000000)</f>
        <v>0.30591703572571705</v>
      </c>
      <c r="F18" s="8" t="e">
        <f>IF(ISBLANK('3.1 Nominal capital stock'!F18),NA(),'3.1 Nominal capital stock'!F18/'Historical population and GDP'!$L15/1000000)</f>
        <v>#N/A</v>
      </c>
      <c r="G18" s="8" t="e">
        <f>IF(ISBLANK('3.1 Nominal capital stock'!G18),NA(),'3.1 Nominal capital stock'!G18/'Historical population and GDP'!$L15/1000000)</f>
        <v>#N/A</v>
      </c>
      <c r="H18" s="8">
        <f>IF(ISBLANK('3.1 Nominal capital stock'!H18),NA(),'3.1 Nominal capital stock'!H18/'Historical population and GDP'!$L15/1000000)</f>
        <v>9.0905864856676809E-3</v>
      </c>
      <c r="I18" s="8">
        <f>IF(ISBLANK('3.1 Nominal capital stock'!I18),NA(),'3.1 Nominal capital stock'!I18/'Historical population and GDP'!$L15/1000000)</f>
        <v>3.0965501411033469E-4</v>
      </c>
      <c r="J18" s="26" t="e">
        <f>IF(ISBLANK('3.1 Nominal capital stock'!J18),NA(),'3.1 Nominal capital stock'!J18/'Historical population and GDP'!$L15/1000000)</f>
        <v>#N/A</v>
      </c>
      <c r="K18" s="8" t="e">
        <f>IF(ISBLANK('3.1 Nominal capital stock'!K18),NA(),'3.1 Nominal capital stock'!K18/'Historical population and GDP'!$L15/1000000)</f>
        <v>#N/A</v>
      </c>
      <c r="L18" s="8" t="e">
        <f>IF(ISBLANK('3.1 Nominal capital stock'!L18),NA(),'3.1 Nominal capital stock'!L18/'Historical population and GDP'!$L15/1000000)</f>
        <v>#N/A</v>
      </c>
      <c r="M18" s="8" t="e">
        <f>IF(ISBLANK('3.1 Nominal capital stock'!M18),NA(),'3.1 Nominal capital stock'!M18/'Historical population and GDP'!$L15/1000000)</f>
        <v>#N/A</v>
      </c>
      <c r="N18" s="8" t="e">
        <f>IF(ISBLANK('3.1 Nominal capital stock'!N18),NA(),'3.1 Nominal capital stock'!N18/'Historical population and GDP'!$L15/1000000)</f>
        <v>#N/A</v>
      </c>
      <c r="O18" s="8"/>
      <c r="P18" s="8">
        <f>IF(ISBLANK('3.1 Nominal capital stock'!P18),NA(),'3.1 Nominal capital stock'!P18/'Historical population and GDP'!$L15/1000000)</f>
        <v>0.45612183578452292</v>
      </c>
      <c r="Q18" s="8">
        <f>IF(ISBLANK('3.1 Nominal capital stock'!Q18),NA(),'3.1 Nominal capital stock'!Q18/'Historical population and GDP'!$L15/1000000)</f>
        <v>3.0965501411033469E-4</v>
      </c>
      <c r="R18" s="8">
        <f>IF(ISBLANK('3.1 Nominal capital stock'!R18),NA(),'3.1 Nominal capital stock'!R18/'Historical population and GDP'!$L15/1000000)</f>
        <v>0.45643149079863327</v>
      </c>
      <c r="T18" s="35"/>
      <c r="U18" s="17"/>
      <c r="V18" s="17"/>
      <c r="W18" s="17"/>
      <c r="X18" s="17"/>
      <c r="Y18" s="17"/>
    </row>
    <row r="19" spans="1:25">
      <c r="A19" s="4">
        <f t="shared" si="0"/>
        <v>1881</v>
      </c>
      <c r="B19" s="8" t="e">
        <f>IF(ISBLANK('3.1 Nominal capital stock'!B19),NA(),'3.1 Nominal capital stock'!B19/'Historical population and GDP'!$L16/1000000)</f>
        <v>#N/A</v>
      </c>
      <c r="C19" s="8">
        <f>IF(ISBLANK('3.1 Nominal capital stock'!C19),NA(),'3.1 Nominal capital stock'!C19/'Historical population and GDP'!$L16/1000000)</f>
        <v>0.12313077884199862</v>
      </c>
      <c r="D19" s="8">
        <f>IF(ISBLANK('3.1 Nominal capital stock'!D19),NA(),'3.1 Nominal capital stock'!D19/'Historical population and GDP'!$L16/1000000)</f>
        <v>0.12313077884199862</v>
      </c>
      <c r="E19" s="8">
        <f>IF(ISBLANK('3.1 Nominal capital stock'!E19),NA(),'3.1 Nominal capital stock'!E19/'Historical population and GDP'!$L16/1000000)</f>
        <v>0.27199334512287743</v>
      </c>
      <c r="F19" s="8" t="e">
        <f>IF(ISBLANK('3.1 Nominal capital stock'!F19),NA(),'3.1 Nominal capital stock'!F19/'Historical population and GDP'!$L16/1000000)</f>
        <v>#N/A</v>
      </c>
      <c r="G19" s="8" t="e">
        <f>IF(ISBLANK('3.1 Nominal capital stock'!G19),NA(),'3.1 Nominal capital stock'!G19/'Historical population and GDP'!$L16/1000000)</f>
        <v>#N/A</v>
      </c>
      <c r="H19" s="8">
        <f>IF(ISBLANK('3.1 Nominal capital stock'!H19),NA(),'3.1 Nominal capital stock'!H19/'Historical population and GDP'!$L16/1000000)</f>
        <v>8.6700613008900834E-3</v>
      </c>
      <c r="I19" s="8">
        <f>IF(ISBLANK('3.1 Nominal capital stock'!I19),NA(),'3.1 Nominal capital stock'!I19/'Historical population and GDP'!$L16/1000000)</f>
        <v>2.5851100209075937E-4</v>
      </c>
      <c r="J19" s="26" t="e">
        <f>IF(ISBLANK('3.1 Nominal capital stock'!J19),NA(),'3.1 Nominal capital stock'!J19/'Historical population and GDP'!$L16/1000000)</f>
        <v>#N/A</v>
      </c>
      <c r="K19" s="8" t="e">
        <f>IF(ISBLANK('3.1 Nominal capital stock'!K19),NA(),'3.1 Nominal capital stock'!K19/'Historical population and GDP'!$L16/1000000)</f>
        <v>#N/A</v>
      </c>
      <c r="L19" s="8" t="e">
        <f>IF(ISBLANK('3.1 Nominal capital stock'!L19),NA(),'3.1 Nominal capital stock'!L19/'Historical population and GDP'!$L16/1000000)</f>
        <v>#N/A</v>
      </c>
      <c r="M19" s="8" t="e">
        <f>IF(ISBLANK('3.1 Nominal capital stock'!M19),NA(),'3.1 Nominal capital stock'!M19/'Historical population and GDP'!$L16/1000000)</f>
        <v>#N/A</v>
      </c>
      <c r="N19" s="8" t="e">
        <f>IF(ISBLANK('3.1 Nominal capital stock'!N19),NA(),'3.1 Nominal capital stock'!N19/'Historical population and GDP'!$L16/1000000)</f>
        <v>#N/A</v>
      </c>
      <c r="O19" s="8"/>
      <c r="P19" s="8">
        <f>IF(ISBLANK('3.1 Nominal capital stock'!P19),NA(),'3.1 Nominal capital stock'!P19/'Historical population and GDP'!$L16/1000000)</f>
        <v>0.4037941852657661</v>
      </c>
      <c r="Q19" s="8">
        <f>IF(ISBLANK('3.1 Nominal capital stock'!Q19),NA(),'3.1 Nominal capital stock'!Q19/'Historical population and GDP'!$L16/1000000)</f>
        <v>2.5851100209075937E-4</v>
      </c>
      <c r="R19" s="8">
        <f>IF(ISBLANK('3.1 Nominal capital stock'!R19),NA(),'3.1 Nominal capital stock'!R19/'Historical population and GDP'!$L16/1000000)</f>
        <v>0.40405269626785689</v>
      </c>
      <c r="T19" s="35"/>
      <c r="U19" s="17"/>
      <c r="V19" s="17"/>
      <c r="W19" s="17"/>
      <c r="X19" s="17"/>
      <c r="Y19" s="17"/>
    </row>
    <row r="20" spans="1:25">
      <c r="A20" s="4">
        <f t="shared" si="0"/>
        <v>1882</v>
      </c>
      <c r="B20" s="8" t="e">
        <f>IF(ISBLANK('3.1 Nominal capital stock'!B20),NA(),'3.1 Nominal capital stock'!B20/'Historical population and GDP'!$L17/1000000)</f>
        <v>#N/A</v>
      </c>
      <c r="C20" s="8">
        <f>IF(ISBLANK('3.1 Nominal capital stock'!C20),NA(),'3.1 Nominal capital stock'!C20/'Historical population and GDP'!$L17/1000000)</f>
        <v>0.13353575775742049</v>
      </c>
      <c r="D20" s="8">
        <f>IF(ISBLANK('3.1 Nominal capital stock'!D20),NA(),'3.1 Nominal capital stock'!D20/'Historical population and GDP'!$L17/1000000)</f>
        <v>0.13353575775742049</v>
      </c>
      <c r="E20" s="8">
        <f>IF(ISBLANK('3.1 Nominal capital stock'!E20),NA(),'3.1 Nominal capital stock'!E20/'Historical population and GDP'!$L17/1000000)</f>
        <v>0.27414394972213452</v>
      </c>
      <c r="F20" s="8" t="e">
        <f>IF(ISBLANK('3.1 Nominal capital stock'!F20),NA(),'3.1 Nominal capital stock'!F20/'Historical population and GDP'!$L17/1000000)</f>
        <v>#N/A</v>
      </c>
      <c r="G20" s="8" t="e">
        <f>IF(ISBLANK('3.1 Nominal capital stock'!G20),NA(),'3.1 Nominal capital stock'!G20/'Historical population and GDP'!$L17/1000000)</f>
        <v>#N/A</v>
      </c>
      <c r="H20" s="8">
        <f>IF(ISBLANK('3.1 Nominal capital stock'!H20),NA(),'3.1 Nominal capital stock'!H20/'Historical population and GDP'!$L17/1000000)</f>
        <v>8.5074208580487413E-3</v>
      </c>
      <c r="I20" s="8">
        <f>IF(ISBLANK('3.1 Nominal capital stock'!I20),NA(),'3.1 Nominal capital stock'!I20/'Historical population and GDP'!$L17/1000000)</f>
        <v>2.6649752085453889E-4</v>
      </c>
      <c r="J20" s="26" t="e">
        <f>IF(ISBLANK('3.1 Nominal capital stock'!J20),NA(),'3.1 Nominal capital stock'!J20/'Historical population and GDP'!$L17/1000000)</f>
        <v>#N/A</v>
      </c>
      <c r="K20" s="8" t="e">
        <f>IF(ISBLANK('3.1 Nominal capital stock'!K20),NA(),'3.1 Nominal capital stock'!K20/'Historical population and GDP'!$L17/1000000)</f>
        <v>#N/A</v>
      </c>
      <c r="L20" s="8" t="e">
        <f>IF(ISBLANK('3.1 Nominal capital stock'!L20),NA(),'3.1 Nominal capital stock'!L20/'Historical population and GDP'!$L17/1000000)</f>
        <v>#N/A</v>
      </c>
      <c r="M20" s="8" t="e">
        <f>IF(ISBLANK('3.1 Nominal capital stock'!M20),NA(),'3.1 Nominal capital stock'!M20/'Historical population and GDP'!$L17/1000000)</f>
        <v>#N/A</v>
      </c>
      <c r="N20" s="8" t="e">
        <f>IF(ISBLANK('3.1 Nominal capital stock'!N20),NA(),'3.1 Nominal capital stock'!N20/'Historical population and GDP'!$L17/1000000)</f>
        <v>#N/A</v>
      </c>
      <c r="O20" s="8"/>
      <c r="P20" s="8">
        <f>IF(ISBLANK('3.1 Nominal capital stock'!P20),NA(),'3.1 Nominal capital stock'!P20/'Historical population and GDP'!$L17/1000000)</f>
        <v>0.41618712833760374</v>
      </c>
      <c r="Q20" s="8">
        <f>IF(ISBLANK('3.1 Nominal capital stock'!Q20),NA(),'3.1 Nominal capital stock'!Q20/'Historical population and GDP'!$L17/1000000)</f>
        <v>2.6649752085453889E-4</v>
      </c>
      <c r="R20" s="8">
        <f>IF(ISBLANK('3.1 Nominal capital stock'!R20),NA(),'3.1 Nominal capital stock'!R20/'Historical population and GDP'!$L17/1000000)</f>
        <v>0.4164536258584583</v>
      </c>
      <c r="T20" s="35"/>
      <c r="U20" s="17"/>
      <c r="V20" s="17"/>
      <c r="W20" s="17"/>
      <c r="X20" s="17"/>
      <c r="Y20" s="17"/>
    </row>
    <row r="21" spans="1:25">
      <c r="A21" s="4">
        <f t="shared" si="0"/>
        <v>1883</v>
      </c>
      <c r="B21" s="8" t="e">
        <f>IF(ISBLANK('3.1 Nominal capital stock'!B21),NA(),'3.1 Nominal capital stock'!B21/'Historical population and GDP'!$L18/1000000)</f>
        <v>#N/A</v>
      </c>
      <c r="C21" s="8">
        <f>IF(ISBLANK('3.1 Nominal capital stock'!C21),NA(),'3.1 Nominal capital stock'!C21/'Historical population and GDP'!$L18/1000000)</f>
        <v>0.13989715035596775</v>
      </c>
      <c r="D21" s="8">
        <f>IF(ISBLANK('3.1 Nominal capital stock'!D21),NA(),'3.1 Nominal capital stock'!D21/'Historical population and GDP'!$L18/1000000)</f>
        <v>0.13989715035596775</v>
      </c>
      <c r="E21" s="8">
        <f>IF(ISBLANK('3.1 Nominal capital stock'!E21),NA(),'3.1 Nominal capital stock'!E21/'Historical population and GDP'!$L18/1000000)</f>
        <v>0.26415773297620443</v>
      </c>
      <c r="F21" s="8" t="e">
        <f>IF(ISBLANK('3.1 Nominal capital stock'!F21),NA(),'3.1 Nominal capital stock'!F21/'Historical population and GDP'!$L18/1000000)</f>
        <v>#N/A</v>
      </c>
      <c r="G21" s="8" t="e">
        <f>IF(ISBLANK('3.1 Nominal capital stock'!G21),NA(),'3.1 Nominal capital stock'!G21/'Historical population and GDP'!$L18/1000000)</f>
        <v>#N/A</v>
      </c>
      <c r="H21" s="8">
        <f>IF(ISBLANK('3.1 Nominal capital stock'!H21),NA(),'3.1 Nominal capital stock'!H21/'Historical population and GDP'!$L18/1000000)</f>
        <v>9.2582133660399531E-3</v>
      </c>
      <c r="I21" s="8">
        <f>IF(ISBLANK('3.1 Nominal capital stock'!I21),NA(),'3.1 Nominal capital stock'!I21/'Historical population and GDP'!$L18/1000000)</f>
        <v>2.5598746634211851E-4</v>
      </c>
      <c r="J21" s="26" t="e">
        <f>IF(ISBLANK('3.1 Nominal capital stock'!J21),NA(),'3.1 Nominal capital stock'!J21/'Historical population and GDP'!$L18/1000000)</f>
        <v>#N/A</v>
      </c>
      <c r="K21" s="8" t="e">
        <f>IF(ISBLANK('3.1 Nominal capital stock'!K21),NA(),'3.1 Nominal capital stock'!K21/'Historical population and GDP'!$L18/1000000)</f>
        <v>#N/A</v>
      </c>
      <c r="L21" s="8" t="e">
        <f>IF(ISBLANK('3.1 Nominal capital stock'!L21),NA(),'3.1 Nominal capital stock'!L21/'Historical population and GDP'!$L18/1000000)</f>
        <v>#N/A</v>
      </c>
      <c r="M21" s="8" t="e">
        <f>IF(ISBLANK('3.1 Nominal capital stock'!M21),NA(),'3.1 Nominal capital stock'!M21/'Historical population and GDP'!$L18/1000000)</f>
        <v>#N/A</v>
      </c>
      <c r="N21" s="8" t="e">
        <f>IF(ISBLANK('3.1 Nominal capital stock'!N21),NA(),'3.1 Nominal capital stock'!N21/'Historical population and GDP'!$L18/1000000)</f>
        <v>#N/A</v>
      </c>
      <c r="O21" s="8"/>
      <c r="P21" s="8">
        <f>IF(ISBLANK('3.1 Nominal capital stock'!P21),NA(),'3.1 Nominal capital stock'!P21/'Historical population and GDP'!$L18/1000000)</f>
        <v>0.41331309669821215</v>
      </c>
      <c r="Q21" s="8">
        <f>IF(ISBLANK('3.1 Nominal capital stock'!Q21),NA(),'3.1 Nominal capital stock'!Q21/'Historical population and GDP'!$L18/1000000)</f>
        <v>2.5598746634211851E-4</v>
      </c>
      <c r="R21" s="8">
        <f>IF(ISBLANK('3.1 Nominal capital stock'!R21),NA(),'3.1 Nominal capital stock'!R21/'Historical population and GDP'!$L18/1000000)</f>
        <v>0.41356908416455423</v>
      </c>
      <c r="T21" s="35"/>
      <c r="U21" s="17"/>
      <c r="V21" s="17"/>
      <c r="W21" s="17"/>
      <c r="X21" s="17"/>
      <c r="Y21" s="17"/>
    </row>
    <row r="22" spans="1:25">
      <c r="A22" s="4">
        <f t="shared" si="0"/>
        <v>1884</v>
      </c>
      <c r="B22" s="8" t="e">
        <f>IF(ISBLANK('3.1 Nominal capital stock'!B22),NA(),'3.1 Nominal capital stock'!B22/'Historical population and GDP'!$L19/1000000)</f>
        <v>#N/A</v>
      </c>
      <c r="C22" s="8">
        <f>IF(ISBLANK('3.1 Nominal capital stock'!C22),NA(),'3.1 Nominal capital stock'!C22/'Historical population and GDP'!$L19/1000000)</f>
        <v>0.15881600219147077</v>
      </c>
      <c r="D22" s="8">
        <f>IF(ISBLANK('3.1 Nominal capital stock'!D22),NA(),'3.1 Nominal capital stock'!D22/'Historical population and GDP'!$L19/1000000)</f>
        <v>0.15881600219147077</v>
      </c>
      <c r="E22" s="8">
        <f>IF(ISBLANK('3.1 Nominal capital stock'!E22),NA(),'3.1 Nominal capital stock'!E22/'Historical population and GDP'!$L19/1000000)</f>
        <v>0.28196935898019476</v>
      </c>
      <c r="F22" s="8" t="e">
        <f>IF(ISBLANK('3.1 Nominal capital stock'!F22),NA(),'3.1 Nominal capital stock'!F22/'Historical population and GDP'!$L19/1000000)</f>
        <v>#N/A</v>
      </c>
      <c r="G22" s="8" t="e">
        <f>IF(ISBLANK('3.1 Nominal capital stock'!G22),NA(),'3.1 Nominal capital stock'!G22/'Historical population and GDP'!$L19/1000000)</f>
        <v>#N/A</v>
      </c>
      <c r="H22" s="8">
        <f>IF(ISBLANK('3.1 Nominal capital stock'!H22),NA(),'3.1 Nominal capital stock'!H22/'Historical population and GDP'!$L19/1000000)</f>
        <v>9.7280457182809706E-3</v>
      </c>
      <c r="I22" s="8">
        <f>IF(ISBLANK('3.1 Nominal capital stock'!I22),NA(),'3.1 Nominal capital stock'!I22/'Historical population and GDP'!$L19/1000000)</f>
        <v>4.1133385700976621E-4</v>
      </c>
      <c r="J22" s="26" t="e">
        <f>IF(ISBLANK('3.1 Nominal capital stock'!J22),NA(),'3.1 Nominal capital stock'!J22/'Historical population and GDP'!$L19/1000000)</f>
        <v>#N/A</v>
      </c>
      <c r="K22" s="8" t="e">
        <f>IF(ISBLANK('3.1 Nominal capital stock'!K22),NA(),'3.1 Nominal capital stock'!K22/'Historical population and GDP'!$L19/1000000)</f>
        <v>#N/A</v>
      </c>
      <c r="L22" s="8" t="e">
        <f>IF(ISBLANK('3.1 Nominal capital stock'!L22),NA(),'3.1 Nominal capital stock'!L22/'Historical population and GDP'!$L19/1000000)</f>
        <v>#N/A</v>
      </c>
      <c r="M22" s="8" t="e">
        <f>IF(ISBLANK('3.1 Nominal capital stock'!M22),NA(),'3.1 Nominal capital stock'!M22/'Historical population and GDP'!$L19/1000000)</f>
        <v>#N/A</v>
      </c>
      <c r="N22" s="8" t="e">
        <f>IF(ISBLANK('3.1 Nominal capital stock'!N22),NA(),'3.1 Nominal capital stock'!N22/'Historical population and GDP'!$L19/1000000)</f>
        <v>#N/A</v>
      </c>
      <c r="O22" s="8"/>
      <c r="P22" s="8">
        <f>IF(ISBLANK('3.1 Nominal capital stock'!P22),NA(),'3.1 Nominal capital stock'!P22/'Historical population and GDP'!$L19/1000000)</f>
        <v>0.45051340688994651</v>
      </c>
      <c r="Q22" s="8">
        <f>IF(ISBLANK('3.1 Nominal capital stock'!Q22),NA(),'3.1 Nominal capital stock'!Q22/'Historical population and GDP'!$L19/1000000)</f>
        <v>4.1133385700976621E-4</v>
      </c>
      <c r="R22" s="8">
        <f>IF(ISBLANK('3.1 Nominal capital stock'!R22),NA(),'3.1 Nominal capital stock'!R22/'Historical population and GDP'!$L19/1000000)</f>
        <v>0.45092474074695627</v>
      </c>
      <c r="T22" s="35"/>
      <c r="U22" s="17"/>
      <c r="V22" s="17"/>
      <c r="W22" s="17"/>
      <c r="X22" s="17"/>
      <c r="Y22" s="17"/>
    </row>
    <row r="23" spans="1:25">
      <c r="A23" s="4">
        <f t="shared" si="0"/>
        <v>1885</v>
      </c>
      <c r="B23" s="8" t="e">
        <f>IF(ISBLANK('3.1 Nominal capital stock'!B23),NA(),'3.1 Nominal capital stock'!B23/'Historical population and GDP'!$L20/1000000)</f>
        <v>#N/A</v>
      </c>
      <c r="C23" s="8">
        <f>IF(ISBLANK('3.1 Nominal capital stock'!C23),NA(),'3.1 Nominal capital stock'!C23/'Historical population and GDP'!$L20/1000000)</f>
        <v>0.14511139672828668</v>
      </c>
      <c r="D23" s="8">
        <f>IF(ISBLANK('3.1 Nominal capital stock'!D23),NA(),'3.1 Nominal capital stock'!D23/'Historical population and GDP'!$L20/1000000)</f>
        <v>0.14511139672828668</v>
      </c>
      <c r="E23" s="8">
        <f>IF(ISBLANK('3.1 Nominal capital stock'!E23),NA(),'3.1 Nominal capital stock'!E23/'Historical population and GDP'!$L20/1000000)</f>
        <v>0.25299095753878259</v>
      </c>
      <c r="F23" s="8" t="e">
        <f>IF(ISBLANK('3.1 Nominal capital stock'!F23),NA(),'3.1 Nominal capital stock'!F23/'Historical population and GDP'!$L20/1000000)</f>
        <v>#N/A</v>
      </c>
      <c r="G23" s="8">
        <f>IF(ISBLANK('3.1 Nominal capital stock'!G23),NA(),'3.1 Nominal capital stock'!G23/'Historical population and GDP'!$L20/1000000)</f>
        <v>2.0239276603102605E-3</v>
      </c>
      <c r="H23" s="8">
        <f>IF(ISBLANK('3.1 Nominal capital stock'!H23),NA(),'3.1 Nominal capital stock'!H23/'Historical population and GDP'!$L20/1000000)</f>
        <v>9.3185002693451594E-3</v>
      </c>
      <c r="I23" s="8">
        <f>IF(ISBLANK('3.1 Nominal capital stock'!I23),NA(),'3.1 Nominal capital stock'!I23/'Historical population and GDP'!$L20/1000000)</f>
        <v>6.5355997364185503E-4</v>
      </c>
      <c r="J23" s="26" t="e">
        <f>IF(ISBLANK('3.1 Nominal capital stock'!J23),NA(),'3.1 Nominal capital stock'!J23/'Historical population and GDP'!$L20/1000000)</f>
        <v>#N/A</v>
      </c>
      <c r="K23" s="8" t="e">
        <f>IF(ISBLANK('3.1 Nominal capital stock'!K23),NA(),'3.1 Nominal capital stock'!K23/'Historical population and GDP'!$L20/1000000)</f>
        <v>#N/A</v>
      </c>
      <c r="L23" s="8" t="e">
        <f>IF(ISBLANK('3.1 Nominal capital stock'!L23),NA(),'3.1 Nominal capital stock'!L23/'Historical population and GDP'!$L20/1000000)</f>
        <v>#N/A</v>
      </c>
      <c r="M23" s="8" t="e">
        <f>IF(ISBLANK('3.1 Nominal capital stock'!M23),NA(),'3.1 Nominal capital stock'!M23/'Historical population and GDP'!$L20/1000000)</f>
        <v>#N/A</v>
      </c>
      <c r="N23" s="8" t="e">
        <f>IF(ISBLANK('3.1 Nominal capital stock'!N23),NA(),'3.1 Nominal capital stock'!N23/'Historical population and GDP'!$L20/1000000)</f>
        <v>#N/A</v>
      </c>
      <c r="O23" s="8"/>
      <c r="P23" s="8">
        <f>IF(ISBLANK('3.1 Nominal capital stock'!P23),NA(),'3.1 Nominal capital stock'!P23/'Historical population and GDP'!$L20/1000000)</f>
        <v>0.40944478219672475</v>
      </c>
      <c r="Q23" s="8">
        <f>IF(ISBLANK('3.1 Nominal capital stock'!Q23),NA(),'3.1 Nominal capital stock'!Q23/'Historical population and GDP'!$L20/1000000)</f>
        <v>6.5355997364185503E-4</v>
      </c>
      <c r="R23" s="8">
        <f>IF(ISBLANK('3.1 Nominal capital stock'!R23),NA(),'3.1 Nominal capital stock'!R23/'Historical population and GDP'!$L20/1000000)</f>
        <v>0.41009834217036656</v>
      </c>
      <c r="T23" s="35"/>
      <c r="U23" s="17"/>
      <c r="V23" s="17"/>
      <c r="W23" s="17"/>
      <c r="X23" s="17"/>
      <c r="Y23" s="17"/>
    </row>
    <row r="24" spans="1:25">
      <c r="A24" s="4">
        <f t="shared" si="0"/>
        <v>1886</v>
      </c>
      <c r="B24" s="8" t="e">
        <f>IF(ISBLANK('3.1 Nominal capital stock'!B24),NA(),'3.1 Nominal capital stock'!B24/'Historical population and GDP'!$L21/1000000)</f>
        <v>#N/A</v>
      </c>
      <c r="C24" s="8">
        <f>IF(ISBLANK('3.1 Nominal capital stock'!C24),NA(),'3.1 Nominal capital stock'!C24/'Historical population and GDP'!$L21/1000000)</f>
        <v>0.16054749043269811</v>
      </c>
      <c r="D24" s="8">
        <f>IF(ISBLANK('3.1 Nominal capital stock'!D24),NA(),'3.1 Nominal capital stock'!D24/'Historical population and GDP'!$L21/1000000)</f>
        <v>0.16054749043269811</v>
      </c>
      <c r="E24" s="8">
        <f>IF(ISBLANK('3.1 Nominal capital stock'!E24),NA(),'3.1 Nominal capital stock'!E24/'Historical population and GDP'!$L21/1000000)</f>
        <v>0.29111592820061183</v>
      </c>
      <c r="F24" s="8" t="e">
        <f>IF(ISBLANK('3.1 Nominal capital stock'!F24),NA(),'3.1 Nominal capital stock'!F24/'Historical population and GDP'!$L21/1000000)</f>
        <v>#N/A</v>
      </c>
      <c r="G24" s="8">
        <f>IF(ISBLANK('3.1 Nominal capital stock'!G24),NA(),'3.1 Nominal capital stock'!G24/'Historical population and GDP'!$L21/1000000)</f>
        <v>4.2249339587552134E-3</v>
      </c>
      <c r="H24" s="8">
        <f>IF(ISBLANK('3.1 Nominal capital stock'!H24),NA(),'3.1 Nominal capital stock'!H24/'Historical population and GDP'!$L21/1000000)</f>
        <v>1.0180292996362295E-2</v>
      </c>
      <c r="I24" s="8">
        <f>IF(ISBLANK('3.1 Nominal capital stock'!I24),NA(),'3.1 Nominal capital stock'!I24/'Historical population and GDP'!$L21/1000000)</f>
        <v>1.4607484431866428E-3</v>
      </c>
      <c r="J24" s="26" t="e">
        <f>IF(ISBLANK('3.1 Nominal capital stock'!J24),NA(),'3.1 Nominal capital stock'!J24/'Historical population and GDP'!$L21/1000000)</f>
        <v>#N/A</v>
      </c>
      <c r="K24" s="8" t="e">
        <f>IF(ISBLANK('3.1 Nominal capital stock'!K24),NA(),'3.1 Nominal capital stock'!K24/'Historical population and GDP'!$L21/1000000)</f>
        <v>#N/A</v>
      </c>
      <c r="L24" s="8" t="e">
        <f>IF(ISBLANK('3.1 Nominal capital stock'!L24),NA(),'3.1 Nominal capital stock'!L24/'Historical population and GDP'!$L21/1000000)</f>
        <v>#N/A</v>
      </c>
      <c r="M24" s="8" t="e">
        <f>IF(ISBLANK('3.1 Nominal capital stock'!M24),NA(),'3.1 Nominal capital stock'!M24/'Historical population and GDP'!$L21/1000000)</f>
        <v>#N/A</v>
      </c>
      <c r="N24" s="8" t="e">
        <f>IF(ISBLANK('3.1 Nominal capital stock'!N24),NA(),'3.1 Nominal capital stock'!N24/'Historical population and GDP'!$L21/1000000)</f>
        <v>#N/A</v>
      </c>
      <c r="O24" s="8"/>
      <c r="P24" s="8">
        <f>IF(ISBLANK('3.1 Nominal capital stock'!P24),NA(),'3.1 Nominal capital stock'!P24/'Historical population and GDP'!$L21/1000000)</f>
        <v>0.46606864558842742</v>
      </c>
      <c r="Q24" s="8">
        <f>IF(ISBLANK('3.1 Nominal capital stock'!Q24),NA(),'3.1 Nominal capital stock'!Q24/'Historical population and GDP'!$L21/1000000)</f>
        <v>1.4607484431866428E-3</v>
      </c>
      <c r="R24" s="8">
        <f>IF(ISBLANK('3.1 Nominal capital stock'!R24),NA(),'3.1 Nominal capital stock'!R24/'Historical population and GDP'!$L21/1000000)</f>
        <v>0.46752939403161409</v>
      </c>
      <c r="T24" s="35"/>
      <c r="U24" s="17"/>
      <c r="V24" s="17"/>
      <c r="W24" s="17"/>
      <c r="X24" s="17"/>
      <c r="Y24" s="17"/>
    </row>
    <row r="25" spans="1:25">
      <c r="A25" s="4">
        <f t="shared" si="0"/>
        <v>1887</v>
      </c>
      <c r="B25" s="8" t="e">
        <f>IF(ISBLANK('3.1 Nominal capital stock'!B25),NA(),'3.1 Nominal capital stock'!B25/'Historical population and GDP'!$L22/1000000)</f>
        <v>#N/A</v>
      </c>
      <c r="C25" s="8">
        <f>IF(ISBLANK('3.1 Nominal capital stock'!C25),NA(),'3.1 Nominal capital stock'!C25/'Historical population and GDP'!$L22/1000000)</f>
        <v>0.16569702999944835</v>
      </c>
      <c r="D25" s="8">
        <f>IF(ISBLANK('3.1 Nominal capital stock'!D25),NA(),'3.1 Nominal capital stock'!D25/'Historical population and GDP'!$L22/1000000)</f>
        <v>0.16569702999944835</v>
      </c>
      <c r="E25" s="8">
        <f>IF(ISBLANK('3.1 Nominal capital stock'!E25),NA(),'3.1 Nominal capital stock'!E25/'Historical population and GDP'!$L22/1000000)</f>
        <v>0.30745321128476649</v>
      </c>
      <c r="F25" s="8" t="e">
        <f>IF(ISBLANK('3.1 Nominal capital stock'!F25),NA(),'3.1 Nominal capital stock'!F25/'Historical population and GDP'!$L22/1000000)</f>
        <v>#N/A</v>
      </c>
      <c r="G25" s="8">
        <f>IF(ISBLANK('3.1 Nominal capital stock'!G25),NA(),'3.1 Nominal capital stock'!G25/'Historical population and GDP'!$L22/1000000)</f>
        <v>6.5452962539548796E-3</v>
      </c>
      <c r="H25" s="8">
        <f>IF(ISBLANK('3.1 Nominal capital stock'!H25),NA(),'3.1 Nominal capital stock'!H25/'Historical population and GDP'!$L22/1000000)</f>
        <v>1.0323118252881857E-2</v>
      </c>
      <c r="I25" s="8">
        <f>IF(ISBLANK('3.1 Nominal capital stock'!I25),NA(),'3.1 Nominal capital stock'!I25/'Historical population and GDP'!$L22/1000000)</f>
        <v>2.8553305805843437E-3</v>
      </c>
      <c r="J25" s="26" t="e">
        <f>IF(ISBLANK('3.1 Nominal capital stock'!J25),NA(),'3.1 Nominal capital stock'!J25/'Historical population and GDP'!$L22/1000000)</f>
        <v>#N/A</v>
      </c>
      <c r="K25" s="8" t="e">
        <f>IF(ISBLANK('3.1 Nominal capital stock'!K25),NA(),'3.1 Nominal capital stock'!K25/'Historical population and GDP'!$L22/1000000)</f>
        <v>#N/A</v>
      </c>
      <c r="L25" s="8" t="e">
        <f>IF(ISBLANK('3.1 Nominal capital stock'!L25),NA(),'3.1 Nominal capital stock'!L25/'Historical population and GDP'!$L22/1000000)</f>
        <v>#N/A</v>
      </c>
      <c r="M25" s="8" t="e">
        <f>IF(ISBLANK('3.1 Nominal capital stock'!M25),NA(),'3.1 Nominal capital stock'!M25/'Historical population and GDP'!$L22/1000000)</f>
        <v>#N/A</v>
      </c>
      <c r="N25" s="8" t="e">
        <f>IF(ISBLANK('3.1 Nominal capital stock'!N25),NA(),'3.1 Nominal capital stock'!N25/'Historical population and GDP'!$L22/1000000)</f>
        <v>#N/A</v>
      </c>
      <c r="O25" s="8"/>
      <c r="P25" s="8">
        <f>IF(ISBLANK('3.1 Nominal capital stock'!P25),NA(),'3.1 Nominal capital stock'!P25/'Historical population and GDP'!$L22/1000000)</f>
        <v>0.49001865579105158</v>
      </c>
      <c r="Q25" s="8">
        <f>IF(ISBLANK('3.1 Nominal capital stock'!Q25),NA(),'3.1 Nominal capital stock'!Q25/'Historical population and GDP'!$L22/1000000)</f>
        <v>2.8553305805843437E-3</v>
      </c>
      <c r="R25" s="8">
        <f>IF(ISBLANK('3.1 Nominal capital stock'!R25),NA(),'3.1 Nominal capital stock'!R25/'Historical population and GDP'!$L22/1000000)</f>
        <v>0.49287398637163593</v>
      </c>
      <c r="T25" s="35"/>
      <c r="U25" s="17"/>
      <c r="V25" s="17"/>
      <c r="W25" s="17"/>
      <c r="X25" s="17"/>
      <c r="Y25" s="17"/>
    </row>
    <row r="26" spans="1:25">
      <c r="A26" s="4">
        <f t="shared" si="0"/>
        <v>1888</v>
      </c>
      <c r="B26" s="8" t="e">
        <f>IF(ISBLANK('3.1 Nominal capital stock'!B26),NA(),'3.1 Nominal capital stock'!B26/'Historical population and GDP'!$L23/1000000)</f>
        <v>#N/A</v>
      </c>
      <c r="C26" s="8">
        <f>IF(ISBLANK('3.1 Nominal capital stock'!C26),NA(),'3.1 Nominal capital stock'!C26/'Historical population and GDP'!$L23/1000000)</f>
        <v>0.15344798860995251</v>
      </c>
      <c r="D26" s="8">
        <f>IF(ISBLANK('3.1 Nominal capital stock'!D26),NA(),'3.1 Nominal capital stock'!D26/'Historical population and GDP'!$L23/1000000)</f>
        <v>0.15344798860995251</v>
      </c>
      <c r="E26" s="8">
        <f>IF(ISBLANK('3.1 Nominal capital stock'!E26),NA(),'3.1 Nominal capital stock'!E26/'Historical population and GDP'!$L23/1000000)</f>
        <v>0.27563926539644201</v>
      </c>
      <c r="F26" s="8" t="e">
        <f>IF(ISBLANK('3.1 Nominal capital stock'!F26),NA(),'3.1 Nominal capital stock'!F26/'Historical population and GDP'!$L23/1000000)</f>
        <v>#N/A</v>
      </c>
      <c r="G26" s="8">
        <f>IF(ISBLANK('3.1 Nominal capital stock'!G26),NA(),'3.1 Nominal capital stock'!G26/'Historical population and GDP'!$L23/1000000)</f>
        <v>8.2013423905248264E-3</v>
      </c>
      <c r="H26" s="8">
        <f>IF(ISBLANK('3.1 Nominal capital stock'!H26),NA(),'3.1 Nominal capital stock'!H26/'Historical population and GDP'!$L23/1000000)</f>
        <v>9.5536914017283862E-3</v>
      </c>
      <c r="I26" s="8">
        <f>IF(ISBLANK('3.1 Nominal capital stock'!I26),NA(),'3.1 Nominal capital stock'!I26/'Historical population and GDP'!$L23/1000000)</f>
        <v>3.4244966896606315E-3</v>
      </c>
      <c r="J26" s="26" t="e">
        <f>IF(ISBLANK('3.1 Nominal capital stock'!J26),NA(),'3.1 Nominal capital stock'!J26/'Historical population and GDP'!$L23/1000000)</f>
        <v>#N/A</v>
      </c>
      <c r="K26" s="8" t="e">
        <f>IF(ISBLANK('3.1 Nominal capital stock'!K26),NA(),'3.1 Nominal capital stock'!K26/'Historical population and GDP'!$L23/1000000)</f>
        <v>#N/A</v>
      </c>
      <c r="L26" s="8" t="e">
        <f>IF(ISBLANK('3.1 Nominal capital stock'!L26),NA(),'3.1 Nominal capital stock'!L26/'Historical population and GDP'!$L23/1000000)</f>
        <v>#N/A</v>
      </c>
      <c r="M26" s="8" t="e">
        <f>IF(ISBLANK('3.1 Nominal capital stock'!M26),NA(),'3.1 Nominal capital stock'!M26/'Historical population and GDP'!$L23/1000000)</f>
        <v>#N/A</v>
      </c>
      <c r="N26" s="8" t="e">
        <f>IF(ISBLANK('3.1 Nominal capital stock'!N26),NA(),'3.1 Nominal capital stock'!N26/'Historical population and GDP'!$L23/1000000)</f>
        <v>#N/A</v>
      </c>
      <c r="O26" s="8"/>
      <c r="P26" s="8">
        <f>IF(ISBLANK('3.1 Nominal capital stock'!P26),NA(),'3.1 Nominal capital stock'!P26/'Historical population and GDP'!$L23/1000000)</f>
        <v>0.44684228779864776</v>
      </c>
      <c r="Q26" s="8">
        <f>IF(ISBLANK('3.1 Nominal capital stock'!Q26),NA(),'3.1 Nominal capital stock'!Q26/'Historical population and GDP'!$L23/1000000)</f>
        <v>3.4244966896606315E-3</v>
      </c>
      <c r="R26" s="8">
        <f>IF(ISBLANK('3.1 Nominal capital stock'!R26),NA(),'3.1 Nominal capital stock'!R26/'Historical population and GDP'!$L23/1000000)</f>
        <v>0.45026678448830842</v>
      </c>
      <c r="T26" s="35"/>
      <c r="U26" s="17"/>
      <c r="V26" s="17"/>
      <c r="W26" s="17"/>
      <c r="X26" s="17"/>
      <c r="Y26" s="17"/>
    </row>
    <row r="27" spans="1:25">
      <c r="A27" s="4">
        <f t="shared" si="0"/>
        <v>1889</v>
      </c>
      <c r="B27" s="8" t="e">
        <f>IF(ISBLANK('3.1 Nominal capital stock'!B27),NA(),'3.1 Nominal capital stock'!B27/'Historical population and GDP'!$L24/1000000)</f>
        <v>#N/A</v>
      </c>
      <c r="C27" s="8">
        <f>IF(ISBLANK('3.1 Nominal capital stock'!C27),NA(),'3.1 Nominal capital stock'!C27/'Historical population and GDP'!$L24/1000000)</f>
        <v>0.15211420882154053</v>
      </c>
      <c r="D27" s="8">
        <f>IF(ISBLANK('3.1 Nominal capital stock'!D27),NA(),'3.1 Nominal capital stock'!D27/'Historical population and GDP'!$L24/1000000)</f>
        <v>0.15211420882154053</v>
      </c>
      <c r="E27" s="8">
        <f>IF(ISBLANK('3.1 Nominal capital stock'!E27),NA(),'3.1 Nominal capital stock'!E27/'Historical population and GDP'!$L24/1000000)</f>
        <v>0.26029224672191142</v>
      </c>
      <c r="F27" s="8" t="e">
        <f>IF(ISBLANK('3.1 Nominal capital stock'!F27),NA(),'3.1 Nominal capital stock'!F27/'Historical population and GDP'!$L24/1000000)</f>
        <v>#N/A</v>
      </c>
      <c r="G27" s="8">
        <f>IF(ISBLANK('3.1 Nominal capital stock'!G27),NA(),'3.1 Nominal capital stock'!G27/'Historical population and GDP'!$L24/1000000)</f>
        <v>9.8627666567582383E-3</v>
      </c>
      <c r="H27" s="8">
        <f>IF(ISBLANK('3.1 Nominal capital stock'!H27),NA(),'3.1 Nominal capital stock'!H27/'Historical population and GDP'!$L24/1000000)</f>
        <v>9.4164876225157849E-3</v>
      </c>
      <c r="I27" s="8">
        <f>IF(ISBLANK('3.1 Nominal capital stock'!I27),NA(),'3.1 Nominal capital stock'!I27/'Historical population and GDP'!$L24/1000000)</f>
        <v>4.1057671150305786E-3</v>
      </c>
      <c r="J27" s="26" t="e">
        <f>IF(ISBLANK('3.1 Nominal capital stock'!J27),NA(),'3.1 Nominal capital stock'!J27/'Historical population and GDP'!$L24/1000000)</f>
        <v>#N/A</v>
      </c>
      <c r="K27" s="8" t="e">
        <f>IF(ISBLANK('3.1 Nominal capital stock'!K27),NA(),'3.1 Nominal capital stock'!K27/'Historical population and GDP'!$L24/1000000)</f>
        <v>#N/A</v>
      </c>
      <c r="L27" s="8" t="e">
        <f>IF(ISBLANK('3.1 Nominal capital stock'!L27),NA(),'3.1 Nominal capital stock'!L27/'Historical population and GDP'!$L24/1000000)</f>
        <v>#N/A</v>
      </c>
      <c r="M27" s="8" t="e">
        <f>IF(ISBLANK('3.1 Nominal capital stock'!M27),NA(),'3.1 Nominal capital stock'!M27/'Historical population and GDP'!$L24/1000000)</f>
        <v>#N/A</v>
      </c>
      <c r="N27" s="8" t="e">
        <f>IF(ISBLANK('3.1 Nominal capital stock'!N27),NA(),'3.1 Nominal capital stock'!N27/'Historical population and GDP'!$L24/1000000)</f>
        <v>#N/A</v>
      </c>
      <c r="O27" s="8"/>
      <c r="P27" s="8">
        <f>IF(ISBLANK('3.1 Nominal capital stock'!P27),NA(),'3.1 Nominal capital stock'!P27/'Historical population and GDP'!$L24/1000000)</f>
        <v>0.43168570982272597</v>
      </c>
      <c r="Q27" s="8">
        <f>IF(ISBLANK('3.1 Nominal capital stock'!Q27),NA(),'3.1 Nominal capital stock'!Q27/'Historical population and GDP'!$L24/1000000)</f>
        <v>4.1057671150305786E-3</v>
      </c>
      <c r="R27" s="8">
        <f>IF(ISBLANK('3.1 Nominal capital stock'!R27),NA(),'3.1 Nominal capital stock'!R27/'Historical population and GDP'!$L24/1000000)</f>
        <v>0.43579147693775655</v>
      </c>
      <c r="T27" s="35"/>
      <c r="U27" s="17"/>
      <c r="V27" s="17"/>
      <c r="W27" s="17"/>
      <c r="X27" s="17"/>
      <c r="Y27" s="17"/>
    </row>
    <row r="28" spans="1:25">
      <c r="A28" s="4">
        <f t="shared" si="0"/>
        <v>1890</v>
      </c>
      <c r="B28" s="8" t="e">
        <f>IF(ISBLANK('3.1 Nominal capital stock'!B28),NA(),'3.1 Nominal capital stock'!B28/'Historical population and GDP'!$L25/1000000)</f>
        <v>#N/A</v>
      </c>
      <c r="C28" s="8">
        <f>IF(ISBLANK('3.1 Nominal capital stock'!C28),NA(),'3.1 Nominal capital stock'!C28/'Historical population and GDP'!$L25/1000000)</f>
        <v>0.15283415616373391</v>
      </c>
      <c r="D28" s="8">
        <f>IF(ISBLANK('3.1 Nominal capital stock'!D28),NA(),'3.1 Nominal capital stock'!D28/'Historical population and GDP'!$L25/1000000)</f>
        <v>0.15283415616373391</v>
      </c>
      <c r="E28" s="8">
        <f>IF(ISBLANK('3.1 Nominal capital stock'!E28),NA(),'3.1 Nominal capital stock'!E28/'Historical population and GDP'!$L25/1000000)</f>
        <v>0.25466471499458349</v>
      </c>
      <c r="F28" s="8" t="e">
        <f>IF(ISBLANK('3.1 Nominal capital stock'!F28),NA(),'3.1 Nominal capital stock'!F28/'Historical population and GDP'!$L25/1000000)</f>
        <v>#N/A</v>
      </c>
      <c r="G28" s="8">
        <f>IF(ISBLANK('3.1 Nominal capital stock'!G28),NA(),'3.1 Nominal capital stock'!G28/'Historical population and GDP'!$L25/1000000)</f>
        <v>1.1547567707834851E-2</v>
      </c>
      <c r="H28" s="8">
        <f>IF(ISBLANK('3.1 Nominal capital stock'!H28),NA(),'3.1 Nominal capital stock'!H28/'Historical population and GDP'!$L25/1000000)</f>
        <v>9.3616992507112376E-3</v>
      </c>
      <c r="I28" s="8">
        <f>IF(ISBLANK('3.1 Nominal capital stock'!I28),NA(),'3.1 Nominal capital stock'!I28/'Historical population and GDP'!$L25/1000000)</f>
        <v>4.5042137904365382E-3</v>
      </c>
      <c r="J28" s="26" t="e">
        <f>IF(ISBLANK('3.1 Nominal capital stock'!J28),NA(),'3.1 Nominal capital stock'!J28/'Historical population and GDP'!$L25/1000000)</f>
        <v>#N/A</v>
      </c>
      <c r="K28" s="8" t="e">
        <f>IF(ISBLANK('3.1 Nominal capital stock'!K28),NA(),'3.1 Nominal capital stock'!K28/'Historical population and GDP'!$L25/1000000)</f>
        <v>#N/A</v>
      </c>
      <c r="L28" s="8" t="e">
        <f>IF(ISBLANK('3.1 Nominal capital stock'!L28),NA(),'3.1 Nominal capital stock'!L28/'Historical population and GDP'!$L25/1000000)</f>
        <v>#N/A</v>
      </c>
      <c r="M28" s="8" t="e">
        <f>IF(ISBLANK('3.1 Nominal capital stock'!M28),NA(),'3.1 Nominal capital stock'!M28/'Historical population and GDP'!$L25/1000000)</f>
        <v>#N/A</v>
      </c>
      <c r="N28" s="8" t="e">
        <f>IF(ISBLANK('3.1 Nominal capital stock'!N28),NA(),'3.1 Nominal capital stock'!N28/'Historical population and GDP'!$L25/1000000)</f>
        <v>#N/A</v>
      </c>
      <c r="O28" s="8"/>
      <c r="P28" s="8">
        <f>IF(ISBLANK('3.1 Nominal capital stock'!P28),NA(),'3.1 Nominal capital stock'!P28/'Historical population and GDP'!$L25/1000000)</f>
        <v>0.42840813811686351</v>
      </c>
      <c r="Q28" s="8">
        <f>IF(ISBLANK('3.1 Nominal capital stock'!Q28),NA(),'3.1 Nominal capital stock'!Q28/'Historical population and GDP'!$L25/1000000)</f>
        <v>4.5042137904365382E-3</v>
      </c>
      <c r="R28" s="8">
        <f>IF(ISBLANK('3.1 Nominal capital stock'!R28),NA(),'3.1 Nominal capital stock'!R28/'Historical population and GDP'!$L25/1000000)</f>
        <v>0.43291235190729999</v>
      </c>
      <c r="T28" s="35"/>
      <c r="U28" s="17"/>
      <c r="V28" s="17"/>
      <c r="W28" s="17"/>
      <c r="X28" s="17"/>
      <c r="Y28" s="17"/>
    </row>
    <row r="29" spans="1:25">
      <c r="A29" s="4">
        <f t="shared" si="0"/>
        <v>1891</v>
      </c>
      <c r="B29" s="8" t="e">
        <f>IF(ISBLANK('3.1 Nominal capital stock'!B29),NA(),'3.1 Nominal capital stock'!B29/'Historical population and GDP'!$L26/1000000)</f>
        <v>#N/A</v>
      </c>
      <c r="C29" s="8">
        <f>IF(ISBLANK('3.1 Nominal capital stock'!C29),NA(),'3.1 Nominal capital stock'!C29/'Historical population and GDP'!$L26/1000000)</f>
        <v>0.14437898150677791</v>
      </c>
      <c r="D29" s="8">
        <f>IF(ISBLANK('3.1 Nominal capital stock'!D29),NA(),'3.1 Nominal capital stock'!D29/'Historical population and GDP'!$L26/1000000)</f>
        <v>0.14437898150677791</v>
      </c>
      <c r="E29" s="8">
        <f>IF(ISBLANK('3.1 Nominal capital stock'!E29),NA(),'3.1 Nominal capital stock'!E29/'Historical population and GDP'!$L26/1000000)</f>
        <v>0.23248183813526971</v>
      </c>
      <c r="F29" s="8" t="e">
        <f>IF(ISBLANK('3.1 Nominal capital stock'!F29),NA(),'3.1 Nominal capital stock'!F29/'Historical population and GDP'!$L26/1000000)</f>
        <v>#N/A</v>
      </c>
      <c r="G29" s="8">
        <f>IF(ISBLANK('3.1 Nominal capital stock'!G29),NA(),'3.1 Nominal capital stock'!G29/'Historical population and GDP'!$L26/1000000)</f>
        <v>1.2224696564040245E-2</v>
      </c>
      <c r="H29" s="8">
        <f>IF(ISBLANK('3.1 Nominal capital stock'!H29),NA(),'3.1 Nominal capital stock'!H29/'Historical population and GDP'!$L26/1000000)</f>
        <v>9.2907693886705878E-3</v>
      </c>
      <c r="I29" s="8">
        <f>IF(ISBLANK('3.1 Nominal capital stock'!I29),NA(),'3.1 Nominal capital stock'!I29/'Historical population and GDP'!$L26/1000000)</f>
        <v>4.8898786256160983E-3</v>
      </c>
      <c r="J29" s="26" t="e">
        <f>IF(ISBLANK('3.1 Nominal capital stock'!J29),NA(),'3.1 Nominal capital stock'!J29/'Historical population and GDP'!$L26/1000000)</f>
        <v>#N/A</v>
      </c>
      <c r="K29" s="8" t="e">
        <f>IF(ISBLANK('3.1 Nominal capital stock'!K29),NA(),'3.1 Nominal capital stock'!K29/'Historical population and GDP'!$L26/1000000)</f>
        <v>#N/A</v>
      </c>
      <c r="L29" s="8" t="e">
        <f>IF(ISBLANK('3.1 Nominal capital stock'!L29),NA(),'3.1 Nominal capital stock'!L29/'Historical population and GDP'!$L26/1000000)</f>
        <v>#N/A</v>
      </c>
      <c r="M29" s="8" t="e">
        <f>IF(ISBLANK('3.1 Nominal capital stock'!M29),NA(),'3.1 Nominal capital stock'!M29/'Historical population and GDP'!$L26/1000000)</f>
        <v>#N/A</v>
      </c>
      <c r="N29" s="8" t="e">
        <f>IF(ISBLANK('3.1 Nominal capital stock'!N29),NA(),'3.1 Nominal capital stock'!N29/'Historical population and GDP'!$L26/1000000)</f>
        <v>#N/A</v>
      </c>
      <c r="O29" s="8"/>
      <c r="P29" s="8">
        <f>IF(ISBLANK('3.1 Nominal capital stock'!P29),NA(),'3.1 Nominal capital stock'!P29/'Historical population and GDP'!$L26/1000000)</f>
        <v>0.39837628559475846</v>
      </c>
      <c r="Q29" s="8">
        <f>IF(ISBLANK('3.1 Nominal capital stock'!Q29),NA(),'3.1 Nominal capital stock'!Q29/'Historical population and GDP'!$L26/1000000)</f>
        <v>4.8898786256160983E-3</v>
      </c>
      <c r="R29" s="8">
        <f>IF(ISBLANK('3.1 Nominal capital stock'!R29),NA(),'3.1 Nominal capital stock'!R29/'Historical population and GDP'!$L26/1000000)</f>
        <v>0.40326616422037459</v>
      </c>
      <c r="T29" s="35"/>
      <c r="U29" s="17"/>
      <c r="V29" s="17"/>
      <c r="W29" s="17"/>
      <c r="X29" s="17"/>
      <c r="Y29" s="17"/>
    </row>
    <row r="30" spans="1:25">
      <c r="A30" s="4">
        <f t="shared" si="0"/>
        <v>1892</v>
      </c>
      <c r="B30" s="8" t="e">
        <f>IF(ISBLANK('3.1 Nominal capital stock'!B30),NA(),'3.1 Nominal capital stock'!B30/'Historical population and GDP'!$L27/1000000)</f>
        <v>#N/A</v>
      </c>
      <c r="C30" s="8">
        <f>IF(ISBLANK('3.1 Nominal capital stock'!C30),NA(),'3.1 Nominal capital stock'!C30/'Historical population and GDP'!$L27/1000000)</f>
        <v>0.14214247136898345</v>
      </c>
      <c r="D30" s="8">
        <f>IF(ISBLANK('3.1 Nominal capital stock'!D30),NA(),'3.1 Nominal capital stock'!D30/'Historical population and GDP'!$L27/1000000)</f>
        <v>0.14214247136898345</v>
      </c>
      <c r="E30" s="8">
        <f>IF(ISBLANK('3.1 Nominal capital stock'!E30),NA(),'3.1 Nominal capital stock'!E30/'Historical population and GDP'!$L27/1000000)</f>
        <v>0.21898247618370989</v>
      </c>
      <c r="F30" s="8" t="e">
        <f>IF(ISBLANK('3.1 Nominal capital stock'!F30),NA(),'3.1 Nominal capital stock'!F30/'Historical population and GDP'!$L27/1000000)</f>
        <v>#N/A</v>
      </c>
      <c r="G30" s="8">
        <f>IF(ISBLANK('3.1 Nominal capital stock'!G30),NA(),'3.1 Nominal capital stock'!G30/'Historical population and GDP'!$L27/1000000)</f>
        <v>1.2838133482558717E-2</v>
      </c>
      <c r="H30" s="8">
        <f>IF(ISBLANK('3.1 Nominal capital stock'!H30),NA(),'3.1 Nominal capital stock'!H30/'Historical population and GDP'!$L27/1000000)</f>
        <v>9.6286001119190393E-3</v>
      </c>
      <c r="I30" s="8">
        <f>IF(ISBLANK('3.1 Nominal capital stock'!I30),NA(),'3.1 Nominal capital stock'!I30/'Historical population and GDP'!$L27/1000000)</f>
        <v>5.5589957073170918E-3</v>
      </c>
      <c r="J30" s="26" t="e">
        <f>IF(ISBLANK('3.1 Nominal capital stock'!J30),NA(),'3.1 Nominal capital stock'!J30/'Historical population and GDP'!$L27/1000000)</f>
        <v>#N/A</v>
      </c>
      <c r="K30" s="8" t="e">
        <f>IF(ISBLANK('3.1 Nominal capital stock'!K30),NA(),'3.1 Nominal capital stock'!K30/'Historical population and GDP'!$L27/1000000)</f>
        <v>#N/A</v>
      </c>
      <c r="L30" s="8" t="e">
        <f>IF(ISBLANK('3.1 Nominal capital stock'!L30),NA(),'3.1 Nominal capital stock'!L30/'Historical population and GDP'!$L27/1000000)</f>
        <v>#N/A</v>
      </c>
      <c r="M30" s="8" t="e">
        <f>IF(ISBLANK('3.1 Nominal capital stock'!M30),NA(),'3.1 Nominal capital stock'!M30/'Historical population and GDP'!$L27/1000000)</f>
        <v>#N/A</v>
      </c>
      <c r="N30" s="8" t="e">
        <f>IF(ISBLANK('3.1 Nominal capital stock'!N30),NA(),'3.1 Nominal capital stock'!N30/'Historical population and GDP'!$L27/1000000)</f>
        <v>#N/A</v>
      </c>
      <c r="O30" s="8"/>
      <c r="P30" s="8">
        <f>IF(ISBLANK('3.1 Nominal capital stock'!P30),NA(),'3.1 Nominal capital stock'!P30/'Historical population and GDP'!$L27/1000000)</f>
        <v>0.38359168114717107</v>
      </c>
      <c r="Q30" s="8">
        <f>IF(ISBLANK('3.1 Nominal capital stock'!Q30),NA(),'3.1 Nominal capital stock'!Q30/'Historical population and GDP'!$L27/1000000)</f>
        <v>5.5589957073170918E-3</v>
      </c>
      <c r="R30" s="8">
        <f>IF(ISBLANK('3.1 Nominal capital stock'!R30),NA(),'3.1 Nominal capital stock'!R30/'Historical population and GDP'!$L27/1000000)</f>
        <v>0.38915067685448818</v>
      </c>
      <c r="T30" s="35"/>
      <c r="U30" s="17"/>
      <c r="V30" s="17"/>
      <c r="W30" s="17"/>
      <c r="X30" s="17"/>
      <c r="Y30" s="17"/>
    </row>
    <row r="31" spans="1:25">
      <c r="A31" s="4">
        <f t="shared" si="0"/>
        <v>1893</v>
      </c>
      <c r="B31" s="8" t="e">
        <f>IF(ISBLANK('3.1 Nominal capital stock'!B31),NA(),'3.1 Nominal capital stock'!B31/'Historical population and GDP'!$L28/1000000)</f>
        <v>#N/A</v>
      </c>
      <c r="C31" s="8">
        <f>IF(ISBLANK('3.1 Nominal capital stock'!C31),NA(),'3.1 Nominal capital stock'!C31/'Historical population and GDP'!$L28/1000000)</f>
        <v>0.14201606596446403</v>
      </c>
      <c r="D31" s="8">
        <f>IF(ISBLANK('3.1 Nominal capital stock'!D31),NA(),'3.1 Nominal capital stock'!D31/'Historical population and GDP'!$L28/1000000)</f>
        <v>0.14201606596446403</v>
      </c>
      <c r="E31" s="8">
        <f>IF(ISBLANK('3.1 Nominal capital stock'!E31),NA(),'3.1 Nominal capital stock'!E31/'Historical population and GDP'!$L28/1000000)</f>
        <v>0.20360923088519164</v>
      </c>
      <c r="F31" s="8" t="e">
        <f>IF(ISBLANK('3.1 Nominal capital stock'!F31),NA(),'3.1 Nominal capital stock'!F31/'Historical population and GDP'!$L28/1000000)</f>
        <v>#N/A</v>
      </c>
      <c r="G31" s="8">
        <f>IF(ISBLANK('3.1 Nominal capital stock'!G31),NA(),'3.1 Nominal capital stock'!G31/'Historical population and GDP'!$L28/1000000)</f>
        <v>1.3786783036069105E-2</v>
      </c>
      <c r="H31" s="8">
        <f>IF(ISBLANK('3.1 Nominal capital stock'!H31),NA(),'3.1 Nominal capital stock'!H31/'Historical population and GDP'!$L28/1000000)</f>
        <v>9.8215578265802017E-3</v>
      </c>
      <c r="I31" s="8">
        <f>IF(ISBLANK('3.1 Nominal capital stock'!I31),NA(),'3.1 Nominal capital stock'!I31/'Historical population and GDP'!$L28/1000000)</f>
        <v>6.1410154526443505E-3</v>
      </c>
      <c r="J31" s="26" t="e">
        <f>IF(ISBLANK('3.1 Nominal capital stock'!J31),NA(),'3.1 Nominal capital stock'!J31/'Historical population and GDP'!$L28/1000000)</f>
        <v>#N/A</v>
      </c>
      <c r="K31" s="8" t="e">
        <f>IF(ISBLANK('3.1 Nominal capital stock'!K31),NA(),'3.1 Nominal capital stock'!K31/'Historical population and GDP'!$L28/1000000)</f>
        <v>#N/A</v>
      </c>
      <c r="L31" s="8" t="e">
        <f>IF(ISBLANK('3.1 Nominal capital stock'!L31),NA(),'3.1 Nominal capital stock'!L31/'Historical population and GDP'!$L28/1000000)</f>
        <v>#N/A</v>
      </c>
      <c r="M31" s="8" t="e">
        <f>IF(ISBLANK('3.1 Nominal capital stock'!M31),NA(),'3.1 Nominal capital stock'!M31/'Historical population and GDP'!$L28/1000000)</f>
        <v>#N/A</v>
      </c>
      <c r="N31" s="8" t="e">
        <f>IF(ISBLANK('3.1 Nominal capital stock'!N31),NA(),'3.1 Nominal capital stock'!N31/'Historical population and GDP'!$L28/1000000)</f>
        <v>#N/A</v>
      </c>
      <c r="O31" s="8"/>
      <c r="P31" s="8">
        <f>IF(ISBLANK('3.1 Nominal capital stock'!P31),NA(),'3.1 Nominal capital stock'!P31/'Historical population and GDP'!$L28/1000000)</f>
        <v>0.369233637712305</v>
      </c>
      <c r="Q31" s="8">
        <f>IF(ISBLANK('3.1 Nominal capital stock'!Q31),NA(),'3.1 Nominal capital stock'!Q31/'Historical population and GDP'!$L28/1000000)</f>
        <v>6.1410154526443505E-3</v>
      </c>
      <c r="R31" s="8">
        <f>IF(ISBLANK('3.1 Nominal capital stock'!R31),NA(),'3.1 Nominal capital stock'!R31/'Historical population and GDP'!$L28/1000000)</f>
        <v>0.37537465316494933</v>
      </c>
      <c r="T31" s="35"/>
      <c r="U31" s="17"/>
      <c r="V31" s="17"/>
      <c r="W31" s="17"/>
      <c r="X31" s="17"/>
      <c r="Y31" s="17"/>
    </row>
    <row r="32" spans="1:25">
      <c r="A32" s="4">
        <f t="shared" si="0"/>
        <v>1894</v>
      </c>
      <c r="B32" s="8" t="e">
        <f>IF(ISBLANK('3.1 Nominal capital stock'!B32),NA(),'3.1 Nominal capital stock'!B32/'Historical population and GDP'!$L29/1000000)</f>
        <v>#N/A</v>
      </c>
      <c r="C32" s="8">
        <f>IF(ISBLANK('3.1 Nominal capital stock'!C32),NA(),'3.1 Nominal capital stock'!C32/'Historical population and GDP'!$L29/1000000)</f>
        <v>0.13763395126256436</v>
      </c>
      <c r="D32" s="8">
        <f>IF(ISBLANK('3.1 Nominal capital stock'!D32),NA(),'3.1 Nominal capital stock'!D32/'Historical population and GDP'!$L29/1000000)</f>
        <v>0.13763395126256436</v>
      </c>
      <c r="E32" s="8">
        <f>IF(ISBLANK('3.1 Nominal capital stock'!E32),NA(),'3.1 Nominal capital stock'!E32/'Historical population and GDP'!$L29/1000000)</f>
        <v>0.19893886019485088</v>
      </c>
      <c r="F32" s="8" t="e">
        <f>IF(ISBLANK('3.1 Nominal capital stock'!F32),NA(),'3.1 Nominal capital stock'!F32/'Historical population and GDP'!$L29/1000000)</f>
        <v>#N/A</v>
      </c>
      <c r="G32" s="8">
        <f>IF(ISBLANK('3.1 Nominal capital stock'!G32),NA(),'3.1 Nominal capital stock'!G32/'Historical population and GDP'!$L29/1000000)</f>
        <v>1.4581062439873662E-2</v>
      </c>
      <c r="H32" s="8">
        <f>IF(ISBLANK('3.1 Nominal capital stock'!H32),NA(),'3.1 Nominal capital stock'!H32/'Historical population and GDP'!$L29/1000000)</f>
        <v>9.1433734084290647E-3</v>
      </c>
      <c r="I32" s="8">
        <f>IF(ISBLANK('3.1 Nominal capital stock'!I32),NA(),'3.1 Nominal capital stock'!I32/'Historical population and GDP'!$L29/1000000)</f>
        <v>6.6863435497763199E-3</v>
      </c>
      <c r="J32" s="26" t="e">
        <f>IF(ISBLANK('3.1 Nominal capital stock'!J32),NA(),'3.1 Nominal capital stock'!J32/'Historical population and GDP'!$L29/1000000)</f>
        <v>#N/A</v>
      </c>
      <c r="K32" s="8" t="e">
        <f>IF(ISBLANK('3.1 Nominal capital stock'!K32),NA(),'3.1 Nominal capital stock'!K32/'Historical population and GDP'!$L29/1000000)</f>
        <v>#N/A</v>
      </c>
      <c r="L32" s="8" t="e">
        <f>IF(ISBLANK('3.1 Nominal capital stock'!L32),NA(),'3.1 Nominal capital stock'!L32/'Historical population and GDP'!$L29/1000000)</f>
        <v>#N/A</v>
      </c>
      <c r="M32" s="8" t="e">
        <f>IF(ISBLANK('3.1 Nominal capital stock'!M32),NA(),'3.1 Nominal capital stock'!M32/'Historical population and GDP'!$L29/1000000)</f>
        <v>#N/A</v>
      </c>
      <c r="N32" s="8" t="e">
        <f>IF(ISBLANK('3.1 Nominal capital stock'!N32),NA(),'3.1 Nominal capital stock'!N32/'Historical population and GDP'!$L29/1000000)</f>
        <v>#N/A</v>
      </c>
      <c r="O32" s="8"/>
      <c r="P32" s="8">
        <f>IF(ISBLANK('3.1 Nominal capital stock'!P32),NA(),'3.1 Nominal capital stock'!P32/'Historical population and GDP'!$L29/1000000)</f>
        <v>0.36029724730571794</v>
      </c>
      <c r="Q32" s="8">
        <f>IF(ISBLANK('3.1 Nominal capital stock'!Q32),NA(),'3.1 Nominal capital stock'!Q32/'Historical population and GDP'!$L29/1000000)</f>
        <v>6.6863435497763199E-3</v>
      </c>
      <c r="R32" s="8">
        <f>IF(ISBLANK('3.1 Nominal capital stock'!R32),NA(),'3.1 Nominal capital stock'!R32/'Historical population and GDP'!$L29/1000000)</f>
        <v>0.36698359085549431</v>
      </c>
      <c r="T32" s="35"/>
      <c r="U32" s="17"/>
      <c r="V32" s="17"/>
      <c r="W32" s="17"/>
      <c r="X32" s="17"/>
      <c r="Y32" s="17"/>
    </row>
    <row r="33" spans="1:25">
      <c r="A33" s="4">
        <f t="shared" si="0"/>
        <v>1895</v>
      </c>
      <c r="B33" s="8" t="e">
        <f>IF(ISBLANK('3.1 Nominal capital stock'!B33),NA(),'3.1 Nominal capital stock'!B33/'Historical population and GDP'!$L30/1000000)</f>
        <v>#N/A</v>
      </c>
      <c r="C33" s="8">
        <f>IF(ISBLANK('3.1 Nominal capital stock'!C33),NA(),'3.1 Nominal capital stock'!C33/'Historical population and GDP'!$L30/1000000)</f>
        <v>0.12532315858421597</v>
      </c>
      <c r="D33" s="8">
        <f>IF(ISBLANK('3.1 Nominal capital stock'!D33),NA(),'3.1 Nominal capital stock'!D33/'Historical population and GDP'!$L30/1000000)</f>
        <v>0.12532315858421597</v>
      </c>
      <c r="E33" s="8">
        <f>IF(ISBLANK('3.1 Nominal capital stock'!E33),NA(),'3.1 Nominal capital stock'!E33/'Historical population and GDP'!$L30/1000000)</f>
        <v>0.17633012682998045</v>
      </c>
      <c r="F33" s="8" t="e">
        <f>IF(ISBLANK('3.1 Nominal capital stock'!F33),NA(),'3.1 Nominal capital stock'!F33/'Historical population and GDP'!$L30/1000000)</f>
        <v>#N/A</v>
      </c>
      <c r="G33" s="8">
        <f>IF(ISBLANK('3.1 Nominal capital stock'!G33),NA(),'3.1 Nominal capital stock'!G33/'Historical population and GDP'!$L30/1000000)</f>
        <v>1.4281951108814046E-2</v>
      </c>
      <c r="H33" s="8">
        <f>IF(ISBLANK('3.1 Nominal capital stock'!H33),NA(),'3.1 Nominal capital stock'!H33/'Historical population and GDP'!$L30/1000000)</f>
        <v>9.0850147215097432E-3</v>
      </c>
      <c r="I33" s="8">
        <f>IF(ISBLANK('3.1 Nominal capital stock'!I33),NA(),'3.1 Nominal capital stock'!I33/'Historical population and GDP'!$L30/1000000)</f>
        <v>6.9484964289513078E-3</v>
      </c>
      <c r="J33" s="26" t="e">
        <f>IF(ISBLANK('3.1 Nominal capital stock'!J33),NA(),'3.1 Nominal capital stock'!J33/'Historical population and GDP'!$L30/1000000)</f>
        <v>#N/A</v>
      </c>
      <c r="K33" s="8" t="e">
        <f>IF(ISBLANK('3.1 Nominal capital stock'!K33),NA(),'3.1 Nominal capital stock'!K33/'Historical population and GDP'!$L30/1000000)</f>
        <v>#N/A</v>
      </c>
      <c r="L33" s="8" t="e">
        <f>IF(ISBLANK('3.1 Nominal capital stock'!L33),NA(),'3.1 Nominal capital stock'!L33/'Historical population and GDP'!$L30/1000000)</f>
        <v>#N/A</v>
      </c>
      <c r="M33" s="8" t="e">
        <f>IF(ISBLANK('3.1 Nominal capital stock'!M33),NA(),'3.1 Nominal capital stock'!M33/'Historical population and GDP'!$L30/1000000)</f>
        <v>#N/A</v>
      </c>
      <c r="N33" s="8" t="e">
        <f>IF(ISBLANK('3.1 Nominal capital stock'!N33),NA(),'3.1 Nominal capital stock'!N33/'Historical population and GDP'!$L30/1000000)</f>
        <v>#N/A</v>
      </c>
      <c r="O33" s="8"/>
      <c r="P33" s="8">
        <f>IF(ISBLANK('3.1 Nominal capital stock'!P33),NA(),'3.1 Nominal capital stock'!P33/'Historical population and GDP'!$L30/1000000)</f>
        <v>0.32502025124452016</v>
      </c>
      <c r="Q33" s="8">
        <f>IF(ISBLANK('3.1 Nominal capital stock'!Q33),NA(),'3.1 Nominal capital stock'!Q33/'Historical population and GDP'!$L30/1000000)</f>
        <v>6.9484964289513078E-3</v>
      </c>
      <c r="R33" s="8">
        <f>IF(ISBLANK('3.1 Nominal capital stock'!R33),NA(),'3.1 Nominal capital stock'!R33/'Historical population and GDP'!$L30/1000000)</f>
        <v>0.33196874767347151</v>
      </c>
      <c r="T33" s="35"/>
      <c r="U33" s="17"/>
      <c r="V33" s="17"/>
      <c r="W33" s="17"/>
      <c r="X33" s="17"/>
      <c r="Y33" s="17"/>
    </row>
    <row r="34" spans="1:25">
      <c r="A34" s="4">
        <f t="shared" si="0"/>
        <v>1896</v>
      </c>
      <c r="B34" s="8" t="e">
        <f>IF(ISBLANK('3.1 Nominal capital stock'!B34),NA(),'3.1 Nominal capital stock'!B34/'Historical population and GDP'!$L31/1000000)</f>
        <v>#N/A</v>
      </c>
      <c r="C34" s="8">
        <f>IF(ISBLANK('3.1 Nominal capital stock'!C34),NA(),'3.1 Nominal capital stock'!C34/'Historical population and GDP'!$L31/1000000)</f>
        <v>0.11684891299006693</v>
      </c>
      <c r="D34" s="8">
        <f>IF(ISBLANK('3.1 Nominal capital stock'!D34),NA(),'3.1 Nominal capital stock'!D34/'Historical population and GDP'!$L31/1000000)</f>
        <v>0.11684891299006693</v>
      </c>
      <c r="E34" s="8">
        <f>IF(ISBLANK('3.1 Nominal capital stock'!E34),NA(),'3.1 Nominal capital stock'!E34/'Historical population and GDP'!$L31/1000000)</f>
        <v>0.18480578080797427</v>
      </c>
      <c r="F34" s="8" t="e">
        <f>IF(ISBLANK('3.1 Nominal capital stock'!F34),NA(),'3.1 Nominal capital stock'!F34/'Historical population and GDP'!$L31/1000000)</f>
        <v>#N/A</v>
      </c>
      <c r="G34" s="8">
        <f>IF(ISBLANK('3.1 Nominal capital stock'!G34),NA(),'3.1 Nominal capital stock'!G34/'Historical population and GDP'!$L31/1000000)</f>
        <v>1.434986650755208E-2</v>
      </c>
      <c r="H34" s="8">
        <f>IF(ISBLANK('3.1 Nominal capital stock'!H34),NA(),'3.1 Nominal capital stock'!H34/'Historical population and GDP'!$L31/1000000)</f>
        <v>9.5153281484601279E-3</v>
      </c>
      <c r="I34" s="8">
        <f>IF(ISBLANK('3.1 Nominal capital stock'!I34),NA(),'3.1 Nominal capital stock'!I34/'Historical population and GDP'!$L31/1000000)</f>
        <v>7.1407669049485352E-3</v>
      </c>
      <c r="J34" s="26" t="e">
        <f>IF(ISBLANK('3.1 Nominal capital stock'!J34),NA(),'3.1 Nominal capital stock'!J34/'Historical population and GDP'!$L31/1000000)</f>
        <v>#N/A</v>
      </c>
      <c r="K34" s="8" t="e">
        <f>IF(ISBLANK('3.1 Nominal capital stock'!K34),NA(),'3.1 Nominal capital stock'!K34/'Historical population and GDP'!$L31/1000000)</f>
        <v>#N/A</v>
      </c>
      <c r="L34" s="8" t="e">
        <f>IF(ISBLANK('3.1 Nominal capital stock'!L34),NA(),'3.1 Nominal capital stock'!L34/'Historical population and GDP'!$L31/1000000)</f>
        <v>#N/A</v>
      </c>
      <c r="M34" s="8" t="e">
        <f>IF(ISBLANK('3.1 Nominal capital stock'!M34),NA(),'3.1 Nominal capital stock'!M34/'Historical population and GDP'!$L31/1000000)</f>
        <v>#N/A</v>
      </c>
      <c r="N34" s="8" t="e">
        <f>IF(ISBLANK('3.1 Nominal capital stock'!N34),NA(),'3.1 Nominal capital stock'!N34/'Historical population and GDP'!$L31/1000000)</f>
        <v>#N/A</v>
      </c>
      <c r="O34" s="8"/>
      <c r="P34" s="8">
        <f>IF(ISBLANK('3.1 Nominal capital stock'!P34),NA(),'3.1 Nominal capital stock'!P34/'Historical population and GDP'!$L31/1000000)</f>
        <v>0.32551988845405344</v>
      </c>
      <c r="Q34" s="8">
        <f>IF(ISBLANK('3.1 Nominal capital stock'!Q34),NA(),'3.1 Nominal capital stock'!Q34/'Historical population and GDP'!$L31/1000000)</f>
        <v>7.1407669049485352E-3</v>
      </c>
      <c r="R34" s="8">
        <f>IF(ISBLANK('3.1 Nominal capital stock'!R34),NA(),'3.1 Nominal capital stock'!R34/'Historical population and GDP'!$L31/1000000)</f>
        <v>0.33266065535900197</v>
      </c>
      <c r="T34" s="35"/>
      <c r="U34" s="17"/>
      <c r="V34" s="17"/>
      <c r="W34" s="17"/>
      <c r="X34" s="17"/>
      <c r="Y34" s="17"/>
    </row>
    <row r="35" spans="1:25">
      <c r="A35" s="4">
        <f t="shared" si="0"/>
        <v>1897</v>
      </c>
      <c r="B35" s="8" t="e">
        <f>IF(ISBLANK('3.1 Nominal capital stock'!B35),NA(),'3.1 Nominal capital stock'!B35/'Historical population and GDP'!$L32/1000000)</f>
        <v>#N/A</v>
      </c>
      <c r="C35" s="8">
        <f>IF(ISBLANK('3.1 Nominal capital stock'!C35),NA(),'3.1 Nominal capital stock'!C35/'Historical population and GDP'!$L32/1000000)</f>
        <v>0.12157596782207819</v>
      </c>
      <c r="D35" s="8">
        <f>IF(ISBLANK('3.1 Nominal capital stock'!D35),NA(),'3.1 Nominal capital stock'!D35/'Historical population and GDP'!$L32/1000000)</f>
        <v>0.12157596782207819</v>
      </c>
      <c r="E35" s="8">
        <f>IF(ISBLANK('3.1 Nominal capital stock'!E35),NA(),'3.1 Nominal capital stock'!E35/'Historical population and GDP'!$L32/1000000)</f>
        <v>0.17432967136748553</v>
      </c>
      <c r="F35" s="8" t="e">
        <f>IF(ISBLANK('3.1 Nominal capital stock'!F35),NA(),'3.1 Nominal capital stock'!F35/'Historical population and GDP'!$L32/1000000)</f>
        <v>#N/A</v>
      </c>
      <c r="G35" s="8">
        <f>IF(ISBLANK('3.1 Nominal capital stock'!G35),NA(),'3.1 Nominal capital stock'!G35/'Historical population and GDP'!$L32/1000000)</f>
        <v>1.5232527394569281E-2</v>
      </c>
      <c r="H35" s="8">
        <f>IF(ISBLANK('3.1 Nominal capital stock'!H35),NA(),'3.1 Nominal capital stock'!H35/'Historical population and GDP'!$L32/1000000)</f>
        <v>8.8285120354913062E-3</v>
      </c>
      <c r="I35" s="8">
        <f>IF(ISBLANK('3.1 Nominal capital stock'!I35),NA(),'3.1 Nominal capital stock'!I35/'Historical population and GDP'!$L32/1000000)</f>
        <v>7.5075793635143873E-3</v>
      </c>
      <c r="J35" s="26" t="e">
        <f>IF(ISBLANK('3.1 Nominal capital stock'!J35),NA(),'3.1 Nominal capital stock'!J35/'Historical population and GDP'!$L32/1000000)</f>
        <v>#N/A</v>
      </c>
      <c r="K35" s="8" t="e">
        <f>IF(ISBLANK('3.1 Nominal capital stock'!K35),NA(),'3.1 Nominal capital stock'!K35/'Historical population and GDP'!$L32/1000000)</f>
        <v>#N/A</v>
      </c>
      <c r="L35" s="8" t="e">
        <f>IF(ISBLANK('3.1 Nominal capital stock'!L35),NA(),'3.1 Nominal capital stock'!L35/'Historical population and GDP'!$L32/1000000)</f>
        <v>#N/A</v>
      </c>
      <c r="M35" s="8" t="e">
        <f>IF(ISBLANK('3.1 Nominal capital stock'!M35),NA(),'3.1 Nominal capital stock'!M35/'Historical population and GDP'!$L32/1000000)</f>
        <v>#N/A</v>
      </c>
      <c r="N35" s="8" t="e">
        <f>IF(ISBLANK('3.1 Nominal capital stock'!N35),NA(),'3.1 Nominal capital stock'!N35/'Historical population and GDP'!$L32/1000000)</f>
        <v>#N/A</v>
      </c>
      <c r="O35" s="8"/>
      <c r="P35" s="8">
        <f>IF(ISBLANK('3.1 Nominal capital stock'!P35),NA(),'3.1 Nominal capital stock'!P35/'Historical population and GDP'!$L32/1000000)</f>
        <v>0.3199666786196243</v>
      </c>
      <c r="Q35" s="8">
        <f>IF(ISBLANK('3.1 Nominal capital stock'!Q35),NA(),'3.1 Nominal capital stock'!Q35/'Historical population and GDP'!$L32/1000000)</f>
        <v>7.5075793635143873E-3</v>
      </c>
      <c r="R35" s="8">
        <f>IF(ISBLANK('3.1 Nominal capital stock'!R35),NA(),'3.1 Nominal capital stock'!R35/'Historical population and GDP'!$L32/1000000)</f>
        <v>0.32747425798313873</v>
      </c>
      <c r="T35" s="35"/>
      <c r="U35" s="17"/>
      <c r="V35" s="17"/>
      <c r="W35" s="17"/>
      <c r="X35" s="17"/>
      <c r="Y35" s="17"/>
    </row>
    <row r="36" spans="1:25">
      <c r="A36" s="4">
        <f t="shared" si="0"/>
        <v>1898</v>
      </c>
      <c r="B36" s="8" t="e">
        <f>IF(ISBLANK('3.1 Nominal capital stock'!B36),NA(),'3.1 Nominal capital stock'!B36/'Historical population and GDP'!$L33/1000000)</f>
        <v>#N/A</v>
      </c>
      <c r="C36" s="8">
        <f>IF(ISBLANK('3.1 Nominal capital stock'!C36),NA(),'3.1 Nominal capital stock'!C36/'Historical population and GDP'!$L33/1000000)</f>
        <v>0.12865111765086809</v>
      </c>
      <c r="D36" s="8">
        <f>IF(ISBLANK('3.1 Nominal capital stock'!D36),NA(),'3.1 Nominal capital stock'!D36/'Historical population and GDP'!$L33/1000000)</f>
        <v>0.12865111765086809</v>
      </c>
      <c r="E36" s="8">
        <f>IF(ISBLANK('3.1 Nominal capital stock'!E36),NA(),'3.1 Nominal capital stock'!E36/'Historical population and GDP'!$L33/1000000)</f>
        <v>0.17364699789599117</v>
      </c>
      <c r="F36" s="8" t="e">
        <f>IF(ISBLANK('3.1 Nominal capital stock'!F36),NA(),'3.1 Nominal capital stock'!F36/'Historical population and GDP'!$L33/1000000)</f>
        <v>#N/A</v>
      </c>
      <c r="G36" s="8">
        <f>IF(ISBLANK('3.1 Nominal capital stock'!G36),NA(),'3.1 Nominal capital stock'!G36/'Historical population and GDP'!$L33/1000000)</f>
        <v>1.6366615324475628E-2</v>
      </c>
      <c r="H36" s="8">
        <f>IF(ISBLANK('3.1 Nominal capital stock'!H36),NA(),'3.1 Nominal capital stock'!H36/'Historical population and GDP'!$L33/1000000)</f>
        <v>9.0451404651816156E-3</v>
      </c>
      <c r="I36" s="8">
        <f>IF(ISBLANK('3.1 Nominal capital stock'!I36),NA(),'3.1 Nominal capital stock'!I36/'Historical population and GDP'!$L33/1000000)</f>
        <v>8.0766045533019158E-3</v>
      </c>
      <c r="J36" s="26" t="e">
        <f>IF(ISBLANK('3.1 Nominal capital stock'!J36),NA(),'3.1 Nominal capital stock'!J36/'Historical population and GDP'!$L33/1000000)</f>
        <v>#N/A</v>
      </c>
      <c r="K36" s="8" t="e">
        <f>IF(ISBLANK('3.1 Nominal capital stock'!K36),NA(),'3.1 Nominal capital stock'!K36/'Historical population and GDP'!$L33/1000000)</f>
        <v>#N/A</v>
      </c>
      <c r="L36" s="8" t="e">
        <f>IF(ISBLANK('3.1 Nominal capital stock'!L36),NA(),'3.1 Nominal capital stock'!L36/'Historical population and GDP'!$L33/1000000)</f>
        <v>#N/A</v>
      </c>
      <c r="M36" s="8" t="e">
        <f>IF(ISBLANK('3.1 Nominal capital stock'!M36),NA(),'3.1 Nominal capital stock'!M36/'Historical population and GDP'!$L33/1000000)</f>
        <v>#N/A</v>
      </c>
      <c r="N36" s="8" t="e">
        <f>IF(ISBLANK('3.1 Nominal capital stock'!N36),NA(),'3.1 Nominal capital stock'!N36/'Historical population and GDP'!$L33/1000000)</f>
        <v>#N/A</v>
      </c>
      <c r="O36" s="8"/>
      <c r="P36" s="8">
        <f>IF(ISBLANK('3.1 Nominal capital stock'!P36),NA(),'3.1 Nominal capital stock'!P36/'Historical population and GDP'!$L33/1000000)</f>
        <v>0.32770987133651652</v>
      </c>
      <c r="Q36" s="8">
        <f>IF(ISBLANK('3.1 Nominal capital stock'!Q36),NA(),'3.1 Nominal capital stock'!Q36/'Historical population and GDP'!$L33/1000000)</f>
        <v>8.0766045533019158E-3</v>
      </c>
      <c r="R36" s="8">
        <f>IF(ISBLANK('3.1 Nominal capital stock'!R36),NA(),'3.1 Nominal capital stock'!R36/'Historical population and GDP'!$L33/1000000)</f>
        <v>0.33578647588981841</v>
      </c>
      <c r="T36" s="35"/>
      <c r="U36" s="17"/>
      <c r="V36" s="17"/>
      <c r="W36" s="17"/>
      <c r="X36" s="17"/>
      <c r="Y36" s="17"/>
    </row>
    <row r="37" spans="1:25">
      <c r="A37" s="4">
        <f t="shared" si="0"/>
        <v>1899</v>
      </c>
      <c r="B37" s="8" t="e">
        <f>IF(ISBLANK('3.1 Nominal capital stock'!B37),NA(),'3.1 Nominal capital stock'!B37/'Historical population and GDP'!$L34/1000000)</f>
        <v>#N/A</v>
      </c>
      <c r="C37" s="8">
        <f>IF(ISBLANK('3.1 Nominal capital stock'!C37),NA(),'3.1 Nominal capital stock'!C37/'Historical population and GDP'!$L34/1000000)</f>
        <v>0.13321485096828267</v>
      </c>
      <c r="D37" s="8">
        <f>IF(ISBLANK('3.1 Nominal capital stock'!D37),NA(),'3.1 Nominal capital stock'!D37/'Historical population and GDP'!$L34/1000000)</f>
        <v>0.13321485096828267</v>
      </c>
      <c r="E37" s="8">
        <f>IF(ISBLANK('3.1 Nominal capital stock'!E37),NA(),'3.1 Nominal capital stock'!E37/'Historical population and GDP'!$L34/1000000)</f>
        <v>0.16977310110355381</v>
      </c>
      <c r="F37" s="8" t="e">
        <f>IF(ISBLANK('3.1 Nominal capital stock'!F37),NA(),'3.1 Nominal capital stock'!F37/'Historical population and GDP'!$L34/1000000)</f>
        <v>#N/A</v>
      </c>
      <c r="G37" s="8">
        <f>IF(ISBLANK('3.1 Nominal capital stock'!G37),NA(),'3.1 Nominal capital stock'!G37/'Historical population and GDP'!$L34/1000000)</f>
        <v>1.7189013028165508E-2</v>
      </c>
      <c r="H37" s="8">
        <f>IF(ISBLANK('3.1 Nominal capital stock'!H37),NA(),'3.1 Nominal capital stock'!H37/'Historical population and GDP'!$L34/1000000)</f>
        <v>9.3212478737294564E-3</v>
      </c>
      <c r="I37" s="8">
        <f>IF(ISBLANK('3.1 Nominal capital stock'!I37),NA(),'3.1 Nominal capital stock'!I37/'Historical population and GDP'!$L34/1000000)</f>
        <v>8.6735001401313083E-3</v>
      </c>
      <c r="J37" s="26" t="e">
        <f>IF(ISBLANK('3.1 Nominal capital stock'!J37),NA(),'3.1 Nominal capital stock'!J37/'Historical population and GDP'!$L34/1000000)</f>
        <v>#N/A</v>
      </c>
      <c r="K37" s="8" t="e">
        <f>IF(ISBLANK('3.1 Nominal capital stock'!K37),NA(),'3.1 Nominal capital stock'!K37/'Historical population and GDP'!$L34/1000000)</f>
        <v>#N/A</v>
      </c>
      <c r="L37" s="8" t="e">
        <f>IF(ISBLANK('3.1 Nominal capital stock'!L37),NA(),'3.1 Nominal capital stock'!L37/'Historical population and GDP'!$L34/1000000)</f>
        <v>#N/A</v>
      </c>
      <c r="M37" s="8" t="e">
        <f>IF(ISBLANK('3.1 Nominal capital stock'!M37),NA(),'3.1 Nominal capital stock'!M37/'Historical population and GDP'!$L34/1000000)</f>
        <v>#N/A</v>
      </c>
      <c r="N37" s="8" t="e">
        <f>IF(ISBLANK('3.1 Nominal capital stock'!N37),NA(),'3.1 Nominal capital stock'!N37/'Historical population and GDP'!$L34/1000000)</f>
        <v>#N/A</v>
      </c>
      <c r="O37" s="8"/>
      <c r="P37" s="8">
        <f>IF(ISBLANK('3.1 Nominal capital stock'!P37),NA(),'3.1 Nominal capital stock'!P37/'Historical population and GDP'!$L34/1000000)</f>
        <v>0.32949821297373144</v>
      </c>
      <c r="Q37" s="8">
        <f>IF(ISBLANK('3.1 Nominal capital stock'!Q37),NA(),'3.1 Nominal capital stock'!Q37/'Historical population and GDP'!$L34/1000000)</f>
        <v>8.6735001401313083E-3</v>
      </c>
      <c r="R37" s="8">
        <f>IF(ISBLANK('3.1 Nominal capital stock'!R37),NA(),'3.1 Nominal capital stock'!R37/'Historical population and GDP'!$L34/1000000)</f>
        <v>0.33817171311386274</v>
      </c>
      <c r="T37" s="35"/>
      <c r="U37" s="17"/>
      <c r="V37" s="17"/>
      <c r="W37" s="17"/>
      <c r="X37" s="17"/>
      <c r="Y37" s="17"/>
    </row>
    <row r="38" spans="1:25">
      <c r="A38" s="4">
        <f t="shared" si="0"/>
        <v>1900</v>
      </c>
      <c r="B38" s="8" t="e">
        <f>IF(ISBLANK('3.1 Nominal capital stock'!B38),NA(),'3.1 Nominal capital stock'!B38/'Historical population and GDP'!$L35/1000000)</f>
        <v>#N/A</v>
      </c>
      <c r="C38" s="8">
        <f>IF(ISBLANK('3.1 Nominal capital stock'!C38),NA(),'3.1 Nominal capital stock'!C38/'Historical population and GDP'!$L35/1000000)</f>
        <v>0.13224527325890909</v>
      </c>
      <c r="D38" s="8">
        <f>IF(ISBLANK('3.1 Nominal capital stock'!D38),NA(),'3.1 Nominal capital stock'!D38/'Historical population and GDP'!$L35/1000000)</f>
        <v>0.13224527325890909</v>
      </c>
      <c r="E38" s="8">
        <f>IF(ISBLANK('3.1 Nominal capital stock'!E38),NA(),'3.1 Nominal capital stock'!E38/'Historical population and GDP'!$L35/1000000)</f>
        <v>0.15765105964387063</v>
      </c>
      <c r="F38" s="8" t="e">
        <f>IF(ISBLANK('3.1 Nominal capital stock'!F38),NA(),'3.1 Nominal capital stock'!F38/'Historical population and GDP'!$L35/1000000)</f>
        <v>#N/A</v>
      </c>
      <c r="G38" s="8">
        <f>IF(ISBLANK('3.1 Nominal capital stock'!G38),NA(),'3.1 Nominal capital stock'!G38/'Historical population and GDP'!$L35/1000000)</f>
        <v>1.7118415927403232E-2</v>
      </c>
      <c r="H38" s="8">
        <f>IF(ISBLANK('3.1 Nominal capital stock'!H38),NA(),'3.1 Nominal capital stock'!H38/'Historical population and GDP'!$L35/1000000)</f>
        <v>8.8016576313429493E-3</v>
      </c>
      <c r="I38" s="8">
        <f>IF(ISBLANK('3.1 Nominal capital stock'!I38),NA(),'3.1 Nominal capital stock'!I38/'Historical population and GDP'!$L35/1000000)</f>
        <v>8.6988001965860196E-3</v>
      </c>
      <c r="J38" s="26" t="e">
        <f>IF(ISBLANK('3.1 Nominal capital stock'!J38),NA(),'3.1 Nominal capital stock'!J38/'Historical population and GDP'!$L35/1000000)</f>
        <v>#N/A</v>
      </c>
      <c r="K38" s="8" t="e">
        <f>IF(ISBLANK('3.1 Nominal capital stock'!K38),NA(),'3.1 Nominal capital stock'!K38/'Historical population and GDP'!$L35/1000000)</f>
        <v>#N/A</v>
      </c>
      <c r="L38" s="8" t="e">
        <f>IF(ISBLANK('3.1 Nominal capital stock'!L38),NA(),'3.1 Nominal capital stock'!L38/'Historical population and GDP'!$L35/1000000)</f>
        <v>#N/A</v>
      </c>
      <c r="M38" s="8" t="e">
        <f>IF(ISBLANK('3.1 Nominal capital stock'!M38),NA(),'3.1 Nominal capital stock'!M38/'Historical population and GDP'!$L35/1000000)</f>
        <v>#N/A</v>
      </c>
      <c r="N38" s="8" t="e">
        <f>IF(ISBLANK('3.1 Nominal capital stock'!N38),NA(),'3.1 Nominal capital stock'!N38/'Historical population and GDP'!$L35/1000000)</f>
        <v>#N/A</v>
      </c>
      <c r="O38" s="8"/>
      <c r="P38" s="8">
        <f>IF(ISBLANK('3.1 Nominal capital stock'!P38),NA(),'3.1 Nominal capital stock'!P38/'Historical population and GDP'!$L35/1000000)</f>
        <v>0.31581640646152587</v>
      </c>
      <c r="Q38" s="8">
        <f>IF(ISBLANK('3.1 Nominal capital stock'!Q38),NA(),'3.1 Nominal capital stock'!Q38/'Historical population and GDP'!$L35/1000000)</f>
        <v>8.6988001965860196E-3</v>
      </c>
      <c r="R38" s="8">
        <f>IF(ISBLANK('3.1 Nominal capital stock'!R38),NA(),'3.1 Nominal capital stock'!R38/'Historical population and GDP'!$L35/1000000)</f>
        <v>0.3245152066581119</v>
      </c>
      <c r="T38" s="17"/>
      <c r="U38" s="17"/>
      <c r="V38" s="17"/>
      <c r="W38" s="17"/>
      <c r="X38" s="17"/>
      <c r="Y38" s="17"/>
    </row>
    <row r="39" spans="1:25">
      <c r="A39" s="4">
        <f t="shared" si="0"/>
        <v>1901</v>
      </c>
      <c r="B39" s="8" t="e">
        <f>IF(ISBLANK('3.1 Nominal capital stock'!B39),NA(),'3.1 Nominal capital stock'!B39/'Historical population and GDP'!$L36/1000000)</f>
        <v>#N/A</v>
      </c>
      <c r="C39" s="8">
        <f>IF(ISBLANK('3.1 Nominal capital stock'!C39),NA(),'3.1 Nominal capital stock'!C39/'Historical population and GDP'!$L36/1000000)</f>
        <v>0.12666695349389379</v>
      </c>
      <c r="D39" s="8">
        <f>IF(ISBLANK('3.1 Nominal capital stock'!D39),NA(),'3.1 Nominal capital stock'!D39/'Historical population and GDP'!$L36/1000000)</f>
        <v>0.12666695349389379</v>
      </c>
      <c r="E39" s="8">
        <f>IF(ISBLANK('3.1 Nominal capital stock'!E39),NA(),'3.1 Nominal capital stock'!E39/'Historical population and GDP'!$L36/1000000)</f>
        <v>0.14673669294000238</v>
      </c>
      <c r="F39" s="8" t="e">
        <f>IF(ISBLANK('3.1 Nominal capital stock'!F39),NA(),'3.1 Nominal capital stock'!F39/'Historical population and GDP'!$L36/1000000)</f>
        <v>#N/A</v>
      </c>
      <c r="G39" s="8">
        <f>IF(ISBLANK('3.1 Nominal capital stock'!G39),NA(),'3.1 Nominal capital stock'!G39/'Historical population and GDP'!$L36/1000000)</f>
        <v>1.7131695114822616E-2</v>
      </c>
      <c r="H39" s="8">
        <f>IF(ISBLANK('3.1 Nominal capital stock'!H39),NA(),'3.1 Nominal capital stock'!H39/'Historical population and GDP'!$L36/1000000)</f>
        <v>8.5520539220531565E-3</v>
      </c>
      <c r="I39" s="8">
        <f>IF(ISBLANK('3.1 Nominal capital stock'!I39),NA(),'3.1 Nominal capital stock'!I39/'Historical population and GDP'!$L36/1000000)</f>
        <v>8.3037684856064522E-3</v>
      </c>
      <c r="J39" s="26" t="e">
        <f>IF(ISBLANK('3.1 Nominal capital stock'!J39),NA(),'3.1 Nominal capital stock'!J39/'Historical population and GDP'!$L36/1000000)</f>
        <v>#N/A</v>
      </c>
      <c r="K39" s="8" t="e">
        <f>IF(ISBLANK('3.1 Nominal capital stock'!K39),NA(),'3.1 Nominal capital stock'!K39/'Historical population and GDP'!$L36/1000000)</f>
        <v>#N/A</v>
      </c>
      <c r="L39" s="8" t="e">
        <f>IF(ISBLANK('3.1 Nominal capital stock'!L39),NA(),'3.1 Nominal capital stock'!L39/'Historical population and GDP'!$L36/1000000)</f>
        <v>#N/A</v>
      </c>
      <c r="M39" s="8" t="e">
        <f>IF(ISBLANK('3.1 Nominal capital stock'!M39),NA(),'3.1 Nominal capital stock'!M39/'Historical population and GDP'!$L36/1000000)</f>
        <v>#N/A</v>
      </c>
      <c r="N39" s="8" t="e">
        <f>IF(ISBLANK('3.1 Nominal capital stock'!N39),NA(),'3.1 Nominal capital stock'!N39/'Historical population and GDP'!$L36/1000000)</f>
        <v>#N/A</v>
      </c>
      <c r="O39" s="8"/>
      <c r="P39" s="8">
        <f>IF(ISBLANK('3.1 Nominal capital stock'!P39),NA(),'3.1 Nominal capital stock'!P39/'Historical population and GDP'!$L36/1000000)</f>
        <v>0.29908739547077196</v>
      </c>
      <c r="Q39" s="8">
        <f>IF(ISBLANK('3.1 Nominal capital stock'!Q39),NA(),'3.1 Nominal capital stock'!Q39/'Historical population and GDP'!$L36/1000000)</f>
        <v>8.3037684856064522E-3</v>
      </c>
      <c r="R39" s="8">
        <f>IF(ISBLANK('3.1 Nominal capital stock'!R39),NA(),'3.1 Nominal capital stock'!R39/'Historical population and GDP'!$L36/1000000)</f>
        <v>0.30739116395637833</v>
      </c>
      <c r="T39" s="17"/>
      <c r="U39" s="17"/>
      <c r="V39" s="17"/>
      <c r="W39" s="17"/>
      <c r="X39" s="17"/>
      <c r="Y39" s="17"/>
    </row>
    <row r="40" spans="1:25">
      <c r="A40" s="4">
        <f t="shared" si="0"/>
        <v>1902</v>
      </c>
      <c r="B40" s="8" t="e">
        <f>IF(ISBLANK('3.1 Nominal capital stock'!B40),NA(),'3.1 Nominal capital stock'!B40/'Historical population and GDP'!$L37/1000000)</f>
        <v>#N/A</v>
      </c>
      <c r="C40" s="8">
        <f>IF(ISBLANK('3.1 Nominal capital stock'!C40),NA(),'3.1 Nominal capital stock'!C40/'Historical population and GDP'!$L37/1000000)</f>
        <v>0.13340811200404759</v>
      </c>
      <c r="D40" s="8">
        <f>IF(ISBLANK('3.1 Nominal capital stock'!D40),NA(),'3.1 Nominal capital stock'!D40/'Historical population and GDP'!$L37/1000000)</f>
        <v>0.13340811200404759</v>
      </c>
      <c r="E40" s="8">
        <f>IF(ISBLANK('3.1 Nominal capital stock'!E40),NA(),'3.1 Nominal capital stock'!E40/'Historical population and GDP'!$L37/1000000)</f>
        <v>0.16749989114745159</v>
      </c>
      <c r="F40" s="8" t="e">
        <f>IF(ISBLANK('3.1 Nominal capital stock'!F40),NA(),'3.1 Nominal capital stock'!F40/'Historical population and GDP'!$L37/1000000)</f>
        <v>#N/A</v>
      </c>
      <c r="G40" s="8">
        <f>IF(ISBLANK('3.1 Nominal capital stock'!G40),NA(),'3.1 Nominal capital stock'!G40/'Historical population and GDP'!$L37/1000000)</f>
        <v>1.9182948427501439E-2</v>
      </c>
      <c r="H40" s="8">
        <f>IF(ISBLANK('3.1 Nominal capital stock'!H40),NA(),'3.1 Nominal capital stock'!H40/'Historical population and GDP'!$L37/1000000)</f>
        <v>8.8643683900319781E-3</v>
      </c>
      <c r="I40" s="8">
        <f>IF(ISBLANK('3.1 Nominal capital stock'!I40),NA(),'3.1 Nominal capital stock'!I40/'Historical population and GDP'!$L37/1000000)</f>
        <v>8.6746886099314368E-3</v>
      </c>
      <c r="J40" s="26" t="e">
        <f>IF(ISBLANK('3.1 Nominal capital stock'!J40),NA(),'3.1 Nominal capital stock'!J40/'Historical population and GDP'!$L37/1000000)</f>
        <v>#N/A</v>
      </c>
      <c r="K40" s="8" t="e">
        <f>IF(ISBLANK('3.1 Nominal capital stock'!K40),NA(),'3.1 Nominal capital stock'!K40/'Historical population and GDP'!$L37/1000000)</f>
        <v>#N/A</v>
      </c>
      <c r="L40" s="8" t="e">
        <f>IF(ISBLANK('3.1 Nominal capital stock'!L40),NA(),'3.1 Nominal capital stock'!L40/'Historical population and GDP'!$L37/1000000)</f>
        <v>#N/A</v>
      </c>
      <c r="M40" s="8" t="e">
        <f>IF(ISBLANK('3.1 Nominal capital stock'!M40),NA(),'3.1 Nominal capital stock'!M40/'Historical population and GDP'!$L37/1000000)</f>
        <v>#N/A</v>
      </c>
      <c r="N40" s="8" t="e">
        <f>IF(ISBLANK('3.1 Nominal capital stock'!N40),NA(),'3.1 Nominal capital stock'!N40/'Historical population and GDP'!$L37/1000000)</f>
        <v>#N/A</v>
      </c>
      <c r="O40" s="8"/>
      <c r="P40" s="8">
        <f>IF(ISBLANK('3.1 Nominal capital stock'!P40),NA(),'3.1 Nominal capital stock'!P40/'Historical population and GDP'!$L37/1000000)</f>
        <v>0.3289553199690326</v>
      </c>
      <c r="Q40" s="8">
        <f>IF(ISBLANK('3.1 Nominal capital stock'!Q40),NA(),'3.1 Nominal capital stock'!Q40/'Historical population and GDP'!$L37/1000000)</f>
        <v>8.6746886099314368E-3</v>
      </c>
      <c r="R40" s="8">
        <f>IF(ISBLANK('3.1 Nominal capital stock'!R40),NA(),'3.1 Nominal capital stock'!R40/'Historical population and GDP'!$L37/1000000)</f>
        <v>0.33763000857896402</v>
      </c>
      <c r="T40" s="17"/>
      <c r="U40" s="17"/>
      <c r="V40" s="17"/>
      <c r="W40" s="17"/>
      <c r="X40" s="17"/>
      <c r="Y40" s="17"/>
    </row>
    <row r="41" spans="1:25">
      <c r="A41" s="4">
        <f t="shared" si="0"/>
        <v>1903</v>
      </c>
      <c r="B41" s="8" t="e">
        <f>IF(ISBLANK('3.1 Nominal capital stock'!B41),NA(),'3.1 Nominal capital stock'!B41/'Historical population and GDP'!$L38/1000000)</f>
        <v>#N/A</v>
      </c>
      <c r="C41" s="8">
        <f>IF(ISBLANK('3.1 Nominal capital stock'!C41),NA(),'3.1 Nominal capital stock'!C41/'Historical population and GDP'!$L38/1000000)</f>
        <v>0.13609723726526582</v>
      </c>
      <c r="D41" s="8">
        <f>IF(ISBLANK('3.1 Nominal capital stock'!D41),NA(),'3.1 Nominal capital stock'!D41/'Historical population and GDP'!$L38/1000000)</f>
        <v>0.13609723726526582</v>
      </c>
      <c r="E41" s="8">
        <f>IF(ISBLANK('3.1 Nominal capital stock'!E41),NA(),'3.1 Nominal capital stock'!E41/'Historical population and GDP'!$L38/1000000)</f>
        <v>0.16550645128752872</v>
      </c>
      <c r="F41" s="8" t="e">
        <f>IF(ISBLANK('3.1 Nominal capital stock'!F41),NA(),'3.1 Nominal capital stock'!F41/'Historical population and GDP'!$L38/1000000)</f>
        <v>#N/A</v>
      </c>
      <c r="G41" s="8">
        <f>IF(ISBLANK('3.1 Nominal capital stock'!G41),NA(),'3.1 Nominal capital stock'!G41/'Historical population and GDP'!$L38/1000000)</f>
        <v>2.0551596231332084E-2</v>
      </c>
      <c r="H41" s="8">
        <f>IF(ISBLANK('3.1 Nominal capital stock'!H41),NA(),'3.1 Nominal capital stock'!H41/'Historical population and GDP'!$L38/1000000)</f>
        <v>8.9657840868852257E-3</v>
      </c>
      <c r="I41" s="8">
        <f>IF(ISBLANK('3.1 Nominal capital stock'!I41),NA(),'3.1 Nominal capital stock'!I41/'Historical population and GDP'!$L38/1000000)</f>
        <v>8.9778025642134902E-3</v>
      </c>
      <c r="J41" s="26">
        <f>IF(ISBLANK('3.1 Nominal capital stock'!J41),NA(),'3.1 Nominal capital stock'!J41/'Historical population and GDP'!$L38/1000000)</f>
        <v>2.3436030790115539E-3</v>
      </c>
      <c r="K41" s="8" t="e">
        <f>IF(ISBLANK('3.1 Nominal capital stock'!K41),NA(),'3.1 Nominal capital stock'!K41/'Historical population and GDP'!$L38/1000000)</f>
        <v>#N/A</v>
      </c>
      <c r="L41" s="8">
        <f>IF(ISBLANK('3.1 Nominal capital stock'!L41),NA(),'3.1 Nominal capital stock'!L41/'Historical population and GDP'!$L38/1000000)</f>
        <v>5.9491462774908669E-3</v>
      </c>
      <c r="M41" s="8" t="e">
        <f>IF(ISBLANK('3.1 Nominal capital stock'!M41),NA(),'3.1 Nominal capital stock'!M41/'Historical population and GDP'!$L38/1000000)</f>
        <v>#N/A</v>
      </c>
      <c r="N41" s="8" t="e">
        <f>IF(ISBLANK('3.1 Nominal capital stock'!N41),NA(),'3.1 Nominal capital stock'!N41/'Historical population and GDP'!$L38/1000000)</f>
        <v>#N/A</v>
      </c>
      <c r="O41" s="8"/>
      <c r="P41" s="8">
        <f>IF(ISBLANK('3.1 Nominal capital stock'!P41),NA(),'3.1 Nominal capital stock'!P41/'Historical population and GDP'!$L38/1000000)</f>
        <v>0.33112106887101184</v>
      </c>
      <c r="Q41" s="8">
        <f>IF(ISBLANK('3.1 Nominal capital stock'!Q41),NA(),'3.1 Nominal capital stock'!Q41/'Historical population and GDP'!$L38/1000000)</f>
        <v>1.7270551920715912E-2</v>
      </c>
      <c r="R41" s="8">
        <f>IF(ISBLANK('3.1 Nominal capital stock'!R41),NA(),'3.1 Nominal capital stock'!R41/'Historical population and GDP'!$L38/1000000)</f>
        <v>0.34839162079172781</v>
      </c>
      <c r="T41" s="17"/>
      <c r="U41" s="17"/>
      <c r="V41" s="17"/>
      <c r="W41" s="17"/>
      <c r="X41" s="17"/>
      <c r="Y41" s="17"/>
    </row>
    <row r="42" spans="1:25">
      <c r="A42" s="4">
        <f t="shared" si="0"/>
        <v>1904</v>
      </c>
      <c r="B42" s="8" t="e">
        <f>IF(ISBLANK('3.1 Nominal capital stock'!B42),NA(),'3.1 Nominal capital stock'!B42/'Historical population and GDP'!$L39/1000000)</f>
        <v>#N/A</v>
      </c>
      <c r="C42" s="8">
        <f>IF(ISBLANK('3.1 Nominal capital stock'!C42),NA(),'3.1 Nominal capital stock'!C42/'Historical population and GDP'!$L39/1000000)</f>
        <v>0.1432302655105048</v>
      </c>
      <c r="D42" s="8">
        <f>IF(ISBLANK('3.1 Nominal capital stock'!D42),NA(),'3.1 Nominal capital stock'!D42/'Historical population and GDP'!$L39/1000000)</f>
        <v>0.1432302655105048</v>
      </c>
      <c r="E42" s="8">
        <f>IF(ISBLANK('3.1 Nominal capital stock'!E42),NA(),'3.1 Nominal capital stock'!E42/'Historical population and GDP'!$L39/1000000)</f>
        <v>0.20206077961517427</v>
      </c>
      <c r="F42" s="8" t="e">
        <f>IF(ISBLANK('3.1 Nominal capital stock'!F42),NA(),'3.1 Nominal capital stock'!F42/'Historical population and GDP'!$L39/1000000)</f>
        <v>#N/A</v>
      </c>
      <c r="G42" s="8">
        <f>IF(ISBLANK('3.1 Nominal capital stock'!G42),NA(),'3.1 Nominal capital stock'!G42/'Historical population and GDP'!$L39/1000000)</f>
        <v>2.3702352137772036E-2</v>
      </c>
      <c r="H42" s="8">
        <f>IF(ISBLANK('3.1 Nominal capital stock'!H42),NA(),'3.1 Nominal capital stock'!H42/'Historical population and GDP'!$L39/1000000)</f>
        <v>8.979953950501867E-3</v>
      </c>
      <c r="I42" s="8">
        <f>IF(ISBLANK('3.1 Nominal capital stock'!I42),NA(),'3.1 Nominal capital stock'!I42/'Historical population and GDP'!$L39/1000000)</f>
        <v>9.9252122610810137E-3</v>
      </c>
      <c r="J42" s="26">
        <f>IF(ISBLANK('3.1 Nominal capital stock'!J42),NA(),'3.1 Nominal capital stock'!J42/'Historical population and GDP'!$L39/1000000)</f>
        <v>4.0409792777258407E-3</v>
      </c>
      <c r="K42" s="8" t="e">
        <f>IF(ISBLANK('3.1 Nominal capital stock'!K42),NA(),'3.1 Nominal capital stock'!K42/'Historical population and GDP'!$L39/1000000)</f>
        <v>#N/A</v>
      </c>
      <c r="L42" s="8">
        <f>IF(ISBLANK('3.1 Nominal capital stock'!L42),NA(),'3.1 Nominal capital stock'!L42/'Historical population and GDP'!$L39/1000000)</f>
        <v>1.1803913153357062E-2</v>
      </c>
      <c r="M42" s="8" t="e">
        <f>IF(ISBLANK('3.1 Nominal capital stock'!M42),NA(),'3.1 Nominal capital stock'!M42/'Historical population and GDP'!$L39/1000000)</f>
        <v>#N/A</v>
      </c>
      <c r="N42" s="8" t="e">
        <f>IF(ISBLANK('3.1 Nominal capital stock'!N42),NA(),'3.1 Nominal capital stock'!N42/'Historical population and GDP'!$L39/1000000)</f>
        <v>#N/A</v>
      </c>
      <c r="O42" s="8"/>
      <c r="P42" s="8">
        <f>IF(ISBLANK('3.1 Nominal capital stock'!P42),NA(),'3.1 Nominal capital stock'!P42/'Historical population and GDP'!$L39/1000000)</f>
        <v>0.37797335121395298</v>
      </c>
      <c r="Q42" s="8">
        <f>IF(ISBLANK('3.1 Nominal capital stock'!Q42),NA(),'3.1 Nominal capital stock'!Q42/'Historical population and GDP'!$L39/1000000)</f>
        <v>2.5770104692163915E-2</v>
      </c>
      <c r="R42" s="8">
        <f>IF(ISBLANK('3.1 Nominal capital stock'!R42),NA(),'3.1 Nominal capital stock'!R42/'Historical population and GDP'!$L39/1000000)</f>
        <v>0.40374345590611688</v>
      </c>
      <c r="T42" s="17"/>
      <c r="U42" s="17"/>
      <c r="V42" s="17"/>
      <c r="W42" s="17"/>
      <c r="X42" s="17"/>
      <c r="Y42" s="17"/>
    </row>
    <row r="43" spans="1:25">
      <c r="A43" s="4">
        <f t="shared" si="0"/>
        <v>1905</v>
      </c>
      <c r="B43" s="8" t="e">
        <f>IF(ISBLANK('3.1 Nominal capital stock'!B43),NA(),'3.1 Nominal capital stock'!B43/'Historical population and GDP'!$L40/1000000)</f>
        <v>#N/A</v>
      </c>
      <c r="C43" s="8">
        <f>IF(ISBLANK('3.1 Nominal capital stock'!C43),NA(),'3.1 Nominal capital stock'!C43/'Historical population and GDP'!$L40/1000000)</f>
        <v>0.14181868981959048</v>
      </c>
      <c r="D43" s="8">
        <f>IF(ISBLANK('3.1 Nominal capital stock'!D43),NA(),'3.1 Nominal capital stock'!D43/'Historical population and GDP'!$L40/1000000)</f>
        <v>0.14181868981959048</v>
      </c>
      <c r="E43" s="8">
        <f>IF(ISBLANK('3.1 Nominal capital stock'!E43),NA(),'3.1 Nominal capital stock'!E43/'Historical population and GDP'!$L40/1000000)</f>
        <v>0.19668436447102688</v>
      </c>
      <c r="F43" s="8" t="e">
        <f>IF(ISBLANK('3.1 Nominal capital stock'!F43),NA(),'3.1 Nominal capital stock'!F43/'Historical population and GDP'!$L40/1000000)</f>
        <v>#N/A</v>
      </c>
      <c r="G43" s="8">
        <f>IF(ISBLANK('3.1 Nominal capital stock'!G43),NA(),'3.1 Nominal capital stock'!G43/'Historical population and GDP'!$L40/1000000)</f>
        <v>2.6582384890819512E-2</v>
      </c>
      <c r="H43" s="8">
        <f>IF(ISBLANK('3.1 Nominal capital stock'!H43),NA(),'3.1 Nominal capital stock'!H43/'Historical population and GDP'!$L40/1000000)</f>
        <v>9.3090063819990521E-3</v>
      </c>
      <c r="I43" s="8">
        <f>IF(ISBLANK('3.1 Nominal capital stock'!I43),NA(),'3.1 Nominal capital stock'!I43/'Historical population and GDP'!$L40/1000000)</f>
        <v>1.0308862623028579E-2</v>
      </c>
      <c r="J43" s="26">
        <f>IF(ISBLANK('3.1 Nominal capital stock'!J43),NA(),'3.1 Nominal capital stock'!J43/'Historical population and GDP'!$L40/1000000)</f>
        <v>5.8267484391031103E-3</v>
      </c>
      <c r="K43" s="8" t="e">
        <f>IF(ISBLANK('3.1 Nominal capital stock'!K43),NA(),'3.1 Nominal capital stock'!K43/'Historical population and GDP'!$L40/1000000)</f>
        <v>#N/A</v>
      </c>
      <c r="L43" s="8">
        <f>IF(ISBLANK('3.1 Nominal capital stock'!L43),NA(),'3.1 Nominal capital stock'!L43/'Historical population and GDP'!$L40/1000000)</f>
        <v>1.5882773851756408E-2</v>
      </c>
      <c r="M43" s="8" t="e">
        <f>IF(ISBLANK('3.1 Nominal capital stock'!M43),NA(),'3.1 Nominal capital stock'!M43/'Historical population and GDP'!$L40/1000000)</f>
        <v>#N/A</v>
      </c>
      <c r="N43" s="8" t="e">
        <f>IF(ISBLANK('3.1 Nominal capital stock'!N43),NA(),'3.1 Nominal capital stock'!N43/'Historical population and GDP'!$L40/1000000)</f>
        <v>#N/A</v>
      </c>
      <c r="O43" s="8"/>
      <c r="P43" s="8">
        <f>IF(ISBLANK('3.1 Nominal capital stock'!P43),NA(),'3.1 Nominal capital stock'!P43/'Historical population and GDP'!$L40/1000000)</f>
        <v>0.37439444556343598</v>
      </c>
      <c r="Q43" s="8">
        <f>IF(ISBLANK('3.1 Nominal capital stock'!Q43),NA(),'3.1 Nominal capital stock'!Q43/'Historical population and GDP'!$L40/1000000)</f>
        <v>3.2018384913888101E-2</v>
      </c>
      <c r="R43" s="8">
        <f>IF(ISBLANK('3.1 Nominal capital stock'!R43),NA(),'3.1 Nominal capital stock'!R43/'Historical population and GDP'!$L40/1000000)</f>
        <v>0.40641283047732402</v>
      </c>
      <c r="T43" s="17"/>
      <c r="U43" s="17"/>
      <c r="V43" s="17"/>
      <c r="W43" s="17"/>
      <c r="X43" s="17"/>
      <c r="Y43" s="17"/>
    </row>
    <row r="44" spans="1:25">
      <c r="A44" s="4">
        <f t="shared" si="0"/>
        <v>1906</v>
      </c>
      <c r="B44" s="8" t="e">
        <f>IF(ISBLANK('3.1 Nominal capital stock'!B44),NA(),'3.1 Nominal capital stock'!B44/'Historical population and GDP'!$L41/1000000)</f>
        <v>#N/A</v>
      </c>
      <c r="C44" s="8">
        <f>IF(ISBLANK('3.1 Nominal capital stock'!C44),NA(),'3.1 Nominal capital stock'!C44/'Historical population and GDP'!$L41/1000000)</f>
        <v>0.13868120989084268</v>
      </c>
      <c r="D44" s="8">
        <f>IF(ISBLANK('3.1 Nominal capital stock'!D44),NA(),'3.1 Nominal capital stock'!D44/'Historical population and GDP'!$L41/1000000)</f>
        <v>0.13868120989084268</v>
      </c>
      <c r="E44" s="8">
        <f>IF(ISBLANK('3.1 Nominal capital stock'!E44),NA(),'3.1 Nominal capital stock'!E44/'Historical population and GDP'!$L41/1000000)</f>
        <v>0.19325155187278428</v>
      </c>
      <c r="F44" s="8">
        <f>IF(ISBLANK('3.1 Nominal capital stock'!F44),NA(),'3.1 Nominal capital stock'!F44/'Historical population and GDP'!$L41/1000000)</f>
        <v>2.476266695094694E-3</v>
      </c>
      <c r="G44" s="8">
        <f>IF(ISBLANK('3.1 Nominal capital stock'!G44),NA(),'3.1 Nominal capital stock'!G44/'Historical population and GDP'!$L41/1000000)</f>
        <v>2.7619107371014681E-2</v>
      </c>
      <c r="H44" s="8">
        <f>IF(ISBLANK('3.1 Nominal capital stock'!H44),NA(),'3.1 Nominal capital stock'!H44/'Historical population and GDP'!$L41/1000000)</f>
        <v>1.0264690574272197E-2</v>
      </c>
      <c r="I44" s="8">
        <f>IF(ISBLANK('3.1 Nominal capital stock'!I44),NA(),'3.1 Nominal capital stock'!I44/'Historical population and GDP'!$L41/1000000)</f>
        <v>1.0079741194555581E-2</v>
      </c>
      <c r="J44" s="26">
        <f>IF(ISBLANK('3.1 Nominal capital stock'!J44),NA(),'3.1 Nominal capital stock'!J44/'Historical population and GDP'!$L41/1000000)</f>
        <v>8.4562966392652834E-3</v>
      </c>
      <c r="K44" s="8" t="e">
        <f>IF(ISBLANK('3.1 Nominal capital stock'!K44),NA(),'3.1 Nominal capital stock'!K44/'Historical population and GDP'!$L41/1000000)</f>
        <v>#N/A</v>
      </c>
      <c r="L44" s="8">
        <f>IF(ISBLANK('3.1 Nominal capital stock'!L44),NA(),'3.1 Nominal capital stock'!L44/'Historical population and GDP'!$L41/1000000)</f>
        <v>2.1361653357269167E-2</v>
      </c>
      <c r="M44" s="8" t="e">
        <f>IF(ISBLANK('3.1 Nominal capital stock'!M44),NA(),'3.1 Nominal capital stock'!M44/'Historical population and GDP'!$L41/1000000)</f>
        <v>#N/A</v>
      </c>
      <c r="N44" s="8" t="e">
        <f>IF(ISBLANK('3.1 Nominal capital stock'!N44),NA(),'3.1 Nominal capital stock'!N44/'Historical population and GDP'!$L41/1000000)</f>
        <v>#N/A</v>
      </c>
      <c r="O44" s="8"/>
      <c r="P44" s="8">
        <f>IF(ISBLANK('3.1 Nominal capital stock'!P44),NA(),'3.1 Nominal capital stock'!P44/'Historical population and GDP'!$L41/1000000)</f>
        <v>0.37229282640400851</v>
      </c>
      <c r="Q44" s="8">
        <f>IF(ISBLANK('3.1 Nominal capital stock'!Q44),NA(),'3.1 Nominal capital stock'!Q44/'Historical population and GDP'!$L41/1000000)</f>
        <v>3.9897691191090032E-2</v>
      </c>
      <c r="R44" s="8">
        <f>IF(ISBLANK('3.1 Nominal capital stock'!R44),NA(),'3.1 Nominal capital stock'!R44/'Historical population and GDP'!$L41/1000000)</f>
        <v>0.4121905175950985</v>
      </c>
      <c r="T44" s="17"/>
      <c r="U44" s="17"/>
      <c r="V44" s="17"/>
      <c r="W44" s="17"/>
      <c r="X44" s="17"/>
      <c r="Y44" s="17"/>
    </row>
    <row r="45" spans="1:25">
      <c r="A45" s="4">
        <f t="shared" si="0"/>
        <v>1907</v>
      </c>
      <c r="B45" s="8" t="e">
        <f>IF(ISBLANK('3.1 Nominal capital stock'!B45),NA(),'3.1 Nominal capital stock'!B45/'Historical population and GDP'!$L42/1000000)</f>
        <v>#N/A</v>
      </c>
      <c r="C45" s="8">
        <f>IF(ISBLANK('3.1 Nominal capital stock'!C45),NA(),'3.1 Nominal capital stock'!C45/'Historical population and GDP'!$L42/1000000)</f>
        <v>0.13807164342024178</v>
      </c>
      <c r="D45" s="8">
        <f>IF(ISBLANK('3.1 Nominal capital stock'!D45),NA(),'3.1 Nominal capital stock'!D45/'Historical population and GDP'!$L42/1000000)</f>
        <v>0.13807164342024178</v>
      </c>
      <c r="E45" s="8">
        <f>IF(ISBLANK('3.1 Nominal capital stock'!E45),NA(),'3.1 Nominal capital stock'!E45/'Historical population and GDP'!$L42/1000000)</f>
        <v>0.19650294367355922</v>
      </c>
      <c r="F45" s="8">
        <f>IF(ISBLANK('3.1 Nominal capital stock'!F45),NA(),'3.1 Nominal capital stock'!F45/'Historical population and GDP'!$L42/1000000)</f>
        <v>4.4217758264225998E-3</v>
      </c>
      <c r="G45" s="8">
        <f>IF(ISBLANK('3.1 Nominal capital stock'!G45),NA(),'3.1 Nominal capital stock'!G45/'Historical population and GDP'!$L42/1000000)</f>
        <v>3.0884701177113647E-2</v>
      </c>
      <c r="H45" s="8">
        <f>IF(ISBLANK('3.1 Nominal capital stock'!H45),NA(),'3.1 Nominal capital stock'!H45/'Historical population and GDP'!$L42/1000000)</f>
        <v>1.1320520168302935E-2</v>
      </c>
      <c r="I45" s="8">
        <f>IF(ISBLANK('3.1 Nominal capital stock'!I45),NA(),'3.1 Nominal capital stock'!I45/'Historical population and GDP'!$L42/1000000)</f>
        <v>1.0391656975006285E-2</v>
      </c>
      <c r="J45" s="26">
        <f>IF(ISBLANK('3.1 Nominal capital stock'!J45),NA(),'3.1 Nominal capital stock'!J45/'Historical population and GDP'!$L42/1000000)</f>
        <v>9.7433878713513288E-3</v>
      </c>
      <c r="K45" s="8" t="e">
        <f>IF(ISBLANK('3.1 Nominal capital stock'!K45),NA(),'3.1 Nominal capital stock'!K45/'Historical population and GDP'!$L42/1000000)</f>
        <v>#N/A</v>
      </c>
      <c r="L45" s="8">
        <f>IF(ISBLANK('3.1 Nominal capital stock'!L45),NA(),'3.1 Nominal capital stock'!L45/'Historical population and GDP'!$L42/1000000)</f>
        <v>2.5330873333860755E-2</v>
      </c>
      <c r="M45" s="8" t="e">
        <f>IF(ISBLANK('3.1 Nominal capital stock'!M45),NA(),'3.1 Nominal capital stock'!M45/'Historical population and GDP'!$L42/1000000)</f>
        <v>#N/A</v>
      </c>
      <c r="N45" s="8" t="e">
        <f>IF(ISBLANK('3.1 Nominal capital stock'!N45),NA(),'3.1 Nominal capital stock'!N45/'Historical population and GDP'!$L42/1000000)</f>
        <v>#N/A</v>
      </c>
      <c r="O45" s="8"/>
      <c r="P45" s="8">
        <f>IF(ISBLANK('3.1 Nominal capital stock'!P45),NA(),'3.1 Nominal capital stock'!P45/'Historical population and GDP'!$L42/1000000)</f>
        <v>0.38120158426564016</v>
      </c>
      <c r="Q45" s="8">
        <f>IF(ISBLANK('3.1 Nominal capital stock'!Q45),NA(),'3.1 Nominal capital stock'!Q45/'Historical population and GDP'!$L42/1000000)</f>
        <v>4.5465918180218369E-2</v>
      </c>
      <c r="R45" s="8">
        <f>IF(ISBLANK('3.1 Nominal capital stock'!R45),NA(),'3.1 Nominal capital stock'!R45/'Historical population and GDP'!$L42/1000000)</f>
        <v>0.42666750244585855</v>
      </c>
      <c r="T45" s="17"/>
      <c r="U45" s="17"/>
      <c r="V45" s="17"/>
      <c r="W45" s="17"/>
      <c r="X45" s="17"/>
      <c r="Y45" s="17"/>
    </row>
    <row r="46" spans="1:25">
      <c r="A46" s="4">
        <f t="shared" si="0"/>
        <v>1908</v>
      </c>
      <c r="B46" s="8" t="e">
        <f>IF(ISBLANK('3.1 Nominal capital stock'!B46),NA(),'3.1 Nominal capital stock'!B46/'Historical population and GDP'!$L43/1000000)</f>
        <v>#N/A</v>
      </c>
      <c r="C46" s="8">
        <f>IF(ISBLANK('3.1 Nominal capital stock'!C46),NA(),'3.1 Nominal capital stock'!C46/'Historical population and GDP'!$L43/1000000)</f>
        <v>0.15693768968841074</v>
      </c>
      <c r="D46" s="8">
        <f>IF(ISBLANK('3.1 Nominal capital stock'!D46),NA(),'3.1 Nominal capital stock'!D46/'Historical population and GDP'!$L43/1000000)</f>
        <v>0.15693768968841074</v>
      </c>
      <c r="E46" s="8">
        <f>IF(ISBLANK('3.1 Nominal capital stock'!E46),NA(),'3.1 Nominal capital stock'!E46/'Historical population and GDP'!$L43/1000000)</f>
        <v>0.22105700326315555</v>
      </c>
      <c r="F46" s="8">
        <f>IF(ISBLANK('3.1 Nominal capital stock'!F46),NA(),'3.1 Nominal capital stock'!F46/'Historical population and GDP'!$L43/1000000)</f>
        <v>6.6902627829597064E-3</v>
      </c>
      <c r="G46" s="8">
        <f>IF(ISBLANK('3.1 Nominal capital stock'!G46),NA(),'3.1 Nominal capital stock'!G46/'Historical population and GDP'!$L43/1000000)</f>
        <v>3.6605736736964434E-2</v>
      </c>
      <c r="H46" s="8">
        <f>IF(ISBLANK('3.1 Nominal capital stock'!H46),NA(),'3.1 Nominal capital stock'!H46/'Historical population and GDP'!$L43/1000000)</f>
        <v>1.4462925553917516E-2</v>
      </c>
      <c r="I46" s="8">
        <f>IF(ISBLANK('3.1 Nominal capital stock'!I46),NA(),'3.1 Nominal capital stock'!I46/'Historical population and GDP'!$L43/1000000)</f>
        <v>1.2050719866378887E-2</v>
      </c>
      <c r="J46" s="26">
        <f>IF(ISBLANK('3.1 Nominal capital stock'!J46),NA(),'3.1 Nominal capital stock'!J46/'Historical population and GDP'!$L43/1000000)</f>
        <v>1.2184731293464365E-2</v>
      </c>
      <c r="K46" s="8" t="e">
        <f>IF(ISBLANK('3.1 Nominal capital stock'!K46),NA(),'3.1 Nominal capital stock'!K46/'Historical population and GDP'!$L43/1000000)</f>
        <v>#N/A</v>
      </c>
      <c r="L46" s="8">
        <f>IF(ISBLANK('3.1 Nominal capital stock'!L46),NA(),'3.1 Nominal capital stock'!L46/'Historical population and GDP'!$L43/1000000)</f>
        <v>3.3770879625540831E-2</v>
      </c>
      <c r="M46" s="8" t="e">
        <f>IF(ISBLANK('3.1 Nominal capital stock'!M46),NA(),'3.1 Nominal capital stock'!M46/'Historical population and GDP'!$L43/1000000)</f>
        <v>#N/A</v>
      </c>
      <c r="N46" s="8" t="e">
        <f>IF(ISBLANK('3.1 Nominal capital stock'!N46),NA(),'3.1 Nominal capital stock'!N46/'Historical population and GDP'!$L43/1000000)</f>
        <v>#N/A</v>
      </c>
      <c r="O46" s="8"/>
      <c r="P46" s="8">
        <f>IF(ISBLANK('3.1 Nominal capital stock'!P46),NA(),'3.1 Nominal capital stock'!P46/'Historical population and GDP'!$L43/1000000)</f>
        <v>0.43575361802540796</v>
      </c>
      <c r="Q46" s="8">
        <f>IF(ISBLANK('3.1 Nominal capital stock'!Q46),NA(),'3.1 Nominal capital stock'!Q46/'Historical population and GDP'!$L43/1000000)</f>
        <v>5.8006330785384079E-2</v>
      </c>
      <c r="R46" s="8">
        <f>IF(ISBLANK('3.1 Nominal capital stock'!R46),NA(),'3.1 Nominal capital stock'!R46/'Historical population and GDP'!$L43/1000000)</f>
        <v>0.49375994881079199</v>
      </c>
      <c r="T46" s="17"/>
      <c r="U46" s="17"/>
      <c r="V46" s="17"/>
      <c r="W46" s="17"/>
      <c r="X46" s="17"/>
      <c r="Y46" s="17"/>
    </row>
    <row r="47" spans="1:25">
      <c r="A47" s="4">
        <f t="shared" si="0"/>
        <v>1909</v>
      </c>
      <c r="B47" s="8" t="e">
        <f>IF(ISBLANK('3.1 Nominal capital stock'!B47),NA(),'3.1 Nominal capital stock'!B47/'Historical population and GDP'!$L44/1000000)</f>
        <v>#N/A</v>
      </c>
      <c r="C47" s="8">
        <f>IF(ISBLANK('3.1 Nominal capital stock'!C47),NA(),'3.1 Nominal capital stock'!C47/'Historical population and GDP'!$L44/1000000)</f>
        <v>0.15246068522019562</v>
      </c>
      <c r="D47" s="8">
        <f>IF(ISBLANK('3.1 Nominal capital stock'!D47),NA(),'3.1 Nominal capital stock'!D47/'Historical population and GDP'!$L44/1000000)</f>
        <v>0.15246068522019562</v>
      </c>
      <c r="E47" s="8">
        <f>IF(ISBLANK('3.1 Nominal capital stock'!E47),NA(),'3.1 Nominal capital stock'!E47/'Historical population and GDP'!$L44/1000000)</f>
        <v>0.23693014942643617</v>
      </c>
      <c r="F47" s="8">
        <f>IF(ISBLANK('3.1 Nominal capital stock'!F47),NA(),'3.1 Nominal capital stock'!F47/'Historical population and GDP'!$L44/1000000)</f>
        <v>8.0273569645622732E-3</v>
      </c>
      <c r="G47" s="8">
        <f>IF(ISBLANK('3.1 Nominal capital stock'!G47),NA(),'3.1 Nominal capital stock'!G47/'Historical population and GDP'!$L44/1000000)</f>
        <v>3.9102585459278805E-2</v>
      </c>
      <c r="H47" s="8">
        <f>IF(ISBLANK('3.1 Nominal capital stock'!H47),NA(),'3.1 Nominal capital stock'!H47/'Historical population and GDP'!$L44/1000000)</f>
        <v>1.5709980807947027E-2</v>
      </c>
      <c r="I47" s="8">
        <f>IF(ISBLANK('3.1 Nominal capital stock'!I47),NA(),'3.1 Nominal capital stock'!I47/'Historical population and GDP'!$L44/1000000)</f>
        <v>1.243994091563454E-2</v>
      </c>
      <c r="J47" s="26">
        <f>IF(ISBLANK('3.1 Nominal capital stock'!J47),NA(),'3.1 Nominal capital stock'!J47/'Historical population and GDP'!$L44/1000000)</f>
        <v>1.305061101600615E-2</v>
      </c>
      <c r="K47" s="8" t="e">
        <f>IF(ISBLANK('3.1 Nominal capital stock'!K47),NA(),'3.1 Nominal capital stock'!K47/'Historical population and GDP'!$L44/1000000)</f>
        <v>#N/A</v>
      </c>
      <c r="L47" s="8">
        <f>IF(ISBLANK('3.1 Nominal capital stock'!L47),NA(),'3.1 Nominal capital stock'!L47/'Historical population and GDP'!$L44/1000000)</f>
        <v>3.8294925003948606E-2</v>
      </c>
      <c r="M47" s="8" t="e">
        <f>IF(ISBLANK('3.1 Nominal capital stock'!M47),NA(),'3.1 Nominal capital stock'!M47/'Historical population and GDP'!$L44/1000000)</f>
        <v>#N/A</v>
      </c>
      <c r="N47" s="8" t="e">
        <f>IF(ISBLANK('3.1 Nominal capital stock'!N47),NA(),'3.1 Nominal capital stock'!N47/'Historical population and GDP'!$L44/1000000)</f>
        <v>#N/A</v>
      </c>
      <c r="O47" s="8"/>
      <c r="P47" s="8">
        <f>IF(ISBLANK('3.1 Nominal capital stock'!P47),NA(),'3.1 Nominal capital stock'!P47/'Historical population and GDP'!$L44/1000000)</f>
        <v>0.45223075787841988</v>
      </c>
      <c r="Q47" s="8">
        <f>IF(ISBLANK('3.1 Nominal capital stock'!Q47),NA(),'3.1 Nominal capital stock'!Q47/'Historical population and GDP'!$L44/1000000)</f>
        <v>6.3785476935589294E-2</v>
      </c>
      <c r="R47" s="8">
        <f>IF(ISBLANK('3.1 Nominal capital stock'!R47),NA(),'3.1 Nominal capital stock'!R47/'Historical population and GDP'!$L44/1000000)</f>
        <v>0.51601623481400916</v>
      </c>
      <c r="T47" s="17"/>
      <c r="U47" s="17"/>
      <c r="V47" s="17"/>
      <c r="W47" s="17"/>
      <c r="X47" s="17"/>
      <c r="Y47" s="17"/>
    </row>
    <row r="48" spans="1:25">
      <c r="A48" s="4">
        <f t="shared" si="0"/>
        <v>1910</v>
      </c>
      <c r="B48" s="8" t="e">
        <f>IF(ISBLANK('3.1 Nominal capital stock'!B48),NA(),'3.1 Nominal capital stock'!B48/'Historical population and GDP'!$L45/1000000)</f>
        <v>#N/A</v>
      </c>
      <c r="C48" s="8">
        <f>IF(ISBLANK('3.1 Nominal capital stock'!C48),NA(),'3.1 Nominal capital stock'!C48/'Historical population and GDP'!$L45/1000000)</f>
        <v>0.14639802671924135</v>
      </c>
      <c r="D48" s="8">
        <f>IF(ISBLANK('3.1 Nominal capital stock'!D48),NA(),'3.1 Nominal capital stock'!D48/'Historical population and GDP'!$L45/1000000)</f>
        <v>0.14639802671924135</v>
      </c>
      <c r="E48" s="8">
        <f>IF(ISBLANK('3.1 Nominal capital stock'!E48),NA(),'3.1 Nominal capital stock'!E48/'Historical population and GDP'!$L45/1000000)</f>
        <v>0.22621525152640942</v>
      </c>
      <c r="F48" s="8">
        <f>IF(ISBLANK('3.1 Nominal capital stock'!F48),NA(),'3.1 Nominal capital stock'!F48/'Historical population and GDP'!$L45/1000000)</f>
        <v>8.7799833259966219E-3</v>
      </c>
      <c r="G48" s="8">
        <f>IF(ISBLANK('3.1 Nominal capital stock'!G48),NA(),'3.1 Nominal capital stock'!G48/'Historical population and GDP'!$L45/1000000)</f>
        <v>4.0976208761588667E-2</v>
      </c>
      <c r="H48" s="8">
        <f>IF(ISBLANK('3.1 Nominal capital stock'!H48),NA(),'3.1 Nominal capital stock'!H48/'Historical population and GDP'!$L45/1000000)</f>
        <v>1.5823461372583215E-2</v>
      </c>
      <c r="I48" s="8">
        <f>IF(ISBLANK('3.1 Nominal capital stock'!I48),NA(),'3.1 Nominal capital stock'!I48/'Historical population and GDP'!$L45/1000000)</f>
        <v>1.2093518910176982E-2</v>
      </c>
      <c r="J48" s="26">
        <f>IF(ISBLANK('3.1 Nominal capital stock'!J48),NA(),'3.1 Nominal capital stock'!J48/'Historical population and GDP'!$L45/1000000)</f>
        <v>1.3431336752987768E-2</v>
      </c>
      <c r="K48" s="8" t="e">
        <f>IF(ISBLANK('3.1 Nominal capital stock'!K48),NA(),'3.1 Nominal capital stock'!K48/'Historical population and GDP'!$L45/1000000)</f>
        <v>#N/A</v>
      </c>
      <c r="L48" s="8">
        <f>IF(ISBLANK('3.1 Nominal capital stock'!L48),NA(),'3.1 Nominal capital stock'!L48/'Historical population and GDP'!$L45/1000000)</f>
        <v>4.1330597594121332E-2</v>
      </c>
      <c r="M48" s="8" t="e">
        <f>IF(ISBLANK('3.1 Nominal capital stock'!M48),NA(),'3.1 Nominal capital stock'!M48/'Historical population and GDP'!$L45/1000000)</f>
        <v>#N/A</v>
      </c>
      <c r="N48" s="8" t="e">
        <f>IF(ISBLANK('3.1 Nominal capital stock'!N48),NA(),'3.1 Nominal capital stock'!N48/'Historical population and GDP'!$L45/1000000)</f>
        <v>#N/A</v>
      </c>
      <c r="O48" s="8"/>
      <c r="P48" s="8">
        <f>IF(ISBLANK('3.1 Nominal capital stock'!P48),NA(),'3.1 Nominal capital stock'!P48/'Historical population and GDP'!$L45/1000000)</f>
        <v>0.43819293170581924</v>
      </c>
      <c r="Q48" s="8">
        <f>IF(ISBLANK('3.1 Nominal capital stock'!Q48),NA(),'3.1 Nominal capital stock'!Q48/'Historical population and GDP'!$L45/1000000)</f>
        <v>6.6855453257286077E-2</v>
      </c>
      <c r="R48" s="8">
        <f>IF(ISBLANK('3.1 Nominal capital stock'!R48),NA(),'3.1 Nominal capital stock'!R48/'Historical population and GDP'!$L45/1000000)</f>
        <v>0.50504838496310533</v>
      </c>
      <c r="T48" s="17"/>
      <c r="U48" s="17"/>
      <c r="V48" s="17"/>
      <c r="W48" s="17"/>
      <c r="X48" s="17"/>
      <c r="Y48" s="17"/>
    </row>
    <row r="49" spans="1:25">
      <c r="A49" s="4">
        <f t="shared" si="0"/>
        <v>1911</v>
      </c>
      <c r="B49" s="8" t="e">
        <f>IF(ISBLANK('3.1 Nominal capital stock'!B49),NA(),'3.1 Nominal capital stock'!B49/'Historical population and GDP'!$L46/1000000)</f>
        <v>#N/A</v>
      </c>
      <c r="C49" s="8">
        <f>IF(ISBLANK('3.1 Nominal capital stock'!C49),NA(),'3.1 Nominal capital stock'!C49/'Historical population and GDP'!$L46/1000000)</f>
        <v>0.14572949834960244</v>
      </c>
      <c r="D49" s="8">
        <f>IF(ISBLANK('3.1 Nominal capital stock'!D49),NA(),'3.1 Nominal capital stock'!D49/'Historical population and GDP'!$L46/1000000)</f>
        <v>0.14572949834960244</v>
      </c>
      <c r="E49" s="8">
        <f>IF(ISBLANK('3.1 Nominal capital stock'!E49),NA(),'3.1 Nominal capital stock'!E49/'Historical population and GDP'!$L46/1000000)</f>
        <v>0.21902154472388433</v>
      </c>
      <c r="F49" s="8">
        <f>IF(ISBLANK('3.1 Nominal capital stock'!F49),NA(),'3.1 Nominal capital stock'!F49/'Historical population and GDP'!$L46/1000000)</f>
        <v>1.7201885278101479E-2</v>
      </c>
      <c r="G49" s="8">
        <f>IF(ISBLANK('3.1 Nominal capital stock'!G49),NA(),'3.1 Nominal capital stock'!G49/'Historical population and GDP'!$L46/1000000)</f>
        <v>4.296663720718117E-2</v>
      </c>
      <c r="H49" s="8">
        <f>IF(ISBLANK('3.1 Nominal capital stock'!H49),NA(),'3.1 Nominal capital stock'!H49/'Historical population and GDP'!$L46/1000000)</f>
        <v>1.6025760313194394E-2</v>
      </c>
      <c r="I49" s="8">
        <f>IF(ISBLANK('3.1 Nominal capital stock'!I49),NA(),'3.1 Nominal capital stock'!I49/'Historical population and GDP'!$L46/1000000)</f>
        <v>1.2708918685542756E-2</v>
      </c>
      <c r="J49" s="26">
        <f>IF(ISBLANK('3.1 Nominal capital stock'!J49),NA(),'3.1 Nominal capital stock'!J49/'Historical population and GDP'!$L46/1000000)</f>
        <v>1.3885043650449843E-2</v>
      </c>
      <c r="K49" s="8" t="e">
        <f>IF(ISBLANK('3.1 Nominal capital stock'!K49),NA(),'3.1 Nominal capital stock'!K49/'Historical population and GDP'!$L46/1000000)</f>
        <v>#N/A</v>
      </c>
      <c r="L49" s="8">
        <f>IF(ISBLANK('3.1 Nominal capital stock'!L49),NA(),'3.1 Nominal capital stock'!L49/'Historical population and GDP'!$L46/1000000)</f>
        <v>4.716345722584242E-2</v>
      </c>
      <c r="M49" s="8" t="e">
        <f>IF(ISBLANK('3.1 Nominal capital stock'!M49),NA(),'3.1 Nominal capital stock'!M49/'Historical population and GDP'!$L46/1000000)</f>
        <v>#N/A</v>
      </c>
      <c r="N49" s="8" t="e">
        <f>IF(ISBLANK('3.1 Nominal capital stock'!N49),NA(),'3.1 Nominal capital stock'!N49/'Historical population and GDP'!$L46/1000000)</f>
        <v>#N/A</v>
      </c>
      <c r="O49" s="8"/>
      <c r="P49" s="8">
        <f>IF(ISBLANK('3.1 Nominal capital stock'!P49),NA(),'3.1 Nominal capital stock'!P49/'Historical population and GDP'!$L46/1000000)</f>
        <v>0.44094532587196383</v>
      </c>
      <c r="Q49" s="8">
        <f>IF(ISBLANK('3.1 Nominal capital stock'!Q49),NA(),'3.1 Nominal capital stock'!Q49/'Historical population and GDP'!$L46/1000000)</f>
        <v>7.3757419561835014E-2</v>
      </c>
      <c r="R49" s="8">
        <f>IF(ISBLANK('3.1 Nominal capital stock'!R49),NA(),'3.1 Nominal capital stock'!R49/'Historical population and GDP'!$L46/1000000)</f>
        <v>0.5147027454337989</v>
      </c>
      <c r="T49" s="17"/>
      <c r="U49" s="17"/>
      <c r="V49" s="17"/>
      <c r="W49" s="17"/>
      <c r="X49" s="17"/>
      <c r="Y49" s="17"/>
    </row>
    <row r="50" spans="1:25">
      <c r="A50" s="4">
        <f t="shared" si="0"/>
        <v>1912</v>
      </c>
      <c r="B50" s="8" t="e">
        <f>IF(ISBLANK('3.1 Nominal capital stock'!B50),NA(),'3.1 Nominal capital stock'!B50/'Historical population and GDP'!$L47/1000000)</f>
        <v>#N/A</v>
      </c>
      <c r="C50" s="8">
        <f>IF(ISBLANK('3.1 Nominal capital stock'!C50),NA(),'3.1 Nominal capital stock'!C50/'Historical population and GDP'!$L47/1000000)</f>
        <v>0.15415162374320768</v>
      </c>
      <c r="D50" s="8">
        <f>IF(ISBLANK('3.1 Nominal capital stock'!D50),NA(),'3.1 Nominal capital stock'!D50/'Historical population and GDP'!$L47/1000000)</f>
        <v>0.15415162374320768</v>
      </c>
      <c r="E50" s="8">
        <f>IF(ISBLANK('3.1 Nominal capital stock'!E50),NA(),'3.1 Nominal capital stock'!E50/'Historical population and GDP'!$L47/1000000)</f>
        <v>0.22568554493826087</v>
      </c>
      <c r="F50" s="8">
        <f>IF(ISBLANK('3.1 Nominal capital stock'!F50),NA(),'3.1 Nominal capital stock'!F50/'Historical population and GDP'!$L47/1000000)</f>
        <v>2.5583108621659752E-2</v>
      </c>
      <c r="G50" s="8">
        <f>IF(ISBLANK('3.1 Nominal capital stock'!G50),NA(),'3.1 Nominal capital stock'!G50/'Historical population and GDP'!$L47/1000000)</f>
        <v>4.9768187420080899E-2</v>
      </c>
      <c r="H50" s="8">
        <f>IF(ISBLANK('3.1 Nominal capital stock'!H50),NA(),'3.1 Nominal capital stock'!H50/'Historical population and GDP'!$L47/1000000)</f>
        <v>1.7236786862564604E-2</v>
      </c>
      <c r="I50" s="8">
        <f>IF(ISBLANK('3.1 Nominal capital stock'!I50),NA(),'3.1 Nominal capital stock'!I50/'Historical population and GDP'!$L47/1000000)</f>
        <v>1.4549555884962253E-2</v>
      </c>
      <c r="J50" s="26">
        <f>IF(ISBLANK('3.1 Nominal capital stock'!J50),NA(),'3.1 Nominal capital stock'!J50/'Historical population and GDP'!$L47/1000000)</f>
        <v>1.5420185235961146E-2</v>
      </c>
      <c r="K50" s="8" t="e">
        <f>IF(ISBLANK('3.1 Nominal capital stock'!K50),NA(),'3.1 Nominal capital stock'!K50/'Historical population and GDP'!$L47/1000000)</f>
        <v>#N/A</v>
      </c>
      <c r="L50" s="8">
        <f>IF(ISBLANK('3.1 Nominal capital stock'!L50),NA(),'3.1 Nominal capital stock'!L50/'Historical population and GDP'!$L47/1000000)</f>
        <v>5.1961503669712722E-2</v>
      </c>
      <c r="M50" s="8" t="e">
        <f>IF(ISBLANK('3.1 Nominal capital stock'!M50),NA(),'3.1 Nominal capital stock'!M50/'Historical population and GDP'!$L47/1000000)</f>
        <v>#N/A</v>
      </c>
      <c r="N50" s="8" t="e">
        <f>IF(ISBLANK('3.1 Nominal capital stock'!N50),NA(),'3.1 Nominal capital stock'!N50/'Historical population and GDP'!$L47/1000000)</f>
        <v>#N/A</v>
      </c>
      <c r="O50" s="8"/>
      <c r="P50" s="8">
        <f>IF(ISBLANK('3.1 Nominal capital stock'!P50),NA(),'3.1 Nominal capital stock'!P50/'Historical population and GDP'!$L47/1000000)</f>
        <v>0.47242525158577375</v>
      </c>
      <c r="Q50" s="8">
        <f>IF(ISBLANK('3.1 Nominal capital stock'!Q50),NA(),'3.1 Nominal capital stock'!Q50/'Historical population and GDP'!$L47/1000000)</f>
        <v>8.1931244790636126E-2</v>
      </c>
      <c r="R50" s="8">
        <f>IF(ISBLANK('3.1 Nominal capital stock'!R50),NA(),'3.1 Nominal capital stock'!R50/'Historical population and GDP'!$L47/1000000)</f>
        <v>0.55435649637640994</v>
      </c>
      <c r="T50" s="17"/>
      <c r="U50" s="17"/>
      <c r="V50" s="17"/>
      <c r="W50" s="17"/>
      <c r="X50" s="17"/>
      <c r="Y50" s="17"/>
    </row>
    <row r="51" spans="1:25">
      <c r="A51" s="4">
        <f t="shared" si="0"/>
        <v>1913</v>
      </c>
      <c r="B51" s="8" t="e">
        <f>IF(ISBLANK('3.1 Nominal capital stock'!B51),NA(),'3.1 Nominal capital stock'!B51/'Historical population and GDP'!$L48/1000000)</f>
        <v>#N/A</v>
      </c>
      <c r="C51" s="8">
        <f>IF(ISBLANK('3.1 Nominal capital stock'!C51),NA(),'3.1 Nominal capital stock'!C51/'Historical population and GDP'!$L48/1000000)</f>
        <v>0.15798575234816245</v>
      </c>
      <c r="D51" s="8">
        <f>IF(ISBLANK('3.1 Nominal capital stock'!D51),NA(),'3.1 Nominal capital stock'!D51/'Historical population and GDP'!$L48/1000000)</f>
        <v>0.15798575234816245</v>
      </c>
      <c r="E51" s="8">
        <f>IF(ISBLANK('3.1 Nominal capital stock'!E51),NA(),'3.1 Nominal capital stock'!E51/'Historical population and GDP'!$L48/1000000)</f>
        <v>0.22340806799651422</v>
      </c>
      <c r="F51" s="8">
        <f>IF(ISBLANK('3.1 Nominal capital stock'!F51),NA(),'3.1 Nominal capital stock'!F51/'Historical population and GDP'!$L48/1000000)</f>
        <v>3.2133251139147861E-2</v>
      </c>
      <c r="G51" s="8">
        <f>IF(ISBLANK('3.1 Nominal capital stock'!G51),NA(),'3.1 Nominal capital stock'!G51/'Historical population and GDP'!$L48/1000000)</f>
        <v>5.7651315117761968E-2</v>
      </c>
      <c r="H51" s="8">
        <f>IF(ISBLANK('3.1 Nominal capital stock'!H51),NA(),'3.1 Nominal capital stock'!H51/'Historical population and GDP'!$L48/1000000)</f>
        <v>1.8673353595657863E-2</v>
      </c>
      <c r="I51" s="8">
        <f>IF(ISBLANK('3.1 Nominal capital stock'!I51),NA(),'3.1 Nominal capital stock'!I51/'Historical population and GDP'!$L48/1000000)</f>
        <v>1.5746932509771185E-2</v>
      </c>
      <c r="J51" s="26">
        <f>IF(ISBLANK('3.1 Nominal capital stock'!J51),NA(),'3.1 Nominal capital stock'!J51/'Historical population and GDP'!$L48/1000000)</f>
        <v>1.6624039109742823E-2</v>
      </c>
      <c r="K51" s="8" t="e">
        <f>IF(ISBLANK('3.1 Nominal capital stock'!K51),NA(),'3.1 Nominal capital stock'!K51/'Historical population and GDP'!$L48/1000000)</f>
        <v>#N/A</v>
      </c>
      <c r="L51" s="8">
        <f>IF(ISBLANK('3.1 Nominal capital stock'!L51),NA(),'3.1 Nominal capital stock'!L51/'Historical population and GDP'!$L48/1000000)</f>
        <v>5.2544423418861681E-2</v>
      </c>
      <c r="M51" s="8" t="e">
        <f>IF(ISBLANK('3.1 Nominal capital stock'!M51),NA(),'3.1 Nominal capital stock'!M51/'Historical population and GDP'!$L48/1000000)</f>
        <v>#N/A</v>
      </c>
      <c r="N51" s="8" t="e">
        <f>IF(ISBLANK('3.1 Nominal capital stock'!N51),NA(),'3.1 Nominal capital stock'!N51/'Historical population and GDP'!$L48/1000000)</f>
        <v>#N/A</v>
      </c>
      <c r="O51" s="8"/>
      <c r="P51" s="8">
        <f>IF(ISBLANK('3.1 Nominal capital stock'!P51),NA(),'3.1 Nominal capital stock'!P51/'Historical population and GDP'!$L48/1000000)</f>
        <v>0.48985174019724437</v>
      </c>
      <c r="Q51" s="8">
        <f>IF(ISBLANK('3.1 Nominal capital stock'!Q51),NA(),'3.1 Nominal capital stock'!Q51/'Historical population and GDP'!$L48/1000000)</f>
        <v>8.4915395038375682E-2</v>
      </c>
      <c r="R51" s="8">
        <f>IF(ISBLANK('3.1 Nominal capital stock'!R51),NA(),'3.1 Nominal capital stock'!R51/'Historical population and GDP'!$L48/1000000)</f>
        <v>0.57476713523562006</v>
      </c>
      <c r="T51" s="17"/>
      <c r="U51" s="17"/>
      <c r="V51" s="17"/>
      <c r="W51" s="17"/>
      <c r="X51" s="17"/>
      <c r="Y51" s="17"/>
    </row>
    <row r="52" spans="1:25">
      <c r="A52" s="4">
        <f t="shared" si="0"/>
        <v>1914</v>
      </c>
      <c r="B52" s="8" t="e">
        <f>IF(ISBLANK('3.1 Nominal capital stock'!B52),NA(),'3.1 Nominal capital stock'!B52/'Historical population and GDP'!$L49/1000000)</f>
        <v>#N/A</v>
      </c>
      <c r="C52" s="8">
        <f>IF(ISBLANK('3.1 Nominal capital stock'!C52),NA(),'3.1 Nominal capital stock'!C52/'Historical population and GDP'!$L49/1000000)</f>
        <v>0.16529171098027517</v>
      </c>
      <c r="D52" s="8">
        <f>IF(ISBLANK('3.1 Nominal capital stock'!D52),NA(),'3.1 Nominal capital stock'!D52/'Historical population and GDP'!$L49/1000000)</f>
        <v>0.16529171098027517</v>
      </c>
      <c r="E52" s="8">
        <f>IF(ISBLANK('3.1 Nominal capital stock'!E52),NA(),'3.1 Nominal capital stock'!E52/'Historical population and GDP'!$L49/1000000)</f>
        <v>0.22560579599467237</v>
      </c>
      <c r="F52" s="8">
        <f>IF(ISBLANK('3.1 Nominal capital stock'!F52),NA(),'3.1 Nominal capital stock'!F52/'Historical population and GDP'!$L49/1000000)</f>
        <v>3.8310274282665292E-2</v>
      </c>
      <c r="G52" s="8">
        <f>IF(ISBLANK('3.1 Nominal capital stock'!G52),NA(),'3.1 Nominal capital stock'!G52/'Historical population and GDP'!$L49/1000000)</f>
        <v>6.3120810265446539E-2</v>
      </c>
      <c r="H52" s="8">
        <f>IF(ISBLANK('3.1 Nominal capital stock'!H52),NA(),'3.1 Nominal capital stock'!H52/'Historical population and GDP'!$L49/1000000)</f>
        <v>2.1500430659532842E-2</v>
      </c>
      <c r="I52" s="8">
        <f>IF(ISBLANK('3.1 Nominal capital stock'!I52),NA(),'3.1 Nominal capital stock'!I52/'Historical population and GDP'!$L49/1000000)</f>
        <v>1.7259834899795254E-2</v>
      </c>
      <c r="J52" s="26">
        <f>IF(ISBLANK('3.1 Nominal capital stock'!J52),NA(),'3.1 Nominal capital stock'!J52/'Historical population and GDP'!$L49/1000000)</f>
        <v>1.8075920774421012E-2</v>
      </c>
      <c r="K52" s="8" t="e">
        <f>IF(ISBLANK('3.1 Nominal capital stock'!K52),NA(),'3.1 Nominal capital stock'!K52/'Historical population and GDP'!$L49/1000000)</f>
        <v>#N/A</v>
      </c>
      <c r="L52" s="8">
        <f>IF(ISBLANK('3.1 Nominal capital stock'!L52),NA(),'3.1 Nominal capital stock'!L52/'Historical population and GDP'!$L49/1000000)</f>
        <v>5.3678620426318602E-2</v>
      </c>
      <c r="M52" s="8" t="e">
        <f>IF(ISBLANK('3.1 Nominal capital stock'!M52),NA(),'3.1 Nominal capital stock'!M52/'Historical population and GDP'!$L49/1000000)</f>
        <v>#N/A</v>
      </c>
      <c r="N52" s="8" t="e">
        <f>IF(ISBLANK('3.1 Nominal capital stock'!N52),NA(),'3.1 Nominal capital stock'!N52/'Historical population and GDP'!$L49/1000000)</f>
        <v>#N/A</v>
      </c>
      <c r="O52" s="8"/>
      <c r="P52" s="8">
        <f>IF(ISBLANK('3.1 Nominal capital stock'!P52),NA(),'3.1 Nominal capital stock'!P52/'Historical population and GDP'!$L49/1000000)</f>
        <v>0.51382902218259219</v>
      </c>
      <c r="Q52" s="8">
        <f>IF(ISBLANK('3.1 Nominal capital stock'!Q52),NA(),'3.1 Nominal capital stock'!Q52/'Historical population and GDP'!$L49/1000000)</f>
        <v>8.9014376100534864E-2</v>
      </c>
      <c r="R52" s="8">
        <f>IF(ISBLANK('3.1 Nominal capital stock'!R52),NA(),'3.1 Nominal capital stock'!R52/'Historical population and GDP'!$L49/1000000)</f>
        <v>0.60284339828312716</v>
      </c>
      <c r="T52" s="17"/>
      <c r="U52" s="17"/>
      <c r="V52" s="17"/>
      <c r="W52" s="17"/>
      <c r="X52" s="17"/>
      <c r="Y52" s="17"/>
    </row>
    <row r="53" spans="1:25">
      <c r="A53" s="4">
        <f t="shared" si="0"/>
        <v>1915</v>
      </c>
      <c r="B53" s="8" t="e">
        <f>IF(ISBLANK('3.1 Nominal capital stock'!B53),NA(),'3.1 Nominal capital stock'!B53/'Historical population and GDP'!$L50/1000000)</f>
        <v>#N/A</v>
      </c>
      <c r="C53" s="8">
        <f>IF(ISBLANK('3.1 Nominal capital stock'!C53),NA(),'3.1 Nominal capital stock'!C53/'Historical population and GDP'!$L50/1000000)</f>
        <v>0.16374999510460367</v>
      </c>
      <c r="D53" s="8">
        <f>IF(ISBLANK('3.1 Nominal capital stock'!D53),NA(),'3.1 Nominal capital stock'!D53/'Historical population and GDP'!$L50/1000000)</f>
        <v>0.16374999510460367</v>
      </c>
      <c r="E53" s="8">
        <f>IF(ISBLANK('3.1 Nominal capital stock'!E53),NA(),'3.1 Nominal capital stock'!E53/'Historical population and GDP'!$L50/1000000)</f>
        <v>0.2187712674689514</v>
      </c>
      <c r="F53" s="8">
        <f>IF(ISBLANK('3.1 Nominal capital stock'!F53),NA(),'3.1 Nominal capital stock'!F53/'Historical population and GDP'!$L50/1000000)</f>
        <v>4.2666037301345397E-2</v>
      </c>
      <c r="G53" s="8">
        <f>IF(ISBLANK('3.1 Nominal capital stock'!G53),NA(),'3.1 Nominal capital stock'!G53/'Historical population and GDP'!$L50/1000000)</f>
        <v>6.3435041462031411E-2</v>
      </c>
      <c r="H53" s="8">
        <f>IF(ISBLANK('3.1 Nominal capital stock'!H53),NA(),'3.1 Nominal capital stock'!H53/'Historical population and GDP'!$L50/1000000)</f>
        <v>2.2945436545575796E-2</v>
      </c>
      <c r="I53" s="8">
        <f>IF(ISBLANK('3.1 Nominal capital stock'!I53),NA(),'3.1 Nominal capital stock'!I53/'Historical population and GDP'!$L50/1000000)</f>
        <v>1.7816222418991036E-2</v>
      </c>
      <c r="J53" s="26">
        <f>IF(ISBLANK('3.1 Nominal capital stock'!J53),NA(),'3.1 Nominal capital stock'!J53/'Historical population and GDP'!$L50/1000000)</f>
        <v>1.8360330515213484E-2</v>
      </c>
      <c r="K53" s="8" t="e">
        <f>IF(ISBLANK('3.1 Nominal capital stock'!K53),NA(),'3.1 Nominal capital stock'!K53/'Historical population and GDP'!$L50/1000000)</f>
        <v>#N/A</v>
      </c>
      <c r="L53" s="8">
        <f>IF(ISBLANK('3.1 Nominal capital stock'!L53),NA(),'3.1 Nominal capital stock'!L53/'Historical population and GDP'!$L50/1000000)</f>
        <v>5.2519702214642118E-2</v>
      </c>
      <c r="M53" s="8" t="e">
        <f>IF(ISBLANK('3.1 Nominal capital stock'!M53),NA(),'3.1 Nominal capital stock'!M53/'Historical population and GDP'!$L50/1000000)</f>
        <v>#N/A</v>
      </c>
      <c r="N53" s="8" t="e">
        <f>IF(ISBLANK('3.1 Nominal capital stock'!N53),NA(),'3.1 Nominal capital stock'!N53/'Historical population and GDP'!$L50/1000000)</f>
        <v>#N/A</v>
      </c>
      <c r="O53" s="8"/>
      <c r="P53" s="8">
        <f>IF(ISBLANK('3.1 Nominal capital stock'!P53),NA(),'3.1 Nominal capital stock'!P53/'Historical population and GDP'!$L50/1000000)</f>
        <v>0.51156777788250773</v>
      </c>
      <c r="Q53" s="8">
        <f>IF(ISBLANK('3.1 Nominal capital stock'!Q53),NA(),'3.1 Nominal capital stock'!Q53/'Historical population and GDP'!$L50/1000000)</f>
        <v>8.8696255148846645E-2</v>
      </c>
      <c r="R53" s="8">
        <f>IF(ISBLANK('3.1 Nominal capital stock'!R53),NA(),'3.1 Nominal capital stock'!R53/'Historical population and GDP'!$L50/1000000)</f>
        <v>0.60026403303135434</v>
      </c>
      <c r="T53" s="17"/>
      <c r="U53" s="17"/>
      <c r="V53" s="17"/>
      <c r="W53" s="17"/>
      <c r="X53" s="17"/>
      <c r="Y53" s="17"/>
    </row>
    <row r="54" spans="1:25">
      <c r="A54" s="4">
        <f t="shared" si="0"/>
        <v>1916</v>
      </c>
      <c r="B54" s="8" t="e">
        <f>IF(ISBLANK('3.1 Nominal capital stock'!B54),NA(),'3.1 Nominal capital stock'!B54/'Historical population and GDP'!$L51/1000000)</f>
        <v>#N/A</v>
      </c>
      <c r="C54" s="8">
        <f>IF(ISBLANK('3.1 Nominal capital stock'!C54),NA(),'3.1 Nominal capital stock'!C54/'Historical population and GDP'!$L51/1000000)</f>
        <v>0.16430913292784488</v>
      </c>
      <c r="D54" s="8">
        <f>IF(ISBLANK('3.1 Nominal capital stock'!D54),NA(),'3.1 Nominal capital stock'!D54/'Historical population and GDP'!$L51/1000000)</f>
        <v>0.16430913292784488</v>
      </c>
      <c r="E54" s="8">
        <f>IF(ISBLANK('3.1 Nominal capital stock'!E54),NA(),'3.1 Nominal capital stock'!E54/'Historical population and GDP'!$L51/1000000)</f>
        <v>0.2222180315683541</v>
      </c>
      <c r="F54" s="8">
        <f>IF(ISBLANK('3.1 Nominal capital stock'!F54),NA(),'3.1 Nominal capital stock'!F54/'Historical population and GDP'!$L51/1000000)</f>
        <v>4.8406273787528764E-2</v>
      </c>
      <c r="G54" s="8">
        <f>IF(ISBLANK('3.1 Nominal capital stock'!G54),NA(),'3.1 Nominal capital stock'!G54/'Historical population and GDP'!$L51/1000000)</f>
        <v>6.7211020539430552E-2</v>
      </c>
      <c r="H54" s="8">
        <f>IF(ISBLANK('3.1 Nominal capital stock'!H54),NA(),'3.1 Nominal capital stock'!H54/'Historical population and GDP'!$L51/1000000)</f>
        <v>2.316720496445929E-2</v>
      </c>
      <c r="I54" s="8">
        <f>IF(ISBLANK('3.1 Nominal capital stock'!I54),NA(),'3.1 Nominal capital stock'!I54/'Historical population and GDP'!$L51/1000000)</f>
        <v>1.8859429375736071E-2</v>
      </c>
      <c r="J54" s="26">
        <f>IF(ISBLANK('3.1 Nominal capital stock'!J54),NA(),'3.1 Nominal capital stock'!J54/'Historical population and GDP'!$L51/1000000)</f>
        <v>1.9090311565258613E-2</v>
      </c>
      <c r="K54" s="8" t="e">
        <f>IF(ISBLANK('3.1 Nominal capital stock'!K54),NA(),'3.1 Nominal capital stock'!K54/'Historical population and GDP'!$L51/1000000)</f>
        <v>#N/A</v>
      </c>
      <c r="L54" s="8">
        <f>IF(ISBLANK('3.1 Nominal capital stock'!L54),NA(),'3.1 Nominal capital stock'!L54/'Historical population and GDP'!$L51/1000000)</f>
        <v>5.3285179002965644E-2</v>
      </c>
      <c r="M54" s="8" t="e">
        <f>IF(ISBLANK('3.1 Nominal capital stock'!M54),NA(),'3.1 Nominal capital stock'!M54/'Historical population and GDP'!$L51/1000000)</f>
        <v>#N/A</v>
      </c>
      <c r="N54" s="8" t="e">
        <f>IF(ISBLANK('3.1 Nominal capital stock'!N54),NA(),'3.1 Nominal capital stock'!N54/'Historical population and GDP'!$L51/1000000)</f>
        <v>#N/A</v>
      </c>
      <c r="O54" s="8"/>
      <c r="P54" s="8">
        <f>IF(ISBLANK('3.1 Nominal capital stock'!P54),NA(),'3.1 Nominal capital stock'!P54/'Historical population and GDP'!$L51/1000000)</f>
        <v>0.52531166378761762</v>
      </c>
      <c r="Q54" s="8">
        <f>IF(ISBLANK('3.1 Nominal capital stock'!Q54),NA(),'3.1 Nominal capital stock'!Q54/'Historical population and GDP'!$L51/1000000)</f>
        <v>9.1234919943960324E-2</v>
      </c>
      <c r="R54" s="8">
        <f>IF(ISBLANK('3.1 Nominal capital stock'!R54),NA(),'3.1 Nominal capital stock'!R54/'Historical population and GDP'!$L51/1000000)</f>
        <v>0.61654658373157789</v>
      </c>
      <c r="T54" s="17"/>
      <c r="U54" s="17"/>
      <c r="V54" s="17"/>
      <c r="W54" s="17"/>
      <c r="X54" s="17"/>
      <c r="Y54" s="17"/>
    </row>
    <row r="55" spans="1:25">
      <c r="A55" s="4">
        <f t="shared" si="0"/>
        <v>1917</v>
      </c>
      <c r="B55" s="8" t="e">
        <f>IF(ISBLANK('3.1 Nominal capital stock'!B55),NA(),'3.1 Nominal capital stock'!B55/'Historical population and GDP'!$L52/1000000)</f>
        <v>#N/A</v>
      </c>
      <c r="C55" s="8">
        <f>IF(ISBLANK('3.1 Nominal capital stock'!C55),NA(),'3.1 Nominal capital stock'!C55/'Historical population and GDP'!$L52/1000000)</f>
        <v>0.18613936027958652</v>
      </c>
      <c r="D55" s="8">
        <f>IF(ISBLANK('3.1 Nominal capital stock'!D55),NA(),'3.1 Nominal capital stock'!D55/'Historical population and GDP'!$L52/1000000)</f>
        <v>0.18613936027958652</v>
      </c>
      <c r="E55" s="8">
        <f>IF(ISBLANK('3.1 Nominal capital stock'!E55),NA(),'3.1 Nominal capital stock'!E55/'Historical population and GDP'!$L52/1000000)</f>
        <v>0.25295904826354942</v>
      </c>
      <c r="F55" s="8">
        <f>IF(ISBLANK('3.1 Nominal capital stock'!F55),NA(),'3.1 Nominal capital stock'!F55/'Historical population and GDP'!$L52/1000000)</f>
        <v>5.3876556059760064E-2</v>
      </c>
      <c r="G55" s="8">
        <f>IF(ISBLANK('3.1 Nominal capital stock'!G55),NA(),'3.1 Nominal capital stock'!G55/'Historical population and GDP'!$L52/1000000)</f>
        <v>8.1978764673398943E-2</v>
      </c>
      <c r="H55" s="8">
        <f>IF(ISBLANK('3.1 Nominal capital stock'!H55),NA(),'3.1 Nominal capital stock'!H55/'Historical population and GDP'!$L52/1000000)</f>
        <v>2.6384291838571737E-2</v>
      </c>
      <c r="I55" s="8">
        <f>IF(ISBLANK('3.1 Nominal capital stock'!I55),NA(),'3.1 Nominal capital stock'!I55/'Historical population and GDP'!$L52/1000000)</f>
        <v>2.2763796224668047E-2</v>
      </c>
      <c r="J55" s="26">
        <f>IF(ISBLANK('3.1 Nominal capital stock'!J55),NA(),'3.1 Nominal capital stock'!J55/'Historical population and GDP'!$L52/1000000)</f>
        <v>2.2573538340784391E-2</v>
      </c>
      <c r="K55" s="8" t="e">
        <f>IF(ISBLANK('3.1 Nominal capital stock'!K55),NA(),'3.1 Nominal capital stock'!K55/'Historical population and GDP'!$L52/1000000)</f>
        <v>#N/A</v>
      </c>
      <c r="L55" s="8">
        <f>IF(ISBLANK('3.1 Nominal capital stock'!L55),NA(),'3.1 Nominal capital stock'!L55/'Historical population and GDP'!$L52/1000000)</f>
        <v>6.1279826070879985E-2</v>
      </c>
      <c r="M55" s="8" t="e">
        <f>IF(ISBLANK('3.1 Nominal capital stock'!M55),NA(),'3.1 Nominal capital stock'!M55/'Historical population and GDP'!$L52/1000000)</f>
        <v>#N/A</v>
      </c>
      <c r="N55" s="8" t="e">
        <f>IF(ISBLANK('3.1 Nominal capital stock'!N55),NA(),'3.1 Nominal capital stock'!N55/'Historical population and GDP'!$L52/1000000)</f>
        <v>#N/A</v>
      </c>
      <c r="O55" s="8"/>
      <c r="P55" s="8">
        <f>IF(ISBLANK('3.1 Nominal capital stock'!P55),NA(),'3.1 Nominal capital stock'!P55/'Historical population and GDP'!$L52/1000000)</f>
        <v>0.60133802111486667</v>
      </c>
      <c r="Q55" s="8">
        <f>IF(ISBLANK('3.1 Nominal capital stock'!Q55),NA(),'3.1 Nominal capital stock'!Q55/'Historical population and GDP'!$L52/1000000)</f>
        <v>0.10661716063633242</v>
      </c>
      <c r="R55" s="8">
        <f>IF(ISBLANK('3.1 Nominal capital stock'!R55),NA(),'3.1 Nominal capital stock'!R55/'Historical population and GDP'!$L52/1000000)</f>
        <v>0.70795518175119909</v>
      </c>
      <c r="T55" s="17"/>
      <c r="U55" s="17"/>
      <c r="V55" s="17"/>
      <c r="W55" s="17"/>
      <c r="X55" s="17"/>
      <c r="Y55" s="17"/>
    </row>
    <row r="56" spans="1:25">
      <c r="A56" s="4">
        <f t="shared" si="0"/>
        <v>1918</v>
      </c>
      <c r="B56" s="8" t="e">
        <f>IF(ISBLANK('3.1 Nominal capital stock'!B56),NA(),'3.1 Nominal capital stock'!B56/'Historical population and GDP'!$L53/1000000)</f>
        <v>#N/A</v>
      </c>
      <c r="C56" s="8">
        <f>IF(ISBLANK('3.1 Nominal capital stock'!C56),NA(),'3.1 Nominal capital stock'!C56/'Historical population and GDP'!$L53/1000000)</f>
        <v>0.1667877113072038</v>
      </c>
      <c r="D56" s="8">
        <f>IF(ISBLANK('3.1 Nominal capital stock'!D56),NA(),'3.1 Nominal capital stock'!D56/'Historical population and GDP'!$L53/1000000)</f>
        <v>0.1667877113072038</v>
      </c>
      <c r="E56" s="8">
        <f>IF(ISBLANK('3.1 Nominal capital stock'!E56),NA(),'3.1 Nominal capital stock'!E56/'Historical population and GDP'!$L53/1000000)</f>
        <v>0.22437819648254229</v>
      </c>
      <c r="F56" s="8">
        <f>IF(ISBLANK('3.1 Nominal capital stock'!F56),NA(),'3.1 Nominal capital stock'!F56/'Historical population and GDP'!$L53/1000000)</f>
        <v>4.7698989629955925E-2</v>
      </c>
      <c r="G56" s="8">
        <f>IF(ISBLANK('3.1 Nominal capital stock'!G56),NA(),'3.1 Nominal capital stock'!G56/'Historical population and GDP'!$L53/1000000)</f>
        <v>7.827225907121492E-2</v>
      </c>
      <c r="H56" s="8">
        <f>IF(ISBLANK('3.1 Nominal capital stock'!H56),NA(),'3.1 Nominal capital stock'!H56/'Historical population and GDP'!$L53/1000000)</f>
        <v>2.4057094104202044E-2</v>
      </c>
      <c r="I56" s="8">
        <f>IF(ISBLANK('3.1 Nominal capital stock'!I56),NA(),'3.1 Nominal capital stock'!I56/'Historical population and GDP'!$L53/1000000)</f>
        <v>2.1658711727519157E-2</v>
      </c>
      <c r="J56" s="26">
        <f>IF(ISBLANK('3.1 Nominal capital stock'!J56),NA(),'3.1 Nominal capital stock'!J56/'Historical population and GDP'!$L53/1000000)</f>
        <v>2.1497516985298108E-2</v>
      </c>
      <c r="K56" s="8" t="e">
        <f>IF(ISBLANK('3.1 Nominal capital stock'!K56),NA(),'3.1 Nominal capital stock'!K56/'Historical population and GDP'!$L53/1000000)</f>
        <v>#N/A</v>
      </c>
      <c r="L56" s="8">
        <f>IF(ISBLANK('3.1 Nominal capital stock'!L56),NA(),'3.1 Nominal capital stock'!L56/'Historical population and GDP'!$L53/1000000)</f>
        <v>5.4913675516637429E-2</v>
      </c>
      <c r="M56" s="8" t="e">
        <f>IF(ISBLANK('3.1 Nominal capital stock'!M56),NA(),'3.1 Nominal capital stock'!M56/'Historical population and GDP'!$L53/1000000)</f>
        <v>#N/A</v>
      </c>
      <c r="N56" s="8" t="e">
        <f>IF(ISBLANK('3.1 Nominal capital stock'!N56),NA(),'3.1 Nominal capital stock'!N56/'Historical population and GDP'!$L53/1000000)</f>
        <v>#N/A</v>
      </c>
      <c r="O56" s="8"/>
      <c r="P56" s="8">
        <f>IF(ISBLANK('3.1 Nominal capital stock'!P56),NA(),'3.1 Nominal capital stock'!P56/'Historical population and GDP'!$L53/1000000)</f>
        <v>0.54119425059511894</v>
      </c>
      <c r="Q56" s="8">
        <f>IF(ISBLANK('3.1 Nominal capital stock'!Q56),NA(),'3.1 Nominal capital stock'!Q56/'Historical population and GDP'!$L53/1000000)</f>
        <v>9.8069904229454691E-2</v>
      </c>
      <c r="R56" s="8">
        <f>IF(ISBLANK('3.1 Nominal capital stock'!R56),NA(),'3.1 Nominal capital stock'!R56/'Historical population and GDP'!$L53/1000000)</f>
        <v>0.63926415482457366</v>
      </c>
      <c r="T56" s="17"/>
      <c r="U56" s="17"/>
      <c r="V56" s="17"/>
      <c r="W56" s="17"/>
      <c r="X56" s="17"/>
      <c r="Y56" s="17"/>
    </row>
    <row r="57" spans="1:25">
      <c r="A57" s="4">
        <f t="shared" si="0"/>
        <v>1919</v>
      </c>
      <c r="B57" s="8" t="e">
        <f>IF(ISBLANK('3.1 Nominal capital stock'!B57),NA(),'3.1 Nominal capital stock'!B57/'Historical population and GDP'!$L54/1000000)</f>
        <v>#N/A</v>
      </c>
      <c r="C57" s="8">
        <f>IF(ISBLANK('3.1 Nominal capital stock'!C57),NA(),'3.1 Nominal capital stock'!C57/'Historical population and GDP'!$L54/1000000)</f>
        <v>0.15972558675864976</v>
      </c>
      <c r="D57" s="8">
        <f>IF(ISBLANK('3.1 Nominal capital stock'!D57),NA(),'3.1 Nominal capital stock'!D57/'Historical population and GDP'!$L54/1000000)</f>
        <v>0.15972558675864976</v>
      </c>
      <c r="E57" s="8">
        <f>IF(ISBLANK('3.1 Nominal capital stock'!E57),NA(),'3.1 Nominal capital stock'!E57/'Historical population and GDP'!$L54/1000000)</f>
        <v>0.20767471791247513</v>
      </c>
      <c r="F57" s="8">
        <f>IF(ISBLANK('3.1 Nominal capital stock'!F57),NA(),'3.1 Nominal capital stock'!F57/'Historical population and GDP'!$L54/1000000)</f>
        <v>4.4506788466352191E-2</v>
      </c>
      <c r="G57" s="8">
        <f>IF(ISBLANK('3.1 Nominal capital stock'!G57),NA(),'3.1 Nominal capital stock'!G57/'Historical population and GDP'!$L54/1000000)</f>
        <v>7.8208076527624446E-2</v>
      </c>
      <c r="H57" s="8">
        <f>IF(ISBLANK('3.1 Nominal capital stock'!H57),NA(),'3.1 Nominal capital stock'!H57/'Historical population and GDP'!$L54/1000000)</f>
        <v>2.2745157474243695E-2</v>
      </c>
      <c r="I57" s="8">
        <f>IF(ISBLANK('3.1 Nominal capital stock'!I57),NA(),'3.1 Nominal capital stock'!I57/'Historical population and GDP'!$L54/1000000)</f>
        <v>2.1770491591046652E-2</v>
      </c>
      <c r="J57" s="26">
        <f>IF(ISBLANK('3.1 Nominal capital stock'!J57),NA(),'3.1 Nominal capital stock'!J57/'Historical population and GDP'!$L54/1000000)</f>
        <v>2.2098333751758382E-2</v>
      </c>
      <c r="K57" s="8" t="e">
        <f>IF(ISBLANK('3.1 Nominal capital stock'!K57),NA(),'3.1 Nominal capital stock'!K57/'Historical population and GDP'!$L54/1000000)</f>
        <v>#N/A</v>
      </c>
      <c r="L57" s="8">
        <f>IF(ISBLANK('3.1 Nominal capital stock'!L57),NA(),'3.1 Nominal capital stock'!L57/'Historical population and GDP'!$L54/1000000)</f>
        <v>5.2631957692640258E-2</v>
      </c>
      <c r="M57" s="8" t="e">
        <f>IF(ISBLANK('3.1 Nominal capital stock'!M57),NA(),'3.1 Nominal capital stock'!M57/'Historical population and GDP'!$L54/1000000)</f>
        <v>#N/A</v>
      </c>
      <c r="N57" s="8" t="e">
        <f>IF(ISBLANK('3.1 Nominal capital stock'!N57),NA(),'3.1 Nominal capital stock'!N57/'Historical population and GDP'!$L54/1000000)</f>
        <v>#N/A</v>
      </c>
      <c r="O57" s="8"/>
      <c r="P57" s="8">
        <f>IF(ISBLANK('3.1 Nominal capital stock'!P57),NA(),'3.1 Nominal capital stock'!P57/'Historical population and GDP'!$L54/1000000)</f>
        <v>0.51286032713934526</v>
      </c>
      <c r="Q57" s="8">
        <f>IF(ISBLANK('3.1 Nominal capital stock'!Q57),NA(),'3.1 Nominal capital stock'!Q57/'Historical population and GDP'!$L54/1000000)</f>
        <v>9.6500783035445292E-2</v>
      </c>
      <c r="R57" s="8">
        <f>IF(ISBLANK('3.1 Nominal capital stock'!R57),NA(),'3.1 Nominal capital stock'!R57/'Historical population and GDP'!$L54/1000000)</f>
        <v>0.60936111017479044</v>
      </c>
      <c r="T57" s="17"/>
      <c r="U57" s="17"/>
      <c r="V57" s="17"/>
      <c r="W57" s="17"/>
      <c r="X57" s="17"/>
      <c r="Y57" s="17"/>
    </row>
    <row r="58" spans="1:25">
      <c r="A58" s="4">
        <f t="shared" si="0"/>
        <v>1920</v>
      </c>
      <c r="B58" s="8" t="e">
        <f>IF(ISBLANK('3.1 Nominal capital stock'!B58),NA(),'3.1 Nominal capital stock'!B58/'Historical population and GDP'!$L55/1000000)</f>
        <v>#N/A</v>
      </c>
      <c r="C58" s="8">
        <f>IF(ISBLANK('3.1 Nominal capital stock'!C58),NA(),'3.1 Nominal capital stock'!C58/'Historical population and GDP'!$L55/1000000)</f>
        <v>0.14646242202609377</v>
      </c>
      <c r="D58" s="8">
        <f>IF(ISBLANK('3.1 Nominal capital stock'!D58),NA(),'3.1 Nominal capital stock'!D58/'Historical population and GDP'!$L55/1000000)</f>
        <v>0.14646242202609377</v>
      </c>
      <c r="E58" s="8">
        <f>IF(ISBLANK('3.1 Nominal capital stock'!E58),NA(),'3.1 Nominal capital stock'!E58/'Historical population and GDP'!$L55/1000000)</f>
        <v>0.18114537584372423</v>
      </c>
      <c r="F58" s="8">
        <f>IF(ISBLANK('3.1 Nominal capital stock'!F58),NA(),'3.1 Nominal capital stock'!F58/'Historical population and GDP'!$L55/1000000)</f>
        <v>3.8824486367313442E-2</v>
      </c>
      <c r="G58" s="8">
        <f>IF(ISBLANK('3.1 Nominal capital stock'!G58),NA(),'3.1 Nominal capital stock'!G58/'Historical population and GDP'!$L55/1000000)</f>
        <v>7.0139349316572425E-2</v>
      </c>
      <c r="H58" s="8">
        <f>IF(ISBLANK('3.1 Nominal capital stock'!H58),NA(),'3.1 Nominal capital stock'!H58/'Historical population and GDP'!$L55/1000000)</f>
        <v>2.025426590074958E-2</v>
      </c>
      <c r="I58" s="8">
        <f>IF(ISBLANK('3.1 Nominal capital stock'!I58),NA(),'3.1 Nominal capital stock'!I58/'Historical population and GDP'!$L55/1000000)</f>
        <v>2.0117103829186942E-2</v>
      </c>
      <c r="J58" s="26">
        <f>IF(ISBLANK('3.1 Nominal capital stock'!J58),NA(),'3.1 Nominal capital stock'!J58/'Historical population and GDP'!$L55/1000000)</f>
        <v>2.2986077159372127E-2</v>
      </c>
      <c r="K58" s="8" t="e">
        <f>IF(ISBLANK('3.1 Nominal capital stock'!K58),NA(),'3.1 Nominal capital stock'!K58/'Historical population and GDP'!$L55/1000000)</f>
        <v>#N/A</v>
      </c>
      <c r="L58" s="8">
        <f>IF(ISBLANK('3.1 Nominal capital stock'!L58),NA(),'3.1 Nominal capital stock'!L58/'Historical population and GDP'!$L55/1000000)</f>
        <v>4.7972434529032729E-2</v>
      </c>
      <c r="M58" s="8" t="e">
        <f>IF(ISBLANK('3.1 Nominal capital stock'!M58),NA(),'3.1 Nominal capital stock'!M58/'Historical population and GDP'!$L55/1000000)</f>
        <v>#N/A</v>
      </c>
      <c r="N58" s="8" t="e">
        <f>IF(ISBLANK('3.1 Nominal capital stock'!N58),NA(),'3.1 Nominal capital stock'!N58/'Historical population and GDP'!$L55/1000000)</f>
        <v>#N/A</v>
      </c>
      <c r="O58" s="8"/>
      <c r="P58" s="8">
        <f>IF(ISBLANK('3.1 Nominal capital stock'!P58),NA(),'3.1 Nominal capital stock'!P58/'Historical population and GDP'!$L55/1000000)</f>
        <v>0.45682589945445351</v>
      </c>
      <c r="Q58" s="8">
        <f>IF(ISBLANK('3.1 Nominal capital stock'!Q58),NA(),'3.1 Nominal capital stock'!Q58/'Historical population and GDP'!$L55/1000000)</f>
        <v>9.1075615517591801E-2</v>
      </c>
      <c r="R58" s="8">
        <f>IF(ISBLANK('3.1 Nominal capital stock'!R58),NA(),'3.1 Nominal capital stock'!R58/'Historical population and GDP'!$L55/1000000)</f>
        <v>0.54790151497204531</v>
      </c>
      <c r="T58" s="17"/>
      <c r="U58" s="17"/>
      <c r="V58" s="17"/>
      <c r="W58" s="17"/>
      <c r="X58" s="17"/>
      <c r="Y58" s="17"/>
    </row>
    <row r="59" spans="1:25">
      <c r="A59" s="4">
        <f t="shared" si="0"/>
        <v>1921</v>
      </c>
      <c r="B59" s="8" t="e">
        <f>IF(ISBLANK('3.1 Nominal capital stock'!B59),NA(),'3.1 Nominal capital stock'!B59/'Historical population and GDP'!$L56/1000000)</f>
        <v>#N/A</v>
      </c>
      <c r="C59" s="8">
        <f>IF(ISBLANK('3.1 Nominal capital stock'!C59),NA(),'3.1 Nominal capital stock'!C59/'Historical population and GDP'!$L56/1000000)</f>
        <v>0.11912212946202637</v>
      </c>
      <c r="D59" s="8">
        <f>IF(ISBLANK('3.1 Nominal capital stock'!D59),NA(),'3.1 Nominal capital stock'!D59/'Historical population and GDP'!$L56/1000000)</f>
        <v>0.11912212946202637</v>
      </c>
      <c r="E59" s="8">
        <f>IF(ISBLANK('3.1 Nominal capital stock'!E59),NA(),'3.1 Nominal capital stock'!E59/'Historical population and GDP'!$L56/1000000)</f>
        <v>0.14318672505314994</v>
      </c>
      <c r="F59" s="8">
        <f>IF(ISBLANK('3.1 Nominal capital stock'!F59),NA(),'3.1 Nominal capital stock'!F59/'Historical population and GDP'!$L56/1000000)</f>
        <v>3.0177696846035808E-2</v>
      </c>
      <c r="G59" s="8">
        <f>IF(ISBLANK('3.1 Nominal capital stock'!G59),NA(),'3.1 Nominal capital stock'!G59/'Historical population and GDP'!$L56/1000000)</f>
        <v>5.8848379860170608E-2</v>
      </c>
      <c r="H59" s="8">
        <f>IF(ISBLANK('3.1 Nominal capital stock'!H59),NA(),'3.1 Nominal capital stock'!H59/'Historical population and GDP'!$L56/1000000)</f>
        <v>1.6675805426588607E-2</v>
      </c>
      <c r="I59" s="8">
        <f>IF(ISBLANK('3.1 Nominal capital stock'!I59),NA(),'3.1 Nominal capital stock'!I59/'Historical population and GDP'!$L56/1000000)</f>
        <v>1.676425319098912E-2</v>
      </c>
      <c r="J59" s="26">
        <f>IF(ISBLANK('3.1 Nominal capital stock'!J59),NA(),'3.1 Nominal capital stock'!J59/'Historical population and GDP'!$L56/1000000)</f>
        <v>2.1533628794432044E-2</v>
      </c>
      <c r="K59" s="8" t="e">
        <f>IF(ISBLANK('3.1 Nominal capital stock'!K59),NA(),'3.1 Nominal capital stock'!K59/'Historical population and GDP'!$L56/1000000)</f>
        <v>#N/A</v>
      </c>
      <c r="L59" s="8">
        <f>IF(ISBLANK('3.1 Nominal capital stock'!L59),NA(),'3.1 Nominal capital stock'!L59/'Historical population and GDP'!$L56/1000000)</f>
        <v>3.9590580080505547E-2</v>
      </c>
      <c r="M59" s="8" t="e">
        <f>IF(ISBLANK('3.1 Nominal capital stock'!M59),NA(),'3.1 Nominal capital stock'!M59/'Historical population and GDP'!$L56/1000000)</f>
        <v>#N/A</v>
      </c>
      <c r="N59" s="8" t="e">
        <f>IF(ISBLANK('3.1 Nominal capital stock'!N59),NA(),'3.1 Nominal capital stock'!N59/'Historical population and GDP'!$L56/1000000)</f>
        <v>#N/A</v>
      </c>
      <c r="O59" s="8"/>
      <c r="P59" s="8">
        <f>IF(ISBLANK('3.1 Nominal capital stock'!P59),NA(),'3.1 Nominal capital stock'!P59/'Historical population and GDP'!$L56/1000000)</f>
        <v>0.36801073664797135</v>
      </c>
      <c r="Q59" s="8">
        <f>IF(ISBLANK('3.1 Nominal capital stock'!Q59),NA(),'3.1 Nominal capital stock'!Q59/'Historical population and GDP'!$L56/1000000)</f>
        <v>7.7888462065926714E-2</v>
      </c>
      <c r="R59" s="8">
        <f>IF(ISBLANK('3.1 Nominal capital stock'!R59),NA(),'3.1 Nominal capital stock'!R59/'Historical population and GDP'!$L56/1000000)</f>
        <v>0.44589919871389799</v>
      </c>
      <c r="T59" s="17"/>
      <c r="U59" s="17"/>
      <c r="V59" s="17"/>
      <c r="W59" s="17"/>
      <c r="X59" s="17"/>
      <c r="Y59" s="17"/>
    </row>
    <row r="60" spans="1:25">
      <c r="A60" s="4">
        <f t="shared" si="0"/>
        <v>1922</v>
      </c>
      <c r="B60" s="8" t="e">
        <f>IF(ISBLANK('3.1 Nominal capital stock'!B60),NA(),'3.1 Nominal capital stock'!B60/'Historical population and GDP'!$L57/1000000)</f>
        <v>#N/A</v>
      </c>
      <c r="C60" s="8">
        <f>IF(ISBLANK('3.1 Nominal capital stock'!C60),NA(),'3.1 Nominal capital stock'!C60/'Historical population and GDP'!$L57/1000000)</f>
        <v>0.11673975048836754</v>
      </c>
      <c r="D60" s="8">
        <f>IF(ISBLANK('3.1 Nominal capital stock'!D60),NA(),'3.1 Nominal capital stock'!D60/'Historical population and GDP'!$L57/1000000)</f>
        <v>0.11673975048836754</v>
      </c>
      <c r="E60" s="8">
        <f>IF(ISBLANK('3.1 Nominal capital stock'!E60),NA(),'3.1 Nominal capital stock'!E60/'Historical population and GDP'!$L57/1000000)</f>
        <v>0.14747123448243338</v>
      </c>
      <c r="F60" s="8">
        <f>IF(ISBLANK('3.1 Nominal capital stock'!F60),NA(),'3.1 Nominal capital stock'!F60/'Historical population and GDP'!$L57/1000000)</f>
        <v>2.8100893722670467E-2</v>
      </c>
      <c r="G60" s="8">
        <f>IF(ISBLANK('3.1 Nominal capital stock'!G60),NA(),'3.1 Nominal capital stock'!G60/'Historical population and GDP'!$L57/1000000)</f>
        <v>5.9912123266041055E-2</v>
      </c>
      <c r="H60" s="8">
        <f>IF(ISBLANK('3.1 Nominal capital stock'!H60),NA(),'3.1 Nominal capital stock'!H60/'Historical population and GDP'!$L57/1000000)</f>
        <v>1.8654839506300449E-2</v>
      </c>
      <c r="I60" s="8">
        <f>IF(ISBLANK('3.1 Nominal capital stock'!I60),NA(),'3.1 Nominal capital stock'!I60/'Historical population and GDP'!$L57/1000000)</f>
        <v>1.614804171826487E-2</v>
      </c>
      <c r="J60" s="26">
        <f>IF(ISBLANK('3.1 Nominal capital stock'!J60),NA(),'3.1 Nominal capital stock'!J60/'Historical population and GDP'!$L57/1000000)</f>
        <v>2.2224189443174155E-2</v>
      </c>
      <c r="K60" s="8" t="e">
        <f>IF(ISBLANK('3.1 Nominal capital stock'!K60),NA(),'3.1 Nominal capital stock'!K60/'Historical population and GDP'!$L57/1000000)</f>
        <v>#N/A</v>
      </c>
      <c r="L60" s="8">
        <f>IF(ISBLANK('3.1 Nominal capital stock'!L60),NA(),'3.1 Nominal capital stock'!L60/'Historical population and GDP'!$L57/1000000)</f>
        <v>3.9293797426450734E-2</v>
      </c>
      <c r="M60" s="8" t="e">
        <f>IF(ISBLANK('3.1 Nominal capital stock'!M60),NA(),'3.1 Nominal capital stock'!M60/'Historical population and GDP'!$L57/1000000)</f>
        <v>#N/A</v>
      </c>
      <c r="N60" s="8" t="e">
        <f>IF(ISBLANK('3.1 Nominal capital stock'!N60),NA(),'3.1 Nominal capital stock'!N60/'Historical population and GDP'!$L57/1000000)</f>
        <v>#N/A</v>
      </c>
      <c r="O60" s="8"/>
      <c r="P60" s="8">
        <f>IF(ISBLANK('3.1 Nominal capital stock'!P60),NA(),'3.1 Nominal capital stock'!P60/'Historical population and GDP'!$L57/1000000)</f>
        <v>0.37087884146581285</v>
      </c>
      <c r="Q60" s="8">
        <f>IF(ISBLANK('3.1 Nominal capital stock'!Q60),NA(),'3.1 Nominal capital stock'!Q60/'Historical population and GDP'!$L57/1000000)</f>
        <v>7.7666028587889749E-2</v>
      </c>
      <c r="R60" s="8">
        <f>IF(ISBLANK('3.1 Nominal capital stock'!R60),NA(),'3.1 Nominal capital stock'!R60/'Historical population and GDP'!$L57/1000000)</f>
        <v>0.44854487005370269</v>
      </c>
      <c r="T60" s="17"/>
      <c r="U60" s="17"/>
      <c r="V60" s="17"/>
      <c r="W60" s="17"/>
      <c r="X60" s="17"/>
      <c r="Y60" s="17"/>
    </row>
    <row r="61" spans="1:25">
      <c r="A61" s="4">
        <f t="shared" si="0"/>
        <v>1923</v>
      </c>
      <c r="B61" s="8" t="e">
        <f>IF(ISBLANK('3.1 Nominal capital stock'!B61),NA(),'3.1 Nominal capital stock'!B61/'Historical population and GDP'!$L58/1000000)</f>
        <v>#N/A</v>
      </c>
      <c r="C61" s="8">
        <f>IF(ISBLANK('3.1 Nominal capital stock'!C61),NA(),'3.1 Nominal capital stock'!C61/'Historical population and GDP'!$L58/1000000)</f>
        <v>0.11585119319699146</v>
      </c>
      <c r="D61" s="8">
        <f>IF(ISBLANK('3.1 Nominal capital stock'!D61),NA(),'3.1 Nominal capital stock'!D61/'Historical population and GDP'!$L58/1000000)</f>
        <v>0.11585119319699146</v>
      </c>
      <c r="E61" s="8">
        <f>IF(ISBLANK('3.1 Nominal capital stock'!E61),NA(),'3.1 Nominal capital stock'!E61/'Historical population and GDP'!$L58/1000000)</f>
        <v>0.14467453947570796</v>
      </c>
      <c r="F61" s="8">
        <f>IF(ISBLANK('3.1 Nominal capital stock'!F61),NA(),'3.1 Nominal capital stock'!F61/'Historical population and GDP'!$L58/1000000)</f>
        <v>2.6376819602727666E-2</v>
      </c>
      <c r="G61" s="8">
        <f>IF(ISBLANK('3.1 Nominal capital stock'!G61),NA(),'3.1 Nominal capital stock'!G61/'Historical population and GDP'!$L58/1000000)</f>
        <v>6.0566214390779687E-2</v>
      </c>
      <c r="H61" s="8">
        <f>IF(ISBLANK('3.1 Nominal capital stock'!H61),NA(),'3.1 Nominal capital stock'!H61/'Historical population and GDP'!$L58/1000000)</f>
        <v>1.8622961057627039E-2</v>
      </c>
      <c r="I61" s="8">
        <f>IF(ISBLANK('3.1 Nominal capital stock'!I61),NA(),'3.1 Nominal capital stock'!I61/'Historical population and GDP'!$L58/1000000)</f>
        <v>1.6238413057429919E-2</v>
      </c>
      <c r="J61" s="26">
        <f>IF(ISBLANK('3.1 Nominal capital stock'!J61),NA(),'3.1 Nominal capital stock'!J61/'Historical population and GDP'!$L58/1000000)</f>
        <v>2.2537403739209181E-2</v>
      </c>
      <c r="K61" s="8" t="e">
        <f>IF(ISBLANK('3.1 Nominal capital stock'!K61),NA(),'3.1 Nominal capital stock'!K61/'Historical population and GDP'!$L58/1000000)</f>
        <v>#N/A</v>
      </c>
      <c r="L61" s="8">
        <f>IF(ISBLANK('3.1 Nominal capital stock'!L61),NA(),'3.1 Nominal capital stock'!L61/'Historical population and GDP'!$L58/1000000)</f>
        <v>3.8782340867775073E-2</v>
      </c>
      <c r="M61" s="8" t="e">
        <f>IF(ISBLANK('3.1 Nominal capital stock'!M61),NA(),'3.1 Nominal capital stock'!M61/'Historical population and GDP'!$L58/1000000)</f>
        <v>#N/A</v>
      </c>
      <c r="N61" s="8" t="e">
        <f>IF(ISBLANK('3.1 Nominal capital stock'!N61),NA(),'3.1 Nominal capital stock'!N61/'Historical population and GDP'!$L58/1000000)</f>
        <v>#N/A</v>
      </c>
      <c r="O61" s="8"/>
      <c r="P61" s="8">
        <f>IF(ISBLANK('3.1 Nominal capital stock'!P61),NA(),'3.1 Nominal capital stock'!P61/'Historical population and GDP'!$L58/1000000)</f>
        <v>0.3660917277238338</v>
      </c>
      <c r="Q61" s="8">
        <f>IF(ISBLANK('3.1 Nominal capital stock'!Q61),NA(),'3.1 Nominal capital stock'!Q61/'Historical population and GDP'!$L58/1000000)</f>
        <v>7.7558157664414165E-2</v>
      </c>
      <c r="R61" s="8">
        <f>IF(ISBLANK('3.1 Nominal capital stock'!R61),NA(),'3.1 Nominal capital stock'!R61/'Historical population and GDP'!$L58/1000000)</f>
        <v>0.44364988538824796</v>
      </c>
      <c r="T61" s="17"/>
      <c r="U61" s="17"/>
      <c r="V61" s="17"/>
      <c r="W61" s="17"/>
      <c r="X61" s="17"/>
      <c r="Y61" s="17"/>
    </row>
    <row r="62" spans="1:25">
      <c r="A62" s="4">
        <f t="shared" si="0"/>
        <v>1924</v>
      </c>
      <c r="B62" s="8" t="e">
        <f>IF(ISBLANK('3.1 Nominal capital stock'!B62),NA(),'3.1 Nominal capital stock'!B62/'Historical population and GDP'!$L59/1000000)</f>
        <v>#N/A</v>
      </c>
      <c r="C62" s="8">
        <f>IF(ISBLANK('3.1 Nominal capital stock'!C62),NA(),'3.1 Nominal capital stock'!C62/'Historical population and GDP'!$L59/1000000)</f>
        <v>0.11620675507390184</v>
      </c>
      <c r="D62" s="8">
        <f>IF(ISBLANK('3.1 Nominal capital stock'!D62),NA(),'3.1 Nominal capital stock'!D62/'Historical population and GDP'!$L59/1000000)</f>
        <v>0.11620675507390184</v>
      </c>
      <c r="E62" s="8">
        <f>IF(ISBLANK('3.1 Nominal capital stock'!E62),NA(),'3.1 Nominal capital stock'!E62/'Historical population and GDP'!$L59/1000000)</f>
        <v>0.13923409960978306</v>
      </c>
      <c r="F62" s="8">
        <f>IF(ISBLANK('3.1 Nominal capital stock'!F62),NA(),'3.1 Nominal capital stock'!F62/'Historical population and GDP'!$L59/1000000)</f>
        <v>3.2017472197149927E-2</v>
      </c>
      <c r="G62" s="8">
        <f>IF(ISBLANK('3.1 Nominal capital stock'!G62),NA(),'3.1 Nominal capital stock'!G62/'Historical population and GDP'!$L59/1000000)</f>
        <v>6.1078438703149912E-2</v>
      </c>
      <c r="H62" s="8">
        <f>IF(ISBLANK('3.1 Nominal capital stock'!H62),NA(),'3.1 Nominal capital stock'!H62/'Historical population and GDP'!$L59/1000000)</f>
        <v>1.7494720392087042E-2</v>
      </c>
      <c r="I62" s="8">
        <f>IF(ISBLANK('3.1 Nominal capital stock'!I62),NA(),'3.1 Nominal capital stock'!I62/'Historical population and GDP'!$L59/1000000)</f>
        <v>1.7773052517822914E-2</v>
      </c>
      <c r="J62" s="26">
        <f>IF(ISBLANK('3.1 Nominal capital stock'!J62),NA(),'3.1 Nominal capital stock'!J62/'Historical population and GDP'!$L59/1000000)</f>
        <v>2.3645860370849838E-2</v>
      </c>
      <c r="K62" s="8" t="e">
        <f>IF(ISBLANK('3.1 Nominal capital stock'!K62),NA(),'3.1 Nominal capital stock'!K62/'Historical population and GDP'!$L59/1000000)</f>
        <v>#N/A</v>
      </c>
      <c r="L62" s="8">
        <f>IF(ISBLANK('3.1 Nominal capital stock'!L62),NA(),'3.1 Nominal capital stock'!L62/'Historical population and GDP'!$L59/1000000)</f>
        <v>3.8372722401452362E-2</v>
      </c>
      <c r="M62" s="8" t="e">
        <f>IF(ISBLANK('3.1 Nominal capital stock'!M62),NA(),'3.1 Nominal capital stock'!M62/'Historical population and GDP'!$L59/1000000)</f>
        <v>#N/A</v>
      </c>
      <c r="N62" s="8" t="e">
        <f>IF(ISBLANK('3.1 Nominal capital stock'!N62),NA(),'3.1 Nominal capital stock'!N62/'Historical population and GDP'!$L59/1000000)</f>
        <v>#N/A</v>
      </c>
      <c r="O62" s="8"/>
      <c r="P62" s="8">
        <f>IF(ISBLANK('3.1 Nominal capital stock'!P62),NA(),'3.1 Nominal capital stock'!P62/'Historical population and GDP'!$L59/1000000)</f>
        <v>0.36603148597607177</v>
      </c>
      <c r="Q62" s="8">
        <f>IF(ISBLANK('3.1 Nominal capital stock'!Q62),NA(),'3.1 Nominal capital stock'!Q62/'Historical population and GDP'!$L59/1000000)</f>
        <v>7.9791635290125104E-2</v>
      </c>
      <c r="R62" s="8">
        <f>IF(ISBLANK('3.1 Nominal capital stock'!R62),NA(),'3.1 Nominal capital stock'!R62/'Historical population and GDP'!$L59/1000000)</f>
        <v>0.44582312126619689</v>
      </c>
      <c r="T62" s="17"/>
      <c r="U62" s="17"/>
      <c r="V62" s="17"/>
      <c r="W62" s="17"/>
      <c r="X62" s="17"/>
      <c r="Y62" s="17"/>
    </row>
    <row r="63" spans="1:25">
      <c r="A63" s="4">
        <f t="shared" si="0"/>
        <v>1925</v>
      </c>
      <c r="B63" s="8">
        <f>IF(ISBLANK('3.1 Nominal capital stock'!B63),NA(),'3.1 Nominal capital stock'!B63/'Historical population and GDP'!$L60/1000000)</f>
        <v>1.327227252357861E-3</v>
      </c>
      <c r="C63" s="8">
        <f>IF(ISBLANK('3.1 Nominal capital stock'!C63),NA(),'3.1 Nominal capital stock'!C63/'Historical population and GDP'!$L60/1000000)</f>
        <v>0.11050597077659752</v>
      </c>
      <c r="D63" s="8">
        <f>IF(ISBLANK('3.1 Nominal capital stock'!D63),NA(),'3.1 Nominal capital stock'!D63/'Historical population and GDP'!$L60/1000000)</f>
        <v>0.11183319802895537</v>
      </c>
      <c r="E63" s="8">
        <f>IF(ISBLANK('3.1 Nominal capital stock'!E63),NA(),'3.1 Nominal capital stock'!E63/'Historical population and GDP'!$L60/1000000)</f>
        <v>0.1265299515259698</v>
      </c>
      <c r="F63" s="8">
        <f>IF(ISBLANK('3.1 Nominal capital stock'!F63),NA(),'3.1 Nominal capital stock'!F63/'Historical population and GDP'!$L60/1000000)</f>
        <v>3.6378612490274305E-2</v>
      </c>
      <c r="G63" s="8">
        <f>IF(ISBLANK('3.1 Nominal capital stock'!G63),NA(),'3.1 Nominal capital stock'!G63/'Historical population and GDP'!$L60/1000000)</f>
        <v>5.8377976278818071E-2</v>
      </c>
      <c r="H63" s="8">
        <f>IF(ISBLANK('3.1 Nominal capital stock'!H63),NA(),'3.1 Nominal capital stock'!H63/'Historical population and GDP'!$L60/1000000)</f>
        <v>1.5414714790854553E-2</v>
      </c>
      <c r="I63" s="8">
        <f>IF(ISBLANK('3.1 Nominal capital stock'!I63),NA(),'3.1 Nominal capital stock'!I63/'Historical population and GDP'!$L60/1000000)</f>
        <v>1.8624087586426794E-2</v>
      </c>
      <c r="J63" s="26">
        <f>IF(ISBLANK('3.1 Nominal capital stock'!J63),NA(),'3.1 Nominal capital stock'!J63/'Historical population and GDP'!$L60/1000000)</f>
        <v>2.3584027361402075E-2</v>
      </c>
      <c r="K63" s="8" t="e">
        <f>IF(ISBLANK('3.1 Nominal capital stock'!K63),NA(),'3.1 Nominal capital stock'!K63/'Historical population and GDP'!$L60/1000000)</f>
        <v>#N/A</v>
      </c>
      <c r="L63" s="8">
        <f>IF(ISBLANK('3.1 Nominal capital stock'!L63),NA(),'3.1 Nominal capital stock'!L63/'Historical population and GDP'!$L60/1000000)</f>
        <v>3.6307102401246405E-2</v>
      </c>
      <c r="M63" s="8" t="e">
        <f>IF(ISBLANK('3.1 Nominal capital stock'!M63),NA(),'3.1 Nominal capital stock'!M63/'Historical population and GDP'!$L60/1000000)</f>
        <v>#N/A</v>
      </c>
      <c r="N63" s="8" t="e">
        <f>IF(ISBLANK('3.1 Nominal capital stock'!N63),NA(),'3.1 Nominal capital stock'!N63/'Historical population and GDP'!$L60/1000000)</f>
        <v>#N/A</v>
      </c>
      <c r="O63" s="8"/>
      <c r="P63" s="8">
        <f>IF(ISBLANK('3.1 Nominal capital stock'!P63),NA(),'3.1 Nominal capital stock'!P63/'Historical population and GDP'!$L60/1000000)</f>
        <v>0.34853445311487208</v>
      </c>
      <c r="Q63" s="8">
        <f>IF(ISBLANK('3.1 Nominal capital stock'!Q63),NA(),'3.1 Nominal capital stock'!Q63/'Historical population and GDP'!$L60/1000000)</f>
        <v>7.8515217349075281E-2</v>
      </c>
      <c r="R63" s="8">
        <f>IF(ISBLANK('3.1 Nominal capital stock'!R63),NA(),'3.1 Nominal capital stock'!R63/'Historical population and GDP'!$L60/1000000)</f>
        <v>0.42704967046394743</v>
      </c>
      <c r="T63" s="17"/>
      <c r="U63" s="17"/>
      <c r="V63" s="17"/>
      <c r="W63" s="17"/>
      <c r="X63" s="17"/>
      <c r="Y63" s="17"/>
    </row>
    <row r="64" spans="1:25">
      <c r="A64" s="4">
        <f t="shared" si="0"/>
        <v>1926</v>
      </c>
      <c r="B64" s="8">
        <f>IF(ISBLANK('3.1 Nominal capital stock'!B64),NA(),'3.1 Nominal capital stock'!B64/'Historical population and GDP'!$L61/1000000)</f>
        <v>2.6789467102077786E-3</v>
      </c>
      <c r="C64" s="8">
        <f>IF(ISBLANK('3.1 Nominal capital stock'!C64),NA(),'3.1 Nominal capital stock'!C64/'Historical population and GDP'!$L61/1000000)</f>
        <v>0.11172483470476061</v>
      </c>
      <c r="D64" s="8">
        <f>IF(ISBLANK('3.1 Nominal capital stock'!D64),NA(),'3.1 Nominal capital stock'!D64/'Historical population and GDP'!$L61/1000000)</f>
        <v>0.11440378141496839</v>
      </c>
      <c r="E64" s="8">
        <f>IF(ISBLANK('3.1 Nominal capital stock'!E64),NA(),'3.1 Nominal capital stock'!E64/'Historical population and GDP'!$L61/1000000)</f>
        <v>0.12828611161590753</v>
      </c>
      <c r="F64" s="8">
        <f>IF(ISBLANK('3.1 Nominal capital stock'!F64),NA(),'3.1 Nominal capital stock'!F64/'Historical population and GDP'!$L61/1000000)</f>
        <v>3.4392573003429391E-2</v>
      </c>
      <c r="G64" s="8">
        <f>IF(ISBLANK('3.1 Nominal capital stock'!G64),NA(),'3.1 Nominal capital stock'!G64/'Historical population and GDP'!$L61/1000000)</f>
        <v>6.1332287910418302E-2</v>
      </c>
      <c r="H64" s="8">
        <f>IF(ISBLANK('3.1 Nominal capital stock'!H64),NA(),'3.1 Nominal capital stock'!H64/'Historical population and GDP'!$L61/1000000)</f>
        <v>1.4684596781879677E-2</v>
      </c>
      <c r="I64" s="8">
        <f>IF(ISBLANK('3.1 Nominal capital stock'!I64),NA(),'3.1 Nominal capital stock'!I64/'Historical population and GDP'!$L61/1000000)</f>
        <v>1.9313930091688462E-2</v>
      </c>
      <c r="J64" s="26">
        <f>IF(ISBLANK('3.1 Nominal capital stock'!J64),NA(),'3.1 Nominal capital stock'!J64/'Historical population and GDP'!$L61/1000000)</f>
        <v>2.4989328307387905E-2</v>
      </c>
      <c r="K64" s="8" t="e">
        <f>IF(ISBLANK('3.1 Nominal capital stock'!K64),NA(),'3.1 Nominal capital stock'!K64/'Historical population and GDP'!$L61/1000000)</f>
        <v>#N/A</v>
      </c>
      <c r="L64" s="8">
        <f>IF(ISBLANK('3.1 Nominal capital stock'!L64),NA(),'3.1 Nominal capital stock'!L64/'Historical population and GDP'!$L61/1000000)</f>
        <v>3.6646290077096251E-2</v>
      </c>
      <c r="M64" s="8" t="e">
        <f>IF(ISBLANK('3.1 Nominal capital stock'!M64),NA(),'3.1 Nominal capital stock'!M64/'Historical population and GDP'!$L61/1000000)</f>
        <v>#N/A</v>
      </c>
      <c r="N64" s="8" t="e">
        <f>IF(ISBLANK('3.1 Nominal capital stock'!N64),NA(),'3.1 Nominal capital stock'!N64/'Historical population and GDP'!$L61/1000000)</f>
        <v>#N/A</v>
      </c>
      <c r="O64" s="8"/>
      <c r="P64" s="8">
        <f>IF(ISBLANK('3.1 Nominal capital stock'!P64),NA(),'3.1 Nominal capital stock'!P64/'Historical population and GDP'!$L61/1000000)</f>
        <v>0.35309935072660331</v>
      </c>
      <c r="Q64" s="8">
        <f>IF(ISBLANK('3.1 Nominal capital stock'!Q64),NA(),'3.1 Nominal capital stock'!Q64/'Historical population and GDP'!$L61/1000000)</f>
        <v>8.0949548476172625E-2</v>
      </c>
      <c r="R64" s="8">
        <f>IF(ISBLANK('3.1 Nominal capital stock'!R64),NA(),'3.1 Nominal capital stock'!R64/'Historical population and GDP'!$L61/1000000)</f>
        <v>0.4340488992027759</v>
      </c>
      <c r="T64" s="17"/>
      <c r="U64" s="17"/>
      <c r="V64" s="17"/>
      <c r="W64" s="17"/>
      <c r="X64" s="17"/>
      <c r="Y64" s="17"/>
    </row>
    <row r="65" spans="1:25">
      <c r="A65" s="4">
        <f t="shared" si="0"/>
        <v>1927</v>
      </c>
      <c r="B65" s="8">
        <f>IF(ISBLANK('3.1 Nominal capital stock'!B65),NA(),'3.1 Nominal capital stock'!B65/'Historical population and GDP'!$L62/1000000)</f>
        <v>4.3718699206903786E-3</v>
      </c>
      <c r="C65" s="8">
        <f>IF(ISBLANK('3.1 Nominal capital stock'!C65),NA(),'3.1 Nominal capital stock'!C65/'Historical population and GDP'!$L62/1000000)</f>
        <v>0.1125763634176469</v>
      </c>
      <c r="D65" s="8">
        <f>IF(ISBLANK('3.1 Nominal capital stock'!D65),NA(),'3.1 Nominal capital stock'!D65/'Historical population and GDP'!$L62/1000000)</f>
        <v>0.11694823333833727</v>
      </c>
      <c r="E65" s="8">
        <f>IF(ISBLANK('3.1 Nominal capital stock'!E65),NA(),'3.1 Nominal capital stock'!E65/'Historical population and GDP'!$L62/1000000)</f>
        <v>0.12623667452013021</v>
      </c>
      <c r="F65" s="8">
        <f>IF(ISBLANK('3.1 Nominal capital stock'!F65),NA(),'3.1 Nominal capital stock'!F65/'Historical population and GDP'!$L62/1000000)</f>
        <v>5.0668632016246551E-2</v>
      </c>
      <c r="G65" s="8">
        <f>IF(ISBLANK('3.1 Nominal capital stock'!G65),NA(),'3.1 Nominal capital stock'!G65/'Historical population and GDP'!$L62/1000000)</f>
        <v>6.3866945123197016E-2</v>
      </c>
      <c r="H65" s="8">
        <f>IF(ISBLANK('3.1 Nominal capital stock'!H65),NA(),'3.1 Nominal capital stock'!H65/'Historical population and GDP'!$L62/1000000)</f>
        <v>1.5622376663758574E-2</v>
      </c>
      <c r="I65" s="8">
        <f>IF(ISBLANK('3.1 Nominal capital stock'!I65),NA(),'3.1 Nominal capital stock'!I65/'Historical population and GDP'!$L62/1000000)</f>
        <v>1.933547166489287E-2</v>
      </c>
      <c r="J65" s="26">
        <f>IF(ISBLANK('3.1 Nominal capital stock'!J65),NA(),'3.1 Nominal capital stock'!J65/'Historical population and GDP'!$L62/1000000)</f>
        <v>2.5178890756539694E-2</v>
      </c>
      <c r="K65" s="8" t="e">
        <f>IF(ISBLANK('3.1 Nominal capital stock'!K65),NA(),'3.1 Nominal capital stock'!K65/'Historical population and GDP'!$L62/1000000)</f>
        <v>#N/A</v>
      </c>
      <c r="L65" s="8">
        <f>IF(ISBLANK('3.1 Nominal capital stock'!L65),NA(),'3.1 Nominal capital stock'!L65/'Historical population and GDP'!$L62/1000000)</f>
        <v>3.6369508870557336E-2</v>
      </c>
      <c r="M65" s="8" t="e">
        <f>IF(ISBLANK('3.1 Nominal capital stock'!M65),NA(),'3.1 Nominal capital stock'!M65/'Historical population and GDP'!$L62/1000000)</f>
        <v>#N/A</v>
      </c>
      <c r="N65" s="8" t="e">
        <f>IF(ISBLANK('3.1 Nominal capital stock'!N65),NA(),'3.1 Nominal capital stock'!N65/'Historical population and GDP'!$L62/1000000)</f>
        <v>#N/A</v>
      </c>
      <c r="O65" s="8"/>
      <c r="P65" s="8">
        <f>IF(ISBLANK('3.1 Nominal capital stock'!P65),NA(),'3.1 Nominal capital stock'!P65/'Historical population and GDP'!$L62/1000000)</f>
        <v>0.37334286166166963</v>
      </c>
      <c r="Q65" s="8">
        <f>IF(ISBLANK('3.1 Nominal capital stock'!Q65),NA(),'3.1 Nominal capital stock'!Q65/'Historical population and GDP'!$L62/1000000)</f>
        <v>8.0883871291989901E-2</v>
      </c>
      <c r="R65" s="8">
        <f>IF(ISBLANK('3.1 Nominal capital stock'!R65),NA(),'3.1 Nominal capital stock'!R65/'Historical population and GDP'!$L62/1000000)</f>
        <v>0.45422673295365956</v>
      </c>
      <c r="T65" s="17"/>
      <c r="U65" s="17"/>
      <c r="V65" s="17"/>
      <c r="W65" s="17"/>
      <c r="X65" s="17"/>
      <c r="Y65" s="17"/>
    </row>
    <row r="66" spans="1:25">
      <c r="A66" s="4">
        <f t="shared" si="0"/>
        <v>1928</v>
      </c>
      <c r="B66" s="8">
        <f>IF(ISBLANK('3.1 Nominal capital stock'!B66),NA(),'3.1 Nominal capital stock'!B66/'Historical population and GDP'!$L63/1000000)</f>
        <v>6.9594114665693148E-3</v>
      </c>
      <c r="C66" s="8">
        <f>IF(ISBLANK('3.1 Nominal capital stock'!C66),NA(),'3.1 Nominal capital stock'!C66/'Historical population and GDP'!$L63/1000000)</f>
        <v>0.1144613963437575</v>
      </c>
      <c r="D66" s="8">
        <f>IF(ISBLANK('3.1 Nominal capital stock'!D66),NA(),'3.1 Nominal capital stock'!D66/'Historical population and GDP'!$L63/1000000)</f>
        <v>0.12142080781032683</v>
      </c>
      <c r="E66" s="8">
        <f>IF(ISBLANK('3.1 Nominal capital stock'!E66),NA(),'3.1 Nominal capital stock'!E66/'Historical population and GDP'!$L63/1000000)</f>
        <v>0.12687161267733918</v>
      </c>
      <c r="F66" s="8">
        <f>IF(ISBLANK('3.1 Nominal capital stock'!F66),NA(),'3.1 Nominal capital stock'!F66/'Historical population and GDP'!$L63/1000000)</f>
        <v>6.0104758919939813E-2</v>
      </c>
      <c r="G66" s="8">
        <f>IF(ISBLANK('3.1 Nominal capital stock'!G66),NA(),'3.1 Nominal capital stock'!G66/'Historical population and GDP'!$L63/1000000)</f>
        <v>6.625480845171032E-2</v>
      </c>
      <c r="H66" s="8">
        <f>IF(ISBLANK('3.1 Nominal capital stock'!H66),NA(),'3.1 Nominal capital stock'!H66/'Historical population and GDP'!$L63/1000000)</f>
        <v>1.6726813319175301E-2</v>
      </c>
      <c r="I66" s="8">
        <f>IF(ISBLANK('3.1 Nominal capital stock'!I66),NA(),'3.1 Nominal capital stock'!I66/'Historical population and GDP'!$L63/1000000)</f>
        <v>1.9102593420302405E-2</v>
      </c>
      <c r="J66" s="26">
        <f>IF(ISBLANK('3.1 Nominal capital stock'!J66),NA(),'3.1 Nominal capital stock'!J66/'Historical population and GDP'!$L63/1000000)</f>
        <v>2.5409560061880845E-2</v>
      </c>
      <c r="K66" s="8" t="e">
        <f>IF(ISBLANK('3.1 Nominal capital stock'!K66),NA(),'3.1 Nominal capital stock'!K66/'Historical population and GDP'!$L63/1000000)</f>
        <v>#N/A</v>
      </c>
      <c r="L66" s="8">
        <f>IF(ISBLANK('3.1 Nominal capital stock'!L66),NA(),'3.1 Nominal capital stock'!L66/'Historical population and GDP'!$L63/1000000)</f>
        <v>3.4260235641398386E-2</v>
      </c>
      <c r="M66" s="8" t="e">
        <f>IF(ISBLANK('3.1 Nominal capital stock'!M66),NA(),'3.1 Nominal capital stock'!M66/'Historical population and GDP'!$L63/1000000)</f>
        <v>#N/A</v>
      </c>
      <c r="N66" s="8" t="e">
        <f>IF(ISBLANK('3.1 Nominal capital stock'!N66),NA(),'3.1 Nominal capital stock'!N66/'Historical population and GDP'!$L63/1000000)</f>
        <v>#N/A</v>
      </c>
      <c r="O66" s="8"/>
      <c r="P66" s="8">
        <f>IF(ISBLANK('3.1 Nominal capital stock'!P66),NA(),'3.1 Nominal capital stock'!P66/'Historical population and GDP'!$L63/1000000)</f>
        <v>0.39137880117849144</v>
      </c>
      <c r="Q66" s="8">
        <f>IF(ISBLANK('3.1 Nominal capital stock'!Q66),NA(),'3.1 Nominal capital stock'!Q66/'Historical population and GDP'!$L63/1000000)</f>
        <v>7.8772389123581643E-2</v>
      </c>
      <c r="R66" s="8">
        <f>IF(ISBLANK('3.1 Nominal capital stock'!R66),NA(),'3.1 Nominal capital stock'!R66/'Historical population and GDP'!$L63/1000000)</f>
        <v>0.47015119030207309</v>
      </c>
      <c r="T66" s="17"/>
      <c r="U66" s="17"/>
      <c r="V66" s="17"/>
      <c r="W66" s="17"/>
      <c r="X66" s="17"/>
      <c r="Y66" s="17"/>
    </row>
    <row r="67" spans="1:25">
      <c r="A67" s="4">
        <f t="shared" si="0"/>
        <v>1929</v>
      </c>
      <c r="B67" s="8">
        <f>IF(ISBLANK('3.1 Nominal capital stock'!B67),NA(),'3.1 Nominal capital stock'!B67/'Historical population and GDP'!$L64/1000000)</f>
        <v>1.1143897814799958E-2</v>
      </c>
      <c r="C67" s="8">
        <f>IF(ISBLANK('3.1 Nominal capital stock'!C67),NA(),'3.1 Nominal capital stock'!C67/'Historical population and GDP'!$L64/1000000)</f>
        <v>0.11510589828369627</v>
      </c>
      <c r="D67" s="8">
        <f>IF(ISBLANK('3.1 Nominal capital stock'!D67),NA(),'3.1 Nominal capital stock'!D67/'Historical population and GDP'!$L64/1000000)</f>
        <v>0.12624979609849624</v>
      </c>
      <c r="E67" s="8">
        <f>IF(ISBLANK('3.1 Nominal capital stock'!E67),NA(),'3.1 Nominal capital stock'!E67/'Historical population and GDP'!$L64/1000000)</f>
        <v>0.12996356120398889</v>
      </c>
      <c r="F67" s="8">
        <f>IF(ISBLANK('3.1 Nominal capital stock'!F67),NA(),'3.1 Nominal capital stock'!F67/'Historical population and GDP'!$L64/1000000)</f>
        <v>6.5158750487890368E-2</v>
      </c>
      <c r="G67" s="8">
        <f>IF(ISBLANK('3.1 Nominal capital stock'!G67),NA(),'3.1 Nominal capital stock'!G67/'Historical population and GDP'!$L64/1000000)</f>
        <v>6.6501639622041878E-2</v>
      </c>
      <c r="H67" s="8">
        <f>IF(ISBLANK('3.1 Nominal capital stock'!H67),NA(),'3.1 Nominal capital stock'!H67/'Historical population and GDP'!$L64/1000000)</f>
        <v>1.7467968737257665E-2</v>
      </c>
      <c r="I67" s="8">
        <f>IF(ISBLANK('3.1 Nominal capital stock'!I67),NA(),'3.1 Nominal capital stock'!I67/'Historical population and GDP'!$L64/1000000)</f>
        <v>1.8953995279119128E-2</v>
      </c>
      <c r="J67" s="26">
        <f>IF(ISBLANK('3.1 Nominal capital stock'!J67),NA(),'3.1 Nominal capital stock'!J67/'Historical population and GDP'!$L64/1000000)</f>
        <v>2.5738708404570668E-2</v>
      </c>
      <c r="K67" s="8" t="e">
        <f>IF(ISBLANK('3.1 Nominal capital stock'!K67),NA(),'3.1 Nominal capital stock'!K67/'Historical population and GDP'!$L64/1000000)</f>
        <v>#N/A</v>
      </c>
      <c r="L67" s="8">
        <f>IF(ISBLANK('3.1 Nominal capital stock'!L67),NA(),'3.1 Nominal capital stock'!L67/'Historical population and GDP'!$L64/1000000)</f>
        <v>3.332499101319792E-2</v>
      </c>
      <c r="M67" s="8" t="e">
        <f>IF(ISBLANK('3.1 Nominal capital stock'!M67),NA(),'3.1 Nominal capital stock'!M67/'Historical population and GDP'!$L64/1000000)</f>
        <v>#N/A</v>
      </c>
      <c r="N67" s="8" t="e">
        <f>IF(ISBLANK('3.1 Nominal capital stock'!N67),NA(),'3.1 Nominal capital stock'!N67/'Historical population and GDP'!$L64/1000000)</f>
        <v>#N/A</v>
      </c>
      <c r="O67" s="8"/>
      <c r="P67" s="8">
        <f>IF(ISBLANK('3.1 Nominal capital stock'!P67),NA(),'3.1 Nominal capital stock'!P67/'Historical population and GDP'!$L64/1000000)</f>
        <v>0.40534171614967501</v>
      </c>
      <c r="Q67" s="8">
        <f>IF(ISBLANK('3.1 Nominal capital stock'!Q67),NA(),'3.1 Nominal capital stock'!Q67/'Historical population and GDP'!$L64/1000000)</f>
        <v>7.8017694696887713E-2</v>
      </c>
      <c r="R67" s="8">
        <f>IF(ISBLANK('3.1 Nominal capital stock'!R67),NA(),'3.1 Nominal capital stock'!R67/'Historical population and GDP'!$L64/1000000)</f>
        <v>0.48335941084656275</v>
      </c>
      <c r="T67" s="17"/>
      <c r="U67" s="17"/>
      <c r="V67" s="17"/>
      <c r="W67" s="17"/>
      <c r="X67" s="17"/>
      <c r="Y67" s="17"/>
    </row>
    <row r="68" spans="1:25">
      <c r="A68" s="4">
        <f t="shared" si="0"/>
        <v>1930</v>
      </c>
      <c r="B68" s="8">
        <f>IF(ISBLANK('3.1 Nominal capital stock'!B68),NA(),'3.1 Nominal capital stock'!B68/'Historical population and GDP'!$L65/1000000)</f>
        <v>1.6493256140366539E-2</v>
      </c>
      <c r="C68" s="8">
        <f>IF(ISBLANK('3.1 Nominal capital stock'!C68),NA(),'3.1 Nominal capital stock'!C68/'Historical population and GDP'!$L65/1000000)</f>
        <v>0.12121617580174704</v>
      </c>
      <c r="D68" s="8">
        <f>IF(ISBLANK('3.1 Nominal capital stock'!D68),NA(),'3.1 Nominal capital stock'!D68/'Historical population and GDP'!$L65/1000000)</f>
        <v>0.13770943194211357</v>
      </c>
      <c r="E68" s="8">
        <f>IF(ISBLANK('3.1 Nominal capital stock'!E68),NA(),'3.1 Nominal capital stock'!E68/'Historical population and GDP'!$L65/1000000)</f>
        <v>0.13840168183380294</v>
      </c>
      <c r="F68" s="8">
        <f>IF(ISBLANK('3.1 Nominal capital stock'!F68),NA(),'3.1 Nominal capital stock'!F68/'Historical population and GDP'!$L65/1000000)</f>
        <v>8.1140809978985595E-2</v>
      </c>
      <c r="G68" s="8">
        <f>IF(ISBLANK('3.1 Nominal capital stock'!G68),NA(),'3.1 Nominal capital stock'!G68/'Historical population and GDP'!$L65/1000000)</f>
        <v>7.0024564625229532E-2</v>
      </c>
      <c r="H68" s="8">
        <f>IF(ISBLANK('3.1 Nominal capital stock'!H68),NA(),'3.1 Nominal capital stock'!H68/'Historical population and GDP'!$L65/1000000)</f>
        <v>1.8870517396323061E-2</v>
      </c>
      <c r="I68" s="8">
        <f>IF(ISBLANK('3.1 Nominal capital stock'!I68),NA(),'3.1 Nominal capital stock'!I68/'Historical population and GDP'!$L65/1000000)</f>
        <v>2.0386490996340483E-2</v>
      </c>
      <c r="J68" s="26">
        <f>IF(ISBLANK('3.1 Nominal capital stock'!J68),NA(),'3.1 Nominal capital stock'!J68/'Historical population and GDP'!$L65/1000000)</f>
        <v>2.6721382447032756E-2</v>
      </c>
      <c r="K68" s="8" t="e">
        <f>IF(ISBLANK('3.1 Nominal capital stock'!K68),NA(),'3.1 Nominal capital stock'!K68/'Historical population and GDP'!$L65/1000000)</f>
        <v>#N/A</v>
      </c>
      <c r="L68" s="8">
        <f>IF(ISBLANK('3.1 Nominal capital stock'!L68),NA(),'3.1 Nominal capital stock'!L68/'Historical population and GDP'!$L65/1000000)</f>
        <v>3.4926421860932359E-2</v>
      </c>
      <c r="M68" s="8" t="e">
        <f>IF(ISBLANK('3.1 Nominal capital stock'!M68),NA(),'3.1 Nominal capital stock'!M68/'Historical population and GDP'!$L65/1000000)</f>
        <v>#N/A</v>
      </c>
      <c r="N68" s="8" t="e">
        <f>IF(ISBLANK('3.1 Nominal capital stock'!N68),NA(),'3.1 Nominal capital stock'!N68/'Historical population and GDP'!$L65/1000000)</f>
        <v>#N/A</v>
      </c>
      <c r="O68" s="8"/>
      <c r="P68" s="8">
        <f>IF(ISBLANK('3.1 Nominal capital stock'!P68),NA(),'3.1 Nominal capital stock'!P68/'Historical population and GDP'!$L65/1000000)</f>
        <v>0.44614700577645472</v>
      </c>
      <c r="Q68" s="8">
        <f>IF(ISBLANK('3.1 Nominal capital stock'!Q68),NA(),'3.1 Nominal capital stock'!Q68/'Historical population and GDP'!$L65/1000000)</f>
        <v>8.2034295304305602E-2</v>
      </c>
      <c r="R68" s="8">
        <f>IF(ISBLANK('3.1 Nominal capital stock'!R68),NA(),'3.1 Nominal capital stock'!R68/'Historical population and GDP'!$L65/1000000)</f>
        <v>0.52818130108076033</v>
      </c>
      <c r="T68" s="17"/>
      <c r="U68" s="17"/>
      <c r="V68" s="17"/>
      <c r="W68" s="17"/>
      <c r="X68" s="17"/>
      <c r="Y68" s="17"/>
    </row>
    <row r="69" spans="1:25">
      <c r="A69" s="4">
        <f t="shared" si="0"/>
        <v>1931</v>
      </c>
      <c r="B69" s="8">
        <f>IF(ISBLANK('3.1 Nominal capital stock'!B69),NA(),'3.1 Nominal capital stock'!B69/'Historical population and GDP'!$L66/1000000)</f>
        <v>2.1547504708887593E-2</v>
      </c>
      <c r="C69" s="8">
        <f>IF(ISBLANK('3.1 Nominal capital stock'!C69),NA(),'3.1 Nominal capital stock'!C69/'Historical population and GDP'!$L66/1000000)</f>
        <v>0.13774485996977118</v>
      </c>
      <c r="D69" s="8">
        <f>IF(ISBLANK('3.1 Nominal capital stock'!D69),NA(),'3.1 Nominal capital stock'!D69/'Historical population and GDP'!$L66/1000000)</f>
        <v>0.15929236467865879</v>
      </c>
      <c r="E69" s="8">
        <f>IF(ISBLANK('3.1 Nominal capital stock'!E69),NA(),'3.1 Nominal capital stock'!E69/'Historical population and GDP'!$L66/1000000)</f>
        <v>0.15731840394482147</v>
      </c>
      <c r="F69" s="8">
        <f>IF(ISBLANK('3.1 Nominal capital stock'!F69),NA(),'3.1 Nominal capital stock'!F69/'Historical population and GDP'!$L66/1000000)</f>
        <v>8.8079381252223227E-2</v>
      </c>
      <c r="G69" s="8">
        <f>IF(ISBLANK('3.1 Nominal capital stock'!G69),NA(),'3.1 Nominal capital stock'!G69/'Historical population and GDP'!$L66/1000000)</f>
        <v>7.9628949348795899E-2</v>
      </c>
      <c r="H69" s="8">
        <f>IF(ISBLANK('3.1 Nominal capital stock'!H69),NA(),'3.1 Nominal capital stock'!H69/'Historical population and GDP'!$L66/1000000)</f>
        <v>2.0773586770383125E-2</v>
      </c>
      <c r="I69" s="8">
        <f>IF(ISBLANK('3.1 Nominal capital stock'!I69),NA(),'3.1 Nominal capital stock'!I69/'Historical population and GDP'!$L66/1000000)</f>
        <v>2.2086427321935245E-2</v>
      </c>
      <c r="J69" s="26">
        <f>IF(ISBLANK('3.1 Nominal capital stock'!J69),NA(),'3.1 Nominal capital stock'!J69/'Historical population and GDP'!$L66/1000000)</f>
        <v>2.8340436250092818E-2</v>
      </c>
      <c r="K69" s="8" t="e">
        <f>IF(ISBLANK('3.1 Nominal capital stock'!K69),NA(),'3.1 Nominal capital stock'!K69/'Historical population and GDP'!$L66/1000000)</f>
        <v>#N/A</v>
      </c>
      <c r="L69" s="8">
        <f>IF(ISBLANK('3.1 Nominal capital stock'!L69),NA(),'3.1 Nominal capital stock'!L69/'Historical population and GDP'!$L66/1000000)</f>
        <v>3.812250833110882E-2</v>
      </c>
      <c r="M69" s="8" t="e">
        <f>IF(ISBLANK('3.1 Nominal capital stock'!M69),NA(),'3.1 Nominal capital stock'!M69/'Historical population and GDP'!$L66/1000000)</f>
        <v>#N/A</v>
      </c>
      <c r="N69" s="8" t="e">
        <f>IF(ISBLANK('3.1 Nominal capital stock'!N69),NA(),'3.1 Nominal capital stock'!N69/'Historical population and GDP'!$L66/1000000)</f>
        <v>#N/A</v>
      </c>
      <c r="O69" s="8"/>
      <c r="P69" s="8">
        <f>IF(ISBLANK('3.1 Nominal capital stock'!P69),NA(),'3.1 Nominal capital stock'!P69/'Historical population and GDP'!$L66/1000000)</f>
        <v>0.50509268599488255</v>
      </c>
      <c r="Q69" s="8">
        <f>IF(ISBLANK('3.1 Nominal capital stock'!Q69),NA(),'3.1 Nominal capital stock'!Q69/'Historical population and GDP'!$L66/1000000)</f>
        <v>8.8549371903136886E-2</v>
      </c>
      <c r="R69" s="8">
        <f>IF(ISBLANK('3.1 Nominal capital stock'!R69),NA(),'3.1 Nominal capital stock'!R69/'Historical population and GDP'!$L66/1000000)</f>
        <v>0.59364205789801949</v>
      </c>
      <c r="T69" s="17"/>
      <c r="U69" s="17"/>
      <c r="V69" s="17"/>
      <c r="W69" s="17"/>
      <c r="X69" s="17"/>
      <c r="Y69" s="17"/>
    </row>
    <row r="70" spans="1:25">
      <c r="A70" s="4">
        <f t="shared" si="0"/>
        <v>1932</v>
      </c>
      <c r="B70" s="8">
        <f>IF(ISBLANK('3.1 Nominal capital stock'!B70),NA(),'3.1 Nominal capital stock'!B70/'Historical population and GDP'!$L67/1000000)</f>
        <v>2.6484364837859681E-2</v>
      </c>
      <c r="C70" s="8">
        <f>IF(ISBLANK('3.1 Nominal capital stock'!C70),NA(),'3.1 Nominal capital stock'!C70/'Historical population and GDP'!$L67/1000000)</f>
        <v>0.16502311734879915</v>
      </c>
      <c r="D70" s="8">
        <f>IF(ISBLANK('3.1 Nominal capital stock'!D70),NA(),'3.1 Nominal capital stock'!D70/'Historical population and GDP'!$L67/1000000)</f>
        <v>0.19150748218665886</v>
      </c>
      <c r="E70" s="8">
        <f>IF(ISBLANK('3.1 Nominal capital stock'!E70),NA(),'3.1 Nominal capital stock'!E70/'Historical population and GDP'!$L67/1000000)</f>
        <v>0.14187627362074001</v>
      </c>
      <c r="F70" s="8">
        <f>IF(ISBLANK('3.1 Nominal capital stock'!F70),NA(),'3.1 Nominal capital stock'!F70/'Historical population and GDP'!$L67/1000000)</f>
        <v>9.5251438585165465E-2</v>
      </c>
      <c r="G70" s="8">
        <f>IF(ISBLANK('3.1 Nominal capital stock'!G70),NA(),'3.1 Nominal capital stock'!G70/'Historical population and GDP'!$L67/1000000)</f>
        <v>9.7342505322855433E-2</v>
      </c>
      <c r="H70" s="8">
        <f>IF(ISBLANK('3.1 Nominal capital stock'!H70),NA(),'3.1 Nominal capital stock'!H70/'Historical population and GDP'!$L67/1000000)</f>
        <v>2.3407296880440465E-2</v>
      </c>
      <c r="I70" s="8">
        <f>IF(ISBLANK('3.1 Nominal capital stock'!I70),NA(),'3.1 Nominal capital stock'!I70/'Historical population and GDP'!$L67/1000000)</f>
        <v>2.5401623875817368E-2</v>
      </c>
      <c r="J70" s="26">
        <f>IF(ISBLANK('3.1 Nominal capital stock'!J70),NA(),'3.1 Nominal capital stock'!J70/'Historical population and GDP'!$L67/1000000)</f>
        <v>3.0919509946981446E-2</v>
      </c>
      <c r="K70" s="8" t="e">
        <f>IF(ISBLANK('3.1 Nominal capital stock'!K70),NA(),'3.1 Nominal capital stock'!K70/'Historical population and GDP'!$L67/1000000)</f>
        <v>#N/A</v>
      </c>
      <c r="L70" s="8">
        <f>IF(ISBLANK('3.1 Nominal capital stock'!L70),NA(),'3.1 Nominal capital stock'!L70/'Historical population and GDP'!$L67/1000000)</f>
        <v>4.4236107552305948E-2</v>
      </c>
      <c r="M70" s="8" t="e">
        <f>IF(ISBLANK('3.1 Nominal capital stock'!M70),NA(),'3.1 Nominal capital stock'!M70/'Historical population and GDP'!$L67/1000000)</f>
        <v>#N/A</v>
      </c>
      <c r="N70" s="8" t="e">
        <f>IF(ISBLANK('3.1 Nominal capital stock'!N70),NA(),'3.1 Nominal capital stock'!N70/'Historical population and GDP'!$L67/1000000)</f>
        <v>#N/A</v>
      </c>
      <c r="O70" s="8"/>
      <c r="P70" s="8">
        <f>IF(ISBLANK('3.1 Nominal capital stock'!P70),NA(),'3.1 Nominal capital stock'!P70/'Historical population and GDP'!$L67/1000000)</f>
        <v>0.54938499659586026</v>
      </c>
      <c r="Q70" s="8">
        <f>IF(ISBLANK('3.1 Nominal capital stock'!Q70),NA(),'3.1 Nominal capital stock'!Q70/'Historical population and GDP'!$L67/1000000)</f>
        <v>0.10055724137510476</v>
      </c>
      <c r="R70" s="8">
        <f>IF(ISBLANK('3.1 Nominal capital stock'!R70),NA(),'3.1 Nominal capital stock'!R70/'Historical population and GDP'!$L67/1000000)</f>
        <v>0.64994223797096495</v>
      </c>
      <c r="T70" s="17"/>
      <c r="U70" s="17"/>
      <c r="V70" s="17"/>
      <c r="W70" s="17"/>
      <c r="X70" s="17"/>
      <c r="Y70" s="17"/>
    </row>
    <row r="71" spans="1:25">
      <c r="A71" s="4">
        <f t="shared" si="0"/>
        <v>1933</v>
      </c>
      <c r="B71" s="8">
        <f>IF(ISBLANK('3.1 Nominal capital stock'!B71),NA(),'3.1 Nominal capital stock'!B71/'Historical population and GDP'!$L68/1000000)</f>
        <v>2.684874592289941E-2</v>
      </c>
      <c r="C71" s="8">
        <f>IF(ISBLANK('3.1 Nominal capital stock'!C71),NA(),'3.1 Nominal capital stock'!C71/'Historical population and GDP'!$L68/1000000)</f>
        <v>0.17705418469264672</v>
      </c>
      <c r="D71" s="8">
        <f>IF(ISBLANK('3.1 Nominal capital stock'!D71),NA(),'3.1 Nominal capital stock'!D71/'Historical population and GDP'!$L68/1000000)</f>
        <v>0.20390293061554612</v>
      </c>
      <c r="E71" s="8">
        <f>IF(ISBLANK('3.1 Nominal capital stock'!E71),NA(),'3.1 Nominal capital stock'!E71/'Historical population and GDP'!$L68/1000000)</f>
        <v>0.13610822585914284</v>
      </c>
      <c r="F71" s="8">
        <f>IF(ISBLANK('3.1 Nominal capital stock'!F71),NA(),'3.1 Nominal capital stock'!F71/'Historical population and GDP'!$L68/1000000)</f>
        <v>9.2616824326426858E-2</v>
      </c>
      <c r="G71" s="8">
        <f>IF(ISBLANK('3.1 Nominal capital stock'!G71),NA(),'3.1 Nominal capital stock'!G71/'Historical population and GDP'!$L68/1000000)</f>
        <v>0.10778814920405555</v>
      </c>
      <c r="H71" s="8">
        <f>IF(ISBLANK('3.1 Nominal capital stock'!H71),NA(),'3.1 Nominal capital stock'!H71/'Historical population and GDP'!$L68/1000000)</f>
        <v>2.2321262650574731E-2</v>
      </c>
      <c r="I71" s="8">
        <f>IF(ISBLANK('3.1 Nominal capital stock'!I71),NA(),'3.1 Nominal capital stock'!I71/'Historical population and GDP'!$L68/1000000)</f>
        <v>2.5819219735638471E-2</v>
      </c>
      <c r="J71" s="26">
        <f>IF(ISBLANK('3.1 Nominal capital stock'!J71),NA(),'3.1 Nominal capital stock'!J71/'Historical population and GDP'!$L68/1000000)</f>
        <v>2.9856259430567186E-2</v>
      </c>
      <c r="K71" s="8" t="e">
        <f>IF(ISBLANK('3.1 Nominal capital stock'!K71),NA(),'3.1 Nominal capital stock'!K71/'Historical population and GDP'!$L68/1000000)</f>
        <v>#N/A</v>
      </c>
      <c r="L71" s="8">
        <f>IF(ISBLANK('3.1 Nominal capital stock'!L71),NA(),'3.1 Nominal capital stock'!L71/'Historical population and GDP'!$L68/1000000)</f>
        <v>4.6178708076629375E-2</v>
      </c>
      <c r="M71" s="8" t="e">
        <f>IF(ISBLANK('3.1 Nominal capital stock'!M71),NA(),'3.1 Nominal capital stock'!M71/'Historical population and GDP'!$L68/1000000)</f>
        <v>#N/A</v>
      </c>
      <c r="N71" s="8" t="e">
        <f>IF(ISBLANK('3.1 Nominal capital stock'!N71),NA(),'3.1 Nominal capital stock'!N71/'Historical population and GDP'!$L68/1000000)</f>
        <v>#N/A</v>
      </c>
      <c r="O71" s="8"/>
      <c r="P71" s="8">
        <f>IF(ISBLANK('3.1 Nominal capital stock'!P71),NA(),'3.1 Nominal capital stock'!P71/'Historical population and GDP'!$L68/1000000)</f>
        <v>0.56273739265574607</v>
      </c>
      <c r="Q71" s="8">
        <f>IF(ISBLANK('3.1 Nominal capital stock'!Q71),NA(),'3.1 Nominal capital stock'!Q71/'Historical population and GDP'!$L68/1000000)</f>
        <v>0.10185418724283503</v>
      </c>
      <c r="R71" s="8">
        <f>IF(ISBLANK('3.1 Nominal capital stock'!R71),NA(),'3.1 Nominal capital stock'!R71/'Historical population and GDP'!$L68/1000000)</f>
        <v>0.66459157989858109</v>
      </c>
      <c r="T71" s="17"/>
      <c r="U71" s="17"/>
      <c r="V71" s="17"/>
      <c r="W71" s="17"/>
      <c r="X71" s="17"/>
      <c r="Y71" s="17"/>
    </row>
    <row r="72" spans="1:25">
      <c r="A72" s="4">
        <f t="shared" si="0"/>
        <v>1934</v>
      </c>
      <c r="B72" s="8">
        <f>IF(ISBLANK('3.1 Nominal capital stock'!B72),NA(),'3.1 Nominal capital stock'!B72/'Historical population and GDP'!$L69/1000000)</f>
        <v>2.4280062519960049E-2</v>
      </c>
      <c r="C72" s="8">
        <f>IF(ISBLANK('3.1 Nominal capital stock'!C72),NA(),'3.1 Nominal capital stock'!C72/'Historical population and GDP'!$L69/1000000)</f>
        <v>0.16458217200097622</v>
      </c>
      <c r="D72" s="8">
        <f>IF(ISBLANK('3.1 Nominal capital stock'!D72),NA(),'3.1 Nominal capital stock'!D72/'Historical population and GDP'!$L69/1000000)</f>
        <v>0.18886223452093626</v>
      </c>
      <c r="E72" s="8">
        <f>IF(ISBLANK('3.1 Nominal capital stock'!E72),NA(),'3.1 Nominal capital stock'!E72/'Historical population and GDP'!$L69/1000000)</f>
        <v>0.11408804436772993</v>
      </c>
      <c r="F72" s="8">
        <f>IF(ISBLANK('3.1 Nominal capital stock'!F72),NA(),'3.1 Nominal capital stock'!F72/'Historical population and GDP'!$L69/1000000)</f>
        <v>7.5143606378897831E-2</v>
      </c>
      <c r="G72" s="8">
        <f>IF(ISBLANK('3.1 Nominal capital stock'!G72),NA(),'3.1 Nominal capital stock'!G72/'Historical population and GDP'!$L69/1000000)</f>
        <v>0.10492145155179633</v>
      </c>
      <c r="H72" s="8">
        <f>IF(ISBLANK('3.1 Nominal capital stock'!H72),NA(),'3.1 Nominal capital stock'!H72/'Historical population and GDP'!$L69/1000000)</f>
        <v>1.9006826984598796E-2</v>
      </c>
      <c r="I72" s="8">
        <f>IF(ISBLANK('3.1 Nominal capital stock'!I72),NA(),'3.1 Nominal capital stock'!I72/'Historical population and GDP'!$L69/1000000)</f>
        <v>2.3537608340874157E-2</v>
      </c>
      <c r="J72" s="26">
        <f>IF(ISBLANK('3.1 Nominal capital stock'!J72),NA(),'3.1 Nominal capital stock'!J72/'Historical population and GDP'!$L69/1000000)</f>
        <v>2.529052454905743E-2</v>
      </c>
      <c r="K72" s="8" t="e">
        <f>IF(ISBLANK('3.1 Nominal capital stock'!K72),NA(),'3.1 Nominal capital stock'!K72/'Historical population and GDP'!$L69/1000000)</f>
        <v>#N/A</v>
      </c>
      <c r="L72" s="8">
        <f>IF(ISBLANK('3.1 Nominal capital stock'!L72),NA(),'3.1 Nominal capital stock'!L72/'Historical population and GDP'!$L69/1000000)</f>
        <v>4.3775822744444672E-2</v>
      </c>
      <c r="M72" s="8" t="e">
        <f>IF(ISBLANK('3.1 Nominal capital stock'!M72),NA(),'3.1 Nominal capital stock'!M72/'Historical population and GDP'!$L69/1000000)</f>
        <v>#N/A</v>
      </c>
      <c r="N72" s="8" t="e">
        <f>IF(ISBLANK('3.1 Nominal capital stock'!N72),NA(),'3.1 Nominal capital stock'!N72/'Historical population and GDP'!$L69/1000000)</f>
        <v>#N/A</v>
      </c>
      <c r="O72" s="8"/>
      <c r="P72" s="8">
        <f>IF(ISBLANK('3.1 Nominal capital stock'!P72),NA(),'3.1 Nominal capital stock'!P72/'Historical population and GDP'!$L69/1000000)</f>
        <v>0.50202216380395914</v>
      </c>
      <c r="Q72" s="8">
        <f>IF(ISBLANK('3.1 Nominal capital stock'!Q72),NA(),'3.1 Nominal capital stock'!Q72/'Historical population and GDP'!$L69/1000000)</f>
        <v>9.2603955634376262E-2</v>
      </c>
      <c r="R72" s="8">
        <f>IF(ISBLANK('3.1 Nominal capital stock'!R72),NA(),'3.1 Nominal capital stock'!R72/'Historical population and GDP'!$L69/1000000)</f>
        <v>0.59462611943833543</v>
      </c>
      <c r="T72" s="17"/>
      <c r="U72" s="17"/>
      <c r="V72" s="17"/>
      <c r="W72" s="17"/>
      <c r="X72" s="17"/>
      <c r="Y72" s="17"/>
    </row>
    <row r="73" spans="1:25">
      <c r="A73" s="4">
        <f t="shared" ref="A73:A136" si="1">A72+1</f>
        <v>1935</v>
      </c>
      <c r="B73" s="8">
        <f>IF(ISBLANK('3.1 Nominal capital stock'!B73),NA(),'3.1 Nominal capital stock'!B73/'Historical population and GDP'!$L70/1000000)</f>
        <v>2.4090817580952707E-2</v>
      </c>
      <c r="C73" s="8">
        <f>IF(ISBLANK('3.1 Nominal capital stock'!C73),NA(),'3.1 Nominal capital stock'!C73/'Historical population and GDP'!$L70/1000000)</f>
        <v>0.16139864757274267</v>
      </c>
      <c r="D73" s="8">
        <f>IF(ISBLANK('3.1 Nominal capital stock'!D73),NA(),'3.1 Nominal capital stock'!D73/'Historical population and GDP'!$L70/1000000)</f>
        <v>0.18548946515369538</v>
      </c>
      <c r="E73" s="8">
        <f>IF(ISBLANK('3.1 Nominal capital stock'!E73),NA(),'3.1 Nominal capital stock'!E73/'Historical population and GDP'!$L70/1000000)</f>
        <v>0.1015393894241506</v>
      </c>
      <c r="F73" s="8">
        <f>IF(ISBLANK('3.1 Nominal capital stock'!F73),NA(),'3.1 Nominal capital stock'!F73/'Historical population and GDP'!$L70/1000000)</f>
        <v>8.4329725591521229E-2</v>
      </c>
      <c r="G73" s="8">
        <f>IF(ISBLANK('3.1 Nominal capital stock'!G73),NA(),'3.1 Nominal capital stock'!G73/'Historical population and GDP'!$L70/1000000)</f>
        <v>0.1092239093982634</v>
      </c>
      <c r="H73" s="8">
        <f>IF(ISBLANK('3.1 Nominal capital stock'!H73),NA(),'3.1 Nominal capital stock'!H73/'Historical population and GDP'!$L70/1000000)</f>
        <v>1.7128310290777268E-2</v>
      </c>
      <c r="I73" s="8">
        <f>IF(ISBLANK('3.1 Nominal capital stock'!I73),NA(),'3.1 Nominal capital stock'!I73/'Historical population and GDP'!$L70/1000000)</f>
        <v>2.3192538889669115E-2</v>
      </c>
      <c r="J73" s="26">
        <f>IF(ISBLANK('3.1 Nominal capital stock'!J73),NA(),'3.1 Nominal capital stock'!J73/'Historical population and GDP'!$L70/1000000)</f>
        <v>2.3212877275132143E-2</v>
      </c>
      <c r="K73" s="8" t="e">
        <f>IF(ISBLANK('3.1 Nominal capital stock'!K73),NA(),'3.1 Nominal capital stock'!K73/'Historical population and GDP'!$L70/1000000)</f>
        <v>#N/A</v>
      </c>
      <c r="L73" s="8">
        <f>IF(ISBLANK('3.1 Nominal capital stock'!L73),NA(),'3.1 Nominal capital stock'!L73/'Historical population and GDP'!$L70/1000000)</f>
        <v>4.4524115509471475E-2</v>
      </c>
      <c r="M73" s="8" t="e">
        <f>IF(ISBLANK('3.1 Nominal capital stock'!M73),NA(),'3.1 Nominal capital stock'!M73/'Historical population and GDP'!$L70/1000000)</f>
        <v>#N/A</v>
      </c>
      <c r="N73" s="8" t="e">
        <f>IF(ISBLANK('3.1 Nominal capital stock'!N73),NA(),'3.1 Nominal capital stock'!N73/'Historical population and GDP'!$L70/1000000)</f>
        <v>#N/A</v>
      </c>
      <c r="O73" s="8"/>
      <c r="P73" s="8">
        <f>IF(ISBLANK('3.1 Nominal capital stock'!P73),NA(),'3.1 Nominal capital stock'!P73/'Historical population and GDP'!$L70/1000000)</f>
        <v>0.49771079985840788</v>
      </c>
      <c r="Q73" s="8">
        <f>IF(ISBLANK('3.1 Nominal capital stock'!Q73),NA(),'3.1 Nominal capital stock'!Q73/'Historical population and GDP'!$L70/1000000)</f>
        <v>9.0929531674272729E-2</v>
      </c>
      <c r="R73" s="8">
        <f>IF(ISBLANK('3.1 Nominal capital stock'!R73),NA(),'3.1 Nominal capital stock'!R73/'Historical population and GDP'!$L70/1000000)</f>
        <v>0.58864033153268069</v>
      </c>
      <c r="T73" s="17"/>
      <c r="U73" s="17"/>
      <c r="V73" s="17"/>
      <c r="W73" s="17"/>
      <c r="X73" s="17"/>
      <c r="Y73" s="17"/>
    </row>
    <row r="74" spans="1:25">
      <c r="A74" s="4">
        <f t="shared" si="1"/>
        <v>1936</v>
      </c>
      <c r="B74" s="8">
        <f>IF(ISBLANK('3.1 Nominal capital stock'!B74),NA(),'3.1 Nominal capital stock'!B74/'Historical population and GDP'!$L71/1000000)</f>
        <v>2.5481238881137125E-2</v>
      </c>
      <c r="C74" s="8">
        <f>IF(ISBLANK('3.1 Nominal capital stock'!C74),NA(),'3.1 Nominal capital stock'!C74/'Historical population and GDP'!$L71/1000000)</f>
        <v>0.17216253806387052</v>
      </c>
      <c r="D74" s="8">
        <f>IF(ISBLANK('3.1 Nominal capital stock'!D74),NA(),'3.1 Nominal capital stock'!D74/'Historical population and GDP'!$L71/1000000)</f>
        <v>0.19764377694500765</v>
      </c>
      <c r="E74" s="8">
        <f>IF(ISBLANK('3.1 Nominal capital stock'!E74),NA(),'3.1 Nominal capital stock'!E74/'Historical population and GDP'!$L71/1000000)</f>
        <v>9.5360888995962081E-2</v>
      </c>
      <c r="F74" s="8">
        <f>IF(ISBLANK('3.1 Nominal capital stock'!F74),NA(),'3.1 Nominal capital stock'!F74/'Historical population and GDP'!$L71/1000000)</f>
        <v>7.8464112064332736E-2</v>
      </c>
      <c r="G74" s="8">
        <f>IF(ISBLANK('3.1 Nominal capital stock'!G74),NA(),'3.1 Nominal capital stock'!G74/'Historical population and GDP'!$L71/1000000)</f>
        <v>0.11659722680971685</v>
      </c>
      <c r="H74" s="8">
        <f>IF(ISBLANK('3.1 Nominal capital stock'!H74),NA(),'3.1 Nominal capital stock'!H74/'Historical population and GDP'!$L71/1000000)</f>
        <v>1.6565467580028775E-2</v>
      </c>
      <c r="I74" s="8">
        <f>IF(ISBLANK('3.1 Nominal capital stock'!I74),NA(),'3.1 Nominal capital stock'!I74/'Historical population and GDP'!$L71/1000000)</f>
        <v>2.4673672336610723E-2</v>
      </c>
      <c r="J74" s="26">
        <f>IF(ISBLANK('3.1 Nominal capital stock'!J74),NA(),'3.1 Nominal capital stock'!J74/'Historical population and GDP'!$L71/1000000)</f>
        <v>2.3333644334154822E-2</v>
      </c>
      <c r="K74" s="8" t="e">
        <f>IF(ISBLANK('3.1 Nominal capital stock'!K74),NA(),'3.1 Nominal capital stock'!K74/'Historical population and GDP'!$L71/1000000)</f>
        <v>#N/A</v>
      </c>
      <c r="L74" s="8">
        <f>IF(ISBLANK('3.1 Nominal capital stock'!L74),NA(),'3.1 Nominal capital stock'!L74/'Historical population and GDP'!$L71/1000000)</f>
        <v>4.7146503980446189E-2</v>
      </c>
      <c r="M74" s="8" t="e">
        <f>IF(ISBLANK('3.1 Nominal capital stock'!M74),NA(),'3.1 Nominal capital stock'!M74/'Historical population and GDP'!$L71/1000000)</f>
        <v>#N/A</v>
      </c>
      <c r="N74" s="8" t="e">
        <f>IF(ISBLANK('3.1 Nominal capital stock'!N74),NA(),'3.1 Nominal capital stock'!N74/'Historical population and GDP'!$L71/1000000)</f>
        <v>#N/A</v>
      </c>
      <c r="O74" s="8"/>
      <c r="P74" s="8">
        <f>IF(ISBLANK('3.1 Nominal capital stock'!P74),NA(),'3.1 Nominal capital stock'!P74/'Historical population and GDP'!$L71/1000000)</f>
        <v>0.50463147239504802</v>
      </c>
      <c r="Q74" s="8">
        <f>IF(ISBLANK('3.1 Nominal capital stock'!Q74),NA(),'3.1 Nominal capital stock'!Q74/'Historical population and GDP'!$L71/1000000)</f>
        <v>9.5153820651211737E-2</v>
      </c>
      <c r="R74" s="8">
        <f>IF(ISBLANK('3.1 Nominal capital stock'!R74),NA(),'3.1 Nominal capital stock'!R74/'Historical population and GDP'!$L71/1000000)</f>
        <v>0.59978529304625983</v>
      </c>
      <c r="T74" s="17"/>
      <c r="U74" s="17"/>
      <c r="V74" s="17"/>
      <c r="W74" s="17"/>
      <c r="X74" s="17"/>
      <c r="Y74" s="17"/>
    </row>
    <row r="75" spans="1:25">
      <c r="A75" s="4">
        <f t="shared" si="1"/>
        <v>1937</v>
      </c>
      <c r="B75" s="8">
        <f>IF(ISBLANK('3.1 Nominal capital stock'!B75),NA(),'3.1 Nominal capital stock'!B75/'Historical population and GDP'!$L72/1000000)</f>
        <v>2.8762105249158763E-2</v>
      </c>
      <c r="C75" s="8">
        <f>IF(ISBLANK('3.1 Nominal capital stock'!C75),NA(),'3.1 Nominal capital stock'!C75/'Historical population and GDP'!$L72/1000000)</f>
        <v>0.16089595388547964</v>
      </c>
      <c r="D75" s="8">
        <f>IF(ISBLANK('3.1 Nominal capital stock'!D75),NA(),'3.1 Nominal capital stock'!D75/'Historical population and GDP'!$L72/1000000)</f>
        <v>0.1896580591346384</v>
      </c>
      <c r="E75" s="8">
        <f>IF(ISBLANK('3.1 Nominal capital stock'!E75),NA(),'3.1 Nominal capital stock'!E75/'Historical population and GDP'!$L72/1000000)</f>
        <v>8.388588376504108E-2</v>
      </c>
      <c r="F75" s="8">
        <f>IF(ISBLANK('3.1 Nominal capital stock'!F75),NA(),'3.1 Nominal capital stock'!F75/'Historical population and GDP'!$L72/1000000)</f>
        <v>6.9016607686407092E-2</v>
      </c>
      <c r="G75" s="8">
        <f>IF(ISBLANK('3.1 Nominal capital stock'!G75),NA(),'3.1 Nominal capital stock'!G75/'Historical population and GDP'!$L72/1000000)</f>
        <v>0.10678930756554444</v>
      </c>
      <c r="H75" s="8">
        <f>IF(ISBLANK('3.1 Nominal capital stock'!H75),NA(),'3.1 Nominal capital stock'!H75/'Historical population and GDP'!$L72/1000000)</f>
        <v>1.436908636345059E-2</v>
      </c>
      <c r="I75" s="8">
        <f>IF(ISBLANK('3.1 Nominal capital stock'!I75),NA(),'3.1 Nominal capital stock'!I75/'Historical population and GDP'!$L72/1000000)</f>
        <v>2.3250445373238258E-2</v>
      </c>
      <c r="J75" s="26">
        <f>IF(ISBLANK('3.1 Nominal capital stock'!J75),NA(),'3.1 Nominal capital stock'!J75/'Historical population and GDP'!$L72/1000000)</f>
        <v>2.2123223574906276E-2</v>
      </c>
      <c r="K75" s="8" t="e">
        <f>IF(ISBLANK('3.1 Nominal capital stock'!K75),NA(),'3.1 Nominal capital stock'!K75/'Historical population and GDP'!$L72/1000000)</f>
        <v>#N/A</v>
      </c>
      <c r="L75" s="8">
        <f>IF(ISBLANK('3.1 Nominal capital stock'!L75),NA(),'3.1 Nominal capital stock'!L75/'Historical population and GDP'!$L72/1000000)</f>
        <v>4.6338149595124972E-2</v>
      </c>
      <c r="M75" s="8" t="e">
        <f>IF(ISBLANK('3.1 Nominal capital stock'!M75),NA(),'3.1 Nominal capital stock'!M75/'Historical population and GDP'!$L72/1000000)</f>
        <v>#N/A</v>
      </c>
      <c r="N75" s="8" t="e">
        <f>IF(ISBLANK('3.1 Nominal capital stock'!N75),NA(),'3.1 Nominal capital stock'!N75/'Historical population and GDP'!$L72/1000000)</f>
        <v>#N/A</v>
      </c>
      <c r="O75" s="8"/>
      <c r="P75" s="8">
        <f>IF(ISBLANK('3.1 Nominal capital stock'!P75),NA(),'3.1 Nominal capital stock'!P75/'Historical population and GDP'!$L72/1000000)</f>
        <v>0.46371894451508167</v>
      </c>
      <c r="Q75" s="8">
        <f>IF(ISBLANK('3.1 Nominal capital stock'!Q75),NA(),'3.1 Nominal capital stock'!Q75/'Historical population and GDP'!$L72/1000000)</f>
        <v>9.1711818543269499E-2</v>
      </c>
      <c r="R75" s="8">
        <f>IF(ISBLANK('3.1 Nominal capital stock'!R75),NA(),'3.1 Nominal capital stock'!R75/'Historical population and GDP'!$L72/1000000)</f>
        <v>0.55543076305835115</v>
      </c>
      <c r="T75" s="17"/>
      <c r="U75" s="17"/>
      <c r="V75" s="17"/>
      <c r="W75" s="17"/>
      <c r="X75" s="17"/>
      <c r="Y75" s="17"/>
    </row>
    <row r="76" spans="1:25">
      <c r="A76" s="4">
        <f t="shared" si="1"/>
        <v>1938</v>
      </c>
      <c r="B76" s="8">
        <f>IF(ISBLANK('3.1 Nominal capital stock'!B76),NA(),'3.1 Nominal capital stock'!B76/'Historical population and GDP'!$L73/1000000)</f>
        <v>3.6434762604015125E-2</v>
      </c>
      <c r="C76" s="8">
        <f>IF(ISBLANK('3.1 Nominal capital stock'!C76),NA(),'3.1 Nominal capital stock'!C76/'Historical population and GDP'!$L73/1000000)</f>
        <v>0.1639542570276894</v>
      </c>
      <c r="D76" s="8">
        <f>IF(ISBLANK('3.1 Nominal capital stock'!D76),NA(),'3.1 Nominal capital stock'!D76/'Historical population and GDP'!$L73/1000000)</f>
        <v>0.20038901963170452</v>
      </c>
      <c r="E76" s="8">
        <f>IF(ISBLANK('3.1 Nominal capital stock'!E76),NA(),'3.1 Nominal capital stock'!E76/'Historical population and GDP'!$L73/1000000)</f>
        <v>8.583502924558177E-2</v>
      </c>
      <c r="F76" s="8">
        <f>IF(ISBLANK('3.1 Nominal capital stock'!F76),NA(),'3.1 Nominal capital stock'!F76/'Historical population and GDP'!$L73/1000000)</f>
        <v>6.6969590210734509E-2</v>
      </c>
      <c r="G76" s="8">
        <f>IF(ISBLANK('3.1 Nominal capital stock'!G76),NA(),'3.1 Nominal capital stock'!G76/'Historical population and GDP'!$L73/1000000)</f>
        <v>0.10427422896621233</v>
      </c>
      <c r="H76" s="8">
        <f>IF(ISBLANK('3.1 Nominal capital stock'!H76),NA(),'3.1 Nominal capital stock'!H76/'Historical population and GDP'!$L73/1000000)</f>
        <v>1.37810129295478E-2</v>
      </c>
      <c r="I76" s="8">
        <f>IF(ISBLANK('3.1 Nominal capital stock'!I76),NA(),'3.1 Nominal capital stock'!I76/'Historical population and GDP'!$L73/1000000)</f>
        <v>2.4130364441575253E-2</v>
      </c>
      <c r="J76" s="26">
        <f>IF(ISBLANK('3.1 Nominal capital stock'!J76),NA(),'3.1 Nominal capital stock'!J76/'Historical population and GDP'!$L73/1000000)</f>
        <v>2.2890790925740909E-2</v>
      </c>
      <c r="K76" s="8" t="e">
        <f>IF(ISBLANK('3.1 Nominal capital stock'!K76),NA(),'3.1 Nominal capital stock'!K76/'Historical population and GDP'!$L73/1000000)</f>
        <v>#N/A</v>
      </c>
      <c r="L76" s="8">
        <f>IF(ISBLANK('3.1 Nominal capital stock'!L76),NA(),'3.1 Nominal capital stock'!L76/'Historical population and GDP'!$L73/1000000)</f>
        <v>5.118786213282249E-2</v>
      </c>
      <c r="M76" s="8">
        <f>IF(ISBLANK('3.1 Nominal capital stock'!M76),NA(),'3.1 Nominal capital stock'!M76/'Historical population and GDP'!$L73/1000000)</f>
        <v>2.311695872512121E-3</v>
      </c>
      <c r="N76" s="8" t="e">
        <f>IF(ISBLANK('3.1 Nominal capital stock'!N76),NA(),'3.1 Nominal capital stock'!N76/'Historical population and GDP'!$L73/1000000)</f>
        <v>#N/A</v>
      </c>
      <c r="O76" s="8"/>
      <c r="P76" s="8">
        <f>IF(ISBLANK('3.1 Nominal capital stock'!P76),NA(),'3.1 Nominal capital stock'!P76/'Historical population and GDP'!$L73/1000000)</f>
        <v>0.47124888098378087</v>
      </c>
      <c r="Q76" s="8">
        <f>IF(ISBLANK('3.1 Nominal capital stock'!Q76),NA(),'3.1 Nominal capital stock'!Q76/'Historical population and GDP'!$L73/1000000)</f>
        <v>0.10052071337265077</v>
      </c>
      <c r="R76" s="8">
        <f>IF(ISBLANK('3.1 Nominal capital stock'!R76),NA(),'3.1 Nominal capital stock'!R76/'Historical population and GDP'!$L73/1000000)</f>
        <v>0.57176959435643171</v>
      </c>
      <c r="T76" s="17"/>
      <c r="U76" s="17"/>
      <c r="V76" s="17"/>
      <c r="W76" s="17"/>
      <c r="X76" s="17"/>
      <c r="Y76" s="17"/>
    </row>
    <row r="77" spans="1:25">
      <c r="A77" s="4">
        <f t="shared" si="1"/>
        <v>1939</v>
      </c>
      <c r="B77" s="8">
        <f>IF(ISBLANK('3.1 Nominal capital stock'!B77),NA(),'3.1 Nominal capital stock'!B77/'Historical population and GDP'!$L74/1000000)</f>
        <v>4.6296167962331471E-2</v>
      </c>
      <c r="C77" s="8">
        <f>IF(ISBLANK('3.1 Nominal capital stock'!C77),NA(),'3.1 Nominal capital stock'!C77/'Historical population and GDP'!$L74/1000000)</f>
        <v>0.16499533567921185</v>
      </c>
      <c r="D77" s="8">
        <f>IF(ISBLANK('3.1 Nominal capital stock'!D77),NA(),'3.1 Nominal capital stock'!D77/'Historical population and GDP'!$L74/1000000)</f>
        <v>0.21129150364154334</v>
      </c>
      <c r="E77" s="8">
        <f>IF(ISBLANK('3.1 Nominal capital stock'!E77),NA(),'3.1 Nominal capital stock'!E77/'Historical population and GDP'!$L74/1000000)</f>
        <v>9.3582554004954549E-2</v>
      </c>
      <c r="F77" s="8">
        <f>IF(ISBLANK('3.1 Nominal capital stock'!F77),NA(),'3.1 Nominal capital stock'!F77/'Historical population and GDP'!$L74/1000000)</f>
        <v>6.6023137774313345E-2</v>
      </c>
      <c r="G77" s="8">
        <f>IF(ISBLANK('3.1 Nominal capital stock'!G77),NA(),'3.1 Nominal capital stock'!G77/'Historical population and GDP'!$L74/1000000)</f>
        <v>0.10501669544511547</v>
      </c>
      <c r="H77" s="8">
        <f>IF(ISBLANK('3.1 Nominal capital stock'!H77),NA(),'3.1 Nominal capital stock'!H77/'Historical population and GDP'!$L74/1000000)</f>
        <v>1.4420670920799948E-2</v>
      </c>
      <c r="I77" s="8">
        <f>IF(ISBLANK('3.1 Nominal capital stock'!I77),NA(),'3.1 Nominal capital stock'!I77/'Historical population and GDP'!$L74/1000000)</f>
        <v>2.5297194564243532E-2</v>
      </c>
      <c r="J77" s="26">
        <f>IF(ISBLANK('3.1 Nominal capital stock'!J77),NA(),'3.1 Nominal capital stock'!J77/'Historical population and GDP'!$L74/1000000)</f>
        <v>2.4539151865503255E-2</v>
      </c>
      <c r="K77" s="8" t="e">
        <f>IF(ISBLANK('3.1 Nominal capital stock'!K77),NA(),'3.1 Nominal capital stock'!K77/'Historical population and GDP'!$L74/1000000)</f>
        <v>#N/A</v>
      </c>
      <c r="L77" s="8">
        <f>IF(ISBLANK('3.1 Nominal capital stock'!L77),NA(),'3.1 Nominal capital stock'!L77/'Historical population and GDP'!$L74/1000000)</f>
        <v>5.3938111503820475E-2</v>
      </c>
      <c r="M77" s="8">
        <f>IF(ISBLANK('3.1 Nominal capital stock'!M77),NA(),'3.1 Nominal capital stock'!M77/'Historical population and GDP'!$L74/1000000)</f>
        <v>1.6684876992168151E-2</v>
      </c>
      <c r="N77" s="8" t="e">
        <f>IF(ISBLANK('3.1 Nominal capital stock'!N77),NA(),'3.1 Nominal capital stock'!N77/'Historical population and GDP'!$L74/1000000)</f>
        <v>#N/A</v>
      </c>
      <c r="O77" s="8"/>
      <c r="P77" s="8">
        <f>IF(ISBLANK('3.1 Nominal capital stock'!P77),NA(),'3.1 Nominal capital stock'!P77/'Historical population and GDP'!$L74/1000000)</f>
        <v>0.49033456178672663</v>
      </c>
      <c r="Q77" s="8">
        <f>IF(ISBLANK('3.1 Nominal capital stock'!Q77),NA(),'3.1 Nominal capital stock'!Q77/'Historical population and GDP'!$L74/1000000)</f>
        <v>0.12045933492573541</v>
      </c>
      <c r="R77" s="8">
        <f>IF(ISBLANK('3.1 Nominal capital stock'!R77),NA(),'3.1 Nominal capital stock'!R77/'Historical population and GDP'!$L74/1000000)</f>
        <v>0.61079389671246209</v>
      </c>
      <c r="T77" s="17"/>
      <c r="U77" s="17"/>
      <c r="V77" s="17"/>
      <c r="W77" s="17"/>
      <c r="X77" s="17"/>
      <c r="Y77" s="17"/>
    </row>
    <row r="78" spans="1:25">
      <c r="A78" s="4">
        <f t="shared" si="1"/>
        <v>1940</v>
      </c>
      <c r="B78" s="8">
        <f>IF(ISBLANK('3.1 Nominal capital stock'!B78),NA(),'3.1 Nominal capital stock'!B78/'Historical population and GDP'!$L75/1000000)</f>
        <v>5.6734716089319431E-2</v>
      </c>
      <c r="C78" s="8">
        <f>IF(ISBLANK('3.1 Nominal capital stock'!C78),NA(),'3.1 Nominal capital stock'!C78/'Historical population and GDP'!$L75/1000000)</f>
        <v>0.16128010572090151</v>
      </c>
      <c r="D78" s="8">
        <f>IF(ISBLANK('3.1 Nominal capital stock'!D78),NA(),'3.1 Nominal capital stock'!D78/'Historical population and GDP'!$L75/1000000)</f>
        <v>0.21801482181022094</v>
      </c>
      <c r="E78" s="8">
        <f>IF(ISBLANK('3.1 Nominal capital stock'!E78),NA(),'3.1 Nominal capital stock'!E78/'Historical population and GDP'!$L75/1000000)</f>
        <v>0.10224085968057012</v>
      </c>
      <c r="F78" s="8">
        <f>IF(ISBLANK('3.1 Nominal capital stock'!F78),NA(),'3.1 Nominal capital stock'!F78/'Historical population and GDP'!$L75/1000000)</f>
        <v>6.7288205576056401E-2</v>
      </c>
      <c r="G78" s="8">
        <f>IF(ISBLANK('3.1 Nominal capital stock'!G78),NA(),'3.1 Nominal capital stock'!G78/'Historical population and GDP'!$L75/1000000)</f>
        <v>0.10846826926729347</v>
      </c>
      <c r="H78" s="8">
        <f>IF(ISBLANK('3.1 Nominal capital stock'!H78),NA(),'3.1 Nominal capital stock'!H78/'Historical population and GDP'!$L75/1000000)</f>
        <v>1.4598438927237107E-2</v>
      </c>
      <c r="I78" s="8">
        <f>IF(ISBLANK('3.1 Nominal capital stock'!I78),NA(),'3.1 Nominal capital stock'!I78/'Historical population and GDP'!$L75/1000000)</f>
        <v>2.7539687777342014E-2</v>
      </c>
      <c r="J78" s="26">
        <f>IF(ISBLANK('3.1 Nominal capital stock'!J78),NA(),'3.1 Nominal capital stock'!J78/'Historical population and GDP'!$L75/1000000)</f>
        <v>2.5200016518890863E-2</v>
      </c>
      <c r="K78" s="8" t="e">
        <f>IF(ISBLANK('3.1 Nominal capital stock'!K78),NA(),'3.1 Nominal capital stock'!K78/'Historical population and GDP'!$L75/1000000)</f>
        <v>#N/A</v>
      </c>
      <c r="L78" s="8">
        <f>IF(ISBLANK('3.1 Nominal capital stock'!L78),NA(),'3.1 Nominal capital stock'!L78/'Historical population and GDP'!$L75/1000000)</f>
        <v>5.59838018356189E-2</v>
      </c>
      <c r="M78" s="8">
        <f>IF(ISBLANK('3.1 Nominal capital stock'!M78),NA(),'3.1 Nominal capital stock'!M78/'Historical population and GDP'!$L75/1000000)</f>
        <v>3.3783743246536546E-2</v>
      </c>
      <c r="N78" s="8" t="e">
        <f>IF(ISBLANK('3.1 Nominal capital stock'!N78),NA(),'3.1 Nominal capital stock'!N78/'Historical population and GDP'!$L75/1000000)</f>
        <v>#N/A</v>
      </c>
      <c r="O78" s="8"/>
      <c r="P78" s="8">
        <f>IF(ISBLANK('3.1 Nominal capital stock'!P78),NA(),'3.1 Nominal capital stock'!P78/'Historical population and GDP'!$L75/1000000)</f>
        <v>0.51061059526137809</v>
      </c>
      <c r="Q78" s="8">
        <f>IF(ISBLANK('3.1 Nominal capital stock'!Q78),NA(),'3.1 Nominal capital stock'!Q78/'Historical population and GDP'!$L75/1000000)</f>
        <v>0.14250724937838835</v>
      </c>
      <c r="R78" s="8">
        <f>IF(ISBLANK('3.1 Nominal capital stock'!R78),NA(),'3.1 Nominal capital stock'!R78/'Historical population and GDP'!$L75/1000000)</f>
        <v>0.65311784463976641</v>
      </c>
      <c r="T78" s="17"/>
      <c r="U78" s="17"/>
      <c r="V78" s="17"/>
      <c r="W78" s="17"/>
      <c r="X78" s="17"/>
      <c r="Y78" s="17"/>
    </row>
    <row r="79" spans="1:25">
      <c r="A79" s="4">
        <f t="shared" si="1"/>
        <v>1941</v>
      </c>
      <c r="B79" s="8">
        <f>IF(ISBLANK('3.1 Nominal capital stock'!B79),NA(),'3.1 Nominal capital stock'!B79/'Historical population and GDP'!$L76/1000000)</f>
        <v>5.8498825747683572E-2</v>
      </c>
      <c r="C79" s="8">
        <f>IF(ISBLANK('3.1 Nominal capital stock'!C79),NA(),'3.1 Nominal capital stock'!C79/'Historical population and GDP'!$L76/1000000)</f>
        <v>0.14801110725708583</v>
      </c>
      <c r="D79" s="8">
        <f>IF(ISBLANK('3.1 Nominal capital stock'!D79),NA(),'3.1 Nominal capital stock'!D79/'Historical population and GDP'!$L76/1000000)</f>
        <v>0.20650993300476939</v>
      </c>
      <c r="E79" s="8">
        <f>IF(ISBLANK('3.1 Nominal capital stock'!E79),NA(),'3.1 Nominal capital stock'!E79/'Historical population and GDP'!$L76/1000000)</f>
        <v>9.9689055245604313E-2</v>
      </c>
      <c r="F79" s="8">
        <f>IF(ISBLANK('3.1 Nominal capital stock'!F79),NA(),'3.1 Nominal capital stock'!F79/'Historical population and GDP'!$L76/1000000)</f>
        <v>6.6911556596008739E-2</v>
      </c>
      <c r="G79" s="8">
        <f>IF(ISBLANK('3.1 Nominal capital stock'!G79),NA(),'3.1 Nominal capital stock'!G79/'Historical population and GDP'!$L76/1000000)</f>
        <v>0.10810178609392949</v>
      </c>
      <c r="H79" s="8">
        <f>IF(ISBLANK('3.1 Nominal capital stock'!H79),NA(),'3.1 Nominal capital stock'!H79/'Historical population and GDP'!$L76/1000000)</f>
        <v>1.3735807632795794E-2</v>
      </c>
      <c r="I79" s="8">
        <f>IF(ISBLANK('3.1 Nominal capital stock'!I79),NA(),'3.1 Nominal capital stock'!I79/'Historical population and GDP'!$L76/1000000)</f>
        <v>2.912046237034201E-2</v>
      </c>
      <c r="J79" s="26">
        <f>IF(ISBLANK('3.1 Nominal capital stock'!J79),NA(),'3.1 Nominal capital stock'!J79/'Historical population and GDP'!$L76/1000000)</f>
        <v>2.4689723070089823E-2</v>
      </c>
      <c r="K79" s="8" t="e">
        <f>IF(ISBLANK('3.1 Nominal capital stock'!K79),NA(),'3.1 Nominal capital stock'!K79/'Historical population and GDP'!$L76/1000000)</f>
        <v>#N/A</v>
      </c>
      <c r="L79" s="8">
        <f>IF(ISBLANK('3.1 Nominal capital stock'!L79),NA(),'3.1 Nominal capital stock'!L79/'Historical population and GDP'!$L76/1000000)</f>
        <v>5.550545472644218E-2</v>
      </c>
      <c r="M79" s="8">
        <f>IF(ISBLANK('3.1 Nominal capital stock'!M79),NA(),'3.1 Nominal capital stock'!M79/'Historical population and GDP'!$L76/1000000)</f>
        <v>5.1691958502942233E-2</v>
      </c>
      <c r="N79" s="8" t="e">
        <f>IF(ISBLANK('3.1 Nominal capital stock'!N79),NA(),'3.1 Nominal capital stock'!N79/'Historical population and GDP'!$L76/1000000)</f>
        <v>#N/A</v>
      </c>
      <c r="O79" s="8"/>
      <c r="P79" s="8">
        <f>IF(ISBLANK('3.1 Nominal capital stock'!P79),NA(),'3.1 Nominal capital stock'!P79/'Historical population and GDP'!$L76/1000000)</f>
        <v>0.49494813857310771</v>
      </c>
      <c r="Q79" s="8">
        <f>IF(ISBLANK('3.1 Nominal capital stock'!Q79),NA(),'3.1 Nominal capital stock'!Q79/'Historical population and GDP'!$L76/1000000)</f>
        <v>0.16100759866981623</v>
      </c>
      <c r="R79" s="8">
        <f>IF(ISBLANK('3.1 Nominal capital stock'!R79),NA(),'3.1 Nominal capital stock'!R79/'Historical population and GDP'!$L76/1000000)</f>
        <v>0.65595573724292389</v>
      </c>
      <c r="T79" s="17"/>
      <c r="U79" s="17"/>
      <c r="V79" s="17"/>
      <c r="W79" s="17"/>
      <c r="X79" s="17"/>
      <c r="Y79" s="17"/>
    </row>
    <row r="80" spans="1:25">
      <c r="A80" s="4">
        <f t="shared" si="1"/>
        <v>1942</v>
      </c>
      <c r="B80" s="8">
        <f>IF(ISBLANK('3.1 Nominal capital stock'!B80),NA(),'3.1 Nominal capital stock'!B80/'Historical population and GDP'!$L77/1000000)</f>
        <v>5.6013270593122347E-2</v>
      </c>
      <c r="C80" s="8">
        <f>IF(ISBLANK('3.1 Nominal capital stock'!C80),NA(),'3.1 Nominal capital stock'!C80/'Historical population and GDP'!$L77/1000000)</f>
        <v>0.13483263939623388</v>
      </c>
      <c r="D80" s="8">
        <f>IF(ISBLANK('3.1 Nominal capital stock'!D80),NA(),'3.1 Nominal capital stock'!D80/'Historical population and GDP'!$L77/1000000)</f>
        <v>0.19084590998935624</v>
      </c>
      <c r="E80" s="8">
        <f>IF(ISBLANK('3.1 Nominal capital stock'!E80),NA(),'3.1 Nominal capital stock'!E80/'Historical population and GDP'!$L77/1000000)</f>
        <v>9.2381131415739781E-2</v>
      </c>
      <c r="F80" s="8">
        <f>IF(ISBLANK('3.1 Nominal capital stock'!F80),NA(),'3.1 Nominal capital stock'!F80/'Historical population and GDP'!$L77/1000000)</f>
        <v>6.2313905952801042E-2</v>
      </c>
      <c r="G80" s="8">
        <f>IF(ISBLANK('3.1 Nominal capital stock'!G80),NA(),'3.1 Nominal capital stock'!G80/'Historical population and GDP'!$L77/1000000)</f>
        <v>0.10926791912068771</v>
      </c>
      <c r="H80" s="8">
        <f>IF(ISBLANK('3.1 Nominal capital stock'!H80),NA(),'3.1 Nominal capital stock'!H80/'Historical population and GDP'!$L77/1000000)</f>
        <v>1.2585315704519014E-2</v>
      </c>
      <c r="I80" s="8">
        <f>IF(ISBLANK('3.1 Nominal capital stock'!I80),NA(),'3.1 Nominal capital stock'!I80/'Historical population and GDP'!$L77/1000000)</f>
        <v>3.0028933427326619E-2</v>
      </c>
      <c r="J80" s="26">
        <f>IF(ISBLANK('3.1 Nominal capital stock'!J80),NA(),'3.1 Nominal capital stock'!J80/'Historical population and GDP'!$L77/1000000)</f>
        <v>2.3098074981531668E-2</v>
      </c>
      <c r="K80" s="8" t="e">
        <f>IF(ISBLANK('3.1 Nominal capital stock'!K80),NA(),'3.1 Nominal capital stock'!K80/'Historical population and GDP'!$L77/1000000)</f>
        <v>#N/A</v>
      </c>
      <c r="L80" s="8">
        <f>IF(ISBLANK('3.1 Nominal capital stock'!L80),NA(),'3.1 Nominal capital stock'!L80/'Historical population and GDP'!$L77/1000000)</f>
        <v>5.3919972646326073E-2</v>
      </c>
      <c r="M80" s="8">
        <f>IF(ISBLANK('3.1 Nominal capital stock'!M80),NA(),'3.1 Nominal capital stock'!M80/'Historical population and GDP'!$L77/1000000)</f>
        <v>6.4132777644377068E-2</v>
      </c>
      <c r="N80" s="8" t="e">
        <f>IF(ISBLANK('3.1 Nominal capital stock'!N80),NA(),'3.1 Nominal capital stock'!N80/'Historical population and GDP'!$L77/1000000)</f>
        <v>#N/A</v>
      </c>
      <c r="O80" s="8"/>
      <c r="P80" s="8">
        <f>IF(ISBLANK('3.1 Nominal capital stock'!P80),NA(),'3.1 Nominal capital stock'!P80/'Historical population and GDP'!$L77/1000000)</f>
        <v>0.4673941821831038</v>
      </c>
      <c r="Q80" s="8">
        <f>IF(ISBLANK('3.1 Nominal capital stock'!Q80),NA(),'3.1 Nominal capital stock'!Q80/'Historical population and GDP'!$L77/1000000)</f>
        <v>0.17117975869956145</v>
      </c>
      <c r="R80" s="8">
        <f>IF(ISBLANK('3.1 Nominal capital stock'!R80),NA(),'3.1 Nominal capital stock'!R80/'Historical population and GDP'!$L77/1000000)</f>
        <v>0.63857394088266517</v>
      </c>
      <c r="T80" s="17"/>
      <c r="U80" s="17"/>
      <c r="V80" s="17"/>
      <c r="W80" s="17"/>
      <c r="X80" s="17"/>
      <c r="Y80" s="17"/>
    </row>
    <row r="81" spans="1:25">
      <c r="A81" s="4">
        <f t="shared" si="1"/>
        <v>1943</v>
      </c>
      <c r="B81" s="8">
        <f>IF(ISBLANK('3.1 Nominal capital stock'!B81),NA(),'3.1 Nominal capital stock'!B81/'Historical population and GDP'!$L78/1000000)</f>
        <v>4.8245477561106302E-2</v>
      </c>
      <c r="C81" s="8">
        <f>IF(ISBLANK('3.1 Nominal capital stock'!C81),NA(),'3.1 Nominal capital stock'!C81/'Historical population and GDP'!$L78/1000000)</f>
        <v>0.11464696077392644</v>
      </c>
      <c r="D81" s="8">
        <f>IF(ISBLANK('3.1 Nominal capital stock'!D81),NA(),'3.1 Nominal capital stock'!D81/'Historical population and GDP'!$L78/1000000)</f>
        <v>0.16289243833503275</v>
      </c>
      <c r="E81" s="8">
        <f>IF(ISBLANK('3.1 Nominal capital stock'!E81),NA(),'3.1 Nominal capital stock'!E81/'Historical population and GDP'!$L78/1000000)</f>
        <v>7.7597340077088142E-2</v>
      </c>
      <c r="F81" s="8">
        <f>IF(ISBLANK('3.1 Nominal capital stock'!F81),NA(),'3.1 Nominal capital stock'!F81/'Historical population and GDP'!$L78/1000000)</f>
        <v>5.0735602505778167E-2</v>
      </c>
      <c r="G81" s="8">
        <f>IF(ISBLANK('3.1 Nominal capital stock'!G81),NA(),'3.1 Nominal capital stock'!G81/'Historical population and GDP'!$L78/1000000)</f>
        <v>0.10009581305993355</v>
      </c>
      <c r="H81" s="8">
        <f>IF(ISBLANK('3.1 Nominal capital stock'!H81),NA(),'3.1 Nominal capital stock'!H81/'Historical population and GDP'!$L78/1000000)</f>
        <v>1.0515093307567612E-2</v>
      </c>
      <c r="I81" s="8">
        <f>IF(ISBLANK('3.1 Nominal capital stock'!I81),NA(),'3.1 Nominal capital stock'!I81/'Historical population and GDP'!$L78/1000000)</f>
        <v>2.950160276877949E-2</v>
      </c>
      <c r="J81" s="26">
        <f>IF(ISBLANK('3.1 Nominal capital stock'!J81),NA(),'3.1 Nominal capital stock'!J81/'Historical population and GDP'!$L78/1000000)</f>
        <v>1.997091297497414E-2</v>
      </c>
      <c r="K81" s="8" t="e">
        <f>IF(ISBLANK('3.1 Nominal capital stock'!K81),NA(),'3.1 Nominal capital stock'!K81/'Historical population and GDP'!$L78/1000000)</f>
        <v>#N/A</v>
      </c>
      <c r="L81" s="8">
        <f>IF(ISBLANK('3.1 Nominal capital stock'!L81),NA(),'3.1 Nominal capital stock'!L81/'Historical population and GDP'!$L78/1000000)</f>
        <v>4.8266274818439307E-2</v>
      </c>
      <c r="M81" s="8">
        <f>IF(ISBLANK('3.1 Nominal capital stock'!M81),NA(),'3.1 Nominal capital stock'!M81/'Historical population and GDP'!$L78/1000000)</f>
        <v>6.0554680934601195E-2</v>
      </c>
      <c r="N81" s="8" t="e">
        <f>IF(ISBLANK('3.1 Nominal capital stock'!N81),NA(),'3.1 Nominal capital stock'!N81/'Historical population and GDP'!$L78/1000000)</f>
        <v>#N/A</v>
      </c>
      <c r="O81" s="8"/>
      <c r="P81" s="8">
        <f>IF(ISBLANK('3.1 Nominal capital stock'!P81),NA(),'3.1 Nominal capital stock'!P81/'Historical population and GDP'!$L78/1000000)</f>
        <v>0.40183628728540027</v>
      </c>
      <c r="Q81" s="8">
        <f>IF(ISBLANK('3.1 Nominal capital stock'!Q81),NA(),'3.1 Nominal capital stock'!Q81/'Historical population and GDP'!$L78/1000000)</f>
        <v>0.1582934714967941</v>
      </c>
      <c r="R81" s="8">
        <f>IF(ISBLANK('3.1 Nominal capital stock'!R81),NA(),'3.1 Nominal capital stock'!R81/'Historical population and GDP'!$L78/1000000)</f>
        <v>0.5601297587821944</v>
      </c>
      <c r="T81" s="17"/>
      <c r="U81" s="17"/>
      <c r="V81" s="17"/>
      <c r="W81" s="17"/>
      <c r="X81" s="17"/>
      <c r="Y81" s="17"/>
    </row>
    <row r="82" spans="1:25">
      <c r="A82" s="4">
        <f t="shared" si="1"/>
        <v>1944</v>
      </c>
      <c r="B82" s="8">
        <f>IF(ISBLANK('3.1 Nominal capital stock'!B82),NA(),'3.1 Nominal capital stock'!B82/'Historical population and GDP'!$L79/1000000)</f>
        <v>4.4764440784495027E-2</v>
      </c>
      <c r="C82" s="8">
        <f>IF(ISBLANK('3.1 Nominal capital stock'!C82),NA(),'3.1 Nominal capital stock'!C82/'Historical population and GDP'!$L79/1000000)</f>
        <v>0.10511027375794117</v>
      </c>
      <c r="D82" s="8">
        <f>IF(ISBLANK('3.1 Nominal capital stock'!D82),NA(),'3.1 Nominal capital stock'!D82/'Historical population and GDP'!$L79/1000000)</f>
        <v>0.1498747145424362</v>
      </c>
      <c r="E82" s="8">
        <f>IF(ISBLANK('3.1 Nominal capital stock'!E82),NA(),'3.1 Nominal capital stock'!E82/'Historical population and GDP'!$L79/1000000)</f>
        <v>7.0193462094623585E-2</v>
      </c>
      <c r="F82" s="8">
        <f>IF(ISBLANK('3.1 Nominal capital stock'!F82),NA(),'3.1 Nominal capital stock'!F82/'Historical population and GDP'!$L79/1000000)</f>
        <v>4.7971861775284383E-2</v>
      </c>
      <c r="G82" s="8">
        <f>IF(ISBLANK('3.1 Nominal capital stock'!G82),NA(),'3.1 Nominal capital stock'!G82/'Historical population and GDP'!$L79/1000000)</f>
        <v>9.8861032316647765E-2</v>
      </c>
      <c r="H82" s="8">
        <f>IF(ISBLANK('3.1 Nominal capital stock'!H82),NA(),'3.1 Nominal capital stock'!H82/'Historical population and GDP'!$L79/1000000)</f>
        <v>9.6484104260973515E-3</v>
      </c>
      <c r="I82" s="8">
        <f>IF(ISBLANK('3.1 Nominal capital stock'!I82),NA(),'3.1 Nominal capital stock'!I82/'Historical population and GDP'!$L79/1000000)</f>
        <v>3.1042008044009944E-2</v>
      </c>
      <c r="J82" s="26">
        <f>IF(ISBLANK('3.1 Nominal capital stock'!J82),NA(),'3.1 Nominal capital stock'!J82/'Historical population and GDP'!$L79/1000000)</f>
        <v>1.9134955662442131E-2</v>
      </c>
      <c r="K82" s="8" t="e">
        <f>IF(ISBLANK('3.1 Nominal capital stock'!K82),NA(),'3.1 Nominal capital stock'!K82/'Historical population and GDP'!$L79/1000000)</f>
        <v>#N/A</v>
      </c>
      <c r="L82" s="8">
        <f>IF(ISBLANK('3.1 Nominal capital stock'!L82),NA(),'3.1 Nominal capital stock'!L82/'Historical population and GDP'!$L79/1000000)</f>
        <v>4.7133898139103785E-2</v>
      </c>
      <c r="M82" s="8">
        <f>IF(ISBLANK('3.1 Nominal capital stock'!M82),NA(),'3.1 Nominal capital stock'!M82/'Historical population and GDP'!$L79/1000000)</f>
        <v>6.0005916074965755E-2</v>
      </c>
      <c r="N82" s="8" t="e">
        <f>IF(ISBLANK('3.1 Nominal capital stock'!N82),NA(),'3.1 Nominal capital stock'!N82/'Historical population and GDP'!$L79/1000000)</f>
        <v>#N/A</v>
      </c>
      <c r="O82" s="8"/>
      <c r="P82" s="8">
        <f>IF(ISBLANK('3.1 Nominal capital stock'!P82),NA(),'3.1 Nominal capital stock'!P82/'Historical population and GDP'!$L79/1000000)</f>
        <v>0.37654948115508929</v>
      </c>
      <c r="Q82" s="8">
        <f>IF(ISBLANK('3.1 Nominal capital stock'!Q82),NA(),'3.1 Nominal capital stock'!Q82/'Historical population and GDP'!$L79/1000000)</f>
        <v>0.15731677792052162</v>
      </c>
      <c r="R82" s="8">
        <f>IF(ISBLANK('3.1 Nominal capital stock'!R82),NA(),'3.1 Nominal capital stock'!R82/'Historical population and GDP'!$L79/1000000)</f>
        <v>0.53386625907561092</v>
      </c>
      <c r="T82" s="17"/>
      <c r="U82" s="17"/>
      <c r="V82" s="17"/>
      <c r="W82" s="17"/>
      <c r="X82" s="17"/>
      <c r="Y82" s="17"/>
    </row>
    <row r="83" spans="1:25">
      <c r="A83" s="4">
        <f t="shared" si="1"/>
        <v>1945</v>
      </c>
      <c r="B83" s="8">
        <f>IF(ISBLANK('3.1 Nominal capital stock'!B83),NA(),'3.1 Nominal capital stock'!B83/'Historical population and GDP'!$L80/1000000)</f>
        <v>4.4085520287987907E-2</v>
      </c>
      <c r="C83" s="8">
        <f>IF(ISBLANK('3.1 Nominal capital stock'!C83),NA(),'3.1 Nominal capital stock'!C83/'Historical population and GDP'!$L80/1000000)</f>
        <v>0.10244027290218818</v>
      </c>
      <c r="D83" s="8">
        <f>IF(ISBLANK('3.1 Nominal capital stock'!D83),NA(),'3.1 Nominal capital stock'!D83/'Historical population and GDP'!$L80/1000000)</f>
        <v>0.14652579319017611</v>
      </c>
      <c r="E83" s="8">
        <f>IF(ISBLANK('3.1 Nominal capital stock'!E83),NA(),'3.1 Nominal capital stock'!E83/'Historical population and GDP'!$L80/1000000)</f>
        <v>6.762359247238417E-2</v>
      </c>
      <c r="F83" s="8">
        <f>IF(ISBLANK('3.1 Nominal capital stock'!F83),NA(),'3.1 Nominal capital stock'!F83/'Historical population and GDP'!$L80/1000000)</f>
        <v>5.4022229223961701E-2</v>
      </c>
      <c r="G83" s="8">
        <f>IF(ISBLANK('3.1 Nominal capital stock'!G83),NA(),'3.1 Nominal capital stock'!G83/'Historical population and GDP'!$L80/1000000)</f>
        <v>0.10277174297954147</v>
      </c>
      <c r="H83" s="8">
        <f>IF(ISBLANK('3.1 Nominal capital stock'!H83),NA(),'3.1 Nominal capital stock'!H83/'Historical population and GDP'!$L80/1000000)</f>
        <v>9.3748117044752787E-3</v>
      </c>
      <c r="I83" s="8">
        <f>IF(ISBLANK('3.1 Nominal capital stock'!I83),NA(),'3.1 Nominal capital stock'!I83/'Historical population and GDP'!$L80/1000000)</f>
        <v>3.3972602351785411E-2</v>
      </c>
      <c r="J83" s="26">
        <f>IF(ISBLANK('3.1 Nominal capital stock'!J83),NA(),'3.1 Nominal capital stock'!J83/'Historical population and GDP'!$L80/1000000)</f>
        <v>2.1162331258235859E-2</v>
      </c>
      <c r="K83" s="8" t="e">
        <f>IF(ISBLANK('3.1 Nominal capital stock'!K83),NA(),'3.1 Nominal capital stock'!K83/'Historical population and GDP'!$L80/1000000)</f>
        <v>#N/A</v>
      </c>
      <c r="L83" s="8">
        <f>IF(ISBLANK('3.1 Nominal capital stock'!L83),NA(),'3.1 Nominal capital stock'!L83/'Historical population and GDP'!$L80/1000000)</f>
        <v>4.8706385678600722E-2</v>
      </c>
      <c r="M83" s="8">
        <f>IF(ISBLANK('3.1 Nominal capital stock'!M83),NA(),'3.1 Nominal capital stock'!M83/'Historical population and GDP'!$L80/1000000)</f>
        <v>6.9362270090025407E-2</v>
      </c>
      <c r="N83" s="8" t="e">
        <f>IF(ISBLANK('3.1 Nominal capital stock'!N83),NA(),'3.1 Nominal capital stock'!N83/'Historical population and GDP'!$L80/1000000)</f>
        <v>#N/A</v>
      </c>
      <c r="O83" s="8"/>
      <c r="P83" s="8">
        <f>IF(ISBLANK('3.1 Nominal capital stock'!P83),NA(),'3.1 Nominal capital stock'!P83/'Historical population and GDP'!$L80/1000000)</f>
        <v>0.38031816957053877</v>
      </c>
      <c r="Q83" s="8">
        <f>IF(ISBLANK('3.1 Nominal capital stock'!Q83),NA(),'3.1 Nominal capital stock'!Q83/'Historical population and GDP'!$L80/1000000)</f>
        <v>0.17320358937864741</v>
      </c>
      <c r="R83" s="8">
        <f>IF(ISBLANK('3.1 Nominal capital stock'!R83),NA(),'3.1 Nominal capital stock'!R83/'Historical population and GDP'!$L80/1000000)</f>
        <v>0.55352175894918609</v>
      </c>
      <c r="T83" s="17"/>
      <c r="U83" s="17"/>
      <c r="V83" s="17"/>
      <c r="W83" s="17"/>
      <c r="X83" s="17"/>
      <c r="Y83" s="17"/>
    </row>
    <row r="84" spans="1:25">
      <c r="A84" s="4">
        <f t="shared" si="1"/>
        <v>1946</v>
      </c>
      <c r="B84" s="8">
        <f>IF(ISBLANK('3.1 Nominal capital stock'!B84),NA(),'3.1 Nominal capital stock'!B84/'Historical population and GDP'!$L81/1000000)</f>
        <v>4.176617025310813E-2</v>
      </c>
      <c r="C84" s="8">
        <f>IF(ISBLANK('3.1 Nominal capital stock'!C84),NA(),'3.1 Nominal capital stock'!C84/'Historical population and GDP'!$L81/1000000)</f>
        <v>9.6755965007207373E-2</v>
      </c>
      <c r="D84" s="8">
        <f>IF(ISBLANK('3.1 Nominal capital stock'!D84),NA(),'3.1 Nominal capital stock'!D84/'Historical population and GDP'!$L81/1000000)</f>
        <v>0.13852213526031548</v>
      </c>
      <c r="E84" s="8">
        <f>IF(ISBLANK('3.1 Nominal capital stock'!E84),NA(),'3.1 Nominal capital stock'!E84/'Historical population and GDP'!$L81/1000000)</f>
        <v>6.3570645682622273E-2</v>
      </c>
      <c r="F84" s="8">
        <f>IF(ISBLANK('3.1 Nominal capital stock'!F84),NA(),'3.1 Nominal capital stock'!F84/'Historical population and GDP'!$L81/1000000)</f>
        <v>5.712267530244277E-2</v>
      </c>
      <c r="G84" s="8">
        <f>IF(ISBLANK('3.1 Nominal capital stock'!G84),NA(),'3.1 Nominal capital stock'!G84/'Historical population and GDP'!$L81/1000000)</f>
        <v>0.10084672654348519</v>
      </c>
      <c r="H84" s="8">
        <f>IF(ISBLANK('3.1 Nominal capital stock'!H84),NA(),'3.1 Nominal capital stock'!H84/'Historical population and GDP'!$L81/1000000)</f>
        <v>9.7635660784029677E-3</v>
      </c>
      <c r="I84" s="8">
        <f>IF(ISBLANK('3.1 Nominal capital stock'!I84),NA(),'3.1 Nominal capital stock'!I84/'Historical population and GDP'!$L81/1000000)</f>
        <v>3.4970549739498182E-2</v>
      </c>
      <c r="J84" s="26">
        <f>IF(ISBLANK('3.1 Nominal capital stock'!J84),NA(),'3.1 Nominal capital stock'!J84/'Historical population and GDP'!$L81/1000000)</f>
        <v>2.1567227703321746E-2</v>
      </c>
      <c r="K84" s="8" t="e">
        <f>IF(ISBLANK('3.1 Nominal capital stock'!K84),NA(),'3.1 Nominal capital stock'!K84/'Historical population and GDP'!$L81/1000000)</f>
        <v>#N/A</v>
      </c>
      <c r="L84" s="8">
        <f>IF(ISBLANK('3.1 Nominal capital stock'!L84),NA(),'3.1 Nominal capital stock'!L84/'Historical population and GDP'!$L81/1000000)</f>
        <v>4.8009778730527856E-2</v>
      </c>
      <c r="M84" s="8">
        <f>IF(ISBLANK('3.1 Nominal capital stock'!M84),NA(),'3.1 Nominal capital stock'!M84/'Historical population and GDP'!$L81/1000000)</f>
        <v>7.7649301592861236E-2</v>
      </c>
      <c r="N84" s="8" t="e">
        <f>IF(ISBLANK('3.1 Nominal capital stock'!N84),NA(),'3.1 Nominal capital stock'!N84/'Historical population and GDP'!$L81/1000000)</f>
        <v>#N/A</v>
      </c>
      <c r="O84" s="8"/>
      <c r="P84" s="8">
        <f>IF(ISBLANK('3.1 Nominal capital stock'!P84),NA(),'3.1 Nominal capital stock'!P84/'Historical population and GDP'!$L81/1000000)</f>
        <v>0.36982574886726866</v>
      </c>
      <c r="Q84" s="8">
        <f>IF(ISBLANK('3.1 Nominal capital stock'!Q84),NA(),'3.1 Nominal capital stock'!Q84/'Historical population and GDP'!$L81/1000000)</f>
        <v>0.182196857766209</v>
      </c>
      <c r="R84" s="8">
        <f>IF(ISBLANK('3.1 Nominal capital stock'!R84),NA(),'3.1 Nominal capital stock'!R84/'Historical population and GDP'!$L81/1000000)</f>
        <v>0.55202260663347769</v>
      </c>
      <c r="T84" s="17"/>
      <c r="U84" s="17"/>
      <c r="V84" s="17"/>
      <c r="W84" s="17"/>
      <c r="X84" s="17"/>
      <c r="Y84" s="17"/>
    </row>
    <row r="85" spans="1:25">
      <c r="A85" s="4">
        <f t="shared" si="1"/>
        <v>1947</v>
      </c>
      <c r="B85" s="8">
        <f>IF(ISBLANK('3.1 Nominal capital stock'!B85),NA(),'3.1 Nominal capital stock'!B85/'Historical population and GDP'!$L82/1000000)</f>
        <v>4.1816598456221481E-2</v>
      </c>
      <c r="C85" s="8">
        <f>IF(ISBLANK('3.1 Nominal capital stock'!C85),NA(),'3.1 Nominal capital stock'!C85/'Historical population and GDP'!$L82/1000000)</f>
        <v>9.6054604025500312E-2</v>
      </c>
      <c r="D85" s="8">
        <f>IF(ISBLANK('3.1 Nominal capital stock'!D85),NA(),'3.1 Nominal capital stock'!D85/'Historical population and GDP'!$L82/1000000)</f>
        <v>0.1378712024817218</v>
      </c>
      <c r="E85" s="8">
        <f>IF(ISBLANK('3.1 Nominal capital stock'!E85),NA(),'3.1 Nominal capital stock'!E85/'Historical population and GDP'!$L82/1000000)</f>
        <v>6.1252980854627659E-2</v>
      </c>
      <c r="F85" s="8">
        <f>IF(ISBLANK('3.1 Nominal capital stock'!F85),NA(),'3.1 Nominal capital stock'!F85/'Historical population and GDP'!$L82/1000000)</f>
        <v>6.6083036381489824E-2</v>
      </c>
      <c r="G85" s="8">
        <f>IF(ISBLANK('3.1 Nominal capital stock'!G85),NA(),'3.1 Nominal capital stock'!G85/'Historical population and GDP'!$L82/1000000)</f>
        <v>0.10125415990645592</v>
      </c>
      <c r="H85" s="8">
        <f>IF(ISBLANK('3.1 Nominal capital stock'!H85),NA(),'3.1 Nominal capital stock'!H85/'Historical population and GDP'!$L82/1000000)</f>
        <v>1.0301758375203959E-2</v>
      </c>
      <c r="I85" s="8">
        <f>IF(ISBLANK('3.1 Nominal capital stock'!I85),NA(),'3.1 Nominal capital stock'!I85/'Historical population and GDP'!$L82/1000000)</f>
        <v>3.805964276010973E-2</v>
      </c>
      <c r="J85" s="26">
        <f>IF(ISBLANK('3.1 Nominal capital stock'!J85),NA(),'3.1 Nominal capital stock'!J85/'Historical population and GDP'!$L82/1000000)</f>
        <v>2.3919063340881098E-2</v>
      </c>
      <c r="K85" s="8" t="e">
        <f>IF(ISBLANK('3.1 Nominal capital stock'!K85),NA(),'3.1 Nominal capital stock'!K85/'Historical population and GDP'!$L82/1000000)</f>
        <v>#N/A</v>
      </c>
      <c r="L85" s="8">
        <f>IF(ISBLANK('3.1 Nominal capital stock'!L85),NA(),'3.1 Nominal capital stock'!L85/'Historical population and GDP'!$L82/1000000)</f>
        <v>5.0004239535998599E-2</v>
      </c>
      <c r="M85" s="8">
        <f>IF(ISBLANK('3.1 Nominal capital stock'!M85),NA(),'3.1 Nominal capital stock'!M85/'Historical population and GDP'!$L82/1000000)</f>
        <v>8.8105921258550088E-2</v>
      </c>
      <c r="N85" s="8" t="e">
        <f>IF(ISBLANK('3.1 Nominal capital stock'!N85),NA(),'3.1 Nominal capital stock'!N85/'Historical population and GDP'!$L82/1000000)</f>
        <v>#N/A</v>
      </c>
      <c r="O85" s="8"/>
      <c r="P85" s="8">
        <f>IF(ISBLANK('3.1 Nominal capital stock'!P85),NA(),'3.1 Nominal capital stock'!P85/'Historical population and GDP'!$L82/1000000)</f>
        <v>0.37676313799949918</v>
      </c>
      <c r="Q85" s="8">
        <f>IF(ISBLANK('3.1 Nominal capital stock'!Q85),NA(),'3.1 Nominal capital stock'!Q85/'Historical population and GDP'!$L82/1000000)</f>
        <v>0.20008886689553951</v>
      </c>
      <c r="R85" s="8">
        <f>IF(ISBLANK('3.1 Nominal capital stock'!R85),NA(),'3.1 Nominal capital stock'!R85/'Historical population and GDP'!$L82/1000000)</f>
        <v>0.57685200489503863</v>
      </c>
      <c r="T85" s="17"/>
      <c r="U85" s="17"/>
      <c r="V85" s="17"/>
      <c r="W85" s="17"/>
      <c r="X85" s="17"/>
      <c r="Y85" s="17"/>
    </row>
    <row r="86" spans="1:25">
      <c r="A86" s="4">
        <f t="shared" si="1"/>
        <v>1948</v>
      </c>
      <c r="B86" s="8">
        <f>IF(ISBLANK('3.1 Nominal capital stock'!B86),NA(),'3.1 Nominal capital stock'!B86/'Historical population and GDP'!$L83/1000000)</f>
        <v>4.0273010908354896E-2</v>
      </c>
      <c r="C86" s="8">
        <f>IF(ISBLANK('3.1 Nominal capital stock'!C86),NA(),'3.1 Nominal capital stock'!C86/'Historical population and GDP'!$L83/1000000)</f>
        <v>8.7832366493726652E-2</v>
      </c>
      <c r="D86" s="8">
        <f>IF(ISBLANK('3.1 Nominal capital stock'!D86),NA(),'3.1 Nominal capital stock'!D86/'Historical population and GDP'!$L83/1000000)</f>
        <v>0.12810537740208155</v>
      </c>
      <c r="E86" s="8">
        <f>IF(ISBLANK('3.1 Nominal capital stock'!E86),NA(),'3.1 Nominal capital stock'!E86/'Historical population and GDP'!$L83/1000000)</f>
        <v>5.5862626481709747E-2</v>
      </c>
      <c r="F86" s="8">
        <f>IF(ISBLANK('3.1 Nominal capital stock'!F86),NA(),'3.1 Nominal capital stock'!F86/'Historical population and GDP'!$L83/1000000)</f>
        <v>6.8766463786761572E-2</v>
      </c>
      <c r="G86" s="8">
        <f>IF(ISBLANK('3.1 Nominal capital stock'!G86),NA(),'3.1 Nominal capital stock'!G86/'Historical population and GDP'!$L83/1000000)</f>
        <v>9.409690526706864E-2</v>
      </c>
      <c r="H86" s="8">
        <f>IF(ISBLANK('3.1 Nominal capital stock'!H86),NA(),'3.1 Nominal capital stock'!H86/'Historical population and GDP'!$L83/1000000)</f>
        <v>1.0445452327633463E-2</v>
      </c>
      <c r="I86" s="8">
        <f>IF(ISBLANK('3.1 Nominal capital stock'!I86),NA(),'3.1 Nominal capital stock'!I86/'Historical population and GDP'!$L83/1000000)</f>
        <v>3.7179291028078522E-2</v>
      </c>
      <c r="J86" s="26">
        <f>IF(ISBLANK('3.1 Nominal capital stock'!J86),NA(),'3.1 Nominal capital stock'!J86/'Historical population and GDP'!$L83/1000000)</f>
        <v>2.5220160613912353E-2</v>
      </c>
      <c r="K86" s="8" t="e">
        <f>IF(ISBLANK('3.1 Nominal capital stock'!K86),NA(),'3.1 Nominal capital stock'!K86/'Historical population and GDP'!$L83/1000000)</f>
        <v>#N/A</v>
      </c>
      <c r="L86" s="8">
        <f>IF(ISBLANK('3.1 Nominal capital stock'!L86),NA(),'3.1 Nominal capital stock'!L86/'Historical population and GDP'!$L83/1000000)</f>
        <v>4.7607176492038487E-2</v>
      </c>
      <c r="M86" s="8">
        <f>IF(ISBLANK('3.1 Nominal capital stock'!M86),NA(),'3.1 Nominal capital stock'!M86/'Historical population and GDP'!$L83/1000000)</f>
        <v>9.0886072962302292E-2</v>
      </c>
      <c r="N86" s="8" t="e">
        <f>IF(ISBLANK('3.1 Nominal capital stock'!N86),NA(),'3.1 Nominal capital stock'!N86/'Historical population and GDP'!$L83/1000000)</f>
        <v>#N/A</v>
      </c>
      <c r="O86" s="8"/>
      <c r="P86" s="8">
        <f>IF(ISBLANK('3.1 Nominal capital stock'!P86),NA(),'3.1 Nominal capital stock'!P86/'Historical population and GDP'!$L83/1000000)</f>
        <v>0.35727682526525495</v>
      </c>
      <c r="Q86" s="8">
        <f>IF(ISBLANK('3.1 Nominal capital stock'!Q86),NA(),'3.1 Nominal capital stock'!Q86/'Historical population and GDP'!$L83/1000000)</f>
        <v>0.20089270109633167</v>
      </c>
      <c r="R86" s="8">
        <f>IF(ISBLANK('3.1 Nominal capital stock'!R86),NA(),'3.1 Nominal capital stock'!R86/'Historical population and GDP'!$L83/1000000)</f>
        <v>0.55816952636158668</v>
      </c>
      <c r="T86" s="17"/>
      <c r="U86" s="17"/>
      <c r="V86" s="17"/>
      <c r="W86" s="17"/>
      <c r="X86" s="17"/>
      <c r="Y86" s="17"/>
    </row>
    <row r="87" spans="1:25">
      <c r="A87" s="4">
        <f t="shared" si="1"/>
        <v>1949</v>
      </c>
      <c r="B87" s="8">
        <f>IF(ISBLANK('3.1 Nominal capital stock'!B87),NA(),'3.1 Nominal capital stock'!B87/'Historical population and GDP'!$L84/1000000)</f>
        <v>4.6728046644098298E-2</v>
      </c>
      <c r="C87" s="8">
        <f>IF(ISBLANK('3.1 Nominal capital stock'!C87),NA(),'3.1 Nominal capital stock'!C87/'Historical population and GDP'!$L84/1000000)</f>
        <v>9.4844455165756125E-2</v>
      </c>
      <c r="D87" s="8">
        <f>IF(ISBLANK('3.1 Nominal capital stock'!D87),NA(),'3.1 Nominal capital stock'!D87/'Historical population and GDP'!$L84/1000000)</f>
        <v>0.14157250180985445</v>
      </c>
      <c r="E87" s="8">
        <f>IF(ISBLANK('3.1 Nominal capital stock'!E87),NA(),'3.1 Nominal capital stock'!E87/'Historical population and GDP'!$L84/1000000)</f>
        <v>5.9764985965603271E-2</v>
      </c>
      <c r="F87" s="8">
        <f>IF(ISBLANK('3.1 Nominal capital stock'!F87),NA(),'3.1 Nominal capital stock'!F87/'Historical population and GDP'!$L84/1000000)</f>
        <v>8.3089080654306119E-2</v>
      </c>
      <c r="G87" s="8">
        <f>IF(ISBLANK('3.1 Nominal capital stock'!G87),NA(),'3.1 Nominal capital stock'!G87/'Historical population and GDP'!$L84/1000000)</f>
        <v>0.10392509231087524</v>
      </c>
      <c r="H87" s="8">
        <f>IF(ISBLANK('3.1 Nominal capital stock'!H87),NA(),'3.1 Nominal capital stock'!H87/'Historical population and GDP'!$L84/1000000)</f>
        <v>1.3381383917600822E-2</v>
      </c>
      <c r="I87" s="8">
        <f>IF(ISBLANK('3.1 Nominal capital stock'!I87),NA(),'3.1 Nominal capital stock'!I87/'Historical population and GDP'!$L84/1000000)</f>
        <v>4.2203122243431292E-2</v>
      </c>
      <c r="J87" s="26">
        <f>IF(ISBLANK('3.1 Nominal capital stock'!J87),NA(),'3.1 Nominal capital stock'!J87/'Historical population and GDP'!$L84/1000000)</f>
        <v>3.2332571653075612E-2</v>
      </c>
      <c r="K87" s="8" t="e">
        <f>IF(ISBLANK('3.1 Nominal capital stock'!K87),NA(),'3.1 Nominal capital stock'!K87/'Historical population and GDP'!$L84/1000000)</f>
        <v>#N/A</v>
      </c>
      <c r="L87" s="8">
        <f>IF(ISBLANK('3.1 Nominal capital stock'!L87),NA(),'3.1 Nominal capital stock'!L87/'Historical population and GDP'!$L84/1000000)</f>
        <v>5.3336957064719526E-2</v>
      </c>
      <c r="M87" s="8">
        <f>IF(ISBLANK('3.1 Nominal capital stock'!M87),NA(),'3.1 Nominal capital stock'!M87/'Historical population and GDP'!$L84/1000000)</f>
        <v>0.11267764116753433</v>
      </c>
      <c r="N87" s="8" t="e">
        <f>IF(ISBLANK('3.1 Nominal capital stock'!N87),NA(),'3.1 Nominal capital stock'!N87/'Historical population and GDP'!$L84/1000000)</f>
        <v>#N/A</v>
      </c>
      <c r="O87" s="8"/>
      <c r="P87" s="8">
        <f>IF(ISBLANK('3.1 Nominal capital stock'!P87),NA(),'3.1 Nominal capital stock'!P87/'Historical population and GDP'!$L84/1000000)</f>
        <v>0.40173304465823989</v>
      </c>
      <c r="Q87" s="8">
        <f>IF(ISBLANK('3.1 Nominal capital stock'!Q87),NA(),'3.1 Nominal capital stock'!Q87/'Historical population and GDP'!$L84/1000000)</f>
        <v>0.24055029212876078</v>
      </c>
      <c r="R87" s="8">
        <f>IF(ISBLANK('3.1 Nominal capital stock'!R87),NA(),'3.1 Nominal capital stock'!R87/'Historical population and GDP'!$L84/1000000)</f>
        <v>0.64228333678700067</v>
      </c>
      <c r="T87" s="17"/>
      <c r="U87" s="17"/>
      <c r="V87" s="17"/>
      <c r="W87" s="17"/>
      <c r="X87" s="17"/>
      <c r="Y87" s="17"/>
    </row>
    <row r="88" spans="1:25">
      <c r="A88" s="4">
        <f t="shared" si="1"/>
        <v>1950</v>
      </c>
      <c r="B88" s="8">
        <f>IF(ISBLANK('3.1 Nominal capital stock'!B88),NA(),'3.1 Nominal capital stock'!B88/'Historical population and GDP'!$L85/1000000)</f>
        <v>4.9243358899991152E-2</v>
      </c>
      <c r="C88" s="8">
        <f>IF(ISBLANK('3.1 Nominal capital stock'!C88),NA(),'3.1 Nominal capital stock'!C88/'Historical population and GDP'!$L85/1000000)</f>
        <v>9.1779536555435193E-2</v>
      </c>
      <c r="D88" s="8">
        <f>IF(ISBLANK('3.1 Nominal capital stock'!D88),NA(),'3.1 Nominal capital stock'!D88/'Historical population and GDP'!$L85/1000000)</f>
        <v>0.14102289545542634</v>
      </c>
      <c r="E88" s="8">
        <f>IF(ISBLANK('3.1 Nominal capital stock'!E88),NA(),'3.1 Nominal capital stock'!E88/'Historical population and GDP'!$L85/1000000)</f>
        <v>6.0671810637011638E-2</v>
      </c>
      <c r="F88" s="8">
        <f>IF(ISBLANK('3.1 Nominal capital stock'!F88),NA(),'3.1 Nominal capital stock'!F88/'Historical population and GDP'!$L85/1000000)</f>
        <v>9.000615611348374E-2</v>
      </c>
      <c r="G88" s="8">
        <f>IF(ISBLANK('3.1 Nominal capital stock'!G88),NA(),'3.1 Nominal capital stock'!G88/'Historical population and GDP'!$L85/1000000)</f>
        <v>0.10431194127985195</v>
      </c>
      <c r="H88" s="8">
        <f>IF(ISBLANK('3.1 Nominal capital stock'!H88),NA(),'3.1 Nominal capital stock'!H88/'Historical population and GDP'!$L85/1000000)</f>
        <v>1.7637434400349788E-2</v>
      </c>
      <c r="I88" s="8">
        <f>IF(ISBLANK('3.1 Nominal capital stock'!I88),NA(),'3.1 Nominal capital stock'!I88/'Historical population and GDP'!$L85/1000000)</f>
        <v>4.30894448190417E-2</v>
      </c>
      <c r="J88" s="26">
        <f>IF(ISBLANK('3.1 Nominal capital stock'!J88),NA(),'3.1 Nominal capital stock'!J88/'Historical population and GDP'!$L85/1000000)</f>
        <v>3.4446258725202614E-2</v>
      </c>
      <c r="K88" s="8" t="e">
        <f>IF(ISBLANK('3.1 Nominal capital stock'!K88),NA(),'3.1 Nominal capital stock'!K88/'Historical population and GDP'!$L85/1000000)</f>
        <v>#N/A</v>
      </c>
      <c r="L88" s="8">
        <f>IF(ISBLANK('3.1 Nominal capital stock'!L88),NA(),'3.1 Nominal capital stock'!L88/'Historical population and GDP'!$L85/1000000)</f>
        <v>5.4204693993776733E-2</v>
      </c>
      <c r="M88" s="8">
        <f>IF(ISBLANK('3.1 Nominal capital stock'!M88),NA(),'3.1 Nominal capital stock'!M88/'Historical population and GDP'!$L85/1000000)</f>
        <v>0.12641767487236763</v>
      </c>
      <c r="N88" s="8" t="e">
        <f>IF(ISBLANK('3.1 Nominal capital stock'!N88),NA(),'3.1 Nominal capital stock'!N88/'Historical population and GDP'!$L85/1000000)</f>
        <v>#N/A</v>
      </c>
      <c r="O88" s="8"/>
      <c r="P88" s="8">
        <f>IF(ISBLANK('3.1 Nominal capital stock'!P88),NA(),'3.1 Nominal capital stock'!P88/'Historical population and GDP'!$L85/1000000)</f>
        <v>0.41365023788612343</v>
      </c>
      <c r="Q88" s="8">
        <f>IF(ISBLANK('3.1 Nominal capital stock'!Q88),NA(),'3.1 Nominal capital stock'!Q88/'Historical population and GDP'!$L85/1000000)</f>
        <v>0.25815807241038868</v>
      </c>
      <c r="R88" s="8">
        <f>IF(ISBLANK('3.1 Nominal capital stock'!R88),NA(),'3.1 Nominal capital stock'!R88/'Historical population and GDP'!$L85/1000000)</f>
        <v>0.67180831029651211</v>
      </c>
      <c r="T88" s="17"/>
      <c r="U88" s="17"/>
      <c r="V88" s="17"/>
      <c r="W88" s="17"/>
      <c r="X88" s="17"/>
      <c r="Y88" s="17"/>
    </row>
    <row r="89" spans="1:25">
      <c r="A89" s="4">
        <f t="shared" si="1"/>
        <v>1951</v>
      </c>
      <c r="B89" s="8">
        <f>IF(ISBLANK('3.1 Nominal capital stock'!B89),NA(),'3.1 Nominal capital stock'!B89/'Historical population and GDP'!$L86/1000000)</f>
        <v>4.4399482711526952E-2</v>
      </c>
      <c r="C89" s="8">
        <f>IF(ISBLANK('3.1 Nominal capital stock'!C89),NA(),'3.1 Nominal capital stock'!C89/'Historical population and GDP'!$L86/1000000)</f>
        <v>8.0990782865170516E-2</v>
      </c>
      <c r="D89" s="8">
        <f>IF(ISBLANK('3.1 Nominal capital stock'!D89),NA(),'3.1 Nominal capital stock'!D89/'Historical population and GDP'!$L86/1000000)</f>
        <v>0.12539026557669747</v>
      </c>
      <c r="E89" s="8">
        <f>IF(ISBLANK('3.1 Nominal capital stock'!E89),NA(),'3.1 Nominal capital stock'!E89/'Historical population and GDP'!$L86/1000000)</f>
        <v>5.4841962867781306E-2</v>
      </c>
      <c r="F89" s="8">
        <f>IF(ISBLANK('3.1 Nominal capital stock'!F89),NA(),'3.1 Nominal capital stock'!F89/'Historical population and GDP'!$L86/1000000)</f>
        <v>8.6854023051375281E-2</v>
      </c>
      <c r="G89" s="8">
        <f>IF(ISBLANK('3.1 Nominal capital stock'!G89),NA(),'3.1 Nominal capital stock'!G89/'Historical population and GDP'!$L86/1000000)</f>
        <v>9.197243487193893E-2</v>
      </c>
      <c r="H89" s="8">
        <f>IF(ISBLANK('3.1 Nominal capital stock'!H89),NA(),'3.1 Nominal capital stock'!H89/'Historical population and GDP'!$L86/1000000)</f>
        <v>1.842587665301244E-2</v>
      </c>
      <c r="I89" s="8">
        <f>IF(ISBLANK('3.1 Nominal capital stock'!I89),NA(),'3.1 Nominal capital stock'!I89/'Historical population and GDP'!$L86/1000000)</f>
        <v>3.8753399569255706E-2</v>
      </c>
      <c r="J89" s="26">
        <f>IF(ISBLANK('3.1 Nominal capital stock'!J89),NA(),'3.1 Nominal capital stock'!J89/'Historical population and GDP'!$L86/1000000)</f>
        <v>3.2139242502159382E-2</v>
      </c>
      <c r="K89" s="8" t="e">
        <f>IF(ISBLANK('3.1 Nominal capital stock'!K89),NA(),'3.1 Nominal capital stock'!K89/'Historical population and GDP'!$L86/1000000)</f>
        <v>#N/A</v>
      </c>
      <c r="L89" s="8">
        <f>IF(ISBLANK('3.1 Nominal capital stock'!L89),NA(),'3.1 Nominal capital stock'!L89/'Historical population and GDP'!$L86/1000000)</f>
        <v>5.0240398341813305E-2</v>
      </c>
      <c r="M89" s="8">
        <f>IF(ISBLANK('3.1 Nominal capital stock'!M89),NA(),'3.1 Nominal capital stock'!M89/'Historical population and GDP'!$L86/1000000)</f>
        <v>0.12054651344409957</v>
      </c>
      <c r="N89" s="8" t="e">
        <f>IF(ISBLANK('3.1 Nominal capital stock'!N89),NA(),'3.1 Nominal capital stock'!N89/'Historical population and GDP'!$L86/1000000)</f>
        <v>#N/A</v>
      </c>
      <c r="O89" s="8"/>
      <c r="P89" s="8">
        <f>IF(ISBLANK('3.1 Nominal capital stock'!P89),NA(),'3.1 Nominal capital stock'!P89/'Historical population and GDP'!$L86/1000000)</f>
        <v>0.37748456302080541</v>
      </c>
      <c r="Q89" s="8">
        <f>IF(ISBLANK('3.1 Nominal capital stock'!Q89),NA(),'3.1 Nominal capital stock'!Q89/'Historical population and GDP'!$L86/1000000)</f>
        <v>0.24167955385732795</v>
      </c>
      <c r="R89" s="8">
        <f>IF(ISBLANK('3.1 Nominal capital stock'!R89),NA(),'3.1 Nominal capital stock'!R89/'Historical population and GDP'!$L86/1000000)</f>
        <v>0.61916411687813333</v>
      </c>
      <c r="T89" s="17"/>
      <c r="U89" s="17"/>
      <c r="V89" s="17"/>
      <c r="W89" s="17"/>
      <c r="X89" s="17"/>
      <c r="Y89" s="17"/>
    </row>
    <row r="90" spans="1:25">
      <c r="A90" s="4">
        <f t="shared" si="1"/>
        <v>1952</v>
      </c>
      <c r="B90" s="8">
        <f>IF(ISBLANK('3.1 Nominal capital stock'!B90),NA(),'3.1 Nominal capital stock'!B90/'Historical population and GDP'!$L87/1000000)</f>
        <v>4.7700144679825425E-2</v>
      </c>
      <c r="C90" s="8">
        <f>IF(ISBLANK('3.1 Nominal capital stock'!C90),NA(),'3.1 Nominal capital stock'!C90/'Historical population and GDP'!$L87/1000000)</f>
        <v>8.3204971520234192E-2</v>
      </c>
      <c r="D90" s="8">
        <f>IF(ISBLANK('3.1 Nominal capital stock'!D90),NA(),'3.1 Nominal capital stock'!D90/'Historical population and GDP'!$L87/1000000)</f>
        <v>0.13090511620005962</v>
      </c>
      <c r="E90" s="8">
        <f>IF(ISBLANK('3.1 Nominal capital stock'!E90),NA(),'3.1 Nominal capital stock'!E90/'Historical population and GDP'!$L87/1000000)</f>
        <v>5.7041183633057421E-2</v>
      </c>
      <c r="F90" s="8">
        <f>IF(ISBLANK('3.1 Nominal capital stock'!F90),NA(),'3.1 Nominal capital stock'!F90/'Historical population and GDP'!$L87/1000000)</f>
        <v>9.7106850432040315E-2</v>
      </c>
      <c r="G90" s="8">
        <f>IF(ISBLANK('3.1 Nominal capital stock'!G90),NA(),'3.1 Nominal capital stock'!G90/'Historical population and GDP'!$L87/1000000)</f>
        <v>9.4804886261709312E-2</v>
      </c>
      <c r="H90" s="8">
        <f>IF(ISBLANK('3.1 Nominal capital stock'!H90),NA(),'3.1 Nominal capital stock'!H90/'Historical population and GDP'!$L87/1000000)</f>
        <v>2.1779871436872551E-2</v>
      </c>
      <c r="I90" s="8">
        <f>IF(ISBLANK('3.1 Nominal capital stock'!I90),NA(),'3.1 Nominal capital stock'!I90/'Historical population and GDP'!$L87/1000000)</f>
        <v>4.0999248410886854E-2</v>
      </c>
      <c r="J90" s="26">
        <f>IF(ISBLANK('3.1 Nominal capital stock'!J90),NA(),'3.1 Nominal capital stock'!J90/'Historical population and GDP'!$L87/1000000)</f>
        <v>3.7191149430302411E-2</v>
      </c>
      <c r="K90" s="8" t="e">
        <f>IF(ISBLANK('3.1 Nominal capital stock'!K90),NA(),'3.1 Nominal capital stock'!K90/'Historical population and GDP'!$L87/1000000)</f>
        <v>#N/A</v>
      </c>
      <c r="L90" s="8">
        <f>IF(ISBLANK('3.1 Nominal capital stock'!L90),NA(),'3.1 Nominal capital stock'!L90/'Historical population and GDP'!$L87/1000000)</f>
        <v>5.5617961315609435E-2</v>
      </c>
      <c r="M90" s="8">
        <f>IF(ISBLANK('3.1 Nominal capital stock'!M90),NA(),'3.1 Nominal capital stock'!M90/'Historical population and GDP'!$L87/1000000)</f>
        <v>0.128173573917398</v>
      </c>
      <c r="N90" s="8" t="e">
        <f>IF(ISBLANK('3.1 Nominal capital stock'!N90),NA(),'3.1 Nominal capital stock'!N90/'Historical population and GDP'!$L87/1000000)</f>
        <v>#N/A</v>
      </c>
      <c r="O90" s="8"/>
      <c r="P90" s="8">
        <f>IF(ISBLANK('3.1 Nominal capital stock'!P90),NA(),'3.1 Nominal capital stock'!P90/'Historical population and GDP'!$L87/1000000)</f>
        <v>0.40163790796373922</v>
      </c>
      <c r="Q90" s="8">
        <f>IF(ISBLANK('3.1 Nominal capital stock'!Q90),NA(),'3.1 Nominal capital stock'!Q90/'Historical population and GDP'!$L87/1000000)</f>
        <v>0.2619819330741967</v>
      </c>
      <c r="R90" s="8">
        <f>IF(ISBLANK('3.1 Nominal capital stock'!R90),NA(),'3.1 Nominal capital stock'!R90/'Historical population and GDP'!$L87/1000000)</f>
        <v>0.66361984103793592</v>
      </c>
      <c r="T90" s="17"/>
      <c r="U90" s="17"/>
      <c r="V90" s="17"/>
      <c r="W90" s="17"/>
      <c r="X90" s="17"/>
      <c r="Y90" s="17"/>
    </row>
    <row r="91" spans="1:25">
      <c r="A91" s="4">
        <f t="shared" si="1"/>
        <v>1953</v>
      </c>
      <c r="B91" s="8">
        <f>IF(ISBLANK('3.1 Nominal capital stock'!B91),NA(),'3.1 Nominal capital stock'!B91/'Historical population and GDP'!$L88/1000000)</f>
        <v>5.0425912107534068E-2</v>
      </c>
      <c r="C91" s="8">
        <f>IF(ISBLANK('3.1 Nominal capital stock'!C91),NA(),'3.1 Nominal capital stock'!C91/'Historical population and GDP'!$L88/1000000)</f>
        <v>8.3123087871075294E-2</v>
      </c>
      <c r="D91" s="8">
        <f>IF(ISBLANK('3.1 Nominal capital stock'!D91),NA(),'3.1 Nominal capital stock'!D91/'Historical population and GDP'!$L88/1000000)</f>
        <v>0.13354899997860936</v>
      </c>
      <c r="E91" s="8">
        <f>IF(ISBLANK('3.1 Nominal capital stock'!E91),NA(),'3.1 Nominal capital stock'!E91/'Historical population and GDP'!$L88/1000000)</f>
        <v>5.9281553053482108E-2</v>
      </c>
      <c r="F91" s="8">
        <f>IF(ISBLANK('3.1 Nominal capital stock'!F91),NA(),'3.1 Nominal capital stock'!F91/'Historical population and GDP'!$L88/1000000)</f>
        <v>0.11062507064267431</v>
      </c>
      <c r="G91" s="8">
        <f>IF(ISBLANK('3.1 Nominal capital stock'!G91),NA(),'3.1 Nominal capital stock'!G91/'Historical population and GDP'!$L88/1000000)</f>
        <v>9.6172160933269468E-2</v>
      </c>
      <c r="H91" s="8">
        <f>IF(ISBLANK('3.1 Nominal capital stock'!H91),NA(),'3.1 Nominal capital stock'!H91/'Historical population and GDP'!$L88/1000000)</f>
        <v>2.4709893809406899E-2</v>
      </c>
      <c r="I91" s="8">
        <f>IF(ISBLANK('3.1 Nominal capital stock'!I91),NA(),'3.1 Nominal capital stock'!I91/'Historical population and GDP'!$L88/1000000)</f>
        <v>4.3176704127776938E-2</v>
      </c>
      <c r="J91" s="26">
        <f>IF(ISBLANK('3.1 Nominal capital stock'!J91),NA(),'3.1 Nominal capital stock'!J91/'Historical population and GDP'!$L88/1000000)</f>
        <v>4.2174319878791694E-2</v>
      </c>
      <c r="K91" s="8" t="e">
        <f>IF(ISBLANK('3.1 Nominal capital stock'!K91),NA(),'3.1 Nominal capital stock'!K91/'Historical population and GDP'!$L88/1000000)</f>
        <v>#N/A</v>
      </c>
      <c r="L91" s="8">
        <f>IF(ISBLANK('3.1 Nominal capital stock'!L91),NA(),'3.1 Nominal capital stock'!L91/'Historical population and GDP'!$L88/1000000)</f>
        <v>6.0447884477519052E-2</v>
      </c>
      <c r="M91" s="8">
        <f>IF(ISBLANK('3.1 Nominal capital stock'!M91),NA(),'3.1 Nominal capital stock'!M91/'Historical population and GDP'!$L88/1000000)</f>
        <v>0.13557745666156831</v>
      </c>
      <c r="N91" s="8" t="e">
        <f>IF(ISBLANK('3.1 Nominal capital stock'!N91),NA(),'3.1 Nominal capital stock'!N91/'Historical population and GDP'!$L88/1000000)</f>
        <v>#N/A</v>
      </c>
      <c r="O91" s="8"/>
      <c r="P91" s="8">
        <f>IF(ISBLANK('3.1 Nominal capital stock'!P91),NA(),'3.1 Nominal capital stock'!P91/'Historical population and GDP'!$L88/1000000)</f>
        <v>0.42433767841744213</v>
      </c>
      <c r="Q91" s="8">
        <f>IF(ISBLANK('3.1 Nominal capital stock'!Q91),NA(),'3.1 Nominal capital stock'!Q91/'Historical population and GDP'!$L88/1000000)</f>
        <v>0.281376365145656</v>
      </c>
      <c r="R91" s="8">
        <f>IF(ISBLANK('3.1 Nominal capital stock'!R91),NA(),'3.1 Nominal capital stock'!R91/'Historical population and GDP'!$L88/1000000)</f>
        <v>0.70571404356309819</v>
      </c>
      <c r="T91" s="17"/>
      <c r="U91" s="17"/>
      <c r="V91" s="17"/>
      <c r="W91" s="17"/>
      <c r="X91" s="17"/>
      <c r="Y91" s="17"/>
    </row>
    <row r="92" spans="1:25">
      <c r="A92" s="4">
        <f t="shared" si="1"/>
        <v>1954</v>
      </c>
      <c r="B92" s="8">
        <f>IF(ISBLANK('3.1 Nominal capital stock'!B92),NA(),'3.1 Nominal capital stock'!B92/'Historical population and GDP'!$L89/1000000)</f>
        <v>5.0188490246705499E-2</v>
      </c>
      <c r="C92" s="8">
        <f>IF(ISBLANK('3.1 Nominal capital stock'!C92),NA(),'3.1 Nominal capital stock'!C92/'Historical population and GDP'!$L89/1000000)</f>
        <v>8.2568343185863827E-2</v>
      </c>
      <c r="D92" s="8">
        <f>IF(ISBLANK('3.1 Nominal capital stock'!D92),NA(),'3.1 Nominal capital stock'!D92/'Historical population and GDP'!$L89/1000000)</f>
        <v>0.1327568334325693</v>
      </c>
      <c r="E92" s="8">
        <f>IF(ISBLANK('3.1 Nominal capital stock'!E92),NA(),'3.1 Nominal capital stock'!E92/'Historical population and GDP'!$L89/1000000)</f>
        <v>5.7399418680188385E-2</v>
      </c>
      <c r="F92" s="8">
        <f>IF(ISBLANK('3.1 Nominal capital stock'!F92),NA(),'3.1 Nominal capital stock'!F92/'Historical population and GDP'!$L89/1000000)</f>
        <v>0.11565497307168367</v>
      </c>
      <c r="G92" s="8">
        <f>IF(ISBLANK('3.1 Nominal capital stock'!G92),NA(),'3.1 Nominal capital stock'!G92/'Historical population and GDP'!$L89/1000000)</f>
        <v>9.1732771537312296E-2</v>
      </c>
      <c r="H92" s="8">
        <f>IF(ISBLANK('3.1 Nominal capital stock'!H92),NA(),'3.1 Nominal capital stock'!H92/'Historical population and GDP'!$L89/1000000)</f>
        <v>2.5202741584463069E-2</v>
      </c>
      <c r="I92" s="8">
        <f>IF(ISBLANK('3.1 Nominal capital stock'!I92),NA(),'3.1 Nominal capital stock'!I92/'Historical population and GDP'!$L89/1000000)</f>
        <v>4.2605573946558659E-2</v>
      </c>
      <c r="J92" s="26">
        <f>IF(ISBLANK('3.1 Nominal capital stock'!J92),NA(),'3.1 Nominal capital stock'!J92/'Historical population and GDP'!$L89/1000000)</f>
        <v>4.3315732601098951E-2</v>
      </c>
      <c r="K92" s="8" t="e">
        <f>IF(ISBLANK('3.1 Nominal capital stock'!K92),NA(),'3.1 Nominal capital stock'!K92/'Historical population and GDP'!$L89/1000000)</f>
        <v>#N/A</v>
      </c>
      <c r="L92" s="8">
        <f>IF(ISBLANK('3.1 Nominal capital stock'!L92),NA(),'3.1 Nominal capital stock'!L92/'Historical population and GDP'!$L89/1000000)</f>
        <v>5.9599783273303682E-2</v>
      </c>
      <c r="M92" s="8">
        <f>IF(ISBLANK('3.1 Nominal capital stock'!M92),NA(),'3.1 Nominal capital stock'!M92/'Historical population and GDP'!$L89/1000000)</f>
        <v>0.1353455308137626</v>
      </c>
      <c r="N92" s="8" t="e">
        <f>IF(ISBLANK('3.1 Nominal capital stock'!N92),NA(),'3.1 Nominal capital stock'!N92/'Historical population and GDP'!$L89/1000000)</f>
        <v>#N/A</v>
      </c>
      <c r="O92" s="8"/>
      <c r="P92" s="8">
        <f>IF(ISBLANK('3.1 Nominal capital stock'!P92),NA(),'3.1 Nominal capital stock'!P92/'Historical population and GDP'!$L89/1000000)</f>
        <v>0.42274673830621673</v>
      </c>
      <c r="Q92" s="8">
        <f>IF(ISBLANK('3.1 Nominal capital stock'!Q92),NA(),'3.1 Nominal capital stock'!Q92/'Historical population and GDP'!$L89/1000000)</f>
        <v>0.2808666206347239</v>
      </c>
      <c r="R92" s="8">
        <f>IF(ISBLANK('3.1 Nominal capital stock'!R92),NA(),'3.1 Nominal capital stock'!R92/'Historical population and GDP'!$L89/1000000)</f>
        <v>0.70361335894094057</v>
      </c>
      <c r="T92" s="17"/>
      <c r="U92" s="17"/>
      <c r="V92" s="17"/>
      <c r="W92" s="17"/>
      <c r="X92" s="17"/>
      <c r="Y92" s="17"/>
    </row>
    <row r="93" spans="1:25">
      <c r="A93" s="4">
        <f t="shared" si="1"/>
        <v>1955</v>
      </c>
      <c r="B93" s="8">
        <f>IF(ISBLANK('3.1 Nominal capital stock'!B93),NA(),'3.1 Nominal capital stock'!B93/'Historical population and GDP'!$L90/1000000)</f>
        <v>5.1402791521615157E-2</v>
      </c>
      <c r="C93" s="8">
        <f>IF(ISBLANK('3.1 Nominal capital stock'!C93),NA(),'3.1 Nominal capital stock'!C93/'Historical population and GDP'!$L90/1000000)</f>
        <v>8.3729922007447846E-2</v>
      </c>
      <c r="D93" s="8">
        <f>IF(ISBLANK('3.1 Nominal capital stock'!D93),NA(),'3.1 Nominal capital stock'!D93/'Historical population and GDP'!$L90/1000000)</f>
        <v>0.135132713529063</v>
      </c>
      <c r="E93" s="8">
        <f>IF(ISBLANK('3.1 Nominal capital stock'!E93),NA(),'3.1 Nominal capital stock'!E93/'Historical population and GDP'!$L90/1000000)</f>
        <v>5.5827898311506703E-2</v>
      </c>
      <c r="F93" s="8">
        <f>IF(ISBLANK('3.1 Nominal capital stock'!F93),NA(),'3.1 Nominal capital stock'!F93/'Historical population and GDP'!$L90/1000000)</f>
        <v>0.11630520355064945</v>
      </c>
      <c r="G93" s="8">
        <f>IF(ISBLANK('3.1 Nominal capital stock'!G93),NA(),'3.1 Nominal capital stock'!G93/'Historical population and GDP'!$L90/1000000)</f>
        <v>8.7918549466595178E-2</v>
      </c>
      <c r="H93" s="8">
        <f>IF(ISBLANK('3.1 Nominal capital stock'!H93),NA(),'3.1 Nominal capital stock'!H93/'Historical population and GDP'!$L90/1000000)</f>
        <v>2.5436244579876581E-2</v>
      </c>
      <c r="I93" s="8">
        <f>IF(ISBLANK('3.1 Nominal capital stock'!I93),NA(),'3.1 Nominal capital stock'!I93/'Historical population and GDP'!$L90/1000000)</f>
        <v>4.2056275827094237E-2</v>
      </c>
      <c r="J93" s="26">
        <f>IF(ISBLANK('3.1 Nominal capital stock'!J93),NA(),'3.1 Nominal capital stock'!J93/'Historical population and GDP'!$L90/1000000)</f>
        <v>4.4417516869911362E-2</v>
      </c>
      <c r="K93" s="8" t="e">
        <f>IF(ISBLANK('3.1 Nominal capital stock'!K93),NA(),'3.1 Nominal capital stock'!K93/'Historical population and GDP'!$L90/1000000)</f>
        <v>#N/A</v>
      </c>
      <c r="L93" s="8">
        <f>IF(ISBLANK('3.1 Nominal capital stock'!L93),NA(),'3.1 Nominal capital stock'!L93/'Historical population and GDP'!$L90/1000000)</f>
        <v>5.9137086542800602E-2</v>
      </c>
      <c r="M93" s="8">
        <f>IF(ISBLANK('3.1 Nominal capital stock'!M93),NA(),'3.1 Nominal capital stock'!M93/'Historical population and GDP'!$L90/1000000)</f>
        <v>0.13205695983026339</v>
      </c>
      <c r="N93" s="8" t="e">
        <f>IF(ISBLANK('3.1 Nominal capital stock'!N93),NA(),'3.1 Nominal capital stock'!N93/'Historical population and GDP'!$L90/1000000)</f>
        <v>#N/A</v>
      </c>
      <c r="O93" s="8"/>
      <c r="P93" s="8">
        <f>IF(ISBLANK('3.1 Nominal capital stock'!P93),NA(),'3.1 Nominal capital stock'!P93/'Historical population and GDP'!$L90/1000000)</f>
        <v>0.42062060943769092</v>
      </c>
      <c r="Q93" s="8">
        <f>IF(ISBLANK('3.1 Nominal capital stock'!Q93),NA(),'3.1 Nominal capital stock'!Q93/'Historical population and GDP'!$L90/1000000)</f>
        <v>0.27766783907006959</v>
      </c>
      <c r="R93" s="8">
        <f>IF(ISBLANK('3.1 Nominal capital stock'!R93),NA(),'3.1 Nominal capital stock'!R93/'Historical population and GDP'!$L90/1000000)</f>
        <v>0.69828844850776051</v>
      </c>
      <c r="T93" s="17"/>
      <c r="U93" s="17"/>
      <c r="V93" s="17"/>
      <c r="W93" s="17"/>
      <c r="X93" s="17"/>
      <c r="Y93" s="17"/>
    </row>
    <row r="94" spans="1:25">
      <c r="A94" s="4">
        <f t="shared" si="1"/>
        <v>1956</v>
      </c>
      <c r="B94" s="8">
        <f>IF(ISBLANK('3.1 Nominal capital stock'!B94),NA(),'3.1 Nominal capital stock'!B94/'Historical population and GDP'!$L91/1000000)</f>
        <v>5.7309695767234214E-2</v>
      </c>
      <c r="C94" s="8">
        <f>IF(ISBLANK('3.1 Nominal capital stock'!C94),NA(),'3.1 Nominal capital stock'!C94/'Historical population and GDP'!$L91/1000000)</f>
        <v>8.6035296361675076E-2</v>
      </c>
      <c r="D94" s="8">
        <f>IF(ISBLANK('3.1 Nominal capital stock'!D94),NA(),'3.1 Nominal capital stock'!D94/'Historical population and GDP'!$L91/1000000)</f>
        <v>0.1433449921289093</v>
      </c>
      <c r="E94" s="8">
        <f>IF(ISBLANK('3.1 Nominal capital stock'!E94),NA(),'3.1 Nominal capital stock'!E94/'Historical population and GDP'!$L91/1000000)</f>
        <v>5.4543601691696343E-2</v>
      </c>
      <c r="F94" s="8">
        <f>IF(ISBLANK('3.1 Nominal capital stock'!F94),NA(),'3.1 Nominal capital stock'!F94/'Historical population and GDP'!$L91/1000000)</f>
        <v>0.12213313689956706</v>
      </c>
      <c r="G94" s="8">
        <f>IF(ISBLANK('3.1 Nominal capital stock'!G94),NA(),'3.1 Nominal capital stock'!G94/'Historical population and GDP'!$L91/1000000)</f>
        <v>8.8538594654153341E-2</v>
      </c>
      <c r="H94" s="8">
        <f>IF(ISBLANK('3.1 Nominal capital stock'!H94),NA(),'3.1 Nominal capital stock'!H94/'Historical population and GDP'!$L91/1000000)</f>
        <v>2.7066040411309729E-2</v>
      </c>
      <c r="I94" s="8">
        <f>IF(ISBLANK('3.1 Nominal capital stock'!I94),NA(),'3.1 Nominal capital stock'!I94/'Historical population and GDP'!$L91/1000000)</f>
        <v>4.3494146029242356E-2</v>
      </c>
      <c r="J94" s="26">
        <f>IF(ISBLANK('3.1 Nominal capital stock'!J94),NA(),'3.1 Nominal capital stock'!J94/'Historical population and GDP'!$L91/1000000)</f>
        <v>4.74856578038092E-2</v>
      </c>
      <c r="K94" s="8" t="e">
        <f>IF(ISBLANK('3.1 Nominal capital stock'!K94),NA(),'3.1 Nominal capital stock'!K94/'Historical population and GDP'!$L91/1000000)</f>
        <v>#N/A</v>
      </c>
      <c r="L94" s="8">
        <f>IF(ISBLANK('3.1 Nominal capital stock'!L94),NA(),'3.1 Nominal capital stock'!L94/'Historical population and GDP'!$L91/1000000)</f>
        <v>6.2283081896089783E-2</v>
      </c>
      <c r="M94" s="8">
        <f>IF(ISBLANK('3.1 Nominal capital stock'!M94),NA(),'3.1 Nominal capital stock'!M94/'Historical population and GDP'!$L91/1000000)</f>
        <v>0.13462700674693304</v>
      </c>
      <c r="N94" s="8" t="e">
        <f>IF(ISBLANK('3.1 Nominal capital stock'!N94),NA(),'3.1 Nominal capital stock'!N94/'Historical population and GDP'!$L91/1000000)</f>
        <v>#N/A</v>
      </c>
      <c r="O94" s="8"/>
      <c r="P94" s="8">
        <f>IF(ISBLANK('3.1 Nominal capital stock'!P94),NA(),'3.1 Nominal capital stock'!P94/'Historical population and GDP'!$L91/1000000)</f>
        <v>0.43562636578563579</v>
      </c>
      <c r="Q94" s="8">
        <f>IF(ISBLANK('3.1 Nominal capital stock'!Q94),NA(),'3.1 Nominal capital stock'!Q94/'Historical population and GDP'!$L91/1000000)</f>
        <v>0.28788989247607438</v>
      </c>
      <c r="R94" s="8">
        <f>IF(ISBLANK('3.1 Nominal capital stock'!R94),NA(),'3.1 Nominal capital stock'!R94/'Historical population and GDP'!$L91/1000000)</f>
        <v>0.72351625826171018</v>
      </c>
      <c r="T94" s="17"/>
      <c r="U94" s="17"/>
      <c r="V94" s="17"/>
      <c r="W94" s="17"/>
      <c r="X94" s="17"/>
      <c r="Y94" s="17"/>
    </row>
    <row r="95" spans="1:25">
      <c r="A95" s="4">
        <f t="shared" si="1"/>
        <v>1957</v>
      </c>
      <c r="B95" s="8">
        <f>IF(ISBLANK('3.1 Nominal capital stock'!B95),NA(),'3.1 Nominal capital stock'!B95/'Historical population and GDP'!$L92/1000000)</f>
        <v>6.3427465405895583E-2</v>
      </c>
      <c r="C95" s="8">
        <f>IF(ISBLANK('3.1 Nominal capital stock'!C95),NA(),'3.1 Nominal capital stock'!C95/'Historical population and GDP'!$L92/1000000)</f>
        <v>8.7085850871228318E-2</v>
      </c>
      <c r="D95" s="8">
        <f>IF(ISBLANK('3.1 Nominal capital stock'!D95),NA(),'3.1 Nominal capital stock'!D95/'Historical population and GDP'!$L92/1000000)</f>
        <v>0.15051331627712389</v>
      </c>
      <c r="E95" s="8">
        <f>IF(ISBLANK('3.1 Nominal capital stock'!E95),NA(),'3.1 Nominal capital stock'!E95/'Historical population and GDP'!$L92/1000000)</f>
        <v>5.2392416645071355E-2</v>
      </c>
      <c r="F95" s="8">
        <f>IF(ISBLANK('3.1 Nominal capital stock'!F95),NA(),'3.1 Nominal capital stock'!F95/'Historical population and GDP'!$L92/1000000)</f>
        <v>0.12871274640652491</v>
      </c>
      <c r="G95" s="8">
        <f>IF(ISBLANK('3.1 Nominal capital stock'!G95),NA(),'3.1 Nominal capital stock'!G95/'Historical population and GDP'!$L92/1000000)</f>
        <v>8.9114183959483173E-2</v>
      </c>
      <c r="H95" s="8">
        <f>IF(ISBLANK('3.1 Nominal capital stock'!H95),NA(),'3.1 Nominal capital stock'!H95/'Historical population and GDP'!$L92/1000000)</f>
        <v>2.7745763125890596E-2</v>
      </c>
      <c r="I95" s="8">
        <f>IF(ISBLANK('3.1 Nominal capital stock'!I95),NA(),'3.1 Nominal capital stock'!I95/'Historical population and GDP'!$L92/1000000)</f>
        <v>4.5647808043809926E-2</v>
      </c>
      <c r="J95" s="26">
        <f>IF(ISBLANK('3.1 Nominal capital stock'!J95),NA(),'3.1 Nominal capital stock'!J95/'Historical population and GDP'!$L92/1000000)</f>
        <v>5.0243987902777468E-2</v>
      </c>
      <c r="K95" s="8" t="e">
        <f>IF(ISBLANK('3.1 Nominal capital stock'!K95),NA(),'3.1 Nominal capital stock'!K95/'Historical population and GDP'!$L92/1000000)</f>
        <v>#N/A</v>
      </c>
      <c r="L95" s="8">
        <f>IF(ISBLANK('3.1 Nominal capital stock'!L95),NA(),'3.1 Nominal capital stock'!L95/'Historical population and GDP'!$L92/1000000)</f>
        <v>6.407974065664962E-2</v>
      </c>
      <c r="M95" s="8">
        <f>IF(ISBLANK('3.1 Nominal capital stock'!M95),NA(),'3.1 Nominal capital stock'!M95/'Historical population and GDP'!$L92/1000000)</f>
        <v>0.13662668330341077</v>
      </c>
      <c r="N95" s="8" t="e">
        <f>IF(ISBLANK('3.1 Nominal capital stock'!N95),NA(),'3.1 Nominal capital stock'!N95/'Historical population and GDP'!$L92/1000000)</f>
        <v>#N/A</v>
      </c>
      <c r="O95" s="8"/>
      <c r="P95" s="8">
        <f>IF(ISBLANK('3.1 Nominal capital stock'!P95),NA(),'3.1 Nominal capital stock'!P95/'Historical population and GDP'!$L92/1000000)</f>
        <v>0.44847842641409391</v>
      </c>
      <c r="Q95" s="8">
        <f>IF(ISBLANK('3.1 Nominal capital stock'!Q95),NA(),'3.1 Nominal capital stock'!Q95/'Historical population and GDP'!$L92/1000000)</f>
        <v>0.29659821990664781</v>
      </c>
      <c r="R95" s="8">
        <f>IF(ISBLANK('3.1 Nominal capital stock'!R95),NA(),'3.1 Nominal capital stock'!R95/'Historical population and GDP'!$L92/1000000)</f>
        <v>0.74507664632074178</v>
      </c>
      <c r="T95" s="17"/>
      <c r="U95" s="17"/>
      <c r="V95" s="17"/>
      <c r="W95" s="17"/>
      <c r="X95" s="17"/>
      <c r="Y95" s="17"/>
    </row>
    <row r="96" spans="1:25">
      <c r="A96" s="4">
        <f t="shared" si="1"/>
        <v>1958</v>
      </c>
      <c r="B96" s="8">
        <f>IF(ISBLANK('3.1 Nominal capital stock'!B96),NA(),'3.1 Nominal capital stock'!B96/'Historical population and GDP'!$L93/1000000)</f>
        <v>6.485317273772534E-2</v>
      </c>
      <c r="C96" s="8">
        <f>IF(ISBLANK('3.1 Nominal capital stock'!C96),NA(),'3.1 Nominal capital stock'!C96/'Historical population and GDP'!$L93/1000000)</f>
        <v>8.7786294378207647E-2</v>
      </c>
      <c r="D96" s="8">
        <f>IF(ISBLANK('3.1 Nominal capital stock'!D96),NA(),'3.1 Nominal capital stock'!D96/'Historical population and GDP'!$L93/1000000)</f>
        <v>0.15263946711593299</v>
      </c>
      <c r="E96" s="8">
        <f>IF(ISBLANK('3.1 Nominal capital stock'!E96),NA(),'3.1 Nominal capital stock'!E96/'Historical population and GDP'!$L93/1000000)</f>
        <v>4.6878263059909928E-2</v>
      </c>
      <c r="F96" s="8">
        <f>IF(ISBLANK('3.1 Nominal capital stock'!F96),NA(),'3.1 Nominal capital stock'!F96/'Historical population and GDP'!$L93/1000000)</f>
        <v>0.13362513949256802</v>
      </c>
      <c r="G96" s="8">
        <f>IF(ISBLANK('3.1 Nominal capital stock'!G96),NA(),'3.1 Nominal capital stock'!G96/'Historical population and GDP'!$L93/1000000)</f>
        <v>8.8137333387824882E-2</v>
      </c>
      <c r="H96" s="8">
        <f>IF(ISBLANK('3.1 Nominal capital stock'!H96),NA(),'3.1 Nominal capital stock'!H96/'Historical population and GDP'!$L93/1000000)</f>
        <v>2.8588702562498583E-2</v>
      </c>
      <c r="I96" s="8">
        <f>IF(ISBLANK('3.1 Nominal capital stock'!I96),NA(),'3.1 Nominal capital stock'!I96/'Historical population and GDP'!$L93/1000000)</f>
        <v>4.5860249932019932E-2</v>
      </c>
      <c r="J96" s="26">
        <f>IF(ISBLANK('3.1 Nominal capital stock'!J96),NA(),'3.1 Nominal capital stock'!J96/'Historical population and GDP'!$L93/1000000)</f>
        <v>5.0710581613682519E-2</v>
      </c>
      <c r="K96" s="8" t="e">
        <f>IF(ISBLANK('3.1 Nominal capital stock'!K96),NA(),'3.1 Nominal capital stock'!K96/'Historical population and GDP'!$L93/1000000)</f>
        <v>#N/A</v>
      </c>
      <c r="L96" s="8">
        <f>IF(ISBLANK('3.1 Nominal capital stock'!L96),NA(),'3.1 Nominal capital stock'!L96/'Historical population and GDP'!$L93/1000000)</f>
        <v>6.5646007183836466E-2</v>
      </c>
      <c r="M96" s="8">
        <f>IF(ISBLANK('3.1 Nominal capital stock'!M96),NA(),'3.1 Nominal capital stock'!M96/'Historical population and GDP'!$L93/1000000)</f>
        <v>0.13268932086449081</v>
      </c>
      <c r="N96" s="8" t="e">
        <f>IF(ISBLANK('3.1 Nominal capital stock'!N96),NA(),'3.1 Nominal capital stock'!N96/'Historical population and GDP'!$L93/1000000)</f>
        <v>#N/A</v>
      </c>
      <c r="O96" s="8"/>
      <c r="P96" s="8">
        <f>IF(ISBLANK('3.1 Nominal capital stock'!P96),NA(),'3.1 Nominal capital stock'!P96/'Historical population and GDP'!$L93/1000000)</f>
        <v>0.44986890561873438</v>
      </c>
      <c r="Q96" s="8">
        <f>IF(ISBLANK('3.1 Nominal capital stock'!Q96),NA(),'3.1 Nominal capital stock'!Q96/'Historical population and GDP'!$L93/1000000)</f>
        <v>0.29490615959402972</v>
      </c>
      <c r="R96" s="8">
        <f>IF(ISBLANK('3.1 Nominal capital stock'!R96),NA(),'3.1 Nominal capital stock'!R96/'Historical population and GDP'!$L93/1000000)</f>
        <v>0.74477506521276404</v>
      </c>
      <c r="T96" s="17"/>
      <c r="U96" s="17"/>
      <c r="V96" s="17"/>
      <c r="W96" s="17"/>
      <c r="X96" s="17"/>
      <c r="Y96" s="17"/>
    </row>
    <row r="97" spans="1:25">
      <c r="A97" s="4">
        <f t="shared" si="1"/>
        <v>1959</v>
      </c>
      <c r="B97" s="8">
        <f>IF(ISBLANK('3.1 Nominal capital stock'!B97),NA(),'3.1 Nominal capital stock'!B97/'Historical population and GDP'!$L94/1000000)</f>
        <v>6.6540168034296174E-2</v>
      </c>
      <c r="C97" s="8">
        <f>IF(ISBLANK('3.1 Nominal capital stock'!C97),NA(),'3.1 Nominal capital stock'!C97/'Historical population and GDP'!$L94/1000000)</f>
        <v>8.9132118461324877E-2</v>
      </c>
      <c r="D97" s="8">
        <f>IF(ISBLANK('3.1 Nominal capital stock'!D97),NA(),'3.1 Nominal capital stock'!D97/'Historical population and GDP'!$L94/1000000)</f>
        <v>0.15567228649562107</v>
      </c>
      <c r="E97" s="8">
        <f>IF(ISBLANK('3.1 Nominal capital stock'!E97),NA(),'3.1 Nominal capital stock'!E97/'Historical population and GDP'!$L94/1000000)</f>
        <v>4.6699059454903706E-2</v>
      </c>
      <c r="F97" s="8">
        <f>IF(ISBLANK('3.1 Nominal capital stock'!F97),NA(),'3.1 Nominal capital stock'!F97/'Historical population and GDP'!$L94/1000000)</f>
        <v>0.13296337501733527</v>
      </c>
      <c r="G97" s="8">
        <f>IF(ISBLANK('3.1 Nominal capital stock'!G97),NA(),'3.1 Nominal capital stock'!G97/'Historical population and GDP'!$L94/1000000)</f>
        <v>8.5136975184174568E-2</v>
      </c>
      <c r="H97" s="8">
        <f>IF(ISBLANK('3.1 Nominal capital stock'!H97),NA(),'3.1 Nominal capital stock'!H97/'Historical population and GDP'!$L94/1000000)</f>
        <v>2.9442584913466293E-2</v>
      </c>
      <c r="I97" s="8">
        <f>IF(ISBLANK('3.1 Nominal capital stock'!I97),NA(),'3.1 Nominal capital stock'!I97/'Historical population and GDP'!$L94/1000000)</f>
        <v>4.6421225659461406E-2</v>
      </c>
      <c r="J97" s="26">
        <f>IF(ISBLANK('3.1 Nominal capital stock'!J97),NA(),'3.1 Nominal capital stock'!J97/'Historical population and GDP'!$L94/1000000)</f>
        <v>5.0876005348569425E-2</v>
      </c>
      <c r="K97" s="8" t="e">
        <f>IF(ISBLANK('3.1 Nominal capital stock'!K97),NA(),'3.1 Nominal capital stock'!K97/'Historical population and GDP'!$L94/1000000)</f>
        <v>#N/A</v>
      </c>
      <c r="L97" s="8">
        <f>IF(ISBLANK('3.1 Nominal capital stock'!L97),NA(),'3.1 Nominal capital stock'!L97/'Historical population and GDP'!$L94/1000000)</f>
        <v>6.7723731795087297E-2</v>
      </c>
      <c r="M97" s="8">
        <f>IF(ISBLANK('3.1 Nominal capital stock'!M97),NA(),'3.1 Nominal capital stock'!M97/'Historical population and GDP'!$L94/1000000)</f>
        <v>0.12893252784032752</v>
      </c>
      <c r="N97" s="8" t="e">
        <f>IF(ISBLANK('3.1 Nominal capital stock'!N97),NA(),'3.1 Nominal capital stock'!N97/'Historical population and GDP'!$L94/1000000)</f>
        <v>#N/A</v>
      </c>
      <c r="O97" s="8"/>
      <c r="P97" s="8">
        <f>IF(ISBLANK('3.1 Nominal capital stock'!P97),NA(),'3.1 Nominal capital stock'!P97/'Historical population and GDP'!$L94/1000000)</f>
        <v>0.44991428106550085</v>
      </c>
      <c r="Q97" s="8">
        <f>IF(ISBLANK('3.1 Nominal capital stock'!Q97),NA(),'3.1 Nominal capital stock'!Q97/'Historical population and GDP'!$L94/1000000)</f>
        <v>0.29395349064344561</v>
      </c>
      <c r="R97" s="8">
        <f>IF(ISBLANK('3.1 Nominal capital stock'!R97),NA(),'3.1 Nominal capital stock'!R97/'Historical population and GDP'!$L94/1000000)</f>
        <v>0.74386777170894658</v>
      </c>
      <c r="T97" s="17"/>
      <c r="U97" s="17"/>
      <c r="V97" s="17"/>
      <c r="W97" s="17"/>
      <c r="X97" s="17"/>
      <c r="Y97" s="17"/>
    </row>
    <row r="98" spans="1:25">
      <c r="A98" s="4">
        <f t="shared" si="1"/>
        <v>1960</v>
      </c>
      <c r="B98" s="8">
        <f>IF(ISBLANK('3.1 Nominal capital stock'!B98),NA(),'3.1 Nominal capital stock'!B98/'Historical population and GDP'!$L95/1000000)</f>
        <v>6.9147478663477493E-2</v>
      </c>
      <c r="C98" s="8">
        <f>IF(ISBLANK('3.1 Nominal capital stock'!C98),NA(),'3.1 Nominal capital stock'!C98/'Historical population and GDP'!$L95/1000000)</f>
        <v>8.863833306663374E-2</v>
      </c>
      <c r="D98" s="8">
        <f>IF(ISBLANK('3.1 Nominal capital stock'!D98),NA(),'3.1 Nominal capital stock'!D98/'Historical population and GDP'!$L95/1000000)</f>
        <v>0.15778581173011122</v>
      </c>
      <c r="E98" s="8">
        <f>IF(ISBLANK('3.1 Nominal capital stock'!E98),NA(),'3.1 Nominal capital stock'!E98/'Historical population and GDP'!$L95/1000000)</f>
        <v>4.3301795204995872E-2</v>
      </c>
      <c r="F98" s="8">
        <f>IF(ISBLANK('3.1 Nominal capital stock'!F98),NA(),'3.1 Nominal capital stock'!F98/'Historical population and GDP'!$L95/1000000)</f>
        <v>0.13520638529740858</v>
      </c>
      <c r="G98" s="8">
        <f>IF(ISBLANK('3.1 Nominal capital stock'!G98),NA(),'3.1 Nominal capital stock'!G98/'Historical population and GDP'!$L95/1000000)</f>
        <v>8.2782787337655289E-2</v>
      </c>
      <c r="H98" s="8">
        <f>IF(ISBLANK('3.1 Nominal capital stock'!H98),NA(),'3.1 Nominal capital stock'!H98/'Historical population and GDP'!$L95/1000000)</f>
        <v>2.968106974865142E-2</v>
      </c>
      <c r="I98" s="8">
        <f>IF(ISBLANK('3.1 Nominal capital stock'!I98),NA(),'3.1 Nominal capital stock'!I98/'Historical population and GDP'!$L95/1000000)</f>
        <v>4.7034331432551549E-2</v>
      </c>
      <c r="J98" s="26">
        <f>IF(ISBLANK('3.1 Nominal capital stock'!J98),NA(),'3.1 Nominal capital stock'!J98/'Historical population and GDP'!$L95/1000000)</f>
        <v>5.195232976240205E-2</v>
      </c>
      <c r="K98" s="8" t="e">
        <f>IF(ISBLANK('3.1 Nominal capital stock'!K98),NA(),'3.1 Nominal capital stock'!K98/'Historical population and GDP'!$L95/1000000)</f>
        <v>#N/A</v>
      </c>
      <c r="L98" s="8">
        <f>IF(ISBLANK('3.1 Nominal capital stock'!L98),NA(),'3.1 Nominal capital stock'!L98/'Historical population and GDP'!$L95/1000000)</f>
        <v>6.8969793667244886E-2</v>
      </c>
      <c r="M98" s="8">
        <f>IF(ISBLANK('3.1 Nominal capital stock'!M98),NA(),'3.1 Nominal capital stock'!M98/'Historical population and GDP'!$L95/1000000)</f>
        <v>0.12716604327566081</v>
      </c>
      <c r="N98" s="8" t="e">
        <f>IF(ISBLANK('3.1 Nominal capital stock'!N98),NA(),'3.1 Nominal capital stock'!N98/'Historical population and GDP'!$L95/1000000)</f>
        <v>#N/A</v>
      </c>
      <c r="O98" s="8"/>
      <c r="P98" s="8">
        <f>IF(ISBLANK('3.1 Nominal capital stock'!P98),NA(),'3.1 Nominal capital stock'!P98/'Historical population and GDP'!$L95/1000000)</f>
        <v>0.4487578493188224</v>
      </c>
      <c r="Q98" s="8">
        <f>IF(ISBLANK('3.1 Nominal capital stock'!Q98),NA(),'3.1 Nominal capital stock'!Q98/'Historical population and GDP'!$L95/1000000)</f>
        <v>0.29512249813785929</v>
      </c>
      <c r="R98" s="8">
        <f>IF(ISBLANK('3.1 Nominal capital stock'!R98),NA(),'3.1 Nominal capital stock'!R98/'Historical population and GDP'!$L95/1000000)</f>
        <v>0.74388034745668163</v>
      </c>
      <c r="T98" s="17"/>
      <c r="U98" s="17"/>
      <c r="V98" s="17"/>
      <c r="W98" s="17"/>
      <c r="X98" s="17"/>
      <c r="Y98" s="17"/>
    </row>
    <row r="99" spans="1:25">
      <c r="A99" s="4">
        <f t="shared" si="1"/>
        <v>1961</v>
      </c>
      <c r="B99" s="8">
        <f>IF(ISBLANK('3.1 Nominal capital stock'!B99),NA(),'3.1 Nominal capital stock'!B99/'Historical population and GDP'!$L96/1000000)</f>
        <v>6.9229043335221938E-2</v>
      </c>
      <c r="C99" s="8">
        <f>IF(ISBLANK('3.1 Nominal capital stock'!C99),NA(),'3.1 Nominal capital stock'!C99/'Historical population and GDP'!$L96/1000000)</f>
        <v>9.074480837030427E-2</v>
      </c>
      <c r="D99" s="8">
        <f>IF(ISBLANK('3.1 Nominal capital stock'!D99),NA(),'3.1 Nominal capital stock'!D99/'Historical population and GDP'!$L96/1000000)</f>
        <v>0.15997385170552619</v>
      </c>
      <c r="E99" s="8">
        <f>IF(ISBLANK('3.1 Nominal capital stock'!E99),NA(),'3.1 Nominal capital stock'!E99/'Historical population and GDP'!$L96/1000000)</f>
        <v>3.9795746179560276E-2</v>
      </c>
      <c r="F99" s="8">
        <f>IF(ISBLANK('3.1 Nominal capital stock'!F99),NA(),'3.1 Nominal capital stock'!F99/'Historical population and GDP'!$L96/1000000)</f>
        <v>0.13295604879072542</v>
      </c>
      <c r="G99" s="8">
        <f>IF(ISBLANK('3.1 Nominal capital stock'!G99),NA(),'3.1 Nominal capital stock'!G99/'Historical population and GDP'!$L96/1000000)</f>
        <v>8.0600725130434162E-2</v>
      </c>
      <c r="H99" s="8">
        <f>IF(ISBLANK('3.1 Nominal capital stock'!H99),NA(),'3.1 Nominal capital stock'!H99/'Historical population and GDP'!$L96/1000000)</f>
        <v>2.925605220109307E-2</v>
      </c>
      <c r="I99" s="8">
        <f>IF(ISBLANK('3.1 Nominal capital stock'!I99),NA(),'3.1 Nominal capital stock'!I99/'Historical population and GDP'!$L96/1000000)</f>
        <v>4.7017769098412439E-2</v>
      </c>
      <c r="J99" s="26">
        <f>IF(ISBLANK('3.1 Nominal capital stock'!J99),NA(),'3.1 Nominal capital stock'!J99/'Historical population and GDP'!$L96/1000000)</f>
        <v>5.2465924511942062E-2</v>
      </c>
      <c r="K99" s="8" t="e">
        <f>IF(ISBLANK('3.1 Nominal capital stock'!K99),NA(),'3.1 Nominal capital stock'!K99/'Historical population and GDP'!$L96/1000000)</f>
        <v>#N/A</v>
      </c>
      <c r="L99" s="8">
        <f>IF(ISBLANK('3.1 Nominal capital stock'!L99),NA(),'3.1 Nominal capital stock'!L99/'Historical population and GDP'!$L96/1000000)</f>
        <v>6.9090083290840168E-2</v>
      </c>
      <c r="M99" s="8">
        <f>IF(ISBLANK('3.1 Nominal capital stock'!M99),NA(),'3.1 Nominal capital stock'!M99/'Historical population and GDP'!$L96/1000000)</f>
        <v>0.12385203894426387</v>
      </c>
      <c r="N99" s="8" t="e">
        <f>IF(ISBLANK('3.1 Nominal capital stock'!N99),NA(),'3.1 Nominal capital stock'!N99/'Historical population and GDP'!$L96/1000000)</f>
        <v>#N/A</v>
      </c>
      <c r="O99" s="8"/>
      <c r="P99" s="8">
        <f>IF(ISBLANK('3.1 Nominal capital stock'!P99),NA(),'3.1 Nominal capital stock'!P99/'Historical population and GDP'!$L96/1000000)</f>
        <v>0.44258242400733916</v>
      </c>
      <c r="Q99" s="8">
        <f>IF(ISBLANK('3.1 Nominal capital stock'!Q99),NA(),'3.1 Nominal capital stock'!Q99/'Historical population and GDP'!$L96/1000000)</f>
        <v>0.29242581584545851</v>
      </c>
      <c r="R99" s="8">
        <f>IF(ISBLANK('3.1 Nominal capital stock'!R99),NA(),'3.1 Nominal capital stock'!R99/'Historical population and GDP'!$L96/1000000)</f>
        <v>0.73500823985279773</v>
      </c>
      <c r="T99" s="17"/>
      <c r="U99" s="17"/>
      <c r="V99" s="17"/>
      <c r="W99" s="17"/>
      <c r="X99" s="17"/>
      <c r="Y99" s="17"/>
    </row>
    <row r="100" spans="1:25">
      <c r="A100" s="4">
        <f t="shared" si="1"/>
        <v>1962</v>
      </c>
      <c r="B100" s="8">
        <f>IF(ISBLANK('3.1 Nominal capital stock'!B100),NA(),'3.1 Nominal capital stock'!B100/'Historical population and GDP'!$L97/1000000)</f>
        <v>6.9550320991786957E-2</v>
      </c>
      <c r="C100" s="8">
        <f>IF(ISBLANK('3.1 Nominal capital stock'!C100),NA(),'3.1 Nominal capital stock'!C100/'Historical population and GDP'!$L97/1000000)</f>
        <v>9.4149698086402833E-2</v>
      </c>
      <c r="D100" s="8">
        <f>IF(ISBLANK('3.1 Nominal capital stock'!D100),NA(),'3.1 Nominal capital stock'!D100/'Historical population and GDP'!$L97/1000000)</f>
        <v>0.16370001907818976</v>
      </c>
      <c r="E100" s="8">
        <f>IF(ISBLANK('3.1 Nominal capital stock'!E100),NA(),'3.1 Nominal capital stock'!E100/'Historical population and GDP'!$L97/1000000)</f>
        <v>3.7822316650128932E-2</v>
      </c>
      <c r="F100" s="8">
        <f>IF(ISBLANK('3.1 Nominal capital stock'!F100),NA(),'3.1 Nominal capital stock'!F100/'Historical population and GDP'!$L97/1000000)</f>
        <v>0.13228860683387736</v>
      </c>
      <c r="G100" s="8">
        <f>IF(ISBLANK('3.1 Nominal capital stock'!G100),NA(),'3.1 Nominal capital stock'!G100/'Historical population and GDP'!$L97/1000000)</f>
        <v>8.0228886869822033E-2</v>
      </c>
      <c r="H100" s="8">
        <f>IF(ISBLANK('3.1 Nominal capital stock'!H100),NA(),'3.1 Nominal capital stock'!H100/'Historical population and GDP'!$L97/1000000)</f>
        <v>2.9562172134087308E-2</v>
      </c>
      <c r="I100" s="8">
        <f>IF(ISBLANK('3.1 Nominal capital stock'!I100),NA(),'3.1 Nominal capital stock'!I100/'Historical population and GDP'!$L97/1000000)</f>
        <v>4.8213382677601536E-2</v>
      </c>
      <c r="J100" s="26">
        <f>IF(ISBLANK('3.1 Nominal capital stock'!J100),NA(),'3.1 Nominal capital stock'!J100/'Historical population and GDP'!$L97/1000000)</f>
        <v>5.3094377164353397E-2</v>
      </c>
      <c r="K100" s="8" t="e">
        <f>IF(ISBLANK('3.1 Nominal capital stock'!K100),NA(),'3.1 Nominal capital stock'!K100/'Historical population and GDP'!$L97/1000000)</f>
        <v>#N/A</v>
      </c>
      <c r="L100" s="8">
        <f>IF(ISBLANK('3.1 Nominal capital stock'!L100),NA(),'3.1 Nominal capital stock'!L100/'Historical population and GDP'!$L97/1000000)</f>
        <v>6.9008520678167401E-2</v>
      </c>
      <c r="M100" s="8">
        <f>IF(ISBLANK('3.1 Nominal capital stock'!M100),NA(),'3.1 Nominal capital stock'!M100/'Historical population and GDP'!$L97/1000000)</f>
        <v>0.12194066578398913</v>
      </c>
      <c r="N100" s="8" t="e">
        <f>IF(ISBLANK('3.1 Nominal capital stock'!N100),NA(),'3.1 Nominal capital stock'!N100/'Historical population and GDP'!$L97/1000000)</f>
        <v>#N/A</v>
      </c>
      <c r="O100" s="8"/>
      <c r="P100" s="8">
        <f>IF(ISBLANK('3.1 Nominal capital stock'!P100),NA(),'3.1 Nominal capital stock'!P100/'Historical population and GDP'!$L97/1000000)</f>
        <v>0.44360200156610541</v>
      </c>
      <c r="Q100" s="8">
        <f>IF(ISBLANK('3.1 Nominal capital stock'!Q100),NA(),'3.1 Nominal capital stock'!Q100/'Historical population and GDP'!$L97/1000000)</f>
        <v>0.29225694630411148</v>
      </c>
      <c r="R100" s="8">
        <f>IF(ISBLANK('3.1 Nominal capital stock'!R100),NA(),'3.1 Nominal capital stock'!R100/'Historical population and GDP'!$L97/1000000)</f>
        <v>0.73585894787021688</v>
      </c>
      <c r="T100" s="17"/>
      <c r="U100" s="17"/>
      <c r="V100" s="17"/>
      <c r="W100" s="17"/>
      <c r="X100" s="17"/>
      <c r="Y100" s="17"/>
    </row>
    <row r="101" spans="1:25">
      <c r="A101" s="4">
        <f t="shared" si="1"/>
        <v>1963</v>
      </c>
      <c r="B101" s="8">
        <f>IF(ISBLANK('3.1 Nominal capital stock'!B101),NA(),'3.1 Nominal capital stock'!B101/'Historical population and GDP'!$L98/1000000)</f>
        <v>6.7106556434873968E-2</v>
      </c>
      <c r="C101" s="8">
        <f>IF(ISBLANK('3.1 Nominal capital stock'!C101),NA(),'3.1 Nominal capital stock'!C101/'Historical population and GDP'!$L98/1000000)</f>
        <v>9.4011490954598001E-2</v>
      </c>
      <c r="D101" s="8">
        <f>IF(ISBLANK('3.1 Nominal capital stock'!D101),NA(),'3.1 Nominal capital stock'!D101/'Historical population and GDP'!$L98/1000000)</f>
        <v>0.16111804738947197</v>
      </c>
      <c r="E101" s="8">
        <f>IF(ISBLANK('3.1 Nominal capital stock'!E101),NA(),'3.1 Nominal capital stock'!E101/'Historical population and GDP'!$L98/1000000)</f>
        <v>3.4336912489904399E-2</v>
      </c>
      <c r="F101" s="8">
        <f>IF(ISBLANK('3.1 Nominal capital stock'!F101),NA(),'3.1 Nominal capital stock'!F101/'Historical population and GDP'!$L98/1000000)</f>
        <v>0.12536885706068773</v>
      </c>
      <c r="G101" s="8">
        <f>IF(ISBLANK('3.1 Nominal capital stock'!G101),NA(),'3.1 Nominal capital stock'!G101/'Historical population and GDP'!$L98/1000000)</f>
        <v>7.7043954433482872E-2</v>
      </c>
      <c r="H101" s="8">
        <f>IF(ISBLANK('3.1 Nominal capital stock'!H101),NA(),'3.1 Nominal capital stock'!H101/'Historical population and GDP'!$L98/1000000)</f>
        <v>2.871684216281082E-2</v>
      </c>
      <c r="I101" s="8">
        <f>IF(ISBLANK('3.1 Nominal capital stock'!I101),NA(),'3.1 Nominal capital stock'!I101/'Historical population and GDP'!$L98/1000000)</f>
        <v>4.7093815552633707E-2</v>
      </c>
      <c r="J101" s="26">
        <f>IF(ISBLANK('3.1 Nominal capital stock'!J101),NA(),'3.1 Nominal capital stock'!J101/'Historical population and GDP'!$L98/1000000)</f>
        <v>5.2287109027209282E-2</v>
      </c>
      <c r="K101" s="8" t="e">
        <f>IF(ISBLANK('3.1 Nominal capital stock'!K101),NA(),'3.1 Nominal capital stock'!K101/'Historical population and GDP'!$L98/1000000)</f>
        <v>#N/A</v>
      </c>
      <c r="L101" s="8">
        <f>IF(ISBLANK('3.1 Nominal capital stock'!L101),NA(),'3.1 Nominal capital stock'!L101/'Historical population and GDP'!$L98/1000000)</f>
        <v>6.7443053568590081E-2</v>
      </c>
      <c r="M101" s="8">
        <f>IF(ISBLANK('3.1 Nominal capital stock'!M101),NA(),'3.1 Nominal capital stock'!M101/'Historical population and GDP'!$L98/1000000)</f>
        <v>0.1138140000441038</v>
      </c>
      <c r="N101" s="8" t="e">
        <f>IF(ISBLANK('3.1 Nominal capital stock'!N101),NA(),'3.1 Nominal capital stock'!N101/'Historical population and GDP'!$L98/1000000)</f>
        <v>#N/A</v>
      </c>
      <c r="O101" s="8"/>
      <c r="P101" s="8">
        <f>IF(ISBLANK('3.1 Nominal capital stock'!P101),NA(),'3.1 Nominal capital stock'!P101/'Historical population and GDP'!$L98/1000000)</f>
        <v>0.42658461353635785</v>
      </c>
      <c r="Q101" s="8">
        <f>IF(ISBLANK('3.1 Nominal capital stock'!Q101),NA(),'3.1 Nominal capital stock'!Q101/'Historical population and GDP'!$L98/1000000)</f>
        <v>0.28063797819253689</v>
      </c>
      <c r="R101" s="8">
        <f>IF(ISBLANK('3.1 Nominal capital stock'!R101),NA(),'3.1 Nominal capital stock'!R101/'Historical population and GDP'!$L98/1000000)</f>
        <v>0.70722259172889457</v>
      </c>
      <c r="T101" s="17"/>
      <c r="U101" s="17"/>
      <c r="V101" s="17"/>
      <c r="W101" s="17"/>
      <c r="X101" s="17"/>
      <c r="Y101" s="17"/>
    </row>
    <row r="102" spans="1:25">
      <c r="A102" s="4">
        <f t="shared" si="1"/>
        <v>1964</v>
      </c>
      <c r="B102" s="8">
        <f>IF(ISBLANK('3.1 Nominal capital stock'!B102),NA(),'3.1 Nominal capital stock'!B102/'Historical population and GDP'!$L99/1000000)</f>
        <v>6.9549942156316533E-2</v>
      </c>
      <c r="C102" s="8">
        <f>IF(ISBLANK('3.1 Nominal capital stock'!C102),NA(),'3.1 Nominal capital stock'!C102/'Historical population and GDP'!$L99/1000000)</f>
        <v>9.6803282876458813E-2</v>
      </c>
      <c r="D102" s="8">
        <f>IF(ISBLANK('3.1 Nominal capital stock'!D102),NA(),'3.1 Nominal capital stock'!D102/'Historical population and GDP'!$L99/1000000)</f>
        <v>0.16635322503277533</v>
      </c>
      <c r="E102" s="8">
        <f>IF(ISBLANK('3.1 Nominal capital stock'!E102),NA(),'3.1 Nominal capital stock'!E102/'Historical population and GDP'!$L99/1000000)</f>
        <v>3.103622004267842E-2</v>
      </c>
      <c r="F102" s="8">
        <f>IF(ISBLANK('3.1 Nominal capital stock'!F102),NA(),'3.1 Nominal capital stock'!F102/'Historical population and GDP'!$L99/1000000)</f>
        <v>0.12801456923827856</v>
      </c>
      <c r="G102" s="8">
        <f>IF(ISBLANK('3.1 Nominal capital stock'!G102),NA(),'3.1 Nominal capital stock'!G102/'Historical population and GDP'!$L99/1000000)</f>
        <v>7.7524285334657439E-2</v>
      </c>
      <c r="H102" s="8">
        <f>IF(ISBLANK('3.1 Nominal capital stock'!H102),NA(),'3.1 Nominal capital stock'!H102/'Historical population and GDP'!$L99/1000000)</f>
        <v>2.9712371430989992E-2</v>
      </c>
      <c r="I102" s="8">
        <f>IF(ISBLANK('3.1 Nominal capital stock'!I102),NA(),'3.1 Nominal capital stock'!I102/'Historical population and GDP'!$L99/1000000)</f>
        <v>4.8539090201191598E-2</v>
      </c>
      <c r="J102" s="26">
        <f>IF(ISBLANK('3.1 Nominal capital stock'!J102),NA(),'3.1 Nominal capital stock'!J102/'Historical population and GDP'!$L99/1000000)</f>
        <v>5.4748591263098029E-2</v>
      </c>
      <c r="K102" s="8" t="e">
        <f>IF(ISBLANK('3.1 Nominal capital stock'!K102),NA(),'3.1 Nominal capital stock'!K102/'Historical population and GDP'!$L99/1000000)</f>
        <v>#N/A</v>
      </c>
      <c r="L102" s="8">
        <f>IF(ISBLANK('3.1 Nominal capital stock'!L102),NA(),'3.1 Nominal capital stock'!L102/'Historical population and GDP'!$L99/1000000)</f>
        <v>7.065387274726545E-2</v>
      </c>
      <c r="M102" s="8">
        <f>IF(ISBLANK('3.1 Nominal capital stock'!M102),NA(),'3.1 Nominal capital stock'!M102/'Historical population and GDP'!$L99/1000000)</f>
        <v>0.11190152309767565</v>
      </c>
      <c r="N102" s="8" t="e">
        <f>IF(ISBLANK('3.1 Nominal capital stock'!N102),NA(),'3.1 Nominal capital stock'!N102/'Historical population and GDP'!$L99/1000000)</f>
        <v>#N/A</v>
      </c>
      <c r="O102" s="8"/>
      <c r="P102" s="8">
        <f>IF(ISBLANK('3.1 Nominal capital stock'!P102),NA(),'3.1 Nominal capital stock'!P102/'Historical population and GDP'!$L99/1000000)</f>
        <v>0.43264067107937976</v>
      </c>
      <c r="Q102" s="8">
        <f>IF(ISBLANK('3.1 Nominal capital stock'!Q102),NA(),'3.1 Nominal capital stock'!Q102/'Historical population and GDP'!$L99/1000000)</f>
        <v>0.28584307730923075</v>
      </c>
      <c r="R102" s="8">
        <f>IF(ISBLANK('3.1 Nominal capital stock'!R102),NA(),'3.1 Nominal capital stock'!R102/'Historical population and GDP'!$L99/1000000)</f>
        <v>0.7184837483886104</v>
      </c>
      <c r="T102" s="17"/>
      <c r="U102" s="17"/>
      <c r="V102" s="17"/>
      <c r="W102" s="17"/>
      <c r="X102" s="17"/>
      <c r="Y102" s="17"/>
    </row>
    <row r="103" spans="1:25">
      <c r="A103" s="4">
        <f t="shared" si="1"/>
        <v>1965</v>
      </c>
      <c r="B103" s="8">
        <f>IF(ISBLANK('3.1 Nominal capital stock'!B103),NA(),'3.1 Nominal capital stock'!B103/'Historical population and GDP'!$L100/1000000)</f>
        <v>7.035870989346707E-2</v>
      </c>
      <c r="C103" s="8">
        <f>IF(ISBLANK('3.1 Nominal capital stock'!C103),NA(),'3.1 Nominal capital stock'!C103/'Historical population and GDP'!$L100/1000000)</f>
        <v>9.9122305947106873E-2</v>
      </c>
      <c r="D103" s="8">
        <f>IF(ISBLANK('3.1 Nominal capital stock'!D103),NA(),'3.1 Nominal capital stock'!D103/'Historical population and GDP'!$L100/1000000)</f>
        <v>0.16948101584057393</v>
      </c>
      <c r="E103" s="8">
        <f>IF(ISBLANK('3.1 Nominal capital stock'!E103),NA(),'3.1 Nominal capital stock'!E103/'Historical population and GDP'!$L100/1000000)</f>
        <v>2.9257329336376814E-2</v>
      </c>
      <c r="F103" s="8">
        <f>IF(ISBLANK('3.1 Nominal capital stock'!F103),NA(),'3.1 Nominal capital stock'!F103/'Historical population and GDP'!$L100/1000000)</f>
        <v>0.12920173157876327</v>
      </c>
      <c r="G103" s="8">
        <f>IF(ISBLANK('3.1 Nominal capital stock'!G103),NA(),'3.1 Nominal capital stock'!G103/'Historical population and GDP'!$L100/1000000)</f>
        <v>7.6523111259260479E-2</v>
      </c>
      <c r="H103" s="8">
        <f>IF(ISBLANK('3.1 Nominal capital stock'!H103),NA(),'3.1 Nominal capital stock'!H103/'Historical population and GDP'!$L100/1000000)</f>
        <v>2.973151405682246E-2</v>
      </c>
      <c r="I103" s="8">
        <f>IF(ISBLANK('3.1 Nominal capital stock'!I103),NA(),'3.1 Nominal capital stock'!I103/'Historical population and GDP'!$L100/1000000)</f>
        <v>4.9199504571163413E-2</v>
      </c>
      <c r="J103" s="26">
        <f>IF(ISBLANK('3.1 Nominal capital stock'!J103),NA(),'3.1 Nominal capital stock'!J103/'Historical population and GDP'!$L100/1000000)</f>
        <v>5.6136338317225955E-2</v>
      </c>
      <c r="K103" s="8" t="e">
        <f>IF(ISBLANK('3.1 Nominal capital stock'!K103),NA(),'3.1 Nominal capital stock'!K103/'Historical population and GDP'!$L100/1000000)</f>
        <v>#N/A</v>
      </c>
      <c r="L103" s="8">
        <f>IF(ISBLANK('3.1 Nominal capital stock'!L103),NA(),'3.1 Nominal capital stock'!L103/'Historical population and GDP'!$L100/1000000)</f>
        <v>7.2501126652695036E-2</v>
      </c>
      <c r="M103" s="8">
        <f>IF(ISBLANK('3.1 Nominal capital stock'!M103),NA(),'3.1 Nominal capital stock'!M103/'Historical population and GDP'!$L100/1000000)</f>
        <v>0.10779764088829633</v>
      </c>
      <c r="N103" s="8" t="e">
        <f>IF(ISBLANK('3.1 Nominal capital stock'!N103),NA(),'3.1 Nominal capital stock'!N103/'Historical population and GDP'!$L100/1000000)</f>
        <v>#N/A</v>
      </c>
      <c r="O103" s="8"/>
      <c r="P103" s="8">
        <f>IF(ISBLANK('3.1 Nominal capital stock'!P103),NA(),'3.1 Nominal capital stock'!P103/'Historical population and GDP'!$L100/1000000)</f>
        <v>0.434194702071797</v>
      </c>
      <c r="Q103" s="8">
        <f>IF(ISBLANK('3.1 Nominal capital stock'!Q103),NA(),'3.1 Nominal capital stock'!Q103/'Historical population and GDP'!$L100/1000000)</f>
        <v>0.28563461042938071</v>
      </c>
      <c r="R103" s="8">
        <f>IF(ISBLANK('3.1 Nominal capital stock'!R103),NA(),'3.1 Nominal capital stock'!R103/'Historical population and GDP'!$L100/1000000)</f>
        <v>0.71982931250117765</v>
      </c>
      <c r="T103" s="17"/>
      <c r="U103" s="17"/>
      <c r="V103" s="17"/>
      <c r="W103" s="17"/>
      <c r="X103" s="17"/>
      <c r="Y103" s="17"/>
    </row>
    <row r="104" spans="1:25">
      <c r="A104" s="4">
        <f t="shared" si="1"/>
        <v>1966</v>
      </c>
      <c r="B104" s="8">
        <f>IF(ISBLANK('3.1 Nominal capital stock'!B104),NA(),'3.1 Nominal capital stock'!B104/'Historical population and GDP'!$L101/1000000)</f>
        <v>7.2540028020373806E-2</v>
      </c>
      <c r="C104" s="8">
        <f>IF(ISBLANK('3.1 Nominal capital stock'!C104),NA(),'3.1 Nominal capital stock'!C104/'Historical population and GDP'!$L101/1000000)</f>
        <v>9.7964110850567068E-2</v>
      </c>
      <c r="D104" s="8">
        <f>IF(ISBLANK('3.1 Nominal capital stock'!D104),NA(),'3.1 Nominal capital stock'!D104/'Historical population and GDP'!$L101/1000000)</f>
        <v>0.1705041388709409</v>
      </c>
      <c r="E104" s="8">
        <f>IF(ISBLANK('3.1 Nominal capital stock'!E104),NA(),'3.1 Nominal capital stock'!E104/'Historical population and GDP'!$L101/1000000)</f>
        <v>2.7735741737591239E-2</v>
      </c>
      <c r="F104" s="8">
        <f>IF(ISBLANK('3.1 Nominal capital stock'!F104),NA(),'3.1 Nominal capital stock'!F104/'Historical population and GDP'!$L101/1000000)</f>
        <v>0.13276492903264461</v>
      </c>
      <c r="G104" s="8">
        <f>IF(ISBLANK('3.1 Nominal capital stock'!G104),NA(),'3.1 Nominal capital stock'!G104/'Historical population and GDP'!$L101/1000000)</f>
        <v>7.4753683370489404E-2</v>
      </c>
      <c r="H104" s="8">
        <f>IF(ISBLANK('3.1 Nominal capital stock'!H104),NA(),'3.1 Nominal capital stock'!H104/'Historical population and GDP'!$L101/1000000)</f>
        <v>2.9680377322966731E-2</v>
      </c>
      <c r="I104" s="8">
        <f>IF(ISBLANK('3.1 Nominal capital stock'!I104),NA(),'3.1 Nominal capital stock'!I104/'Historical population and GDP'!$L101/1000000)</f>
        <v>4.8840807798350316E-2</v>
      </c>
      <c r="J104" s="26">
        <f>IF(ISBLANK('3.1 Nominal capital stock'!J104),NA(),'3.1 Nominal capital stock'!J104/'Historical population and GDP'!$L101/1000000)</f>
        <v>5.764544738459873E-2</v>
      </c>
      <c r="K104" s="8" t="e">
        <f>IF(ISBLANK('3.1 Nominal capital stock'!K104),NA(),'3.1 Nominal capital stock'!K104/'Historical population and GDP'!$L101/1000000)</f>
        <v>#N/A</v>
      </c>
      <c r="L104" s="8">
        <f>IF(ISBLANK('3.1 Nominal capital stock'!L104),NA(),'3.1 Nominal capital stock'!L104/'Historical population and GDP'!$L101/1000000)</f>
        <v>7.4215888849902392E-2</v>
      </c>
      <c r="M104" s="8">
        <f>IF(ISBLANK('3.1 Nominal capital stock'!M104),NA(),'3.1 Nominal capital stock'!M104/'Historical population and GDP'!$L101/1000000)</f>
        <v>0.10336729197243751</v>
      </c>
      <c r="N104" s="8" t="e">
        <f>IF(ISBLANK('3.1 Nominal capital stock'!N104),NA(),'3.1 Nominal capital stock'!N104/'Historical population and GDP'!$L101/1000000)</f>
        <v>#N/A</v>
      </c>
      <c r="O104" s="8"/>
      <c r="P104" s="8">
        <f>IF(ISBLANK('3.1 Nominal capital stock'!P104),NA(),'3.1 Nominal capital stock'!P104/'Historical population and GDP'!$L101/1000000)</f>
        <v>0.43543887033463285</v>
      </c>
      <c r="Q104" s="8">
        <f>IF(ISBLANK('3.1 Nominal capital stock'!Q104),NA(),'3.1 Nominal capital stock'!Q104/'Historical population and GDP'!$L101/1000000)</f>
        <v>0.28406943600528894</v>
      </c>
      <c r="R104" s="8">
        <f>IF(ISBLANK('3.1 Nominal capital stock'!R104),NA(),'3.1 Nominal capital stock'!R104/'Historical population and GDP'!$L101/1000000)</f>
        <v>0.7195083063399218</v>
      </c>
      <c r="T104" s="17"/>
      <c r="U104" s="17"/>
      <c r="V104" s="17"/>
      <c r="W104" s="17"/>
      <c r="X104" s="17"/>
      <c r="Y104" s="17"/>
    </row>
    <row r="105" spans="1:25">
      <c r="A105" s="4">
        <f t="shared" si="1"/>
        <v>1967</v>
      </c>
      <c r="B105" s="8">
        <f>IF(ISBLANK('3.1 Nominal capital stock'!B105),NA(),'3.1 Nominal capital stock'!B105/'Historical population and GDP'!$L102/1000000)</f>
        <v>7.5345437737511164E-2</v>
      </c>
      <c r="C105" s="8">
        <f>IF(ISBLANK('3.1 Nominal capital stock'!C105),NA(),'3.1 Nominal capital stock'!C105/'Historical population and GDP'!$L102/1000000)</f>
        <v>9.8319385791498959E-2</v>
      </c>
      <c r="D105" s="8">
        <f>IF(ISBLANK('3.1 Nominal capital stock'!D105),NA(),'3.1 Nominal capital stock'!D105/'Historical population and GDP'!$L102/1000000)</f>
        <v>0.17366482352901011</v>
      </c>
      <c r="E105" s="8">
        <f>IF(ISBLANK('3.1 Nominal capital stock'!E105),NA(),'3.1 Nominal capital stock'!E105/'Historical population and GDP'!$L102/1000000)</f>
        <v>2.7111126122896338E-2</v>
      </c>
      <c r="F105" s="8">
        <f>IF(ISBLANK('3.1 Nominal capital stock'!F105),NA(),'3.1 Nominal capital stock'!F105/'Historical population and GDP'!$L102/1000000)</f>
        <v>0.14458586924382261</v>
      </c>
      <c r="G105" s="8">
        <f>IF(ISBLANK('3.1 Nominal capital stock'!G105),NA(),'3.1 Nominal capital stock'!G105/'Historical population and GDP'!$L102/1000000)</f>
        <v>7.5052891037656957E-2</v>
      </c>
      <c r="H105" s="8">
        <f>IF(ISBLANK('3.1 Nominal capital stock'!H105),NA(),'3.1 Nominal capital stock'!H105/'Historical population and GDP'!$L102/1000000)</f>
        <v>2.9847505198357018E-2</v>
      </c>
      <c r="I105" s="8">
        <f>IF(ISBLANK('3.1 Nominal capital stock'!I105),NA(),'3.1 Nominal capital stock'!I105/'Historical population and GDP'!$L102/1000000)</f>
        <v>4.9965427972452993E-2</v>
      </c>
      <c r="J105" s="26">
        <f>IF(ISBLANK('3.1 Nominal capital stock'!J105),NA(),'3.1 Nominal capital stock'!J105/'Historical population and GDP'!$L102/1000000)</f>
        <v>6.0510950590854325E-2</v>
      </c>
      <c r="K105" s="8" t="e">
        <f>IF(ISBLANK('3.1 Nominal capital stock'!K105),NA(),'3.1 Nominal capital stock'!K105/'Historical population and GDP'!$L102/1000000)</f>
        <v>#N/A</v>
      </c>
      <c r="L105" s="8">
        <f>IF(ISBLANK('3.1 Nominal capital stock'!L105),NA(),'3.1 Nominal capital stock'!L105/'Historical population and GDP'!$L102/1000000)</f>
        <v>7.5131951372741854E-2</v>
      </c>
      <c r="M105" s="8">
        <f>IF(ISBLANK('3.1 Nominal capital stock'!M105),NA(),'3.1 Nominal capital stock'!M105/'Historical population and GDP'!$L102/1000000)</f>
        <v>0.10169645856166842</v>
      </c>
      <c r="N105" s="8" t="e">
        <f>IF(ISBLANK('3.1 Nominal capital stock'!N105),NA(),'3.1 Nominal capital stock'!N105/'Historical population and GDP'!$L102/1000000)</f>
        <v>#N/A</v>
      </c>
      <c r="O105" s="8"/>
      <c r="P105" s="8">
        <f>IF(ISBLANK('3.1 Nominal capital stock'!P105),NA(),'3.1 Nominal capital stock'!P105/'Historical population and GDP'!$L102/1000000)</f>
        <v>0.45026221513174308</v>
      </c>
      <c r="Q105" s="8">
        <f>IF(ISBLANK('3.1 Nominal capital stock'!Q105),NA(),'3.1 Nominal capital stock'!Q105/'Historical population and GDP'!$L102/1000000)</f>
        <v>0.28730478849771757</v>
      </c>
      <c r="R105" s="8">
        <f>IF(ISBLANK('3.1 Nominal capital stock'!R105),NA(),'3.1 Nominal capital stock'!R105/'Historical population and GDP'!$L102/1000000)</f>
        <v>0.73756700362946059</v>
      </c>
      <c r="T105" s="17"/>
      <c r="U105" s="17"/>
      <c r="V105" s="17"/>
      <c r="W105" s="17"/>
      <c r="X105" s="17"/>
      <c r="Y105" s="17"/>
    </row>
    <row r="106" spans="1:25">
      <c r="A106" s="4">
        <f t="shared" si="1"/>
        <v>1968</v>
      </c>
      <c r="B106" s="8">
        <f>IF(ISBLANK('3.1 Nominal capital stock'!B106),NA(),'3.1 Nominal capital stock'!B106/'Historical population and GDP'!$L103/1000000)</f>
        <v>8.0150376488861655E-2</v>
      </c>
      <c r="C106" s="8">
        <f>IF(ISBLANK('3.1 Nominal capital stock'!C106),NA(),'3.1 Nominal capital stock'!C106/'Historical population and GDP'!$L103/1000000)</f>
        <v>0.10486047529123239</v>
      </c>
      <c r="D106" s="8">
        <f>IF(ISBLANK('3.1 Nominal capital stock'!D106),NA(),'3.1 Nominal capital stock'!D106/'Historical population and GDP'!$L103/1000000)</f>
        <v>0.18501085178009405</v>
      </c>
      <c r="E106" s="8">
        <f>IF(ISBLANK('3.1 Nominal capital stock'!E106),NA(),'3.1 Nominal capital stock'!E106/'Historical population and GDP'!$L103/1000000)</f>
        <v>2.7709578875945235E-2</v>
      </c>
      <c r="F106" s="8">
        <f>IF(ISBLANK('3.1 Nominal capital stock'!F106),NA(),'3.1 Nominal capital stock'!F106/'Historical population and GDP'!$L103/1000000)</f>
        <v>0.15617000832209282</v>
      </c>
      <c r="G106" s="8">
        <f>IF(ISBLANK('3.1 Nominal capital stock'!G106),NA(),'3.1 Nominal capital stock'!G106/'Historical population and GDP'!$L103/1000000)</f>
        <v>7.7506340421009623E-2</v>
      </c>
      <c r="H106" s="8">
        <f>IF(ISBLANK('3.1 Nominal capital stock'!H106),NA(),'3.1 Nominal capital stock'!H106/'Historical population and GDP'!$L103/1000000)</f>
        <v>3.1249639403229109E-2</v>
      </c>
      <c r="I106" s="8">
        <f>IF(ISBLANK('3.1 Nominal capital stock'!I106),NA(),'3.1 Nominal capital stock'!I106/'Historical population and GDP'!$L103/1000000)</f>
        <v>5.4127246858777858E-2</v>
      </c>
      <c r="J106" s="26">
        <f>IF(ISBLANK('3.1 Nominal capital stock'!J106),NA(),'3.1 Nominal capital stock'!J106/'Historical population and GDP'!$L103/1000000)</f>
        <v>6.4898862865317819E-2</v>
      </c>
      <c r="K106" s="8" t="e">
        <f>IF(ISBLANK('3.1 Nominal capital stock'!K106),NA(),'3.1 Nominal capital stock'!K106/'Historical population and GDP'!$L103/1000000)</f>
        <v>#N/A</v>
      </c>
      <c r="L106" s="8">
        <f>IF(ISBLANK('3.1 Nominal capital stock'!L106),NA(),'3.1 Nominal capital stock'!L106/'Historical population and GDP'!$L103/1000000)</f>
        <v>7.7590146118945436E-2</v>
      </c>
      <c r="M106" s="8">
        <f>IF(ISBLANK('3.1 Nominal capital stock'!M106),NA(),'3.1 Nominal capital stock'!M106/'Historical population and GDP'!$L103/1000000)</f>
        <v>0.10412981542611896</v>
      </c>
      <c r="N106" s="8" t="e">
        <f>IF(ISBLANK('3.1 Nominal capital stock'!N106),NA(),'3.1 Nominal capital stock'!N106/'Historical population and GDP'!$L103/1000000)</f>
        <v>#N/A</v>
      </c>
      <c r="O106" s="8"/>
      <c r="P106" s="8">
        <f>IF(ISBLANK('3.1 Nominal capital stock'!P106),NA(),'3.1 Nominal capital stock'!P106/'Historical population and GDP'!$L103/1000000)</f>
        <v>0.47764641880237085</v>
      </c>
      <c r="Q106" s="8">
        <f>IF(ISBLANK('3.1 Nominal capital stock'!Q106),NA(),'3.1 Nominal capital stock'!Q106/'Historical population and GDP'!$L103/1000000)</f>
        <v>0.30074607126916009</v>
      </c>
      <c r="R106" s="8">
        <f>IF(ISBLANK('3.1 Nominal capital stock'!R106),NA(),'3.1 Nominal capital stock'!R106/'Historical population and GDP'!$L103/1000000)</f>
        <v>0.77839249007153088</v>
      </c>
      <c r="T106" s="17"/>
      <c r="U106" s="17"/>
      <c r="V106" s="17"/>
      <c r="W106" s="17"/>
      <c r="X106" s="17"/>
      <c r="Y106" s="17"/>
    </row>
    <row r="107" spans="1:25">
      <c r="A107" s="4">
        <f t="shared" si="1"/>
        <v>1969</v>
      </c>
      <c r="B107" s="8">
        <f>IF(ISBLANK('3.1 Nominal capital stock'!B107),NA(),'3.1 Nominal capital stock'!B107/'Historical population and GDP'!$L104/1000000)</f>
        <v>8.587442400943307E-2</v>
      </c>
      <c r="C107" s="8">
        <f>IF(ISBLANK('3.1 Nominal capital stock'!C107),NA(),'3.1 Nominal capital stock'!C107/'Historical population and GDP'!$L104/1000000)</f>
        <v>0.11194953737690147</v>
      </c>
      <c r="D107" s="8">
        <f>IF(ISBLANK('3.1 Nominal capital stock'!D107),NA(),'3.1 Nominal capital stock'!D107/'Historical population and GDP'!$L104/1000000)</f>
        <v>0.19782396138633454</v>
      </c>
      <c r="E107" s="8">
        <f>IF(ISBLANK('3.1 Nominal capital stock'!E107),NA(),'3.1 Nominal capital stock'!E107/'Historical population and GDP'!$L104/1000000)</f>
        <v>2.8458225883101301E-2</v>
      </c>
      <c r="F107" s="8">
        <f>IF(ISBLANK('3.1 Nominal capital stock'!F107),NA(),'3.1 Nominal capital stock'!F107/'Historical population and GDP'!$L104/1000000)</f>
        <v>0.15902818558425622</v>
      </c>
      <c r="G107" s="8">
        <f>IF(ISBLANK('3.1 Nominal capital stock'!G107),NA(),'3.1 Nominal capital stock'!G107/'Historical population and GDP'!$L104/1000000)</f>
        <v>8.1341343360583448E-2</v>
      </c>
      <c r="H107" s="8">
        <f>IF(ISBLANK('3.1 Nominal capital stock'!H107),NA(),'3.1 Nominal capital stock'!H107/'Historical population and GDP'!$L104/1000000)</f>
        <v>3.227789742717331E-2</v>
      </c>
      <c r="I107" s="8">
        <f>IF(ISBLANK('3.1 Nominal capital stock'!I107),NA(),'3.1 Nominal capital stock'!I107/'Historical population and GDP'!$L104/1000000)</f>
        <v>5.8354916607032029E-2</v>
      </c>
      <c r="J107" s="26">
        <f>IF(ISBLANK('3.1 Nominal capital stock'!J107),NA(),'3.1 Nominal capital stock'!J107/'Historical population and GDP'!$L104/1000000)</f>
        <v>6.9420698616044718E-2</v>
      </c>
      <c r="K107" s="8" t="e">
        <f>IF(ISBLANK('3.1 Nominal capital stock'!K107),NA(),'3.1 Nominal capital stock'!K107/'Historical population and GDP'!$L104/1000000)</f>
        <v>#N/A</v>
      </c>
      <c r="L107" s="8">
        <f>IF(ISBLANK('3.1 Nominal capital stock'!L107),NA(),'3.1 Nominal capital stock'!L107/'Historical population and GDP'!$L104/1000000)</f>
        <v>8.1023707962196267E-2</v>
      </c>
      <c r="M107" s="8">
        <f>IF(ISBLANK('3.1 Nominal capital stock'!M107),NA(),'3.1 Nominal capital stock'!M107/'Historical population and GDP'!$L104/1000000)</f>
        <v>0.10690294616732589</v>
      </c>
      <c r="N107" s="8" t="e">
        <f>IF(ISBLANK('3.1 Nominal capital stock'!N107),NA(),'3.1 Nominal capital stock'!N107/'Historical population and GDP'!$L104/1000000)</f>
        <v>#N/A</v>
      </c>
      <c r="O107" s="8"/>
      <c r="P107" s="8">
        <f>IF(ISBLANK('3.1 Nominal capital stock'!P107),NA(),'3.1 Nominal capital stock'!P107/'Historical population and GDP'!$L104/1000000)</f>
        <v>0.49892961364144883</v>
      </c>
      <c r="Q107" s="8">
        <f>IF(ISBLANK('3.1 Nominal capital stock'!Q107),NA(),'3.1 Nominal capital stock'!Q107/'Historical population and GDP'!$L104/1000000)</f>
        <v>0.31570226935259893</v>
      </c>
      <c r="R107" s="8">
        <f>IF(ISBLANK('3.1 Nominal capital stock'!R107),NA(),'3.1 Nominal capital stock'!R107/'Historical population and GDP'!$L104/1000000)</f>
        <v>0.81463188299404776</v>
      </c>
      <c r="T107" s="17"/>
      <c r="U107" s="17"/>
      <c r="V107" s="17"/>
      <c r="W107" s="17"/>
      <c r="X107" s="17"/>
      <c r="Y107" s="17"/>
    </row>
    <row r="108" spans="1:25">
      <c r="A108" s="4">
        <f t="shared" si="1"/>
        <v>1970</v>
      </c>
      <c r="B108" s="8">
        <f>IF(ISBLANK('3.1 Nominal capital stock'!B108),NA(),'3.1 Nominal capital stock'!B108/'Historical population and GDP'!$L105/1000000)</f>
        <v>9.157625870026119E-2</v>
      </c>
      <c r="C108" s="8">
        <f>IF(ISBLANK('3.1 Nominal capital stock'!C108),NA(),'3.1 Nominal capital stock'!C108/'Historical population and GDP'!$L105/1000000)</f>
        <v>0.1182937406614944</v>
      </c>
      <c r="D108" s="8">
        <f>IF(ISBLANK('3.1 Nominal capital stock'!D108),NA(),'3.1 Nominal capital stock'!D108/'Historical population and GDP'!$L105/1000000)</f>
        <v>0.20986999936175557</v>
      </c>
      <c r="E108" s="8">
        <f>IF(ISBLANK('3.1 Nominal capital stock'!E108),NA(),'3.1 Nominal capital stock'!E108/'Historical population and GDP'!$L105/1000000)</f>
        <v>2.9014155899427168E-2</v>
      </c>
      <c r="F108" s="8">
        <f>IF(ISBLANK('3.1 Nominal capital stock'!F108),NA(),'3.1 Nominal capital stock'!F108/'Historical population and GDP'!$L105/1000000)</f>
        <v>0.162391871887339</v>
      </c>
      <c r="G108" s="8">
        <f>IF(ISBLANK('3.1 Nominal capital stock'!G108),NA(),'3.1 Nominal capital stock'!G108/'Historical population and GDP'!$L105/1000000)</f>
        <v>8.5005277891351844E-2</v>
      </c>
      <c r="H108" s="8">
        <f>IF(ISBLANK('3.1 Nominal capital stock'!H108),NA(),'3.1 Nominal capital stock'!H108/'Historical population and GDP'!$L105/1000000)</f>
        <v>3.4039913494187654E-2</v>
      </c>
      <c r="I108" s="8">
        <f>IF(ISBLANK('3.1 Nominal capital stock'!I108),NA(),'3.1 Nominal capital stock'!I108/'Historical population and GDP'!$L105/1000000)</f>
        <v>6.2054624610538504E-2</v>
      </c>
      <c r="J108" s="26">
        <f>IF(ISBLANK('3.1 Nominal capital stock'!J108),NA(),'3.1 Nominal capital stock'!J108/'Historical population and GDP'!$L105/1000000)</f>
        <v>7.4957209723500812E-2</v>
      </c>
      <c r="K108" s="8" t="e">
        <f>IF(ISBLANK('3.1 Nominal capital stock'!K108),NA(),'3.1 Nominal capital stock'!K108/'Historical population and GDP'!$L105/1000000)</f>
        <v>#N/A</v>
      </c>
      <c r="L108" s="8">
        <f>IF(ISBLANK('3.1 Nominal capital stock'!L108),NA(),'3.1 Nominal capital stock'!L108/'Historical population and GDP'!$L105/1000000)</f>
        <v>8.5541098259822354E-2</v>
      </c>
      <c r="M108" s="8">
        <f>IF(ISBLANK('3.1 Nominal capital stock'!M108),NA(),'3.1 Nominal capital stock'!M108/'Historical population and GDP'!$L105/1000000)</f>
        <v>0.10930390814631238</v>
      </c>
      <c r="N108" s="8" t="e">
        <f>IF(ISBLANK('3.1 Nominal capital stock'!N108),NA(),'3.1 Nominal capital stock'!N108/'Historical population and GDP'!$L105/1000000)</f>
        <v>#N/A</v>
      </c>
      <c r="O108" s="8"/>
      <c r="P108" s="8">
        <f>IF(ISBLANK('3.1 Nominal capital stock'!P108),NA(),'3.1 Nominal capital stock'!P108/'Historical population and GDP'!$L105/1000000)</f>
        <v>0.52032121853406121</v>
      </c>
      <c r="Q108" s="8">
        <f>IF(ISBLANK('3.1 Nominal capital stock'!Q108),NA(),'3.1 Nominal capital stock'!Q108/'Historical population and GDP'!$L105/1000000)</f>
        <v>0.33185684074017407</v>
      </c>
      <c r="R108" s="8">
        <f>IF(ISBLANK('3.1 Nominal capital stock'!R108),NA(),'3.1 Nominal capital stock'!R108/'Historical population and GDP'!$L105/1000000)</f>
        <v>0.85217805927423529</v>
      </c>
      <c r="T108" s="17"/>
      <c r="U108" s="17"/>
      <c r="V108" s="17"/>
      <c r="W108" s="17"/>
      <c r="X108" s="17"/>
      <c r="Y108" s="17"/>
    </row>
    <row r="109" spans="1:25">
      <c r="A109" s="4">
        <f t="shared" si="1"/>
        <v>1971</v>
      </c>
      <c r="B109" s="8">
        <f>IF(ISBLANK('3.1 Nominal capital stock'!B109),NA(),'3.1 Nominal capital stock'!B109/'Historical population and GDP'!$L106/1000000)</f>
        <v>9.4752484369204679E-2</v>
      </c>
      <c r="C109" s="8">
        <f>IF(ISBLANK('3.1 Nominal capital stock'!C109),NA(),'3.1 Nominal capital stock'!C109/'Historical population and GDP'!$L106/1000000)</f>
        <v>0.12078246242918063</v>
      </c>
      <c r="D109" s="8">
        <f>IF(ISBLANK('3.1 Nominal capital stock'!D109),NA(),'3.1 Nominal capital stock'!D109/'Historical population and GDP'!$L106/1000000)</f>
        <v>0.21553494679838534</v>
      </c>
      <c r="E109" s="8">
        <f>IF(ISBLANK('3.1 Nominal capital stock'!E109),NA(),'3.1 Nominal capital stock'!E109/'Historical population and GDP'!$L106/1000000)</f>
        <v>2.8387636462828537E-2</v>
      </c>
      <c r="F109" s="8">
        <f>IF(ISBLANK('3.1 Nominal capital stock'!F109),NA(),'3.1 Nominal capital stock'!F109/'Historical population and GDP'!$L106/1000000)</f>
        <v>0.16142156257420459</v>
      </c>
      <c r="G109" s="8">
        <f>IF(ISBLANK('3.1 Nominal capital stock'!G109),NA(),'3.1 Nominal capital stock'!G109/'Historical population and GDP'!$L106/1000000)</f>
        <v>8.6262352179578505E-2</v>
      </c>
      <c r="H109" s="8">
        <f>IF(ISBLANK('3.1 Nominal capital stock'!H109),NA(),'3.1 Nominal capital stock'!H109/'Historical population and GDP'!$L106/1000000)</f>
        <v>3.5187225774229697E-2</v>
      </c>
      <c r="I109" s="8">
        <f>IF(ISBLANK('3.1 Nominal capital stock'!I109),NA(),'3.1 Nominal capital stock'!I109/'Historical population and GDP'!$L106/1000000)</f>
        <v>6.3728410049826226E-2</v>
      </c>
      <c r="J109" s="26">
        <f>IF(ISBLANK('3.1 Nominal capital stock'!J109),NA(),'3.1 Nominal capital stock'!J109/'Historical population and GDP'!$L106/1000000)</f>
        <v>8.0540631433107454E-2</v>
      </c>
      <c r="K109" s="8">
        <f>IF(ISBLANK('3.1 Nominal capital stock'!K109),NA(),'3.1 Nominal capital stock'!K109/'Historical population and GDP'!$L106/1000000)</f>
        <v>1.6854864189681126E-2</v>
      </c>
      <c r="L109" s="8">
        <f>IF(ISBLANK('3.1 Nominal capital stock'!L109),NA(),'3.1 Nominal capital stock'!L109/'Historical population and GDP'!$L106/1000000)</f>
        <v>8.7629281665361644E-2</v>
      </c>
      <c r="M109" s="8">
        <f>IF(ISBLANK('3.1 Nominal capital stock'!M109),NA(),'3.1 Nominal capital stock'!M109/'Historical population and GDP'!$L106/1000000)</f>
        <v>0.10815698931061619</v>
      </c>
      <c r="N109" s="8" t="e">
        <f>IF(ISBLANK('3.1 Nominal capital stock'!N109),NA(),'3.1 Nominal capital stock'!N109/'Historical population and GDP'!$L106/1000000)</f>
        <v>#N/A</v>
      </c>
      <c r="O109" s="8"/>
      <c r="P109" s="8">
        <f>IF(ISBLANK('3.1 Nominal capital stock'!P109),NA(),'3.1 Nominal capital stock'!P109/'Historical population and GDP'!$L106/1000000)</f>
        <v>0.52679372378922662</v>
      </c>
      <c r="Q109" s="8">
        <f>IF(ISBLANK('3.1 Nominal capital stock'!Q109),NA(),'3.1 Nominal capital stock'!Q109/'Historical population and GDP'!$L106/1000000)</f>
        <v>0.35691017664859265</v>
      </c>
      <c r="R109" s="8">
        <f>IF(ISBLANK('3.1 Nominal capital stock'!R109),NA(),'3.1 Nominal capital stock'!R109/'Historical population and GDP'!$L106/1000000)</f>
        <v>0.88370390043781932</v>
      </c>
      <c r="T109" s="17"/>
      <c r="U109" s="17"/>
      <c r="V109" s="17"/>
      <c r="W109" s="17"/>
      <c r="X109" s="17"/>
      <c r="Y109" s="17"/>
    </row>
    <row r="110" spans="1:25">
      <c r="A110" s="4">
        <f t="shared" si="1"/>
        <v>1972</v>
      </c>
      <c r="B110" s="8">
        <f>IF(ISBLANK('3.1 Nominal capital stock'!B110),NA(),'3.1 Nominal capital stock'!B110/'Historical population and GDP'!$L107/1000000)</f>
        <v>9.4816595135908441E-2</v>
      </c>
      <c r="C110" s="8">
        <f>IF(ISBLANK('3.1 Nominal capital stock'!C110),NA(),'3.1 Nominal capital stock'!C110/'Historical population and GDP'!$L107/1000000)</f>
        <v>0.11781688125894134</v>
      </c>
      <c r="D110" s="8">
        <f>IF(ISBLANK('3.1 Nominal capital stock'!D110),NA(),'3.1 Nominal capital stock'!D110/'Historical population and GDP'!$L107/1000000)</f>
        <v>0.21263347639484978</v>
      </c>
      <c r="E110" s="8">
        <f>IF(ISBLANK('3.1 Nominal capital stock'!E110),NA(),'3.1 Nominal capital stock'!E110/'Historical population and GDP'!$L107/1000000)</f>
        <v>2.8019742489270385E-2</v>
      </c>
      <c r="F110" s="8">
        <f>IF(ISBLANK('3.1 Nominal capital stock'!F110),NA(),'3.1 Nominal capital stock'!F110/'Historical population and GDP'!$L107/1000000)</f>
        <v>0.15618884120171675</v>
      </c>
      <c r="G110" s="8">
        <f>IF(ISBLANK('3.1 Nominal capital stock'!G110),NA(),'3.1 Nominal capital stock'!G110/'Historical population and GDP'!$L107/1000000)</f>
        <v>8.4729041487839774E-2</v>
      </c>
      <c r="H110" s="8">
        <f>IF(ISBLANK('3.1 Nominal capital stock'!H110),NA(),'3.1 Nominal capital stock'!H110/'Historical population and GDP'!$L107/1000000)</f>
        <v>3.5585264663805433E-2</v>
      </c>
      <c r="I110" s="8">
        <f>IF(ISBLANK('3.1 Nominal capital stock'!I110),NA(),'3.1 Nominal capital stock'!I110/'Historical population and GDP'!$L107/1000000)</f>
        <v>6.333805436337625E-2</v>
      </c>
      <c r="J110" s="26">
        <f>IF(ISBLANK('3.1 Nominal capital stock'!J110),NA(),'3.1 Nominal capital stock'!J110/'Historical population and GDP'!$L107/1000000)</f>
        <v>8.3543633762517888E-2</v>
      </c>
      <c r="K110" s="8">
        <f>IF(ISBLANK('3.1 Nominal capital stock'!K110),NA(),'3.1 Nominal capital stock'!K110/'Historical population and GDP'!$L107/1000000)</f>
        <v>1.5422317596566523E-2</v>
      </c>
      <c r="L110" s="8">
        <f>IF(ISBLANK('3.1 Nominal capital stock'!L110),NA(),'3.1 Nominal capital stock'!L110/'Historical population and GDP'!$L107/1000000)</f>
        <v>8.2519313304721023E-2</v>
      </c>
      <c r="M110" s="8">
        <f>IF(ISBLANK('3.1 Nominal capital stock'!M110),NA(),'3.1 Nominal capital stock'!M110/'Historical population and GDP'!$L107/1000000)</f>
        <v>0.1035618025751073</v>
      </c>
      <c r="N110" s="8" t="e">
        <f>IF(ISBLANK('3.1 Nominal capital stock'!N110),NA(),'3.1 Nominal capital stock'!N110/'Historical population and GDP'!$L107/1000000)</f>
        <v>#N/A</v>
      </c>
      <c r="O110" s="8"/>
      <c r="P110" s="8">
        <f>IF(ISBLANK('3.1 Nominal capital stock'!P110),NA(),'3.1 Nominal capital stock'!P110/'Historical population and GDP'!$L107/1000000)</f>
        <v>0.51715636623748207</v>
      </c>
      <c r="Q110" s="8">
        <f>IF(ISBLANK('3.1 Nominal capital stock'!Q110),NA(),'3.1 Nominal capital stock'!Q110/'Historical population and GDP'!$L107/1000000)</f>
        <v>0.34838512160228896</v>
      </c>
      <c r="R110" s="8">
        <f>IF(ISBLANK('3.1 Nominal capital stock'!R110),NA(),'3.1 Nominal capital stock'!R110/'Historical population and GDP'!$L107/1000000)</f>
        <v>0.86554148783977114</v>
      </c>
      <c r="T110" s="17"/>
      <c r="U110" s="17"/>
      <c r="V110" s="17"/>
      <c r="W110" s="17"/>
      <c r="X110" s="17"/>
      <c r="Y110" s="17"/>
    </row>
    <row r="111" spans="1:25">
      <c r="A111" s="4">
        <f t="shared" si="1"/>
        <v>1973</v>
      </c>
      <c r="B111" s="8">
        <f>IF(ISBLANK('3.1 Nominal capital stock'!B111),NA(),'3.1 Nominal capital stock'!B111/'Historical population and GDP'!$L108/1000000)</f>
        <v>9.1410024752475255E-2</v>
      </c>
      <c r="C111" s="8">
        <f>IF(ISBLANK('3.1 Nominal capital stock'!C111),NA(),'3.1 Nominal capital stock'!C111/'Historical population and GDP'!$L108/1000000)</f>
        <v>0.11096584158415843</v>
      </c>
      <c r="D111" s="8">
        <f>IF(ISBLANK('3.1 Nominal capital stock'!D111),NA(),'3.1 Nominal capital stock'!D111/'Historical population and GDP'!$L108/1000000)</f>
        <v>0.20237586633663365</v>
      </c>
      <c r="E111" s="8">
        <f>IF(ISBLANK('3.1 Nominal capital stock'!E111),NA(),'3.1 Nominal capital stock'!E111/'Historical population and GDP'!$L108/1000000)</f>
        <v>2.6307549504950494E-2</v>
      </c>
      <c r="F111" s="8">
        <f>IF(ISBLANK('3.1 Nominal capital stock'!F111),NA(),'3.1 Nominal capital stock'!F111/'Historical population and GDP'!$L108/1000000)</f>
        <v>0.14856064356435644</v>
      </c>
      <c r="G111" s="8">
        <f>IF(ISBLANK('3.1 Nominal capital stock'!G111),NA(),'3.1 Nominal capital stock'!G111/'Historical population and GDP'!$L108/1000000)</f>
        <v>8.0471410891089112E-2</v>
      </c>
      <c r="H111" s="8">
        <f>IF(ISBLANK('3.1 Nominal capital stock'!H111),NA(),'3.1 Nominal capital stock'!H111/'Historical population and GDP'!$L108/1000000)</f>
        <v>3.4290594059405946E-2</v>
      </c>
      <c r="I111" s="8">
        <f>IF(ISBLANK('3.1 Nominal capital stock'!I111),NA(),'3.1 Nominal capital stock'!I111/'Historical population and GDP'!$L108/1000000)</f>
        <v>6.0408787128712872E-2</v>
      </c>
      <c r="J111" s="26">
        <f>IF(ISBLANK('3.1 Nominal capital stock'!J111),NA(),'3.1 Nominal capital stock'!J111/'Historical population and GDP'!$L108/1000000)</f>
        <v>8.3684158415841578E-2</v>
      </c>
      <c r="K111" s="8">
        <f>IF(ISBLANK('3.1 Nominal capital stock'!K111),NA(),'3.1 Nominal capital stock'!K111/'Historical population and GDP'!$L108/1000000)</f>
        <v>1.3658910891089109E-2</v>
      </c>
      <c r="L111" s="8">
        <f>IF(ISBLANK('3.1 Nominal capital stock'!L111),NA(),'3.1 Nominal capital stock'!L111/'Historical population and GDP'!$L108/1000000)</f>
        <v>7.6189108910891076E-2</v>
      </c>
      <c r="M111" s="8">
        <f>IF(ISBLANK('3.1 Nominal capital stock'!M111),NA(),'3.1 Nominal capital stock'!M111/'Historical population and GDP'!$L108/1000000)</f>
        <v>9.5354331683168314E-2</v>
      </c>
      <c r="N111" s="8" t="e">
        <f>IF(ISBLANK('3.1 Nominal capital stock'!N111),NA(),'3.1 Nominal capital stock'!N111/'Historical population and GDP'!$L108/1000000)</f>
        <v>#N/A</v>
      </c>
      <c r="O111" s="8"/>
      <c r="P111" s="8">
        <f>IF(ISBLANK('3.1 Nominal capital stock'!P111),NA(),'3.1 Nominal capital stock'!P111/'Historical population and GDP'!$L108/1000000)</f>
        <v>0.49200606435643568</v>
      </c>
      <c r="Q111" s="8">
        <f>IF(ISBLANK('3.1 Nominal capital stock'!Q111),NA(),'3.1 Nominal capital stock'!Q111/'Historical population and GDP'!$L108/1000000)</f>
        <v>0.329295297029703</v>
      </c>
      <c r="R111" s="8">
        <f>IF(ISBLANK('3.1 Nominal capital stock'!R111),NA(),'3.1 Nominal capital stock'!R111/'Historical population and GDP'!$L108/1000000)</f>
        <v>0.82130136138613863</v>
      </c>
      <c r="T111" s="17"/>
      <c r="U111" s="17"/>
      <c r="V111" s="17"/>
      <c r="W111" s="17"/>
      <c r="X111" s="17"/>
      <c r="Y111" s="17"/>
    </row>
    <row r="112" spans="1:25">
      <c r="A112" s="4">
        <f t="shared" si="1"/>
        <v>1974</v>
      </c>
      <c r="B112" s="8">
        <f>IF(ISBLANK('3.1 Nominal capital stock'!B112),NA(),'3.1 Nominal capital stock'!B112/'Historical population and GDP'!$L109/1000000)</f>
        <v>9.1705373357547276E-2</v>
      </c>
      <c r="C112" s="8">
        <f>IF(ISBLANK('3.1 Nominal capital stock'!C112),NA(),'3.1 Nominal capital stock'!C112/'Historical population and GDP'!$L109/1000000)</f>
        <v>0.1079622903535947</v>
      </c>
      <c r="D112" s="8">
        <f>IF(ISBLANK('3.1 Nominal capital stock'!D112),NA(),'3.1 Nominal capital stock'!D112/'Historical population and GDP'!$L109/1000000)</f>
        <v>0.19966766371114197</v>
      </c>
      <c r="E112" s="8">
        <f>IF(ISBLANK('3.1 Nominal capital stock'!E112),NA(),'3.1 Nominal capital stock'!E112/'Historical population and GDP'!$L109/1000000)</f>
        <v>2.4865292169639997E-2</v>
      </c>
      <c r="F112" s="8">
        <f>IF(ISBLANK('3.1 Nominal capital stock'!F112),NA(),'3.1 Nominal capital stock'!F112/'Historical population and GDP'!$L109/1000000)</f>
        <v>0.14455122315991883</v>
      </c>
      <c r="G112" s="8">
        <f>IF(ISBLANK('3.1 Nominal capital stock'!G112),NA(),'3.1 Nominal capital stock'!G112/'Historical population and GDP'!$L109/1000000)</f>
        <v>7.9278816365772886E-2</v>
      </c>
      <c r="H112" s="8">
        <f>IF(ISBLANK('3.1 Nominal capital stock'!H112),NA(),'3.1 Nominal capital stock'!H112/'Historical population and GDP'!$L109/1000000)</f>
        <v>3.5446213011430402E-2</v>
      </c>
      <c r="I112" s="8">
        <f>IF(ISBLANK('3.1 Nominal capital stock'!I112),NA(),'3.1 Nominal capital stock'!I112/'Historical population and GDP'!$L109/1000000)</f>
        <v>6.0266851832069222E-2</v>
      </c>
      <c r="J112" s="26">
        <f>IF(ISBLANK('3.1 Nominal capital stock'!J112),NA(),'3.1 Nominal capital stock'!J112/'Historical population and GDP'!$L109/1000000)</f>
        <v>8.6704732400384565E-2</v>
      </c>
      <c r="K112" s="8">
        <f>IF(ISBLANK('3.1 Nominal capital stock'!K112),NA(),'3.1 Nominal capital stock'!K112/'Historical population and GDP'!$L109/1000000)</f>
        <v>1.3567140262792435E-2</v>
      </c>
      <c r="L112" s="8">
        <f>IF(ISBLANK('3.1 Nominal capital stock'!L112),NA(),'3.1 Nominal capital stock'!L112/'Historical population and GDP'!$L109/1000000)</f>
        <v>7.4353808353808365E-2</v>
      </c>
      <c r="M112" s="8">
        <f>IF(ISBLANK('3.1 Nominal capital stock'!M112),NA(),'3.1 Nominal capital stock'!M112/'Historical population and GDP'!$L109/1000000)</f>
        <v>9.2394615959833351E-2</v>
      </c>
      <c r="N112" s="8" t="e">
        <f>IF(ISBLANK('3.1 Nominal capital stock'!N112),NA(),'3.1 Nominal capital stock'!N112/'Historical population and GDP'!$L109/1000000)</f>
        <v>#N/A</v>
      </c>
      <c r="O112" s="8"/>
      <c r="P112" s="8">
        <f>IF(ISBLANK('3.1 Nominal capital stock'!P112),NA(),'3.1 Nominal capital stock'!P112/'Historical population and GDP'!$L109/1000000)</f>
        <v>0.48380920841790409</v>
      </c>
      <c r="Q112" s="8">
        <f>IF(ISBLANK('3.1 Nominal capital stock'!Q112),NA(),'3.1 Nominal capital stock'!Q112/'Historical population and GDP'!$L109/1000000)</f>
        <v>0.32728714880888793</v>
      </c>
      <c r="R112" s="8">
        <f>IF(ISBLANK('3.1 Nominal capital stock'!R112),NA(),'3.1 Nominal capital stock'!R112/'Historical population and GDP'!$L109/1000000)</f>
        <v>0.81109635722679208</v>
      </c>
      <c r="T112" s="17"/>
      <c r="U112" s="17"/>
      <c r="V112" s="17"/>
      <c r="W112" s="17"/>
      <c r="X112" s="17"/>
      <c r="Y112" s="17"/>
    </row>
    <row r="113" spans="1:25">
      <c r="A113" s="4">
        <f t="shared" si="1"/>
        <v>1975</v>
      </c>
      <c r="B113" s="8">
        <f>IF(ISBLANK('3.1 Nominal capital stock'!B113),NA(),'3.1 Nominal capital stock'!B113/'Historical population and GDP'!$L110/1000000)</f>
        <v>0.10274938743506812</v>
      </c>
      <c r="C113" s="8">
        <f>IF(ISBLANK('3.1 Nominal capital stock'!C113),NA(),'3.1 Nominal capital stock'!C113/'Historical population and GDP'!$L110/1000000)</f>
        <v>0.11675811035969813</v>
      </c>
      <c r="D113" s="8">
        <f>IF(ISBLANK('3.1 Nominal capital stock'!D113),NA(),'3.1 Nominal capital stock'!D113/'Historical population and GDP'!$L110/1000000)</f>
        <v>0.21950749779476625</v>
      </c>
      <c r="E113" s="8">
        <f>IF(ISBLANK('3.1 Nominal capital stock'!E113),NA(),'3.1 Nominal capital stock'!E113/'Historical population and GDP'!$L110/1000000)</f>
        <v>2.8002450259727533E-2</v>
      </c>
      <c r="F113" s="8">
        <f>IF(ISBLANK('3.1 Nominal capital stock'!F113),NA(),'3.1 Nominal capital stock'!F113/'Historical population and GDP'!$L110/1000000)</f>
        <v>0.16176908752327748</v>
      </c>
      <c r="G113" s="8">
        <f>IF(ISBLANK('3.1 Nominal capital stock'!G113),NA(),'3.1 Nominal capital stock'!G113/'Historical population and GDP'!$L110/1000000)</f>
        <v>8.7216210918357351E-2</v>
      </c>
      <c r="H113" s="8">
        <f>IF(ISBLANK('3.1 Nominal capital stock'!H113),NA(),'3.1 Nominal capital stock'!H113/'Historical population and GDP'!$L110/1000000)</f>
        <v>4.1063412721748509E-2</v>
      </c>
      <c r="I113" s="8">
        <f>IF(ISBLANK('3.1 Nominal capital stock'!I113),NA(),'3.1 Nominal capital stock'!I113/'Historical population and GDP'!$L110/1000000)</f>
        <v>6.7382436538273055E-2</v>
      </c>
      <c r="J113" s="26">
        <f>IF(ISBLANK('3.1 Nominal capital stock'!J113),NA(),'3.1 Nominal capital stock'!J113/'Historical population and GDP'!$L110/1000000)</f>
        <v>0.10076634323238262</v>
      </c>
      <c r="K113" s="8">
        <f>IF(ISBLANK('3.1 Nominal capital stock'!K113),NA(),'3.1 Nominal capital stock'!K113/'Historical population and GDP'!$L110/1000000)</f>
        <v>1.5407527197882975E-2</v>
      </c>
      <c r="L113" s="8">
        <f>IF(ISBLANK('3.1 Nominal capital stock'!L113),NA(),'3.1 Nominal capital stock'!L113/'Historical population and GDP'!$L110/1000000)</f>
        <v>8.1459178672939336E-2</v>
      </c>
      <c r="M113" s="8">
        <f>IF(ISBLANK('3.1 Nominal capital stock'!M113),NA(),'3.1 Nominal capital stock'!M113/'Historical population and GDP'!$L110/1000000)</f>
        <v>0.10162609036557875</v>
      </c>
      <c r="N113" s="8" t="e">
        <f>IF(ISBLANK('3.1 Nominal capital stock'!N113),NA(),'3.1 Nominal capital stock'!N113/'Historical population and GDP'!$L110/1000000)</f>
        <v>#N/A</v>
      </c>
      <c r="O113" s="8"/>
      <c r="P113" s="8">
        <f>IF(ISBLANK('3.1 Nominal capital stock'!P113),NA(),'3.1 Nominal capital stock'!P113/'Historical population and GDP'!$L110/1000000)</f>
        <v>0.53755865921787704</v>
      </c>
      <c r="Q113" s="8">
        <f>IF(ISBLANK('3.1 Nominal capital stock'!Q113),NA(),'3.1 Nominal capital stock'!Q113/'Historical population and GDP'!$L110/1000000)</f>
        <v>0.36664157600705677</v>
      </c>
      <c r="R113" s="8">
        <f>IF(ISBLANK('3.1 Nominal capital stock'!R113),NA(),'3.1 Nominal capital stock'!R113/'Historical population and GDP'!$L110/1000000)</f>
        <v>0.90420023522493387</v>
      </c>
      <c r="T113" s="17"/>
      <c r="U113" s="17"/>
      <c r="V113" s="17"/>
      <c r="W113" s="17"/>
      <c r="X113" s="17"/>
      <c r="Y113" s="17"/>
    </row>
    <row r="114" spans="1:25">
      <c r="A114" s="4">
        <f t="shared" si="1"/>
        <v>1976</v>
      </c>
      <c r="B114" s="8">
        <f>IF(ISBLANK('3.1 Nominal capital stock'!B114),NA(),'3.1 Nominal capital stock'!B114/'Historical population and GDP'!$L111/1000000)</f>
        <v>0.11049313401703459</v>
      </c>
      <c r="C114" s="8">
        <f>IF(ISBLANK('3.1 Nominal capital stock'!C114),NA(),'3.1 Nominal capital stock'!C114/'Historical population and GDP'!$L111/1000000)</f>
        <v>0.1220046062923692</v>
      </c>
      <c r="D114" s="8">
        <f>IF(ISBLANK('3.1 Nominal capital stock'!D114),NA(),'3.1 Nominal capital stock'!D114/'Historical population and GDP'!$L111/1000000)</f>
        <v>0.23249774030940379</v>
      </c>
      <c r="E114" s="8">
        <f>IF(ISBLANK('3.1 Nominal capital stock'!E114),NA(),'3.1 Nominal capital stock'!E114/'Historical population and GDP'!$L111/1000000)</f>
        <v>3.2737093690248568E-2</v>
      </c>
      <c r="F114" s="8">
        <f>IF(ISBLANK('3.1 Nominal capital stock'!F114),NA(),'3.1 Nominal capital stock'!F114/'Historical population and GDP'!$L111/1000000)</f>
        <v>0.17844420302450895</v>
      </c>
      <c r="G114" s="8">
        <f>IF(ISBLANK('3.1 Nominal capital stock'!G114),NA(),'3.1 Nominal capital stock'!G114/'Historical population and GDP'!$L111/1000000)</f>
        <v>9.3718407787241428E-2</v>
      </c>
      <c r="H114" s="8">
        <f>IF(ISBLANK('3.1 Nominal capital stock'!H114),NA(),'3.1 Nominal capital stock'!H114/'Historical population and GDP'!$L111/1000000)</f>
        <v>4.6382930644880929E-2</v>
      </c>
      <c r="I114" s="8">
        <f>IF(ISBLANK('3.1 Nominal capital stock'!I114),NA(),'3.1 Nominal capital stock'!I114/'Historical population and GDP'!$L111/1000000)</f>
        <v>7.3542065009560231E-2</v>
      </c>
      <c r="J114" s="26">
        <f>IF(ISBLANK('3.1 Nominal capital stock'!J114),NA(),'3.1 Nominal capital stock'!J114/'Historical population and GDP'!$L111/1000000)</f>
        <v>0.11396523552928907</v>
      </c>
      <c r="K114" s="8">
        <f>IF(ISBLANK('3.1 Nominal capital stock'!K114),NA(),'3.1 Nominal capital stock'!K114/'Historical population and GDP'!$L111/1000000)</f>
        <v>1.7071614809664522E-2</v>
      </c>
      <c r="L114" s="8">
        <f>IF(ISBLANK('3.1 Nominal capital stock'!L114),NA(),'3.1 Nominal capital stock'!L114/'Historical population and GDP'!$L111/1000000)</f>
        <v>8.6399356857291845E-2</v>
      </c>
      <c r="M114" s="8">
        <f>IF(ISBLANK('3.1 Nominal capital stock'!M114),NA(),'3.1 Nominal capital stock'!M114/'Historical population and GDP'!$L111/1000000)</f>
        <v>0.1095939509820963</v>
      </c>
      <c r="N114" s="8" t="e">
        <f>IF(ISBLANK('3.1 Nominal capital stock'!N114),NA(),'3.1 Nominal capital stock'!N114/'Historical population and GDP'!$L111/1000000)</f>
        <v>#N/A</v>
      </c>
      <c r="O114" s="8"/>
      <c r="P114" s="8">
        <f>IF(ISBLANK('3.1 Nominal capital stock'!P114),NA(),'3.1 Nominal capital stock'!P114/'Historical population and GDP'!$L111/1000000)</f>
        <v>0.5837803754562837</v>
      </c>
      <c r="Q114" s="8">
        <f>IF(ISBLANK('3.1 Nominal capital stock'!Q114),NA(),'3.1 Nominal capital stock'!Q114/'Historical population and GDP'!$L111/1000000)</f>
        <v>0.40057222318790198</v>
      </c>
      <c r="R114" s="8">
        <f>IF(ISBLANK('3.1 Nominal capital stock'!R114),NA(),'3.1 Nominal capital stock'!R114/'Historical population and GDP'!$L111/1000000)</f>
        <v>0.98435259864418567</v>
      </c>
      <c r="T114" s="17"/>
      <c r="U114" s="17"/>
      <c r="V114" s="17"/>
      <c r="W114" s="17"/>
      <c r="X114" s="17"/>
      <c r="Y114" s="17"/>
    </row>
    <row r="115" spans="1:25">
      <c r="A115" s="4">
        <f t="shared" si="1"/>
        <v>1977</v>
      </c>
      <c r="B115" s="8">
        <f>IF(ISBLANK('3.1 Nominal capital stock'!B115),NA(),'3.1 Nominal capital stock'!B115/'Historical population and GDP'!$L112/1000000)</f>
        <v>0.10583381047809906</v>
      </c>
      <c r="C115" s="8">
        <f>IF(ISBLANK('3.1 Nominal capital stock'!C115),NA(),'3.1 Nominal capital stock'!C115/'Historical population and GDP'!$L112/1000000)</f>
        <v>0.11413319496135127</v>
      </c>
      <c r="D115" s="8">
        <f>IF(ISBLANK('3.1 Nominal capital stock'!D115),NA(),'3.1 Nominal capital stock'!D115/'Historical population and GDP'!$L112/1000000)</f>
        <v>0.21996700543945033</v>
      </c>
      <c r="E115" s="8">
        <f>IF(ISBLANK('3.1 Nominal capital stock'!E115),NA(),'3.1 Nominal capital stock'!E115/'Historical population and GDP'!$L112/1000000)</f>
        <v>3.1857930146006297E-2</v>
      </c>
      <c r="F115" s="8">
        <f>IF(ISBLANK('3.1 Nominal capital stock'!F115),NA(),'3.1 Nominal capital stock'!F115/'Historical population and GDP'!$L112/1000000)</f>
        <v>0.17430868880618378</v>
      </c>
      <c r="G115" s="8">
        <f>IF(ISBLANK('3.1 Nominal capital stock'!G115),NA(),'3.1 Nominal capital stock'!G115/'Historical population and GDP'!$L112/1000000)</f>
        <v>8.881341253936445E-2</v>
      </c>
      <c r="H115" s="8">
        <f>IF(ISBLANK('3.1 Nominal capital stock'!H115),NA(),'3.1 Nominal capital stock'!H115/'Historical population and GDP'!$L112/1000000)</f>
        <v>4.5371815058688807E-2</v>
      </c>
      <c r="I115" s="8">
        <f>IF(ISBLANK('3.1 Nominal capital stock'!I115),NA(),'3.1 Nominal capital stock'!I115/'Historical population and GDP'!$L112/1000000)</f>
        <v>7.2287288863441171E-2</v>
      </c>
      <c r="J115" s="26">
        <f>IF(ISBLANK('3.1 Nominal capital stock'!J115),NA(),'3.1 Nominal capital stock'!J115/'Historical population and GDP'!$L112/1000000)</f>
        <v>0.11363577154308617</v>
      </c>
      <c r="K115" s="8">
        <f>IF(ISBLANK('3.1 Nominal capital stock'!K115),NA(),'3.1 Nominal capital stock'!K115/'Historical population and GDP'!$L112/1000000)</f>
        <v>1.7066919553392498E-2</v>
      </c>
      <c r="L115" s="8">
        <f>IF(ISBLANK('3.1 Nominal capital stock'!L115),NA(),'3.1 Nominal capital stock'!L115/'Historical population and GDP'!$L112/1000000)</f>
        <v>8.1284139707987396E-2</v>
      </c>
      <c r="M115" s="8">
        <f>IF(ISBLANK('3.1 Nominal capital stock'!M115),NA(),'3.1 Nominal capital stock'!M115/'Historical population and GDP'!$L112/1000000)</f>
        <v>0.10472265960492413</v>
      </c>
      <c r="N115" s="8" t="e">
        <f>IF(ISBLANK('3.1 Nominal capital stock'!N115),NA(),'3.1 Nominal capital stock'!N115/'Historical population and GDP'!$L112/1000000)</f>
        <v>#N/A</v>
      </c>
      <c r="O115" s="8"/>
      <c r="P115" s="8">
        <f>IF(ISBLANK('3.1 Nominal capital stock'!P115),NA(),'3.1 Nominal capital stock'!P115/'Historical population and GDP'!$L112/1000000)</f>
        <v>0.56031885198969367</v>
      </c>
      <c r="Q115" s="8">
        <f>IF(ISBLANK('3.1 Nominal capital stock'!Q115),NA(),'3.1 Nominal capital stock'!Q115/'Historical population and GDP'!$L112/1000000)</f>
        <v>0.38899677927283138</v>
      </c>
      <c r="R115" s="8">
        <f>IF(ISBLANK('3.1 Nominal capital stock'!R115),NA(),'3.1 Nominal capital stock'!R115/'Historical population and GDP'!$L112/1000000)</f>
        <v>0.94931563126252505</v>
      </c>
      <c r="T115" s="17"/>
      <c r="U115" s="17"/>
      <c r="V115" s="17"/>
      <c r="W115" s="17"/>
      <c r="X115" s="17"/>
      <c r="Y115" s="17"/>
    </row>
    <row r="116" spans="1:25">
      <c r="A116" s="4">
        <f t="shared" si="1"/>
        <v>1978</v>
      </c>
      <c r="B116" s="8">
        <f>IF(ISBLANK('3.1 Nominal capital stock'!B116),NA(),'3.1 Nominal capital stock'!B116/'Historical population and GDP'!$L113/1000000)</f>
        <v>0.1063176740920406</v>
      </c>
      <c r="C116" s="8">
        <f>IF(ISBLANK('3.1 Nominal capital stock'!C116),NA(),'3.1 Nominal capital stock'!C116/'Historical population and GDP'!$L113/1000000)</f>
        <v>0.11209331716346461</v>
      </c>
      <c r="D116" s="8">
        <f>IF(ISBLANK('3.1 Nominal capital stock'!D116),NA(),'3.1 Nominal capital stock'!D116/'Historical population and GDP'!$L113/1000000)</f>
        <v>0.21841099125550523</v>
      </c>
      <c r="E116" s="8">
        <f>IF(ISBLANK('3.1 Nominal capital stock'!E116),NA(),'3.1 Nominal capital stock'!E116/'Historical population and GDP'!$L113/1000000)</f>
        <v>3.1721197421331462E-2</v>
      </c>
      <c r="F116" s="8">
        <f>IF(ISBLANK('3.1 Nominal capital stock'!F116),NA(),'3.1 Nominal capital stock'!F116/'Historical population and GDP'!$L113/1000000)</f>
        <v>0.17940690623603753</v>
      </c>
      <c r="G116" s="8">
        <f>IF(ISBLANK('3.1 Nominal capital stock'!G116),NA(),'3.1 Nominal capital stock'!G116/'Historical population and GDP'!$L113/1000000)</f>
        <v>8.7745324567562386E-2</v>
      </c>
      <c r="H116" s="8">
        <f>IF(ISBLANK('3.1 Nominal capital stock'!H116),NA(),'3.1 Nominal capital stock'!H116/'Historical population and GDP'!$L113/1000000)</f>
        <v>4.5816557094529906E-2</v>
      </c>
      <c r="I116" s="8">
        <f>IF(ISBLANK('3.1 Nominal capital stock'!I116),NA(),'3.1 Nominal capital stock'!I116/'Historical population and GDP'!$L113/1000000)</f>
        <v>7.3967702814833725E-2</v>
      </c>
      <c r="J116" s="26">
        <f>IF(ISBLANK('3.1 Nominal capital stock'!J116),NA(),'3.1 Nominal capital stock'!J116/'Historical population and GDP'!$L113/1000000)</f>
        <v>0.11799482989723623</v>
      </c>
      <c r="K116" s="8">
        <f>IF(ISBLANK('3.1 Nominal capital stock'!K116),NA(),'3.1 Nominal capital stock'!K116/'Historical population and GDP'!$L113/1000000)</f>
        <v>1.8110423182485479E-2</v>
      </c>
      <c r="L116" s="8">
        <f>IF(ISBLANK('3.1 Nominal capital stock'!L116),NA(),'3.1 Nominal capital stock'!L116/'Historical population and GDP'!$L113/1000000)</f>
        <v>8.119205974340972E-2</v>
      </c>
      <c r="M116" s="8">
        <f>IF(ISBLANK('3.1 Nominal capital stock'!M116),NA(),'3.1 Nominal capital stock'!M116/'Historical population and GDP'!$L113/1000000)</f>
        <v>0.10512363566732622</v>
      </c>
      <c r="N116" s="8" t="e">
        <f>IF(ISBLANK('3.1 Nominal capital stock'!N116),NA(),'3.1 Nominal capital stock'!N116/'Historical population and GDP'!$L113/1000000)</f>
        <v>#N/A</v>
      </c>
      <c r="O116" s="8"/>
      <c r="P116" s="8">
        <f>IF(ISBLANK('3.1 Nominal capital stock'!P116),NA(),'3.1 Nominal capital stock'!P116/'Historical population and GDP'!$L113/1000000)</f>
        <v>0.56310097657496649</v>
      </c>
      <c r="Q116" s="8">
        <f>IF(ISBLANK('3.1 Nominal capital stock'!Q116),NA(),'3.1 Nominal capital stock'!Q116/'Historical population and GDP'!$L113/1000000)</f>
        <v>0.39638865130529138</v>
      </c>
      <c r="R116" s="8">
        <f>IF(ISBLANK('3.1 Nominal capital stock'!R116),NA(),'3.1 Nominal capital stock'!R116/'Historical population and GDP'!$L113/1000000)</f>
        <v>0.95948962788025793</v>
      </c>
      <c r="T116" s="17"/>
      <c r="U116" s="17"/>
      <c r="V116" s="17"/>
      <c r="W116" s="17"/>
      <c r="X116" s="17"/>
      <c r="Y116" s="17"/>
    </row>
    <row r="117" spans="1:25">
      <c r="A117" s="4">
        <f t="shared" si="1"/>
        <v>1979</v>
      </c>
      <c r="B117" s="8">
        <f>IF(ISBLANK('3.1 Nominal capital stock'!B117),NA(),'3.1 Nominal capital stock'!B117/'Historical population and GDP'!$L114/1000000)</f>
        <v>0.10800555867490173</v>
      </c>
      <c r="C117" s="8">
        <f>IF(ISBLANK('3.1 Nominal capital stock'!C117),NA(),'3.1 Nominal capital stock'!C117/'Historical population and GDP'!$L114/1000000)</f>
        <v>0.11131218416619877</v>
      </c>
      <c r="D117" s="8">
        <f>IF(ISBLANK('3.1 Nominal capital stock'!D117),NA(),'3.1 Nominal capital stock'!D117/'Historical population and GDP'!$L114/1000000)</f>
        <v>0.2193177428411005</v>
      </c>
      <c r="E117" s="8">
        <f>IF(ISBLANK('3.1 Nominal capital stock'!E117),NA(),'3.1 Nominal capital stock'!E117/'Historical population and GDP'!$L114/1000000)</f>
        <v>3.2103537338573837E-2</v>
      </c>
      <c r="F117" s="8">
        <f>IF(ISBLANK('3.1 Nominal capital stock'!F117),NA(),'3.1 Nominal capital stock'!F117/'Historical population and GDP'!$L114/1000000)</f>
        <v>0.18427029758562605</v>
      </c>
      <c r="G117" s="8">
        <f>IF(ISBLANK('3.1 Nominal capital stock'!G117),NA(),'3.1 Nominal capital stock'!G117/'Historical population and GDP'!$L114/1000000)</f>
        <v>8.7011061201572162E-2</v>
      </c>
      <c r="H117" s="8">
        <f>IF(ISBLANK('3.1 Nominal capital stock'!H117),NA(),'3.1 Nominal capital stock'!H117/'Historical population and GDP'!$L114/1000000)</f>
        <v>4.7055249859629424E-2</v>
      </c>
      <c r="I117" s="8">
        <f>IF(ISBLANK('3.1 Nominal capital stock'!I117),NA(),'3.1 Nominal capital stock'!I117/'Historical population and GDP'!$L114/1000000)</f>
        <v>7.6451151038742268E-2</v>
      </c>
      <c r="J117" s="26">
        <f>IF(ISBLANK('3.1 Nominal capital stock'!J117),NA(),'3.1 Nominal capital stock'!J117/'Historical population and GDP'!$L114/1000000)</f>
        <v>0.12226990454800675</v>
      </c>
      <c r="K117" s="8">
        <f>IF(ISBLANK('3.1 Nominal capital stock'!K117),NA(),'3.1 Nominal capital stock'!K117/'Historical population and GDP'!$L114/1000000)</f>
        <v>1.9467321729365526E-2</v>
      </c>
      <c r="L117" s="8">
        <f>IF(ISBLANK('3.1 Nominal capital stock'!L117),NA(),'3.1 Nominal capital stock'!L117/'Historical population and GDP'!$L114/1000000)</f>
        <v>8.260297585626053E-2</v>
      </c>
      <c r="M117" s="8">
        <f>IF(ISBLANK('3.1 Nominal capital stock'!M117),NA(),'3.1 Nominal capital stock'!M117/'Historical population and GDP'!$L114/1000000)</f>
        <v>0.10621622683885458</v>
      </c>
      <c r="N117" s="8" t="e">
        <f>IF(ISBLANK('3.1 Nominal capital stock'!N117),NA(),'3.1 Nominal capital stock'!N117/'Historical population and GDP'!$L114/1000000)</f>
        <v>#N/A</v>
      </c>
      <c r="O117" s="8"/>
      <c r="P117" s="8">
        <f>IF(ISBLANK('3.1 Nominal capital stock'!P117),NA(),'3.1 Nominal capital stock'!P117/'Historical population and GDP'!$L114/1000000)</f>
        <v>0.56975788882650202</v>
      </c>
      <c r="Q117" s="8">
        <f>IF(ISBLANK('3.1 Nominal capital stock'!Q117),NA(),'3.1 Nominal capital stock'!Q117/'Historical population and GDP'!$L114/1000000)</f>
        <v>0.40700758001122966</v>
      </c>
      <c r="R117" s="8">
        <f>IF(ISBLANK('3.1 Nominal capital stock'!R117),NA(),'3.1 Nominal capital stock'!R117/'Historical population and GDP'!$L114/1000000)</f>
        <v>0.97676546883773163</v>
      </c>
      <c r="T117" s="17"/>
      <c r="U117" s="17"/>
      <c r="V117" s="17"/>
      <c r="W117" s="17"/>
      <c r="X117" s="17"/>
      <c r="Y117" s="17"/>
    </row>
    <row r="118" spans="1:25">
      <c r="A118" s="4">
        <f t="shared" si="1"/>
        <v>1980</v>
      </c>
      <c r="B118" s="8">
        <f>IF(ISBLANK('3.1 Nominal capital stock'!B118),NA(),'3.1 Nominal capital stock'!B118/'Historical population and GDP'!$L115/1000000)</f>
        <v>0.10788070670690159</v>
      </c>
      <c r="C118" s="8">
        <f>IF(ISBLANK('3.1 Nominal capital stock'!C118),NA(),'3.1 Nominal capital stock'!C118/'Historical population and GDP'!$L115/1000000)</f>
        <v>0.10923576365229241</v>
      </c>
      <c r="D118" s="8">
        <f>IF(ISBLANK('3.1 Nominal capital stock'!D118),NA(),'3.1 Nominal capital stock'!D118/'Historical population and GDP'!$L115/1000000)</f>
        <v>0.21711647035919401</v>
      </c>
      <c r="E118" s="8">
        <f>IF(ISBLANK('3.1 Nominal capital stock'!E118),NA(),'3.1 Nominal capital stock'!E118/'Historical population and GDP'!$L115/1000000)</f>
        <v>3.1819429572666216E-2</v>
      </c>
      <c r="F118" s="8">
        <f>IF(ISBLANK('3.1 Nominal capital stock'!F118),NA(),'3.1 Nominal capital stock'!F118/'Historical population and GDP'!$L115/1000000)</f>
        <v>0.18197556702034462</v>
      </c>
      <c r="G118" s="8">
        <f>IF(ISBLANK('3.1 Nominal capital stock'!G118),NA(),'3.1 Nominal capital stock'!G118/'Historical population and GDP'!$L115/1000000)</f>
        <v>8.574535189331256E-2</v>
      </c>
      <c r="H118" s="8">
        <f>IF(ISBLANK('3.1 Nominal capital stock'!H118),NA(),'3.1 Nominal capital stock'!H118/'Historical population and GDP'!$L115/1000000)</f>
        <v>4.6209043122748955E-2</v>
      </c>
      <c r="I118" s="8">
        <f>IF(ISBLANK('3.1 Nominal capital stock'!I118),NA(),'3.1 Nominal capital stock'!I118/'Historical population and GDP'!$L115/1000000)</f>
        <v>7.7865180570427323E-2</v>
      </c>
      <c r="J118" s="26">
        <f>IF(ISBLANK('3.1 Nominal capital stock'!J118),NA(),'3.1 Nominal capital stock'!J118/'Historical population and GDP'!$L115/1000000)</f>
        <v>0.12354779519127812</v>
      </c>
      <c r="K118" s="8">
        <f>IF(ISBLANK('3.1 Nominal capital stock'!K118),NA(),'3.1 Nominal capital stock'!K118/'Historical population and GDP'!$L115/1000000)</f>
        <v>2.0666358415263313E-2</v>
      </c>
      <c r="L118" s="8">
        <f>IF(ISBLANK('3.1 Nominal capital stock'!L118),NA(),'3.1 Nominal capital stock'!L118/'Historical population and GDP'!$L115/1000000)</f>
        <v>8.4455417112820008E-2</v>
      </c>
      <c r="M118" s="8">
        <f>IF(ISBLANK('3.1 Nominal capital stock'!M118),NA(),'3.1 Nominal capital stock'!M118/'Historical population and GDP'!$L115/1000000)</f>
        <v>0.10558317920763165</v>
      </c>
      <c r="N118" s="8" t="e">
        <f>IF(ISBLANK('3.1 Nominal capital stock'!N118),NA(),'3.1 Nominal capital stock'!N118/'Historical population and GDP'!$L115/1000000)</f>
        <v>#N/A</v>
      </c>
      <c r="O118" s="8"/>
      <c r="P118" s="8">
        <f>IF(ISBLANK('3.1 Nominal capital stock'!P118),NA(),'3.1 Nominal capital stock'!P118/'Historical population and GDP'!$L115/1000000)</f>
        <v>0.56286586196826627</v>
      </c>
      <c r="Q118" s="8">
        <f>IF(ISBLANK('3.1 Nominal capital stock'!Q118),NA(),'3.1 Nominal capital stock'!Q118/'Historical population and GDP'!$L115/1000000)</f>
        <v>0.4121179304974204</v>
      </c>
      <c r="R118" s="8">
        <f>IF(ISBLANK('3.1 Nominal capital stock'!R118),NA(),'3.1 Nominal capital stock'!R118/'Historical population and GDP'!$L115/1000000)</f>
        <v>0.97498379246568678</v>
      </c>
      <c r="T118" s="17"/>
      <c r="U118" s="17"/>
      <c r="V118" s="17"/>
      <c r="W118" s="17"/>
      <c r="X118" s="17"/>
      <c r="Y118" s="17"/>
    </row>
    <row r="119" spans="1:25">
      <c r="A119" s="4">
        <f t="shared" si="1"/>
        <v>1981</v>
      </c>
      <c r="B119" s="8">
        <f>IF(ISBLANK('3.1 Nominal capital stock'!B119),NA(),'3.1 Nominal capital stock'!B119/'Historical population and GDP'!$L116/1000000)</f>
        <v>0.10699995831248957</v>
      </c>
      <c r="C119" s="8">
        <f>IF(ISBLANK('3.1 Nominal capital stock'!C119),NA(),'3.1 Nominal capital stock'!C119/'Historical population and GDP'!$L116/1000000)</f>
        <v>0.10621614974153744</v>
      </c>
      <c r="D119" s="8">
        <f>IF(ISBLANK('3.1 Nominal capital stock'!D119),NA(),'3.1 Nominal capital stock'!D119/'Historical population and GDP'!$L116/1000000)</f>
        <v>0.21321610805402702</v>
      </c>
      <c r="E119" s="8">
        <f>IF(ISBLANK('3.1 Nominal capital stock'!E119),NA(),'3.1 Nominal capital stock'!E119/'Historical population and GDP'!$L116/1000000)</f>
        <v>3.1029389694847424E-2</v>
      </c>
      <c r="F119" s="8">
        <f>IF(ISBLANK('3.1 Nominal capital stock'!F119),NA(),'3.1 Nominal capital stock'!F119/'Historical population and GDP'!$L116/1000000)</f>
        <v>0.1783496748374187</v>
      </c>
      <c r="G119" s="8">
        <f>IF(ISBLANK('3.1 Nominal capital stock'!G119),NA(),'3.1 Nominal capital stock'!G119/'Historical population and GDP'!$L116/1000000)</f>
        <v>8.3936843421710858E-2</v>
      </c>
      <c r="H119" s="8">
        <f>IF(ISBLANK('3.1 Nominal capital stock'!H119),NA(),'3.1 Nominal capital stock'!H119/'Historical population and GDP'!$L116/1000000)</f>
        <v>4.6180423545105882E-2</v>
      </c>
      <c r="I119" s="8">
        <f>IF(ISBLANK('3.1 Nominal capital stock'!I119),NA(),'3.1 Nominal capital stock'!I119/'Historical population and GDP'!$L116/1000000)</f>
        <v>7.7997707186926793E-2</v>
      </c>
      <c r="J119" s="26">
        <f>IF(ISBLANK('3.1 Nominal capital stock'!J119),NA(),'3.1 Nominal capital stock'!J119/'Historical population and GDP'!$L116/1000000)</f>
        <v>0.12357799733199933</v>
      </c>
      <c r="K119" s="8">
        <f>IF(ISBLANK('3.1 Nominal capital stock'!K119),NA(),'3.1 Nominal capital stock'!K119/'Historical population and GDP'!$L116/1000000)</f>
        <v>2.1608387527096883E-2</v>
      </c>
      <c r="L119" s="8">
        <f>IF(ISBLANK('3.1 Nominal capital stock'!L119),NA(),'3.1 Nominal capital stock'!L119/'Historical population and GDP'!$L116/1000000)</f>
        <v>8.6001625812906449E-2</v>
      </c>
      <c r="M119" s="8">
        <f>IF(ISBLANK('3.1 Nominal capital stock'!M119),NA(),'3.1 Nominal capital stock'!M119/'Historical population and GDP'!$L116/1000000)</f>
        <v>0.10339532266133065</v>
      </c>
      <c r="N119" s="8" t="e">
        <f>IF(ISBLANK('3.1 Nominal capital stock'!N119),NA(),'3.1 Nominal capital stock'!N119/'Historical population and GDP'!$L116/1000000)</f>
        <v>#N/A</v>
      </c>
      <c r="O119" s="8"/>
      <c r="P119" s="8">
        <f>IF(ISBLANK('3.1 Nominal capital stock'!P119),NA(),'3.1 Nominal capital stock'!P119/'Historical population and GDP'!$L116/1000000)</f>
        <v>0.55271243955310989</v>
      </c>
      <c r="Q119" s="8">
        <f>IF(ISBLANK('3.1 Nominal capital stock'!Q119),NA(),'3.1 Nominal capital stock'!Q119/'Historical population and GDP'!$L116/1000000)</f>
        <v>0.41258104052026012</v>
      </c>
      <c r="R119" s="8">
        <f>IF(ISBLANK('3.1 Nominal capital stock'!R119),NA(),'3.1 Nominal capital stock'!R119/'Historical population and GDP'!$L116/1000000)</f>
        <v>0.96529348007337001</v>
      </c>
      <c r="T119" s="17"/>
      <c r="U119" s="17"/>
      <c r="V119" s="17"/>
      <c r="W119" s="17"/>
      <c r="X119" s="17"/>
      <c r="Y119" s="17"/>
    </row>
    <row r="120" spans="1:25">
      <c r="A120" s="4">
        <f t="shared" si="1"/>
        <v>1982</v>
      </c>
      <c r="B120" s="8">
        <f>IF(ISBLANK('3.1 Nominal capital stock'!B120),NA(),'3.1 Nominal capital stock'!B120/'Historical population and GDP'!$L117/1000000)</f>
        <v>0.10198573790822654</v>
      </c>
      <c r="C120" s="8">
        <f>IF(ISBLANK('3.1 Nominal capital stock'!C120),NA(),'3.1 Nominal capital stock'!C120/'Historical population and GDP'!$L117/1000000)</f>
        <v>9.947778007441091E-2</v>
      </c>
      <c r="D120" s="8">
        <f>IF(ISBLANK('3.1 Nominal capital stock'!D120),NA(),'3.1 Nominal capital stock'!D120/'Historical population and GDP'!$L117/1000000)</f>
        <v>0.20146351798263745</v>
      </c>
      <c r="E120" s="8">
        <f>IF(ISBLANK('3.1 Nominal capital stock'!E120),NA(),'3.1 Nominal capital stock'!E120/'Historical population and GDP'!$L117/1000000)</f>
        <v>2.9855587708419458E-2</v>
      </c>
      <c r="F120" s="8">
        <f>IF(ISBLANK('3.1 Nominal capital stock'!F120),NA(),'3.1 Nominal capital stock'!F120/'Historical population and GDP'!$L117/1000000)</f>
        <v>0.17092310872261263</v>
      </c>
      <c r="G120" s="8">
        <f>IF(ISBLANK('3.1 Nominal capital stock'!G120),NA(),'3.1 Nominal capital stock'!G120/'Historical population and GDP'!$L117/1000000)</f>
        <v>7.8949359239355102E-2</v>
      </c>
      <c r="H120" s="8">
        <f>IF(ISBLANK('3.1 Nominal capital stock'!H120),NA(),'3.1 Nominal capital stock'!H120/'Historical population and GDP'!$L117/1000000)</f>
        <v>4.4890932892379776E-2</v>
      </c>
      <c r="I120" s="8">
        <f>IF(ISBLANK('3.1 Nominal capital stock'!I120),NA(),'3.1 Nominal capital stock'!I120/'Historical population and GDP'!$L117/1000000)</f>
        <v>7.4228193468375364E-2</v>
      </c>
      <c r="J120" s="26">
        <f>IF(ISBLANK('3.1 Nominal capital stock'!J120),NA(),'3.1 Nominal capital stock'!J120/'Historical population and GDP'!$L117/1000000)</f>
        <v>0.11860755132975058</v>
      </c>
      <c r="K120" s="8">
        <f>IF(ISBLANK('3.1 Nominal capital stock'!K120),NA(),'3.1 Nominal capital stock'!K120/'Historical population and GDP'!$L117/1000000)</f>
        <v>2.1573825272151025E-2</v>
      </c>
      <c r="L120" s="8">
        <f>IF(ISBLANK('3.1 Nominal capital stock'!L120),NA(),'3.1 Nominal capital stock'!L120/'Historical population and GDP'!$L117/1000000)</f>
        <v>8.5401750034449497E-2</v>
      </c>
      <c r="M120" s="8">
        <f>IF(ISBLANK('3.1 Nominal capital stock'!M120),NA(),'3.1 Nominal capital stock'!M120/'Historical population and GDP'!$L117/1000000)</f>
        <v>9.6687198566900931E-2</v>
      </c>
      <c r="N120" s="8" t="e">
        <f>IF(ISBLANK('3.1 Nominal capital stock'!N120),NA(),'3.1 Nominal capital stock'!N120/'Historical population and GDP'!$L117/1000000)</f>
        <v>#N/A</v>
      </c>
      <c r="O120" s="8"/>
      <c r="P120" s="8">
        <f>IF(ISBLANK('3.1 Nominal capital stock'!P120),NA(),'3.1 Nominal capital stock'!P120/'Historical population and GDP'!$L117/1000000)</f>
        <v>0.52608250654540445</v>
      </c>
      <c r="Q120" s="8">
        <f>IF(ISBLANK('3.1 Nominal capital stock'!Q120),NA(),'3.1 Nominal capital stock'!Q120/'Historical population and GDP'!$L117/1000000)</f>
        <v>0.39649851867162739</v>
      </c>
      <c r="R120" s="8">
        <f>IF(ISBLANK('3.1 Nominal capital stock'!R120),NA(),'3.1 Nominal capital stock'!R120/'Historical population and GDP'!$L117/1000000)</f>
        <v>0.92258102521703178</v>
      </c>
      <c r="T120" s="17"/>
      <c r="U120" s="17"/>
      <c r="V120" s="17"/>
      <c r="W120" s="17"/>
      <c r="X120" s="17"/>
      <c r="Y120" s="17"/>
    </row>
    <row r="121" spans="1:25">
      <c r="A121" s="4">
        <f t="shared" si="1"/>
        <v>1983</v>
      </c>
      <c r="B121" s="8">
        <f>IF(ISBLANK('3.1 Nominal capital stock'!B121),NA(),'3.1 Nominal capital stock'!B121/'Historical population and GDP'!$L118/1000000)</f>
        <v>9.4873990306946682E-2</v>
      </c>
      <c r="C121" s="8">
        <f>IF(ISBLANK('3.1 Nominal capital stock'!C121),NA(),'3.1 Nominal capital stock'!C121/'Historical population and GDP'!$L118/1000000)</f>
        <v>9.1099682881589178E-2</v>
      </c>
      <c r="D121" s="8">
        <f>IF(ISBLANK('3.1 Nominal capital stock'!D121),NA(),'3.1 Nominal capital stock'!D121/'Historical population and GDP'!$L118/1000000)</f>
        <v>0.18597367318853589</v>
      </c>
      <c r="E121" s="8">
        <f>IF(ISBLANK('3.1 Nominal capital stock'!E121),NA(),'3.1 Nominal capital stock'!E121/'Historical population and GDP'!$L118/1000000)</f>
        <v>2.8069377131574223E-2</v>
      </c>
      <c r="F121" s="8">
        <f>IF(ISBLANK('3.1 Nominal capital stock'!F121),NA(),'3.1 Nominal capital stock'!F121/'Historical population and GDP'!$L118/1000000)</f>
        <v>0.16224262550110694</v>
      </c>
      <c r="G121" s="8">
        <f>IF(ISBLANK('3.1 Nominal capital stock'!G121),NA(),'3.1 Nominal capital stock'!G121/'Historical population and GDP'!$L118/1000000)</f>
        <v>7.2628193621731577E-2</v>
      </c>
      <c r="H121" s="8">
        <f>IF(ISBLANK('3.1 Nominal capital stock'!H121),NA(),'3.1 Nominal capital stock'!H121/'Historical population and GDP'!$L118/1000000)</f>
        <v>4.366406390235146E-2</v>
      </c>
      <c r="I121" s="8">
        <f>IF(ISBLANK('3.1 Nominal capital stock'!I121),NA(),'3.1 Nominal capital stock'!I121/'Historical population and GDP'!$L118/1000000)</f>
        <v>6.8705379046251416E-2</v>
      </c>
      <c r="J121" s="26">
        <f>IF(ISBLANK('3.1 Nominal capital stock'!J121),NA(),'3.1 Nominal capital stock'!J121/'Historical population and GDP'!$L118/1000000)</f>
        <v>0.11096263387781967</v>
      </c>
      <c r="K121" s="8">
        <f>IF(ISBLANK('3.1 Nominal capital stock'!K121),NA(),'3.1 Nominal capital stock'!K121/'Historical population and GDP'!$L118/1000000)</f>
        <v>2.1076407586908395E-2</v>
      </c>
      <c r="L121" s="8">
        <f>IF(ISBLANK('3.1 Nominal capital stock'!L121),NA(),'3.1 Nominal capital stock'!L121/'Historical population and GDP'!$L118/1000000)</f>
        <v>8.2574821994854317E-2</v>
      </c>
      <c r="M121" s="8">
        <f>IF(ISBLANK('3.1 Nominal capital stock'!M121),NA(),'3.1 Nominal capital stock'!M121/'Historical population and GDP'!$L118/1000000)</f>
        <v>8.8336713935259978E-2</v>
      </c>
      <c r="N121" s="8" t="e">
        <f>IF(ISBLANK('3.1 Nominal capital stock'!N121),NA(),'3.1 Nominal capital stock'!N121/'Historical population and GDP'!$L118/1000000)</f>
        <v>#N/A</v>
      </c>
      <c r="O121" s="8"/>
      <c r="P121" s="8">
        <f>IF(ISBLANK('3.1 Nominal capital stock'!P121),NA(),'3.1 Nominal capital stock'!P121/'Historical population and GDP'!$L118/1000000)</f>
        <v>0.49257793334530009</v>
      </c>
      <c r="Q121" s="8">
        <f>IF(ISBLANK('3.1 Nominal capital stock'!Q121),NA(),'3.1 Nominal capital stock'!Q121/'Historical population and GDP'!$L118/1000000)</f>
        <v>0.37165595644109378</v>
      </c>
      <c r="R121" s="8">
        <f>IF(ISBLANK('3.1 Nominal capital stock'!R121),NA(),'3.1 Nominal capital stock'!R121/'Historical population and GDP'!$L118/1000000)</f>
        <v>0.86423388978639382</v>
      </c>
      <c r="T121" s="17"/>
      <c r="U121" s="17"/>
      <c r="V121" s="17"/>
      <c r="W121" s="17"/>
      <c r="X121" s="17"/>
      <c r="Y121" s="17"/>
    </row>
    <row r="122" spans="1:25">
      <c r="A122" s="4">
        <f t="shared" si="1"/>
        <v>1984</v>
      </c>
      <c r="B122" s="8">
        <f>IF(ISBLANK('3.1 Nominal capital stock'!B122),NA(),'3.1 Nominal capital stock'!B122/'Historical population and GDP'!$L119/1000000)</f>
        <v>8.9578074249053771E-2</v>
      </c>
      <c r="C122" s="8">
        <f>IF(ISBLANK('3.1 Nominal capital stock'!C122),NA(),'3.1 Nominal capital stock'!C122/'Historical population and GDP'!$L119/1000000)</f>
        <v>8.5106729659356298E-2</v>
      </c>
      <c r="D122" s="8">
        <f>IF(ISBLANK('3.1 Nominal capital stock'!D122),NA(),'3.1 Nominal capital stock'!D122/'Historical population and GDP'!$L119/1000000)</f>
        <v>0.17468480390841007</v>
      </c>
      <c r="E122" s="8">
        <f>IF(ISBLANK('3.1 Nominal capital stock'!E122),NA(),'3.1 Nominal capital stock'!E122/'Historical population and GDP'!$L119/1000000)</f>
        <v>2.6003435964888733E-2</v>
      </c>
      <c r="F122" s="8">
        <f>IF(ISBLANK('3.1 Nominal capital stock'!F122),NA(),'3.1 Nominal capital stock'!F122/'Historical population and GDP'!$L119/1000000)</f>
        <v>0.15674420852011919</v>
      </c>
      <c r="G122" s="8">
        <f>IF(ISBLANK('3.1 Nominal capital stock'!G122),NA(),'3.1 Nominal capital stock'!G122/'Historical population and GDP'!$L119/1000000)</f>
        <v>6.7340616863071426E-2</v>
      </c>
      <c r="H122" s="8">
        <f>IF(ISBLANK('3.1 Nominal capital stock'!H122),NA(),'3.1 Nominal capital stock'!H122/'Historical population and GDP'!$L119/1000000)</f>
        <v>4.5611306471961988E-2</v>
      </c>
      <c r="I122" s="8">
        <f>IF(ISBLANK('3.1 Nominal capital stock'!I122),NA(),'3.1 Nominal capital stock'!I122/'Historical population and GDP'!$L119/1000000)</f>
        <v>6.4217888492201974E-2</v>
      </c>
      <c r="J122" s="26">
        <f>IF(ISBLANK('3.1 Nominal capital stock'!J122),NA(),'3.1 Nominal capital stock'!J122/'Historical population and GDP'!$L119/1000000)</f>
        <v>0.10533167798566558</v>
      </c>
      <c r="K122" s="8">
        <f>IF(ISBLANK('3.1 Nominal capital stock'!K122),NA(),'3.1 Nominal capital stock'!K122/'Historical population and GDP'!$L119/1000000)</f>
        <v>2.075945561431294E-2</v>
      </c>
      <c r="L122" s="8">
        <f>IF(ISBLANK('3.1 Nominal capital stock'!L122),NA(),'3.1 Nominal capital stock'!L122/'Historical population and GDP'!$L119/1000000)</f>
        <v>7.8609185837382217E-2</v>
      </c>
      <c r="M122" s="8">
        <f>IF(ISBLANK('3.1 Nominal capital stock'!M122),NA(),'3.1 Nominal capital stock'!M122/'Historical population and GDP'!$L119/1000000)</f>
        <v>8.2136015891337608E-2</v>
      </c>
      <c r="N122" s="8" t="e">
        <f>IF(ISBLANK('3.1 Nominal capital stock'!N122),NA(),'3.1 Nominal capital stock'!N122/'Historical population and GDP'!$L119/1000000)</f>
        <v>#N/A</v>
      </c>
      <c r="O122" s="8"/>
      <c r="P122" s="8">
        <f>IF(ISBLANK('3.1 Nominal capital stock'!P122),NA(),'3.1 Nominal capital stock'!P122/'Historical population and GDP'!$L119/1000000)</f>
        <v>0.47038437172845138</v>
      </c>
      <c r="Q122" s="8">
        <f>IF(ISBLANK('3.1 Nominal capital stock'!Q122),NA(),'3.1 Nominal capital stock'!Q122/'Historical population and GDP'!$L119/1000000)</f>
        <v>0.35105422382090029</v>
      </c>
      <c r="R122" s="8">
        <f>IF(ISBLANK('3.1 Nominal capital stock'!R122),NA(),'3.1 Nominal capital stock'!R122/'Historical population and GDP'!$L119/1000000)</f>
        <v>0.82143859554935172</v>
      </c>
      <c r="T122" s="17"/>
      <c r="U122" s="17"/>
      <c r="V122" s="17"/>
      <c r="W122" s="17"/>
      <c r="X122" s="17"/>
      <c r="Y122" s="17"/>
    </row>
    <row r="123" spans="1:25">
      <c r="A123" s="4">
        <f t="shared" si="1"/>
        <v>1985</v>
      </c>
      <c r="B123" s="8">
        <f>IF(ISBLANK('3.1 Nominal capital stock'!B123),NA(),'3.1 Nominal capital stock'!B123/'Historical population and GDP'!$L120/1000000)</f>
        <v>8.6983382255468228E-2</v>
      </c>
      <c r="C123" s="8">
        <f>IF(ISBLANK('3.1 Nominal capital stock'!C123),NA(),'3.1 Nominal capital stock'!C123/'Historical population and GDP'!$L120/1000000)</f>
        <v>8.1630432724173849E-2</v>
      </c>
      <c r="D123" s="8">
        <f>IF(ISBLANK('3.1 Nominal capital stock'!D123),NA(),'3.1 Nominal capital stock'!D123/'Historical population and GDP'!$L120/1000000)</f>
        <v>0.16861381497964209</v>
      </c>
      <c r="E123" s="8">
        <f>IF(ISBLANK('3.1 Nominal capital stock'!E123),NA(),'3.1 Nominal capital stock'!E123/'Historical population and GDP'!$L120/1000000)</f>
        <v>2.5458502982672097E-2</v>
      </c>
      <c r="F123" s="8">
        <f>IF(ISBLANK('3.1 Nominal capital stock'!F123),NA(),'3.1 Nominal capital stock'!F123/'Historical population and GDP'!$L120/1000000)</f>
        <v>0.15172007859104253</v>
      </c>
      <c r="G123" s="8">
        <f>IF(ISBLANK('3.1 Nominal capital stock'!G123),NA(),'3.1 Nominal capital stock'!G123/'Historical population and GDP'!$L120/1000000)</f>
        <v>6.3900814316826052E-2</v>
      </c>
      <c r="H123" s="8">
        <f>IF(ISBLANK('3.1 Nominal capital stock'!H123),NA(),'3.1 Nominal capital stock'!H123/'Historical population and GDP'!$L120/1000000)</f>
        <v>4.8552267777672568E-2</v>
      </c>
      <c r="I123" s="8">
        <f>IF(ISBLANK('3.1 Nominal capital stock'!I123),NA(),'3.1 Nominal capital stock'!I123/'Historical population and GDP'!$L120/1000000)</f>
        <v>6.1468303190985701E-2</v>
      </c>
      <c r="J123" s="26">
        <f>IF(ISBLANK('3.1 Nominal capital stock'!J123),NA(),'3.1 Nominal capital stock'!J123/'Historical population and GDP'!$L120/1000000)</f>
        <v>0.10226813275258025</v>
      </c>
      <c r="K123" s="8">
        <f>IF(ISBLANK('3.1 Nominal capital stock'!K123),NA(),'3.1 Nominal capital stock'!K123/'Historical population and GDP'!$L120/1000000)</f>
        <v>2.0972895559132659E-2</v>
      </c>
      <c r="L123" s="8">
        <f>IF(ISBLANK('3.1 Nominal capital stock'!L123),NA(),'3.1 Nominal capital stock'!L123/'Historical population and GDP'!$L120/1000000)</f>
        <v>7.6862039579585262E-2</v>
      </c>
      <c r="M123" s="8">
        <f>IF(ISBLANK('3.1 Nominal capital stock'!M123),NA(),'3.1 Nominal capital stock'!M123/'Historical population and GDP'!$L120/1000000)</f>
        <v>7.8732624751443991E-2</v>
      </c>
      <c r="N123" s="8" t="e">
        <f>IF(ISBLANK('3.1 Nominal capital stock'!N123),NA(),'3.1 Nominal capital stock'!N123/'Historical population and GDP'!$L120/1000000)</f>
        <v>#N/A</v>
      </c>
      <c r="O123" s="8"/>
      <c r="P123" s="8">
        <f>IF(ISBLANK('3.1 Nominal capital stock'!P123),NA(),'3.1 Nominal capital stock'!P123/'Historical population and GDP'!$L120/1000000)</f>
        <v>0.45824547864785536</v>
      </c>
      <c r="Q123" s="8">
        <f>IF(ISBLANK('3.1 Nominal capital stock'!Q123),NA(),'3.1 Nominal capital stock'!Q123/'Historical population and GDP'!$L120/1000000)</f>
        <v>0.34030399583372789</v>
      </c>
      <c r="R123" s="8">
        <f>IF(ISBLANK('3.1 Nominal capital stock'!R123),NA(),'3.1 Nominal capital stock'!R123/'Historical population and GDP'!$L120/1000000)</f>
        <v>0.7985494744815832</v>
      </c>
      <c r="T123" s="17"/>
      <c r="U123" s="17"/>
      <c r="V123" s="17"/>
      <c r="W123" s="17"/>
      <c r="X123" s="17"/>
      <c r="Y123" s="17"/>
    </row>
    <row r="124" spans="1:25">
      <c r="A124" s="4">
        <f t="shared" si="1"/>
        <v>1986</v>
      </c>
      <c r="B124" s="8">
        <f>IF(ISBLANK('3.1 Nominal capital stock'!B124),NA(),'3.1 Nominal capital stock'!B124/'Historical population and GDP'!$L121/1000000)</f>
        <v>8.4725865638901984E-2</v>
      </c>
      <c r="C124" s="8">
        <f>IF(ISBLANK('3.1 Nominal capital stock'!C124),NA(),'3.1 Nominal capital stock'!C124/'Historical population and GDP'!$L121/1000000)</f>
        <v>7.8678468193279893E-2</v>
      </c>
      <c r="D124" s="8">
        <f>IF(ISBLANK('3.1 Nominal capital stock'!D124),NA(),'3.1 Nominal capital stock'!D124/'Historical population and GDP'!$L121/1000000)</f>
        <v>0.16340433383218186</v>
      </c>
      <c r="E124" s="8">
        <f>IF(ISBLANK('3.1 Nominal capital stock'!E124),NA(),'3.1 Nominal capital stock'!E124/'Historical population and GDP'!$L121/1000000)</f>
        <v>2.4923122655240985E-2</v>
      </c>
      <c r="F124" s="8">
        <f>IF(ISBLANK('3.1 Nominal capital stock'!F124),NA(),'3.1 Nominal capital stock'!F124/'Historical population and GDP'!$L121/1000000)</f>
        <v>0.14911851411468049</v>
      </c>
      <c r="G124" s="8">
        <f>IF(ISBLANK('3.1 Nominal capital stock'!G124),NA(),'3.1 Nominal capital stock'!G124/'Historical population and GDP'!$L121/1000000)</f>
        <v>6.128873080628959E-2</v>
      </c>
      <c r="H124" s="8">
        <f>IF(ISBLANK('3.1 Nominal capital stock'!H124),NA(),'3.1 Nominal capital stock'!H124/'Historical population and GDP'!$L121/1000000)</f>
        <v>5.3651653375427953E-2</v>
      </c>
      <c r="I124" s="8">
        <f>IF(ISBLANK('3.1 Nominal capital stock'!I124),NA(),'3.1 Nominal capital stock'!I124/'Historical population and GDP'!$L121/1000000)</f>
        <v>5.9266713134750605E-2</v>
      </c>
      <c r="J124" s="26">
        <f>IF(ISBLANK('3.1 Nominal capital stock'!J124),NA(),'3.1 Nominal capital stock'!J124/'Historical population and GDP'!$L121/1000000)</f>
        <v>0.10077402160765903</v>
      </c>
      <c r="K124" s="8">
        <f>IF(ISBLANK('3.1 Nominal capital stock'!K124),NA(),'3.1 Nominal capital stock'!K124/'Historical population and GDP'!$L121/1000000)</f>
        <v>2.1097377970028086E-2</v>
      </c>
      <c r="L124" s="8">
        <f>IF(ISBLANK('3.1 Nominal capital stock'!L124),NA(),'3.1 Nominal capital stock'!L124/'Historical population and GDP'!$L121/1000000)</f>
        <v>7.8145164927530292E-2</v>
      </c>
      <c r="M124" s="8">
        <f>IF(ISBLANK('3.1 Nominal capital stock'!M124),NA(),'3.1 Nominal capital stock'!M124/'Historical population and GDP'!$L121/1000000)</f>
        <v>7.6696611246643023E-2</v>
      </c>
      <c r="N124" s="8" t="e">
        <f>IF(ISBLANK('3.1 Nominal capital stock'!N124),NA(),'3.1 Nominal capital stock'!N124/'Historical population and GDP'!$L121/1000000)</f>
        <v>#N/A</v>
      </c>
      <c r="O124" s="8"/>
      <c r="P124" s="8">
        <f>IF(ISBLANK('3.1 Nominal capital stock'!P124),NA(),'3.1 Nominal capital stock'!P124/'Historical population and GDP'!$L121/1000000)</f>
        <v>0.45238635478382094</v>
      </c>
      <c r="Q124" s="8">
        <f>IF(ISBLANK('3.1 Nominal capital stock'!Q124),NA(),'3.1 Nominal capital stock'!Q124/'Historical population and GDP'!$L121/1000000)</f>
        <v>0.33597988888661101</v>
      </c>
      <c r="R124" s="8">
        <f>IF(ISBLANK('3.1 Nominal capital stock'!R124),NA(),'3.1 Nominal capital stock'!R124/'Historical population and GDP'!$L121/1000000)</f>
        <v>0.78836624367043184</v>
      </c>
      <c r="T124" s="17"/>
      <c r="U124" s="17"/>
      <c r="V124" s="17"/>
      <c r="W124" s="17"/>
      <c r="X124" s="17"/>
      <c r="Y124" s="17"/>
    </row>
    <row r="125" spans="1:25">
      <c r="A125" s="4">
        <f t="shared" si="1"/>
        <v>1987</v>
      </c>
      <c r="B125" s="8">
        <f>IF(ISBLANK('3.1 Nominal capital stock'!B125),NA(),'3.1 Nominal capital stock'!B125/'Historical population and GDP'!$L122/1000000)</f>
        <v>7.9551602160371326E-2</v>
      </c>
      <c r="C125" s="8">
        <f>IF(ISBLANK('3.1 Nominal capital stock'!C125),NA(),'3.1 Nominal capital stock'!C125/'Historical population and GDP'!$L122/1000000)</f>
        <v>7.2819405380221899E-2</v>
      </c>
      <c r="D125" s="8">
        <f>IF(ISBLANK('3.1 Nominal capital stock'!D125),NA(),'3.1 Nominal capital stock'!D125/'Historical population and GDP'!$L122/1000000)</f>
        <v>0.15237100754059324</v>
      </c>
      <c r="E125" s="8">
        <f>IF(ISBLANK('3.1 Nominal capital stock'!E125),NA(),'3.1 Nominal capital stock'!E125/'Historical population and GDP'!$L122/1000000)</f>
        <v>2.3371042051317448E-2</v>
      </c>
      <c r="F125" s="8">
        <f>IF(ISBLANK('3.1 Nominal capital stock'!F125),NA(),'3.1 Nominal capital stock'!F125/'Historical population and GDP'!$L122/1000000)</f>
        <v>0.14166724759719082</v>
      </c>
      <c r="G125" s="8">
        <f>IF(ISBLANK('3.1 Nominal capital stock'!G125),NA(),'3.1 Nominal capital stock'!G125/'Historical population and GDP'!$L122/1000000)</f>
        <v>5.7277897606681276E-2</v>
      </c>
      <c r="H125" s="8">
        <f>IF(ISBLANK('3.1 Nominal capital stock'!H125),NA(),'3.1 Nominal capital stock'!H125/'Historical population and GDP'!$L122/1000000)</f>
        <v>5.6801960209134986E-2</v>
      </c>
      <c r="I125" s="8">
        <f>IF(ISBLANK('3.1 Nominal capital stock'!I125),NA(),'3.1 Nominal capital stock'!I125/'Historical population and GDP'!$L122/1000000)</f>
        <v>5.5315790381861164E-2</v>
      </c>
      <c r="J125" s="26">
        <f>IF(ISBLANK('3.1 Nominal capital stock'!J125),NA(),'3.1 Nominal capital stock'!J125/'Historical population and GDP'!$L122/1000000)</f>
        <v>9.5515038048073445E-2</v>
      </c>
      <c r="K125" s="8">
        <f>IF(ISBLANK('3.1 Nominal capital stock'!K125),NA(),'3.1 Nominal capital stock'!K125/'Historical population and GDP'!$L122/1000000)</f>
        <v>2.0785791934843752E-2</v>
      </c>
      <c r="L125" s="8">
        <f>IF(ISBLANK('3.1 Nominal capital stock'!L125),NA(),'3.1 Nominal capital stock'!L125/'Historical population and GDP'!$L122/1000000)</f>
        <v>7.8141839076493025E-2</v>
      </c>
      <c r="M125" s="8">
        <f>IF(ISBLANK('3.1 Nominal capital stock'!M125),NA(),'3.1 Nominal capital stock'!M125/'Historical population and GDP'!$L122/1000000)</f>
        <v>7.1895104653771164E-2</v>
      </c>
      <c r="N125" s="8" t="e">
        <f>IF(ISBLANK('3.1 Nominal capital stock'!N125),NA(),'3.1 Nominal capital stock'!N125/'Historical population and GDP'!$L122/1000000)</f>
        <v>#N/A</v>
      </c>
      <c r="O125" s="8"/>
      <c r="P125" s="8">
        <f>IF(ISBLANK('3.1 Nominal capital stock'!P125),NA(),'3.1 Nominal capital stock'!P125/'Historical population and GDP'!$L122/1000000)</f>
        <v>0.43148915500491775</v>
      </c>
      <c r="Q125" s="8">
        <f>IF(ISBLANK('3.1 Nominal capital stock'!Q125),NA(),'3.1 Nominal capital stock'!Q125/'Historical population and GDP'!$L122/1000000)</f>
        <v>0.32165356409504253</v>
      </c>
      <c r="R125" s="8">
        <f>IF(ISBLANK('3.1 Nominal capital stock'!R125),NA(),'3.1 Nominal capital stock'!R125/'Historical population and GDP'!$L122/1000000)</f>
        <v>0.75314271909996033</v>
      </c>
      <c r="T125" s="17"/>
      <c r="U125" s="17"/>
      <c r="V125" s="17"/>
      <c r="W125" s="17"/>
      <c r="X125" s="17"/>
      <c r="Y125" s="17"/>
    </row>
    <row r="126" spans="1:25">
      <c r="A126" s="4">
        <f t="shared" si="1"/>
        <v>1988</v>
      </c>
      <c r="B126" s="8">
        <f>IF(ISBLANK('3.1 Nominal capital stock'!B126),NA(),'3.1 Nominal capital stock'!B126/'Historical population and GDP'!$L123/1000000)</f>
        <v>7.6374100388233307E-2</v>
      </c>
      <c r="C126" s="8">
        <f>IF(ISBLANK('3.1 Nominal capital stock'!C126),NA(),'3.1 Nominal capital stock'!C126/'Historical population and GDP'!$L123/1000000)</f>
        <v>6.9347292341215658E-2</v>
      </c>
      <c r="D126" s="8">
        <f>IF(ISBLANK('3.1 Nominal capital stock'!D126),NA(),'3.1 Nominal capital stock'!D126/'Historical population and GDP'!$L123/1000000)</f>
        <v>0.14572139272944895</v>
      </c>
      <c r="E126" s="8">
        <f>IF(ISBLANK('3.1 Nominal capital stock'!E126),NA(),'3.1 Nominal capital stock'!E126/'Historical population and GDP'!$L123/1000000)</f>
        <v>2.2426120582503414E-2</v>
      </c>
      <c r="F126" s="8">
        <f>IF(ISBLANK('3.1 Nominal capital stock'!F126),NA(),'3.1 Nominal capital stock'!F126/'Historical population and GDP'!$L123/1000000)</f>
        <v>0.13751750118925221</v>
      </c>
      <c r="G126" s="8">
        <f>IF(ISBLANK('3.1 Nominal capital stock'!G126),NA(),'3.1 Nominal capital stock'!G126/'Historical population and GDP'!$L123/1000000)</f>
        <v>5.4465480994982121E-2</v>
      </c>
      <c r="H126" s="8">
        <f>IF(ISBLANK('3.1 Nominal capital stock'!H126),NA(),'3.1 Nominal capital stock'!H126/'Historical population and GDP'!$L123/1000000)</f>
        <v>5.0749919437752235E-2</v>
      </c>
      <c r="I126" s="8">
        <f>IF(ISBLANK('3.1 Nominal capital stock'!I126),NA(),'3.1 Nominal capital stock'!I126/'Historical population and GDP'!$L123/1000000)</f>
        <v>5.3214725244372152E-2</v>
      </c>
      <c r="J126" s="26">
        <f>IF(ISBLANK('3.1 Nominal capital stock'!J126),NA(),'3.1 Nominal capital stock'!J126/'Historical population and GDP'!$L123/1000000)</f>
        <v>9.3394494145809998E-2</v>
      </c>
      <c r="K126" s="8">
        <f>IF(ISBLANK('3.1 Nominal capital stock'!K126),NA(),'3.1 Nominal capital stock'!K126/'Historical population and GDP'!$L123/1000000)</f>
        <v>2.0667930087314133E-2</v>
      </c>
      <c r="L126" s="8">
        <f>IF(ISBLANK('3.1 Nominal capital stock'!L126),NA(),'3.1 Nominal capital stock'!L126/'Historical population and GDP'!$L123/1000000)</f>
        <v>7.6051130173247189E-2</v>
      </c>
      <c r="M126" s="8">
        <f>IF(ISBLANK('3.1 Nominal capital stock'!M126),NA(),'3.1 Nominal capital stock'!M126/'Historical population and GDP'!$L123/1000000)</f>
        <v>6.9413614252612513E-2</v>
      </c>
      <c r="N126" s="8" t="e">
        <f>IF(ISBLANK('3.1 Nominal capital stock'!N126),NA(),'3.1 Nominal capital stock'!N126/'Historical population and GDP'!$L123/1000000)</f>
        <v>#N/A</v>
      </c>
      <c r="O126" s="8"/>
      <c r="P126" s="8">
        <f>IF(ISBLANK('3.1 Nominal capital stock'!P126),NA(),'3.1 Nominal capital stock'!P126/'Historical population and GDP'!$L123/1000000)</f>
        <v>0.41088041493393895</v>
      </c>
      <c r="Q126" s="8">
        <f>IF(ISBLANK('3.1 Nominal capital stock'!Q126),NA(),'3.1 Nominal capital stock'!Q126/'Historical population and GDP'!$L123/1000000)</f>
        <v>0.31274189390335599</v>
      </c>
      <c r="R126" s="8">
        <f>IF(ISBLANK('3.1 Nominal capital stock'!R126),NA(),'3.1 Nominal capital stock'!R126/'Historical population and GDP'!$L123/1000000)</f>
        <v>0.72362230883729495</v>
      </c>
      <c r="T126" s="17"/>
      <c r="U126" s="17"/>
      <c r="V126" s="17"/>
      <c r="W126" s="17"/>
      <c r="X126" s="17"/>
      <c r="Y126" s="17"/>
    </row>
    <row r="127" spans="1:25">
      <c r="A127" s="4">
        <f t="shared" si="1"/>
        <v>1989</v>
      </c>
      <c r="B127" s="8">
        <f>IF(ISBLANK('3.1 Nominal capital stock'!B127),NA(),'3.1 Nominal capital stock'!B127/'Historical population and GDP'!$L124/1000000)</f>
        <v>7.5023729965452784E-2</v>
      </c>
      <c r="C127" s="8">
        <f>IF(ISBLANK('3.1 Nominal capital stock'!C127),NA(),'3.1 Nominal capital stock'!C127/'Historical population and GDP'!$L124/1000000)</f>
        <v>6.763198731381323E-2</v>
      </c>
      <c r="D127" s="8">
        <f>IF(ISBLANK('3.1 Nominal capital stock'!D127),NA(),'3.1 Nominal capital stock'!D127/'Historical population and GDP'!$L124/1000000)</f>
        <v>0.14265571727926601</v>
      </c>
      <c r="E127" s="8">
        <f>IF(ISBLANK('3.1 Nominal capital stock'!E127),NA(),'3.1 Nominal capital stock'!E127/'Historical population and GDP'!$L124/1000000)</f>
        <v>2.1914722206490343E-2</v>
      </c>
      <c r="F127" s="8">
        <f>IF(ISBLANK('3.1 Nominal capital stock'!F127),NA(),'3.1 Nominal capital stock'!F127/'Historical population and GDP'!$L124/1000000)</f>
        <v>0.13743123123973494</v>
      </c>
      <c r="G127" s="8">
        <f>IF(ISBLANK('3.1 Nominal capital stock'!G127),NA(),'3.1 Nominal capital stock'!G127/'Historical population and GDP'!$L124/1000000)</f>
        <v>5.2438069887296823E-2</v>
      </c>
      <c r="H127" s="8">
        <f>IF(ISBLANK('3.1 Nominal capital stock'!H127),NA(),'3.1 Nominal capital stock'!H127/'Historical population and GDP'!$L124/1000000)</f>
        <v>5.59000679617149E-2</v>
      </c>
      <c r="I127" s="8">
        <f>IF(ISBLANK('3.1 Nominal capital stock'!I127),NA(),'3.1 Nominal capital stock'!I127/'Historical population and GDP'!$L124/1000000)</f>
        <v>5.2573214589114799E-2</v>
      </c>
      <c r="J127" s="26">
        <f>IF(ISBLANK('3.1 Nominal capital stock'!J127),NA(),'3.1 Nominal capital stock'!J127/'Historical population and GDP'!$L124/1000000)</f>
        <v>9.318021181401144E-2</v>
      </c>
      <c r="K127" s="8">
        <f>IF(ISBLANK('3.1 Nominal capital stock'!K127),NA(),'3.1 Nominal capital stock'!K127/'Historical population and GDP'!$L124/1000000)</f>
        <v>2.0624752222914423E-2</v>
      </c>
      <c r="L127" s="8">
        <f>IF(ISBLANK('3.1 Nominal capital stock'!L127),NA(),'3.1 Nominal capital stock'!L127/'Historical population and GDP'!$L124/1000000)</f>
        <v>7.4797389137452569E-2</v>
      </c>
      <c r="M127" s="8">
        <f>IF(ISBLANK('3.1 Nominal capital stock'!M127),NA(),'3.1 Nominal capital stock'!M127/'Historical population and GDP'!$L124/1000000)</f>
        <v>6.9448972079062116E-2</v>
      </c>
      <c r="N127" s="8" t="e">
        <f>IF(ISBLANK('3.1 Nominal capital stock'!N127),NA(),'3.1 Nominal capital stock'!N127/'Historical population and GDP'!$L124/1000000)</f>
        <v>#N/A</v>
      </c>
      <c r="O127" s="8"/>
      <c r="P127" s="8">
        <f>IF(ISBLANK('3.1 Nominal capital stock'!P127),NA(),'3.1 Nominal capital stock'!P127/'Historical population and GDP'!$L124/1000000)</f>
        <v>0.41033980857450303</v>
      </c>
      <c r="Q127" s="8">
        <f>IF(ISBLANK('3.1 Nominal capital stock'!Q127),NA(),'3.1 Nominal capital stock'!Q127/'Historical population and GDP'!$L124/1000000)</f>
        <v>0.31062453984255534</v>
      </c>
      <c r="R127" s="8">
        <f>IF(ISBLANK('3.1 Nominal capital stock'!R127),NA(),'3.1 Nominal capital stock'!R127/'Historical population and GDP'!$L124/1000000)</f>
        <v>0.72096434841705836</v>
      </c>
      <c r="T127" s="17"/>
      <c r="U127" s="17"/>
      <c r="V127" s="17"/>
      <c r="W127" s="17"/>
      <c r="X127" s="17"/>
      <c r="Y127" s="17"/>
    </row>
    <row r="128" spans="1:25">
      <c r="A128" s="4">
        <f t="shared" si="1"/>
        <v>1990</v>
      </c>
      <c r="B128" s="8">
        <f>IF(ISBLANK('3.1 Nominal capital stock'!B128),NA(),'3.1 Nominal capital stock'!B128/'Historical population and GDP'!$L125/1000000)</f>
        <v>7.4626462115629399E-2</v>
      </c>
      <c r="C128" s="8">
        <f>IF(ISBLANK('3.1 Nominal capital stock'!C128),NA(),'3.1 Nominal capital stock'!C128/'Historical population and GDP'!$L125/1000000)</f>
        <v>6.8863053527165541E-2</v>
      </c>
      <c r="D128" s="8">
        <f>IF(ISBLANK('3.1 Nominal capital stock'!D128),NA(),'3.1 Nominal capital stock'!D128/'Historical population and GDP'!$L125/1000000)</f>
        <v>0.14348951564279491</v>
      </c>
      <c r="E128" s="8">
        <f>IF(ISBLANK('3.1 Nominal capital stock'!E128),NA(),'3.1 Nominal capital stock'!E128/'Historical population and GDP'!$L125/1000000)</f>
        <v>2.2237328331211899E-2</v>
      </c>
      <c r="F128" s="8">
        <f>IF(ISBLANK('3.1 Nominal capital stock'!F128),NA(),'3.1 Nominal capital stock'!F128/'Historical population and GDP'!$L125/1000000)</f>
        <v>0.14019843237087157</v>
      </c>
      <c r="G128" s="8">
        <f>IF(ISBLANK('3.1 Nominal capital stock'!G128),NA(),'3.1 Nominal capital stock'!G128/'Historical population and GDP'!$L125/1000000)</f>
        <v>5.2346003885576475E-2</v>
      </c>
      <c r="H128" s="8">
        <f>IF(ISBLANK('3.1 Nominal capital stock'!H128),NA(),'3.1 Nominal capital stock'!H128/'Historical population and GDP'!$L125/1000000)</f>
        <v>6.2302579218865145E-2</v>
      </c>
      <c r="I128" s="8">
        <f>IF(ISBLANK('3.1 Nominal capital stock'!I128),NA(),'3.1 Nominal capital stock'!I128/'Historical population and GDP'!$L125/1000000)</f>
        <v>5.4081610504455015E-2</v>
      </c>
      <c r="J128" s="26">
        <f>IF(ISBLANK('3.1 Nominal capital stock'!J128),NA(),'3.1 Nominal capital stock'!J128/'Historical population and GDP'!$L125/1000000)</f>
        <v>9.5444188383466202E-2</v>
      </c>
      <c r="K128" s="8">
        <f>IF(ISBLANK('3.1 Nominal capital stock'!K128),NA(),'3.1 Nominal capital stock'!K128/'Historical population and GDP'!$L125/1000000)</f>
        <v>2.0523547933275273E-2</v>
      </c>
      <c r="L128" s="8">
        <f>IF(ISBLANK('3.1 Nominal capital stock'!L128),NA(),'3.1 Nominal capital stock'!L128/'Historical population and GDP'!$L125/1000000)</f>
        <v>7.7436377034903192E-2</v>
      </c>
      <c r="M128" s="8">
        <f>IF(ISBLANK('3.1 Nominal capital stock'!M128),NA(),'3.1 Nominal capital stock'!M128/'Historical population and GDP'!$L125/1000000)</f>
        <v>7.476725396931734E-2</v>
      </c>
      <c r="N128" s="8">
        <f>IF(ISBLANK('3.1 Nominal capital stock'!N128),NA(),'3.1 Nominal capital stock'!N128/'Historical population and GDP'!$L125/1000000)</f>
        <v>1.8802639512293162E-2</v>
      </c>
      <c r="O128" s="8"/>
      <c r="P128" s="8">
        <f>IF(ISBLANK('3.1 Nominal capital stock'!P128),NA(),'3.1 Nominal capital stock'!P128/'Historical population and GDP'!$L125/1000000)</f>
        <v>0.42057385944932002</v>
      </c>
      <c r="Q128" s="8">
        <f>IF(ISBLANK('3.1 Nominal capital stock'!Q128),NA(),'3.1 Nominal capital stock'!Q128/'Historical population and GDP'!$L125/1000000)</f>
        <v>0.34105561733771017</v>
      </c>
      <c r="R128" s="8">
        <f>IF(ISBLANK('3.1 Nominal capital stock'!R128),NA(),'3.1 Nominal capital stock'!R128/'Historical population and GDP'!$L125/1000000)</f>
        <v>0.76162947678703019</v>
      </c>
      <c r="T128" s="17"/>
      <c r="U128" s="17"/>
      <c r="V128" s="17"/>
      <c r="W128" s="17"/>
      <c r="X128" s="17"/>
      <c r="Y128" s="17"/>
    </row>
    <row r="129" spans="1:25">
      <c r="A129" s="4">
        <f t="shared" si="1"/>
        <v>1991</v>
      </c>
      <c r="B129" s="8">
        <f>IF(ISBLANK('3.1 Nominal capital stock'!B129),NA(),'3.1 Nominal capital stock'!B129/'Historical population and GDP'!$L126/1000000)</f>
        <v>7.4467459661008054E-2</v>
      </c>
      <c r="C129" s="8">
        <f>IF(ISBLANK('3.1 Nominal capital stock'!C129),NA(),'3.1 Nominal capital stock'!C129/'Historical population and GDP'!$L126/1000000)</f>
        <v>6.7771200126038836E-2</v>
      </c>
      <c r="D129" s="8">
        <f>IF(ISBLANK('3.1 Nominal capital stock'!D129),NA(),'3.1 Nominal capital stock'!D129/'Historical population and GDP'!$L126/1000000)</f>
        <v>0.14223865978704689</v>
      </c>
      <c r="E129" s="8">
        <f>IF(ISBLANK('3.1 Nominal capital stock'!E129),NA(),'3.1 Nominal capital stock'!E129/'Historical population and GDP'!$L126/1000000)</f>
        <v>2.2776123518059001E-2</v>
      </c>
      <c r="F129" s="8">
        <f>IF(ISBLANK('3.1 Nominal capital stock'!F129),NA(),'3.1 Nominal capital stock'!F129/'Historical population and GDP'!$L126/1000000)</f>
        <v>0.14587126970997938</v>
      </c>
      <c r="G129" s="8">
        <f>IF(ISBLANK('3.1 Nominal capital stock'!G129),NA(),'3.1 Nominal capital stock'!G129/'Historical population and GDP'!$L126/1000000)</f>
        <v>5.1215828377118695E-2</v>
      </c>
      <c r="H129" s="8">
        <f>IF(ISBLANK('3.1 Nominal capital stock'!H129),NA(),'3.1 Nominal capital stock'!H129/'Historical population and GDP'!$L126/1000000)</f>
        <v>6.8815143040949489E-2</v>
      </c>
      <c r="I129" s="8">
        <f>IF(ISBLANK('3.1 Nominal capital stock'!I129),NA(),'3.1 Nominal capital stock'!I129/'Historical population and GDP'!$L126/1000000)</f>
        <v>5.3787742723226589E-2</v>
      </c>
      <c r="J129" s="26">
        <f>IF(ISBLANK('3.1 Nominal capital stock'!J129),NA(),'3.1 Nominal capital stock'!J129/'Historical population and GDP'!$L126/1000000)</f>
        <v>9.4621030104901069E-2</v>
      </c>
      <c r="K129" s="8">
        <f>IF(ISBLANK('3.1 Nominal capital stock'!K129),NA(),'3.1 Nominal capital stock'!K129/'Historical population and GDP'!$L126/1000000)</f>
        <v>2.2383184318668189E-2</v>
      </c>
      <c r="L129" s="8">
        <f>IF(ISBLANK('3.1 Nominal capital stock'!L129),NA(),'3.1 Nominal capital stock'!L129/'Historical population and GDP'!$L126/1000000)</f>
        <v>8.0766302992109448E-2</v>
      </c>
      <c r="M129" s="8">
        <f>IF(ISBLANK('3.1 Nominal capital stock'!M129),NA(),'3.1 Nominal capital stock'!M129/'Historical population and GDP'!$L126/1000000)</f>
        <v>7.8646736775769041E-2</v>
      </c>
      <c r="N129" s="8">
        <f>IF(ISBLANK('3.1 Nominal capital stock'!N129),NA(),'3.1 Nominal capital stock'!N129/'Historical population and GDP'!$L126/1000000)</f>
        <v>1.8718723331626559E-2</v>
      </c>
      <c r="O129" s="8"/>
      <c r="P129" s="8">
        <f>IF(ISBLANK('3.1 Nominal capital stock'!P129),NA(),'3.1 Nominal capital stock'!P129/'Historical population and GDP'!$L126/1000000)</f>
        <v>0.43091702443315344</v>
      </c>
      <c r="Q129" s="8">
        <f>IF(ISBLANK('3.1 Nominal capital stock'!Q129),NA(),'3.1 Nominal capital stock'!Q129/'Historical population and GDP'!$L126/1000000)</f>
        <v>0.34892372024630092</v>
      </c>
      <c r="R129" s="8">
        <f>IF(ISBLANK('3.1 Nominal capital stock'!R129),NA(),'3.1 Nominal capital stock'!R129/'Historical population and GDP'!$L126/1000000)</f>
        <v>0.77984074467945441</v>
      </c>
      <c r="T129" s="17"/>
      <c r="U129" s="17"/>
      <c r="V129" s="17"/>
      <c r="W129" s="17"/>
      <c r="X129" s="17"/>
      <c r="Y129" s="17"/>
    </row>
    <row r="130" spans="1:25">
      <c r="A130" s="4">
        <f t="shared" si="1"/>
        <v>1992</v>
      </c>
      <c r="B130" s="8">
        <f>IF(ISBLANK('3.1 Nominal capital stock'!B130),NA(),'3.1 Nominal capital stock'!B130/'Historical population and GDP'!$L127/1000000)</f>
        <v>7.4325678414444762E-2</v>
      </c>
      <c r="C130" s="8">
        <f>IF(ISBLANK('3.1 Nominal capital stock'!C130),NA(),'3.1 Nominal capital stock'!C130/'Historical population and GDP'!$L127/1000000)</f>
        <v>6.701356828889532E-2</v>
      </c>
      <c r="D130" s="8">
        <f>IF(ISBLANK('3.1 Nominal capital stock'!D130),NA(),'3.1 Nominal capital stock'!D130/'Historical population and GDP'!$L127/1000000)</f>
        <v>0.14133924670334008</v>
      </c>
      <c r="E130" s="8">
        <f>IF(ISBLANK('3.1 Nominal capital stock'!E130),NA(),'3.1 Nominal capital stock'!E130/'Historical population and GDP'!$L127/1000000)</f>
        <v>2.3026162714184194E-2</v>
      </c>
      <c r="F130" s="8">
        <f>IF(ISBLANK('3.1 Nominal capital stock'!F130),NA(),'3.1 Nominal capital stock'!F130/'Historical population and GDP'!$L127/1000000)</f>
        <v>0.14826275892927643</v>
      </c>
      <c r="G130" s="8">
        <f>IF(ISBLANK('3.1 Nominal capital stock'!G130),NA(),'3.1 Nominal capital stock'!G130/'Historical population and GDP'!$L127/1000000)</f>
        <v>5.0375095412312797E-2</v>
      </c>
      <c r="H130" s="8">
        <f>IF(ISBLANK('3.1 Nominal capital stock'!H130),NA(),'3.1 Nominal capital stock'!H130/'Historical population and GDP'!$L127/1000000)</f>
        <v>7.3842721027557706E-2</v>
      </c>
      <c r="I130" s="8">
        <f>IF(ISBLANK('3.1 Nominal capital stock'!I130),NA(),'3.1 Nominal capital stock'!I130/'Historical population and GDP'!$L127/1000000)</f>
        <v>5.331601874029427E-2</v>
      </c>
      <c r="J130" s="26">
        <f>IF(ISBLANK('3.1 Nominal capital stock'!J130),NA(),'3.1 Nominal capital stock'!J130/'Historical population and GDP'!$L127/1000000)</f>
        <v>9.2954899586765977E-2</v>
      </c>
      <c r="K130" s="8">
        <f>IF(ISBLANK('3.1 Nominal capital stock'!K130),NA(),'3.1 Nominal capital stock'!K130/'Historical population and GDP'!$L127/1000000)</f>
        <v>2.4974811149422262E-2</v>
      </c>
      <c r="L130" s="8">
        <f>IF(ISBLANK('3.1 Nominal capital stock'!L130),NA(),'3.1 Nominal capital stock'!L130/'Historical population and GDP'!$L127/1000000)</f>
        <v>8.6020359013502481E-2</v>
      </c>
      <c r="M130" s="8">
        <f>IF(ISBLANK('3.1 Nominal capital stock'!M130),NA(),'3.1 Nominal capital stock'!M130/'Historical population and GDP'!$L127/1000000)</f>
        <v>7.8155620772247525E-2</v>
      </c>
      <c r="N130" s="8">
        <f>IF(ISBLANK('3.1 Nominal capital stock'!N130),NA(),'3.1 Nominal capital stock'!N130/'Historical population and GDP'!$L127/1000000)</f>
        <v>1.8665885821072301E-2</v>
      </c>
      <c r="O130" s="8"/>
      <c r="P130" s="8">
        <f>IF(ISBLANK('3.1 Nominal capital stock'!P130),NA(),'3.1 Nominal capital stock'!P130/'Historical population and GDP'!$L127/1000000)</f>
        <v>0.43684598478667125</v>
      </c>
      <c r="Q130" s="8">
        <f>IF(ISBLANK('3.1 Nominal capital stock'!Q130),NA(),'3.1 Nominal capital stock'!Q130/'Historical population and GDP'!$L127/1000000)</f>
        <v>0.35408759508330478</v>
      </c>
      <c r="R130" s="8">
        <f>IF(ISBLANK('3.1 Nominal capital stock'!R130),NA(),'3.1 Nominal capital stock'!R130/'Historical population and GDP'!$L127/1000000)</f>
        <v>0.79093357986997603</v>
      </c>
      <c r="T130" s="17"/>
      <c r="U130" s="17"/>
      <c r="V130" s="17"/>
      <c r="W130" s="17"/>
      <c r="X130" s="17"/>
      <c r="Y130" s="17"/>
    </row>
    <row r="131" spans="1:25">
      <c r="A131" s="4">
        <f t="shared" si="1"/>
        <v>1993</v>
      </c>
      <c r="B131" s="8">
        <f>IF(ISBLANK('3.1 Nominal capital stock'!B131),NA(),'3.1 Nominal capital stock'!B131/'Historical population and GDP'!$L128/1000000)</f>
        <v>7.1950631472755364E-2</v>
      </c>
      <c r="C131" s="8">
        <f>IF(ISBLANK('3.1 Nominal capital stock'!C131),NA(),'3.1 Nominal capital stock'!C131/'Historical population and GDP'!$L128/1000000)</f>
        <v>6.4654599088227405E-2</v>
      </c>
      <c r="D131" s="8">
        <f>IF(ISBLANK('3.1 Nominal capital stock'!D131),NA(),'3.1 Nominal capital stock'!D131/'Historical population and GDP'!$L128/1000000)</f>
        <v>0.13660523056098278</v>
      </c>
      <c r="E131" s="8">
        <f>IF(ISBLANK('3.1 Nominal capital stock'!E131),NA(),'3.1 Nominal capital stock'!E131/'Historical population and GDP'!$L128/1000000)</f>
        <v>1.6535161986489421E-2</v>
      </c>
      <c r="F131" s="8">
        <f>IF(ISBLANK('3.1 Nominal capital stock'!F131),NA(),'3.1 Nominal capital stock'!F131/'Historical population and GDP'!$L128/1000000)</f>
        <v>0.14433011531241619</v>
      </c>
      <c r="G131" s="8">
        <f>IF(ISBLANK('3.1 Nominal capital stock'!G131),NA(),'3.1 Nominal capital stock'!G131/'Historical population and GDP'!$L128/1000000)</f>
        <v>4.7923814631779235E-2</v>
      </c>
      <c r="H131" s="8">
        <f>IF(ISBLANK('3.1 Nominal capital stock'!H131),NA(),'3.1 Nominal capital stock'!H131/'Historical population and GDP'!$L128/1000000)</f>
        <v>7.3505829470431244E-2</v>
      </c>
      <c r="I131" s="8">
        <f>IF(ISBLANK('3.1 Nominal capital stock'!I131),NA(),'3.1 Nominal capital stock'!I131/'Historical population and GDP'!$L128/1000000)</f>
        <v>5.2201471095276404E-2</v>
      </c>
      <c r="J131" s="26">
        <f>IF(ISBLANK('3.1 Nominal capital stock'!J131),NA(),'3.1 Nominal capital stock'!J131/'Historical population and GDP'!$L128/1000000)</f>
        <v>9.0934554138093954E-2</v>
      </c>
      <c r="K131" s="8">
        <f>IF(ISBLANK('3.1 Nominal capital stock'!K131),NA(),'3.1 Nominal capital stock'!K131/'Historical population and GDP'!$L128/1000000)</f>
        <v>2.6793906192136282E-2</v>
      </c>
      <c r="L131" s="8">
        <f>IF(ISBLANK('3.1 Nominal capital stock'!L131),NA(),'3.1 Nominal capital stock'!L131/'Historical population and GDP'!$L128/1000000)</f>
        <v>8.6065075534102087E-2</v>
      </c>
      <c r="M131" s="8">
        <f>IF(ISBLANK('3.1 Nominal capital stock'!M131),NA(),'3.1 Nominal capital stock'!M131/'Historical population and GDP'!$L128/1000000)</f>
        <v>7.0800814721168698E-2</v>
      </c>
      <c r="N131" s="8">
        <f>IF(ISBLANK('3.1 Nominal capital stock'!N131),NA(),'3.1 Nominal capital stock'!N131/'Historical population and GDP'!$L128/1000000)</f>
        <v>1.8430231518727094E-2</v>
      </c>
      <c r="O131" s="8"/>
      <c r="P131" s="8">
        <f>IF(ISBLANK('3.1 Nominal capital stock'!P131),NA(),'3.1 Nominal capital stock'!P131/'Historical population and GDP'!$L128/1000000)</f>
        <v>0.41890015196209884</v>
      </c>
      <c r="Q131" s="8">
        <f>IF(ISBLANK('3.1 Nominal capital stock'!Q131),NA(),'3.1 Nominal capital stock'!Q131/'Historical population and GDP'!$L128/1000000)</f>
        <v>0.3452260531995045</v>
      </c>
      <c r="R131" s="8">
        <f>IF(ISBLANK('3.1 Nominal capital stock'!R131),NA(),'3.1 Nominal capital stock'!R131/'Historical population and GDP'!$L128/1000000)</f>
        <v>0.76412620516160346</v>
      </c>
      <c r="T131" s="17"/>
      <c r="U131" s="17"/>
      <c r="V131" s="17"/>
      <c r="W131" s="17"/>
      <c r="X131" s="17"/>
      <c r="Y131" s="17"/>
    </row>
    <row r="132" spans="1:25">
      <c r="A132" s="4">
        <f t="shared" si="1"/>
        <v>1994</v>
      </c>
      <c r="B132" s="8">
        <f>IF(ISBLANK('3.1 Nominal capital stock'!B132),NA(),'3.1 Nominal capital stock'!B132/'Historical population and GDP'!$L129/1000000)</f>
        <v>6.741568789959744E-2</v>
      </c>
      <c r="C132" s="8">
        <f>IF(ISBLANK('3.1 Nominal capital stock'!C132),NA(),'3.1 Nominal capital stock'!C132/'Historical population and GDP'!$L129/1000000)</f>
        <v>6.0488657352592942E-2</v>
      </c>
      <c r="D132" s="8">
        <f>IF(ISBLANK('3.1 Nominal capital stock'!D132),NA(),'3.1 Nominal capital stock'!D132/'Historical population and GDP'!$L129/1000000)</f>
        <v>0.12790434525219038</v>
      </c>
      <c r="E132" s="8">
        <f>IF(ISBLANK('3.1 Nominal capital stock'!E132),NA(),'3.1 Nominal capital stock'!E132/'Historical population and GDP'!$L129/1000000)</f>
        <v>8.552711342647408E-3</v>
      </c>
      <c r="F132" s="8">
        <f>IF(ISBLANK('3.1 Nominal capital stock'!F132),NA(),'3.1 Nominal capital stock'!F132/'Historical population and GDP'!$L129/1000000)</f>
        <v>0.13388434762017523</v>
      </c>
      <c r="G132" s="8">
        <f>IF(ISBLANK('3.1 Nominal capital stock'!G132),NA(),'3.1 Nominal capital stock'!G132/'Historical population and GDP'!$L129/1000000)</f>
        <v>4.4820909306180441E-2</v>
      </c>
      <c r="H132" s="8">
        <f>IF(ISBLANK('3.1 Nominal capital stock'!H132),NA(),'3.1 Nominal capital stock'!H132/'Historical population and GDP'!$L129/1000000)</f>
        <v>6.7554001894387886E-2</v>
      </c>
      <c r="I132" s="8">
        <f>IF(ISBLANK('3.1 Nominal capital stock'!I132),NA(),'3.1 Nominal capital stock'!I132/'Historical population and GDP'!$L129/1000000)</f>
        <v>4.8661141368695246E-2</v>
      </c>
      <c r="J132" s="26">
        <f>IF(ISBLANK('3.1 Nominal capital stock'!J132),NA(),'3.1 Nominal capital stock'!J132/'Historical population and GDP'!$L129/1000000)</f>
        <v>8.6312372720814587E-2</v>
      </c>
      <c r="K132" s="8">
        <f>IF(ISBLANK('3.1 Nominal capital stock'!K132),NA(),'3.1 Nominal capital stock'!K132/'Historical population and GDP'!$L129/1000000)</f>
        <v>2.6947513615912858E-2</v>
      </c>
      <c r="L132" s="8">
        <f>IF(ISBLANK('3.1 Nominal capital stock'!L132),NA(),'3.1 Nominal capital stock'!L132/'Historical population and GDP'!$L129/1000000)</f>
        <v>8.2540078143499881E-2</v>
      </c>
      <c r="M132" s="8">
        <f>IF(ISBLANK('3.1 Nominal capital stock'!M132),NA(),'3.1 Nominal capital stock'!M132/'Historical population and GDP'!$L129/1000000)</f>
        <v>6.8566114136869527E-2</v>
      </c>
      <c r="N132" s="8">
        <f>IF(ISBLANK('3.1 Nominal capital stock'!N132),NA(),'3.1 Nominal capital stock'!N132/'Historical population and GDP'!$L129/1000000)</f>
        <v>1.772119346436183E-2</v>
      </c>
      <c r="O132" s="8"/>
      <c r="P132" s="8">
        <f>IF(ISBLANK('3.1 Nominal capital stock'!P132),NA(),'3.1 Nominal capital stock'!P132/'Historical population and GDP'!$L129/1000000)</f>
        <v>0.38271631541558132</v>
      </c>
      <c r="Q132" s="8">
        <f>IF(ISBLANK('3.1 Nominal capital stock'!Q132),NA(),'3.1 Nominal capital stock'!Q132/'Historical population and GDP'!$L129/1000000)</f>
        <v>0.33074841345015388</v>
      </c>
      <c r="R132" s="8">
        <f>IF(ISBLANK('3.1 Nominal capital stock'!R132),NA(),'3.1 Nominal capital stock'!R132/'Historical population and GDP'!$L129/1000000)</f>
        <v>0.7134647288657352</v>
      </c>
      <c r="T132" s="17"/>
      <c r="U132" s="17"/>
      <c r="V132" s="17"/>
      <c r="W132" s="17"/>
      <c r="X132" s="17"/>
      <c r="Y132" s="17"/>
    </row>
    <row r="133" spans="1:25">
      <c r="A133" s="4">
        <f t="shared" si="1"/>
        <v>1995</v>
      </c>
      <c r="B133" s="8">
        <f>IF(ISBLANK('3.1 Nominal capital stock'!B133),NA(),'3.1 Nominal capital stock'!B133/'Historical population and GDP'!$L130/1000000)</f>
        <v>6.4539081439498769E-2</v>
      </c>
      <c r="C133" s="8">
        <f>IF(ISBLANK('3.1 Nominal capital stock'!C133),NA(),'3.1 Nominal capital stock'!C133/'Historical population and GDP'!$L130/1000000)</f>
        <v>5.8105139643778295E-2</v>
      </c>
      <c r="D133" s="8">
        <f>IF(ISBLANK('3.1 Nominal capital stock'!D133),NA(),'3.1 Nominal capital stock'!D133/'Historical population and GDP'!$L130/1000000)</f>
        <v>0.12264422108327706</v>
      </c>
      <c r="E133" s="8">
        <f>IF(ISBLANK('3.1 Nominal capital stock'!E133),NA(),'3.1 Nominal capital stock'!E133/'Historical population and GDP'!$L130/1000000)</f>
        <v>8.0490939482161239E-3</v>
      </c>
      <c r="F133" s="8">
        <f>IF(ISBLANK('3.1 Nominal capital stock'!F133),NA(),'3.1 Nominal capital stock'!F133/'Historical population and GDP'!$L130/1000000)</f>
        <v>0.12667014623022682</v>
      </c>
      <c r="G133" s="8">
        <f>IF(ISBLANK('3.1 Nominal capital stock'!G133),NA(),'3.1 Nominal capital stock'!G133/'Historical population and GDP'!$L130/1000000)</f>
        <v>4.2530491382268616E-2</v>
      </c>
      <c r="H133" s="8">
        <f>IF(ISBLANK('3.1 Nominal capital stock'!H133),NA(),'3.1 Nominal capital stock'!H133/'Historical population and GDP'!$L130/1000000)</f>
        <v>6.3502319094058915E-2</v>
      </c>
      <c r="I133" s="8">
        <f>IF(ISBLANK('3.1 Nominal capital stock'!I133),NA(),'3.1 Nominal capital stock'!I133/'Historical population and GDP'!$L130/1000000)</f>
        <v>4.6769618207379036E-2</v>
      </c>
      <c r="J133" s="26">
        <f>IF(ISBLANK('3.1 Nominal capital stock'!J133),NA(),'3.1 Nominal capital stock'!J133/'Historical population and GDP'!$L130/1000000)</f>
        <v>8.4640523816376462E-2</v>
      </c>
      <c r="K133" s="8">
        <f>IF(ISBLANK('3.1 Nominal capital stock'!K133),NA(),'3.1 Nominal capital stock'!K133/'Historical population and GDP'!$L130/1000000)</f>
        <v>2.7417935065366349E-2</v>
      </c>
      <c r="L133" s="8">
        <f>IF(ISBLANK('3.1 Nominal capital stock'!L133),NA(),'3.1 Nominal capital stock'!L133/'Historical population and GDP'!$L130/1000000)</f>
        <v>7.8814240012398021E-2</v>
      </c>
      <c r="M133" s="8">
        <f>IF(ISBLANK('3.1 Nominal capital stock'!M133),NA(),'3.1 Nominal capital stock'!M133/'Historical population and GDP'!$L130/1000000)</f>
        <v>6.6810642372449824E-2</v>
      </c>
      <c r="N133" s="8">
        <f>IF(ISBLANK('3.1 Nominal capital stock'!N133),NA(),'3.1 Nominal capital stock'!N133/'Historical population and GDP'!$L130/1000000)</f>
        <v>1.8042131131208696E-2</v>
      </c>
      <c r="O133" s="8"/>
      <c r="P133" s="8">
        <f>IF(ISBLANK('3.1 Nominal capital stock'!P133),NA(),'3.1 Nominal capital stock'!P133/'Historical population and GDP'!$L130/1000000)</f>
        <v>0.36339627173804756</v>
      </c>
      <c r="Q133" s="8">
        <f>IF(ISBLANK('3.1 Nominal capital stock'!Q133),NA(),'3.1 Nominal capital stock'!Q133/'Historical population and GDP'!$L130/1000000)</f>
        <v>0.32249509060517839</v>
      </c>
      <c r="R133" s="8">
        <f>IF(ISBLANK('3.1 Nominal capital stock'!R133),NA(),'3.1 Nominal capital stock'!R133/'Historical population and GDP'!$L130/1000000)</f>
        <v>0.68589136234322601</v>
      </c>
      <c r="T133" s="17"/>
      <c r="U133" s="17"/>
      <c r="V133" s="17"/>
      <c r="W133" s="17"/>
      <c r="X133" s="17"/>
      <c r="Y133" s="17"/>
    </row>
    <row r="134" spans="1:25">
      <c r="A134" s="4">
        <f t="shared" si="1"/>
        <v>1996</v>
      </c>
      <c r="B134" s="8">
        <f>IF(ISBLANK('3.1 Nominal capital stock'!B134),NA(),'3.1 Nominal capital stock'!B134/'Historical population and GDP'!$L131/1000000)</f>
        <v>6.1905638222702522E-2</v>
      </c>
      <c r="C134" s="8">
        <f>IF(ISBLANK('3.1 Nominal capital stock'!C134),NA(),'3.1 Nominal capital stock'!C134/'Historical population and GDP'!$L131/1000000)</f>
        <v>5.6201442287709381E-2</v>
      </c>
      <c r="D134" s="8">
        <f>IF(ISBLANK('3.1 Nominal capital stock'!D134),NA(),'3.1 Nominal capital stock'!D134/'Historical population and GDP'!$L131/1000000)</f>
        <v>0.11810708051041191</v>
      </c>
      <c r="E134" s="8">
        <f>IF(ISBLANK('3.1 Nominal capital stock'!E134),NA(),'3.1 Nominal capital stock'!E134/'Historical population and GDP'!$L131/1000000)</f>
        <v>7.6167650359532822E-3</v>
      </c>
      <c r="F134" s="8">
        <f>IF(ISBLANK('3.1 Nominal capital stock'!F134),NA(),'3.1 Nominal capital stock'!F134/'Historical population and GDP'!$L131/1000000)</f>
        <v>0.12124906479903572</v>
      </c>
      <c r="G134" s="8">
        <f>IF(ISBLANK('3.1 Nominal capital stock'!G134),NA(),'3.1 Nominal capital stock'!G134/'Historical population and GDP'!$L131/1000000)</f>
        <v>4.09011492580739E-2</v>
      </c>
      <c r="H134" s="8">
        <f>IF(ISBLANK('3.1 Nominal capital stock'!H134),NA(),'3.1 Nominal capital stock'!H134/'Historical population and GDP'!$L131/1000000)</f>
        <v>6.8800874932457706E-2</v>
      </c>
      <c r="I134" s="8">
        <f>IF(ISBLANK('3.1 Nominal capital stock'!I134),NA(),'3.1 Nominal capital stock'!I134/'Historical population and GDP'!$L131/1000000)</f>
        <v>4.4940365351843384E-2</v>
      </c>
      <c r="J134" s="26">
        <f>IF(ISBLANK('3.1 Nominal capital stock'!J134),NA(),'3.1 Nominal capital stock'!J134/'Historical population and GDP'!$L131/1000000)</f>
        <v>8.1225404214639016E-2</v>
      </c>
      <c r="K134" s="8">
        <f>IF(ISBLANK('3.1 Nominal capital stock'!K134),NA(),'3.1 Nominal capital stock'!K134/'Historical population and GDP'!$L131/1000000)</f>
        <v>2.8083045845629494E-2</v>
      </c>
      <c r="L134" s="8">
        <f>IF(ISBLANK('3.1 Nominal capital stock'!L134),NA(),'3.1 Nominal capital stock'!L134/'Historical population and GDP'!$L131/1000000)</f>
        <v>7.6383702564528866E-2</v>
      </c>
      <c r="M134" s="8">
        <f>IF(ISBLANK('3.1 Nominal capital stock'!M134),NA(),'3.1 Nominal capital stock'!M134/'Historical population and GDP'!$L131/1000000)</f>
        <v>6.276642836360613E-2</v>
      </c>
      <c r="N134" s="8">
        <f>IF(ISBLANK('3.1 Nominal capital stock'!N134),NA(),'3.1 Nominal capital stock'!N134/'Historical population and GDP'!$L131/1000000)</f>
        <v>1.8809935990689555E-2</v>
      </c>
      <c r="O134" s="8"/>
      <c r="P134" s="8">
        <f>IF(ISBLANK('3.1 Nominal capital stock'!P134),NA(),'3.1 Nominal capital stock'!P134/'Historical population and GDP'!$L131/1000000)</f>
        <v>0.35667493453593252</v>
      </c>
      <c r="Q134" s="8">
        <f>IF(ISBLANK('3.1 Nominal capital stock'!Q134),NA(),'3.1 Nominal capital stock'!Q134/'Historical population and GDP'!$L131/1000000)</f>
        <v>0.31220888233093641</v>
      </c>
      <c r="R134" s="8">
        <f>IF(ISBLANK('3.1 Nominal capital stock'!R134),NA(),'3.1 Nominal capital stock'!R134/'Historical population and GDP'!$L131/1000000)</f>
        <v>0.66888381686686904</v>
      </c>
      <c r="T134" s="17"/>
      <c r="U134" s="17"/>
      <c r="V134" s="17"/>
      <c r="W134" s="17"/>
      <c r="X134" s="17"/>
      <c r="Y134" s="17"/>
    </row>
    <row r="135" spans="1:25">
      <c r="A135" s="4">
        <f t="shared" si="1"/>
        <v>1997</v>
      </c>
      <c r="B135" s="8">
        <f>IF(ISBLANK('3.1 Nominal capital stock'!B135),NA(),'3.1 Nominal capital stock'!B135/'Historical population and GDP'!$L132/1000000)</f>
        <v>6.0042927369660042E-2</v>
      </c>
      <c r="C135" s="8">
        <f>IF(ISBLANK('3.1 Nominal capital stock'!C135),NA(),'3.1 Nominal capital stock'!C135/'Historical population and GDP'!$L132/1000000)</f>
        <v>5.4822177822177826E-2</v>
      </c>
      <c r="D135" s="8">
        <f>IF(ISBLANK('3.1 Nominal capital stock'!D135),NA(),'3.1 Nominal capital stock'!D135/'Historical population and GDP'!$L132/1000000)</f>
        <v>0.11486510519183786</v>
      </c>
      <c r="E135" s="8">
        <f>IF(ISBLANK('3.1 Nominal capital stock'!E135),NA(),'3.1 Nominal capital stock'!E135/'Historical population and GDP'!$L132/1000000)</f>
        <v>7.3929436899733926E-3</v>
      </c>
      <c r="F135" s="8">
        <f>IF(ISBLANK('3.1 Nominal capital stock'!F135),NA(),'3.1 Nominal capital stock'!F135/'Historical population and GDP'!$L132/1000000)</f>
        <v>0.12091677629301391</v>
      </c>
      <c r="G135" s="8">
        <f>IF(ISBLANK('3.1 Nominal capital stock'!G135),NA(),'3.1 Nominal capital stock'!G135/'Historical population and GDP'!$L132/1000000)</f>
        <v>4.0479312766441476E-2</v>
      </c>
      <c r="H135" s="8">
        <f>IF(ISBLANK('3.1 Nominal capital stock'!H135),NA(),'3.1 Nominal capital stock'!H135/'Historical population and GDP'!$L132/1000000)</f>
        <v>7.0973679785560975E-2</v>
      </c>
      <c r="I135" s="8">
        <f>IF(ISBLANK('3.1 Nominal capital stock'!I135),NA(),'3.1 Nominal capital stock'!I135/'Historical population and GDP'!$L132/1000000)</f>
        <v>4.3133163865837133E-2</v>
      </c>
      <c r="J135" s="26">
        <f>IF(ISBLANK('3.1 Nominal capital stock'!J135),NA(),'3.1 Nominal capital stock'!J135/'Historical population and GDP'!$L132/1000000)</f>
        <v>7.933278602585532E-2</v>
      </c>
      <c r="K135" s="8">
        <f>IF(ISBLANK('3.1 Nominal capital stock'!K135),NA(),'3.1 Nominal capital stock'!K135/'Historical population and GDP'!$L132/1000000)</f>
        <v>2.9162639340857163E-2</v>
      </c>
      <c r="L135" s="8">
        <f>IF(ISBLANK('3.1 Nominal capital stock'!L135),NA(),'3.1 Nominal capital stock'!L135/'Historical population and GDP'!$L132/1000000)</f>
        <v>7.4672199088040667E-2</v>
      </c>
      <c r="M135" s="8">
        <f>IF(ISBLANK('3.1 Nominal capital stock'!M135),NA(),'3.1 Nominal capital stock'!M135/'Historical population and GDP'!$L132/1000000)</f>
        <v>5.7763038941256763E-2</v>
      </c>
      <c r="N135" s="8">
        <f>IF(ISBLANK('3.1 Nominal capital stock'!N135),NA(),'3.1 Nominal capital stock'!N135/'Historical population and GDP'!$L132/1000000)</f>
        <v>1.8131798894175131E-2</v>
      </c>
      <c r="O135" s="8"/>
      <c r="P135" s="8">
        <f>IF(ISBLANK('3.1 Nominal capital stock'!P135),NA(),'3.1 Nominal capital stock'!P135/'Historical population and GDP'!$L132/1000000)</f>
        <v>0.35462781772682761</v>
      </c>
      <c r="Q135" s="8">
        <f>IF(ISBLANK('3.1 Nominal capital stock'!Q135),NA(),'3.1 Nominal capital stock'!Q135/'Historical population and GDP'!$L132/1000000)</f>
        <v>0.30219562615602219</v>
      </c>
      <c r="R135" s="8">
        <f>IF(ISBLANK('3.1 Nominal capital stock'!R135),NA(),'3.1 Nominal capital stock'!R135/'Historical population and GDP'!$L132/1000000)</f>
        <v>0.65682344388284974</v>
      </c>
      <c r="T135" s="17"/>
      <c r="U135" s="17"/>
      <c r="V135" s="17"/>
      <c r="W135" s="17"/>
      <c r="X135" s="17"/>
      <c r="Y135" s="17"/>
    </row>
    <row r="136" spans="1:25">
      <c r="A136" s="4">
        <f t="shared" si="1"/>
        <v>1998</v>
      </c>
      <c r="B136" s="8">
        <f>IF(ISBLANK('3.1 Nominal capital stock'!B136),NA(),'3.1 Nominal capital stock'!B136/'Historical population and GDP'!$L133/1000000)</f>
        <v>5.9751877116824878E-2</v>
      </c>
      <c r="C136" s="8">
        <f>IF(ISBLANK('3.1 Nominal capital stock'!C136),NA(),'3.1 Nominal capital stock'!C136/'Historical population and GDP'!$L133/1000000)</f>
        <v>5.5443829604541341E-2</v>
      </c>
      <c r="D136" s="8">
        <f>IF(ISBLANK('3.1 Nominal capital stock'!D136),NA(),'3.1 Nominal capital stock'!D136/'Historical population and GDP'!$L133/1000000)</f>
        <v>0.11519570672136623</v>
      </c>
      <c r="E136" s="8">
        <f>IF(ISBLANK('3.1 Nominal capital stock'!E136),NA(),'3.1 Nominal capital stock'!E136/'Historical population and GDP'!$L133/1000000)</f>
        <v>7.2853599198587993E-3</v>
      </c>
      <c r="F136" s="8">
        <f>IF(ISBLANK('3.1 Nominal capital stock'!F136),NA(),'3.1 Nominal capital stock'!F136/'Historical population and GDP'!$L133/1000000)</f>
        <v>0.12591412488670514</v>
      </c>
      <c r="G136" s="8">
        <f>IF(ISBLANK('3.1 Nominal capital stock'!G136),NA(),'3.1 Nominal capital stock'!G136/'Historical population and GDP'!$L133/1000000)</f>
        <v>4.1321738300815716E-2</v>
      </c>
      <c r="H136" s="8">
        <f>IF(ISBLANK('3.1 Nominal capital stock'!H136),NA(),'3.1 Nominal capital stock'!H136/'Historical population and GDP'!$L133/1000000)</f>
        <v>7.3629814434956836E-2</v>
      </c>
      <c r="I136" s="8">
        <f>IF(ISBLANK('3.1 Nominal capital stock'!I136),NA(),'3.1 Nominal capital stock'!I136/'Historical population and GDP'!$L133/1000000)</f>
        <v>4.2014683012927538E-2</v>
      </c>
      <c r="J136" s="26">
        <f>IF(ISBLANK('3.1 Nominal capital stock'!J136),NA(),'3.1 Nominal capital stock'!J136/'Historical population and GDP'!$L133/1000000)</f>
        <v>7.8103506177550922E-2</v>
      </c>
      <c r="K136" s="8">
        <f>IF(ISBLANK('3.1 Nominal capital stock'!K136),NA(),'3.1 Nominal capital stock'!K136/'Historical population and GDP'!$L133/1000000)</f>
        <v>3.09117397319086E-2</v>
      </c>
      <c r="L136" s="8">
        <f>IF(ISBLANK('3.1 Nominal capital stock'!L136),NA(),'3.1 Nominal capital stock'!L136/'Historical population and GDP'!$L133/1000000)</f>
        <v>8.1004522253494263E-2</v>
      </c>
      <c r="M136" s="8">
        <f>IF(ISBLANK('3.1 Nominal capital stock'!M136),NA(),'3.1 Nominal capital stock'!M136/'Historical population and GDP'!$L133/1000000)</f>
        <v>5.3239021132471497E-2</v>
      </c>
      <c r="N136" s="8">
        <f>IF(ISBLANK('3.1 Nominal capital stock'!N136),NA(),'3.1 Nominal capital stock'!N136/'Historical population and GDP'!$L133/1000000)</f>
        <v>1.9124066211897151E-2</v>
      </c>
      <c r="O136" s="8"/>
      <c r="P136" s="8">
        <f>IF(ISBLANK('3.1 Nominal capital stock'!P136),NA(),'3.1 Nominal capital stock'!P136/'Historical population and GDP'!$L133/1000000)</f>
        <v>0.36334674426370273</v>
      </c>
      <c r="Q136" s="8">
        <f>IF(ISBLANK('3.1 Nominal capital stock'!Q136),NA(),'3.1 Nominal capital stock'!Q136/'Historical population and GDP'!$L133/1000000)</f>
        <v>0.30439753852024992</v>
      </c>
      <c r="R136" s="8">
        <f>IF(ISBLANK('3.1 Nominal capital stock'!R136),NA(),'3.1 Nominal capital stock'!R136/'Historical population and GDP'!$L133/1000000)</f>
        <v>0.6677442827839527</v>
      </c>
      <c r="T136" s="17"/>
      <c r="U136" s="17"/>
      <c r="V136" s="17"/>
      <c r="W136" s="17"/>
      <c r="X136" s="17"/>
      <c r="Y136" s="17"/>
    </row>
    <row r="137" spans="1:25">
      <c r="A137" s="4">
        <f t="shared" ref="A137:A161" si="2">A136+1</f>
        <v>1999</v>
      </c>
      <c r="B137" s="8">
        <f>IF(ISBLANK('3.1 Nominal capital stock'!B137),NA(),'3.1 Nominal capital stock'!B137/'Historical population and GDP'!$L134/1000000)</f>
        <v>6.0611901596989495E-2</v>
      </c>
      <c r="C137" s="8">
        <f>IF(ISBLANK('3.1 Nominal capital stock'!C137),NA(),'3.1 Nominal capital stock'!C137/'Historical population and GDP'!$L134/1000000)</f>
        <v>5.6592870649467358E-2</v>
      </c>
      <c r="D137" s="8">
        <f>IF(ISBLANK('3.1 Nominal capital stock'!D137),NA(),'3.1 Nominal capital stock'!D137/'Historical population and GDP'!$L134/1000000)</f>
        <v>0.11720477224645685</v>
      </c>
      <c r="E137" s="8">
        <f>IF(ISBLANK('3.1 Nominal capital stock'!E137),NA(),'3.1 Nominal capital stock'!E137/'Historical population and GDP'!$L134/1000000)</f>
        <v>7.2949001179488139E-3</v>
      </c>
      <c r="F137" s="8">
        <f>IF(ISBLANK('3.1 Nominal capital stock'!F137),NA(),'3.1 Nominal capital stock'!F137/'Historical population and GDP'!$L134/1000000)</f>
        <v>0.12678225338400764</v>
      </c>
      <c r="G137" s="8">
        <f>IF(ISBLANK('3.1 Nominal capital stock'!G137),NA(),'3.1 Nominal capital stock'!G137/'Historical population and GDP'!$L134/1000000)</f>
        <v>4.3725853256697811E-2</v>
      </c>
      <c r="H137" s="8">
        <f>IF(ISBLANK('3.1 Nominal capital stock'!H137),NA(),'3.1 Nominal capital stock'!H137/'Historical population and GDP'!$L134/1000000)</f>
        <v>7.4496583228801969E-2</v>
      </c>
      <c r="I137" s="8">
        <f>IF(ISBLANK('3.1 Nominal capital stock'!I137),NA(),'3.1 Nominal capital stock'!I137/'Historical population and GDP'!$L134/1000000)</f>
        <v>4.1560528335798402E-2</v>
      </c>
      <c r="J137" s="26">
        <f>IF(ISBLANK('3.1 Nominal capital stock'!J137),NA(),'3.1 Nominal capital stock'!J137/'Historical population and GDP'!$L134/1000000)</f>
        <v>7.8624005391945792E-2</v>
      </c>
      <c r="K137" s="8">
        <f>IF(ISBLANK('3.1 Nominal capital stock'!K137),NA(),'3.1 Nominal capital stock'!K137/'Historical population and GDP'!$L134/1000000)</f>
        <v>3.2830069458745996E-2</v>
      </c>
      <c r="L137" s="8">
        <f>IF(ISBLANK('3.1 Nominal capital stock'!L137),NA(),'3.1 Nominal capital stock'!L137/'Historical population and GDP'!$L134/1000000)</f>
        <v>8.2504942616965907E-2</v>
      </c>
      <c r="M137" s="8">
        <f>IF(ISBLANK('3.1 Nominal capital stock'!M137),NA(),'3.1 Nominal capital stock'!M137/'Historical population and GDP'!$L134/1000000)</f>
        <v>4.9261471926310078E-2</v>
      </c>
      <c r="N137" s="8">
        <f>IF(ISBLANK('3.1 Nominal capital stock'!N137),NA(),'3.1 Nominal capital stock'!N137/'Historical population and GDP'!$L134/1000000)</f>
        <v>1.9917407747177655E-2</v>
      </c>
      <c r="O137" s="8"/>
      <c r="P137" s="8">
        <f>IF(ISBLANK('3.1 Nominal capital stock'!P137),NA(),'3.1 Nominal capital stock'!P137/'Historical population and GDP'!$L134/1000000)</f>
        <v>0.36950436223391309</v>
      </c>
      <c r="Q137" s="8">
        <f>IF(ISBLANK('3.1 Nominal capital stock'!Q137),NA(),'3.1 Nominal capital stock'!Q137/'Historical population and GDP'!$L134/1000000)</f>
        <v>0.30469842547694387</v>
      </c>
      <c r="R137" s="8">
        <f>IF(ISBLANK('3.1 Nominal capital stock'!R137),NA(),'3.1 Nominal capital stock'!R137/'Historical population and GDP'!$L134/1000000)</f>
        <v>0.67420278771085684</v>
      </c>
      <c r="T137" s="17"/>
      <c r="U137" s="17"/>
      <c r="V137" s="17"/>
      <c r="W137" s="17"/>
      <c r="X137" s="17"/>
      <c r="Y137" s="17"/>
    </row>
    <row r="138" spans="1:25">
      <c r="A138" s="4">
        <f t="shared" si="2"/>
        <v>2000</v>
      </c>
      <c r="B138" s="8">
        <f>IF(ISBLANK('3.1 Nominal capital stock'!B138),NA(),'3.1 Nominal capital stock'!B138/'Historical population and GDP'!$L135/1000000)</f>
        <v>6.0058730537229862E-2</v>
      </c>
      <c r="C138" s="8">
        <f>IF(ISBLANK('3.1 Nominal capital stock'!C138),NA(),'3.1 Nominal capital stock'!C138/'Historical population and GDP'!$L135/1000000)</f>
        <v>5.6896254493106889E-2</v>
      </c>
      <c r="D138" s="8">
        <f>IF(ISBLANK('3.1 Nominal capital stock'!D138),NA(),'3.1 Nominal capital stock'!D138/'Historical population and GDP'!$L135/1000000)</f>
        <v>0.11695498503033676</v>
      </c>
      <c r="E138" s="8">
        <f>IF(ISBLANK('3.1 Nominal capital stock'!E138),NA(),'3.1 Nominal capital stock'!E138/'Historical population and GDP'!$L135/1000000)</f>
        <v>7.0059790336397922E-3</v>
      </c>
      <c r="F138" s="8">
        <f>IF(ISBLANK('3.1 Nominal capital stock'!F138),NA(),'3.1 Nominal capital stock'!F138/'Historical population and GDP'!$L135/1000000)</f>
        <v>0.12496660749454645</v>
      </c>
      <c r="G138" s="8">
        <f>IF(ISBLANK('3.1 Nominal capital stock'!G138),NA(),'3.1 Nominal capital stock'!G138/'Historical population and GDP'!$L135/1000000)</f>
        <v>4.5849526181455283E-2</v>
      </c>
      <c r="H138" s="8">
        <f>IF(ISBLANK('3.1 Nominal capital stock'!H138),NA(),'3.1 Nominal capital stock'!H138/'Historical population and GDP'!$L135/1000000)</f>
        <v>7.4312543606319933E-2</v>
      </c>
      <c r="I138" s="8">
        <f>IF(ISBLANK('3.1 Nominal capital stock'!I138),NA(),'3.1 Nominal capital stock'!I138/'Historical population and GDP'!$L135/1000000)</f>
        <v>4.0639553471283854E-2</v>
      </c>
      <c r="J138" s="26">
        <f>IF(ISBLANK('3.1 Nominal capital stock'!J138),NA(),'3.1 Nominal capital stock'!J138/'Historical population and GDP'!$L135/1000000)</f>
        <v>7.7681309558505329E-2</v>
      </c>
      <c r="K138" s="8">
        <f>IF(ISBLANK('3.1 Nominal capital stock'!K138),NA(),'3.1 Nominal capital stock'!K138/'Historical population and GDP'!$L135/1000000)</f>
        <v>3.3644967278700685E-2</v>
      </c>
      <c r="L138" s="8">
        <f>IF(ISBLANK('3.1 Nominal capital stock'!L138),NA(),'3.1 Nominal capital stock'!L138/'Historical population and GDP'!$L135/1000000)</f>
        <v>8.6382878944440036E-2</v>
      </c>
      <c r="M138" s="8">
        <f>IF(ISBLANK('3.1 Nominal capital stock'!M138),NA(),'3.1 Nominal capital stock'!M138/'Historical population and GDP'!$L135/1000000)</f>
        <v>4.0668123890522746E-2</v>
      </c>
      <c r="N138" s="8">
        <f>IF(ISBLANK('3.1 Nominal capital stock'!N138),NA(),'3.1 Nominal capital stock'!N138/'Historical population and GDP'!$L135/1000000)</f>
        <v>1.9968674102924164E-2</v>
      </c>
      <c r="O138" s="8"/>
      <c r="P138" s="8">
        <f>IF(ISBLANK('3.1 Nominal capital stock'!P138),NA(),'3.1 Nominal capital stock'!P138/'Historical population and GDP'!$L135/1000000)</f>
        <v>0.36908964134629824</v>
      </c>
      <c r="Q138" s="8">
        <f>IF(ISBLANK('3.1 Nominal capital stock'!Q138),NA(),'3.1 Nominal capital stock'!Q138/'Historical population and GDP'!$L135/1000000)</f>
        <v>0.29898550724637685</v>
      </c>
      <c r="R138" s="8">
        <f>IF(ISBLANK('3.1 Nominal capital stock'!R138),NA(),'3.1 Nominal capital stock'!R138/'Historical population and GDP'!$L135/1000000)</f>
        <v>0.66807514859267503</v>
      </c>
      <c r="T138" s="17"/>
      <c r="U138" s="17"/>
      <c r="V138" s="17"/>
      <c r="W138" s="17"/>
      <c r="X138" s="17"/>
      <c r="Y138" s="17"/>
    </row>
    <row r="139" spans="1:25">
      <c r="A139" s="4">
        <f t="shared" si="2"/>
        <v>2001</v>
      </c>
      <c r="B139" s="8">
        <f>IF(ISBLANK('3.1 Nominal capital stock'!B139),NA(),'3.1 Nominal capital stock'!B139/'Historical population and GDP'!$L136/1000000)</f>
        <v>6.0628251237076408E-2</v>
      </c>
      <c r="C139" s="8">
        <f>IF(ISBLANK('3.1 Nominal capital stock'!C139),NA(),'3.1 Nominal capital stock'!C139/'Historical population and GDP'!$L136/1000000)</f>
        <v>5.9322616176703744E-2</v>
      </c>
      <c r="D139" s="8">
        <f>IF(ISBLANK('3.1 Nominal capital stock'!D139),NA(),'3.1 Nominal capital stock'!D139/'Historical population and GDP'!$L136/1000000)</f>
        <v>0.11995086741378015</v>
      </c>
      <c r="E139" s="8">
        <f>IF(ISBLANK('3.1 Nominal capital stock'!E139),NA(),'3.1 Nominal capital stock'!E139/'Historical population and GDP'!$L136/1000000)</f>
        <v>7.0006925958994992E-3</v>
      </c>
      <c r="F139" s="8">
        <f>IF(ISBLANK('3.1 Nominal capital stock'!F139),NA(),'3.1 Nominal capital stock'!F139/'Historical population and GDP'!$L136/1000000)</f>
        <v>0.12458353290664975</v>
      </c>
      <c r="G139" s="8">
        <f>IF(ISBLANK('3.1 Nominal capital stock'!G139),NA(),'3.1 Nominal capital stock'!G139/'Historical population and GDP'!$L136/1000000)</f>
        <v>4.891471891454368E-2</v>
      </c>
      <c r="H139" s="8">
        <f>IF(ISBLANK('3.1 Nominal capital stock'!H139),NA(),'3.1 Nominal capital stock'!H139/'Historical population and GDP'!$L136/1000000)</f>
        <v>8.189488396932551E-2</v>
      </c>
      <c r="I139" s="8">
        <f>IF(ISBLANK('3.1 Nominal capital stock'!I139),NA(),'3.1 Nominal capital stock'!I139/'Historical population and GDP'!$L136/1000000)</f>
        <v>4.078504493528818E-2</v>
      </c>
      <c r="J139" s="26">
        <f>IF(ISBLANK('3.1 Nominal capital stock'!J139),NA(),'3.1 Nominal capital stock'!J139/'Historical population and GDP'!$L136/1000000)</f>
        <v>7.5543095319553735E-2</v>
      </c>
      <c r="K139" s="8">
        <f>IF(ISBLANK('3.1 Nominal capital stock'!K139),NA(),'3.1 Nominal capital stock'!K139/'Historical population and GDP'!$L136/1000000)</f>
        <v>3.3132235749630749E-2</v>
      </c>
      <c r="L139" s="8">
        <f>IF(ISBLANK('3.1 Nominal capital stock'!L139),NA(),'3.1 Nominal capital stock'!L139/'Historical population and GDP'!$L136/1000000)</f>
        <v>8.4131117582756862E-2</v>
      </c>
      <c r="M139" s="8">
        <f>IF(ISBLANK('3.1 Nominal capital stock'!M139),NA(),'3.1 Nominal capital stock'!M139/'Historical population and GDP'!$L136/1000000)</f>
        <v>3.8921486327489381E-2</v>
      </c>
      <c r="N139" s="8">
        <f>IF(ISBLANK('3.1 Nominal capital stock'!N139),NA(),'3.1 Nominal capital stock'!N139/'Historical population and GDP'!$L136/1000000)</f>
        <v>2.0445672944533914E-2</v>
      </c>
      <c r="O139" s="8"/>
      <c r="P139" s="8">
        <f>IF(ISBLANK('3.1 Nominal capital stock'!P139),NA(),'3.1 Nominal capital stock'!P139/'Historical population and GDP'!$L136/1000000)</f>
        <v>0.38234469580019859</v>
      </c>
      <c r="Q139" s="8">
        <f>IF(ISBLANK('3.1 Nominal capital stock'!Q139),NA(),'3.1 Nominal capital stock'!Q139/'Historical population and GDP'!$L136/1000000)</f>
        <v>0.29295865285925282</v>
      </c>
      <c r="R139" s="8">
        <f>IF(ISBLANK('3.1 Nominal capital stock'!R139),NA(),'3.1 Nominal capital stock'!R139/'Historical population and GDP'!$L136/1000000)</f>
        <v>0.67530334865945152</v>
      </c>
      <c r="T139" s="17"/>
      <c r="U139" s="17"/>
      <c r="V139" s="17"/>
      <c r="W139" s="17"/>
      <c r="X139" s="17"/>
      <c r="Y139" s="17"/>
    </row>
    <row r="140" spans="1:25">
      <c r="A140" s="4">
        <f t="shared" si="2"/>
        <v>2002</v>
      </c>
      <c r="B140" s="8">
        <f>IF(ISBLANK('3.1 Nominal capital stock'!B140),NA(),'3.1 Nominal capital stock'!B140/'Historical population and GDP'!$L137/1000000)</f>
        <v>6.0011102305923304E-2</v>
      </c>
      <c r="C140" s="8">
        <f>IF(ISBLANK('3.1 Nominal capital stock'!C140),NA(),'3.1 Nominal capital stock'!C140/'Historical population and GDP'!$L137/1000000)</f>
        <v>5.9866329479768783E-2</v>
      </c>
      <c r="D140" s="8">
        <f>IF(ISBLANK('3.1 Nominal capital stock'!D140),NA(),'3.1 Nominal capital stock'!D140/'Historical population and GDP'!$L137/1000000)</f>
        <v>0.11987743178569209</v>
      </c>
      <c r="E140" s="8">
        <f>IF(ISBLANK('3.1 Nominal capital stock'!E140),NA(),'3.1 Nominal capital stock'!E140/'Historical population and GDP'!$L137/1000000)</f>
        <v>6.5131689352974078E-3</v>
      </c>
      <c r="F140" s="8">
        <f>IF(ISBLANK('3.1 Nominal capital stock'!F140),NA(),'3.1 Nominal capital stock'!F140/'Historical population and GDP'!$L137/1000000)</f>
        <v>0.11740155541052893</v>
      </c>
      <c r="G140" s="8">
        <f>IF(ISBLANK('3.1 Nominal capital stock'!G140),NA(),'3.1 Nominal capital stock'!G140/'Historical population and GDP'!$L137/1000000)</f>
        <v>5.0729481322642801E-2</v>
      </c>
      <c r="H140" s="8">
        <f>IF(ISBLANK('3.1 Nominal capital stock'!H140),NA(),'3.1 Nominal capital stock'!H140/'Historical population and GDP'!$L137/1000000)</f>
        <v>7.2889598483435888E-2</v>
      </c>
      <c r="I140" s="8">
        <f>IF(ISBLANK('3.1 Nominal capital stock'!I140),NA(),'3.1 Nominal capital stock'!I140/'Historical population and GDP'!$L137/1000000)</f>
        <v>3.9904266890422029E-2</v>
      </c>
      <c r="J140" s="26">
        <f>IF(ISBLANK('3.1 Nominal capital stock'!J140),NA(),'3.1 Nominal capital stock'!J140/'Historical population and GDP'!$L137/1000000)</f>
        <v>7.2978238237304996E-2</v>
      </c>
      <c r="K140" s="8">
        <f>IF(ISBLANK('3.1 Nominal capital stock'!K140),NA(),'3.1 Nominal capital stock'!K140/'Historical population and GDP'!$L137/1000000)</f>
        <v>3.2555713530983903E-2</v>
      </c>
      <c r="L140" s="8">
        <f>IF(ISBLANK('3.1 Nominal capital stock'!L140),NA(),'3.1 Nominal capital stock'!L140/'Historical population and GDP'!$L137/1000000)</f>
        <v>8.0084747342905091E-2</v>
      </c>
      <c r="M140" s="8">
        <f>IF(ISBLANK('3.1 Nominal capital stock'!M140),NA(),'3.1 Nominal capital stock'!M140/'Historical population and GDP'!$L137/1000000)</f>
        <v>3.666023370004351E-2</v>
      </c>
      <c r="N140" s="8">
        <f>IF(ISBLANK('3.1 Nominal capital stock'!N140),NA(),'3.1 Nominal capital stock'!N140/'Historical population and GDP'!$L137/1000000)</f>
        <v>2.1001048853253775E-2</v>
      </c>
      <c r="O140" s="8"/>
      <c r="P140" s="8">
        <f>IF(ISBLANK('3.1 Nominal capital stock'!P140),NA(),'3.1 Nominal capital stock'!P140/'Historical population and GDP'!$L137/1000000)</f>
        <v>0.36741123593759711</v>
      </c>
      <c r="Q140" s="8">
        <f>IF(ISBLANK('3.1 Nominal capital stock'!Q140),NA(),'3.1 Nominal capital stock'!Q140/'Historical population and GDP'!$L137/1000000)</f>
        <v>0.28318424855491325</v>
      </c>
      <c r="R140" s="8">
        <f>IF(ISBLANK('3.1 Nominal capital stock'!R140),NA(),'3.1 Nominal capital stock'!R140/'Historical population and GDP'!$L137/1000000)</f>
        <v>0.65059548449251048</v>
      </c>
      <c r="T140" s="17"/>
      <c r="U140" s="17"/>
      <c r="V140" s="17"/>
      <c r="W140" s="17"/>
      <c r="X140" s="17"/>
      <c r="Y140" s="17"/>
    </row>
    <row r="141" spans="1:25">
      <c r="A141" s="4">
        <f t="shared" si="2"/>
        <v>2003</v>
      </c>
      <c r="B141" s="8">
        <f>IF(ISBLANK('3.1 Nominal capital stock'!B141),NA(),'3.1 Nominal capital stock'!B141/'Historical population and GDP'!$L138/1000000)</f>
        <v>5.9372655920580553E-2</v>
      </c>
      <c r="C141" s="8">
        <f>IF(ISBLANK('3.1 Nominal capital stock'!C141),NA(),'3.1 Nominal capital stock'!C141/'Historical population and GDP'!$L138/1000000)</f>
        <v>6.0735983607163722E-2</v>
      </c>
      <c r="D141" s="8">
        <f>IF(ISBLANK('3.1 Nominal capital stock'!D141),NA(),'3.1 Nominal capital stock'!D141/'Historical population and GDP'!$L138/1000000)</f>
        <v>0.12010863952774428</v>
      </c>
      <c r="E141" s="8">
        <f>IF(ISBLANK('3.1 Nominal capital stock'!E141),NA(),'3.1 Nominal capital stock'!E141/'Historical population and GDP'!$L138/1000000)</f>
        <v>6.2295884776706785E-3</v>
      </c>
      <c r="F141" s="8">
        <f>IF(ISBLANK('3.1 Nominal capital stock'!F141),NA(),'3.1 Nominal capital stock'!F141/'Historical population and GDP'!$L138/1000000)</f>
        <v>0.11679698330386667</v>
      </c>
      <c r="G141" s="8">
        <f>IF(ISBLANK('3.1 Nominal capital stock'!G141),NA(),'3.1 Nominal capital stock'!G141/'Historical population and GDP'!$L138/1000000)</f>
        <v>5.1493013071363579E-2</v>
      </c>
      <c r="H141" s="8">
        <f>IF(ISBLANK('3.1 Nominal capital stock'!H141),NA(),'3.1 Nominal capital stock'!H141/'Historical population and GDP'!$L138/1000000)</f>
        <v>7.0221081364984728E-2</v>
      </c>
      <c r="I141" s="8">
        <f>IF(ISBLANK('3.1 Nominal capital stock'!I141),NA(),'3.1 Nominal capital stock'!I141/'Historical population and GDP'!$L138/1000000)</f>
        <v>4.1034361337761963E-2</v>
      </c>
      <c r="J141" s="26">
        <f>IF(ISBLANK('3.1 Nominal capital stock'!J141),NA(),'3.1 Nominal capital stock'!J141/'Historical population and GDP'!$L138/1000000)</f>
        <v>7.2727291557245471E-2</v>
      </c>
      <c r="K141" s="8">
        <f>IF(ISBLANK('3.1 Nominal capital stock'!K141),NA(),'3.1 Nominal capital stock'!K141/'Historical population and GDP'!$L138/1000000)</f>
        <v>3.3920906044488504E-2</v>
      </c>
      <c r="L141" s="8">
        <f>IF(ISBLANK('3.1 Nominal capital stock'!L141),NA(),'3.1 Nominal capital stock'!L141/'Historical population and GDP'!$L138/1000000)</f>
        <v>7.5603146891944861E-2</v>
      </c>
      <c r="M141" s="8">
        <f>IF(ISBLANK('3.1 Nominal capital stock'!M141),NA(),'3.1 Nominal capital stock'!M141/'Historical population and GDP'!$L138/1000000)</f>
        <v>3.6594920883852022E-2</v>
      </c>
      <c r="N141" s="8">
        <f>IF(ISBLANK('3.1 Nominal capital stock'!N141),NA(),'3.1 Nominal capital stock'!N141/'Historical population and GDP'!$L138/1000000)</f>
        <v>2.2071200834436793E-2</v>
      </c>
      <c r="O141" s="8"/>
      <c r="P141" s="8">
        <f>IF(ISBLANK('3.1 Nominal capital stock'!P141),NA(),'3.1 Nominal capital stock'!P141/'Historical population and GDP'!$L138/1000000)</f>
        <v>0.36484930574562996</v>
      </c>
      <c r="Q141" s="8">
        <f>IF(ISBLANK('3.1 Nominal capital stock'!Q141),NA(),'3.1 Nominal capital stock'!Q141/'Historical population and GDP'!$L138/1000000)</f>
        <v>0.28195182754972964</v>
      </c>
      <c r="R141" s="8">
        <f>IF(ISBLANK('3.1 Nominal capital stock'!R141),NA(),'3.1 Nominal capital stock'!R141/'Historical population and GDP'!$L138/1000000)</f>
        <v>0.6468011332953596</v>
      </c>
      <c r="T141" s="17"/>
      <c r="U141" s="17"/>
      <c r="V141" s="17"/>
      <c r="W141" s="17"/>
      <c r="X141" s="17"/>
      <c r="Y141" s="17"/>
    </row>
    <row r="142" spans="1:25">
      <c r="A142" s="4">
        <f t="shared" si="2"/>
        <v>2004</v>
      </c>
      <c r="B142" s="8">
        <f>IF(ISBLANK('3.1 Nominal capital stock'!B142),NA(),'3.1 Nominal capital stock'!B142/'Historical population and GDP'!$L139/1000000)</f>
        <v>5.9162530622413528E-2</v>
      </c>
      <c r="C142" s="8">
        <f>IF(ISBLANK('3.1 Nominal capital stock'!C142),NA(),'3.1 Nominal capital stock'!C142/'Historical population and GDP'!$L139/1000000)</f>
        <v>6.2570843310127189E-2</v>
      </c>
      <c r="D142" s="8">
        <f>IF(ISBLANK('3.1 Nominal capital stock'!D142),NA(),'3.1 Nominal capital stock'!D142/'Historical population and GDP'!$L139/1000000)</f>
        <v>0.12173337393254072</v>
      </c>
      <c r="E142" s="8">
        <f>IF(ISBLANK('3.1 Nominal capital stock'!E142),NA(),'3.1 Nominal capital stock'!E142/'Historical population and GDP'!$L139/1000000)</f>
        <v>6.1929938685969747E-3</v>
      </c>
      <c r="F142" s="8">
        <f>IF(ISBLANK('3.1 Nominal capital stock'!F142),NA(),'3.1 Nominal capital stock'!F142/'Historical population and GDP'!$L139/1000000)</f>
        <v>0.11650784764224717</v>
      </c>
      <c r="G142" s="8">
        <f>IF(ISBLANK('3.1 Nominal capital stock'!G142),NA(),'3.1 Nominal capital stock'!G142/'Historical population and GDP'!$L139/1000000)</f>
        <v>5.3357614427481971E-2</v>
      </c>
      <c r="H142" s="8">
        <f>IF(ISBLANK('3.1 Nominal capital stock'!H142),NA(),'3.1 Nominal capital stock'!H142/'Historical population and GDP'!$L139/1000000)</f>
        <v>7.0067445433281209E-2</v>
      </c>
      <c r="I142" s="8">
        <f>IF(ISBLANK('3.1 Nominal capital stock'!I142),NA(),'3.1 Nominal capital stock'!I142/'Historical population and GDP'!$L139/1000000)</f>
        <v>4.2206114794258905E-2</v>
      </c>
      <c r="J142" s="26">
        <f>IF(ISBLANK('3.1 Nominal capital stock'!J142),NA(),'3.1 Nominal capital stock'!J142/'Historical population and GDP'!$L139/1000000)</f>
        <v>7.4434021674440493E-2</v>
      </c>
      <c r="K142" s="8">
        <f>IF(ISBLANK('3.1 Nominal capital stock'!K142),NA(),'3.1 Nominal capital stock'!K142/'Historical population and GDP'!$L139/1000000)</f>
        <v>3.5430533833441753E-2</v>
      </c>
      <c r="L142" s="8">
        <f>IF(ISBLANK('3.1 Nominal capital stock'!L142),NA(),'3.1 Nominal capital stock'!L142/'Historical population and GDP'!$L139/1000000)</f>
        <v>7.4743782092981423E-2</v>
      </c>
      <c r="M142" s="8">
        <f>IF(ISBLANK('3.1 Nominal capital stock'!M142),NA(),'3.1 Nominal capital stock'!M142/'Historical population and GDP'!$L139/1000000)</f>
        <v>3.6731048705208234E-2</v>
      </c>
      <c r="N142" s="8">
        <f>IF(ISBLANK('3.1 Nominal capital stock'!N142),NA(),'3.1 Nominal capital stock'!N142/'Historical population and GDP'!$L139/1000000)</f>
        <v>2.2474090324009356E-2</v>
      </c>
      <c r="O142" s="8"/>
      <c r="P142" s="8">
        <f>IF(ISBLANK('3.1 Nominal capital stock'!P142),NA(),'3.1 Nominal capital stock'!P142/'Historical population and GDP'!$L139/1000000)</f>
        <v>0.36785927530414803</v>
      </c>
      <c r="Q142" s="8">
        <f>IF(ISBLANK('3.1 Nominal capital stock'!Q142),NA(),'3.1 Nominal capital stock'!Q142/'Historical population and GDP'!$L139/1000000)</f>
        <v>0.28601959142434014</v>
      </c>
      <c r="R142" s="8">
        <f>IF(ISBLANK('3.1 Nominal capital stock'!R142),NA(),'3.1 Nominal capital stock'!R142/'Historical population and GDP'!$L139/1000000)</f>
        <v>0.65387886672848827</v>
      </c>
      <c r="T142" s="17"/>
      <c r="U142" s="17"/>
      <c r="V142" s="17"/>
      <c r="W142" s="17"/>
      <c r="X142" s="17"/>
      <c r="Y142" s="17"/>
    </row>
    <row r="143" spans="1:25">
      <c r="A143" s="4">
        <f t="shared" si="2"/>
        <v>2005</v>
      </c>
      <c r="B143" s="8">
        <f>IF(ISBLANK('3.1 Nominal capital stock'!B143),NA(),'3.1 Nominal capital stock'!B143/'Historical population and GDP'!$L140/1000000)</f>
        <v>6.0747520364391586E-2</v>
      </c>
      <c r="C143" s="8">
        <f>IF(ISBLANK('3.1 Nominal capital stock'!C143),NA(),'3.1 Nominal capital stock'!C143/'Historical population and GDP'!$L140/1000000)</f>
        <v>6.4433795508511318E-2</v>
      </c>
      <c r="D143" s="8">
        <f>IF(ISBLANK('3.1 Nominal capital stock'!D143),NA(),'3.1 Nominal capital stock'!D143/'Historical population and GDP'!$L140/1000000)</f>
        <v>0.1251813158729029</v>
      </c>
      <c r="E143" s="8">
        <f>IF(ISBLANK('3.1 Nominal capital stock'!E143),NA(),'3.1 Nominal capital stock'!E143/'Historical population and GDP'!$L140/1000000)</f>
        <v>8.6328262993419988E-3</v>
      </c>
      <c r="F143" s="8">
        <f>IF(ISBLANK('3.1 Nominal capital stock'!F143),NA(),'3.1 Nominal capital stock'!F143/'Historical population and GDP'!$L140/1000000)</f>
        <v>0.11745607826137591</v>
      </c>
      <c r="G143" s="8">
        <f>IF(ISBLANK('3.1 Nominal capital stock'!G143),NA(),'3.1 Nominal capital stock'!G143/'Historical population and GDP'!$L140/1000000)</f>
        <v>5.5697778841736816E-2</v>
      </c>
      <c r="H143" s="8">
        <f>IF(ISBLANK('3.1 Nominal capital stock'!H143),NA(),'3.1 Nominal capital stock'!H143/'Historical population and GDP'!$L140/1000000)</f>
        <v>6.8838469451795115E-2</v>
      </c>
      <c r="I143" s="8">
        <f>IF(ISBLANK('3.1 Nominal capital stock'!I143),NA(),'3.1 Nominal capital stock'!I143/'Historical population and GDP'!$L140/1000000)</f>
        <v>4.3051708409086495E-2</v>
      </c>
      <c r="J143" s="26">
        <f>IF(ISBLANK('3.1 Nominal capital stock'!J143),NA(),'3.1 Nominal capital stock'!J143/'Historical population and GDP'!$L140/1000000)</f>
        <v>7.5480450831074228E-2</v>
      </c>
      <c r="K143" s="8">
        <f>IF(ISBLANK('3.1 Nominal capital stock'!K143),NA(),'3.1 Nominal capital stock'!K143/'Historical population and GDP'!$L140/1000000)</f>
        <v>3.6848323294017174E-2</v>
      </c>
      <c r="L143" s="8">
        <f>IF(ISBLANK('3.1 Nominal capital stock'!L143),NA(),'3.1 Nominal capital stock'!L143/'Historical population and GDP'!$L140/1000000)</f>
        <v>7.7552966828201536E-2</v>
      </c>
      <c r="M143" s="8">
        <f>IF(ISBLANK('3.1 Nominal capital stock'!M143),NA(),'3.1 Nominal capital stock'!M143/'Historical population and GDP'!$L140/1000000)</f>
        <v>3.7702450197012141E-2</v>
      </c>
      <c r="N143" s="8">
        <f>IF(ISBLANK('3.1 Nominal capital stock'!N143),NA(),'3.1 Nominal capital stock'!N143/'Historical population and GDP'!$L140/1000000)</f>
        <v>2.267462263601602E-2</v>
      </c>
      <c r="O143" s="8"/>
      <c r="P143" s="8">
        <f>IF(ISBLANK('3.1 Nominal capital stock'!P143),NA(),'3.1 Nominal capital stock'!P143/'Historical population and GDP'!$L140/1000000)</f>
        <v>0.37580646872715273</v>
      </c>
      <c r="Q143" s="8">
        <f>IF(ISBLANK('3.1 Nominal capital stock'!Q143),NA(),'3.1 Nominal capital stock'!Q143/'Historical population and GDP'!$L140/1000000)</f>
        <v>0.2933105221954076</v>
      </c>
      <c r="R143" s="8">
        <f>IF(ISBLANK('3.1 Nominal capital stock'!R143),NA(),'3.1 Nominal capital stock'!R143/'Historical population and GDP'!$L140/1000000)</f>
        <v>0.66911699092256038</v>
      </c>
      <c r="T143" s="17"/>
      <c r="U143" s="17"/>
      <c r="V143" s="17"/>
      <c r="W143" s="17"/>
      <c r="X143" s="17"/>
      <c r="Y143" s="17"/>
    </row>
    <row r="144" spans="1:25">
      <c r="A144" s="4">
        <f t="shared" si="2"/>
        <v>2006</v>
      </c>
      <c r="B144" s="8">
        <f>IF(ISBLANK('3.1 Nominal capital stock'!B144),NA(),'3.1 Nominal capital stock'!B144/'Historical population and GDP'!$L141/1000000)</f>
        <v>6.4103187121402755E-2</v>
      </c>
      <c r="C144" s="8">
        <f>IF(ISBLANK('3.1 Nominal capital stock'!C144),NA(),'3.1 Nominal capital stock'!C144/'Historical population and GDP'!$L141/1000000)</f>
        <v>6.8243744514751098E-2</v>
      </c>
      <c r="D144" s="8">
        <f>IF(ISBLANK('3.1 Nominal capital stock'!D144),NA(),'3.1 Nominal capital stock'!D144/'Historical population and GDP'!$L141/1000000)</f>
        <v>0.13234693163615383</v>
      </c>
      <c r="E144" s="8">
        <f>IF(ISBLANK('3.1 Nominal capital stock'!E144),NA(),'3.1 Nominal capital stock'!E144/'Historical population and GDP'!$L141/1000000)</f>
        <v>9.0858368571902024E-3</v>
      </c>
      <c r="F144" s="8">
        <f>IF(ISBLANK('3.1 Nominal capital stock'!F144),NA(),'3.1 Nominal capital stock'!F144/'Historical population and GDP'!$L141/1000000)</f>
        <v>0.12361550783431634</v>
      </c>
      <c r="G144" s="8">
        <f>IF(ISBLANK('3.1 Nominal capital stock'!G144),NA(),'3.1 Nominal capital stock'!G144/'Historical population and GDP'!$L141/1000000)</f>
        <v>6.1232132664772274E-2</v>
      </c>
      <c r="H144" s="8">
        <f>IF(ISBLANK('3.1 Nominal capital stock'!H144),NA(),'3.1 Nominal capital stock'!H144/'Historical population and GDP'!$L141/1000000)</f>
        <v>6.9707101517764533E-2</v>
      </c>
      <c r="I144" s="8">
        <f>IF(ISBLANK('3.1 Nominal capital stock'!I144),NA(),'3.1 Nominal capital stock'!I144/'Historical population and GDP'!$L141/1000000)</f>
        <v>4.3972283766118191E-2</v>
      </c>
      <c r="J144" s="26">
        <f>IF(ISBLANK('3.1 Nominal capital stock'!J144),NA(),'3.1 Nominal capital stock'!J144/'Historical population and GDP'!$L141/1000000)</f>
        <v>7.7275738475607147E-2</v>
      </c>
      <c r="K144" s="8">
        <f>IF(ISBLANK('3.1 Nominal capital stock'!K144),NA(),'3.1 Nominal capital stock'!K144/'Historical population and GDP'!$L141/1000000)</f>
        <v>3.7810067694875937E-2</v>
      </c>
      <c r="L144" s="8">
        <f>IF(ISBLANK('3.1 Nominal capital stock'!L144),NA(),'3.1 Nominal capital stock'!L144/'Historical population and GDP'!$L141/1000000)</f>
        <v>7.9743741446080388E-2</v>
      </c>
      <c r="M144" s="8">
        <f>IF(ISBLANK('3.1 Nominal capital stock'!M144),NA(),'3.1 Nominal capital stock'!M144/'Historical population and GDP'!$L141/1000000)</f>
        <v>3.7592701473575678E-2</v>
      </c>
      <c r="N144" s="8">
        <f>IF(ISBLANK('3.1 Nominal capital stock'!N144),NA(),'3.1 Nominal capital stock'!N144/'Historical population and GDP'!$L141/1000000)</f>
        <v>2.2891995065577493E-2</v>
      </c>
      <c r="O144" s="8"/>
      <c r="P144" s="8">
        <f>IF(ISBLANK('3.1 Nominal capital stock'!P144),NA(),'3.1 Nominal capital stock'!P144/'Historical population and GDP'!$L141/1000000)</f>
        <v>0.3959875105101972</v>
      </c>
      <c r="Q144" s="8">
        <f>IF(ISBLANK('3.1 Nominal capital stock'!Q144),NA(),'3.1 Nominal capital stock'!Q144/'Historical population and GDP'!$L141/1000000)</f>
        <v>0.29928652792183486</v>
      </c>
      <c r="R144" s="8">
        <f>IF(ISBLANK('3.1 Nominal capital stock'!R144),NA(),'3.1 Nominal capital stock'!R144/'Historical population and GDP'!$L141/1000000)</f>
        <v>0.69527403843203195</v>
      </c>
      <c r="T144" s="17"/>
      <c r="U144" s="17"/>
      <c r="V144" s="17"/>
      <c r="W144" s="17"/>
      <c r="X144" s="17"/>
      <c r="Y144" s="17"/>
    </row>
    <row r="145" spans="1:25">
      <c r="A145" s="4">
        <f t="shared" si="2"/>
        <v>2007</v>
      </c>
      <c r="B145" s="8">
        <f>IF(ISBLANK('3.1 Nominal capital stock'!B145),NA(),'3.1 Nominal capital stock'!B145/'Historical population and GDP'!$L142/1000000)</f>
        <v>6.7790708355619636E-2</v>
      </c>
      <c r="C145" s="8">
        <f>IF(ISBLANK('3.1 Nominal capital stock'!C145),NA(),'3.1 Nominal capital stock'!C145/'Historical population and GDP'!$L142/1000000)</f>
        <v>7.204487686332875E-2</v>
      </c>
      <c r="D145" s="8">
        <f>IF(ISBLANK('3.1 Nominal capital stock'!D145),NA(),'3.1 Nominal capital stock'!D145/'Historical population and GDP'!$L142/1000000)</f>
        <v>0.1398355852189484</v>
      </c>
      <c r="E145" s="8">
        <f>IF(ISBLANK('3.1 Nominal capital stock'!E145),NA(),'3.1 Nominal capital stock'!E145/'Historical population and GDP'!$L142/1000000)</f>
        <v>8.5070870444873374E-3</v>
      </c>
      <c r="F145" s="8">
        <f>IF(ISBLANK('3.1 Nominal capital stock'!F145),NA(),'3.1 Nominal capital stock'!F145/'Historical population and GDP'!$L142/1000000)</f>
        <v>0.12475011046254739</v>
      </c>
      <c r="G145" s="8">
        <f>IF(ISBLANK('3.1 Nominal capital stock'!G145),NA(),'3.1 Nominal capital stock'!G145/'Historical population and GDP'!$L142/1000000)</f>
        <v>6.5157566103113879E-2</v>
      </c>
      <c r="H145" s="8">
        <f>IF(ISBLANK('3.1 Nominal capital stock'!H145),NA(),'3.1 Nominal capital stock'!H145/'Historical population and GDP'!$L142/1000000)</f>
        <v>6.7806847515174073E-2</v>
      </c>
      <c r="I145" s="8">
        <f>IF(ISBLANK('3.1 Nominal capital stock'!I145),NA(),'3.1 Nominal capital stock'!I145/'Historical population and GDP'!$L142/1000000)</f>
        <v>4.4136985186391017E-2</v>
      </c>
      <c r="J145" s="26">
        <f>IF(ISBLANK('3.1 Nominal capital stock'!J145),NA(),'3.1 Nominal capital stock'!J145/'Historical population and GDP'!$L142/1000000)</f>
        <v>7.7298382595753584E-2</v>
      </c>
      <c r="K145" s="8">
        <f>IF(ISBLANK('3.1 Nominal capital stock'!K145),NA(),'3.1 Nominal capital stock'!K145/'Historical population and GDP'!$L142/1000000)</f>
        <v>3.7486447989581638E-2</v>
      </c>
      <c r="L145" s="8">
        <f>IF(ISBLANK('3.1 Nominal capital stock'!L145),NA(),'3.1 Nominal capital stock'!L145/'Historical population and GDP'!$L142/1000000)</f>
        <v>7.9177885398014E-2</v>
      </c>
      <c r="M145" s="8">
        <f>IF(ISBLANK('3.1 Nominal capital stock'!M145),NA(),'3.1 Nominal capital stock'!M145/'Historical population and GDP'!$L142/1000000)</f>
        <v>3.8321044859421879E-2</v>
      </c>
      <c r="N145" s="8">
        <f>IF(ISBLANK('3.1 Nominal capital stock'!N145),NA(),'3.1 Nominal capital stock'!N145/'Historical population and GDP'!$L142/1000000)</f>
        <v>2.2912827608660265E-2</v>
      </c>
      <c r="O145" s="8"/>
      <c r="P145" s="8">
        <f>IF(ISBLANK('3.1 Nominal capital stock'!P145),NA(),'3.1 Nominal capital stock'!P145/'Historical population and GDP'!$L142/1000000)</f>
        <v>0.40605719634427107</v>
      </c>
      <c r="Q145" s="8">
        <f>IF(ISBLANK('3.1 Nominal capital stock'!Q145),NA(),'3.1 Nominal capital stock'!Q145/'Historical population and GDP'!$L142/1000000)</f>
        <v>0.29933357363782237</v>
      </c>
      <c r="R145" s="8">
        <f>IF(ISBLANK('3.1 Nominal capital stock'!R145),NA(),'3.1 Nominal capital stock'!R145/'Historical population and GDP'!$L142/1000000)</f>
        <v>0.70539076998209349</v>
      </c>
      <c r="T145" s="17"/>
      <c r="U145" s="17"/>
      <c r="V145" s="17"/>
      <c r="W145" s="17"/>
      <c r="X145" s="17"/>
      <c r="Y145" s="17"/>
    </row>
    <row r="146" spans="1:25">
      <c r="A146" s="4">
        <f t="shared" si="2"/>
        <v>2008</v>
      </c>
      <c r="B146" s="8">
        <f>IF(ISBLANK('3.1 Nominal capital stock'!B146),NA(),'3.1 Nominal capital stock'!B146/'Historical population and GDP'!$L143/1000000)</f>
        <v>6.9563557665007797E-2</v>
      </c>
      <c r="C146" s="8">
        <f>IF(ISBLANK('3.1 Nominal capital stock'!C146),NA(),'3.1 Nominal capital stock'!C146/'Historical population and GDP'!$L143/1000000)</f>
        <v>7.3747472853599616E-2</v>
      </c>
      <c r="D146" s="8">
        <f>IF(ISBLANK('3.1 Nominal capital stock'!D146),NA(),'3.1 Nominal capital stock'!D146/'Historical population and GDP'!$L143/1000000)</f>
        <v>0.14331103051860741</v>
      </c>
      <c r="E146" s="8">
        <f>IF(ISBLANK('3.1 Nominal capital stock'!E146),NA(),'3.1 Nominal capital stock'!E146/'Historical population and GDP'!$L143/1000000)</f>
        <v>7.5579649976161524E-3</v>
      </c>
      <c r="F146" s="8">
        <f>IF(ISBLANK('3.1 Nominal capital stock'!F146),NA(),'3.1 Nominal capital stock'!F146/'Historical population and GDP'!$L143/1000000)</f>
        <v>0.12066852731782314</v>
      </c>
      <c r="G146" s="8">
        <f>IF(ISBLANK('3.1 Nominal capital stock'!G146),NA(),'3.1 Nominal capital stock'!G146/'Historical population and GDP'!$L143/1000000)</f>
        <v>6.6757972497361692E-2</v>
      </c>
      <c r="H146" s="8">
        <f>IF(ISBLANK('3.1 Nominal capital stock'!H146),NA(),'3.1 Nominal capital stock'!H146/'Historical population and GDP'!$L143/1000000)</f>
        <v>6.4765681164389063E-2</v>
      </c>
      <c r="I146" s="8">
        <f>IF(ISBLANK('3.1 Nominal capital stock'!I146),NA(),'3.1 Nominal capital stock'!I146/'Historical population and GDP'!$L143/1000000)</f>
        <v>4.2643687089188045E-2</v>
      </c>
      <c r="J146" s="26">
        <f>IF(ISBLANK('3.1 Nominal capital stock'!J146),NA(),'3.1 Nominal capital stock'!J146/'Historical population and GDP'!$L143/1000000)</f>
        <v>7.2997905428208693E-2</v>
      </c>
      <c r="K146" s="8">
        <f>IF(ISBLANK('3.1 Nominal capital stock'!K146),NA(),'3.1 Nominal capital stock'!K146/'Historical population and GDP'!$L143/1000000)</f>
        <v>3.7266074901030143E-2</v>
      </c>
      <c r="L146" s="8">
        <f>IF(ISBLANK('3.1 Nominal capital stock'!L146),NA(),'3.1 Nominal capital stock'!L146/'Historical population and GDP'!$L143/1000000)</f>
        <v>7.6179752829814706E-2</v>
      </c>
      <c r="M146" s="8">
        <f>IF(ISBLANK('3.1 Nominal capital stock'!M146),NA(),'3.1 Nominal capital stock'!M146/'Historical population and GDP'!$L143/1000000)</f>
        <v>3.8734117949569567E-2</v>
      </c>
      <c r="N146" s="8">
        <f>IF(ISBLANK('3.1 Nominal capital stock'!N146),NA(),'3.1 Nominal capital stock'!N146/'Historical population and GDP'!$L143/1000000)</f>
        <v>2.219968608207936E-2</v>
      </c>
      <c r="O146" s="8"/>
      <c r="P146" s="8">
        <f>IF(ISBLANK('3.1 Nominal capital stock'!P146),NA(),'3.1 Nominal capital stock'!P146/'Historical population and GDP'!$L143/1000000)</f>
        <v>0.40306117649579748</v>
      </c>
      <c r="Q146" s="8">
        <f>IF(ISBLANK('3.1 Nominal capital stock'!Q146),NA(),'3.1 Nominal capital stock'!Q146/'Historical population and GDP'!$L143/1000000)</f>
        <v>0.29002122427989047</v>
      </c>
      <c r="R146" s="8">
        <f>IF(ISBLANK('3.1 Nominal capital stock'!R146),NA(),'3.1 Nominal capital stock'!R146/'Historical population and GDP'!$L143/1000000)</f>
        <v>0.69308240077568806</v>
      </c>
      <c r="T146" s="17"/>
      <c r="U146" s="17"/>
      <c r="V146" s="17"/>
      <c r="W146" s="17"/>
      <c r="X146" s="17"/>
      <c r="Y146" s="17"/>
    </row>
    <row r="147" spans="1:25">
      <c r="A147" s="4">
        <f t="shared" si="2"/>
        <v>2009</v>
      </c>
      <c r="B147" s="8">
        <f>IF(ISBLANK('3.1 Nominal capital stock'!B147),NA(),'3.1 Nominal capital stock'!B147/'Historical population and GDP'!$L144/1000000)</f>
        <v>7.7646546320341764E-2</v>
      </c>
      <c r="C147" s="8">
        <f>IF(ISBLANK('3.1 Nominal capital stock'!C147),NA(),'3.1 Nominal capital stock'!C147/'Historical population and GDP'!$L144/1000000)</f>
        <v>7.7796761500413494E-2</v>
      </c>
      <c r="D147" s="8">
        <f>IF(ISBLANK('3.1 Nominal capital stock'!D147),NA(),'3.1 Nominal capital stock'!D147/'Historical population and GDP'!$L144/1000000)</f>
        <v>0.15544330782075527</v>
      </c>
      <c r="E147" s="8">
        <f>IF(ISBLANK('3.1 Nominal capital stock'!E147),NA(),'3.1 Nominal capital stock'!E147/'Historical population and GDP'!$L144/1000000)</f>
        <v>1.3199830384374292E-2</v>
      </c>
      <c r="F147" s="8">
        <f>IF(ISBLANK('3.1 Nominal capital stock'!F147),NA(),'3.1 Nominal capital stock'!F147/'Historical population and GDP'!$L144/1000000)</f>
        <v>0.13145853108654085</v>
      </c>
      <c r="G147" s="8">
        <f>IF(ISBLANK('3.1 Nominal capital stock'!G147),NA(),'3.1 Nominal capital stock'!G147/'Historical population and GDP'!$L144/1000000)</f>
        <v>7.3298623585000083E-2</v>
      </c>
      <c r="H147" s="8">
        <f>IF(ISBLANK('3.1 Nominal capital stock'!H147),NA(),'3.1 Nominal capital stock'!H147/'Historical population and GDP'!$L144/1000000)</f>
        <v>6.6441216597047006E-2</v>
      </c>
      <c r="I147" s="8">
        <f>IF(ISBLANK('3.1 Nominal capital stock'!I147),NA(),'3.1 Nominal capital stock'!I147/'Historical population and GDP'!$L144/1000000)</f>
        <v>4.3158332499302052E-2</v>
      </c>
      <c r="J147" s="26">
        <f>IF(ISBLANK('3.1 Nominal capital stock'!J147),NA(),'3.1 Nominal capital stock'!J147/'Historical population and GDP'!$L144/1000000)</f>
        <v>7.4314336734425127E-2</v>
      </c>
      <c r="K147" s="8">
        <f>IF(ISBLANK('3.1 Nominal capital stock'!K147),NA(),'3.1 Nominal capital stock'!K147/'Historical population and GDP'!$L144/1000000)</f>
        <v>3.9592938300999261E-2</v>
      </c>
      <c r="L147" s="8">
        <f>IF(ISBLANK('3.1 Nominal capital stock'!L147),NA(),'3.1 Nominal capital stock'!L147/'Historical population and GDP'!$L144/1000000)</f>
        <v>7.7546383552551862E-2</v>
      </c>
      <c r="M147" s="8">
        <f>IF(ISBLANK('3.1 Nominal capital stock'!M147),NA(),'3.1 Nominal capital stock'!M147/'Historical population and GDP'!$L144/1000000)</f>
        <v>4.0005567817278674E-2</v>
      </c>
      <c r="N147" s="8">
        <f>IF(ISBLANK('3.1 Nominal capital stock'!N147),NA(),'3.1 Nominal capital stock'!N147/'Historical population and GDP'!$L144/1000000)</f>
        <v>2.3740719865571715E-2</v>
      </c>
      <c r="O147" s="8"/>
      <c r="P147" s="8">
        <f>IF(ISBLANK('3.1 Nominal capital stock'!P147),NA(),'3.1 Nominal capital stock'!P147/'Historical population and GDP'!$L144/1000000)</f>
        <v>0.43984150947371747</v>
      </c>
      <c r="Q147" s="8">
        <f>IF(ISBLANK('3.1 Nominal capital stock'!Q147),NA(),'3.1 Nominal capital stock'!Q147/'Historical population and GDP'!$L144/1000000)</f>
        <v>0.29835827877012866</v>
      </c>
      <c r="R147" s="8">
        <f>IF(ISBLANK('3.1 Nominal capital stock'!R147),NA(),'3.1 Nominal capital stock'!R147/'Historical population and GDP'!$L144/1000000)</f>
        <v>0.73819978824384613</v>
      </c>
      <c r="T147" s="17"/>
      <c r="U147" s="17"/>
      <c r="V147" s="17"/>
      <c r="W147" s="17"/>
      <c r="X147" s="17"/>
      <c r="Y147" s="17"/>
    </row>
    <row r="148" spans="1:25">
      <c r="A148" s="4">
        <f t="shared" si="2"/>
        <v>2010</v>
      </c>
      <c r="B148" s="8">
        <f>IF(ISBLANK('3.1 Nominal capital stock'!B148),NA(),'3.1 Nominal capital stock'!B148/'Historical population and GDP'!$L145/1000000)</f>
        <v>8.3767192072701127E-2</v>
      </c>
      <c r="C148" s="8">
        <f>IF(ISBLANK('3.1 Nominal capital stock'!C148),NA(),'3.1 Nominal capital stock'!C148/'Historical population and GDP'!$L145/1000000)</f>
        <v>8.1818488473584222E-2</v>
      </c>
      <c r="D148" s="8">
        <f>IF(ISBLANK('3.1 Nominal capital stock'!D148),NA(),'3.1 Nominal capital stock'!D148/'Historical population and GDP'!$L145/1000000)</f>
        <v>0.16558568054628536</v>
      </c>
      <c r="E148" s="8">
        <f>IF(ISBLANK('3.1 Nominal capital stock'!E148),NA(),'3.1 Nominal capital stock'!E148/'Historical population and GDP'!$L145/1000000)</f>
        <v>1.4822749910150434E-2</v>
      </c>
      <c r="F148" s="8">
        <f>IF(ISBLANK('3.1 Nominal capital stock'!F148),NA(),'3.1 Nominal capital stock'!F148/'Historical population and GDP'!$L145/1000000)</f>
        <v>0.1368772141500231</v>
      </c>
      <c r="G148" s="8">
        <f>IF(ISBLANK('3.1 Nominal capital stock'!G148),NA(),'3.1 Nominal capital stock'!G148/'Historical population and GDP'!$L145/1000000)</f>
        <v>7.7705693895363762E-2</v>
      </c>
      <c r="H148" s="8">
        <f>IF(ISBLANK('3.1 Nominal capital stock'!H148),NA(),'3.1 Nominal capital stock'!H148/'Historical population and GDP'!$L145/1000000)</f>
        <v>6.5794162345330393E-2</v>
      </c>
      <c r="I148" s="8">
        <f>IF(ISBLANK('3.1 Nominal capital stock'!I148),NA(),'3.1 Nominal capital stock'!I148/'Historical population and GDP'!$L145/1000000)</f>
        <v>4.2564132053190942E-2</v>
      </c>
      <c r="J148" s="26">
        <f>IF(ISBLANK('3.1 Nominal capital stock'!J148),NA(),'3.1 Nominal capital stock'!J148/'Historical population and GDP'!$L145/1000000)</f>
        <v>7.3298182471633208E-2</v>
      </c>
      <c r="K148" s="8">
        <f>IF(ISBLANK('3.1 Nominal capital stock'!K148),NA(),'3.1 Nominal capital stock'!K148/'Historical population and GDP'!$L145/1000000)</f>
        <v>4.0742711916619608E-2</v>
      </c>
      <c r="L148" s="8">
        <f>IF(ISBLANK('3.1 Nominal capital stock'!L148),NA(),'3.1 Nominal capital stock'!L148/'Historical population and GDP'!$L145/1000000)</f>
        <v>7.7631206037890851E-2</v>
      </c>
      <c r="M148" s="8">
        <f>IF(ISBLANK('3.1 Nominal capital stock'!M148),NA(),'3.1 Nominal capital stock'!M148/'Historical population and GDP'!$L145/1000000)</f>
        <v>3.9999815166606764E-2</v>
      </c>
      <c r="N148" s="8">
        <f>IF(ISBLANK('3.1 Nominal capital stock'!N148),NA(),'3.1 Nominal capital stock'!N148/'Historical population and GDP'!$L145/1000000)</f>
        <v>2.4148595779637523E-2</v>
      </c>
      <c r="O148" s="8"/>
      <c r="P148" s="8">
        <f>IF(ISBLANK('3.1 Nominal capital stock'!P148),NA(),'3.1 Nominal capital stock'!P148/'Historical population and GDP'!$L145/1000000)</f>
        <v>0.46078550084715308</v>
      </c>
      <c r="Q148" s="8">
        <f>IF(ISBLANK('3.1 Nominal capital stock'!Q148),NA(),'3.1 Nominal capital stock'!Q148/'Historical population and GDP'!$L145/1000000)</f>
        <v>0.29838464342557891</v>
      </c>
      <c r="R148" s="8">
        <f>IF(ISBLANK('3.1 Nominal capital stock'!R148),NA(),'3.1 Nominal capital stock'!R148/'Historical population and GDP'!$L145/1000000)</f>
        <v>0.75917014427273199</v>
      </c>
      <c r="T148" s="17"/>
      <c r="U148" s="17"/>
      <c r="V148" s="17"/>
      <c r="W148" s="17"/>
      <c r="X148" s="17"/>
      <c r="Y148" s="17"/>
    </row>
    <row r="149" spans="1:25">
      <c r="A149" s="4">
        <f t="shared" si="2"/>
        <v>2011</v>
      </c>
      <c r="B149" s="8">
        <f>IF(ISBLANK('3.1 Nominal capital stock'!B149),NA(),'3.1 Nominal capital stock'!B149/'Historical population and GDP'!$L146/1000000)</f>
        <v>8.8781777333019382E-2</v>
      </c>
      <c r="C149" s="8">
        <f>IF(ISBLANK('3.1 Nominal capital stock'!C149),NA(),'3.1 Nominal capital stock'!C149/'Historical population and GDP'!$L146/1000000)</f>
        <v>8.1226669806137672E-2</v>
      </c>
      <c r="D149" s="8">
        <f>IF(ISBLANK('3.1 Nominal capital stock'!D149),NA(),'3.1 Nominal capital stock'!D149/'Historical population and GDP'!$L146/1000000)</f>
        <v>0.17000844713915705</v>
      </c>
      <c r="E149" s="8">
        <f>IF(ISBLANK('3.1 Nominal capital stock'!E149),NA(),'3.1 Nominal capital stock'!E149/'Historical population and GDP'!$L146/1000000)</f>
        <v>1.4033052743112786E-2</v>
      </c>
      <c r="F149" s="8">
        <f>IF(ISBLANK('3.1 Nominal capital stock'!F149),NA(),'3.1 Nominal capital stock'!F149/'Historical population and GDP'!$L146/1000000)</f>
        <v>0.1405228494623656</v>
      </c>
      <c r="G149" s="8">
        <f>IF(ISBLANK('3.1 Nominal capital stock'!G149),NA(),'3.1 Nominal capital stock'!G149/'Historical population and GDP'!$L146/1000000)</f>
        <v>7.6431848952201564E-2</v>
      </c>
      <c r="H149" s="8">
        <f>IF(ISBLANK('3.1 Nominal capital stock'!H149),NA(),'3.1 Nominal capital stock'!H149/'Historical population and GDP'!$L146/1000000)</f>
        <v>6.3138848010360252E-2</v>
      </c>
      <c r="I149" s="8">
        <f>IF(ISBLANK('3.1 Nominal capital stock'!I149),NA(),'3.1 Nominal capital stock'!I149/'Historical population and GDP'!$L146/1000000)</f>
        <v>4.2161815202888316E-2</v>
      </c>
      <c r="J149" s="26">
        <f>IF(ISBLANK('3.1 Nominal capital stock'!J149),NA(),'3.1 Nominal capital stock'!J149/'Historical population and GDP'!$L146/1000000)</f>
        <v>7.2235278824268112E-2</v>
      </c>
      <c r="K149" s="8">
        <f>IF(ISBLANK('3.1 Nominal capital stock'!K149),NA(),'3.1 Nominal capital stock'!K149/'Historical population and GDP'!$L146/1000000)</f>
        <v>4.1469596185542738E-2</v>
      </c>
      <c r="L149" s="8">
        <f>IF(ISBLANK('3.1 Nominal capital stock'!L149),NA(),'3.1 Nominal capital stock'!L149/'Historical population and GDP'!$L146/1000000)</f>
        <v>7.5912531394709992E-2</v>
      </c>
      <c r="M149" s="8">
        <f>IF(ISBLANK('3.1 Nominal capital stock'!M149),NA(),'3.1 Nominal capital stock'!M149/'Historical population and GDP'!$L146/1000000)</f>
        <v>3.7561582685817441E-2</v>
      </c>
      <c r="N149" s="8">
        <f>IF(ISBLANK('3.1 Nominal capital stock'!N149),NA(),'3.1 Nominal capital stock'!N149/'Historical population and GDP'!$L146/1000000)</f>
        <v>2.4372630680480338E-2</v>
      </c>
      <c r="O149" s="8"/>
      <c r="P149" s="8">
        <f>IF(ISBLANK('3.1 Nominal capital stock'!P149),NA(),'3.1 Nominal capital stock'!P149/'Historical population and GDP'!$L146/1000000)</f>
        <v>0.46413504630719726</v>
      </c>
      <c r="Q149" s="8">
        <f>IF(ISBLANK('3.1 Nominal capital stock'!Q149),NA(),'3.1 Nominal capital stock'!Q149/'Historical population and GDP'!$L146/1000000)</f>
        <v>0.29371343497370694</v>
      </c>
      <c r="R149" s="8">
        <f>IF(ISBLANK('3.1 Nominal capital stock'!R149),NA(),'3.1 Nominal capital stock'!R149/'Historical population and GDP'!$L146/1000000)</f>
        <v>0.7578484812809041</v>
      </c>
      <c r="T149" s="17"/>
      <c r="U149" s="17"/>
      <c r="V149" s="17"/>
      <c r="W149" s="17"/>
      <c r="X149" s="17"/>
      <c r="Y149" s="17"/>
    </row>
    <row r="150" spans="1:25">
      <c r="A150" s="4">
        <f t="shared" si="2"/>
        <v>2012</v>
      </c>
      <c r="B150" s="8">
        <f>IF(ISBLANK('3.1 Nominal capital stock'!B150),NA(),'3.1 Nominal capital stock'!B150/'Historical population and GDP'!$L147/1000000)</f>
        <v>9.2575217213941088E-2</v>
      </c>
      <c r="C150" s="8">
        <f>IF(ISBLANK('3.1 Nominal capital stock'!C150),NA(),'3.1 Nominal capital stock'!C150/'Historical population and GDP'!$L147/1000000)</f>
        <v>8.2923214344325702E-2</v>
      </c>
      <c r="D150" s="8">
        <f>IF(ISBLANK('3.1 Nominal capital stock'!D150),NA(),'3.1 Nominal capital stock'!D150/'Historical population and GDP'!$L147/1000000)</f>
        <v>0.17549843155826678</v>
      </c>
      <c r="E150" s="8">
        <f>IF(ISBLANK('3.1 Nominal capital stock'!E150),NA(),'3.1 Nominal capital stock'!E150/'Historical population and GDP'!$L147/1000000)</f>
        <v>1.5353412826055356E-2</v>
      </c>
      <c r="F150" s="8">
        <f>IF(ISBLANK('3.1 Nominal capital stock'!F150),NA(),'3.1 Nominal capital stock'!F150/'Historical population and GDP'!$L147/1000000)</f>
        <v>0.14697646634063083</v>
      </c>
      <c r="G150" s="8">
        <f>IF(ISBLANK('3.1 Nominal capital stock'!G150),NA(),'3.1 Nominal capital stock'!G150/'Historical population and GDP'!$L147/1000000)</f>
        <v>7.806606210935485E-2</v>
      </c>
      <c r="H150" s="8">
        <f>IF(ISBLANK('3.1 Nominal capital stock'!H150),NA(),'3.1 Nominal capital stock'!H150/'Historical population and GDP'!$L147/1000000)</f>
        <v>6.2538109148540105E-2</v>
      </c>
      <c r="I150" s="8">
        <f>IF(ISBLANK('3.1 Nominal capital stock'!I150),NA(),'3.1 Nominal capital stock'!I150/'Historical population and GDP'!$L147/1000000)</f>
        <v>4.1714829628309788E-2</v>
      </c>
      <c r="J150" s="26">
        <f>IF(ISBLANK('3.1 Nominal capital stock'!J150),NA(),'3.1 Nominal capital stock'!J150/'Historical population and GDP'!$L147/1000000)</f>
        <v>7.0969901861029971E-2</v>
      </c>
      <c r="K150" s="8">
        <f>IF(ISBLANK('3.1 Nominal capital stock'!K150),NA(),'3.1 Nominal capital stock'!K150/'Historical population and GDP'!$L147/1000000)</f>
        <v>4.1437424098204619E-2</v>
      </c>
      <c r="L150" s="8">
        <f>IF(ISBLANK('3.1 Nominal capital stock'!L150),NA(),'3.1 Nominal capital stock'!L150/'Historical population and GDP'!$L147/1000000)</f>
        <v>7.476894438479105E-2</v>
      </c>
      <c r="M150" s="8">
        <f>IF(ISBLANK('3.1 Nominal capital stock'!M150),NA(),'3.1 Nominal capital stock'!M150/'Historical population and GDP'!$L147/1000000)</f>
        <v>3.7165204506984142E-2</v>
      </c>
      <c r="N150" s="8">
        <f>IF(ISBLANK('3.1 Nominal capital stock'!N150),NA(),'3.1 Nominal capital stock'!N150/'Historical population and GDP'!$L147/1000000)</f>
        <v>2.3855881539276688E-2</v>
      </c>
      <c r="O150" s="8"/>
      <c r="P150" s="8">
        <f>IF(ISBLANK('3.1 Nominal capital stock'!P150),NA(),'3.1 Nominal capital stock'!P150/'Historical population and GDP'!$L147/1000000)</f>
        <v>0.47843248198284799</v>
      </c>
      <c r="Q150" s="8">
        <f>IF(ISBLANK('3.1 Nominal capital stock'!Q150),NA(),'3.1 Nominal capital stock'!Q150/'Historical population and GDP'!$L147/1000000)</f>
        <v>0.28991218601859625</v>
      </c>
      <c r="R150" s="8">
        <f>IF(ISBLANK('3.1 Nominal capital stock'!R150),NA(),'3.1 Nominal capital stock'!R150/'Historical population and GDP'!$L147/1000000)</f>
        <v>0.76834466800144419</v>
      </c>
      <c r="T150" s="17"/>
      <c r="U150" s="17"/>
      <c r="V150" s="17"/>
      <c r="W150" s="17"/>
      <c r="X150" s="17"/>
      <c r="Y150" s="17"/>
    </row>
    <row r="151" spans="1:25">
      <c r="A151" s="4">
        <f t="shared" si="2"/>
        <v>2013</v>
      </c>
      <c r="B151" s="8">
        <f>IF(ISBLANK('3.1 Nominal capital stock'!B151),NA(),'3.1 Nominal capital stock'!B151/'Historical population and GDP'!$L148/1000000)</f>
        <v>9.5806337931224367E-2</v>
      </c>
      <c r="C151" s="8">
        <f>IF(ISBLANK('3.1 Nominal capital stock'!C151),NA(),'3.1 Nominal capital stock'!C151/'Historical population and GDP'!$L148/1000000)</f>
        <v>8.5840505492690178E-2</v>
      </c>
      <c r="D151" s="8">
        <f>IF(ISBLANK('3.1 Nominal capital stock'!D151),NA(),'3.1 Nominal capital stock'!D151/'Historical population and GDP'!$L148/1000000)</f>
        <v>0.18164684342391454</v>
      </c>
      <c r="E151" s="8">
        <f>IF(ISBLANK('3.1 Nominal capital stock'!E151),NA(),'3.1 Nominal capital stock'!E151/'Historical population and GDP'!$L148/1000000)</f>
        <v>1.4503235043088021E-2</v>
      </c>
      <c r="F151" s="8">
        <f>IF(ISBLANK('3.1 Nominal capital stock'!F151),NA(),'3.1 Nominal capital stock'!F151/'Historical population and GDP'!$L148/1000000)</f>
        <v>0.15073028918073109</v>
      </c>
      <c r="G151" s="8">
        <f>IF(ISBLANK('3.1 Nominal capital stock'!G151),NA(),'3.1 Nominal capital stock'!G151/'Historical population and GDP'!$L148/1000000)</f>
        <v>8.1288515367601857E-2</v>
      </c>
      <c r="H151" s="8">
        <f>IF(ISBLANK('3.1 Nominal capital stock'!H151),NA(),'3.1 Nominal capital stock'!H151/'Historical population and GDP'!$L148/1000000)</f>
        <v>6.302399438341455E-2</v>
      </c>
      <c r="I151" s="8">
        <f>IF(ISBLANK('3.1 Nominal capital stock'!I151),NA(),'3.1 Nominal capital stock'!I151/'Historical population and GDP'!$L148/1000000)</f>
        <v>4.2455760212182121E-2</v>
      </c>
      <c r="J151" s="26">
        <f>IF(ISBLANK('3.1 Nominal capital stock'!J151),NA(),'3.1 Nominal capital stock'!J151/'Historical population and GDP'!$L148/1000000)</f>
        <v>7.1679712379431562E-2</v>
      </c>
      <c r="K151" s="8">
        <f>IF(ISBLANK('3.1 Nominal capital stock'!K151),NA(),'3.1 Nominal capital stock'!K151/'Historical population and GDP'!$L148/1000000)</f>
        <v>4.2077232638602094E-2</v>
      </c>
      <c r="L151" s="8">
        <f>IF(ISBLANK('3.1 Nominal capital stock'!L151),NA(),'3.1 Nominal capital stock'!L151/'Historical population and GDP'!$L148/1000000)</f>
        <v>7.6195102924846048E-2</v>
      </c>
      <c r="M151" s="8">
        <f>IF(ISBLANK('3.1 Nominal capital stock'!M151),NA(),'3.1 Nominal capital stock'!M151/'Historical population and GDP'!$L148/1000000)</f>
        <v>3.7054215651184351E-2</v>
      </c>
      <c r="N151" s="8">
        <f>IF(ISBLANK('3.1 Nominal capital stock'!N151),NA(),'3.1 Nominal capital stock'!N151/'Historical population and GDP'!$L148/1000000)</f>
        <v>2.4002551324761614E-2</v>
      </c>
      <c r="O151" s="8"/>
      <c r="P151" s="8">
        <f>IF(ISBLANK('3.1 Nominal capital stock'!P151),NA(),'3.1 Nominal capital stock'!P151/'Historical population and GDP'!$L148/1000000)</f>
        <v>0.49119287739875006</v>
      </c>
      <c r="Q151" s="8">
        <f>IF(ISBLANK('3.1 Nominal capital stock'!Q151),NA(),'3.1 Nominal capital stock'!Q151/'Historical population and GDP'!$L148/1000000)</f>
        <v>0.29346457513100777</v>
      </c>
      <c r="R151" s="8">
        <f>IF(ISBLANK('3.1 Nominal capital stock'!R151),NA(),'3.1 Nominal capital stock'!R151/'Historical population and GDP'!$L148/1000000)</f>
        <v>0.78465745252975783</v>
      </c>
      <c r="T151" s="17"/>
      <c r="U151" s="17"/>
      <c r="V151" s="17"/>
      <c r="W151" s="17"/>
      <c r="X151" s="17"/>
      <c r="Y151" s="17"/>
    </row>
    <row r="152" spans="1:25">
      <c r="A152" s="4">
        <f t="shared" si="2"/>
        <v>2014</v>
      </c>
      <c r="B152" s="8">
        <f>IF(ISBLANK('3.1 Nominal capital stock'!B152),NA(),'3.1 Nominal capital stock'!B152/'Historical population and GDP'!$L149/1000000)</f>
        <v>9.5354019800619944E-2</v>
      </c>
      <c r="C152" s="8">
        <f>IF(ISBLANK('3.1 Nominal capital stock'!C152),NA(),'3.1 Nominal capital stock'!C152/'Historical population and GDP'!$L149/1000000)</f>
        <v>8.3253131949751424E-2</v>
      </c>
      <c r="D152" s="8">
        <f>IF(ISBLANK('3.1 Nominal capital stock'!D152),NA(),'3.1 Nominal capital stock'!D152/'Historical population and GDP'!$L149/1000000)</f>
        <v>0.17860715175037137</v>
      </c>
      <c r="E152" s="8">
        <f>IF(ISBLANK('3.1 Nominal capital stock'!E152),NA(),'3.1 Nominal capital stock'!E152/'Historical population and GDP'!$L149/1000000)</f>
        <v>1.538072401919956E-2</v>
      </c>
      <c r="F152" s="8">
        <f>IF(ISBLANK('3.1 Nominal capital stock'!F152),NA(),'3.1 Nominal capital stock'!F152/'Historical population and GDP'!$L149/1000000)</f>
        <v>0.14576460789448828</v>
      </c>
      <c r="G152" s="8">
        <f>IF(ISBLANK('3.1 Nominal capital stock'!G152),NA(),'3.1 Nominal capital stock'!G152/'Historical population and GDP'!$L149/1000000)</f>
        <v>8.0246820824138559E-2</v>
      </c>
      <c r="H152" s="8">
        <f>IF(ISBLANK('3.1 Nominal capital stock'!H152),NA(),'3.1 Nominal capital stock'!H152/'Historical population and GDP'!$L149/1000000)</f>
        <v>6.1955787774448101E-2</v>
      </c>
      <c r="I152" s="8">
        <f>IF(ISBLANK('3.1 Nominal capital stock'!I152),NA(),'3.1 Nominal capital stock'!I152/'Historical population and GDP'!$L149/1000000)</f>
        <v>4.1515442937979236E-2</v>
      </c>
      <c r="J152" s="26">
        <f>IF(ISBLANK('3.1 Nominal capital stock'!J152),NA(),'3.1 Nominal capital stock'!J152/'Historical population and GDP'!$L149/1000000)</f>
        <v>7.0938769201707011E-2</v>
      </c>
      <c r="K152" s="8">
        <f>IF(ISBLANK('3.1 Nominal capital stock'!K152),NA(),'3.1 Nominal capital stock'!K152/'Historical population and GDP'!$L149/1000000)</f>
        <v>4.1520208481809366E-2</v>
      </c>
      <c r="L152" s="8">
        <f>IF(ISBLANK('3.1 Nominal capital stock'!L152),NA(),'3.1 Nominal capital stock'!L152/'Historical population and GDP'!$L149/1000000)</f>
        <v>7.5726736847528356E-2</v>
      </c>
      <c r="M152" s="8">
        <f>IF(ISBLANK('3.1 Nominal capital stock'!M152),NA(),'3.1 Nominal capital stock'!M152/'Historical population and GDP'!$L149/1000000)</f>
        <v>3.7276813697289225E-2</v>
      </c>
      <c r="N152" s="8">
        <f>IF(ISBLANK('3.1 Nominal capital stock'!N152),NA(),'3.1 Nominal capital stock'!N152/'Historical population and GDP'!$L149/1000000)</f>
        <v>2.3187084088235548E-2</v>
      </c>
      <c r="O152" s="8"/>
      <c r="P152" s="8">
        <f>IF(ISBLANK('3.1 Nominal capital stock'!P152),NA(),'3.1 Nominal capital stock'!P152/'Historical population and GDP'!$L149/1000000)</f>
        <v>0.48195509226264588</v>
      </c>
      <c r="Q152" s="8">
        <f>IF(ISBLANK('3.1 Nominal capital stock'!Q152),NA(),'3.1 Nominal capital stock'!Q152/'Historical population and GDP'!$L149/1000000)</f>
        <v>0.29016505525454872</v>
      </c>
      <c r="R152" s="8">
        <f>IF(ISBLANK('3.1 Nominal capital stock'!R152),NA(),'3.1 Nominal capital stock'!R152/'Historical population and GDP'!$L149/1000000)</f>
        <v>0.7721201475171946</v>
      </c>
      <c r="T152" s="17"/>
      <c r="U152" s="17"/>
      <c r="V152" s="17"/>
      <c r="W152" s="17"/>
      <c r="X152" s="17"/>
      <c r="Y152" s="17"/>
    </row>
    <row r="153" spans="1:25">
      <c r="A153" s="4">
        <f t="shared" si="2"/>
        <v>2015</v>
      </c>
      <c r="B153" s="8">
        <f>IF(ISBLANK('3.1 Nominal capital stock'!B153),NA(),'3.1 Nominal capital stock'!B153/'Historical population and GDP'!$L150/1000000)</f>
        <v>9.8080978276530673E-2</v>
      </c>
      <c r="C153" s="8">
        <f>IF(ISBLANK('3.1 Nominal capital stock'!C153),NA(),'3.1 Nominal capital stock'!C153/'Historical population and GDP'!$L150/1000000)</f>
        <v>8.2602802603358338E-2</v>
      </c>
      <c r="D153" s="8">
        <f>IF(ISBLANK('3.1 Nominal capital stock'!D153),NA(),'3.1 Nominal capital stock'!D153/'Historical population and GDP'!$L150/1000000)</f>
        <v>0.18068378087988901</v>
      </c>
      <c r="E153" s="8">
        <f>IF(ISBLANK('3.1 Nominal capital stock'!E153),NA(),'3.1 Nominal capital stock'!E153/'Historical population and GDP'!$L150/1000000)</f>
        <v>1.5944005565687043E-2</v>
      </c>
      <c r="F153" s="8">
        <f>IF(ISBLANK('3.1 Nominal capital stock'!F153),NA(),'3.1 Nominal capital stock'!F153/'Historical population and GDP'!$L150/1000000)</f>
        <v>0.14398018253148195</v>
      </c>
      <c r="G153" s="8">
        <f>IF(ISBLANK('3.1 Nominal capital stock'!G153),NA(),'3.1 Nominal capital stock'!G153/'Historical population and GDP'!$L150/1000000)</f>
        <v>8.1845832115496231E-2</v>
      </c>
      <c r="H153" s="8">
        <f>IF(ISBLANK('3.1 Nominal capital stock'!H153),NA(),'3.1 Nominal capital stock'!H153/'Historical population and GDP'!$L150/1000000)</f>
        <v>6.3342162137684885E-2</v>
      </c>
      <c r="I153" s="8">
        <f>IF(ISBLANK('3.1 Nominal capital stock'!I153),NA(),'3.1 Nominal capital stock'!I153/'Historical population and GDP'!$L150/1000000)</f>
        <v>4.141186495798977E-2</v>
      </c>
      <c r="J153" s="26">
        <f>IF(ISBLANK('3.1 Nominal capital stock'!J153),NA(),'3.1 Nominal capital stock'!J153/'Historical population and GDP'!$L150/1000000)</f>
        <v>7.2112112367598805E-2</v>
      </c>
      <c r="K153" s="8">
        <f>IF(ISBLANK('3.1 Nominal capital stock'!K153),NA(),'3.1 Nominal capital stock'!K153/'Historical population and GDP'!$L150/1000000)</f>
        <v>4.2127780270627413E-2</v>
      </c>
      <c r="L153" s="8">
        <f>IF(ISBLANK('3.1 Nominal capital stock'!L153),NA(),'3.1 Nominal capital stock'!L153/'Historical population and GDP'!$L150/1000000)</f>
        <v>7.8646196025803042E-2</v>
      </c>
      <c r="M153" s="8">
        <f>IF(ISBLANK('3.1 Nominal capital stock'!M153),NA(),'3.1 Nominal capital stock'!M153/'Historical population and GDP'!$L150/1000000)</f>
        <v>3.737351441027182E-2</v>
      </c>
      <c r="N153" s="8">
        <f>IF(ISBLANK('3.1 Nominal capital stock'!N153),NA(),'3.1 Nominal capital stock'!N153/'Historical population and GDP'!$L150/1000000)</f>
        <v>2.373424667684847E-2</v>
      </c>
      <c r="O153" s="8"/>
      <c r="P153" s="8">
        <f>IF(ISBLANK('3.1 Nominal capital stock'!P153),NA(),'3.1 Nominal capital stock'!P153/'Historical population and GDP'!$L150/1000000)</f>
        <v>0.4857959632302391</v>
      </c>
      <c r="Q153" s="8">
        <f>IF(ISBLANK('3.1 Nominal capital stock'!Q153),NA(),'3.1 Nominal capital stock'!Q153/'Historical population and GDP'!$L150/1000000)</f>
        <v>0.29540571470913929</v>
      </c>
      <c r="R153" s="8">
        <f>IF(ISBLANK('3.1 Nominal capital stock'!R153),NA(),'3.1 Nominal capital stock'!R153/'Historical population and GDP'!$L150/1000000)</f>
        <v>0.78120167793937845</v>
      </c>
      <c r="T153" s="17"/>
      <c r="U153" s="17"/>
      <c r="V153" s="17"/>
      <c r="W153" s="17"/>
      <c r="X153" s="17"/>
      <c r="Y153" s="17"/>
    </row>
    <row r="154" spans="1:25">
      <c r="A154" s="4">
        <f t="shared" si="2"/>
        <v>2016</v>
      </c>
      <c r="B154" s="8">
        <f>IF(ISBLANK('3.1 Nominal capital stock'!B154),NA(),'3.1 Nominal capital stock'!B154/'Historical population and GDP'!$L151/1000000)</f>
        <v>0.10022182659086197</v>
      </c>
      <c r="C154" s="8">
        <f>IF(ISBLANK('3.1 Nominal capital stock'!C154),NA(),'3.1 Nominal capital stock'!C154/'Historical population and GDP'!$L151/1000000)</f>
        <v>8.1681217205529622E-2</v>
      </c>
      <c r="D154" s="8">
        <f>IF(ISBLANK('3.1 Nominal capital stock'!D154),NA(),'3.1 Nominal capital stock'!D154/'Historical population and GDP'!$L151/1000000)</f>
        <v>0.18190304379639158</v>
      </c>
      <c r="E154" s="8">
        <f>IF(ISBLANK('3.1 Nominal capital stock'!E154),NA(),'3.1 Nominal capital stock'!E154/'Historical population and GDP'!$L151/1000000)</f>
        <v>1.7287037942786486E-2</v>
      </c>
      <c r="F154" s="8">
        <f>IF(ISBLANK('3.1 Nominal capital stock'!F154),NA(),'3.1 Nominal capital stock'!F154/'Historical population and GDP'!$L151/1000000)</f>
        <v>0.14177767647875916</v>
      </c>
      <c r="G154" s="8">
        <f>IF(ISBLANK('3.1 Nominal capital stock'!G154),NA(),'3.1 Nominal capital stock'!G154/'Historical population and GDP'!$L151/1000000)</f>
        <v>8.2425129808388342E-2</v>
      </c>
      <c r="H154" s="8">
        <f>IF(ISBLANK('3.1 Nominal capital stock'!H154),NA(),'3.1 Nominal capital stock'!H154/'Historical population and GDP'!$L151/1000000)</f>
        <v>6.1616549738035521E-2</v>
      </c>
      <c r="I154" s="8">
        <f>IF(ISBLANK('3.1 Nominal capital stock'!I154),NA(),'3.1 Nominal capital stock'!I154/'Historical population and GDP'!$L151/1000000)</f>
        <v>4.1166260383692858E-2</v>
      </c>
      <c r="J154" s="26">
        <f>IF(ISBLANK('3.1 Nominal capital stock'!J154),NA(),'3.1 Nominal capital stock'!J154/'Historical population and GDP'!$L151/1000000)</f>
        <v>7.2930848420583089E-2</v>
      </c>
      <c r="K154" s="8">
        <f>IF(ISBLANK('3.1 Nominal capital stock'!K154),NA(),'3.1 Nominal capital stock'!K154/'Historical population and GDP'!$L151/1000000)</f>
        <v>4.2483939757951859E-2</v>
      </c>
      <c r="L154" s="8">
        <f>IF(ISBLANK('3.1 Nominal capital stock'!L154),NA(),'3.1 Nominal capital stock'!L154/'Historical population and GDP'!$L151/1000000)</f>
        <v>8.0454014375765451E-2</v>
      </c>
      <c r="M154" s="8">
        <f>IF(ISBLANK('3.1 Nominal capital stock'!M154),NA(),'3.1 Nominal capital stock'!M154/'Historical population and GDP'!$L151/1000000)</f>
        <v>3.6485688796372012E-2</v>
      </c>
      <c r="N154" s="8">
        <f>IF(ISBLANK('3.1 Nominal capital stock'!N154),NA(),'3.1 Nominal capital stock'!N154/'Historical population and GDP'!$L151/1000000)</f>
        <v>2.3733453587876464E-2</v>
      </c>
      <c r="O154" s="8"/>
      <c r="P154" s="8">
        <f>IF(ISBLANK('3.1 Nominal capital stock'!P154),NA(),'3.1 Nominal capital stock'!P154/'Historical population and GDP'!$L151/1000000)</f>
        <v>0.48500943776436112</v>
      </c>
      <c r="Q154" s="8">
        <f>IF(ISBLANK('3.1 Nominal capital stock'!Q154),NA(),'3.1 Nominal capital stock'!Q154/'Historical population and GDP'!$L151/1000000)</f>
        <v>0.29725420532224178</v>
      </c>
      <c r="R154" s="8">
        <f>IF(ISBLANK('3.1 Nominal capital stock'!R154),NA(),'3.1 Nominal capital stock'!R154/'Historical population and GDP'!$L151/1000000)</f>
        <v>0.78226364308660279</v>
      </c>
      <c r="T154" s="17"/>
      <c r="U154" s="17"/>
      <c r="V154" s="17"/>
      <c r="W154" s="17"/>
      <c r="X154" s="17"/>
      <c r="Y154" s="17"/>
    </row>
    <row r="155" spans="1:25">
      <c r="A155" s="4">
        <f t="shared" si="2"/>
        <v>2017</v>
      </c>
      <c r="B155" s="8">
        <f>IF(ISBLANK('3.1 Nominal capital stock'!B155),NA(),'3.1 Nominal capital stock'!B155/'Historical population and GDP'!$L152/1000000)</f>
        <v>0.10076806296406735</v>
      </c>
      <c r="C155" s="8">
        <f>IF(ISBLANK('3.1 Nominal capital stock'!C155),NA(),'3.1 Nominal capital stock'!C155/'Historical population and GDP'!$L152/1000000)</f>
        <v>8.0607372803675359E-2</v>
      </c>
      <c r="D155" s="8">
        <f>IF(ISBLANK('3.1 Nominal capital stock'!D155),NA(),'3.1 Nominal capital stock'!D155/'Historical population and GDP'!$L152/1000000)</f>
        <v>0.18137543576774268</v>
      </c>
      <c r="E155" s="8">
        <f>IF(ISBLANK('3.1 Nominal capital stock'!E155),NA(),'3.1 Nominal capital stock'!E155/'Historical population and GDP'!$L152/1000000)</f>
        <v>1.651487040166098E-2</v>
      </c>
      <c r="F155" s="8">
        <f>IF(ISBLANK('3.1 Nominal capital stock'!F155),NA(),'3.1 Nominal capital stock'!F155/'Historical population and GDP'!$L152/1000000)</f>
        <v>0.13755776798565786</v>
      </c>
      <c r="G155" s="8">
        <f>IF(ISBLANK('3.1 Nominal capital stock'!G155),NA(),'3.1 Nominal capital stock'!G155/'Historical population and GDP'!$L152/1000000)</f>
        <v>8.1904714574429313E-2</v>
      </c>
      <c r="H155" s="8">
        <f>IF(ISBLANK('3.1 Nominal capital stock'!H155),NA(),'3.1 Nominal capital stock'!H155/'Historical population and GDP'!$L152/1000000)</f>
        <v>5.9685275375763396E-2</v>
      </c>
      <c r="I155" s="8">
        <f>IF(ISBLANK('3.1 Nominal capital stock'!I155),NA(),'3.1 Nominal capital stock'!I155/'Historical population and GDP'!$L152/1000000)</f>
        <v>4.0871218898055194E-2</v>
      </c>
      <c r="J155" s="26">
        <f>IF(ISBLANK('3.1 Nominal capital stock'!J155),NA(),'3.1 Nominal capital stock'!J155/'Historical population and GDP'!$L152/1000000)</f>
        <v>7.3953693580271457E-2</v>
      </c>
      <c r="K155" s="8">
        <f>IF(ISBLANK('3.1 Nominal capital stock'!K155),NA(),'3.1 Nominal capital stock'!K155/'Historical population and GDP'!$L152/1000000)</f>
        <v>4.1972096139475126E-2</v>
      </c>
      <c r="L155" s="8">
        <f>IF(ISBLANK('3.1 Nominal capital stock'!L155),NA(),'3.1 Nominal capital stock'!L155/'Historical population and GDP'!$L152/1000000)</f>
        <v>7.9643522659922611E-2</v>
      </c>
      <c r="M155" s="8">
        <f>IF(ISBLANK('3.1 Nominal capital stock'!M155),NA(),'3.1 Nominal capital stock'!M155/'Historical population and GDP'!$L152/1000000)</f>
        <v>3.6803248333314928E-2</v>
      </c>
      <c r="N155" s="8">
        <f>IF(ISBLANK('3.1 Nominal capital stock'!N155),NA(),'3.1 Nominal capital stock'!N155/'Historical population and GDP'!$L152/1000000)</f>
        <v>2.4243264236306676E-2</v>
      </c>
      <c r="O155" s="8"/>
      <c r="P155" s="8">
        <f>IF(ISBLANK('3.1 Nominal capital stock'!P155),NA(),'3.1 Nominal capital stock'!P155/'Historical population and GDP'!$L152/1000000)</f>
        <v>0.47703806410525423</v>
      </c>
      <c r="Q155" s="8">
        <f>IF(ISBLANK('3.1 Nominal capital stock'!Q155),NA(),'3.1 Nominal capital stock'!Q155/'Historical population and GDP'!$L152/1000000)</f>
        <v>0.29748704384734598</v>
      </c>
      <c r="R155" s="8">
        <f>IF(ISBLANK('3.1 Nominal capital stock'!R155),NA(),'3.1 Nominal capital stock'!R155/'Historical population and GDP'!$L152/1000000)</f>
        <v>0.77452510795260021</v>
      </c>
      <c r="T155" s="17"/>
      <c r="U155" s="17"/>
      <c r="V155" s="17"/>
      <c r="W155" s="17"/>
      <c r="X155" s="17"/>
      <c r="Y155" s="17"/>
    </row>
    <row r="156" spans="1:25">
      <c r="A156" s="4">
        <f t="shared" si="2"/>
        <v>2018</v>
      </c>
      <c r="B156" s="8">
        <f>IF(ISBLANK('3.1 Nominal capital stock'!B156),NA(),'3.1 Nominal capital stock'!B156/'Historical population and GDP'!$L153/1000000)</f>
        <v>0.10171296159463872</v>
      </c>
      <c r="C156" s="8">
        <f>IF(ISBLANK('3.1 Nominal capital stock'!C156),NA(),'3.1 Nominal capital stock'!C156/'Historical population and GDP'!$L153/1000000)</f>
        <v>7.9146868287653577E-2</v>
      </c>
      <c r="D156" s="8">
        <f>IF(ISBLANK('3.1 Nominal capital stock'!D156),NA(),'3.1 Nominal capital stock'!D156/'Historical population and GDP'!$L153/1000000)</f>
        <v>0.18085982988229229</v>
      </c>
      <c r="E156" s="8">
        <f>IF(ISBLANK('3.1 Nominal capital stock'!E156),NA(),'3.1 Nominal capital stock'!E156/'Historical population and GDP'!$L153/1000000)</f>
        <v>1.5937623507174155E-2</v>
      </c>
      <c r="F156" s="8">
        <f>IF(ISBLANK('3.1 Nominal capital stock'!F156),NA(),'3.1 Nominal capital stock'!F156/'Historical population and GDP'!$L153/1000000)</f>
        <v>0.13184160151215737</v>
      </c>
      <c r="G156" s="8">
        <f>IF(ISBLANK('3.1 Nominal capital stock'!G156),NA(),'3.1 Nominal capital stock'!G156/'Historical population and GDP'!$L153/1000000)</f>
        <v>8.1655698943208177E-2</v>
      </c>
      <c r="H156" s="8">
        <f>IF(ISBLANK('3.1 Nominal capital stock'!H156),NA(),'3.1 Nominal capital stock'!H156/'Historical population and GDP'!$L153/1000000)</f>
        <v>5.829699458716385E-2</v>
      </c>
      <c r="I156" s="8">
        <f>IF(ISBLANK('3.1 Nominal capital stock'!I156),NA(),'3.1 Nominal capital stock'!I156/'Historical population and GDP'!$L153/1000000)</f>
        <v>3.9336750579946733E-2</v>
      </c>
      <c r="J156" s="26">
        <f>IF(ISBLANK('3.1 Nominal capital stock'!J156),NA(),'3.1 Nominal capital stock'!J156/'Historical population and GDP'!$L153/1000000)</f>
        <v>7.3647571097173292E-2</v>
      </c>
      <c r="K156" s="8">
        <f>IF(ISBLANK('3.1 Nominal capital stock'!K156),NA(),'3.1 Nominal capital stock'!K156/'Historical population and GDP'!$L153/1000000)</f>
        <v>4.2871545665435176E-2</v>
      </c>
      <c r="L156" s="8">
        <f>IF(ISBLANK('3.1 Nominal capital stock'!L156),NA(),'3.1 Nominal capital stock'!L156/'Historical population and GDP'!$L153/1000000)</f>
        <v>7.9703404072514819E-2</v>
      </c>
      <c r="M156" s="8">
        <f>IF(ISBLANK('3.1 Nominal capital stock'!M156),NA(),'3.1 Nominal capital stock'!M156/'Historical population and GDP'!$L153/1000000)</f>
        <v>3.5614423919580716E-2</v>
      </c>
      <c r="N156" s="8">
        <f>IF(ISBLANK('3.1 Nominal capital stock'!N156),NA(),'3.1 Nominal capital stock'!N156/'Historical population and GDP'!$L153/1000000)</f>
        <v>2.4180482859352179E-2</v>
      </c>
      <c r="O156" s="8"/>
      <c r="P156" s="8">
        <f>IF(ISBLANK('3.1 Nominal capital stock'!P156),NA(),'3.1 Nominal capital stock'!P156/'Historical population and GDP'!$L153/1000000)</f>
        <v>0.46859174843199586</v>
      </c>
      <c r="Q156" s="8">
        <f>IF(ISBLANK('3.1 Nominal capital stock'!Q156),NA(),'3.1 Nominal capital stock'!Q156/'Historical population and GDP'!$L153/1000000)</f>
        <v>0.29535417819400295</v>
      </c>
      <c r="R156" s="8">
        <f>IF(ISBLANK('3.1 Nominal capital stock'!R156),NA(),'3.1 Nominal capital stock'!R156/'Historical population and GDP'!$L153/1000000)</f>
        <v>0.76394592662599881</v>
      </c>
      <c r="T156" s="17"/>
      <c r="U156" s="17"/>
      <c r="V156" s="17"/>
      <c r="W156" s="17"/>
      <c r="X156" s="17"/>
      <c r="Y156" s="17"/>
    </row>
    <row r="157" spans="1:25">
      <c r="A157" s="4">
        <f t="shared" si="2"/>
        <v>2019</v>
      </c>
      <c r="B157" s="8">
        <f>IF(ISBLANK('3.1 Nominal capital stock'!B157),NA(),'3.1 Nominal capital stock'!B157/'Historical population and GDP'!$L154/1000000)</f>
        <v>0.10314659533772448</v>
      </c>
      <c r="C157" s="8">
        <f>IF(ISBLANK('3.1 Nominal capital stock'!C157),NA(),'3.1 Nominal capital stock'!C157/'Historical population and GDP'!$L154/1000000)</f>
        <v>7.9355470764490454E-2</v>
      </c>
      <c r="D157" s="8">
        <f>IF(ISBLANK('3.1 Nominal capital stock'!D157),NA(),'3.1 Nominal capital stock'!D157/'Historical population and GDP'!$L154/1000000)</f>
        <v>0.18250206610221495</v>
      </c>
      <c r="E157" s="8">
        <f>IF(ISBLANK('3.1 Nominal capital stock'!E157),NA(),'3.1 Nominal capital stock'!E157/'Historical population and GDP'!$L154/1000000)</f>
        <v>1.7485354501361083E-2</v>
      </c>
      <c r="F157" s="8">
        <f>IF(ISBLANK('3.1 Nominal capital stock'!F157),NA(),'3.1 Nominal capital stock'!F157/'Historical population and GDP'!$L154/1000000)</f>
        <v>0.1325584742830658</v>
      </c>
      <c r="G157" s="8">
        <f>IF(ISBLANK('3.1 Nominal capital stock'!G157),NA(),'3.1 Nominal capital stock'!G157/'Historical population and GDP'!$L154/1000000)</f>
        <v>8.4394592883208108E-2</v>
      </c>
      <c r="H157" s="8">
        <f>IF(ISBLANK('3.1 Nominal capital stock'!H157),NA(),'3.1 Nominal capital stock'!H157/'Historical population and GDP'!$L154/1000000)</f>
        <v>5.8154706339310774E-2</v>
      </c>
      <c r="I157" s="8">
        <f>IF(ISBLANK('3.1 Nominal capital stock'!I157),NA(),'3.1 Nominal capital stock'!I157/'Historical population and GDP'!$L154/1000000)</f>
        <v>3.9084236913053981E-2</v>
      </c>
      <c r="J157" s="26">
        <f>IF(ISBLANK('3.1 Nominal capital stock'!J157),NA(),'3.1 Nominal capital stock'!J157/'Historical population and GDP'!$L154/1000000)</f>
        <v>7.4109496889422741E-2</v>
      </c>
      <c r="K157" s="8">
        <f>IF(ISBLANK('3.1 Nominal capital stock'!K157),NA(),'3.1 Nominal capital stock'!K157/'Historical population and GDP'!$L154/1000000)</f>
        <v>4.43725250837212E-2</v>
      </c>
      <c r="L157" s="8">
        <f>IF(ISBLANK('3.1 Nominal capital stock'!L157),NA(),'3.1 Nominal capital stock'!L157/'Historical population and GDP'!$L154/1000000)</f>
        <v>8.4644098389550018E-2</v>
      </c>
      <c r="M157" s="8">
        <f>IF(ISBLANK('3.1 Nominal capital stock'!M157),NA(),'3.1 Nominal capital stock'!M157/'Historical population and GDP'!$L154/1000000)</f>
        <v>3.6249087716320572E-2</v>
      </c>
      <c r="N157" s="8">
        <f>IF(ISBLANK('3.1 Nominal capital stock'!N157),NA(),'3.1 Nominal capital stock'!N157/'Historical population and GDP'!$L154/1000000)</f>
        <v>2.5410103337750591E-2</v>
      </c>
      <c r="O157" s="8"/>
      <c r="P157" s="8">
        <f>IF(ISBLANK('3.1 Nominal capital stock'!P157),NA(),'3.1 Nominal capital stock'!P157/'Historical population and GDP'!$L154/1000000)</f>
        <v>0.47509519410916068</v>
      </c>
      <c r="Q157" s="8">
        <f>IF(ISBLANK('3.1 Nominal capital stock'!Q157),NA(),'3.1 Nominal capital stock'!Q157/'Historical population and GDP'!$L154/1000000)</f>
        <v>0.30386954832981911</v>
      </c>
      <c r="R157" s="8">
        <f>IF(ISBLANK('3.1 Nominal capital stock'!R157),NA(),'3.1 Nominal capital stock'!R157/'Historical population and GDP'!$L154/1000000)</f>
        <v>0.77896474243897984</v>
      </c>
      <c r="T157" s="17"/>
      <c r="U157" s="17"/>
      <c r="V157" s="17"/>
      <c r="W157" s="17"/>
      <c r="X157" s="17"/>
      <c r="Y157" s="17"/>
    </row>
    <row r="158" spans="1:25">
      <c r="A158" s="4">
        <f t="shared" si="2"/>
        <v>2020</v>
      </c>
      <c r="B158" s="8">
        <f>IF(ISBLANK('3.1 Nominal capital stock'!B158),NA(),'3.1 Nominal capital stock'!B158/'Historical population and GDP'!$L155/1000000)</f>
        <v>0.10291964542538747</v>
      </c>
      <c r="C158" s="8">
        <f>IF(ISBLANK('3.1 Nominal capital stock'!C158),NA(),'3.1 Nominal capital stock'!C158/'Historical population and GDP'!$L155/1000000)</f>
        <v>7.9149469406186501E-2</v>
      </c>
      <c r="D158" s="8">
        <f>IF(ISBLANK('3.1 Nominal capital stock'!D158),NA(),'3.1 Nominal capital stock'!D158/'Historical population and GDP'!$L155/1000000)</f>
        <v>0.18206911483157398</v>
      </c>
      <c r="E158" s="8">
        <f>IF(ISBLANK('3.1 Nominal capital stock'!E158),NA(),'3.1 Nominal capital stock'!E158/'Historical population and GDP'!$L155/1000000)</f>
        <v>1.8032027391074398E-2</v>
      </c>
      <c r="F158" s="8">
        <f>IF(ISBLANK('3.1 Nominal capital stock'!F158),NA(),'3.1 Nominal capital stock'!F158/'Historical population and GDP'!$L155/1000000)</f>
        <v>0.13009725130444735</v>
      </c>
      <c r="G158" s="8">
        <f>IF(ISBLANK('3.1 Nominal capital stock'!G158),NA(),'3.1 Nominal capital stock'!G158/'Historical population and GDP'!$L155/1000000)</f>
        <v>8.4686932638865259E-2</v>
      </c>
      <c r="H158" s="8">
        <f>IF(ISBLANK('3.1 Nominal capital stock'!H158),NA(),'3.1 Nominal capital stock'!H158/'Historical population and GDP'!$L155/1000000)</f>
        <v>5.7113854205006233E-2</v>
      </c>
      <c r="I158" s="8">
        <f>IF(ISBLANK('3.1 Nominal capital stock'!I158),NA(),'3.1 Nominal capital stock'!I158/'Historical population and GDP'!$L155/1000000)</f>
        <v>3.8753959736110379E-2</v>
      </c>
      <c r="J158" s="26">
        <f>IF(ISBLANK('3.1 Nominal capital stock'!J158),NA(),'3.1 Nominal capital stock'!J158/'Historical population and GDP'!$L155/1000000)</f>
        <v>7.4225877389682574E-2</v>
      </c>
      <c r="K158" s="8">
        <f>IF(ISBLANK('3.1 Nominal capital stock'!K158),NA(),'3.1 Nominal capital stock'!K158/'Historical population and GDP'!$L155/1000000)</f>
        <v>4.5436719999257691E-2</v>
      </c>
      <c r="L158" s="8">
        <f>IF(ISBLANK('3.1 Nominal capital stock'!L158),NA(),'3.1 Nominal capital stock'!L158/'Historical population and GDP'!$L155/1000000)</f>
        <v>8.4064410470219633E-2</v>
      </c>
      <c r="M158" s="8">
        <f>IF(ISBLANK('3.1 Nominal capital stock'!M158),NA(),'3.1 Nominal capital stock'!M158/'Historical population and GDP'!$L155/1000000)</f>
        <v>3.4615906370527999E-2</v>
      </c>
      <c r="N158" s="8">
        <f>IF(ISBLANK('3.1 Nominal capital stock'!N158),NA(),'3.1 Nominal capital stock'!N158/'Historical population and GDP'!$L155/1000000)</f>
        <v>2.6104160931840887E-2</v>
      </c>
      <c r="O158" s="8"/>
      <c r="P158" s="8">
        <f>IF(ISBLANK('3.1 Nominal capital stock'!P158),NA(),'3.1 Nominal capital stock'!P158/'Historical population and GDP'!$L155/1000000)</f>
        <v>0.47199918037096722</v>
      </c>
      <c r="Q158" s="8">
        <f>IF(ISBLANK('3.1 Nominal capital stock'!Q158),NA(),'3.1 Nominal capital stock'!Q158/'Historical population and GDP'!$L155/1000000)</f>
        <v>0.30320103489763917</v>
      </c>
      <c r="R158" s="8">
        <f>IF(ISBLANK('3.1 Nominal capital stock'!R158),NA(),'3.1 Nominal capital stock'!R158/'Historical population and GDP'!$L155/1000000)</f>
        <v>0.77520021526860627</v>
      </c>
      <c r="T158" s="17"/>
      <c r="U158" s="17"/>
      <c r="V158" s="17"/>
      <c r="W158" s="17"/>
      <c r="X158" s="17"/>
      <c r="Y158" s="17"/>
    </row>
    <row r="159" spans="1:25">
      <c r="A159" s="4">
        <f t="shared" si="2"/>
        <v>2021</v>
      </c>
      <c r="B159" s="8">
        <f>IF(ISBLANK('3.1 Nominal capital stock'!B159),NA(),'3.1 Nominal capital stock'!B159/'Historical population and GDP'!$L156/1000000)</f>
        <v>0.10758696697757104</v>
      </c>
      <c r="C159" s="8">
        <f>IF(ISBLANK('3.1 Nominal capital stock'!C159),NA(),'3.1 Nominal capital stock'!C159/'Historical population and GDP'!$L156/1000000)</f>
        <v>8.3520916031463846E-2</v>
      </c>
      <c r="D159" s="8">
        <f>IF(ISBLANK('3.1 Nominal capital stock'!D159),NA(),'3.1 Nominal capital stock'!D159/'Historical population and GDP'!$L156/1000000)</f>
        <v>0.19110788300903492</v>
      </c>
      <c r="E159" s="8">
        <f>IF(ISBLANK('3.1 Nominal capital stock'!E159),NA(),'3.1 Nominal capital stock'!E159/'Historical population and GDP'!$L156/1000000)</f>
        <v>2.0852613666804666E-2</v>
      </c>
      <c r="F159" s="8">
        <f>IF(ISBLANK('3.1 Nominal capital stock'!F159),NA(),'3.1 Nominal capital stock'!F159/'Historical population and GDP'!$L156/1000000)</f>
        <v>0.13447430472688307</v>
      </c>
      <c r="G159" s="8">
        <f>IF(ISBLANK('3.1 Nominal capital stock'!G159),NA(),'3.1 Nominal capital stock'!G159/'Historical population and GDP'!$L156/1000000)</f>
        <v>9.1395992134037943E-2</v>
      </c>
      <c r="H159" s="8">
        <f>IF(ISBLANK('3.1 Nominal capital stock'!H159),NA(),'3.1 Nominal capital stock'!H159/'Historical population and GDP'!$L156/1000000)</f>
        <v>5.917415313055549E-2</v>
      </c>
      <c r="I159" s="8">
        <f>IF(ISBLANK('3.1 Nominal capital stock'!I159),NA(),'3.1 Nominal capital stock'!I159/'Historical population and GDP'!$L156/1000000)</f>
        <v>4.0661830601758271E-2</v>
      </c>
      <c r="J159" s="26">
        <f>IF(ISBLANK('3.1 Nominal capital stock'!J159),NA(),'3.1 Nominal capital stock'!J159/'Historical population and GDP'!$L156/1000000)</f>
        <v>7.8670311472615259E-2</v>
      </c>
      <c r="K159" s="8">
        <f>IF(ISBLANK('3.1 Nominal capital stock'!K159),NA(),'3.1 Nominal capital stock'!K159/'Historical population and GDP'!$L156/1000000)</f>
        <v>4.7532410564254925E-2</v>
      </c>
      <c r="L159" s="8">
        <f>IF(ISBLANK('3.1 Nominal capital stock'!L159),NA(),'3.1 Nominal capital stock'!L159/'Historical population and GDP'!$L156/1000000)</f>
        <v>8.9577298906558217E-2</v>
      </c>
      <c r="M159" s="8">
        <f>IF(ISBLANK('3.1 Nominal capital stock'!M159),NA(),'3.1 Nominal capital stock'!M159/'Historical population and GDP'!$L156/1000000)</f>
        <v>3.5696028054452919E-2</v>
      </c>
      <c r="N159" s="8">
        <f>IF(ISBLANK('3.1 Nominal capital stock'!N159),NA(),'3.1 Nominal capital stock'!N159/'Historical population and GDP'!$L156/1000000)</f>
        <v>2.803545771132163E-2</v>
      </c>
      <c r="O159" s="8"/>
      <c r="P159" s="8">
        <f>IF(ISBLANK('3.1 Nominal capital stock'!P159),NA(),'3.1 Nominal capital stock'!P159/'Historical population and GDP'!$L156/1000000)</f>
        <v>0.49700494666731609</v>
      </c>
      <c r="Q159" s="8">
        <f>IF(ISBLANK('3.1 Nominal capital stock'!Q159),NA(),'3.1 Nominal capital stock'!Q159/'Historical population and GDP'!$L156/1000000)</f>
        <v>0.3201733373109612</v>
      </c>
      <c r="R159" s="8">
        <f>IF(ISBLANK('3.1 Nominal capital stock'!R159),NA(),'3.1 Nominal capital stock'!R159/'Historical population and GDP'!$L156/1000000)</f>
        <v>0.81717828397827719</v>
      </c>
      <c r="T159" s="17"/>
      <c r="U159" s="17"/>
      <c r="V159" s="17"/>
      <c r="W159" s="17"/>
      <c r="X159" s="17"/>
      <c r="Y159" s="17"/>
    </row>
    <row r="160" spans="1:25">
      <c r="A160" s="4">
        <f t="shared" si="2"/>
        <v>2022</v>
      </c>
      <c r="B160" s="8">
        <f>IF(ISBLANK('3.1 Nominal capital stock'!B160),NA(),'3.1 Nominal capital stock'!B160/'Historical population and GDP'!$L157/1000000)</f>
        <v>0.10403332460718404</v>
      </c>
      <c r="C160" s="8">
        <f>IF(ISBLANK('3.1 Nominal capital stock'!C160),NA(),'3.1 Nominal capital stock'!C160/'Historical population and GDP'!$L157/1000000)</f>
        <v>8.3063972885811826E-2</v>
      </c>
      <c r="D160" s="8">
        <f>IF(ISBLANK('3.1 Nominal capital stock'!D160),NA(),'3.1 Nominal capital stock'!D160/'Historical population and GDP'!$L157/1000000)</f>
        <v>0.18709729749299586</v>
      </c>
      <c r="E160" s="8">
        <f>IF(ISBLANK('3.1 Nominal capital stock'!E160),NA(),'3.1 Nominal capital stock'!E160/'Historical population and GDP'!$L157/1000000)</f>
        <v>2.2220879261656373E-2</v>
      </c>
      <c r="F160" s="8">
        <f>IF(ISBLANK('3.1 Nominal capital stock'!F160),NA(),'3.1 Nominal capital stock'!F160/'Historical population and GDP'!$L157/1000000)</f>
        <v>0.12954596545558852</v>
      </c>
      <c r="G160" s="8">
        <f>IF(ISBLANK('3.1 Nominal capital stock'!G160),NA(),'3.1 Nominal capital stock'!G160/'Historical population and GDP'!$L157/1000000)</f>
        <v>9.2683410661869151E-2</v>
      </c>
      <c r="H160" s="8">
        <f>IF(ISBLANK('3.1 Nominal capital stock'!H160),NA(),'3.1 Nominal capital stock'!H160/'Historical population and GDP'!$L157/1000000)</f>
        <v>5.7628522254465651E-2</v>
      </c>
      <c r="I160" s="8">
        <f>IF(ISBLANK('3.1 Nominal capital stock'!I160),NA(),'3.1 Nominal capital stock'!I160/'Historical population and GDP'!$L157/1000000)</f>
        <v>3.9320435342018636E-2</v>
      </c>
      <c r="J160" s="26">
        <f>IF(ISBLANK('3.1 Nominal capital stock'!J160),NA(),'3.1 Nominal capital stock'!J160/'Historical population and GDP'!$L157/1000000)</f>
        <v>7.6951664559394437E-2</v>
      </c>
      <c r="K160" s="8">
        <f>IF(ISBLANK('3.1 Nominal capital stock'!K160),NA(),'3.1 Nominal capital stock'!K160/'Historical population and GDP'!$L157/1000000)</f>
        <v>4.5982984008867252E-2</v>
      </c>
      <c r="L160" s="8">
        <f>IF(ISBLANK('3.1 Nominal capital stock'!L160),NA(),'3.1 Nominal capital stock'!L160/'Historical population and GDP'!$L157/1000000)</f>
        <v>8.8366130658304426E-2</v>
      </c>
      <c r="M160" s="8">
        <f>IF(ISBLANK('3.1 Nominal capital stock'!M160),NA(),'3.1 Nominal capital stock'!M160/'Historical population and GDP'!$L157/1000000)</f>
        <v>3.2884344174181367E-2</v>
      </c>
      <c r="N160" s="8">
        <f>IF(ISBLANK('3.1 Nominal capital stock'!N160),NA(),'3.1 Nominal capital stock'!N160/'Historical population and GDP'!$L157/1000000)</f>
        <v>2.6780967154402716E-2</v>
      </c>
      <c r="O160" s="8"/>
      <c r="P160" s="8">
        <f>IF(ISBLANK('3.1 Nominal capital stock'!P160),NA(),'3.1 Nominal capital stock'!P160/'Historical population and GDP'!$L157/1000000)</f>
        <v>0.48917607512657557</v>
      </c>
      <c r="Q160" s="8">
        <f>IF(ISBLANK('3.1 Nominal capital stock'!Q160),NA(),'3.1 Nominal capital stock'!Q160/'Historical population and GDP'!$L157/1000000)</f>
        <v>0.31028652589716882</v>
      </c>
      <c r="R160" s="8">
        <f>IF(ISBLANK('3.1 Nominal capital stock'!R160),NA(),'3.1 Nominal capital stock'!R160/'Historical population and GDP'!$L157/1000000)</f>
        <v>0.79946260102374445</v>
      </c>
      <c r="T160" s="17"/>
      <c r="U160" s="17"/>
      <c r="V160" s="17"/>
      <c r="W160" s="17"/>
      <c r="X160" s="17"/>
      <c r="Y160" s="17"/>
    </row>
    <row r="161" spans="1:25">
      <c r="A161" s="4">
        <f t="shared" si="2"/>
        <v>2023</v>
      </c>
      <c r="B161" s="8" t="e">
        <f>IF(ISBLANK('3.1 Nominal capital stock'!B161),NA(),'3.1 Nominal capital stock'!B161/'Historical population and GDP'!$L158/1000000)</f>
        <v>#N/A</v>
      </c>
      <c r="C161" s="8" t="e">
        <f>IF(ISBLANK('3.1 Nominal capital stock'!C161),NA(),'3.1 Nominal capital stock'!C161/'Historical population and GDP'!$L158/1000000)</f>
        <v>#N/A</v>
      </c>
      <c r="D161" s="8" t="e">
        <f>IF(ISBLANK('3.1 Nominal capital stock'!D161),NA(),'3.1 Nominal capital stock'!D161/'Historical population and GDP'!$L158/1000000)</f>
        <v>#N/A</v>
      </c>
      <c r="E161" s="8" t="e">
        <f>IF(ISBLANK('3.1 Nominal capital stock'!E161),NA(),'3.1 Nominal capital stock'!E161/'Historical population and GDP'!$L158/1000000)</f>
        <v>#N/A</v>
      </c>
      <c r="F161" s="8" t="e">
        <f>IF(ISBLANK('3.1 Nominal capital stock'!F161),NA(),'3.1 Nominal capital stock'!F161/'Historical population and GDP'!$L158/1000000)</f>
        <v>#N/A</v>
      </c>
      <c r="G161" s="8" t="e">
        <f>IF(ISBLANK('3.1 Nominal capital stock'!G161),NA(),'3.1 Nominal capital stock'!G161/'Historical population and GDP'!$L158/1000000)</f>
        <v>#N/A</v>
      </c>
      <c r="H161" s="8" t="e">
        <f>IF(ISBLANK('3.1 Nominal capital stock'!H161),NA(),'3.1 Nominal capital stock'!H161/'Historical population and GDP'!$L158/1000000)</f>
        <v>#N/A</v>
      </c>
      <c r="I161" s="8" t="e">
        <f>IF(ISBLANK('3.1 Nominal capital stock'!I161),NA(),'3.1 Nominal capital stock'!I161/'Historical population and GDP'!$L158/1000000)</f>
        <v>#N/A</v>
      </c>
      <c r="J161" s="26" t="e">
        <f>IF(ISBLANK('3.1 Nominal capital stock'!J161),NA(),'3.1 Nominal capital stock'!J161/'Historical population and GDP'!$L158/1000000)</f>
        <v>#N/A</v>
      </c>
      <c r="K161" s="8" t="e">
        <f>IF(ISBLANK('3.1 Nominal capital stock'!K161),NA(),'3.1 Nominal capital stock'!K161/'Historical population and GDP'!$L158/1000000)</f>
        <v>#N/A</v>
      </c>
      <c r="L161" s="8" t="e">
        <f>IF(ISBLANK('3.1 Nominal capital stock'!L161),NA(),'3.1 Nominal capital stock'!L161/'Historical population and GDP'!$L158/1000000)</f>
        <v>#N/A</v>
      </c>
      <c r="M161" s="8" t="e">
        <f>IF(ISBLANK('3.1 Nominal capital stock'!M161),NA(),'3.1 Nominal capital stock'!M161/'Historical population and GDP'!$L158/1000000)</f>
        <v>#N/A</v>
      </c>
      <c r="N161" s="8" t="e">
        <f>IF(ISBLANK('3.1 Nominal capital stock'!N161),NA(),'3.1 Nominal capital stock'!N161/'Historical population and GDP'!$L158/1000000)</f>
        <v>#N/A</v>
      </c>
      <c r="O161" s="8"/>
      <c r="P161" s="8" t="e">
        <f>IF(ISBLANK('3.1 Nominal capital stock'!P161),NA(),'3.1 Nominal capital stock'!P161/'Historical population and GDP'!$L158/1000000)</f>
        <v>#N/A</v>
      </c>
      <c r="Q161" s="8" t="e">
        <f>IF(ISBLANK('3.1 Nominal capital stock'!Q161),NA(),'3.1 Nominal capital stock'!Q161/'Historical population and GDP'!$L158/1000000)</f>
        <v>#N/A</v>
      </c>
      <c r="R161" s="8" t="e">
        <f>IF(ISBLANK('3.1 Nominal capital stock'!R161),NA(),'3.1 Nominal capital stock'!R161/'Historical population and GDP'!$L158/1000000)</f>
        <v>#N/A</v>
      </c>
      <c r="T161" s="17"/>
      <c r="U161" s="17"/>
      <c r="V161" s="17"/>
      <c r="W161" s="17"/>
      <c r="X161" s="17"/>
      <c r="Y161" s="17"/>
    </row>
    <row r="163" spans="1:25">
      <c r="L163" s="18">
        <f>MIN(L41:L160)</f>
        <v>5.9491462774908669E-3</v>
      </c>
    </row>
    <row r="164" spans="1:25">
      <c r="L164" s="18">
        <f>MAX(L41:L160)</f>
        <v>8.9577298906558217E-2</v>
      </c>
      <c r="R164" s="18"/>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BD44-BA35-4380-97A9-0766492EFC1C}">
  <sheetPr>
    <tabColor theme="5"/>
  </sheetPr>
  <dimension ref="A1:AB161"/>
  <sheetViews>
    <sheetView showGridLines="0" zoomScale="70" zoomScaleNormal="70" workbookViewId="0">
      <pane xSplit="1" ySplit="6" topLeftCell="B7" activePane="bottomRight" state="frozen"/>
      <selection pane="topRight" activeCell="O39" sqref="O39"/>
      <selection pane="bottomLeft" activeCell="O39" sqref="O39"/>
      <selection pane="bottomRight" activeCell="G110" sqref="G110"/>
    </sheetView>
  </sheetViews>
  <sheetFormatPr defaultRowHeight="14.25"/>
  <cols>
    <col min="1" max="1" width="8.75" customWidth="1"/>
    <col min="2" max="14" width="16.75" customWidth="1"/>
    <col min="15" max="15" width="13.25" customWidth="1"/>
    <col min="16" max="18" width="17.75" customWidth="1"/>
    <col min="19" max="26" width="13.25" customWidth="1"/>
  </cols>
  <sheetData>
    <row r="1" spans="1:28" s="11" customFormat="1" ht="30">
      <c r="A1" s="23" t="s">
        <v>68</v>
      </c>
      <c r="B1" s="16" t="s">
        <v>4</v>
      </c>
      <c r="C1" s="16" t="s">
        <v>4</v>
      </c>
      <c r="D1" s="16"/>
      <c r="E1" s="16" t="s">
        <v>4</v>
      </c>
      <c r="F1" s="16" t="s">
        <v>4</v>
      </c>
      <c r="G1" s="16" t="s">
        <v>4</v>
      </c>
      <c r="H1" s="16" t="s">
        <v>4</v>
      </c>
      <c r="I1" s="16" t="s">
        <v>20</v>
      </c>
      <c r="J1" s="16" t="s">
        <v>20</v>
      </c>
      <c r="K1" s="16" t="s">
        <v>20</v>
      </c>
      <c r="L1" s="16" t="s">
        <v>20</v>
      </c>
      <c r="M1" s="16" t="s">
        <v>20</v>
      </c>
      <c r="N1" s="16" t="s">
        <v>20</v>
      </c>
      <c r="O1" s="16"/>
      <c r="P1" s="16" t="s">
        <v>4</v>
      </c>
      <c r="Q1" s="16" t="s">
        <v>20</v>
      </c>
      <c r="R1" s="16" t="s">
        <v>69</v>
      </c>
    </row>
    <row r="2" spans="1:28" s="11" customFormat="1" ht="43.5">
      <c r="A2" s="23" t="s">
        <v>42</v>
      </c>
      <c r="B2" s="16" t="s">
        <v>124</v>
      </c>
      <c r="C2" s="16" t="s">
        <v>125</v>
      </c>
      <c r="D2" s="16" t="s">
        <v>80</v>
      </c>
      <c r="E2" s="16" t="s">
        <v>8</v>
      </c>
      <c r="F2" s="16" t="s">
        <v>12</v>
      </c>
      <c r="G2" s="16" t="s">
        <v>15</v>
      </c>
      <c r="H2" s="16" t="s">
        <v>17</v>
      </c>
      <c r="I2" s="16" t="s">
        <v>27</v>
      </c>
      <c r="J2" s="16" t="s">
        <v>21</v>
      </c>
      <c r="K2" s="16" t="s">
        <v>24</v>
      </c>
      <c r="L2" s="16" t="s">
        <v>30</v>
      </c>
      <c r="M2" s="16" t="s">
        <v>34</v>
      </c>
      <c r="N2" s="16" t="s">
        <v>37</v>
      </c>
      <c r="O2" s="16"/>
      <c r="P2" s="16" t="s">
        <v>126</v>
      </c>
      <c r="Q2" s="16" t="s">
        <v>127</v>
      </c>
      <c r="R2" s="16" t="s">
        <v>70</v>
      </c>
    </row>
    <row r="3" spans="1:28" s="11" customFormat="1" ht="30">
      <c r="A3" s="23" t="s">
        <v>71</v>
      </c>
      <c r="B3" s="16" t="s">
        <v>477</v>
      </c>
      <c r="C3" s="16" t="s">
        <v>477</v>
      </c>
      <c r="D3" s="16" t="s">
        <v>477</v>
      </c>
      <c r="E3" s="16" t="s">
        <v>477</v>
      </c>
      <c r="F3" s="16" t="s">
        <v>477</v>
      </c>
      <c r="G3" s="16" t="s">
        <v>477</v>
      </c>
      <c r="H3" s="16" t="s">
        <v>477</v>
      </c>
      <c r="I3" s="16" t="s">
        <v>477</v>
      </c>
      <c r="J3" s="16" t="s">
        <v>477</v>
      </c>
      <c r="K3" s="16" t="s">
        <v>477</v>
      </c>
      <c r="L3" s="16" t="s">
        <v>477</v>
      </c>
      <c r="M3" s="16" t="s">
        <v>477</v>
      </c>
      <c r="N3" s="16" t="s">
        <v>477</v>
      </c>
      <c r="O3" s="16"/>
      <c r="P3" s="16" t="s">
        <v>477</v>
      </c>
      <c r="Q3" s="16" t="s">
        <v>477</v>
      </c>
      <c r="R3" s="16" t="s">
        <v>477</v>
      </c>
    </row>
    <row r="4" spans="1:28" s="11" customFormat="1" ht="98.65" customHeight="1">
      <c r="A4" s="23" t="s">
        <v>43</v>
      </c>
      <c r="B4" s="16" t="s">
        <v>478</v>
      </c>
      <c r="C4" s="16" t="s">
        <v>478</v>
      </c>
      <c r="D4" s="16" t="s">
        <v>478</v>
      </c>
      <c r="E4" s="16" t="s">
        <v>478</v>
      </c>
      <c r="F4" s="16" t="s">
        <v>664</v>
      </c>
      <c r="G4" s="16" t="s">
        <v>541</v>
      </c>
      <c r="H4" s="16" t="s">
        <v>478</v>
      </c>
      <c r="I4" s="16" t="s">
        <v>665</v>
      </c>
      <c r="J4" s="16" t="s">
        <v>666</v>
      </c>
      <c r="K4" s="16" t="s">
        <v>667</v>
      </c>
      <c r="L4" s="16" t="s">
        <v>666</v>
      </c>
      <c r="M4" s="16" t="s">
        <v>668</v>
      </c>
      <c r="N4" s="16" t="s">
        <v>669</v>
      </c>
      <c r="O4" s="16"/>
      <c r="P4" s="16" t="s">
        <v>470</v>
      </c>
      <c r="Q4" s="16" t="s">
        <v>471</v>
      </c>
      <c r="R4" s="16" t="s">
        <v>472</v>
      </c>
    </row>
    <row r="5" spans="1:28" s="11" customFormat="1" ht="29.25">
      <c r="A5" s="23" t="s">
        <v>73</v>
      </c>
      <c r="B5" s="16" t="s">
        <v>468</v>
      </c>
      <c r="C5" s="16" t="s">
        <v>468</v>
      </c>
      <c r="D5" s="16" t="s">
        <v>468</v>
      </c>
      <c r="E5" s="16" t="s">
        <v>468</v>
      </c>
      <c r="F5" s="16" t="s">
        <v>468</v>
      </c>
      <c r="G5" s="16" t="s">
        <v>468</v>
      </c>
      <c r="H5" s="16" t="s">
        <v>468</v>
      </c>
      <c r="I5" s="16" t="s">
        <v>468</v>
      </c>
      <c r="J5" s="16" t="s">
        <v>468</v>
      </c>
      <c r="K5" s="16" t="s">
        <v>468</v>
      </c>
      <c r="L5" s="16" t="s">
        <v>468</v>
      </c>
      <c r="M5" s="16" t="s">
        <v>468</v>
      </c>
      <c r="N5" s="16" t="s">
        <v>468</v>
      </c>
      <c r="O5" s="16"/>
      <c r="P5" s="16" t="s">
        <v>468</v>
      </c>
      <c r="Q5" s="16" t="s">
        <v>468</v>
      </c>
      <c r="R5" s="16" t="s">
        <v>468</v>
      </c>
    </row>
    <row r="6" spans="1:28" s="11" customFormat="1" ht="15">
      <c r="A6" s="23" t="s">
        <v>75</v>
      </c>
      <c r="B6" s="16" t="s">
        <v>128</v>
      </c>
      <c r="C6" s="16" t="s">
        <v>128</v>
      </c>
      <c r="D6" s="16" t="s">
        <v>44</v>
      </c>
      <c r="E6" s="16" t="s">
        <v>44</v>
      </c>
      <c r="F6" s="16" t="s">
        <v>45</v>
      </c>
      <c r="G6" s="16" t="s">
        <v>46</v>
      </c>
      <c r="H6" s="16" t="s">
        <v>44</v>
      </c>
      <c r="I6" s="16" t="s">
        <v>130</v>
      </c>
      <c r="J6" s="16" t="s">
        <v>47</v>
      </c>
      <c r="K6" s="16" t="s">
        <v>48</v>
      </c>
      <c r="L6" s="16" t="s">
        <v>47</v>
      </c>
      <c r="M6" s="16" t="s">
        <v>49</v>
      </c>
      <c r="N6" s="16" t="s">
        <v>50</v>
      </c>
      <c r="O6" s="16"/>
      <c r="P6" s="16" t="s">
        <v>44</v>
      </c>
      <c r="Q6" s="16" t="s">
        <v>130</v>
      </c>
      <c r="R6" s="16" t="s">
        <v>44</v>
      </c>
    </row>
    <row r="7" spans="1:28" ht="15">
      <c r="A7" s="25" t="s">
        <v>56</v>
      </c>
      <c r="B7" s="4"/>
      <c r="C7" s="4"/>
      <c r="D7" s="4"/>
      <c r="E7" s="4"/>
      <c r="F7" s="4"/>
      <c r="G7" s="4"/>
      <c r="H7" s="4"/>
      <c r="I7" s="4"/>
      <c r="J7" s="4"/>
      <c r="K7" s="4"/>
      <c r="L7" s="4"/>
      <c r="M7" s="4"/>
      <c r="N7" s="4"/>
      <c r="O7" s="4"/>
      <c r="P7" s="4"/>
      <c r="Q7" s="4"/>
      <c r="R7" s="4"/>
    </row>
    <row r="8" spans="1:28">
      <c r="A8" s="4">
        <v>1870</v>
      </c>
      <c r="B8" s="41" t="e">
        <f>IF(ISBLANK('3.1 Nominal capital stock'!B8),NA(),'3.1 Nominal capital stock'!B8/'Historical population and GDP'!$N5/'Historical population and GDP'!$K5)</f>
        <v>#N/A</v>
      </c>
      <c r="C8" s="41">
        <f>IF(ISBLANK('3.1 Nominal capital stock'!C8),NA(),'3.1 Nominal capital stock'!C8/'Historical population and GDP'!$N5/'Historical population and GDP'!$K5)</f>
        <v>138.23798269020006</v>
      </c>
      <c r="D8" s="41">
        <f>IF(ISBLANK('3.1 Nominal capital stock'!D8),NA(),'3.1 Nominal capital stock'!D8/'Historical population and GDP'!$N5/'Historical population and GDP'!$K5)</f>
        <v>138.23798269020006</v>
      </c>
      <c r="E8" s="41">
        <f>IF(ISBLANK('3.1 Nominal capital stock'!E8),NA(),'3.1 Nominal capital stock'!E8/'Historical population and GDP'!$N5/'Historical population and GDP'!$K5)</f>
        <v>754.49515786053121</v>
      </c>
      <c r="F8" s="41" t="e">
        <f>IF(ISBLANK('3.1 Nominal capital stock'!F8),NA(),'3.1 Nominal capital stock'!F8/'Historical population and GDP'!$N5/'Historical population and GDP'!$K5)</f>
        <v>#N/A</v>
      </c>
      <c r="G8" s="41" t="e">
        <f>IF(ISBLANK('3.1 Nominal capital stock'!G8),NA(),'3.1 Nominal capital stock'!G8/'Historical population and GDP'!$N5/'Historical population and GDP'!$K5)</f>
        <v>#N/A</v>
      </c>
      <c r="H8" s="41">
        <f>IF(ISBLANK('3.1 Nominal capital stock'!H8),NA(),'3.1 Nominal capital stock'!H8/'Historical population and GDP'!$N5/'Historical population and GDP'!$K5)</f>
        <v>27.992114874962631</v>
      </c>
      <c r="I8" s="41" t="e">
        <f>IF(ISBLANK('3.1 Nominal capital stock'!I8),NA(),'3.1 Nominal capital stock'!I8/'Historical population and GDP'!$N5/'Historical population and GDP'!$K5)</f>
        <v>#N/A</v>
      </c>
      <c r="J8" s="51" t="e">
        <f>IF(ISBLANK('3.1 Nominal capital stock'!J8),NA(),'3.1 Nominal capital stock'!J8/'Historical population and GDP'!$N5/'Historical population and GDP'!$K5)</f>
        <v>#N/A</v>
      </c>
      <c r="K8" s="41" t="e">
        <f>IF(ISBLANK('3.1 Nominal capital stock'!K8),NA(),'3.1 Nominal capital stock'!K8/'Historical population and GDP'!$N5/'Historical population and GDP'!$K5)</f>
        <v>#N/A</v>
      </c>
      <c r="L8" s="41" t="e">
        <f>IF(ISBLANK('3.1 Nominal capital stock'!L8),NA(),'3.1 Nominal capital stock'!L8/'Historical population and GDP'!$N5/'Historical population and GDP'!$K5)</f>
        <v>#N/A</v>
      </c>
      <c r="M8" s="41" t="e">
        <f>IF(ISBLANK('3.1 Nominal capital stock'!M8),NA(),'3.1 Nominal capital stock'!M8/'Historical population and GDP'!$N5/'Historical population and GDP'!$K5)</f>
        <v>#N/A</v>
      </c>
      <c r="N8" s="41" t="e">
        <f>IF(ISBLANK('3.1 Nominal capital stock'!N8),NA(),'3.1 Nominal capital stock'!N8/'Historical population and GDP'!$N5/'Historical population and GDP'!$K5)</f>
        <v>#N/A</v>
      </c>
      <c r="O8" s="41"/>
      <c r="P8" s="41">
        <f>IF(ISBLANK('3.1 Nominal capital stock'!P8),NA(),'3.1 Nominal capital stock'!P8/'Historical population and GDP'!$N5/'Historical population and GDP'!$K5)</f>
        <v>920.72525542569394</v>
      </c>
      <c r="Q8" s="41" t="e">
        <f>IF(ISBLANK('3.1 Nominal capital stock'!Q8),NA(),'3.1 Nominal capital stock'!Q8/'Historical population and GDP'!$N5/'Historical population and GDP'!$K5)</f>
        <v>#N/A</v>
      </c>
      <c r="R8" s="41">
        <f>IF(ISBLANK('3.1 Nominal capital stock'!R8),NA(),'3.1 Nominal capital stock'!R8/'Historical population and GDP'!$N5/'Historical population and GDP'!$K5)</f>
        <v>920.72525542569394</v>
      </c>
      <c r="S8" s="13"/>
      <c r="T8" s="13"/>
      <c r="U8" s="13"/>
      <c r="V8" s="13"/>
      <c r="W8" s="13"/>
      <c r="X8" s="13"/>
      <c r="Y8" s="13"/>
      <c r="Z8" s="13"/>
      <c r="AA8" s="24"/>
      <c r="AB8" s="24"/>
    </row>
    <row r="9" spans="1:28">
      <c r="A9" s="4">
        <f t="shared" ref="A9:A72" si="0">A8+1</f>
        <v>1871</v>
      </c>
      <c r="B9" s="41" t="e">
        <f>IF(ISBLANK('3.1 Nominal capital stock'!B9),NA(),'3.1 Nominal capital stock'!B9/'Historical population and GDP'!$N6/'Historical population and GDP'!$K6)</f>
        <v>#N/A</v>
      </c>
      <c r="C9" s="41">
        <f>IF(ISBLANK('3.1 Nominal capital stock'!C9),NA(),'3.1 Nominal capital stock'!C9/'Historical population and GDP'!$N6/'Historical population and GDP'!$K6)</f>
        <v>233.62642180289313</v>
      </c>
      <c r="D9" s="41">
        <f>IF(ISBLANK('3.1 Nominal capital stock'!D9),NA(),'3.1 Nominal capital stock'!D9/'Historical population and GDP'!$N6/'Historical population and GDP'!$K6)</f>
        <v>233.62642180289313</v>
      </c>
      <c r="E9" s="41">
        <f>IF(ISBLANK('3.1 Nominal capital stock'!E9),NA(),'3.1 Nominal capital stock'!E9/'Historical population and GDP'!$N6/'Historical population and GDP'!$K6)</f>
        <v>1312.2381262012968</v>
      </c>
      <c r="F9" s="41" t="e">
        <f>IF(ISBLANK('3.1 Nominal capital stock'!F9),NA(),'3.1 Nominal capital stock'!F9/'Historical population and GDP'!$N6/'Historical population and GDP'!$K6)</f>
        <v>#N/A</v>
      </c>
      <c r="G9" s="41" t="e">
        <f>IF(ISBLANK('3.1 Nominal capital stock'!G9),NA(),'3.1 Nominal capital stock'!G9/'Historical population and GDP'!$N6/'Historical population and GDP'!$K6)</f>
        <v>#N/A</v>
      </c>
      <c r="H9" s="41">
        <f>IF(ISBLANK('3.1 Nominal capital stock'!H9),NA(),'3.1 Nominal capital stock'!H9/'Historical population and GDP'!$N6/'Historical population and GDP'!$K6)</f>
        <v>52.038283984133514</v>
      </c>
      <c r="I9" s="41" t="e">
        <f>IF(ISBLANK('3.1 Nominal capital stock'!I9),NA(),'3.1 Nominal capital stock'!I9/'Historical population and GDP'!$N6/'Historical population and GDP'!$K6)</f>
        <v>#N/A</v>
      </c>
      <c r="J9" s="51" t="e">
        <f>IF(ISBLANK('3.1 Nominal capital stock'!J9),NA(),'3.1 Nominal capital stock'!J9/'Historical population and GDP'!$N6/'Historical population and GDP'!$K6)</f>
        <v>#N/A</v>
      </c>
      <c r="K9" s="41" t="e">
        <f>IF(ISBLANK('3.1 Nominal capital stock'!K9),NA(),'3.1 Nominal capital stock'!K9/'Historical population and GDP'!$N6/'Historical population and GDP'!$K6)</f>
        <v>#N/A</v>
      </c>
      <c r="L9" s="41" t="e">
        <f>IF(ISBLANK('3.1 Nominal capital stock'!L9),NA(),'3.1 Nominal capital stock'!L9/'Historical population and GDP'!$N6/'Historical population and GDP'!$K6)</f>
        <v>#N/A</v>
      </c>
      <c r="M9" s="41" t="e">
        <f>IF(ISBLANK('3.1 Nominal capital stock'!M9),NA(),'3.1 Nominal capital stock'!M9/'Historical population and GDP'!$N6/'Historical population and GDP'!$K6)</f>
        <v>#N/A</v>
      </c>
      <c r="N9" s="41" t="e">
        <f>IF(ISBLANK('3.1 Nominal capital stock'!N9),NA(),'3.1 Nominal capital stock'!N9/'Historical population and GDP'!$N6/'Historical population and GDP'!$K6)</f>
        <v>#N/A</v>
      </c>
      <c r="O9" s="41"/>
      <c r="P9" s="41">
        <f>IF(ISBLANK('3.1 Nominal capital stock'!P9),NA(),'3.1 Nominal capital stock'!P9/'Historical population and GDP'!$N6/'Historical population and GDP'!$K6)</f>
        <v>1597.9028319883234</v>
      </c>
      <c r="Q9" s="41" t="e">
        <f>IF(ISBLANK('3.1 Nominal capital stock'!Q9),NA(),'3.1 Nominal capital stock'!Q9/'Historical population and GDP'!$N6/'Historical population and GDP'!$K6)</f>
        <v>#N/A</v>
      </c>
      <c r="R9" s="41">
        <f>IF(ISBLANK('3.1 Nominal capital stock'!R9),NA(),'3.1 Nominal capital stock'!R9/'Historical population and GDP'!$N6/'Historical population and GDP'!$K6)</f>
        <v>1597.9028319883234</v>
      </c>
      <c r="S9" s="13"/>
      <c r="T9" s="13"/>
      <c r="U9" s="13"/>
      <c r="V9" s="13"/>
      <c r="W9" s="13"/>
      <c r="X9" s="13"/>
      <c r="Y9" s="13"/>
      <c r="Z9" s="13"/>
      <c r="AA9" s="24"/>
      <c r="AB9" s="24"/>
    </row>
    <row r="10" spans="1:28">
      <c r="A10" s="4">
        <f t="shared" si="0"/>
        <v>1872</v>
      </c>
      <c r="B10" s="41" t="e">
        <f>IF(ISBLANK('3.1 Nominal capital stock'!B10),NA(),'3.1 Nominal capital stock'!B10/'Historical population and GDP'!$N7/'Historical population and GDP'!$K7)</f>
        <v>#N/A</v>
      </c>
      <c r="C10" s="41">
        <f>IF(ISBLANK('3.1 Nominal capital stock'!C10),NA(),'3.1 Nominal capital stock'!C10/'Historical population and GDP'!$N7/'Historical population and GDP'!$K7)</f>
        <v>408.53181526247045</v>
      </c>
      <c r="D10" s="41">
        <f>IF(ISBLANK('3.1 Nominal capital stock'!D10),NA(),'3.1 Nominal capital stock'!D10/'Historical population and GDP'!$N7/'Historical population and GDP'!$K7)</f>
        <v>408.53181526247045</v>
      </c>
      <c r="E10" s="41">
        <f>IF(ISBLANK('3.1 Nominal capital stock'!E10),NA(),'3.1 Nominal capital stock'!E10/'Historical population and GDP'!$N7/'Historical population and GDP'!$K7)</f>
        <v>2010.6173653113742</v>
      </c>
      <c r="F10" s="41" t="e">
        <f>IF(ISBLANK('3.1 Nominal capital stock'!F10),NA(),'3.1 Nominal capital stock'!F10/'Historical population and GDP'!$N7/'Historical population and GDP'!$K7)</f>
        <v>#N/A</v>
      </c>
      <c r="G10" s="41" t="e">
        <f>IF(ISBLANK('3.1 Nominal capital stock'!G10),NA(),'3.1 Nominal capital stock'!G10/'Historical population and GDP'!$N7/'Historical population and GDP'!$K7)</f>
        <v>#N/A</v>
      </c>
      <c r="H10" s="41">
        <f>IF(ISBLANK('3.1 Nominal capital stock'!H10),NA(),'3.1 Nominal capital stock'!H10/'Historical population and GDP'!$N7/'Historical population and GDP'!$K7)</f>
        <v>66.268084115659207</v>
      </c>
      <c r="I10" s="41" t="e">
        <f>IF(ISBLANK('3.1 Nominal capital stock'!I10),NA(),'3.1 Nominal capital stock'!I10/'Historical population and GDP'!$N7/'Historical population and GDP'!$K7)</f>
        <v>#N/A</v>
      </c>
      <c r="J10" s="51" t="e">
        <f>IF(ISBLANK('3.1 Nominal capital stock'!J10),NA(),'3.1 Nominal capital stock'!J10/'Historical population and GDP'!$N7/'Historical population and GDP'!$K7)</f>
        <v>#N/A</v>
      </c>
      <c r="K10" s="41" t="e">
        <f>IF(ISBLANK('3.1 Nominal capital stock'!K10),NA(),'3.1 Nominal capital stock'!K10/'Historical population and GDP'!$N7/'Historical population and GDP'!$K7)</f>
        <v>#N/A</v>
      </c>
      <c r="L10" s="41" t="e">
        <f>IF(ISBLANK('3.1 Nominal capital stock'!L10),NA(),'3.1 Nominal capital stock'!L10/'Historical population and GDP'!$N7/'Historical population and GDP'!$K7)</f>
        <v>#N/A</v>
      </c>
      <c r="M10" s="41" t="e">
        <f>IF(ISBLANK('3.1 Nominal capital stock'!M10),NA(),'3.1 Nominal capital stock'!M10/'Historical population and GDP'!$N7/'Historical population and GDP'!$K7)</f>
        <v>#N/A</v>
      </c>
      <c r="N10" s="41" t="e">
        <f>IF(ISBLANK('3.1 Nominal capital stock'!N10),NA(),'3.1 Nominal capital stock'!N10/'Historical population and GDP'!$N7/'Historical population and GDP'!$K7)</f>
        <v>#N/A</v>
      </c>
      <c r="O10" s="41"/>
      <c r="P10" s="41">
        <f>IF(ISBLANK('3.1 Nominal capital stock'!P10),NA(),'3.1 Nominal capital stock'!P10/'Historical population and GDP'!$N7/'Historical population and GDP'!$K7)</f>
        <v>2485.417264689504</v>
      </c>
      <c r="Q10" s="41" t="e">
        <f>IF(ISBLANK('3.1 Nominal capital stock'!Q10),NA(),'3.1 Nominal capital stock'!Q10/'Historical population and GDP'!$N7/'Historical population and GDP'!$K7)</f>
        <v>#N/A</v>
      </c>
      <c r="R10" s="41">
        <f>IF(ISBLANK('3.1 Nominal capital stock'!R10),NA(),'3.1 Nominal capital stock'!R10/'Historical population and GDP'!$N7/'Historical population and GDP'!$K7)</f>
        <v>2485.417264689504</v>
      </c>
      <c r="S10" s="13"/>
      <c r="T10" s="13"/>
      <c r="U10" s="13"/>
      <c r="V10" s="13"/>
      <c r="W10" s="13"/>
      <c r="X10" s="13"/>
      <c r="Y10" s="13"/>
      <c r="Z10" s="13"/>
      <c r="AA10" s="24"/>
      <c r="AB10" s="24"/>
    </row>
    <row r="11" spans="1:28">
      <c r="A11" s="4">
        <f t="shared" si="0"/>
        <v>1873</v>
      </c>
      <c r="B11" s="41" t="e">
        <f>IF(ISBLANK('3.1 Nominal capital stock'!B11),NA(),'3.1 Nominal capital stock'!B11/'Historical population and GDP'!$N8/'Historical population and GDP'!$K8)</f>
        <v>#N/A</v>
      </c>
      <c r="C11" s="41">
        <f>IF(ISBLANK('3.1 Nominal capital stock'!C11),NA(),'3.1 Nominal capital stock'!C11/'Historical population and GDP'!$N8/'Historical population and GDP'!$K8)</f>
        <v>660.47293160980655</v>
      </c>
      <c r="D11" s="41">
        <f>IF(ISBLANK('3.1 Nominal capital stock'!D11),NA(),'3.1 Nominal capital stock'!D11/'Historical population and GDP'!$N8/'Historical population and GDP'!$K8)</f>
        <v>660.47293160980655</v>
      </c>
      <c r="E11" s="41">
        <f>IF(ISBLANK('3.1 Nominal capital stock'!E11),NA(),'3.1 Nominal capital stock'!E11/'Historical population and GDP'!$N8/'Historical population and GDP'!$K8)</f>
        <v>2567.8670126679422</v>
      </c>
      <c r="F11" s="41" t="e">
        <f>IF(ISBLANK('3.1 Nominal capital stock'!F11),NA(),'3.1 Nominal capital stock'!F11/'Historical population and GDP'!$N8/'Historical population and GDP'!$K8)</f>
        <v>#N/A</v>
      </c>
      <c r="G11" s="41" t="e">
        <f>IF(ISBLANK('3.1 Nominal capital stock'!G11),NA(),'3.1 Nominal capital stock'!G11/'Historical population and GDP'!$N8/'Historical population and GDP'!$K8)</f>
        <v>#N/A</v>
      </c>
      <c r="H11" s="41">
        <f>IF(ISBLANK('3.1 Nominal capital stock'!H11),NA(),'3.1 Nominal capital stock'!H11/'Historical population and GDP'!$N8/'Historical population and GDP'!$K8)</f>
        <v>103.13151870076958</v>
      </c>
      <c r="I11" s="41" t="e">
        <f>IF(ISBLANK('3.1 Nominal capital stock'!I11),NA(),'3.1 Nominal capital stock'!I11/'Historical population and GDP'!$N8/'Historical population and GDP'!$K8)</f>
        <v>#N/A</v>
      </c>
      <c r="J11" s="51" t="e">
        <f>IF(ISBLANK('3.1 Nominal capital stock'!J11),NA(),'3.1 Nominal capital stock'!J11/'Historical population and GDP'!$N8/'Historical population and GDP'!$K8)</f>
        <v>#N/A</v>
      </c>
      <c r="K11" s="41" t="e">
        <f>IF(ISBLANK('3.1 Nominal capital stock'!K11),NA(),'3.1 Nominal capital stock'!K11/'Historical population and GDP'!$N8/'Historical population and GDP'!$K8)</f>
        <v>#N/A</v>
      </c>
      <c r="L11" s="41" t="e">
        <f>IF(ISBLANK('3.1 Nominal capital stock'!L11),NA(),'3.1 Nominal capital stock'!L11/'Historical population and GDP'!$N8/'Historical population and GDP'!$K8)</f>
        <v>#N/A</v>
      </c>
      <c r="M11" s="41" t="e">
        <f>IF(ISBLANK('3.1 Nominal capital stock'!M11),NA(),'3.1 Nominal capital stock'!M11/'Historical population and GDP'!$N8/'Historical population and GDP'!$K8)</f>
        <v>#N/A</v>
      </c>
      <c r="N11" s="41" t="e">
        <f>IF(ISBLANK('3.1 Nominal capital stock'!N11),NA(),'3.1 Nominal capital stock'!N11/'Historical population and GDP'!$N8/'Historical population and GDP'!$K8)</f>
        <v>#N/A</v>
      </c>
      <c r="O11" s="41"/>
      <c r="P11" s="41">
        <f>IF(ISBLANK('3.1 Nominal capital stock'!P11),NA(),'3.1 Nominal capital stock'!P11/'Historical population and GDP'!$N8/'Historical population and GDP'!$K8)</f>
        <v>3331.4714629785185</v>
      </c>
      <c r="Q11" s="41" t="e">
        <f>IF(ISBLANK('3.1 Nominal capital stock'!Q11),NA(),'3.1 Nominal capital stock'!Q11/'Historical population and GDP'!$N8/'Historical population and GDP'!$K8)</f>
        <v>#N/A</v>
      </c>
      <c r="R11" s="41">
        <f>IF(ISBLANK('3.1 Nominal capital stock'!R11),NA(),'3.1 Nominal capital stock'!R11/'Historical population and GDP'!$N8/'Historical population and GDP'!$K8)</f>
        <v>3331.4714629785185</v>
      </c>
      <c r="S11" s="13"/>
      <c r="T11" s="13"/>
      <c r="U11" s="13"/>
      <c r="V11" s="13"/>
      <c r="W11" s="13"/>
      <c r="X11" s="13"/>
      <c r="Y11" s="13"/>
      <c r="Z11" s="13"/>
      <c r="AA11" s="24"/>
      <c r="AB11" s="24"/>
    </row>
    <row r="12" spans="1:28">
      <c r="A12" s="4">
        <f t="shared" si="0"/>
        <v>1874</v>
      </c>
      <c r="B12" s="41" t="e">
        <f>IF(ISBLANK('3.1 Nominal capital stock'!B12),NA(),'3.1 Nominal capital stock'!B12/'Historical population and GDP'!$N9/'Historical population and GDP'!$K9)</f>
        <v>#N/A</v>
      </c>
      <c r="C12" s="41">
        <f>IF(ISBLANK('3.1 Nominal capital stock'!C12),NA(),'3.1 Nominal capital stock'!C12/'Historical population and GDP'!$N9/'Historical population and GDP'!$K9)</f>
        <v>835.83987969687576</v>
      </c>
      <c r="D12" s="41">
        <f>IF(ISBLANK('3.1 Nominal capital stock'!D12),NA(),'3.1 Nominal capital stock'!D12/'Historical population and GDP'!$N9/'Historical population and GDP'!$K9)</f>
        <v>835.83987969687576</v>
      </c>
      <c r="E12" s="41">
        <f>IF(ISBLANK('3.1 Nominal capital stock'!E12),NA(),'3.1 Nominal capital stock'!E12/'Historical population and GDP'!$N9/'Historical population and GDP'!$K9)</f>
        <v>2471.8916095147138</v>
      </c>
      <c r="F12" s="41" t="e">
        <f>IF(ISBLANK('3.1 Nominal capital stock'!F12),NA(),'3.1 Nominal capital stock'!F12/'Historical population and GDP'!$N9/'Historical population and GDP'!$K9)</f>
        <v>#N/A</v>
      </c>
      <c r="G12" s="41" t="e">
        <f>IF(ISBLANK('3.1 Nominal capital stock'!G12),NA(),'3.1 Nominal capital stock'!G12/'Historical population and GDP'!$N9/'Historical population and GDP'!$K9)</f>
        <v>#N/A</v>
      </c>
      <c r="H12" s="41">
        <f>IF(ISBLANK('3.1 Nominal capital stock'!H12),NA(),'3.1 Nominal capital stock'!H12/'Historical population and GDP'!$N9/'Historical population and GDP'!$K9)</f>
        <v>80.084243471522612</v>
      </c>
      <c r="I12" s="41" t="e">
        <f>IF(ISBLANK('3.1 Nominal capital stock'!I12),NA(),'3.1 Nominal capital stock'!I12/'Historical population and GDP'!$N9/'Historical population and GDP'!$K9)</f>
        <v>#N/A</v>
      </c>
      <c r="J12" s="51" t="e">
        <f>IF(ISBLANK('3.1 Nominal capital stock'!J12),NA(),'3.1 Nominal capital stock'!J12/'Historical population and GDP'!$N9/'Historical population and GDP'!$K9)</f>
        <v>#N/A</v>
      </c>
      <c r="K12" s="41" t="e">
        <f>IF(ISBLANK('3.1 Nominal capital stock'!K12),NA(),'3.1 Nominal capital stock'!K12/'Historical population and GDP'!$N9/'Historical population and GDP'!$K9)</f>
        <v>#N/A</v>
      </c>
      <c r="L12" s="41" t="e">
        <f>IF(ISBLANK('3.1 Nominal capital stock'!L12),NA(),'3.1 Nominal capital stock'!L12/'Historical population and GDP'!$N9/'Historical population and GDP'!$K9)</f>
        <v>#N/A</v>
      </c>
      <c r="M12" s="41" t="e">
        <f>IF(ISBLANK('3.1 Nominal capital stock'!M12),NA(),'3.1 Nominal capital stock'!M12/'Historical population and GDP'!$N9/'Historical population and GDP'!$K9)</f>
        <v>#N/A</v>
      </c>
      <c r="N12" s="41" t="e">
        <f>IF(ISBLANK('3.1 Nominal capital stock'!N12),NA(),'3.1 Nominal capital stock'!N12/'Historical population and GDP'!$N9/'Historical population and GDP'!$K9)</f>
        <v>#N/A</v>
      </c>
      <c r="O12" s="41"/>
      <c r="P12" s="41">
        <f>IF(ISBLANK('3.1 Nominal capital stock'!P12),NA(),'3.1 Nominal capital stock'!P12/'Historical population and GDP'!$N9/'Historical population and GDP'!$K9)</f>
        <v>3387.8157326831119</v>
      </c>
      <c r="Q12" s="41" t="e">
        <f>IF(ISBLANK('3.1 Nominal capital stock'!Q12),NA(),'3.1 Nominal capital stock'!Q12/'Historical population and GDP'!$N9/'Historical population and GDP'!$K9)</f>
        <v>#N/A</v>
      </c>
      <c r="R12" s="41">
        <f>IF(ISBLANK('3.1 Nominal capital stock'!R12),NA(),'3.1 Nominal capital stock'!R12/'Historical population and GDP'!$N9/'Historical population and GDP'!$K9)</f>
        <v>3387.8157326831119</v>
      </c>
      <c r="S12" s="13"/>
      <c r="T12" s="13"/>
      <c r="U12" s="13"/>
      <c r="V12" s="13"/>
      <c r="W12" s="13"/>
      <c r="X12" s="13"/>
      <c r="Y12" s="13"/>
      <c r="Z12" s="13"/>
      <c r="AA12" s="24"/>
      <c r="AB12" s="24"/>
    </row>
    <row r="13" spans="1:28">
      <c r="A13" s="4">
        <f t="shared" si="0"/>
        <v>1875</v>
      </c>
      <c r="B13" s="41" t="e">
        <f>IF(ISBLANK('3.1 Nominal capital stock'!B13),NA(),'3.1 Nominal capital stock'!B13/'Historical population and GDP'!$N10/'Historical population and GDP'!$K10)</f>
        <v>#N/A</v>
      </c>
      <c r="C13" s="41">
        <f>IF(ISBLANK('3.1 Nominal capital stock'!C13),NA(),'3.1 Nominal capital stock'!C13/'Historical population and GDP'!$N10/'Historical population and GDP'!$K10)</f>
        <v>1037.4235623778625</v>
      </c>
      <c r="D13" s="41">
        <f>IF(ISBLANK('3.1 Nominal capital stock'!D13),NA(),'3.1 Nominal capital stock'!D13/'Historical population and GDP'!$N10/'Historical population and GDP'!$K10)</f>
        <v>1037.4235623778625</v>
      </c>
      <c r="E13" s="41">
        <f>IF(ISBLANK('3.1 Nominal capital stock'!E13),NA(),'3.1 Nominal capital stock'!E13/'Historical population and GDP'!$N10/'Historical population and GDP'!$K10)</f>
        <v>2719.0489515920635</v>
      </c>
      <c r="F13" s="41" t="e">
        <f>IF(ISBLANK('3.1 Nominal capital stock'!F13),NA(),'3.1 Nominal capital stock'!F13/'Historical population and GDP'!$N10/'Historical population and GDP'!$K10)</f>
        <v>#N/A</v>
      </c>
      <c r="G13" s="41" t="e">
        <f>IF(ISBLANK('3.1 Nominal capital stock'!G13),NA(),'3.1 Nominal capital stock'!G13/'Historical population and GDP'!$N10/'Historical population and GDP'!$K10)</f>
        <v>#N/A</v>
      </c>
      <c r="H13" s="41">
        <f>IF(ISBLANK('3.1 Nominal capital stock'!H13),NA(),'3.1 Nominal capital stock'!H13/'Historical population and GDP'!$N10/'Historical population and GDP'!$K10)</f>
        <v>92.868511532975788</v>
      </c>
      <c r="I13" s="41" t="e">
        <f>IF(ISBLANK('3.1 Nominal capital stock'!I13),NA(),'3.1 Nominal capital stock'!I13/'Historical population and GDP'!$N10/'Historical population and GDP'!$K10)</f>
        <v>#N/A</v>
      </c>
      <c r="J13" s="51" t="e">
        <f>IF(ISBLANK('3.1 Nominal capital stock'!J13),NA(),'3.1 Nominal capital stock'!J13/'Historical population and GDP'!$N10/'Historical population and GDP'!$K10)</f>
        <v>#N/A</v>
      </c>
      <c r="K13" s="41" t="e">
        <f>IF(ISBLANK('3.1 Nominal capital stock'!K13),NA(),'3.1 Nominal capital stock'!K13/'Historical population and GDP'!$N10/'Historical population and GDP'!$K10)</f>
        <v>#N/A</v>
      </c>
      <c r="L13" s="41" t="e">
        <f>IF(ISBLANK('3.1 Nominal capital stock'!L13),NA(),'3.1 Nominal capital stock'!L13/'Historical population and GDP'!$N10/'Historical population and GDP'!$K10)</f>
        <v>#N/A</v>
      </c>
      <c r="M13" s="41" t="e">
        <f>IF(ISBLANK('3.1 Nominal capital stock'!M13),NA(),'3.1 Nominal capital stock'!M13/'Historical population and GDP'!$N10/'Historical population and GDP'!$K10)</f>
        <v>#N/A</v>
      </c>
      <c r="N13" s="41" t="e">
        <f>IF(ISBLANK('3.1 Nominal capital stock'!N13),NA(),'3.1 Nominal capital stock'!N13/'Historical population and GDP'!$N10/'Historical population and GDP'!$K10)</f>
        <v>#N/A</v>
      </c>
      <c r="O13" s="41"/>
      <c r="P13" s="41">
        <f>IF(ISBLANK('3.1 Nominal capital stock'!P13),NA(),'3.1 Nominal capital stock'!P13/'Historical population and GDP'!$N10/'Historical population and GDP'!$K10)</f>
        <v>3849.3410255029016</v>
      </c>
      <c r="Q13" s="41" t="e">
        <f>IF(ISBLANK('3.1 Nominal capital stock'!Q13),NA(),'3.1 Nominal capital stock'!Q13/'Historical population and GDP'!$N10/'Historical population and GDP'!$K10)</f>
        <v>#N/A</v>
      </c>
      <c r="R13" s="41">
        <f>IF(ISBLANK('3.1 Nominal capital stock'!R13),NA(),'3.1 Nominal capital stock'!R13/'Historical population and GDP'!$N10/'Historical population and GDP'!$K10)</f>
        <v>3849.3410255029016</v>
      </c>
      <c r="S13" s="13"/>
      <c r="T13" s="13"/>
      <c r="U13" s="13"/>
      <c r="V13" s="13"/>
      <c r="W13" s="13"/>
      <c r="X13" s="13"/>
      <c r="Y13" s="13"/>
      <c r="Z13" s="13"/>
      <c r="AA13" s="24"/>
      <c r="AB13" s="24"/>
    </row>
    <row r="14" spans="1:28">
      <c r="A14" s="4">
        <f t="shared" si="0"/>
        <v>1876</v>
      </c>
      <c r="B14" s="41" t="e">
        <f>IF(ISBLANK('3.1 Nominal capital stock'!B14),NA(),'3.1 Nominal capital stock'!B14/'Historical population and GDP'!$N11/'Historical population and GDP'!$K11)</f>
        <v>#N/A</v>
      </c>
      <c r="C14" s="41">
        <f>IF(ISBLANK('3.1 Nominal capital stock'!C14),NA(),'3.1 Nominal capital stock'!C14/'Historical population and GDP'!$N11/'Historical population and GDP'!$K11)</f>
        <v>1123.6590904413304</v>
      </c>
      <c r="D14" s="41">
        <f>IF(ISBLANK('3.1 Nominal capital stock'!D14),NA(),'3.1 Nominal capital stock'!D14/'Historical population and GDP'!$N11/'Historical population and GDP'!$K11)</f>
        <v>1123.6590904413304</v>
      </c>
      <c r="E14" s="41">
        <f>IF(ISBLANK('3.1 Nominal capital stock'!E14),NA(),'3.1 Nominal capital stock'!E14/'Historical population and GDP'!$N11/'Historical population and GDP'!$K11)</f>
        <v>2971.6231376005485</v>
      </c>
      <c r="F14" s="41" t="e">
        <f>IF(ISBLANK('3.1 Nominal capital stock'!F14),NA(),'3.1 Nominal capital stock'!F14/'Historical population and GDP'!$N11/'Historical population and GDP'!$K11)</f>
        <v>#N/A</v>
      </c>
      <c r="G14" s="41" t="e">
        <f>IF(ISBLANK('3.1 Nominal capital stock'!G14),NA(),'3.1 Nominal capital stock'!G14/'Historical population and GDP'!$N11/'Historical population and GDP'!$K11)</f>
        <v>#N/A</v>
      </c>
      <c r="H14" s="41">
        <f>IF(ISBLANK('3.1 Nominal capital stock'!H14),NA(),'3.1 Nominal capital stock'!H14/'Historical population and GDP'!$N11/'Historical population and GDP'!$K11)</f>
        <v>126.54199438378664</v>
      </c>
      <c r="I14" s="41" t="e">
        <f>IF(ISBLANK('3.1 Nominal capital stock'!I14),NA(),'3.1 Nominal capital stock'!I14/'Historical population and GDP'!$N11/'Historical population and GDP'!$K11)</f>
        <v>#N/A</v>
      </c>
      <c r="J14" s="51" t="e">
        <f>IF(ISBLANK('3.1 Nominal capital stock'!J14),NA(),'3.1 Nominal capital stock'!J14/'Historical population and GDP'!$N11/'Historical population and GDP'!$K11)</f>
        <v>#N/A</v>
      </c>
      <c r="K14" s="41" t="e">
        <f>IF(ISBLANK('3.1 Nominal capital stock'!K14),NA(),'3.1 Nominal capital stock'!K14/'Historical population and GDP'!$N11/'Historical population and GDP'!$K11)</f>
        <v>#N/A</v>
      </c>
      <c r="L14" s="41" t="e">
        <f>IF(ISBLANK('3.1 Nominal capital stock'!L14),NA(),'3.1 Nominal capital stock'!L14/'Historical population and GDP'!$N11/'Historical population and GDP'!$K11)</f>
        <v>#N/A</v>
      </c>
      <c r="M14" s="41" t="e">
        <f>IF(ISBLANK('3.1 Nominal capital stock'!M14),NA(),'3.1 Nominal capital stock'!M14/'Historical population and GDP'!$N11/'Historical population and GDP'!$K11)</f>
        <v>#N/A</v>
      </c>
      <c r="N14" s="41" t="e">
        <f>IF(ISBLANK('3.1 Nominal capital stock'!N14),NA(),'3.1 Nominal capital stock'!N14/'Historical population and GDP'!$N11/'Historical population and GDP'!$K11)</f>
        <v>#N/A</v>
      </c>
      <c r="O14" s="41"/>
      <c r="P14" s="41">
        <f>IF(ISBLANK('3.1 Nominal capital stock'!P14),NA(),'3.1 Nominal capital stock'!P14/'Historical population and GDP'!$N11/'Historical population and GDP'!$K11)</f>
        <v>4221.8242224256664</v>
      </c>
      <c r="Q14" s="41" t="e">
        <f>IF(ISBLANK('3.1 Nominal capital stock'!Q14),NA(),'3.1 Nominal capital stock'!Q14/'Historical population and GDP'!$N11/'Historical population and GDP'!$K11)</f>
        <v>#N/A</v>
      </c>
      <c r="R14" s="41">
        <f>IF(ISBLANK('3.1 Nominal capital stock'!R14),NA(),'3.1 Nominal capital stock'!R14/'Historical population and GDP'!$N11/'Historical population and GDP'!$K11)</f>
        <v>4221.8242224256664</v>
      </c>
      <c r="S14" s="13"/>
      <c r="T14" s="13"/>
      <c r="U14" s="13"/>
      <c r="V14" s="13"/>
      <c r="W14" s="13"/>
      <c r="X14" s="13"/>
      <c r="Y14" s="13"/>
      <c r="Z14" s="13"/>
      <c r="AA14" s="24"/>
      <c r="AB14" s="24"/>
    </row>
    <row r="15" spans="1:28">
      <c r="A15" s="4">
        <f t="shared" si="0"/>
        <v>1877</v>
      </c>
      <c r="B15" s="41" t="e">
        <f>IF(ISBLANK('3.1 Nominal capital stock'!B15),NA(),'3.1 Nominal capital stock'!B15/'Historical population and GDP'!$N12/'Historical population and GDP'!$K12)</f>
        <v>#N/A</v>
      </c>
      <c r="C15" s="41">
        <f>IF(ISBLANK('3.1 Nominal capital stock'!C15),NA(),'3.1 Nominal capital stock'!C15/'Historical population and GDP'!$N12/'Historical population and GDP'!$K12)</f>
        <v>1187.6999821060442</v>
      </c>
      <c r="D15" s="41">
        <f>IF(ISBLANK('3.1 Nominal capital stock'!D15),NA(),'3.1 Nominal capital stock'!D15/'Historical population and GDP'!$N12/'Historical population and GDP'!$K12)</f>
        <v>1187.6999821060442</v>
      </c>
      <c r="E15" s="41">
        <f>IF(ISBLANK('3.1 Nominal capital stock'!E15),NA(),'3.1 Nominal capital stock'!E15/'Historical population and GDP'!$N12/'Historical population and GDP'!$K12)</f>
        <v>3124.778713983852</v>
      </c>
      <c r="F15" s="41" t="e">
        <f>IF(ISBLANK('3.1 Nominal capital stock'!F15),NA(),'3.1 Nominal capital stock'!F15/'Historical population and GDP'!$N12/'Historical population and GDP'!$K12)</f>
        <v>#N/A</v>
      </c>
      <c r="G15" s="41" t="e">
        <f>IF(ISBLANK('3.1 Nominal capital stock'!G15),NA(),'3.1 Nominal capital stock'!G15/'Historical population and GDP'!$N12/'Historical population and GDP'!$K12)</f>
        <v>#N/A</v>
      </c>
      <c r="H15" s="41">
        <f>IF(ISBLANK('3.1 Nominal capital stock'!H15),NA(),'3.1 Nominal capital stock'!H15/'Historical population and GDP'!$N12/'Historical population and GDP'!$K12)</f>
        <v>112.49203370341867</v>
      </c>
      <c r="I15" s="41" t="e">
        <f>IF(ISBLANK('3.1 Nominal capital stock'!I15),NA(),'3.1 Nominal capital stock'!I15/'Historical population and GDP'!$N12/'Historical population and GDP'!$K12)</f>
        <v>#N/A</v>
      </c>
      <c r="J15" s="51" t="e">
        <f>IF(ISBLANK('3.1 Nominal capital stock'!J15),NA(),'3.1 Nominal capital stock'!J15/'Historical population and GDP'!$N12/'Historical population and GDP'!$K12)</f>
        <v>#N/A</v>
      </c>
      <c r="K15" s="41" t="e">
        <f>IF(ISBLANK('3.1 Nominal capital stock'!K15),NA(),'3.1 Nominal capital stock'!K15/'Historical population and GDP'!$N12/'Historical population and GDP'!$K12)</f>
        <v>#N/A</v>
      </c>
      <c r="L15" s="41" t="e">
        <f>IF(ISBLANK('3.1 Nominal capital stock'!L15),NA(),'3.1 Nominal capital stock'!L15/'Historical population and GDP'!$N12/'Historical population and GDP'!$K12)</f>
        <v>#N/A</v>
      </c>
      <c r="M15" s="41" t="e">
        <f>IF(ISBLANK('3.1 Nominal capital stock'!M15),NA(),'3.1 Nominal capital stock'!M15/'Historical population and GDP'!$N12/'Historical population and GDP'!$K12)</f>
        <v>#N/A</v>
      </c>
      <c r="N15" s="41" t="e">
        <f>IF(ISBLANK('3.1 Nominal capital stock'!N15),NA(),'3.1 Nominal capital stock'!N15/'Historical population and GDP'!$N12/'Historical population and GDP'!$K12)</f>
        <v>#N/A</v>
      </c>
      <c r="O15" s="41"/>
      <c r="P15" s="41">
        <f>IF(ISBLANK('3.1 Nominal capital stock'!P15),NA(),'3.1 Nominal capital stock'!P15/'Historical population and GDP'!$N12/'Historical population and GDP'!$K12)</f>
        <v>4424.9707297933146</v>
      </c>
      <c r="Q15" s="41" t="e">
        <f>IF(ISBLANK('3.1 Nominal capital stock'!Q15),NA(),'3.1 Nominal capital stock'!Q15/'Historical population and GDP'!$N12/'Historical population and GDP'!$K12)</f>
        <v>#N/A</v>
      </c>
      <c r="R15" s="41">
        <f>IF(ISBLANK('3.1 Nominal capital stock'!R15),NA(),'3.1 Nominal capital stock'!R15/'Historical population and GDP'!$N12/'Historical population and GDP'!$K12)</f>
        <v>4424.9707297933146</v>
      </c>
      <c r="S15" s="13"/>
      <c r="T15" s="13"/>
      <c r="U15" s="13"/>
      <c r="V15" s="13"/>
      <c r="W15" s="13"/>
      <c r="X15" s="13"/>
      <c r="Y15" s="13"/>
      <c r="Z15" s="13"/>
      <c r="AA15" s="24"/>
      <c r="AB15" s="24"/>
    </row>
    <row r="16" spans="1:28">
      <c r="A16" s="4">
        <f t="shared" si="0"/>
        <v>1878</v>
      </c>
      <c r="B16" s="41" t="e">
        <f>IF(ISBLANK('3.1 Nominal capital stock'!B16),NA(),'3.1 Nominal capital stock'!B16/'Historical population and GDP'!$N13/'Historical population and GDP'!$K13)</f>
        <v>#N/A</v>
      </c>
      <c r="C16" s="41">
        <f>IF(ISBLANK('3.1 Nominal capital stock'!C16),NA(),'3.1 Nominal capital stock'!C16/'Historical population and GDP'!$N13/'Historical population and GDP'!$K13)</f>
        <v>1435.1071462676325</v>
      </c>
      <c r="D16" s="41">
        <f>IF(ISBLANK('3.1 Nominal capital stock'!D16),NA(),'3.1 Nominal capital stock'!D16/'Historical population and GDP'!$N13/'Historical population and GDP'!$K13)</f>
        <v>1435.1071462676325</v>
      </c>
      <c r="E16" s="41">
        <f>IF(ISBLANK('3.1 Nominal capital stock'!E16),NA(),'3.1 Nominal capital stock'!E16/'Historical population and GDP'!$N13/'Historical population and GDP'!$K13)</f>
        <v>3480.1488062002381</v>
      </c>
      <c r="F16" s="41" t="e">
        <f>IF(ISBLANK('3.1 Nominal capital stock'!F16),NA(),'3.1 Nominal capital stock'!F16/'Historical population and GDP'!$N13/'Historical population and GDP'!$K13)</f>
        <v>#N/A</v>
      </c>
      <c r="G16" s="41" t="e">
        <f>IF(ISBLANK('3.1 Nominal capital stock'!G16),NA(),'3.1 Nominal capital stock'!G16/'Historical population and GDP'!$N13/'Historical population and GDP'!$K13)</f>
        <v>#N/A</v>
      </c>
      <c r="H16" s="41">
        <f>IF(ISBLANK('3.1 Nominal capital stock'!H16),NA(),'3.1 Nominal capital stock'!H16/'Historical population and GDP'!$N13/'Historical population and GDP'!$K13)</f>
        <v>119.63885052640178</v>
      </c>
      <c r="I16" s="41" t="e">
        <f>IF(ISBLANK('3.1 Nominal capital stock'!I16),NA(),'3.1 Nominal capital stock'!I16/'Historical population and GDP'!$N13/'Historical population and GDP'!$K13)</f>
        <v>#N/A</v>
      </c>
      <c r="J16" s="51" t="e">
        <f>IF(ISBLANK('3.1 Nominal capital stock'!J16),NA(),'3.1 Nominal capital stock'!J16/'Historical population and GDP'!$N13/'Historical population and GDP'!$K13)</f>
        <v>#N/A</v>
      </c>
      <c r="K16" s="41" t="e">
        <f>IF(ISBLANK('3.1 Nominal capital stock'!K16),NA(),'3.1 Nominal capital stock'!K16/'Historical population and GDP'!$N13/'Historical population and GDP'!$K13)</f>
        <v>#N/A</v>
      </c>
      <c r="L16" s="41" t="e">
        <f>IF(ISBLANK('3.1 Nominal capital stock'!L16),NA(),'3.1 Nominal capital stock'!L16/'Historical population and GDP'!$N13/'Historical population and GDP'!$K13)</f>
        <v>#N/A</v>
      </c>
      <c r="M16" s="41" t="e">
        <f>IF(ISBLANK('3.1 Nominal capital stock'!M16),NA(),'3.1 Nominal capital stock'!M16/'Historical population and GDP'!$N13/'Historical population and GDP'!$K13)</f>
        <v>#N/A</v>
      </c>
      <c r="N16" s="41" t="e">
        <f>IF(ISBLANK('3.1 Nominal capital stock'!N16),NA(),'3.1 Nominal capital stock'!N16/'Historical population and GDP'!$N13/'Historical population and GDP'!$K13)</f>
        <v>#N/A</v>
      </c>
      <c r="O16" s="41"/>
      <c r="P16" s="41">
        <f>IF(ISBLANK('3.1 Nominal capital stock'!P16),NA(),'3.1 Nominal capital stock'!P16/'Historical population and GDP'!$N13/'Historical population and GDP'!$K13)</f>
        <v>5034.894802994273</v>
      </c>
      <c r="Q16" s="41" t="e">
        <f>IF(ISBLANK('3.1 Nominal capital stock'!Q16),NA(),'3.1 Nominal capital stock'!Q16/'Historical population and GDP'!$N13/'Historical population and GDP'!$K13)</f>
        <v>#N/A</v>
      </c>
      <c r="R16" s="41">
        <f>IF(ISBLANK('3.1 Nominal capital stock'!R16),NA(),'3.1 Nominal capital stock'!R16/'Historical population and GDP'!$N13/'Historical population and GDP'!$K13)</f>
        <v>5034.894802994273</v>
      </c>
      <c r="S16" s="13"/>
      <c r="T16" s="13"/>
      <c r="U16" s="13"/>
      <c r="V16" s="13"/>
      <c r="W16" s="13"/>
      <c r="X16" s="13"/>
      <c r="Y16" s="13"/>
      <c r="Z16" s="13"/>
      <c r="AA16" s="24"/>
      <c r="AB16" s="24"/>
    </row>
    <row r="17" spans="1:28">
      <c r="A17" s="4">
        <f t="shared" si="0"/>
        <v>1879</v>
      </c>
      <c r="B17" s="41" t="e">
        <f>IF(ISBLANK('3.1 Nominal capital stock'!B17),NA(),'3.1 Nominal capital stock'!B17/'Historical population and GDP'!$N14/'Historical population and GDP'!$K14)</f>
        <v>#N/A</v>
      </c>
      <c r="C17" s="41">
        <f>IF(ISBLANK('3.1 Nominal capital stock'!C17),NA(),'3.1 Nominal capital stock'!C17/'Historical population and GDP'!$N14/'Historical population and GDP'!$K14)</f>
        <v>1555.4044794294841</v>
      </c>
      <c r="D17" s="41">
        <f>IF(ISBLANK('3.1 Nominal capital stock'!D17),NA(),'3.1 Nominal capital stock'!D17/'Historical population and GDP'!$N14/'Historical population and GDP'!$K14)</f>
        <v>1555.4044794294841</v>
      </c>
      <c r="E17" s="41">
        <f>IF(ISBLANK('3.1 Nominal capital stock'!E17),NA(),'3.1 Nominal capital stock'!E17/'Historical population and GDP'!$N14/'Historical population and GDP'!$K14)</f>
        <v>3653.2603131714341</v>
      </c>
      <c r="F17" s="41" t="e">
        <f>IF(ISBLANK('3.1 Nominal capital stock'!F17),NA(),'3.1 Nominal capital stock'!F17/'Historical population and GDP'!$N14/'Historical population and GDP'!$K14)</f>
        <v>#N/A</v>
      </c>
      <c r="G17" s="41" t="e">
        <f>IF(ISBLANK('3.1 Nominal capital stock'!G17),NA(),'3.1 Nominal capital stock'!G17/'Historical population and GDP'!$N14/'Historical population and GDP'!$K14)</f>
        <v>#N/A</v>
      </c>
      <c r="H17" s="41">
        <f>IF(ISBLANK('3.1 Nominal capital stock'!H17),NA(),'3.1 Nominal capital stock'!H17/'Historical population and GDP'!$N14/'Historical population and GDP'!$K14)</f>
        <v>112.10122374266552</v>
      </c>
      <c r="I17" s="41">
        <f>IF(ISBLANK('3.1 Nominal capital stock'!I17),NA(),'3.1 Nominal capital stock'!I17/'Historical population and GDP'!$N14/'Historical population and GDP'!$K14)</f>
        <v>2.694740955352537</v>
      </c>
      <c r="J17" s="51" t="e">
        <f>IF(ISBLANK('3.1 Nominal capital stock'!J17),NA(),'3.1 Nominal capital stock'!J17/'Historical population and GDP'!$N14/'Historical population and GDP'!$K14)</f>
        <v>#N/A</v>
      </c>
      <c r="K17" s="41" t="e">
        <f>IF(ISBLANK('3.1 Nominal capital stock'!K17),NA(),'3.1 Nominal capital stock'!K17/'Historical population and GDP'!$N14/'Historical population and GDP'!$K14)</f>
        <v>#N/A</v>
      </c>
      <c r="L17" s="41" t="e">
        <f>IF(ISBLANK('3.1 Nominal capital stock'!L17),NA(),'3.1 Nominal capital stock'!L17/'Historical population and GDP'!$N14/'Historical population and GDP'!$K14)</f>
        <v>#N/A</v>
      </c>
      <c r="M17" s="41" t="e">
        <f>IF(ISBLANK('3.1 Nominal capital stock'!M17),NA(),'3.1 Nominal capital stock'!M17/'Historical population and GDP'!$N14/'Historical population and GDP'!$K14)</f>
        <v>#N/A</v>
      </c>
      <c r="N17" s="41" t="e">
        <f>IF(ISBLANK('3.1 Nominal capital stock'!N17),NA(),'3.1 Nominal capital stock'!N17/'Historical population and GDP'!$N14/'Historical population and GDP'!$K14)</f>
        <v>#N/A</v>
      </c>
      <c r="O17" s="41"/>
      <c r="P17" s="41">
        <f>IF(ISBLANK('3.1 Nominal capital stock'!P17),NA(),'3.1 Nominal capital stock'!P17/'Historical population and GDP'!$N14/'Historical population and GDP'!$K14)</f>
        <v>5320.7660163435839</v>
      </c>
      <c r="Q17" s="41">
        <f>IF(ISBLANK('3.1 Nominal capital stock'!Q17),NA(),'3.1 Nominal capital stock'!Q17/'Historical population and GDP'!$N14/'Historical population and GDP'!$K14)</f>
        <v>2.694740955352537</v>
      </c>
      <c r="R17" s="41">
        <f>IF(ISBLANK('3.1 Nominal capital stock'!R17),NA(),'3.1 Nominal capital stock'!R17/'Historical population and GDP'!$N14/'Historical population and GDP'!$K14)</f>
        <v>5323.4607572989362</v>
      </c>
      <c r="S17" s="13"/>
      <c r="T17" s="13"/>
      <c r="U17" s="13"/>
      <c r="V17" s="13"/>
      <c r="W17" s="13"/>
      <c r="X17" s="13"/>
      <c r="Y17" s="13"/>
      <c r="Z17" s="13"/>
      <c r="AA17" s="24"/>
      <c r="AB17" s="24"/>
    </row>
    <row r="18" spans="1:28">
      <c r="A18" s="4">
        <f t="shared" si="0"/>
        <v>1880</v>
      </c>
      <c r="B18" s="41" t="e">
        <f>IF(ISBLANK('3.1 Nominal capital stock'!B18),NA(),'3.1 Nominal capital stock'!B18/'Historical population and GDP'!$N15/'Historical population and GDP'!$K15)</f>
        <v>#N/A</v>
      </c>
      <c r="C18" s="41">
        <f>IF(ISBLANK('3.1 Nominal capital stock'!C18),NA(),'3.1 Nominal capital stock'!C18/'Historical population and GDP'!$N15/'Historical population and GDP'!$K15)</f>
        <v>1621.9736579955618</v>
      </c>
      <c r="D18" s="41">
        <f>IF(ISBLANK('3.1 Nominal capital stock'!D18),NA(),'3.1 Nominal capital stock'!D18/'Historical population and GDP'!$N15/'Historical population and GDP'!$K15)</f>
        <v>1621.9736579955618</v>
      </c>
      <c r="E18" s="41">
        <f>IF(ISBLANK('3.1 Nominal capital stock'!E18),NA(),'3.1 Nominal capital stock'!E18/'Historical population and GDP'!$N15/'Historical population and GDP'!$K15)</f>
        <v>3516.2253391436702</v>
      </c>
      <c r="F18" s="41" t="e">
        <f>IF(ISBLANK('3.1 Nominal capital stock'!F18),NA(),'3.1 Nominal capital stock'!F18/'Historical population and GDP'!$N15/'Historical population and GDP'!$K15)</f>
        <v>#N/A</v>
      </c>
      <c r="G18" s="41" t="e">
        <f>IF(ISBLANK('3.1 Nominal capital stock'!G18),NA(),'3.1 Nominal capital stock'!G18/'Historical population and GDP'!$N15/'Historical population and GDP'!$K15)</f>
        <v>#N/A</v>
      </c>
      <c r="H18" s="41">
        <f>IF(ISBLANK('3.1 Nominal capital stock'!H18),NA(),'3.1 Nominal capital stock'!H18/'Historical population and GDP'!$N15/'Historical population and GDP'!$K15)</f>
        <v>104.48764473921253</v>
      </c>
      <c r="I18" s="41">
        <f>IF(ISBLANK('3.1 Nominal capital stock'!I18),NA(),'3.1 Nominal capital stock'!I18/'Historical population and GDP'!$N15/'Historical population and GDP'!$K15)</f>
        <v>3.5591898451313271</v>
      </c>
      <c r="J18" s="51" t="e">
        <f>IF(ISBLANK('3.1 Nominal capital stock'!J18),NA(),'3.1 Nominal capital stock'!J18/'Historical population and GDP'!$N15/'Historical population and GDP'!$K15)</f>
        <v>#N/A</v>
      </c>
      <c r="K18" s="41" t="e">
        <f>IF(ISBLANK('3.1 Nominal capital stock'!K18),NA(),'3.1 Nominal capital stock'!K18/'Historical population and GDP'!$N15/'Historical population and GDP'!$K15)</f>
        <v>#N/A</v>
      </c>
      <c r="L18" s="41" t="e">
        <f>IF(ISBLANK('3.1 Nominal capital stock'!L18),NA(),'3.1 Nominal capital stock'!L18/'Historical population and GDP'!$N15/'Historical population and GDP'!$K15)</f>
        <v>#N/A</v>
      </c>
      <c r="M18" s="41" t="e">
        <f>IF(ISBLANK('3.1 Nominal capital stock'!M18),NA(),'3.1 Nominal capital stock'!M18/'Historical population and GDP'!$N15/'Historical population and GDP'!$K15)</f>
        <v>#N/A</v>
      </c>
      <c r="N18" s="41" t="e">
        <f>IF(ISBLANK('3.1 Nominal capital stock'!N18),NA(),'3.1 Nominal capital stock'!N18/'Historical population and GDP'!$N15/'Historical population and GDP'!$K15)</f>
        <v>#N/A</v>
      </c>
      <c r="O18" s="41"/>
      <c r="P18" s="41">
        <f>IF(ISBLANK('3.1 Nominal capital stock'!P18),NA(),'3.1 Nominal capital stock'!P18/'Historical population and GDP'!$N15/'Historical population and GDP'!$K15)</f>
        <v>5242.6866418784439</v>
      </c>
      <c r="Q18" s="41">
        <f>IF(ISBLANK('3.1 Nominal capital stock'!Q18),NA(),'3.1 Nominal capital stock'!Q18/'Historical population and GDP'!$N15/'Historical population and GDP'!$K15)</f>
        <v>3.5591898451313271</v>
      </c>
      <c r="R18" s="41">
        <f>IF(ISBLANK('3.1 Nominal capital stock'!R18),NA(),'3.1 Nominal capital stock'!R18/'Historical population and GDP'!$N15/'Historical population and GDP'!$K15)</f>
        <v>5246.245831723576</v>
      </c>
      <c r="S18" s="13"/>
      <c r="T18" s="13"/>
      <c r="U18" s="13"/>
      <c r="V18" s="13"/>
      <c r="W18" s="13"/>
      <c r="X18" s="13"/>
      <c r="Y18" s="13"/>
      <c r="Z18" s="13"/>
      <c r="AA18" s="24"/>
      <c r="AB18" s="24"/>
    </row>
    <row r="19" spans="1:28">
      <c r="A19" s="4">
        <f t="shared" si="0"/>
        <v>1881</v>
      </c>
      <c r="B19" s="41" t="e">
        <f>IF(ISBLANK('3.1 Nominal capital stock'!B19),NA(),'3.1 Nominal capital stock'!B19/'Historical population and GDP'!$N16/'Historical population and GDP'!$K16)</f>
        <v>#N/A</v>
      </c>
      <c r="C19" s="41">
        <f>IF(ISBLANK('3.1 Nominal capital stock'!C19),NA(),'3.1 Nominal capital stock'!C19/'Historical population and GDP'!$N16/'Historical population and GDP'!$K16)</f>
        <v>1427.3917387964916</v>
      </c>
      <c r="D19" s="41">
        <f>IF(ISBLANK('3.1 Nominal capital stock'!D19),NA(),'3.1 Nominal capital stock'!D19/'Historical population and GDP'!$N16/'Historical population and GDP'!$K16)</f>
        <v>1427.3917387964916</v>
      </c>
      <c r="E19" s="41">
        <f>IF(ISBLANK('3.1 Nominal capital stock'!E19),NA(),'3.1 Nominal capital stock'!E19/'Historical population and GDP'!$N16/'Historical population and GDP'!$K16)</f>
        <v>3153.0788441954796</v>
      </c>
      <c r="F19" s="41" t="e">
        <f>IF(ISBLANK('3.1 Nominal capital stock'!F19),NA(),'3.1 Nominal capital stock'!F19/'Historical population and GDP'!$N16/'Historical population and GDP'!$K16)</f>
        <v>#N/A</v>
      </c>
      <c r="G19" s="41" t="e">
        <f>IF(ISBLANK('3.1 Nominal capital stock'!G19),NA(),'3.1 Nominal capital stock'!G19/'Historical population and GDP'!$N16/'Historical population and GDP'!$K16)</f>
        <v>#N/A</v>
      </c>
      <c r="H19" s="41">
        <f>IF(ISBLANK('3.1 Nominal capital stock'!H19),NA(),'3.1 Nominal capital stock'!H19/'Historical population and GDP'!$N16/'Historical population and GDP'!$K16)</f>
        <v>100.50755783515346</v>
      </c>
      <c r="I19" s="41">
        <f>IF(ISBLANK('3.1 Nominal capital stock'!I19),NA(),'3.1 Nominal capital stock'!I19/'Historical population and GDP'!$N16/'Historical population and GDP'!$K16)</f>
        <v>2.9967849813233833</v>
      </c>
      <c r="J19" s="51" t="e">
        <f>IF(ISBLANK('3.1 Nominal capital stock'!J19),NA(),'3.1 Nominal capital stock'!J19/'Historical population and GDP'!$N16/'Historical population and GDP'!$K16)</f>
        <v>#N/A</v>
      </c>
      <c r="K19" s="41" t="e">
        <f>IF(ISBLANK('3.1 Nominal capital stock'!K19),NA(),'3.1 Nominal capital stock'!K19/'Historical population and GDP'!$N16/'Historical population and GDP'!$K16)</f>
        <v>#N/A</v>
      </c>
      <c r="L19" s="41" t="e">
        <f>IF(ISBLANK('3.1 Nominal capital stock'!L19),NA(),'3.1 Nominal capital stock'!L19/'Historical population and GDP'!$N16/'Historical population and GDP'!$K16)</f>
        <v>#N/A</v>
      </c>
      <c r="M19" s="41" t="e">
        <f>IF(ISBLANK('3.1 Nominal capital stock'!M19),NA(),'3.1 Nominal capital stock'!M19/'Historical population and GDP'!$N16/'Historical population and GDP'!$K16)</f>
        <v>#N/A</v>
      </c>
      <c r="N19" s="41" t="e">
        <f>IF(ISBLANK('3.1 Nominal capital stock'!N19),NA(),'3.1 Nominal capital stock'!N19/'Historical population and GDP'!$N16/'Historical population and GDP'!$K16)</f>
        <v>#N/A</v>
      </c>
      <c r="O19" s="41"/>
      <c r="P19" s="41">
        <f>IF(ISBLANK('3.1 Nominal capital stock'!P19),NA(),'3.1 Nominal capital stock'!P19/'Historical population and GDP'!$N16/'Historical population and GDP'!$K16)</f>
        <v>4680.9781408271247</v>
      </c>
      <c r="Q19" s="41">
        <f>IF(ISBLANK('3.1 Nominal capital stock'!Q19),NA(),'3.1 Nominal capital stock'!Q19/'Historical population and GDP'!$N16/'Historical population and GDP'!$K16)</f>
        <v>2.9967849813233833</v>
      </c>
      <c r="R19" s="41">
        <f>IF(ISBLANK('3.1 Nominal capital stock'!R19),NA(),'3.1 Nominal capital stock'!R19/'Historical population and GDP'!$N16/'Historical population and GDP'!$K16)</f>
        <v>4683.9749258084476</v>
      </c>
      <c r="S19" s="13"/>
      <c r="T19" s="13"/>
      <c r="U19" s="13"/>
      <c r="V19" s="13"/>
      <c r="W19" s="13"/>
      <c r="X19" s="13"/>
      <c r="Y19" s="13"/>
      <c r="Z19" s="13"/>
      <c r="AA19" s="24"/>
      <c r="AB19" s="24"/>
    </row>
    <row r="20" spans="1:28">
      <c r="A20" s="4">
        <f t="shared" si="0"/>
        <v>1882</v>
      </c>
      <c r="B20" s="41" t="e">
        <f>IF(ISBLANK('3.1 Nominal capital stock'!B20),NA(),'3.1 Nominal capital stock'!B20/'Historical population and GDP'!$N17/'Historical population and GDP'!$K17)</f>
        <v>#N/A</v>
      </c>
      <c r="C20" s="41">
        <f>IF(ISBLANK('3.1 Nominal capital stock'!C20),NA(),'3.1 Nominal capital stock'!C20/'Historical population and GDP'!$N17/'Historical population and GDP'!$K17)</f>
        <v>1496.4591322357917</v>
      </c>
      <c r="D20" s="41">
        <f>IF(ISBLANK('3.1 Nominal capital stock'!D20),NA(),'3.1 Nominal capital stock'!D20/'Historical population and GDP'!$N17/'Historical population and GDP'!$K17)</f>
        <v>1496.4591322357917</v>
      </c>
      <c r="E20" s="41">
        <f>IF(ISBLANK('3.1 Nominal capital stock'!E20),NA(),'3.1 Nominal capital stock'!E20/'Historical population and GDP'!$N17/'Historical population and GDP'!$K17)</f>
        <v>3072.1750038976425</v>
      </c>
      <c r="F20" s="41" t="e">
        <f>IF(ISBLANK('3.1 Nominal capital stock'!F20),NA(),'3.1 Nominal capital stock'!F20/'Historical population and GDP'!$N17/'Historical population and GDP'!$K17)</f>
        <v>#N/A</v>
      </c>
      <c r="G20" s="41" t="e">
        <f>IF(ISBLANK('3.1 Nominal capital stock'!G20),NA(),'3.1 Nominal capital stock'!G20/'Historical population and GDP'!$N17/'Historical population and GDP'!$K17)</f>
        <v>#N/A</v>
      </c>
      <c r="H20" s="41">
        <f>IF(ISBLANK('3.1 Nominal capital stock'!H20),NA(),'3.1 Nominal capital stock'!H20/'Historical population and GDP'!$N17/'Historical population and GDP'!$K17)</f>
        <v>95.337816990766584</v>
      </c>
      <c r="I20" s="41">
        <f>IF(ISBLANK('3.1 Nominal capital stock'!I20),NA(),'3.1 Nominal capital stock'!I20/'Historical population and GDP'!$N17/'Historical population and GDP'!$K17)</f>
        <v>2.9864858334457005</v>
      </c>
      <c r="J20" s="51" t="e">
        <f>IF(ISBLANK('3.1 Nominal capital stock'!J20),NA(),'3.1 Nominal capital stock'!J20/'Historical population and GDP'!$N17/'Historical population and GDP'!$K17)</f>
        <v>#N/A</v>
      </c>
      <c r="K20" s="41" t="e">
        <f>IF(ISBLANK('3.1 Nominal capital stock'!K20),NA(),'3.1 Nominal capital stock'!K20/'Historical population and GDP'!$N17/'Historical population and GDP'!$K17)</f>
        <v>#N/A</v>
      </c>
      <c r="L20" s="41" t="e">
        <f>IF(ISBLANK('3.1 Nominal capital stock'!L20),NA(),'3.1 Nominal capital stock'!L20/'Historical population and GDP'!$N17/'Historical population and GDP'!$K17)</f>
        <v>#N/A</v>
      </c>
      <c r="M20" s="41" t="e">
        <f>IF(ISBLANK('3.1 Nominal capital stock'!M20),NA(),'3.1 Nominal capital stock'!M20/'Historical population and GDP'!$N17/'Historical population and GDP'!$K17)</f>
        <v>#N/A</v>
      </c>
      <c r="N20" s="41" t="e">
        <f>IF(ISBLANK('3.1 Nominal capital stock'!N20),NA(),'3.1 Nominal capital stock'!N20/'Historical population and GDP'!$N17/'Historical population and GDP'!$K17)</f>
        <v>#N/A</v>
      </c>
      <c r="O20" s="41"/>
      <c r="P20" s="41">
        <f>IF(ISBLANK('3.1 Nominal capital stock'!P20),NA(),'3.1 Nominal capital stock'!P20/'Historical population and GDP'!$N17/'Historical population and GDP'!$K17)</f>
        <v>4663.9719531241999</v>
      </c>
      <c r="Q20" s="41">
        <f>IF(ISBLANK('3.1 Nominal capital stock'!Q20),NA(),'3.1 Nominal capital stock'!Q20/'Historical population and GDP'!$N17/'Historical population and GDP'!$K17)</f>
        <v>2.9864858334457005</v>
      </c>
      <c r="R20" s="41">
        <f>IF(ISBLANK('3.1 Nominal capital stock'!R20),NA(),'3.1 Nominal capital stock'!R20/'Historical population and GDP'!$N17/'Historical population and GDP'!$K17)</f>
        <v>4666.9584389576457</v>
      </c>
      <c r="S20" s="13"/>
      <c r="T20" s="13"/>
      <c r="U20" s="13"/>
      <c r="V20" s="13"/>
      <c r="W20" s="13"/>
      <c r="X20" s="13"/>
      <c r="Y20" s="13"/>
      <c r="Z20" s="13"/>
      <c r="AA20" s="24"/>
      <c r="AB20" s="24"/>
    </row>
    <row r="21" spans="1:28">
      <c r="A21" s="4">
        <f t="shared" si="0"/>
        <v>1883</v>
      </c>
      <c r="B21" s="41" t="e">
        <f>IF(ISBLANK('3.1 Nominal capital stock'!B21),NA(),'3.1 Nominal capital stock'!B21/'Historical population and GDP'!$N18/'Historical population and GDP'!$K18)</f>
        <v>#N/A</v>
      </c>
      <c r="C21" s="41">
        <f>IF(ISBLANK('3.1 Nominal capital stock'!C21),NA(),'3.1 Nominal capital stock'!C21/'Historical population and GDP'!$N18/'Historical population and GDP'!$K18)</f>
        <v>1495.0481693179504</v>
      </c>
      <c r="D21" s="41">
        <f>IF(ISBLANK('3.1 Nominal capital stock'!D21),NA(),'3.1 Nominal capital stock'!D21/'Historical population and GDP'!$N18/'Historical population and GDP'!$K18)</f>
        <v>1495.0481693179504</v>
      </c>
      <c r="E21" s="41">
        <f>IF(ISBLANK('3.1 Nominal capital stock'!E21),NA(),'3.1 Nominal capital stock'!E21/'Historical population and GDP'!$N18/'Historical population and GDP'!$K18)</f>
        <v>2822.991991562089</v>
      </c>
      <c r="F21" s="41" t="e">
        <f>IF(ISBLANK('3.1 Nominal capital stock'!F21),NA(),'3.1 Nominal capital stock'!F21/'Historical population and GDP'!$N18/'Historical population and GDP'!$K18)</f>
        <v>#N/A</v>
      </c>
      <c r="G21" s="41" t="e">
        <f>IF(ISBLANK('3.1 Nominal capital stock'!G21),NA(),'3.1 Nominal capital stock'!G21/'Historical population and GDP'!$N18/'Historical population and GDP'!$K18)</f>
        <v>#N/A</v>
      </c>
      <c r="H21" s="41">
        <f>IF(ISBLANK('3.1 Nominal capital stock'!H21),NA(),'3.1 Nominal capital stock'!H21/'Historical population and GDP'!$N18/'Historical population and GDP'!$K18)</f>
        <v>98.94036375175213</v>
      </c>
      <c r="I21" s="41">
        <f>IF(ISBLANK('3.1 Nominal capital stock'!I21),NA(),'3.1 Nominal capital stock'!I21/'Historical population and GDP'!$N18/'Historical population and GDP'!$K18)</f>
        <v>2.7356782604171097</v>
      </c>
      <c r="J21" s="51" t="e">
        <f>IF(ISBLANK('3.1 Nominal capital stock'!J21),NA(),'3.1 Nominal capital stock'!J21/'Historical population and GDP'!$N18/'Historical population and GDP'!$K18)</f>
        <v>#N/A</v>
      </c>
      <c r="K21" s="41" t="e">
        <f>IF(ISBLANK('3.1 Nominal capital stock'!K21),NA(),'3.1 Nominal capital stock'!K21/'Historical population and GDP'!$N18/'Historical population and GDP'!$K18)</f>
        <v>#N/A</v>
      </c>
      <c r="L21" s="41" t="e">
        <f>IF(ISBLANK('3.1 Nominal capital stock'!L21),NA(),'3.1 Nominal capital stock'!L21/'Historical population and GDP'!$N18/'Historical population and GDP'!$K18)</f>
        <v>#N/A</v>
      </c>
      <c r="M21" s="41" t="e">
        <f>IF(ISBLANK('3.1 Nominal capital stock'!M21),NA(),'3.1 Nominal capital stock'!M21/'Historical population and GDP'!$N18/'Historical population and GDP'!$K18)</f>
        <v>#N/A</v>
      </c>
      <c r="N21" s="41" t="e">
        <f>IF(ISBLANK('3.1 Nominal capital stock'!N21),NA(),'3.1 Nominal capital stock'!N21/'Historical population and GDP'!$N18/'Historical population and GDP'!$K18)</f>
        <v>#N/A</v>
      </c>
      <c r="O21" s="41"/>
      <c r="P21" s="41">
        <f>IF(ISBLANK('3.1 Nominal capital stock'!P21),NA(),'3.1 Nominal capital stock'!P21/'Historical population and GDP'!$N18/'Historical population and GDP'!$K18)</f>
        <v>4416.9805246317919</v>
      </c>
      <c r="Q21" s="41">
        <f>IF(ISBLANK('3.1 Nominal capital stock'!Q21),NA(),'3.1 Nominal capital stock'!Q21/'Historical population and GDP'!$N18/'Historical population and GDP'!$K18)</f>
        <v>2.7356782604171097</v>
      </c>
      <c r="R21" s="41">
        <f>IF(ISBLANK('3.1 Nominal capital stock'!R21),NA(),'3.1 Nominal capital stock'!R21/'Historical population and GDP'!$N18/'Historical population and GDP'!$K18)</f>
        <v>4419.7162028922085</v>
      </c>
      <c r="S21" s="13"/>
      <c r="T21" s="13"/>
      <c r="U21" s="13"/>
      <c r="V21" s="13"/>
      <c r="W21" s="13"/>
      <c r="X21" s="13"/>
      <c r="Y21" s="13"/>
      <c r="Z21" s="13"/>
      <c r="AA21" s="24"/>
      <c r="AB21" s="24"/>
    </row>
    <row r="22" spans="1:28">
      <c r="A22" s="4">
        <f t="shared" si="0"/>
        <v>1884</v>
      </c>
      <c r="B22" s="41" t="e">
        <f>IF(ISBLANK('3.1 Nominal capital stock'!B22),NA(),'3.1 Nominal capital stock'!B22/'Historical population and GDP'!$N19/'Historical population and GDP'!$K19)</f>
        <v>#N/A</v>
      </c>
      <c r="C22" s="41">
        <f>IF(ISBLANK('3.1 Nominal capital stock'!C22),NA(),'3.1 Nominal capital stock'!C22/'Historical population and GDP'!$N19/'Historical population and GDP'!$K19)</f>
        <v>1799.6933089963177</v>
      </c>
      <c r="D22" s="41">
        <f>IF(ISBLANK('3.1 Nominal capital stock'!D22),NA(),'3.1 Nominal capital stock'!D22/'Historical population and GDP'!$N19/'Historical population and GDP'!$K19)</f>
        <v>1799.6933089963177</v>
      </c>
      <c r="E22" s="41">
        <f>IF(ISBLANK('3.1 Nominal capital stock'!E22),NA(),'3.1 Nominal capital stock'!E22/'Historical population and GDP'!$N19/'Historical population and GDP'!$K19)</f>
        <v>3195.2596822506493</v>
      </c>
      <c r="F22" s="41" t="e">
        <f>IF(ISBLANK('3.1 Nominal capital stock'!F22),NA(),'3.1 Nominal capital stock'!F22/'Historical population and GDP'!$N19/'Historical population and GDP'!$K19)</f>
        <v>#N/A</v>
      </c>
      <c r="G22" s="41" t="e">
        <f>IF(ISBLANK('3.1 Nominal capital stock'!G22),NA(),'3.1 Nominal capital stock'!G22/'Historical population and GDP'!$N19/'Historical population and GDP'!$K19)</f>
        <v>#N/A</v>
      </c>
      <c r="H22" s="41">
        <f>IF(ISBLANK('3.1 Nominal capital stock'!H22),NA(),'3.1 Nominal capital stock'!H22/'Historical population and GDP'!$N19/'Historical population and GDP'!$K19)</f>
        <v>110.23762434023028</v>
      </c>
      <c r="I22" s="41">
        <f>IF(ISBLANK('3.1 Nominal capital stock'!I22),NA(),'3.1 Nominal capital stock'!I22/'Historical population and GDP'!$N19/'Historical population and GDP'!$K19)</f>
        <v>4.6612103315107944</v>
      </c>
      <c r="J22" s="51" t="e">
        <f>IF(ISBLANK('3.1 Nominal capital stock'!J22),NA(),'3.1 Nominal capital stock'!J22/'Historical population and GDP'!$N19/'Historical population and GDP'!$K19)</f>
        <v>#N/A</v>
      </c>
      <c r="K22" s="41" t="e">
        <f>IF(ISBLANK('3.1 Nominal capital stock'!K22),NA(),'3.1 Nominal capital stock'!K22/'Historical population and GDP'!$N19/'Historical population and GDP'!$K19)</f>
        <v>#N/A</v>
      </c>
      <c r="L22" s="41" t="e">
        <f>IF(ISBLANK('3.1 Nominal capital stock'!L22),NA(),'3.1 Nominal capital stock'!L22/'Historical population and GDP'!$N19/'Historical population and GDP'!$K19)</f>
        <v>#N/A</v>
      </c>
      <c r="M22" s="41" t="e">
        <f>IF(ISBLANK('3.1 Nominal capital stock'!M22),NA(),'3.1 Nominal capital stock'!M22/'Historical population and GDP'!$N19/'Historical population and GDP'!$K19)</f>
        <v>#N/A</v>
      </c>
      <c r="N22" s="41" t="e">
        <f>IF(ISBLANK('3.1 Nominal capital stock'!N22),NA(),'3.1 Nominal capital stock'!N22/'Historical population and GDP'!$N19/'Historical population and GDP'!$K19)</f>
        <v>#N/A</v>
      </c>
      <c r="O22" s="41"/>
      <c r="P22" s="41">
        <f>IF(ISBLANK('3.1 Nominal capital stock'!P22),NA(),'3.1 Nominal capital stock'!P22/'Historical population and GDP'!$N19/'Historical population and GDP'!$K19)</f>
        <v>5105.1906155871975</v>
      </c>
      <c r="Q22" s="41">
        <f>IF(ISBLANK('3.1 Nominal capital stock'!Q22),NA(),'3.1 Nominal capital stock'!Q22/'Historical population and GDP'!$N19/'Historical population and GDP'!$K19)</f>
        <v>4.6612103315107944</v>
      </c>
      <c r="R22" s="41">
        <f>IF(ISBLANK('3.1 Nominal capital stock'!R22),NA(),'3.1 Nominal capital stock'!R22/'Historical population and GDP'!$N19/'Historical population and GDP'!$K19)</f>
        <v>5109.8518259187085</v>
      </c>
      <c r="S22" s="13"/>
      <c r="T22" s="13"/>
      <c r="U22" s="13"/>
      <c r="V22" s="13"/>
      <c r="W22" s="13"/>
      <c r="X22" s="13"/>
      <c r="Y22" s="13"/>
      <c r="Z22" s="13"/>
      <c r="AA22" s="24"/>
      <c r="AB22" s="24"/>
    </row>
    <row r="23" spans="1:28">
      <c r="A23" s="4">
        <f t="shared" si="0"/>
        <v>1885</v>
      </c>
      <c r="B23" s="41" t="e">
        <f>IF(ISBLANK('3.1 Nominal capital stock'!B23),NA(),'3.1 Nominal capital stock'!B23/'Historical population and GDP'!$N20/'Historical population and GDP'!$K20)</f>
        <v>#N/A</v>
      </c>
      <c r="C23" s="41">
        <f>IF(ISBLANK('3.1 Nominal capital stock'!C23),NA(),'3.1 Nominal capital stock'!C23/'Historical population and GDP'!$N20/'Historical population and GDP'!$K20)</f>
        <v>1605.0056500439223</v>
      </c>
      <c r="D23" s="41">
        <f>IF(ISBLANK('3.1 Nominal capital stock'!D23),NA(),'3.1 Nominal capital stock'!D23/'Historical population and GDP'!$N20/'Historical population and GDP'!$K20)</f>
        <v>1605.0056500439223</v>
      </c>
      <c r="E23" s="41">
        <f>IF(ISBLANK('3.1 Nominal capital stock'!E23),NA(),'3.1 Nominal capital stock'!E23/'Historical population and GDP'!$N20/'Historical population and GDP'!$K20)</f>
        <v>2798.2083104063731</v>
      </c>
      <c r="F23" s="41" t="e">
        <f>IF(ISBLANK('3.1 Nominal capital stock'!F23),NA(),'3.1 Nominal capital stock'!F23/'Historical population and GDP'!$N20/'Historical population and GDP'!$K20)</f>
        <v>#N/A</v>
      </c>
      <c r="G23" s="41">
        <f>IF(ISBLANK('3.1 Nominal capital stock'!G23),NA(),'3.1 Nominal capital stock'!G23/'Historical population and GDP'!$N20/'Historical population and GDP'!$K20)</f>
        <v>22.385666483250986</v>
      </c>
      <c r="H23" s="41">
        <f>IF(ISBLANK('3.1 Nominal capital stock'!H23),NA(),'3.1 Nominal capital stock'!H23/'Historical population and GDP'!$N20/'Historical population and GDP'!$K20)</f>
        <v>103.06733943330141</v>
      </c>
      <c r="I23" s="41">
        <f>IF(ISBLANK('3.1 Nominal capital stock'!I23),NA(),'3.1 Nominal capital stock'!I23/'Historical population and GDP'!$N20/'Historical population and GDP'!$K20)</f>
        <v>7.228704801883131</v>
      </c>
      <c r="J23" s="51" t="e">
        <f>IF(ISBLANK('3.1 Nominal capital stock'!J23),NA(),'3.1 Nominal capital stock'!J23/'Historical population and GDP'!$N20/'Historical population and GDP'!$K20)</f>
        <v>#N/A</v>
      </c>
      <c r="K23" s="41" t="e">
        <f>IF(ISBLANK('3.1 Nominal capital stock'!K23),NA(),'3.1 Nominal capital stock'!K23/'Historical population and GDP'!$N20/'Historical population and GDP'!$K20)</f>
        <v>#N/A</v>
      </c>
      <c r="L23" s="41" t="e">
        <f>IF(ISBLANK('3.1 Nominal capital stock'!L23),NA(),'3.1 Nominal capital stock'!L23/'Historical population and GDP'!$N20/'Historical population and GDP'!$K20)</f>
        <v>#N/A</v>
      </c>
      <c r="M23" s="41" t="e">
        <f>IF(ISBLANK('3.1 Nominal capital stock'!M23),NA(),'3.1 Nominal capital stock'!M23/'Historical population and GDP'!$N20/'Historical population and GDP'!$K20)</f>
        <v>#N/A</v>
      </c>
      <c r="N23" s="41" t="e">
        <f>IF(ISBLANK('3.1 Nominal capital stock'!N23),NA(),'3.1 Nominal capital stock'!N23/'Historical population and GDP'!$N20/'Historical population and GDP'!$K20)</f>
        <v>#N/A</v>
      </c>
      <c r="O23" s="41"/>
      <c r="P23" s="41">
        <f>IF(ISBLANK('3.1 Nominal capital stock'!P23),NA(),'3.1 Nominal capital stock'!P23/'Historical population and GDP'!$N20/'Historical population and GDP'!$K20)</f>
        <v>4528.6669663668481</v>
      </c>
      <c r="Q23" s="41">
        <f>IF(ISBLANK('3.1 Nominal capital stock'!Q23),NA(),'3.1 Nominal capital stock'!Q23/'Historical population and GDP'!$N20/'Historical population and GDP'!$K20)</f>
        <v>7.228704801883131</v>
      </c>
      <c r="R23" s="41">
        <f>IF(ISBLANK('3.1 Nominal capital stock'!R23),NA(),'3.1 Nominal capital stock'!R23/'Historical population and GDP'!$N20/'Historical population and GDP'!$K20)</f>
        <v>4535.8956711687315</v>
      </c>
      <c r="S23" s="13"/>
      <c r="T23" s="13"/>
      <c r="U23" s="13"/>
      <c r="V23" s="13"/>
      <c r="W23" s="13"/>
      <c r="X23" s="13"/>
      <c r="Y23" s="13"/>
      <c r="Z23" s="13"/>
      <c r="AA23" s="24"/>
      <c r="AB23" s="24"/>
    </row>
    <row r="24" spans="1:28">
      <c r="A24" s="4">
        <f t="shared" si="0"/>
        <v>1886</v>
      </c>
      <c r="B24" s="41" t="e">
        <f>IF(ISBLANK('3.1 Nominal capital stock'!B24),NA(),'3.1 Nominal capital stock'!B24/'Historical population and GDP'!$N21/'Historical population and GDP'!$K21)</f>
        <v>#N/A</v>
      </c>
      <c r="C24" s="41">
        <f>IF(ISBLANK('3.1 Nominal capital stock'!C24),NA(),'3.1 Nominal capital stock'!C24/'Historical population and GDP'!$N21/'Historical population and GDP'!$K21)</f>
        <v>1786.799613590442</v>
      </c>
      <c r="D24" s="41">
        <f>IF(ISBLANK('3.1 Nominal capital stock'!D24),NA(),'3.1 Nominal capital stock'!D24/'Historical population and GDP'!$N21/'Historical population and GDP'!$K21)</f>
        <v>1786.799613590442</v>
      </c>
      <c r="E24" s="41">
        <f>IF(ISBLANK('3.1 Nominal capital stock'!E24),NA(),'3.1 Nominal capital stock'!E24/'Historical population and GDP'!$N21/'Historical population and GDP'!$K21)</f>
        <v>3239.9499152366443</v>
      </c>
      <c r="F24" s="41" t="e">
        <f>IF(ISBLANK('3.1 Nominal capital stock'!F24),NA(),'3.1 Nominal capital stock'!F24/'Historical population and GDP'!$N21/'Historical population and GDP'!$K21)</f>
        <v>#N/A</v>
      </c>
      <c r="G24" s="41">
        <f>IF(ISBLANK('3.1 Nominal capital stock'!G24),NA(),'3.1 Nominal capital stock'!G24/'Historical population and GDP'!$N21/'Historical population and GDP'!$K21)</f>
        <v>47.021042462906372</v>
      </c>
      <c r="H24" s="41">
        <f>IF(ISBLANK('3.1 Nominal capital stock'!H24),NA(),'3.1 Nominal capital stock'!H24/'Historical population and GDP'!$N21/'Historical population and GDP'!$K21)</f>
        <v>113.30070338136483</v>
      </c>
      <c r="I24" s="41">
        <f>IF(ISBLANK('3.1 Nominal capital stock'!I24),NA(),'3.1 Nominal capital stock'!I24/'Historical population and GDP'!$N21/'Historical population and GDP'!$K21)</f>
        <v>16.257275319621883</v>
      </c>
      <c r="J24" s="51" t="e">
        <f>IF(ISBLANK('3.1 Nominal capital stock'!J24),NA(),'3.1 Nominal capital stock'!J24/'Historical population and GDP'!$N21/'Historical population and GDP'!$K21)</f>
        <v>#N/A</v>
      </c>
      <c r="K24" s="41" t="e">
        <f>IF(ISBLANK('3.1 Nominal capital stock'!K24),NA(),'3.1 Nominal capital stock'!K24/'Historical population and GDP'!$N21/'Historical population and GDP'!$K21)</f>
        <v>#N/A</v>
      </c>
      <c r="L24" s="41" t="e">
        <f>IF(ISBLANK('3.1 Nominal capital stock'!L24),NA(),'3.1 Nominal capital stock'!L24/'Historical population and GDP'!$N21/'Historical population and GDP'!$K21)</f>
        <v>#N/A</v>
      </c>
      <c r="M24" s="41" t="e">
        <f>IF(ISBLANK('3.1 Nominal capital stock'!M24),NA(),'3.1 Nominal capital stock'!M24/'Historical population and GDP'!$N21/'Historical population and GDP'!$K21)</f>
        <v>#N/A</v>
      </c>
      <c r="N24" s="41" t="e">
        <f>IF(ISBLANK('3.1 Nominal capital stock'!N24),NA(),'3.1 Nominal capital stock'!N24/'Historical population and GDP'!$N21/'Historical population and GDP'!$K21)</f>
        <v>#N/A</v>
      </c>
      <c r="O24" s="41"/>
      <c r="P24" s="41">
        <f>IF(ISBLANK('3.1 Nominal capital stock'!P24),NA(),'3.1 Nominal capital stock'!P24/'Historical population and GDP'!$N21/'Historical population and GDP'!$K21)</f>
        <v>5187.0712746713571</v>
      </c>
      <c r="Q24" s="41">
        <f>IF(ISBLANK('3.1 Nominal capital stock'!Q24),NA(),'3.1 Nominal capital stock'!Q24/'Historical population and GDP'!$N21/'Historical population and GDP'!$K21)</f>
        <v>16.257275319621883</v>
      </c>
      <c r="R24" s="41">
        <f>IF(ISBLANK('3.1 Nominal capital stock'!R24),NA(),'3.1 Nominal capital stock'!R24/'Historical population and GDP'!$N21/'Historical population and GDP'!$K21)</f>
        <v>5203.3285499909798</v>
      </c>
      <c r="S24" s="13"/>
      <c r="T24" s="13"/>
      <c r="U24" s="13"/>
      <c r="V24" s="13"/>
      <c r="W24" s="13"/>
      <c r="X24" s="13"/>
      <c r="Y24" s="13"/>
      <c r="Z24" s="13"/>
      <c r="AA24" s="24"/>
      <c r="AB24" s="24"/>
    </row>
    <row r="25" spans="1:28">
      <c r="A25" s="4">
        <f t="shared" si="0"/>
        <v>1887</v>
      </c>
      <c r="B25" s="41" t="e">
        <f>IF(ISBLANK('3.1 Nominal capital stock'!B25),NA(),'3.1 Nominal capital stock'!B25/'Historical population and GDP'!$N22/'Historical population and GDP'!$K22)</f>
        <v>#N/A</v>
      </c>
      <c r="C25" s="41">
        <f>IF(ISBLANK('3.1 Nominal capital stock'!C25),NA(),'3.1 Nominal capital stock'!C25/'Historical population and GDP'!$N22/'Historical population and GDP'!$K22)</f>
        <v>1844.2326779870054</v>
      </c>
      <c r="D25" s="41">
        <f>IF(ISBLANK('3.1 Nominal capital stock'!D25),NA(),'3.1 Nominal capital stock'!D25/'Historical population and GDP'!$N22/'Historical population and GDP'!$K22)</f>
        <v>1844.2326779870054</v>
      </c>
      <c r="E25" s="41">
        <f>IF(ISBLANK('3.1 Nominal capital stock'!E25),NA(),'3.1 Nominal capital stock'!E25/'Historical population and GDP'!$N22/'Historical population and GDP'!$K22)</f>
        <v>3422.0001360633751</v>
      </c>
      <c r="F25" s="41" t="e">
        <f>IF(ISBLANK('3.1 Nominal capital stock'!F25),NA(),'3.1 Nominal capital stock'!F25/'Historical population and GDP'!$N22/'Historical population and GDP'!$K22)</f>
        <v>#N/A</v>
      </c>
      <c r="G25" s="41">
        <f>IF(ISBLANK('3.1 Nominal capital stock'!G25),NA(),'3.1 Nominal capital stock'!G25/'Historical population and GDP'!$N22/'Historical population and GDP'!$K22)</f>
        <v>72.850124342540767</v>
      </c>
      <c r="H25" s="41">
        <f>IF(ISBLANK('3.1 Nominal capital stock'!H25),NA(),'3.1 Nominal capital stock'!H25/'Historical population and GDP'!$N22/'Historical population and GDP'!$K22)</f>
        <v>114.89784711743009</v>
      </c>
      <c r="I25" s="41">
        <f>IF(ISBLANK('3.1 Nominal capital stock'!I25),NA(),'3.1 Nominal capital stock'!I25/'Historical population and GDP'!$N22/'Historical population and GDP'!$K22)</f>
        <v>31.780255585672151</v>
      </c>
      <c r="J25" s="51" t="e">
        <f>IF(ISBLANK('3.1 Nominal capital stock'!J25),NA(),'3.1 Nominal capital stock'!J25/'Historical population and GDP'!$N22/'Historical population and GDP'!$K22)</f>
        <v>#N/A</v>
      </c>
      <c r="K25" s="41" t="e">
        <f>IF(ISBLANK('3.1 Nominal capital stock'!K25),NA(),'3.1 Nominal capital stock'!K25/'Historical population and GDP'!$N22/'Historical population and GDP'!$K22)</f>
        <v>#N/A</v>
      </c>
      <c r="L25" s="41" t="e">
        <f>IF(ISBLANK('3.1 Nominal capital stock'!L25),NA(),'3.1 Nominal capital stock'!L25/'Historical population and GDP'!$N22/'Historical population and GDP'!$K22)</f>
        <v>#N/A</v>
      </c>
      <c r="M25" s="41" t="e">
        <f>IF(ISBLANK('3.1 Nominal capital stock'!M25),NA(),'3.1 Nominal capital stock'!M25/'Historical population and GDP'!$N22/'Historical population and GDP'!$K22)</f>
        <v>#N/A</v>
      </c>
      <c r="N25" s="41" t="e">
        <f>IF(ISBLANK('3.1 Nominal capital stock'!N25),NA(),'3.1 Nominal capital stock'!N25/'Historical population and GDP'!$N22/'Historical population and GDP'!$K22)</f>
        <v>#N/A</v>
      </c>
      <c r="O25" s="41"/>
      <c r="P25" s="41">
        <f>IF(ISBLANK('3.1 Nominal capital stock'!P25),NA(),'3.1 Nominal capital stock'!P25/'Historical population and GDP'!$N22/'Historical population and GDP'!$K22)</f>
        <v>5453.9807855103509</v>
      </c>
      <c r="Q25" s="41">
        <f>IF(ISBLANK('3.1 Nominal capital stock'!Q25),NA(),'3.1 Nominal capital stock'!Q25/'Historical population and GDP'!$N22/'Historical population and GDP'!$K22)</f>
        <v>31.780255585672151</v>
      </c>
      <c r="R25" s="41">
        <f>IF(ISBLANK('3.1 Nominal capital stock'!R25),NA(),'3.1 Nominal capital stock'!R25/'Historical population and GDP'!$N22/'Historical population and GDP'!$K22)</f>
        <v>5485.7610410960233</v>
      </c>
      <c r="S25" s="13"/>
      <c r="T25" s="13"/>
      <c r="U25" s="13"/>
      <c r="V25" s="13"/>
      <c r="W25" s="13"/>
      <c r="X25" s="13"/>
      <c r="Y25" s="13"/>
      <c r="Z25" s="13"/>
      <c r="AA25" s="24"/>
      <c r="AB25" s="24"/>
    </row>
    <row r="26" spans="1:28">
      <c r="A26" s="4">
        <f t="shared" si="0"/>
        <v>1888</v>
      </c>
      <c r="B26" s="41" t="e">
        <f>IF(ISBLANK('3.1 Nominal capital stock'!B26),NA(),'3.1 Nominal capital stock'!B26/'Historical population and GDP'!$N23/'Historical population and GDP'!$K23)</f>
        <v>#N/A</v>
      </c>
      <c r="C26" s="41">
        <f>IF(ISBLANK('3.1 Nominal capital stock'!C26),NA(),'3.1 Nominal capital stock'!C26/'Historical population and GDP'!$N23/'Historical population and GDP'!$K23)</f>
        <v>1697.3775402391557</v>
      </c>
      <c r="D26" s="41">
        <f>IF(ISBLANK('3.1 Nominal capital stock'!D26),NA(),'3.1 Nominal capital stock'!D26/'Historical population and GDP'!$N23/'Historical population and GDP'!$K23)</f>
        <v>1697.3775402391557</v>
      </c>
      <c r="E26" s="41">
        <f>IF(ISBLANK('3.1 Nominal capital stock'!E26),NA(),'3.1 Nominal capital stock'!E26/'Historical population and GDP'!$N23/'Historical population and GDP'!$K23)</f>
        <v>3049.0063931772866</v>
      </c>
      <c r="F26" s="41" t="e">
        <f>IF(ISBLANK('3.1 Nominal capital stock'!F26),NA(),'3.1 Nominal capital stock'!F26/'Historical population and GDP'!$N23/'Historical population and GDP'!$K23)</f>
        <v>#N/A</v>
      </c>
      <c r="G26" s="41">
        <f>IF(ISBLANK('3.1 Nominal capital stock'!G26),NA(),'3.1 Nominal capital stock'!G26/'Historical population and GDP'!$N23/'Historical population and GDP'!$K23)</f>
        <v>90.719823046186576</v>
      </c>
      <c r="H26" s="41">
        <f>IF(ISBLANK('3.1 Nominal capital stock'!H26),NA(),'3.1 Nominal capital stock'!H26/'Historical population and GDP'!$N23/'Historical population and GDP'!$K23)</f>
        <v>105.67894280380244</v>
      </c>
      <c r="I26" s="41">
        <f>IF(ISBLANK('3.1 Nominal capital stock'!I26),NA(),'3.1 Nominal capital stock'!I26/'Historical population and GDP'!$N23/'Historical population and GDP'!$K23)</f>
        <v>37.880351644285348</v>
      </c>
      <c r="J26" s="51" t="e">
        <f>IF(ISBLANK('3.1 Nominal capital stock'!J26),NA(),'3.1 Nominal capital stock'!J26/'Historical population and GDP'!$N23/'Historical population and GDP'!$K23)</f>
        <v>#N/A</v>
      </c>
      <c r="K26" s="41" t="e">
        <f>IF(ISBLANK('3.1 Nominal capital stock'!K26),NA(),'3.1 Nominal capital stock'!K26/'Historical population and GDP'!$N23/'Historical population and GDP'!$K23)</f>
        <v>#N/A</v>
      </c>
      <c r="L26" s="41" t="e">
        <f>IF(ISBLANK('3.1 Nominal capital stock'!L26),NA(),'3.1 Nominal capital stock'!L26/'Historical population and GDP'!$N23/'Historical population and GDP'!$K23)</f>
        <v>#N/A</v>
      </c>
      <c r="M26" s="41" t="e">
        <f>IF(ISBLANK('3.1 Nominal capital stock'!M26),NA(),'3.1 Nominal capital stock'!M26/'Historical population and GDP'!$N23/'Historical population and GDP'!$K23)</f>
        <v>#N/A</v>
      </c>
      <c r="N26" s="41" t="e">
        <f>IF(ISBLANK('3.1 Nominal capital stock'!N26),NA(),'3.1 Nominal capital stock'!N26/'Historical population and GDP'!$N23/'Historical population and GDP'!$K23)</f>
        <v>#N/A</v>
      </c>
      <c r="O26" s="41"/>
      <c r="P26" s="41">
        <f>IF(ISBLANK('3.1 Nominal capital stock'!P26),NA(),'3.1 Nominal capital stock'!P26/'Historical population and GDP'!$N23/'Historical population and GDP'!$K23)</f>
        <v>4942.7826992664313</v>
      </c>
      <c r="Q26" s="41">
        <f>IF(ISBLANK('3.1 Nominal capital stock'!Q26),NA(),'3.1 Nominal capital stock'!Q26/'Historical population and GDP'!$N23/'Historical population and GDP'!$K23)</f>
        <v>37.880351644285348</v>
      </c>
      <c r="R26" s="41">
        <f>IF(ISBLANK('3.1 Nominal capital stock'!R26),NA(),'3.1 Nominal capital stock'!R26/'Historical population and GDP'!$N23/'Historical population and GDP'!$K23)</f>
        <v>4980.6630509107172</v>
      </c>
      <c r="S26" s="13"/>
      <c r="T26" s="13"/>
      <c r="U26" s="13"/>
      <c r="V26" s="13"/>
      <c r="W26" s="13"/>
      <c r="X26" s="13"/>
      <c r="Y26" s="13"/>
      <c r="Z26" s="13"/>
      <c r="AA26" s="24"/>
      <c r="AB26" s="24"/>
    </row>
    <row r="27" spans="1:28">
      <c r="A27" s="4">
        <f t="shared" si="0"/>
        <v>1889</v>
      </c>
      <c r="B27" s="41" t="e">
        <f>IF(ISBLANK('3.1 Nominal capital stock'!B27),NA(),'3.1 Nominal capital stock'!B27/'Historical population and GDP'!$N24/'Historical population and GDP'!$K24)</f>
        <v>#N/A</v>
      </c>
      <c r="C27" s="41">
        <f>IF(ISBLANK('3.1 Nominal capital stock'!C27),NA(),'3.1 Nominal capital stock'!C27/'Historical population and GDP'!$N24/'Historical population and GDP'!$K24)</f>
        <v>1747.4948807055896</v>
      </c>
      <c r="D27" s="41">
        <f>IF(ISBLANK('3.1 Nominal capital stock'!D27),NA(),'3.1 Nominal capital stock'!D27/'Historical population and GDP'!$N24/'Historical population and GDP'!$K24)</f>
        <v>1747.4948807055896</v>
      </c>
      <c r="E27" s="41">
        <f>IF(ISBLANK('3.1 Nominal capital stock'!E27),NA(),'3.1 Nominal capital stock'!E27/'Historical population and GDP'!$N24/'Historical population and GDP'!$K24)</f>
        <v>2990.2490514054134</v>
      </c>
      <c r="F27" s="41" t="e">
        <f>IF(ISBLANK('3.1 Nominal capital stock'!F27),NA(),'3.1 Nominal capital stock'!F27/'Historical population and GDP'!$N24/'Historical population and GDP'!$K24)</f>
        <v>#N/A</v>
      </c>
      <c r="G27" s="41">
        <f>IF(ISBLANK('3.1 Nominal capital stock'!G27),NA(),'3.1 Nominal capital stock'!G27/'Historical population and GDP'!$N24/'Historical population and GDP'!$K24)</f>
        <v>113.30390747717041</v>
      </c>
      <c r="H27" s="41">
        <f>IF(ISBLANK('3.1 Nominal capital stock'!H27),NA(),'3.1 Nominal capital stock'!H27/'Historical population and GDP'!$N24/'Historical population and GDP'!$K24)</f>
        <v>108.17703383566949</v>
      </c>
      <c r="I27" s="41">
        <f>IF(ISBLANK('3.1 Nominal capital stock'!I27),NA(),'3.1 Nominal capital stock'!I27/'Historical population and GDP'!$N24/'Historical population and GDP'!$K24)</f>
        <v>47.167237501808494</v>
      </c>
      <c r="J27" s="51" t="e">
        <f>IF(ISBLANK('3.1 Nominal capital stock'!J27),NA(),'3.1 Nominal capital stock'!J27/'Historical population and GDP'!$N24/'Historical population and GDP'!$K24)</f>
        <v>#N/A</v>
      </c>
      <c r="K27" s="41" t="e">
        <f>IF(ISBLANK('3.1 Nominal capital stock'!K27),NA(),'3.1 Nominal capital stock'!K27/'Historical population and GDP'!$N24/'Historical population and GDP'!$K24)</f>
        <v>#N/A</v>
      </c>
      <c r="L27" s="41" t="e">
        <f>IF(ISBLANK('3.1 Nominal capital stock'!L27),NA(),'3.1 Nominal capital stock'!L27/'Historical population and GDP'!$N24/'Historical population and GDP'!$K24)</f>
        <v>#N/A</v>
      </c>
      <c r="M27" s="41" t="e">
        <f>IF(ISBLANK('3.1 Nominal capital stock'!M27),NA(),'3.1 Nominal capital stock'!M27/'Historical population and GDP'!$N24/'Historical population and GDP'!$K24)</f>
        <v>#N/A</v>
      </c>
      <c r="N27" s="41" t="e">
        <f>IF(ISBLANK('3.1 Nominal capital stock'!N27),NA(),'3.1 Nominal capital stock'!N27/'Historical population and GDP'!$N24/'Historical population and GDP'!$K24)</f>
        <v>#N/A</v>
      </c>
      <c r="O27" s="41"/>
      <c r="P27" s="41">
        <f>IF(ISBLANK('3.1 Nominal capital stock'!P27),NA(),'3.1 Nominal capital stock'!P27/'Historical population and GDP'!$N24/'Historical population and GDP'!$K24)</f>
        <v>4959.2248734238428</v>
      </c>
      <c r="Q27" s="41">
        <f>IF(ISBLANK('3.1 Nominal capital stock'!Q27),NA(),'3.1 Nominal capital stock'!Q27/'Historical population and GDP'!$N24/'Historical population and GDP'!$K24)</f>
        <v>47.167237501808494</v>
      </c>
      <c r="R27" s="41">
        <f>IF(ISBLANK('3.1 Nominal capital stock'!R27),NA(),'3.1 Nominal capital stock'!R27/'Historical population and GDP'!$N24/'Historical population and GDP'!$K24)</f>
        <v>5006.3921109256517</v>
      </c>
      <c r="S27" s="13"/>
      <c r="T27" s="13"/>
      <c r="U27" s="13"/>
      <c r="V27" s="13"/>
      <c r="W27" s="13"/>
      <c r="X27" s="13"/>
      <c r="Y27" s="13"/>
      <c r="Z27" s="13"/>
      <c r="AA27" s="24"/>
      <c r="AB27" s="24"/>
    </row>
    <row r="28" spans="1:28">
      <c r="A28" s="4">
        <f t="shared" si="0"/>
        <v>1890</v>
      </c>
      <c r="B28" s="41" t="e">
        <f>IF(ISBLANK('3.1 Nominal capital stock'!B28),NA(),'3.1 Nominal capital stock'!B28/'Historical population and GDP'!$N25/'Historical population and GDP'!$K25)</f>
        <v>#N/A</v>
      </c>
      <c r="C28" s="41">
        <f>IF(ISBLANK('3.1 Nominal capital stock'!C28),NA(),'3.1 Nominal capital stock'!C28/'Historical population and GDP'!$N25/'Historical population and GDP'!$K25)</f>
        <v>1781.5331738303948</v>
      </c>
      <c r="D28" s="41">
        <f>IF(ISBLANK('3.1 Nominal capital stock'!D28),NA(),'3.1 Nominal capital stock'!D28/'Historical population and GDP'!$N25/'Historical population and GDP'!$K25)</f>
        <v>1781.5331738303948</v>
      </c>
      <c r="E28" s="41">
        <f>IF(ISBLANK('3.1 Nominal capital stock'!E28),NA(),'3.1 Nominal capital stock'!E28/'Historical population and GDP'!$N25/'Historical population and GDP'!$K25)</f>
        <v>2968.5356294365461</v>
      </c>
      <c r="F28" s="41" t="e">
        <f>IF(ISBLANK('3.1 Nominal capital stock'!F28),NA(),'3.1 Nominal capital stock'!F28/'Historical population and GDP'!$N25/'Historical population and GDP'!$K25)</f>
        <v>#N/A</v>
      </c>
      <c r="G28" s="41">
        <f>IF(ISBLANK('3.1 Nominal capital stock'!G28),NA(),'3.1 Nominal capital stock'!G28/'Historical population and GDP'!$N25/'Historical population and GDP'!$K25)</f>
        <v>134.60587256765334</v>
      </c>
      <c r="H28" s="41">
        <f>IF(ISBLANK('3.1 Nominal capital stock'!H28),NA(),'3.1 Nominal capital stock'!H28/'Historical population and GDP'!$N25/'Historical population and GDP'!$K25)</f>
        <v>109.12598464375721</v>
      </c>
      <c r="I28" s="41">
        <f>IF(ISBLANK('3.1 Nominal capital stock'!I28),NA(),'3.1 Nominal capital stock'!I28/'Historical population and GDP'!$N25/'Historical population and GDP'!$K25)</f>
        <v>52.504011479543557</v>
      </c>
      <c r="J28" s="51" t="e">
        <f>IF(ISBLANK('3.1 Nominal capital stock'!J28),NA(),'3.1 Nominal capital stock'!J28/'Historical population and GDP'!$N25/'Historical population and GDP'!$K25)</f>
        <v>#N/A</v>
      </c>
      <c r="K28" s="41" t="e">
        <f>IF(ISBLANK('3.1 Nominal capital stock'!K28),NA(),'3.1 Nominal capital stock'!K28/'Historical population and GDP'!$N25/'Historical population and GDP'!$K25)</f>
        <v>#N/A</v>
      </c>
      <c r="L28" s="41" t="e">
        <f>IF(ISBLANK('3.1 Nominal capital stock'!L28),NA(),'3.1 Nominal capital stock'!L28/'Historical population and GDP'!$N25/'Historical population and GDP'!$K25)</f>
        <v>#N/A</v>
      </c>
      <c r="M28" s="41" t="e">
        <f>IF(ISBLANK('3.1 Nominal capital stock'!M28),NA(),'3.1 Nominal capital stock'!M28/'Historical population and GDP'!$N25/'Historical population and GDP'!$K25)</f>
        <v>#N/A</v>
      </c>
      <c r="N28" s="41" t="e">
        <f>IF(ISBLANK('3.1 Nominal capital stock'!N28),NA(),'3.1 Nominal capital stock'!N28/'Historical population and GDP'!$N25/'Historical population and GDP'!$K25)</f>
        <v>#N/A</v>
      </c>
      <c r="O28" s="41"/>
      <c r="P28" s="41">
        <f>IF(ISBLANK('3.1 Nominal capital stock'!P28),NA(),'3.1 Nominal capital stock'!P28/'Historical population and GDP'!$N25/'Historical population and GDP'!$K25)</f>
        <v>4993.8006604783513</v>
      </c>
      <c r="Q28" s="41">
        <f>IF(ISBLANK('3.1 Nominal capital stock'!Q28),NA(),'3.1 Nominal capital stock'!Q28/'Historical population and GDP'!$N25/'Historical population and GDP'!$K25)</f>
        <v>52.504011479543557</v>
      </c>
      <c r="R28" s="41">
        <f>IF(ISBLANK('3.1 Nominal capital stock'!R28),NA(),'3.1 Nominal capital stock'!R28/'Historical population and GDP'!$N25/'Historical population and GDP'!$K25)</f>
        <v>5046.3046719578942</v>
      </c>
      <c r="S28" s="13"/>
      <c r="T28" s="13"/>
      <c r="U28" s="13"/>
      <c r="V28" s="13"/>
      <c r="W28" s="13"/>
      <c r="X28" s="13"/>
      <c r="Y28" s="13"/>
      <c r="Z28" s="13"/>
      <c r="AA28" s="24"/>
      <c r="AB28" s="24"/>
    </row>
    <row r="29" spans="1:28">
      <c r="A29" s="4">
        <f t="shared" si="0"/>
        <v>1891</v>
      </c>
      <c r="B29" s="41" t="e">
        <f>IF(ISBLANK('3.1 Nominal capital stock'!B29),NA(),'3.1 Nominal capital stock'!B29/'Historical population and GDP'!$N26/'Historical population and GDP'!$K26)</f>
        <v>#N/A</v>
      </c>
      <c r="C29" s="41">
        <f>IF(ISBLANK('3.1 Nominal capital stock'!C29),NA(),'3.1 Nominal capital stock'!C29/'Historical population and GDP'!$N26/'Historical population and GDP'!$K26)</f>
        <v>1671.0343875125527</v>
      </c>
      <c r="D29" s="41">
        <f>IF(ISBLANK('3.1 Nominal capital stock'!D29),NA(),'3.1 Nominal capital stock'!D29/'Historical population and GDP'!$N26/'Historical population and GDP'!$K26)</f>
        <v>1671.0343875125527</v>
      </c>
      <c r="E29" s="41">
        <f>IF(ISBLANK('3.1 Nominal capital stock'!E29),NA(),'3.1 Nominal capital stock'!E29/'Historical population and GDP'!$N26/'Historical population and GDP'!$K26)</f>
        <v>2690.732002275035</v>
      </c>
      <c r="F29" s="41" t="e">
        <f>IF(ISBLANK('3.1 Nominal capital stock'!F29),NA(),'3.1 Nominal capital stock'!F29/'Historical population and GDP'!$N26/'Historical population and GDP'!$K26)</f>
        <v>#N/A</v>
      </c>
      <c r="G29" s="41">
        <f>IF(ISBLANK('3.1 Nominal capital stock'!G29),NA(),'3.1 Nominal capital stock'!G29/'Historical population and GDP'!$N26/'Historical population and GDP'!$K26)</f>
        <v>141.48796536882901</v>
      </c>
      <c r="H29" s="41">
        <f>IF(ISBLANK('3.1 Nominal capital stock'!H29),NA(),'3.1 Nominal capital stock'!H29/'Historical population and GDP'!$N26/'Historical population and GDP'!$K26)</f>
        <v>107.53085368031005</v>
      </c>
      <c r="I29" s="41">
        <f>IF(ISBLANK('3.1 Nominal capital stock'!I29),NA(),'3.1 Nominal capital stock'!I29/'Historical population and GDP'!$N26/'Historical population and GDP'!$K26)</f>
        <v>56.595186147531592</v>
      </c>
      <c r="J29" s="51" t="e">
        <f>IF(ISBLANK('3.1 Nominal capital stock'!J29),NA(),'3.1 Nominal capital stock'!J29/'Historical population and GDP'!$N26/'Historical population and GDP'!$K26)</f>
        <v>#N/A</v>
      </c>
      <c r="K29" s="41" t="e">
        <f>IF(ISBLANK('3.1 Nominal capital stock'!K29),NA(),'3.1 Nominal capital stock'!K29/'Historical population and GDP'!$N26/'Historical population and GDP'!$K26)</f>
        <v>#N/A</v>
      </c>
      <c r="L29" s="41" t="e">
        <f>IF(ISBLANK('3.1 Nominal capital stock'!L29),NA(),'3.1 Nominal capital stock'!L29/'Historical population and GDP'!$N26/'Historical population and GDP'!$K26)</f>
        <v>#N/A</v>
      </c>
      <c r="M29" s="41" t="e">
        <f>IF(ISBLANK('3.1 Nominal capital stock'!M29),NA(),'3.1 Nominal capital stock'!M29/'Historical population and GDP'!$N26/'Historical population and GDP'!$K26)</f>
        <v>#N/A</v>
      </c>
      <c r="N29" s="41" t="e">
        <f>IF(ISBLANK('3.1 Nominal capital stock'!N29),NA(),'3.1 Nominal capital stock'!N29/'Historical population and GDP'!$N26/'Historical population and GDP'!$K26)</f>
        <v>#N/A</v>
      </c>
      <c r="O29" s="41"/>
      <c r="P29" s="41">
        <f>IF(ISBLANK('3.1 Nominal capital stock'!P29),NA(),'3.1 Nominal capital stock'!P29/'Historical population and GDP'!$N26/'Historical population and GDP'!$K26)</f>
        <v>4610.7852088367263</v>
      </c>
      <c r="Q29" s="41">
        <f>IF(ISBLANK('3.1 Nominal capital stock'!Q29),NA(),'3.1 Nominal capital stock'!Q29/'Historical population and GDP'!$N26/'Historical population and GDP'!$K26)</f>
        <v>56.595186147531592</v>
      </c>
      <c r="R29" s="41">
        <f>IF(ISBLANK('3.1 Nominal capital stock'!R29),NA(),'3.1 Nominal capital stock'!R29/'Historical population and GDP'!$N26/'Historical population and GDP'!$K26)</f>
        <v>4667.3803949842577</v>
      </c>
      <c r="S29" s="13"/>
      <c r="T29" s="13"/>
      <c r="U29" s="13"/>
      <c r="V29" s="13"/>
      <c r="W29" s="13"/>
      <c r="X29" s="13"/>
      <c r="Y29" s="13"/>
      <c r="Z29" s="13"/>
      <c r="AA29" s="24"/>
      <c r="AB29" s="24"/>
    </row>
    <row r="30" spans="1:28">
      <c r="A30" s="4">
        <f t="shared" si="0"/>
        <v>1892</v>
      </c>
      <c r="B30" s="41" t="e">
        <f>IF(ISBLANK('3.1 Nominal capital stock'!B30),NA(),'3.1 Nominal capital stock'!B30/'Historical population and GDP'!$N27/'Historical population and GDP'!$K27)</f>
        <v>#N/A</v>
      </c>
      <c r="C30" s="41">
        <f>IF(ISBLANK('3.1 Nominal capital stock'!C30),NA(),'3.1 Nominal capital stock'!C30/'Historical population and GDP'!$N27/'Historical population and GDP'!$K27)</f>
        <v>1665.5801336217366</v>
      </c>
      <c r="D30" s="41">
        <f>IF(ISBLANK('3.1 Nominal capital stock'!D30),NA(),'3.1 Nominal capital stock'!D30/'Historical population and GDP'!$N27/'Historical population and GDP'!$K27)</f>
        <v>1665.5801336217366</v>
      </c>
      <c r="E30" s="41">
        <f>IF(ISBLANK('3.1 Nominal capital stock'!E30),NA(),'3.1 Nominal capital stock'!E30/'Historical population and GDP'!$N27/'Historical population and GDP'!$K27)</f>
        <v>2565.9667967646565</v>
      </c>
      <c r="F30" s="41" t="e">
        <f>IF(ISBLANK('3.1 Nominal capital stock'!F30),NA(),'3.1 Nominal capital stock'!F30/'Historical population and GDP'!$N27/'Historical population and GDP'!$K27)</f>
        <v>#N/A</v>
      </c>
      <c r="G30" s="41">
        <f>IF(ISBLANK('3.1 Nominal capital stock'!G30),NA(),'3.1 Nominal capital stock'!G30/'Historical population and GDP'!$N27/'Historical population and GDP'!$K27)</f>
        <v>150.43315256441898</v>
      </c>
      <c r="H30" s="41">
        <f>IF(ISBLANK('3.1 Nominal capital stock'!H30),NA(),'3.1 Nominal capital stock'!H30/'Historical population and GDP'!$N27/'Historical population and GDP'!$K27)</f>
        <v>112.82486442331422</v>
      </c>
      <c r="I30" s="41">
        <f>IF(ISBLANK('3.1 Nominal capital stock'!I30),NA(),'3.1 Nominal capital stock'!I30/'Historical population and GDP'!$N27/'Historical population and GDP'!$K27)</f>
        <v>65.138538283612789</v>
      </c>
      <c r="J30" s="51" t="e">
        <f>IF(ISBLANK('3.1 Nominal capital stock'!J30),NA(),'3.1 Nominal capital stock'!J30/'Historical population and GDP'!$N27/'Historical population and GDP'!$K27)</f>
        <v>#N/A</v>
      </c>
      <c r="K30" s="41" t="e">
        <f>IF(ISBLANK('3.1 Nominal capital stock'!K30),NA(),'3.1 Nominal capital stock'!K30/'Historical population and GDP'!$N27/'Historical population and GDP'!$K27)</f>
        <v>#N/A</v>
      </c>
      <c r="L30" s="41" t="e">
        <f>IF(ISBLANK('3.1 Nominal capital stock'!L30),NA(),'3.1 Nominal capital stock'!L30/'Historical population and GDP'!$N27/'Historical population and GDP'!$K27)</f>
        <v>#N/A</v>
      </c>
      <c r="M30" s="41" t="e">
        <f>IF(ISBLANK('3.1 Nominal capital stock'!M30),NA(),'3.1 Nominal capital stock'!M30/'Historical population and GDP'!$N27/'Historical population and GDP'!$K27)</f>
        <v>#N/A</v>
      </c>
      <c r="N30" s="41" t="e">
        <f>IF(ISBLANK('3.1 Nominal capital stock'!N30),NA(),'3.1 Nominal capital stock'!N30/'Historical population and GDP'!$N27/'Historical population and GDP'!$K27)</f>
        <v>#N/A</v>
      </c>
      <c r="O30" s="41"/>
      <c r="P30" s="41">
        <f>IF(ISBLANK('3.1 Nominal capital stock'!P30),NA(),'3.1 Nominal capital stock'!P30/'Historical population and GDP'!$N27/'Historical population and GDP'!$K27)</f>
        <v>4494.8049473741257</v>
      </c>
      <c r="Q30" s="41">
        <f>IF(ISBLANK('3.1 Nominal capital stock'!Q30),NA(),'3.1 Nominal capital stock'!Q30/'Historical population and GDP'!$N27/'Historical population and GDP'!$K27)</f>
        <v>65.138538283612789</v>
      </c>
      <c r="R30" s="41">
        <f>IF(ISBLANK('3.1 Nominal capital stock'!R30),NA(),'3.1 Nominal capital stock'!R30/'Historical population and GDP'!$N27/'Historical population and GDP'!$K27)</f>
        <v>4559.9434856577391</v>
      </c>
      <c r="S30" s="13"/>
      <c r="T30" s="13"/>
      <c r="U30" s="13"/>
      <c r="V30" s="13"/>
      <c r="W30" s="13"/>
      <c r="X30" s="13"/>
      <c r="Y30" s="13"/>
      <c r="Z30" s="13"/>
      <c r="AA30" s="24"/>
      <c r="AB30" s="24"/>
    </row>
    <row r="31" spans="1:28">
      <c r="A31" s="4">
        <f t="shared" si="0"/>
        <v>1893</v>
      </c>
      <c r="B31" s="41" t="e">
        <f>IF(ISBLANK('3.1 Nominal capital stock'!B31),NA(),'3.1 Nominal capital stock'!B31/'Historical population and GDP'!$N28/'Historical population and GDP'!$K28)</f>
        <v>#N/A</v>
      </c>
      <c r="C31" s="41">
        <f>IF(ISBLANK('3.1 Nominal capital stock'!C31),NA(),'3.1 Nominal capital stock'!C31/'Historical population and GDP'!$N28/'Historical population and GDP'!$K28)</f>
        <v>1652.7445715666486</v>
      </c>
      <c r="D31" s="41">
        <f>IF(ISBLANK('3.1 Nominal capital stock'!D31),NA(),'3.1 Nominal capital stock'!D31/'Historical population and GDP'!$N28/'Historical population and GDP'!$K28)</f>
        <v>1652.7445715666486</v>
      </c>
      <c r="E31" s="41">
        <f>IF(ISBLANK('3.1 Nominal capital stock'!E31),NA(),'3.1 Nominal capital stock'!E31/'Historical population and GDP'!$N28/'Historical population and GDP'!$K28)</f>
        <v>2369.5491688283009</v>
      </c>
      <c r="F31" s="41" t="e">
        <f>IF(ISBLANK('3.1 Nominal capital stock'!F31),NA(),'3.1 Nominal capital stock'!F31/'Historical population and GDP'!$N28/'Historical population and GDP'!$K28)</f>
        <v>#N/A</v>
      </c>
      <c r="G31" s="41">
        <f>IF(ISBLANK('3.1 Nominal capital stock'!G31),NA(),'3.1 Nominal capital stock'!G31/'Historical population and GDP'!$N28/'Historical population and GDP'!$K28)</f>
        <v>160.44685273799939</v>
      </c>
      <c r="H31" s="41">
        <f>IF(ISBLANK('3.1 Nominal capital stock'!H31),NA(),'3.1 Nominal capital stock'!H31/'Historical population and GDP'!$N28/'Historical population and GDP'!$K28)</f>
        <v>114.3006340301677</v>
      </c>
      <c r="I31" s="41">
        <f>IF(ISBLANK('3.1 Nominal capital stock'!I31),NA(),'3.1 Nominal capital stock'!I31/'Historical population and GDP'!$N28/'Historical population and GDP'!$K28)</f>
        <v>71.467477178282905</v>
      </c>
      <c r="J31" s="51" t="e">
        <f>IF(ISBLANK('3.1 Nominal capital stock'!J31),NA(),'3.1 Nominal capital stock'!J31/'Historical population and GDP'!$N28/'Historical population and GDP'!$K28)</f>
        <v>#N/A</v>
      </c>
      <c r="K31" s="41" t="e">
        <f>IF(ISBLANK('3.1 Nominal capital stock'!K31),NA(),'3.1 Nominal capital stock'!K31/'Historical population and GDP'!$N28/'Historical population and GDP'!$K28)</f>
        <v>#N/A</v>
      </c>
      <c r="L31" s="41" t="e">
        <f>IF(ISBLANK('3.1 Nominal capital stock'!L31),NA(),'3.1 Nominal capital stock'!L31/'Historical population and GDP'!$N28/'Historical population and GDP'!$K28)</f>
        <v>#N/A</v>
      </c>
      <c r="M31" s="41" t="e">
        <f>IF(ISBLANK('3.1 Nominal capital stock'!M31),NA(),'3.1 Nominal capital stock'!M31/'Historical population and GDP'!$N28/'Historical population and GDP'!$K28)</f>
        <v>#N/A</v>
      </c>
      <c r="N31" s="41" t="e">
        <f>IF(ISBLANK('3.1 Nominal capital stock'!N31),NA(),'3.1 Nominal capital stock'!N31/'Historical population and GDP'!$N28/'Historical population and GDP'!$K28)</f>
        <v>#N/A</v>
      </c>
      <c r="O31" s="41"/>
      <c r="P31" s="41">
        <f>IF(ISBLANK('3.1 Nominal capital stock'!P31),NA(),'3.1 Nominal capital stock'!P31/'Historical population and GDP'!$N28/'Historical population and GDP'!$K28)</f>
        <v>4297.0412271631167</v>
      </c>
      <c r="Q31" s="41">
        <f>IF(ISBLANK('3.1 Nominal capital stock'!Q31),NA(),'3.1 Nominal capital stock'!Q31/'Historical population and GDP'!$N28/'Historical population and GDP'!$K28)</f>
        <v>71.467477178282905</v>
      </c>
      <c r="R31" s="41">
        <f>IF(ISBLANK('3.1 Nominal capital stock'!R31),NA(),'3.1 Nominal capital stock'!R31/'Historical population and GDP'!$N28/'Historical population and GDP'!$K28)</f>
        <v>4368.5087043413987</v>
      </c>
      <c r="S31" s="13"/>
      <c r="T31" s="13"/>
      <c r="U31" s="13"/>
      <c r="V31" s="13"/>
      <c r="W31" s="13"/>
      <c r="X31" s="13"/>
      <c r="Y31" s="13"/>
      <c r="Z31" s="13"/>
      <c r="AA31" s="24"/>
      <c r="AB31" s="24"/>
    </row>
    <row r="32" spans="1:28">
      <c r="A32" s="4">
        <f t="shared" si="0"/>
        <v>1894</v>
      </c>
      <c r="B32" s="41" t="e">
        <f>IF(ISBLANK('3.1 Nominal capital stock'!B32),NA(),'3.1 Nominal capital stock'!B32/'Historical population and GDP'!$N29/'Historical population and GDP'!$K29)</f>
        <v>#N/A</v>
      </c>
      <c r="C32" s="41">
        <f>IF(ISBLANK('3.1 Nominal capital stock'!C32),NA(),'3.1 Nominal capital stock'!C32/'Historical population and GDP'!$N29/'Historical population and GDP'!$K29)</f>
        <v>1521.103675825751</v>
      </c>
      <c r="D32" s="41">
        <f>IF(ISBLANK('3.1 Nominal capital stock'!D32),NA(),'3.1 Nominal capital stock'!D32/'Historical population and GDP'!$N29/'Historical population and GDP'!$K29)</f>
        <v>1521.103675825751</v>
      </c>
      <c r="E32" s="41">
        <f>IF(ISBLANK('3.1 Nominal capital stock'!E32),NA(),'3.1 Nominal capital stock'!E32/'Historical population and GDP'!$N29/'Historical population and GDP'!$K29)</f>
        <v>2198.6336127899867</v>
      </c>
      <c r="F32" s="41" t="e">
        <f>IF(ISBLANK('3.1 Nominal capital stock'!F32),NA(),'3.1 Nominal capital stock'!F32/'Historical population and GDP'!$N29/'Historical population and GDP'!$K29)</f>
        <v>#N/A</v>
      </c>
      <c r="G32" s="41">
        <f>IF(ISBLANK('3.1 Nominal capital stock'!G32),NA(),'3.1 Nominal capital stock'!G32/'Historical population and GDP'!$N29/'Historical population and GDP'!$K29)</f>
        <v>161.14706779307048</v>
      </c>
      <c r="H32" s="41">
        <f>IF(ISBLANK('3.1 Nominal capital stock'!H32),NA(),'3.1 Nominal capital stock'!H32/'Historical population and GDP'!$N29/'Historical population and GDP'!$K29)</f>
        <v>101.05078560504697</v>
      </c>
      <c r="I32" s="41">
        <f>IF(ISBLANK('3.1 Nominal capital stock'!I32),NA(),'3.1 Nominal capital stock'!I32/'Historical population and GDP'!$N29/'Historical population and GDP'!$K29)</f>
        <v>73.896169208977085</v>
      </c>
      <c r="J32" s="51" t="e">
        <f>IF(ISBLANK('3.1 Nominal capital stock'!J32),NA(),'3.1 Nominal capital stock'!J32/'Historical population and GDP'!$N29/'Historical population and GDP'!$K29)</f>
        <v>#N/A</v>
      </c>
      <c r="K32" s="41" t="e">
        <f>IF(ISBLANK('3.1 Nominal capital stock'!K32),NA(),'3.1 Nominal capital stock'!K32/'Historical population and GDP'!$N29/'Historical population and GDP'!$K29)</f>
        <v>#N/A</v>
      </c>
      <c r="L32" s="41" t="e">
        <f>IF(ISBLANK('3.1 Nominal capital stock'!L32),NA(),'3.1 Nominal capital stock'!L32/'Historical population and GDP'!$N29/'Historical population and GDP'!$K29)</f>
        <v>#N/A</v>
      </c>
      <c r="M32" s="41" t="e">
        <f>IF(ISBLANK('3.1 Nominal capital stock'!M32),NA(),'3.1 Nominal capital stock'!M32/'Historical population and GDP'!$N29/'Historical population and GDP'!$K29)</f>
        <v>#N/A</v>
      </c>
      <c r="N32" s="41" t="e">
        <f>IF(ISBLANK('3.1 Nominal capital stock'!N32),NA(),'3.1 Nominal capital stock'!N32/'Historical population and GDP'!$N29/'Historical population and GDP'!$K29)</f>
        <v>#N/A</v>
      </c>
      <c r="O32" s="41"/>
      <c r="P32" s="41">
        <f>IF(ISBLANK('3.1 Nominal capital stock'!P32),NA(),'3.1 Nominal capital stock'!P32/'Historical population and GDP'!$N29/'Historical population and GDP'!$K29)</f>
        <v>3981.9351420138555</v>
      </c>
      <c r="Q32" s="41">
        <f>IF(ISBLANK('3.1 Nominal capital stock'!Q32),NA(),'3.1 Nominal capital stock'!Q32/'Historical population and GDP'!$N29/'Historical population and GDP'!$K29)</f>
        <v>73.896169208977085</v>
      </c>
      <c r="R32" s="41">
        <f>IF(ISBLANK('3.1 Nominal capital stock'!R32),NA(),'3.1 Nominal capital stock'!R32/'Historical population and GDP'!$N29/'Historical population and GDP'!$K29)</f>
        <v>4055.831311222832</v>
      </c>
      <c r="S32" s="13"/>
      <c r="T32" s="13"/>
      <c r="U32" s="13"/>
      <c r="V32" s="13"/>
      <c r="W32" s="13"/>
      <c r="X32" s="13"/>
      <c r="Y32" s="13"/>
      <c r="Z32" s="13"/>
      <c r="AA32" s="24"/>
      <c r="AB32" s="24"/>
    </row>
    <row r="33" spans="1:28">
      <c r="A33" s="4">
        <f t="shared" si="0"/>
        <v>1895</v>
      </c>
      <c r="B33" s="41" t="e">
        <f>IF(ISBLANK('3.1 Nominal capital stock'!B33),NA(),'3.1 Nominal capital stock'!B33/'Historical population and GDP'!$N30/'Historical population and GDP'!$K30)</f>
        <v>#N/A</v>
      </c>
      <c r="C33" s="41">
        <f>IF(ISBLANK('3.1 Nominal capital stock'!C33),NA(),'3.1 Nominal capital stock'!C33/'Historical population and GDP'!$N30/'Historical population and GDP'!$K30)</f>
        <v>1410.2446999875656</v>
      </c>
      <c r="D33" s="41">
        <f>IF(ISBLANK('3.1 Nominal capital stock'!D33),NA(),'3.1 Nominal capital stock'!D33/'Historical population and GDP'!$N30/'Historical population and GDP'!$K30)</f>
        <v>1410.2446999875656</v>
      </c>
      <c r="E33" s="41">
        <f>IF(ISBLANK('3.1 Nominal capital stock'!E33),NA(),'3.1 Nominal capital stock'!E33/'Historical population and GDP'!$N30/'Historical population and GDP'!$K30)</f>
        <v>1984.2192745486238</v>
      </c>
      <c r="F33" s="41" t="e">
        <f>IF(ISBLANK('3.1 Nominal capital stock'!F33),NA(),'3.1 Nominal capital stock'!F33/'Historical population and GDP'!$N30/'Historical population and GDP'!$K30)</f>
        <v>#N/A</v>
      </c>
      <c r="G33" s="41">
        <f>IF(ISBLANK('3.1 Nominal capital stock'!G33),NA(),'3.1 Nominal capital stock'!G33/'Historical population and GDP'!$N30/'Historical population and GDP'!$K30)</f>
        <v>160.71288087709627</v>
      </c>
      <c r="H33" s="41">
        <f>IF(ISBLANK('3.1 Nominal capital stock'!H33),NA(),'3.1 Nominal capital stock'!H33/'Historical population and GDP'!$N30/'Historical population and GDP'!$K30)</f>
        <v>102.23245252559222</v>
      </c>
      <c r="I33" s="41">
        <f>IF(ISBLANK('3.1 Nominal capital stock'!I33),NA(),'3.1 Nominal capital stock'!I33/'Historical population and GDP'!$N30/'Historical population and GDP'!$K30)</f>
        <v>78.190498647751681</v>
      </c>
      <c r="J33" s="51" t="e">
        <f>IF(ISBLANK('3.1 Nominal capital stock'!J33),NA(),'3.1 Nominal capital stock'!J33/'Historical population and GDP'!$N30/'Historical population and GDP'!$K30)</f>
        <v>#N/A</v>
      </c>
      <c r="K33" s="41" t="e">
        <f>IF(ISBLANK('3.1 Nominal capital stock'!K33),NA(),'3.1 Nominal capital stock'!K33/'Historical population and GDP'!$N30/'Historical population and GDP'!$K30)</f>
        <v>#N/A</v>
      </c>
      <c r="L33" s="41" t="e">
        <f>IF(ISBLANK('3.1 Nominal capital stock'!L33),NA(),'3.1 Nominal capital stock'!L33/'Historical population and GDP'!$N30/'Historical population and GDP'!$K30)</f>
        <v>#N/A</v>
      </c>
      <c r="M33" s="41" t="e">
        <f>IF(ISBLANK('3.1 Nominal capital stock'!M33),NA(),'3.1 Nominal capital stock'!M33/'Historical population and GDP'!$N30/'Historical population and GDP'!$K30)</f>
        <v>#N/A</v>
      </c>
      <c r="N33" s="41" t="e">
        <f>IF(ISBLANK('3.1 Nominal capital stock'!N33),NA(),'3.1 Nominal capital stock'!N33/'Historical population and GDP'!$N30/'Historical population and GDP'!$K30)</f>
        <v>#N/A</v>
      </c>
      <c r="O33" s="41"/>
      <c r="P33" s="41">
        <f>IF(ISBLANK('3.1 Nominal capital stock'!P33),NA(),'3.1 Nominal capital stock'!P33/'Historical population and GDP'!$N30/'Historical population and GDP'!$K30)</f>
        <v>3657.4093079388781</v>
      </c>
      <c r="Q33" s="41">
        <f>IF(ISBLANK('3.1 Nominal capital stock'!Q33),NA(),'3.1 Nominal capital stock'!Q33/'Historical population and GDP'!$N30/'Historical population and GDP'!$K30)</f>
        <v>78.190498647751681</v>
      </c>
      <c r="R33" s="41">
        <f>IF(ISBLANK('3.1 Nominal capital stock'!R33),NA(),'3.1 Nominal capital stock'!R33/'Historical population and GDP'!$N30/'Historical population and GDP'!$K30)</f>
        <v>3735.5998065866297</v>
      </c>
      <c r="S33" s="13"/>
      <c r="T33" s="13"/>
      <c r="U33" s="13"/>
      <c r="V33" s="13"/>
      <c r="W33" s="13"/>
      <c r="X33" s="13"/>
      <c r="Y33" s="13"/>
      <c r="Z33" s="13"/>
      <c r="AA33" s="24"/>
      <c r="AB33" s="24"/>
    </row>
    <row r="34" spans="1:28">
      <c r="A34" s="4">
        <f t="shared" si="0"/>
        <v>1896</v>
      </c>
      <c r="B34" s="41" t="e">
        <f>IF(ISBLANK('3.1 Nominal capital stock'!B34),NA(),'3.1 Nominal capital stock'!B34/'Historical population and GDP'!$N31/'Historical population and GDP'!$K31)</f>
        <v>#N/A</v>
      </c>
      <c r="C34" s="41">
        <f>IF(ISBLANK('3.1 Nominal capital stock'!C34),NA(),'3.1 Nominal capital stock'!C34/'Historical population and GDP'!$N31/'Historical population and GDP'!$K31)</f>
        <v>1439.4115977094389</v>
      </c>
      <c r="D34" s="41">
        <f>IF(ISBLANK('3.1 Nominal capital stock'!D34),NA(),'3.1 Nominal capital stock'!D34/'Historical population and GDP'!$N31/'Historical population and GDP'!$K31)</f>
        <v>1439.4115977094389</v>
      </c>
      <c r="E34" s="41">
        <f>IF(ISBLANK('3.1 Nominal capital stock'!E34),NA(),'3.1 Nominal capital stock'!E34/'Historical population and GDP'!$N31/'Historical population and GDP'!$K31)</f>
        <v>2276.5430795351913</v>
      </c>
      <c r="F34" s="41" t="e">
        <f>IF(ISBLANK('3.1 Nominal capital stock'!F34),NA(),'3.1 Nominal capital stock'!F34/'Historical population and GDP'!$N31/'Historical population and GDP'!$K31)</f>
        <v>#N/A</v>
      </c>
      <c r="G34" s="41">
        <f>IF(ISBLANK('3.1 Nominal capital stock'!G34),NA(),'3.1 Nominal capital stock'!G34/'Historical population and GDP'!$N31/'Historical population and GDP'!$K31)</f>
        <v>176.7698453327381</v>
      </c>
      <c r="H34" s="41">
        <f>IF(ISBLANK('3.1 Nominal capital stock'!H34),NA(),'3.1 Nominal capital stock'!H34/'Historical population and GDP'!$N31/'Historical population and GDP'!$K31)</f>
        <v>117.2152426789704</v>
      </c>
      <c r="I34" s="41">
        <f>IF(ISBLANK('3.1 Nominal capital stock'!I34),NA(),'3.1 Nominal capital stock'!I34/'Historical population and GDP'!$N31/'Historical population and GDP'!$K31)</f>
        <v>87.964042082243495</v>
      </c>
      <c r="J34" s="51" t="e">
        <f>IF(ISBLANK('3.1 Nominal capital stock'!J34),NA(),'3.1 Nominal capital stock'!J34/'Historical population and GDP'!$N31/'Historical population and GDP'!$K31)</f>
        <v>#N/A</v>
      </c>
      <c r="K34" s="41" t="e">
        <f>IF(ISBLANK('3.1 Nominal capital stock'!K34),NA(),'3.1 Nominal capital stock'!K34/'Historical population and GDP'!$N31/'Historical population and GDP'!$K31)</f>
        <v>#N/A</v>
      </c>
      <c r="L34" s="41" t="e">
        <f>IF(ISBLANK('3.1 Nominal capital stock'!L34),NA(),'3.1 Nominal capital stock'!L34/'Historical population and GDP'!$N31/'Historical population and GDP'!$K31)</f>
        <v>#N/A</v>
      </c>
      <c r="M34" s="41" t="e">
        <f>IF(ISBLANK('3.1 Nominal capital stock'!M34),NA(),'3.1 Nominal capital stock'!M34/'Historical population and GDP'!$N31/'Historical population and GDP'!$K31)</f>
        <v>#N/A</v>
      </c>
      <c r="N34" s="41" t="e">
        <f>IF(ISBLANK('3.1 Nominal capital stock'!N34),NA(),'3.1 Nominal capital stock'!N34/'Historical population and GDP'!$N31/'Historical population and GDP'!$K31)</f>
        <v>#N/A</v>
      </c>
      <c r="O34" s="41"/>
      <c r="P34" s="41">
        <f>IF(ISBLANK('3.1 Nominal capital stock'!P34),NA(),'3.1 Nominal capital stock'!P34/'Historical population and GDP'!$N31/'Historical population and GDP'!$K31)</f>
        <v>4009.9397652563389</v>
      </c>
      <c r="Q34" s="41">
        <f>IF(ISBLANK('3.1 Nominal capital stock'!Q34),NA(),'3.1 Nominal capital stock'!Q34/'Historical population and GDP'!$N31/'Historical population and GDP'!$K31)</f>
        <v>87.964042082243495</v>
      </c>
      <c r="R34" s="41">
        <f>IF(ISBLANK('3.1 Nominal capital stock'!R34),NA(),'3.1 Nominal capital stock'!R34/'Historical population and GDP'!$N31/'Historical population and GDP'!$K31)</f>
        <v>4097.9038073385827</v>
      </c>
      <c r="S34" s="13"/>
      <c r="T34" s="13"/>
      <c r="U34" s="13"/>
      <c r="V34" s="13"/>
      <c r="W34" s="13"/>
      <c r="X34" s="13"/>
      <c r="Y34" s="13"/>
      <c r="Z34" s="13"/>
      <c r="AA34" s="24"/>
      <c r="AB34" s="24"/>
    </row>
    <row r="35" spans="1:28">
      <c r="A35" s="4">
        <f t="shared" si="0"/>
        <v>1897</v>
      </c>
      <c r="B35" s="41" t="e">
        <f>IF(ISBLANK('3.1 Nominal capital stock'!B35),NA(),'3.1 Nominal capital stock'!B35/'Historical population and GDP'!$N32/'Historical population and GDP'!$K32)</f>
        <v>#N/A</v>
      </c>
      <c r="C35" s="41">
        <f>IF(ISBLANK('3.1 Nominal capital stock'!C35),NA(),'3.1 Nominal capital stock'!C35/'Historical population and GDP'!$N32/'Historical population and GDP'!$K32)</f>
        <v>1486.1456514706229</v>
      </c>
      <c r="D35" s="41">
        <f>IF(ISBLANK('3.1 Nominal capital stock'!D35),NA(),'3.1 Nominal capital stock'!D35/'Historical population and GDP'!$N32/'Historical population and GDP'!$K32)</f>
        <v>1486.1456514706229</v>
      </c>
      <c r="E35" s="41">
        <f>IF(ISBLANK('3.1 Nominal capital stock'!E35),NA(),'3.1 Nominal capital stock'!E35/'Historical population and GDP'!$N32/'Historical population and GDP'!$K32)</f>
        <v>2131.0073665565556</v>
      </c>
      <c r="F35" s="41" t="e">
        <f>IF(ISBLANK('3.1 Nominal capital stock'!F35),NA(),'3.1 Nominal capital stock'!F35/'Historical population and GDP'!$N32/'Historical population and GDP'!$K32)</f>
        <v>#N/A</v>
      </c>
      <c r="G35" s="41">
        <f>IF(ISBLANK('3.1 Nominal capital stock'!G35),NA(),'3.1 Nominal capital stock'!G35/'Historical population and GDP'!$N32/'Historical population and GDP'!$K32)</f>
        <v>186.2025427712471</v>
      </c>
      <c r="H35" s="41">
        <f>IF(ISBLANK('3.1 Nominal capital stock'!H35),NA(),'3.1 Nominal capital stock'!H35/'Historical population and GDP'!$N32/'Historical population and GDP'!$K32)</f>
        <v>107.91980525051422</v>
      </c>
      <c r="I35" s="41">
        <f>IF(ISBLANK('3.1 Nominal capital stock'!I35),NA(),'3.1 Nominal capital stock'!I35/'Historical population and GDP'!$N32/'Historical population and GDP'!$K32)</f>
        <v>91.772713177047137</v>
      </c>
      <c r="J35" s="51" t="e">
        <f>IF(ISBLANK('3.1 Nominal capital stock'!J35),NA(),'3.1 Nominal capital stock'!J35/'Historical population and GDP'!$N32/'Historical population and GDP'!$K32)</f>
        <v>#N/A</v>
      </c>
      <c r="K35" s="41" t="e">
        <f>IF(ISBLANK('3.1 Nominal capital stock'!K35),NA(),'3.1 Nominal capital stock'!K35/'Historical population and GDP'!$N32/'Historical population and GDP'!$K32)</f>
        <v>#N/A</v>
      </c>
      <c r="L35" s="41" t="e">
        <f>IF(ISBLANK('3.1 Nominal capital stock'!L35),NA(),'3.1 Nominal capital stock'!L35/'Historical population and GDP'!$N32/'Historical population and GDP'!$K32)</f>
        <v>#N/A</v>
      </c>
      <c r="M35" s="41" t="e">
        <f>IF(ISBLANK('3.1 Nominal capital stock'!M35),NA(),'3.1 Nominal capital stock'!M35/'Historical population and GDP'!$N32/'Historical population and GDP'!$K32)</f>
        <v>#N/A</v>
      </c>
      <c r="N35" s="41" t="e">
        <f>IF(ISBLANK('3.1 Nominal capital stock'!N35),NA(),'3.1 Nominal capital stock'!N35/'Historical population and GDP'!$N32/'Historical population and GDP'!$K32)</f>
        <v>#N/A</v>
      </c>
      <c r="O35" s="41"/>
      <c r="P35" s="41">
        <f>IF(ISBLANK('3.1 Nominal capital stock'!P35),NA(),'3.1 Nominal capital stock'!P35/'Historical population and GDP'!$N32/'Historical population and GDP'!$K32)</f>
        <v>3911.2753660489393</v>
      </c>
      <c r="Q35" s="41">
        <f>IF(ISBLANK('3.1 Nominal capital stock'!Q35),NA(),'3.1 Nominal capital stock'!Q35/'Historical population and GDP'!$N32/'Historical population and GDP'!$K32)</f>
        <v>91.772713177047137</v>
      </c>
      <c r="R35" s="41">
        <f>IF(ISBLANK('3.1 Nominal capital stock'!R35),NA(),'3.1 Nominal capital stock'!R35/'Historical population and GDP'!$N32/'Historical population and GDP'!$K32)</f>
        <v>4003.0480792259868</v>
      </c>
      <c r="S35" s="13"/>
      <c r="T35" s="13"/>
      <c r="U35" s="13"/>
      <c r="V35" s="13"/>
      <c r="W35" s="13"/>
      <c r="X35" s="13"/>
      <c r="Y35" s="13"/>
      <c r="Z35" s="13"/>
      <c r="AA35" s="24"/>
      <c r="AB35" s="24"/>
    </row>
    <row r="36" spans="1:28">
      <c r="A36" s="4">
        <f t="shared" si="0"/>
        <v>1898</v>
      </c>
      <c r="B36" s="41" t="e">
        <f>IF(ISBLANK('3.1 Nominal capital stock'!B36),NA(),'3.1 Nominal capital stock'!B36/'Historical population and GDP'!$N33/'Historical population and GDP'!$K33)</f>
        <v>#N/A</v>
      </c>
      <c r="C36" s="41">
        <f>IF(ISBLANK('3.1 Nominal capital stock'!C36),NA(),'3.1 Nominal capital stock'!C36/'Historical population and GDP'!$N33/'Historical population and GDP'!$K33)</f>
        <v>1587.4116748259351</v>
      </c>
      <c r="D36" s="41">
        <f>IF(ISBLANK('3.1 Nominal capital stock'!D36),NA(),'3.1 Nominal capital stock'!D36/'Historical population and GDP'!$N33/'Historical population and GDP'!$K33)</f>
        <v>1587.4116748259351</v>
      </c>
      <c r="E36" s="41">
        <f>IF(ISBLANK('3.1 Nominal capital stock'!E36),NA(),'3.1 Nominal capital stock'!E36/'Historical population and GDP'!$N33/'Historical population and GDP'!$K33)</f>
        <v>2142.6107817160578</v>
      </c>
      <c r="F36" s="41" t="e">
        <f>IF(ISBLANK('3.1 Nominal capital stock'!F36),NA(),'3.1 Nominal capital stock'!F36/'Historical population and GDP'!$N33/'Historical population and GDP'!$K33)</f>
        <v>#N/A</v>
      </c>
      <c r="G36" s="41">
        <f>IF(ISBLANK('3.1 Nominal capital stock'!G36),NA(),'3.1 Nominal capital stock'!G36/'Historical population and GDP'!$N33/'Historical population and GDP'!$K33)</f>
        <v>201.94582618367454</v>
      </c>
      <c r="H36" s="41">
        <f>IF(ISBLANK('3.1 Nominal capital stock'!H36),NA(),'3.1 Nominal capital stock'!H36/'Historical population and GDP'!$N33/'Historical population and GDP'!$K33)</f>
        <v>111.60697114062657</v>
      </c>
      <c r="I36" s="41">
        <f>IF(ISBLANK('3.1 Nominal capital stock'!I36),NA(),'3.1 Nominal capital stock'!I36/'Historical population and GDP'!$N33/'Historical population and GDP'!$K33)</f>
        <v>99.656315428653841</v>
      </c>
      <c r="J36" s="51" t="e">
        <f>IF(ISBLANK('3.1 Nominal capital stock'!J36),NA(),'3.1 Nominal capital stock'!J36/'Historical population and GDP'!$N33/'Historical population and GDP'!$K33)</f>
        <v>#N/A</v>
      </c>
      <c r="K36" s="41" t="e">
        <f>IF(ISBLANK('3.1 Nominal capital stock'!K36),NA(),'3.1 Nominal capital stock'!K36/'Historical population and GDP'!$N33/'Historical population and GDP'!$K33)</f>
        <v>#N/A</v>
      </c>
      <c r="L36" s="41" t="e">
        <f>IF(ISBLANK('3.1 Nominal capital stock'!L36),NA(),'3.1 Nominal capital stock'!L36/'Historical population and GDP'!$N33/'Historical population and GDP'!$K33)</f>
        <v>#N/A</v>
      </c>
      <c r="M36" s="41" t="e">
        <f>IF(ISBLANK('3.1 Nominal capital stock'!M36),NA(),'3.1 Nominal capital stock'!M36/'Historical population and GDP'!$N33/'Historical population and GDP'!$K33)</f>
        <v>#N/A</v>
      </c>
      <c r="N36" s="41" t="e">
        <f>IF(ISBLANK('3.1 Nominal capital stock'!N36),NA(),'3.1 Nominal capital stock'!N36/'Historical population and GDP'!$N33/'Historical population and GDP'!$K33)</f>
        <v>#N/A</v>
      </c>
      <c r="O36" s="41"/>
      <c r="P36" s="41">
        <f>IF(ISBLANK('3.1 Nominal capital stock'!P36),NA(),'3.1 Nominal capital stock'!P36/'Historical population and GDP'!$N33/'Historical population and GDP'!$K33)</f>
        <v>4043.5752538662937</v>
      </c>
      <c r="Q36" s="41">
        <f>IF(ISBLANK('3.1 Nominal capital stock'!Q36),NA(),'3.1 Nominal capital stock'!Q36/'Historical population and GDP'!$N33/'Historical population and GDP'!$K33)</f>
        <v>99.656315428653841</v>
      </c>
      <c r="R36" s="41">
        <f>IF(ISBLANK('3.1 Nominal capital stock'!R36),NA(),'3.1 Nominal capital stock'!R36/'Historical population and GDP'!$N33/'Historical population and GDP'!$K33)</f>
        <v>4143.2315692949478</v>
      </c>
      <c r="S36" s="13"/>
      <c r="T36" s="13"/>
      <c r="U36" s="13"/>
      <c r="V36" s="13"/>
      <c r="W36" s="13"/>
      <c r="X36" s="13"/>
      <c r="Y36" s="13"/>
      <c r="Z36" s="13"/>
      <c r="AA36" s="24"/>
      <c r="AB36" s="24"/>
    </row>
    <row r="37" spans="1:28">
      <c r="A37" s="4">
        <f t="shared" si="0"/>
        <v>1899</v>
      </c>
      <c r="B37" s="41" t="e">
        <f>IF(ISBLANK('3.1 Nominal capital stock'!B37),NA(),'3.1 Nominal capital stock'!B37/'Historical population and GDP'!$N34/'Historical population and GDP'!$K34)</f>
        <v>#N/A</v>
      </c>
      <c r="C37" s="41">
        <f>IF(ISBLANK('3.1 Nominal capital stock'!C37),NA(),'3.1 Nominal capital stock'!C37/'Historical population and GDP'!$N34/'Historical population and GDP'!$K34)</f>
        <v>1672.3053441608245</v>
      </c>
      <c r="D37" s="41">
        <f>IF(ISBLANK('3.1 Nominal capital stock'!D37),NA(),'3.1 Nominal capital stock'!D37/'Historical population and GDP'!$N34/'Historical population and GDP'!$K34)</f>
        <v>1672.3053441608245</v>
      </c>
      <c r="E37" s="41">
        <f>IF(ISBLANK('3.1 Nominal capital stock'!E37),NA(),'3.1 Nominal capital stock'!E37/'Historical population and GDP'!$N34/'Historical population and GDP'!$K34)</f>
        <v>2131.2373373282994</v>
      </c>
      <c r="F37" s="41" t="e">
        <f>IF(ISBLANK('3.1 Nominal capital stock'!F37),NA(),'3.1 Nominal capital stock'!F37/'Historical population and GDP'!$N34/'Historical population and GDP'!$K34)</f>
        <v>#N/A</v>
      </c>
      <c r="G37" s="41">
        <f>IF(ISBLANK('3.1 Nominal capital stock'!G37),NA(),'3.1 Nominal capital stock'!G37/'Historical population and GDP'!$N34/'Historical population and GDP'!$K34)</f>
        <v>215.78133473042899</v>
      </c>
      <c r="H37" s="41">
        <f>IF(ISBLANK('3.1 Nominal capital stock'!H37),NA(),'3.1 Nominal capital stock'!H37/'Historical population and GDP'!$N34/'Historical population and GDP'!$K34)</f>
        <v>117.01377526742014</v>
      </c>
      <c r="I37" s="41">
        <f>IF(ISBLANK('3.1 Nominal capital stock'!I37),NA(),'3.1 Nominal capital stock'!I37/'Historical population and GDP'!$N34/'Historical population and GDP'!$K34)</f>
        <v>108.88230952849771</v>
      </c>
      <c r="J37" s="51" t="e">
        <f>IF(ISBLANK('3.1 Nominal capital stock'!J37),NA(),'3.1 Nominal capital stock'!J37/'Historical population and GDP'!$N34/'Historical population and GDP'!$K34)</f>
        <v>#N/A</v>
      </c>
      <c r="K37" s="41" t="e">
        <f>IF(ISBLANK('3.1 Nominal capital stock'!K37),NA(),'3.1 Nominal capital stock'!K37/'Historical population and GDP'!$N34/'Historical population and GDP'!$K34)</f>
        <v>#N/A</v>
      </c>
      <c r="L37" s="41" t="e">
        <f>IF(ISBLANK('3.1 Nominal capital stock'!L37),NA(),'3.1 Nominal capital stock'!L37/'Historical population and GDP'!$N34/'Historical population and GDP'!$K34)</f>
        <v>#N/A</v>
      </c>
      <c r="M37" s="41" t="e">
        <f>IF(ISBLANK('3.1 Nominal capital stock'!M37),NA(),'3.1 Nominal capital stock'!M37/'Historical population and GDP'!$N34/'Historical population and GDP'!$K34)</f>
        <v>#N/A</v>
      </c>
      <c r="N37" s="41" t="e">
        <f>IF(ISBLANK('3.1 Nominal capital stock'!N37),NA(),'3.1 Nominal capital stock'!N37/'Historical population and GDP'!$N34/'Historical population and GDP'!$K34)</f>
        <v>#N/A</v>
      </c>
      <c r="O37" s="41"/>
      <c r="P37" s="41">
        <f>IF(ISBLANK('3.1 Nominal capital stock'!P37),NA(),'3.1 Nominal capital stock'!P37/'Historical population and GDP'!$N34/'Historical population and GDP'!$K34)</f>
        <v>4136.3377914869734</v>
      </c>
      <c r="Q37" s="41">
        <f>IF(ISBLANK('3.1 Nominal capital stock'!Q37),NA(),'3.1 Nominal capital stock'!Q37/'Historical population and GDP'!$N34/'Historical population and GDP'!$K34)</f>
        <v>108.88230952849771</v>
      </c>
      <c r="R37" s="41">
        <f>IF(ISBLANK('3.1 Nominal capital stock'!R37),NA(),'3.1 Nominal capital stock'!R37/'Historical population and GDP'!$N34/'Historical population and GDP'!$K34)</f>
        <v>4245.2201010154704</v>
      </c>
      <c r="S37" s="13"/>
      <c r="T37" s="13"/>
      <c r="U37" s="13"/>
      <c r="V37" s="13"/>
      <c r="W37" s="13"/>
      <c r="X37" s="13"/>
      <c r="Y37" s="13"/>
      <c r="Z37" s="13"/>
      <c r="AA37" s="24"/>
      <c r="AB37" s="24"/>
    </row>
    <row r="38" spans="1:28">
      <c r="A38" s="4">
        <f t="shared" si="0"/>
        <v>1900</v>
      </c>
      <c r="B38" s="41" t="e">
        <f>IF(ISBLANK('3.1 Nominal capital stock'!B38),NA(),'3.1 Nominal capital stock'!B38/'Historical population and GDP'!$N35/'Historical population and GDP'!$K35)</f>
        <v>#N/A</v>
      </c>
      <c r="C38" s="41">
        <f>IF(ISBLANK('3.1 Nominal capital stock'!C38),NA(),'3.1 Nominal capital stock'!C38/'Historical population and GDP'!$N35/'Historical population and GDP'!$K35)</f>
        <v>1766.6953120465548</v>
      </c>
      <c r="D38" s="41">
        <f>IF(ISBLANK('3.1 Nominal capital stock'!D38),NA(),'3.1 Nominal capital stock'!D38/'Historical population and GDP'!$N35/'Historical population and GDP'!$K35)</f>
        <v>1766.6953120465548</v>
      </c>
      <c r="E38" s="41">
        <f>IF(ISBLANK('3.1 Nominal capital stock'!E38),NA(),'3.1 Nominal capital stock'!E38/'Historical population and GDP'!$N35/'Historical population and GDP'!$K35)</f>
        <v>2106.0971114386098</v>
      </c>
      <c r="F38" s="41" t="e">
        <f>IF(ISBLANK('3.1 Nominal capital stock'!F38),NA(),'3.1 Nominal capital stock'!F38/'Historical population and GDP'!$N35/'Historical population and GDP'!$K35)</f>
        <v>#N/A</v>
      </c>
      <c r="G38" s="41">
        <f>IF(ISBLANK('3.1 Nominal capital stock'!G38),NA(),'3.1 Nominal capital stock'!G38/'Historical population and GDP'!$N35/'Historical population and GDP'!$K35)</f>
        <v>228.68889317047072</v>
      </c>
      <c r="H38" s="41">
        <f>IF(ISBLANK('3.1 Nominal capital stock'!H38),NA(),'3.1 Nominal capital stock'!H38/'Historical population and GDP'!$N35/'Historical population and GDP'!$K35)</f>
        <v>117.58338799065405</v>
      </c>
      <c r="I38" s="41">
        <f>IF(ISBLANK('3.1 Nominal capital stock'!I38),NA(),'3.1 Nominal capital stock'!I38/'Historical population and GDP'!$N35/'Historical population and GDP'!$K35)</f>
        <v>116.20929163684006</v>
      </c>
      <c r="J38" s="51" t="e">
        <f>IF(ISBLANK('3.1 Nominal capital stock'!J38),NA(),'3.1 Nominal capital stock'!J38/'Historical population and GDP'!$N35/'Historical population and GDP'!$K35)</f>
        <v>#N/A</v>
      </c>
      <c r="K38" s="41" t="e">
        <f>IF(ISBLANK('3.1 Nominal capital stock'!K38),NA(),'3.1 Nominal capital stock'!K38/'Historical population and GDP'!$N35/'Historical population and GDP'!$K35)</f>
        <v>#N/A</v>
      </c>
      <c r="L38" s="41" t="e">
        <f>IF(ISBLANK('3.1 Nominal capital stock'!L38),NA(),'3.1 Nominal capital stock'!L38/'Historical population and GDP'!$N35/'Historical population and GDP'!$K35)</f>
        <v>#N/A</v>
      </c>
      <c r="M38" s="41" t="e">
        <f>IF(ISBLANK('3.1 Nominal capital stock'!M38),NA(),'3.1 Nominal capital stock'!M38/'Historical population and GDP'!$N35/'Historical population and GDP'!$K35)</f>
        <v>#N/A</v>
      </c>
      <c r="N38" s="41" t="e">
        <f>IF(ISBLANK('3.1 Nominal capital stock'!N38),NA(),'3.1 Nominal capital stock'!N38/'Historical population and GDP'!$N35/'Historical population and GDP'!$K35)</f>
        <v>#N/A</v>
      </c>
      <c r="O38" s="41"/>
      <c r="P38" s="41">
        <f>IF(ISBLANK('3.1 Nominal capital stock'!P38),NA(),'3.1 Nominal capital stock'!P38/'Historical population and GDP'!$N35/'Historical population and GDP'!$K35)</f>
        <v>4219.0647046462891</v>
      </c>
      <c r="Q38" s="41">
        <f>IF(ISBLANK('3.1 Nominal capital stock'!Q38),NA(),'3.1 Nominal capital stock'!Q38/'Historical population and GDP'!$N35/'Historical population and GDP'!$K35)</f>
        <v>116.20929163684006</v>
      </c>
      <c r="R38" s="41">
        <f>IF(ISBLANK('3.1 Nominal capital stock'!R38),NA(),'3.1 Nominal capital stock'!R38/'Historical population and GDP'!$N35/'Historical population and GDP'!$K35)</f>
        <v>4335.2739962831292</v>
      </c>
      <c r="S38" s="13"/>
      <c r="T38" s="13"/>
      <c r="U38" s="13"/>
      <c r="V38" s="13"/>
      <c r="W38" s="13"/>
      <c r="X38" s="13"/>
      <c r="Y38" s="13"/>
      <c r="Z38" s="13"/>
      <c r="AA38" s="24"/>
      <c r="AB38" s="24"/>
    </row>
    <row r="39" spans="1:28">
      <c r="A39" s="4">
        <f t="shared" si="0"/>
        <v>1901</v>
      </c>
      <c r="B39" s="41" t="e">
        <f>IF(ISBLANK('3.1 Nominal capital stock'!B39),NA(),'3.1 Nominal capital stock'!B39/'Historical population and GDP'!$N36/'Historical population and GDP'!$K36)</f>
        <v>#N/A</v>
      </c>
      <c r="C39" s="41">
        <f>IF(ISBLANK('3.1 Nominal capital stock'!C39),NA(),'3.1 Nominal capital stock'!C39/'Historical population and GDP'!$N36/'Historical population and GDP'!$K36)</f>
        <v>1652.6973869487547</v>
      </c>
      <c r="D39" s="41">
        <f>IF(ISBLANK('3.1 Nominal capital stock'!D39),NA(),'3.1 Nominal capital stock'!D39/'Historical population and GDP'!$N36/'Historical population and GDP'!$K36)</f>
        <v>1652.6973869487547</v>
      </c>
      <c r="E39" s="41">
        <f>IF(ISBLANK('3.1 Nominal capital stock'!E39),NA(),'3.1 Nominal capital stock'!E39/'Historical population and GDP'!$N36/'Historical population and GDP'!$K36)</f>
        <v>1914.5589461353425</v>
      </c>
      <c r="F39" s="41" t="e">
        <f>IF(ISBLANK('3.1 Nominal capital stock'!F39),NA(),'3.1 Nominal capital stock'!F39/'Historical population and GDP'!$N36/'Historical population and GDP'!$K36)</f>
        <v>#N/A</v>
      </c>
      <c r="G39" s="41">
        <f>IF(ISBLANK('3.1 Nominal capital stock'!G39),NA(),'3.1 Nominal capital stock'!G39/'Historical population and GDP'!$N36/'Historical population and GDP'!$K36)</f>
        <v>223.52718660463393</v>
      </c>
      <c r="H39" s="41">
        <f>IF(ISBLANK('3.1 Nominal capital stock'!H39),NA(),'3.1 Nominal capital stock'!H39/'Historical population and GDP'!$N36/'Historical population and GDP'!$K36)</f>
        <v>111.58361972211999</v>
      </c>
      <c r="I39" s="41">
        <f>IF(ISBLANK('3.1 Nominal capital stock'!I39),NA(),'3.1 Nominal capital stock'!I39/'Historical population and GDP'!$N36/'Historical population and GDP'!$K36)</f>
        <v>108.34409527857457</v>
      </c>
      <c r="J39" s="51" t="e">
        <f>IF(ISBLANK('3.1 Nominal capital stock'!J39),NA(),'3.1 Nominal capital stock'!J39/'Historical population and GDP'!$N36/'Historical population and GDP'!$K36)</f>
        <v>#N/A</v>
      </c>
      <c r="K39" s="41" t="e">
        <f>IF(ISBLANK('3.1 Nominal capital stock'!K39),NA(),'3.1 Nominal capital stock'!K39/'Historical population and GDP'!$N36/'Historical population and GDP'!$K36)</f>
        <v>#N/A</v>
      </c>
      <c r="L39" s="41" t="e">
        <f>IF(ISBLANK('3.1 Nominal capital stock'!L39),NA(),'3.1 Nominal capital stock'!L39/'Historical population and GDP'!$N36/'Historical population and GDP'!$K36)</f>
        <v>#N/A</v>
      </c>
      <c r="M39" s="41" t="e">
        <f>IF(ISBLANK('3.1 Nominal capital stock'!M39),NA(),'3.1 Nominal capital stock'!M39/'Historical population and GDP'!$N36/'Historical population and GDP'!$K36)</f>
        <v>#N/A</v>
      </c>
      <c r="N39" s="41" t="e">
        <f>IF(ISBLANK('3.1 Nominal capital stock'!N39),NA(),'3.1 Nominal capital stock'!N39/'Historical population and GDP'!$N36/'Historical population and GDP'!$K36)</f>
        <v>#N/A</v>
      </c>
      <c r="O39" s="41"/>
      <c r="P39" s="41">
        <f>IF(ISBLANK('3.1 Nominal capital stock'!P39),NA(),'3.1 Nominal capital stock'!P39/'Historical population and GDP'!$N36/'Historical population and GDP'!$K36)</f>
        <v>3902.367139410851</v>
      </c>
      <c r="Q39" s="41">
        <f>IF(ISBLANK('3.1 Nominal capital stock'!Q39),NA(),'3.1 Nominal capital stock'!Q39/'Historical population and GDP'!$N36/'Historical population and GDP'!$K36)</f>
        <v>108.34409527857457</v>
      </c>
      <c r="R39" s="41">
        <f>IF(ISBLANK('3.1 Nominal capital stock'!R39),NA(),'3.1 Nominal capital stock'!R39/'Historical population and GDP'!$N36/'Historical population and GDP'!$K36)</f>
        <v>4010.711234689426</v>
      </c>
      <c r="S39" s="13"/>
      <c r="T39" s="13"/>
      <c r="U39" s="13"/>
      <c r="V39" s="13"/>
      <c r="W39" s="13"/>
      <c r="X39" s="13"/>
      <c r="Y39" s="13"/>
      <c r="Z39" s="13"/>
      <c r="AA39" s="24"/>
      <c r="AB39" s="24"/>
    </row>
    <row r="40" spans="1:28">
      <c r="A40" s="4">
        <f t="shared" si="0"/>
        <v>1902</v>
      </c>
      <c r="B40" s="41" t="e">
        <f>IF(ISBLANK('3.1 Nominal capital stock'!B40),NA(),'3.1 Nominal capital stock'!B40/'Historical population and GDP'!$N37/'Historical population and GDP'!$K37)</f>
        <v>#N/A</v>
      </c>
      <c r="C40" s="41">
        <f>IF(ISBLANK('3.1 Nominal capital stock'!C40),NA(),'3.1 Nominal capital stock'!C40/'Historical population and GDP'!$N37/'Historical population and GDP'!$K37)</f>
        <v>1827.700520656638</v>
      </c>
      <c r="D40" s="41">
        <f>IF(ISBLANK('3.1 Nominal capital stock'!D40),NA(),'3.1 Nominal capital stock'!D40/'Historical population and GDP'!$N37/'Historical population and GDP'!$K37)</f>
        <v>1827.700520656638</v>
      </c>
      <c r="E40" s="41">
        <f>IF(ISBLANK('3.1 Nominal capital stock'!E40),NA(),'3.1 Nominal capital stock'!E40/'Historical population and GDP'!$N37/'Historical population and GDP'!$K37)</f>
        <v>2294.7602935182776</v>
      </c>
      <c r="F40" s="41" t="e">
        <f>IF(ISBLANK('3.1 Nominal capital stock'!F40),NA(),'3.1 Nominal capital stock'!F40/'Historical population and GDP'!$N37/'Historical population and GDP'!$K37)</f>
        <v>#N/A</v>
      </c>
      <c r="G40" s="41">
        <f>IF(ISBLANK('3.1 Nominal capital stock'!G40),NA(),'3.1 Nominal capital stock'!G40/'Historical population and GDP'!$N37/'Historical population and GDP'!$K37)</f>
        <v>262.80774311242845</v>
      </c>
      <c r="H40" s="41">
        <f>IF(ISBLANK('3.1 Nominal capital stock'!H40),NA(),'3.1 Nominal capital stock'!H40/'Historical population and GDP'!$N37/'Historical population and GDP'!$K37)</f>
        <v>121.44247061424676</v>
      </c>
      <c r="I40" s="41">
        <f>IF(ISBLANK('3.1 Nominal capital stock'!I40),NA(),'3.1 Nominal capital stock'!I40/'Historical population and GDP'!$N37/'Historical population and GDP'!$K37)</f>
        <v>118.8438442815596</v>
      </c>
      <c r="J40" s="51" t="e">
        <f>IF(ISBLANK('3.1 Nominal capital stock'!J40),NA(),'3.1 Nominal capital stock'!J40/'Historical population and GDP'!$N37/'Historical population and GDP'!$K37)</f>
        <v>#N/A</v>
      </c>
      <c r="K40" s="41" t="e">
        <f>IF(ISBLANK('3.1 Nominal capital stock'!K40),NA(),'3.1 Nominal capital stock'!K40/'Historical population and GDP'!$N37/'Historical population and GDP'!$K37)</f>
        <v>#N/A</v>
      </c>
      <c r="L40" s="41" t="e">
        <f>IF(ISBLANK('3.1 Nominal capital stock'!L40),NA(),'3.1 Nominal capital stock'!L40/'Historical population and GDP'!$N37/'Historical population and GDP'!$K37)</f>
        <v>#N/A</v>
      </c>
      <c r="M40" s="41" t="e">
        <f>IF(ISBLANK('3.1 Nominal capital stock'!M40),NA(),'3.1 Nominal capital stock'!M40/'Historical population and GDP'!$N37/'Historical population and GDP'!$K37)</f>
        <v>#N/A</v>
      </c>
      <c r="N40" s="41" t="e">
        <f>IF(ISBLANK('3.1 Nominal capital stock'!N40),NA(),'3.1 Nominal capital stock'!N40/'Historical population and GDP'!$N37/'Historical population and GDP'!$K37)</f>
        <v>#N/A</v>
      </c>
      <c r="O40" s="41"/>
      <c r="P40" s="41">
        <f>IF(ISBLANK('3.1 Nominal capital stock'!P40),NA(),'3.1 Nominal capital stock'!P40/'Historical population and GDP'!$N37/'Historical population and GDP'!$K37)</f>
        <v>4506.7110279015906</v>
      </c>
      <c r="Q40" s="41">
        <f>IF(ISBLANK('3.1 Nominal capital stock'!Q40),NA(),'3.1 Nominal capital stock'!Q40/'Historical population and GDP'!$N37/'Historical population and GDP'!$K37)</f>
        <v>118.8438442815596</v>
      </c>
      <c r="R40" s="41">
        <f>IF(ISBLANK('3.1 Nominal capital stock'!R40),NA(),'3.1 Nominal capital stock'!R40/'Historical population and GDP'!$N37/'Historical population and GDP'!$K37)</f>
        <v>4625.5548721831501</v>
      </c>
      <c r="S40" s="13"/>
      <c r="T40" s="13"/>
      <c r="U40" s="13"/>
      <c r="V40" s="13"/>
      <c r="W40" s="13"/>
      <c r="X40" s="13"/>
      <c r="Y40" s="13"/>
      <c r="Z40" s="13"/>
      <c r="AA40" s="24"/>
      <c r="AB40" s="24"/>
    </row>
    <row r="41" spans="1:28">
      <c r="A41" s="4">
        <f t="shared" si="0"/>
        <v>1903</v>
      </c>
      <c r="B41" s="41" t="e">
        <f>IF(ISBLANK('3.1 Nominal capital stock'!B41),NA(),'3.1 Nominal capital stock'!B41/'Historical population and GDP'!$N38/'Historical population and GDP'!$K38)</f>
        <v>#N/A</v>
      </c>
      <c r="C41" s="41">
        <f>IF(ISBLANK('3.1 Nominal capital stock'!C41),NA(),'3.1 Nominal capital stock'!C41/'Historical population and GDP'!$N38/'Historical population and GDP'!$K38)</f>
        <v>1984.6488809736545</v>
      </c>
      <c r="D41" s="41">
        <f>IF(ISBLANK('3.1 Nominal capital stock'!D41),NA(),'3.1 Nominal capital stock'!D41/'Historical population and GDP'!$N38/'Historical population and GDP'!$K38)</f>
        <v>1984.6488809736545</v>
      </c>
      <c r="E41" s="41">
        <f>IF(ISBLANK('3.1 Nominal capital stock'!E41),NA(),'3.1 Nominal capital stock'!E41/'Historical population and GDP'!$N38/'Historical population and GDP'!$K38)</f>
        <v>2413.5111038403566</v>
      </c>
      <c r="F41" s="41" t="e">
        <f>IF(ISBLANK('3.1 Nominal capital stock'!F41),NA(),'3.1 Nominal capital stock'!F41/'Historical population and GDP'!$N38/'Historical population and GDP'!$K38)</f>
        <v>#N/A</v>
      </c>
      <c r="G41" s="41">
        <f>IF(ISBLANK('3.1 Nominal capital stock'!G41),NA(),'3.1 Nominal capital stock'!G41/'Historical population and GDP'!$N38/'Historical population and GDP'!$K38)</f>
        <v>299.69530081816936</v>
      </c>
      <c r="H41" s="41">
        <f>IF(ISBLANK('3.1 Nominal capital stock'!H41),NA(),'3.1 Nominal capital stock'!H41/'Historical population and GDP'!$N38/'Historical population and GDP'!$K38)</f>
        <v>130.74426573704932</v>
      </c>
      <c r="I41" s="41">
        <f>IF(ISBLANK('3.1 Nominal capital stock'!I41),NA(),'3.1 Nominal capital stock'!I41/'Historical population and GDP'!$N38/'Historical population and GDP'!$K38)</f>
        <v>130.91952614688449</v>
      </c>
      <c r="J41" s="51">
        <f>IF(ISBLANK('3.1 Nominal capital stock'!J41),NA(),'3.1 Nominal capital stock'!J41/'Historical population and GDP'!$N38/'Historical population and GDP'!$K38)</f>
        <v>34.175779917861412</v>
      </c>
      <c r="K41" s="41" t="e">
        <f>IF(ISBLANK('3.1 Nominal capital stock'!K41),NA(),'3.1 Nominal capital stock'!K41/'Historical population and GDP'!$N38/'Historical population and GDP'!$K38)</f>
        <v>#N/A</v>
      </c>
      <c r="L41" s="41">
        <f>IF(ISBLANK('3.1 Nominal capital stock'!L41),NA(),'3.1 Nominal capital stock'!L41/'Historical population and GDP'!$N38/'Historical population and GDP'!$K38)</f>
        <v>86.753902868417441</v>
      </c>
      <c r="M41" s="41" t="e">
        <f>IF(ISBLANK('3.1 Nominal capital stock'!M41),NA(),'3.1 Nominal capital stock'!M41/'Historical population and GDP'!$N38/'Historical population and GDP'!$K38)</f>
        <v>#N/A</v>
      </c>
      <c r="N41" s="41" t="e">
        <f>IF(ISBLANK('3.1 Nominal capital stock'!N41),NA(),'3.1 Nominal capital stock'!N41/'Historical population and GDP'!$N38/'Historical population and GDP'!$K38)</f>
        <v>#N/A</v>
      </c>
      <c r="O41" s="41"/>
      <c r="P41" s="41">
        <f>IF(ISBLANK('3.1 Nominal capital stock'!P41),NA(),'3.1 Nominal capital stock'!P41/'Historical population and GDP'!$N38/'Historical population and GDP'!$K38)</f>
        <v>4828.5995513692296</v>
      </c>
      <c r="Q41" s="41">
        <f>IF(ISBLANK('3.1 Nominal capital stock'!Q41),NA(),'3.1 Nominal capital stock'!Q41/'Historical population and GDP'!$N38/'Historical population and GDP'!$K38)</f>
        <v>251.84920893316337</v>
      </c>
      <c r="R41" s="41">
        <f>IF(ISBLANK('3.1 Nominal capital stock'!R41),NA(),'3.1 Nominal capital stock'!R41/'Historical population and GDP'!$N38/'Historical population and GDP'!$K38)</f>
        <v>5080.4487603023936</v>
      </c>
      <c r="S41" s="13"/>
      <c r="T41" s="13"/>
      <c r="U41" s="13"/>
      <c r="V41" s="13"/>
      <c r="W41" s="13"/>
      <c r="X41" s="13"/>
      <c r="Y41" s="13"/>
      <c r="Z41" s="13"/>
      <c r="AA41" s="24"/>
      <c r="AB41" s="24"/>
    </row>
    <row r="42" spans="1:28">
      <c r="A42" s="4">
        <f t="shared" si="0"/>
        <v>1904</v>
      </c>
      <c r="B42" s="41" t="e">
        <f>IF(ISBLANK('3.1 Nominal capital stock'!B42),NA(),'3.1 Nominal capital stock'!B42/'Historical population and GDP'!$N39/'Historical population and GDP'!$K39)</f>
        <v>#N/A</v>
      </c>
      <c r="C42" s="41">
        <f>IF(ISBLANK('3.1 Nominal capital stock'!C42),NA(),'3.1 Nominal capital stock'!C42/'Historical population and GDP'!$N39/'Historical population and GDP'!$K39)</f>
        <v>2019.8861906942727</v>
      </c>
      <c r="D42" s="41">
        <f>IF(ISBLANK('3.1 Nominal capital stock'!D42),NA(),'3.1 Nominal capital stock'!D42/'Historical population and GDP'!$N39/'Historical population and GDP'!$K39)</f>
        <v>2019.8861906942727</v>
      </c>
      <c r="E42" s="41">
        <f>IF(ISBLANK('3.1 Nominal capital stock'!E42),NA(),'3.1 Nominal capital stock'!E42/'Historical population and GDP'!$N39/'Historical population and GDP'!$K39)</f>
        <v>2849.5358643014974</v>
      </c>
      <c r="F42" s="41" t="e">
        <f>IF(ISBLANK('3.1 Nominal capital stock'!F42),NA(),'3.1 Nominal capital stock'!F42/'Historical population and GDP'!$N39/'Historical population and GDP'!$K39)</f>
        <v>#N/A</v>
      </c>
      <c r="G42" s="41">
        <f>IF(ISBLANK('3.1 Nominal capital stock'!G42),NA(),'3.1 Nominal capital stock'!G42/'Historical population and GDP'!$N39/'Historical population and GDP'!$K39)</f>
        <v>334.25933827196093</v>
      </c>
      <c r="H42" s="41">
        <f>IF(ISBLANK('3.1 Nominal capital stock'!H42),NA(),'3.1 Nominal capital stock'!H42/'Historical population and GDP'!$N39/'Historical population and GDP'!$K39)</f>
        <v>126.63863264540895</v>
      </c>
      <c r="I42" s="41">
        <f>IF(ISBLANK('3.1 Nominal capital stock'!I42),NA(),'3.1 Nominal capital stock'!I42/'Historical population and GDP'!$N39/'Historical population and GDP'!$K39)</f>
        <v>139.96901502913622</v>
      </c>
      <c r="J42" s="51">
        <f>IF(ISBLANK('3.1 Nominal capital stock'!J42),NA(),'3.1 Nominal capital stock'!J42/'Historical population and GDP'!$N39/'Historical population and GDP'!$K39)</f>
        <v>56.987384690434027</v>
      </c>
      <c r="K42" s="41" t="e">
        <f>IF(ISBLANK('3.1 Nominal capital stock'!K42),NA(),'3.1 Nominal capital stock'!K42/'Historical population and GDP'!$N39/'Historical population and GDP'!$K39)</f>
        <v>#N/A</v>
      </c>
      <c r="L42" s="41">
        <f>IF(ISBLANK('3.1 Nominal capital stock'!L42),NA(),'3.1 Nominal capital stock'!L42/'Historical population and GDP'!$N39/'Historical population and GDP'!$K39)</f>
        <v>166.46315001679415</v>
      </c>
      <c r="M42" s="41" t="e">
        <f>IF(ISBLANK('3.1 Nominal capital stock'!M42),NA(),'3.1 Nominal capital stock'!M42/'Historical population and GDP'!$N39/'Historical population and GDP'!$K39)</f>
        <v>#N/A</v>
      </c>
      <c r="N42" s="41" t="e">
        <f>IF(ISBLANK('3.1 Nominal capital stock'!N42),NA(),'3.1 Nominal capital stock'!N42/'Historical population and GDP'!$N39/'Historical population and GDP'!$K39)</f>
        <v>#N/A</v>
      </c>
      <c r="O42" s="41"/>
      <c r="P42" s="41">
        <f>IF(ISBLANK('3.1 Nominal capital stock'!P42),NA(),'3.1 Nominal capital stock'!P42/'Historical population and GDP'!$N39/'Historical population and GDP'!$K39)</f>
        <v>5330.3200259131409</v>
      </c>
      <c r="Q42" s="41">
        <f>IF(ISBLANK('3.1 Nominal capital stock'!Q42),NA(),'3.1 Nominal capital stock'!Q42/'Historical population and GDP'!$N39/'Historical population and GDP'!$K39)</f>
        <v>363.41954973636439</v>
      </c>
      <c r="R42" s="41">
        <f>IF(ISBLANK('3.1 Nominal capital stock'!R42),NA(),'3.1 Nominal capital stock'!R42/'Historical population and GDP'!$N39/'Historical population and GDP'!$K39)</f>
        <v>5693.7395756495052</v>
      </c>
      <c r="S42" s="13"/>
      <c r="T42" s="13"/>
      <c r="U42" s="13"/>
      <c r="V42" s="13"/>
      <c r="W42" s="13"/>
      <c r="X42" s="13"/>
      <c r="Y42" s="13"/>
      <c r="Z42" s="13"/>
      <c r="AA42" s="24"/>
      <c r="AB42" s="24"/>
    </row>
    <row r="43" spans="1:28">
      <c r="A43" s="4">
        <f t="shared" si="0"/>
        <v>1905</v>
      </c>
      <c r="B43" s="41" t="e">
        <f>IF(ISBLANK('3.1 Nominal capital stock'!B43),NA(),'3.1 Nominal capital stock'!B43/'Historical population and GDP'!$N40/'Historical population and GDP'!$K40)</f>
        <v>#N/A</v>
      </c>
      <c r="C43" s="41">
        <f>IF(ISBLANK('3.1 Nominal capital stock'!C43),NA(),'3.1 Nominal capital stock'!C43/'Historical population and GDP'!$N40/'Historical population and GDP'!$K40)</f>
        <v>2126.1901407979935</v>
      </c>
      <c r="D43" s="41">
        <f>IF(ISBLANK('3.1 Nominal capital stock'!D43),NA(),'3.1 Nominal capital stock'!D43/'Historical population and GDP'!$N40/'Historical population and GDP'!$K40)</f>
        <v>2126.1901407979935</v>
      </c>
      <c r="E43" s="41">
        <f>IF(ISBLANK('3.1 Nominal capital stock'!E43),NA(),'3.1 Nominal capital stock'!E43/'Historical population and GDP'!$N40/'Historical population and GDP'!$K40)</f>
        <v>2948.7534902444781</v>
      </c>
      <c r="F43" s="41" t="e">
        <f>IF(ISBLANK('3.1 Nominal capital stock'!F43),NA(),'3.1 Nominal capital stock'!F43/'Historical population and GDP'!$N40/'Historical population and GDP'!$K40)</f>
        <v>#N/A</v>
      </c>
      <c r="G43" s="41">
        <f>IF(ISBLANK('3.1 Nominal capital stock'!G43),NA(),'3.1 Nominal capital stock'!G43/'Historical population and GDP'!$N40/'Historical population and GDP'!$K40)</f>
        <v>398.53142590484271</v>
      </c>
      <c r="H43" s="41">
        <f>IF(ISBLANK('3.1 Nominal capital stock'!H43),NA(),'3.1 Nominal capital stock'!H43/'Historical population and GDP'!$N40/'Historical population and GDP'!$K40)</f>
        <v>139.5635343635636</v>
      </c>
      <c r="I43" s="41">
        <f>IF(ISBLANK('3.1 Nominal capital stock'!I43),NA(),'3.1 Nominal capital stock'!I43/'Historical population and GDP'!$N40/'Historical population and GDP'!$K40)</f>
        <v>154.55369175816858</v>
      </c>
      <c r="J43" s="51">
        <f>IF(ISBLANK('3.1 Nominal capital stock'!J43),NA(),'3.1 Nominal capital stock'!J43/'Historical population and GDP'!$N40/'Historical population and GDP'!$K40)</f>
        <v>87.356434472008331</v>
      </c>
      <c r="K43" s="41" t="e">
        <f>IF(ISBLANK('3.1 Nominal capital stock'!K43),NA(),'3.1 Nominal capital stock'!K43/'Historical population and GDP'!$N40/'Historical population and GDP'!$K40)</f>
        <v>#N/A</v>
      </c>
      <c r="L43" s="41">
        <f>IF(ISBLANK('3.1 Nominal capital stock'!L43),NA(),'3.1 Nominal capital stock'!L43/'Historical population and GDP'!$N40/'Historical population and GDP'!$K40)</f>
        <v>238.11951171659862</v>
      </c>
      <c r="M43" s="41" t="e">
        <f>IF(ISBLANK('3.1 Nominal capital stock'!M43),NA(),'3.1 Nominal capital stock'!M43/'Historical population and GDP'!$N40/'Historical population and GDP'!$K40)</f>
        <v>#N/A</v>
      </c>
      <c r="N43" s="41" t="e">
        <f>IF(ISBLANK('3.1 Nominal capital stock'!N43),NA(),'3.1 Nominal capital stock'!N43/'Historical population and GDP'!$N40/'Historical population and GDP'!$K40)</f>
        <v>#N/A</v>
      </c>
      <c r="O43" s="41"/>
      <c r="P43" s="41">
        <f>IF(ISBLANK('3.1 Nominal capital stock'!P43),NA(),'3.1 Nominal capital stock'!P43/'Historical population and GDP'!$N40/'Historical population and GDP'!$K40)</f>
        <v>5613.0385913108776</v>
      </c>
      <c r="Q43" s="41">
        <f>IF(ISBLANK('3.1 Nominal capital stock'!Q43),NA(),'3.1 Nominal capital stock'!Q43/'Historical population and GDP'!$N40/'Historical population and GDP'!$K40)</f>
        <v>480.02963794677555</v>
      </c>
      <c r="R43" s="41">
        <f>IF(ISBLANK('3.1 Nominal capital stock'!R43),NA(),'3.1 Nominal capital stock'!R43/'Historical population and GDP'!$N40/'Historical population and GDP'!$K40)</f>
        <v>6093.0682292576539</v>
      </c>
      <c r="S43" s="13"/>
      <c r="T43" s="13"/>
      <c r="U43" s="13"/>
      <c r="V43" s="13"/>
      <c r="W43" s="13"/>
      <c r="X43" s="13"/>
      <c r="Y43" s="13"/>
      <c r="Z43" s="13"/>
      <c r="AA43" s="24"/>
      <c r="AB43" s="24"/>
    </row>
    <row r="44" spans="1:28">
      <c r="A44" s="4">
        <f t="shared" si="0"/>
        <v>1906</v>
      </c>
      <c r="B44" s="41" t="e">
        <f>IF(ISBLANK('3.1 Nominal capital stock'!B44),NA(),'3.1 Nominal capital stock'!B44/'Historical population and GDP'!$N41/'Historical population and GDP'!$K41)</f>
        <v>#N/A</v>
      </c>
      <c r="C44" s="41">
        <f>IF(ISBLANK('3.1 Nominal capital stock'!C44),NA(),'3.1 Nominal capital stock'!C44/'Historical population and GDP'!$N41/'Historical population and GDP'!$K41)</f>
        <v>2201.612401371005</v>
      </c>
      <c r="D44" s="41">
        <f>IF(ISBLANK('3.1 Nominal capital stock'!D44),NA(),'3.1 Nominal capital stock'!D44/'Historical population and GDP'!$N41/'Historical population and GDP'!$K41)</f>
        <v>2201.612401371005</v>
      </c>
      <c r="E44" s="41">
        <f>IF(ISBLANK('3.1 Nominal capital stock'!E44),NA(),'3.1 Nominal capital stock'!E44/'Historical population and GDP'!$N41/'Historical population and GDP'!$K41)</f>
        <v>3067.9355445644123</v>
      </c>
      <c r="F44" s="41">
        <f>IF(ISBLANK('3.1 Nominal capital stock'!F44),NA(),'3.1 Nominal capital stock'!F44/'Historical population and GDP'!$N41/'Historical population and GDP'!$K41)</f>
        <v>39.311594334327054</v>
      </c>
      <c r="G44" s="41">
        <f>IF(ISBLANK('3.1 Nominal capital stock'!G44),NA(),'3.1 Nominal capital stock'!G44/'Historical population and GDP'!$N41/'Historical population and GDP'!$K41)</f>
        <v>438.46292767913332</v>
      </c>
      <c r="H44" s="41">
        <f>IF(ISBLANK('3.1 Nominal capital stock'!H44),NA(),'3.1 Nominal capital stock'!H44/'Historical population and GDP'!$N41/'Historical population and GDP'!$K41)</f>
        <v>162.95553004146362</v>
      </c>
      <c r="I44" s="41">
        <f>IF(ISBLANK('3.1 Nominal capital stock'!I44),NA(),'3.1 Nominal capital stock'!I44/'Historical population and GDP'!$N41/'Historical population and GDP'!$K41)</f>
        <v>160.01939436504085</v>
      </c>
      <c r="J44" s="51">
        <f>IF(ISBLANK('3.1 Nominal capital stock'!J44),NA(),'3.1 Nominal capital stock'!J44/'Historical population and GDP'!$N41/'Historical population and GDP'!$K41)</f>
        <v>134.24664787199654</v>
      </c>
      <c r="K44" s="41" t="e">
        <f>IF(ISBLANK('3.1 Nominal capital stock'!K44),NA(),'3.1 Nominal capital stock'!K44/'Historical population and GDP'!$N41/'Historical population and GDP'!$K41)</f>
        <v>#N/A</v>
      </c>
      <c r="L44" s="41">
        <f>IF(ISBLANK('3.1 Nominal capital stock'!L44),NA(),'3.1 Nominal capital stock'!L44/'Historical population and GDP'!$N41/'Historical population and GDP'!$K41)</f>
        <v>339.12367062682961</v>
      </c>
      <c r="M44" s="41" t="e">
        <f>IF(ISBLANK('3.1 Nominal capital stock'!M44),NA(),'3.1 Nominal capital stock'!M44/'Historical population and GDP'!$N41/'Historical population and GDP'!$K41)</f>
        <v>#N/A</v>
      </c>
      <c r="N44" s="41" t="e">
        <f>IF(ISBLANK('3.1 Nominal capital stock'!N44),NA(),'3.1 Nominal capital stock'!N44/'Historical population and GDP'!$N41/'Historical population and GDP'!$K41)</f>
        <v>#N/A</v>
      </c>
      <c r="O44" s="41"/>
      <c r="P44" s="41">
        <f>IF(ISBLANK('3.1 Nominal capital stock'!P44),NA(),'3.1 Nominal capital stock'!P44/'Historical population and GDP'!$N41/'Historical population and GDP'!$K41)</f>
        <v>5910.2779979903416</v>
      </c>
      <c r="Q44" s="41">
        <f>IF(ISBLANK('3.1 Nominal capital stock'!Q44),NA(),'3.1 Nominal capital stock'!Q44/'Historical population and GDP'!$N41/'Historical population and GDP'!$K41)</f>
        <v>633.38971286386698</v>
      </c>
      <c r="R44" s="41">
        <f>IF(ISBLANK('3.1 Nominal capital stock'!R44),NA(),'3.1 Nominal capital stock'!R44/'Historical population and GDP'!$N41/'Historical population and GDP'!$K41)</f>
        <v>6543.6677108542081</v>
      </c>
      <c r="S44" s="13"/>
      <c r="T44" s="13"/>
      <c r="U44" s="13"/>
      <c r="V44" s="13"/>
      <c r="W44" s="13"/>
      <c r="X44" s="13"/>
      <c r="Y44" s="13"/>
      <c r="Z44" s="13"/>
      <c r="AA44" s="24"/>
      <c r="AB44" s="24"/>
    </row>
    <row r="45" spans="1:28">
      <c r="A45" s="4">
        <f t="shared" si="0"/>
        <v>1907</v>
      </c>
      <c r="B45" s="41" t="e">
        <f>IF(ISBLANK('3.1 Nominal capital stock'!B45),NA(),'3.1 Nominal capital stock'!B45/'Historical population and GDP'!$N42/'Historical population and GDP'!$K42)</f>
        <v>#N/A</v>
      </c>
      <c r="C45" s="41">
        <f>IF(ISBLANK('3.1 Nominal capital stock'!C45),NA(),'3.1 Nominal capital stock'!C45/'Historical population and GDP'!$N42/'Historical population and GDP'!$K42)</f>
        <v>2277.0527447321174</v>
      </c>
      <c r="D45" s="41">
        <f>IF(ISBLANK('3.1 Nominal capital stock'!D45),NA(),'3.1 Nominal capital stock'!D45/'Historical population and GDP'!$N42/'Historical population and GDP'!$K42)</f>
        <v>2277.0527447321174</v>
      </c>
      <c r="E45" s="41">
        <f>IF(ISBLANK('3.1 Nominal capital stock'!E45),NA(),'3.1 Nominal capital stock'!E45/'Historical population and GDP'!$N42/'Historical population and GDP'!$K42)</f>
        <v>3240.6912538727802</v>
      </c>
      <c r="F45" s="41">
        <f>IF(ISBLANK('3.1 Nominal capital stock'!F45),NA(),'3.1 Nominal capital stock'!F45/'Historical population and GDP'!$N42/'Historical population and GDP'!$K42)</f>
        <v>72.923132750005436</v>
      </c>
      <c r="G45" s="41">
        <f>IF(ISBLANK('3.1 Nominal capital stock'!G45),NA(),'3.1 Nominal capital stock'!G45/'Historical population and GDP'!$N42/'Historical population and GDP'!$K42)</f>
        <v>509.34494472213868</v>
      </c>
      <c r="H45" s="41">
        <f>IF(ISBLANK('3.1 Nominal capital stock'!H45),NA(),'3.1 Nominal capital stock'!H45/'Historical population and GDP'!$N42/'Historical population and GDP'!$K42)</f>
        <v>186.69598537747564</v>
      </c>
      <c r="I45" s="41">
        <f>IF(ISBLANK('3.1 Nominal capital stock'!I45),NA(),'3.1 Nominal capital stock'!I45/'Historical population and GDP'!$N42/'Historical population and GDP'!$K42)</f>
        <v>171.37734042342635</v>
      </c>
      <c r="J45" s="51">
        <f>IF(ISBLANK('3.1 Nominal capital stock'!J45),NA(),'3.1 Nominal capital stock'!J45/'Historical population and GDP'!$N42/'Historical population and GDP'!$K42)</f>
        <v>160.68620279924613</v>
      </c>
      <c r="K45" s="41" t="e">
        <f>IF(ISBLANK('3.1 Nominal capital stock'!K45),NA(),'3.1 Nominal capital stock'!K45/'Historical population and GDP'!$N42/'Historical population and GDP'!$K42)</f>
        <v>#N/A</v>
      </c>
      <c r="L45" s="41">
        <f>IF(ISBLANK('3.1 Nominal capital stock'!L45),NA(),'3.1 Nominal capital stock'!L45/'Historical population and GDP'!$N42/'Historical population and GDP'!$K42)</f>
        <v>417.75221343438562</v>
      </c>
      <c r="M45" s="41" t="e">
        <f>IF(ISBLANK('3.1 Nominal capital stock'!M45),NA(),'3.1 Nominal capital stock'!M45/'Historical population and GDP'!$N42/'Historical population and GDP'!$K42)</f>
        <v>#N/A</v>
      </c>
      <c r="N45" s="41" t="e">
        <f>IF(ISBLANK('3.1 Nominal capital stock'!N45),NA(),'3.1 Nominal capital stock'!N45/'Historical population and GDP'!$N42/'Historical population and GDP'!$K42)</f>
        <v>#N/A</v>
      </c>
      <c r="O45" s="41"/>
      <c r="P45" s="41">
        <f>IF(ISBLANK('3.1 Nominal capital stock'!P45),NA(),'3.1 Nominal capital stock'!P45/'Historical population and GDP'!$N42/'Historical population and GDP'!$K42)</f>
        <v>6286.7080614545166</v>
      </c>
      <c r="Q45" s="41">
        <f>IF(ISBLANK('3.1 Nominal capital stock'!Q45),NA(),'3.1 Nominal capital stock'!Q45/'Historical population and GDP'!$N42/'Historical population and GDP'!$K42)</f>
        <v>749.81575665705816</v>
      </c>
      <c r="R45" s="41">
        <f>IF(ISBLANK('3.1 Nominal capital stock'!R45),NA(),'3.1 Nominal capital stock'!R45/'Historical population and GDP'!$N42/'Historical population and GDP'!$K42)</f>
        <v>7036.5238181115747</v>
      </c>
      <c r="S45" s="13"/>
      <c r="T45" s="13"/>
      <c r="U45" s="13"/>
      <c r="V45" s="13"/>
      <c r="W45" s="13"/>
      <c r="X45" s="13"/>
      <c r="Y45" s="13"/>
      <c r="Z45" s="13"/>
      <c r="AA45" s="24"/>
      <c r="AB45" s="24"/>
    </row>
    <row r="46" spans="1:28">
      <c r="A46" s="4">
        <f t="shared" si="0"/>
        <v>1908</v>
      </c>
      <c r="B46" s="41" t="e">
        <f>IF(ISBLANK('3.1 Nominal capital stock'!B46),NA(),'3.1 Nominal capital stock'!B46/'Historical population and GDP'!$N43/'Historical population and GDP'!$K43)</f>
        <v>#N/A</v>
      </c>
      <c r="C46" s="41">
        <f>IF(ISBLANK('3.1 Nominal capital stock'!C46),NA(),'3.1 Nominal capital stock'!C46/'Historical population and GDP'!$N43/'Historical population and GDP'!$K43)</f>
        <v>2332.1622311776714</v>
      </c>
      <c r="D46" s="41">
        <f>IF(ISBLANK('3.1 Nominal capital stock'!D46),NA(),'3.1 Nominal capital stock'!D46/'Historical population and GDP'!$N43/'Historical population and GDP'!$K43)</f>
        <v>2332.1622311776714</v>
      </c>
      <c r="E46" s="41">
        <f>IF(ISBLANK('3.1 Nominal capital stock'!E46),NA(),'3.1 Nominal capital stock'!E46/'Historical population and GDP'!$N43/'Historical population and GDP'!$K43)</f>
        <v>3285.0030797013915</v>
      </c>
      <c r="F46" s="41">
        <f>IF(ISBLANK('3.1 Nominal capital stock'!F46),NA(),'3.1 Nominal capital stock'!F46/'Historical population and GDP'!$N43/'Historical population and GDP'!$K43)</f>
        <v>99.420210722169514</v>
      </c>
      <c r="G46" s="41">
        <f>IF(ISBLANK('3.1 Nominal capital stock'!G46),NA(),'3.1 Nominal capital stock'!G46/'Historical population and GDP'!$N43/'Historical population and GDP'!$K43)</f>
        <v>543.97714680188585</v>
      </c>
      <c r="H46" s="41">
        <f>IF(ISBLANK('3.1 Nominal capital stock'!H46),NA(),'3.1 Nominal capital stock'!H46/'Historical population and GDP'!$N43/'Historical population and GDP'!$K43)</f>
        <v>214.92535538244039</v>
      </c>
      <c r="I46" s="41">
        <f>IF(ISBLANK('3.1 Nominal capital stock'!I46),NA(),'3.1 Nominal capital stock'!I46/'Historical population and GDP'!$N43/'Historical population and GDP'!$K43)</f>
        <v>179.07893117752877</v>
      </c>
      <c r="J46" s="51">
        <f>IF(ISBLANK('3.1 Nominal capital stock'!J46),NA(),'3.1 Nominal capital stock'!J46/'Historical population and GDP'!$N43/'Historical population and GDP'!$K43)</f>
        <v>181.07039918891272</v>
      </c>
      <c r="K46" s="41" t="e">
        <f>IF(ISBLANK('3.1 Nominal capital stock'!K46),NA(),'3.1 Nominal capital stock'!K46/'Historical population and GDP'!$N43/'Historical population and GDP'!$K43)</f>
        <v>#N/A</v>
      </c>
      <c r="L46" s="41">
        <f>IF(ISBLANK('3.1 Nominal capital stock'!L46),NA(),'3.1 Nominal capital stock'!L46/'Historical population and GDP'!$N43/'Historical population and GDP'!$K43)</f>
        <v>501.84993886876316</v>
      </c>
      <c r="M46" s="41" t="e">
        <f>IF(ISBLANK('3.1 Nominal capital stock'!M46),NA(),'3.1 Nominal capital stock'!M46/'Historical population and GDP'!$N43/'Historical population and GDP'!$K43)</f>
        <v>#N/A</v>
      </c>
      <c r="N46" s="41" t="e">
        <f>IF(ISBLANK('3.1 Nominal capital stock'!N46),NA(),'3.1 Nominal capital stock'!N46/'Historical population and GDP'!$N43/'Historical population and GDP'!$K43)</f>
        <v>#N/A</v>
      </c>
      <c r="O46" s="41"/>
      <c r="P46" s="41">
        <f>IF(ISBLANK('3.1 Nominal capital stock'!P46),NA(),'3.1 Nominal capital stock'!P46/'Historical population and GDP'!$N43/'Historical population and GDP'!$K43)</f>
        <v>6475.4880237855587</v>
      </c>
      <c r="Q46" s="41">
        <f>IF(ISBLANK('3.1 Nominal capital stock'!Q46),NA(),'3.1 Nominal capital stock'!Q46/'Historical population and GDP'!$N43/'Historical population and GDP'!$K43)</f>
        <v>861.99926923520468</v>
      </c>
      <c r="R46" s="41">
        <f>IF(ISBLANK('3.1 Nominal capital stock'!R46),NA(),'3.1 Nominal capital stock'!R46/'Historical population and GDP'!$N43/'Historical population and GDP'!$K43)</f>
        <v>7337.4872930207639</v>
      </c>
      <c r="S46" s="13"/>
      <c r="T46" s="13"/>
      <c r="U46" s="13"/>
      <c r="V46" s="13"/>
      <c r="W46" s="13"/>
      <c r="X46" s="13"/>
      <c r="Y46" s="13"/>
      <c r="Z46" s="13"/>
      <c r="AA46" s="24"/>
      <c r="AB46" s="24"/>
    </row>
    <row r="47" spans="1:28">
      <c r="A47" s="4">
        <f t="shared" si="0"/>
        <v>1909</v>
      </c>
      <c r="B47" s="41" t="e">
        <f>IF(ISBLANK('3.1 Nominal capital stock'!B47),NA(),'3.1 Nominal capital stock'!B47/'Historical population and GDP'!$N44/'Historical population and GDP'!$K44)</f>
        <v>#N/A</v>
      </c>
      <c r="C47" s="41">
        <f>IF(ISBLANK('3.1 Nominal capital stock'!C47),NA(),'3.1 Nominal capital stock'!C47/'Historical population and GDP'!$N44/'Historical population and GDP'!$K44)</f>
        <v>2249.4034186552853</v>
      </c>
      <c r="D47" s="41">
        <f>IF(ISBLANK('3.1 Nominal capital stock'!D47),NA(),'3.1 Nominal capital stock'!D47/'Historical population and GDP'!$N44/'Historical population and GDP'!$K44)</f>
        <v>2249.4034186552853</v>
      </c>
      <c r="E47" s="41">
        <f>IF(ISBLANK('3.1 Nominal capital stock'!E47),NA(),'3.1 Nominal capital stock'!E47/'Historical population and GDP'!$N44/'Historical population and GDP'!$K44)</f>
        <v>3495.6650452711988</v>
      </c>
      <c r="F47" s="41">
        <f>IF(ISBLANK('3.1 Nominal capital stock'!F47),NA(),'3.1 Nominal capital stock'!F47/'Historical population and GDP'!$N44/'Historical population and GDP'!$K44)</f>
        <v>118.43554404057481</v>
      </c>
      <c r="G47" s="41">
        <f>IF(ISBLANK('3.1 Nominal capital stock'!G47),NA(),'3.1 Nominal capital stock'!G47/'Historical population and GDP'!$N44/'Historical population and GDP'!$K44)</f>
        <v>576.91915317924179</v>
      </c>
      <c r="H47" s="41">
        <f>IF(ISBLANK('3.1 Nominal capital stock'!H47),NA(),'3.1 Nominal capital stock'!H47/'Historical population and GDP'!$N44/'Historical population and GDP'!$K44)</f>
        <v>231.78489907327216</v>
      </c>
      <c r="I47" s="41">
        <f>IF(ISBLANK('3.1 Nominal capital stock'!I47),NA(),'3.1 Nominal capital stock'!I47/'Historical population and GDP'!$N44/'Historical population and GDP'!$K44)</f>
        <v>183.53876334140611</v>
      </c>
      <c r="J47" s="51">
        <f>IF(ISBLANK('3.1 Nominal capital stock'!J47),NA(),'3.1 Nominal capital stock'!J47/'Historical population and GDP'!$N44/'Historical population and GDP'!$K44)</f>
        <v>192.54858386964614</v>
      </c>
      <c r="K47" s="41" t="e">
        <f>IF(ISBLANK('3.1 Nominal capital stock'!K47),NA(),'3.1 Nominal capital stock'!K47/'Historical population and GDP'!$N44/'Historical population and GDP'!$K44)</f>
        <v>#N/A</v>
      </c>
      <c r="L47" s="41">
        <f>IF(ISBLANK('3.1 Nominal capital stock'!L47),NA(),'3.1 Nominal capital stock'!L47/'Historical population and GDP'!$N44/'Historical population and GDP'!$K44)</f>
        <v>565.00293893221453</v>
      </c>
      <c r="M47" s="41" t="e">
        <f>IF(ISBLANK('3.1 Nominal capital stock'!M47),NA(),'3.1 Nominal capital stock'!M47/'Historical population and GDP'!$N44/'Historical population and GDP'!$K44)</f>
        <v>#N/A</v>
      </c>
      <c r="N47" s="41" t="e">
        <f>IF(ISBLANK('3.1 Nominal capital stock'!N47),NA(),'3.1 Nominal capital stock'!N47/'Historical population and GDP'!$N44/'Historical population and GDP'!$K44)</f>
        <v>#N/A</v>
      </c>
      <c r="O47" s="41"/>
      <c r="P47" s="41">
        <f>IF(ISBLANK('3.1 Nominal capital stock'!P47),NA(),'3.1 Nominal capital stock'!P47/'Historical population and GDP'!$N44/'Historical population and GDP'!$K44)</f>
        <v>6672.2080602195729</v>
      </c>
      <c r="Q47" s="41">
        <f>IF(ISBLANK('3.1 Nominal capital stock'!Q47),NA(),'3.1 Nominal capital stock'!Q47/'Historical population and GDP'!$N44/'Historical population and GDP'!$K44)</f>
        <v>941.09028614326689</v>
      </c>
      <c r="R47" s="41">
        <f>IF(ISBLANK('3.1 Nominal capital stock'!R47),NA(),'3.1 Nominal capital stock'!R47/'Historical population and GDP'!$N44/'Historical population and GDP'!$K44)</f>
        <v>7613.2983463628398</v>
      </c>
      <c r="S47" s="13"/>
      <c r="T47" s="13"/>
      <c r="U47" s="13"/>
      <c r="V47" s="13"/>
      <c r="W47" s="13"/>
      <c r="X47" s="13"/>
      <c r="Y47" s="13"/>
      <c r="Z47" s="13"/>
      <c r="AA47" s="24"/>
      <c r="AB47" s="24"/>
    </row>
    <row r="48" spans="1:28">
      <c r="A48" s="4">
        <f t="shared" si="0"/>
        <v>1910</v>
      </c>
      <c r="B48" s="41" t="e">
        <f>IF(ISBLANK('3.1 Nominal capital stock'!B48),NA(),'3.1 Nominal capital stock'!B48/'Historical population and GDP'!$N45/'Historical population and GDP'!$K45)</f>
        <v>#N/A</v>
      </c>
      <c r="C48" s="41">
        <f>IF(ISBLANK('3.1 Nominal capital stock'!C48),NA(),'3.1 Nominal capital stock'!C48/'Historical population and GDP'!$N45/'Historical population and GDP'!$K45)</f>
        <v>2409.865234327322</v>
      </c>
      <c r="D48" s="41">
        <f>IF(ISBLANK('3.1 Nominal capital stock'!D48),NA(),'3.1 Nominal capital stock'!D48/'Historical population and GDP'!$N45/'Historical population and GDP'!$K45)</f>
        <v>2409.865234327322</v>
      </c>
      <c r="E48" s="41">
        <f>IF(ISBLANK('3.1 Nominal capital stock'!E48),NA(),'3.1 Nominal capital stock'!E48/'Historical population and GDP'!$N45/'Historical population and GDP'!$K45)</f>
        <v>3723.7405608859553</v>
      </c>
      <c r="F48" s="41">
        <f>IF(ISBLANK('3.1 Nominal capital stock'!F48),NA(),'3.1 Nominal capital stock'!F48/'Historical population and GDP'!$N45/'Historical population and GDP'!$K45)</f>
        <v>144.52774432452048</v>
      </c>
      <c r="G48" s="41">
        <f>IF(ISBLANK('3.1 Nominal capital stock'!G48),NA(),'3.1 Nominal capital stock'!G48/'Historical population and GDP'!$N45/'Historical population and GDP'!$K45)</f>
        <v>674.51142028345839</v>
      </c>
      <c r="H48" s="41">
        <f>IF(ISBLANK('3.1 Nominal capital stock'!H48),NA(),'3.1 Nominal capital stock'!H48/'Historical population and GDP'!$N45/'Historical population and GDP'!$K45)</f>
        <v>260.47078845973118</v>
      </c>
      <c r="I48" s="41">
        <f>IF(ISBLANK('3.1 Nominal capital stock'!I48),NA(),'3.1 Nominal capital stock'!I48/'Historical population and GDP'!$N45/'Historical population and GDP'!$K45)</f>
        <v>199.07201917555042</v>
      </c>
      <c r="J48" s="51">
        <f>IF(ISBLANK('3.1 Nominal capital stock'!J48),NA(),'3.1 Nominal capital stock'!J48/'Historical population and GDP'!$N45/'Historical population and GDP'!$K45)</f>
        <v>221.09390554588603</v>
      </c>
      <c r="K48" s="41" t="e">
        <f>IF(ISBLANK('3.1 Nominal capital stock'!K48),NA(),'3.1 Nominal capital stock'!K48/'Historical population and GDP'!$N45/'Historical population and GDP'!$K45)</f>
        <v>#N/A</v>
      </c>
      <c r="L48" s="41">
        <f>IF(ISBLANK('3.1 Nominal capital stock'!L48),NA(),'3.1 Nominal capital stock'!L48/'Historical population and GDP'!$N45/'Historical population and GDP'!$K45)</f>
        <v>680.34503256699099</v>
      </c>
      <c r="M48" s="41" t="e">
        <f>IF(ISBLANK('3.1 Nominal capital stock'!M48),NA(),'3.1 Nominal capital stock'!M48/'Historical population and GDP'!$N45/'Historical population and GDP'!$K45)</f>
        <v>#N/A</v>
      </c>
      <c r="N48" s="41" t="e">
        <f>IF(ISBLANK('3.1 Nominal capital stock'!N48),NA(),'3.1 Nominal capital stock'!N48/'Historical population and GDP'!$N45/'Historical population and GDP'!$K45)</f>
        <v>#N/A</v>
      </c>
      <c r="O48" s="41"/>
      <c r="P48" s="41">
        <f>IF(ISBLANK('3.1 Nominal capital stock'!P48),NA(),'3.1 Nominal capital stock'!P48/'Historical population and GDP'!$N45/'Historical population and GDP'!$K45)</f>
        <v>7213.1157482809876</v>
      </c>
      <c r="Q48" s="41">
        <f>IF(ISBLANK('3.1 Nominal capital stock'!Q48),NA(),'3.1 Nominal capital stock'!Q48/'Historical population and GDP'!$N45/'Historical population and GDP'!$K45)</f>
        <v>1100.5109572884276</v>
      </c>
      <c r="R48" s="41">
        <f>IF(ISBLANK('3.1 Nominal capital stock'!R48),NA(),'3.1 Nominal capital stock'!R48/'Historical population and GDP'!$N45/'Historical population and GDP'!$K45)</f>
        <v>8313.6267055694152</v>
      </c>
      <c r="S48" s="13"/>
      <c r="T48" s="13"/>
      <c r="U48" s="13"/>
      <c r="V48" s="13"/>
      <c r="W48" s="13"/>
      <c r="X48" s="13"/>
      <c r="Y48" s="13"/>
      <c r="Z48" s="13"/>
      <c r="AA48" s="24"/>
      <c r="AB48" s="24"/>
    </row>
    <row r="49" spans="1:28">
      <c r="A49" s="4">
        <f t="shared" si="0"/>
        <v>1911</v>
      </c>
      <c r="B49" s="41" t="e">
        <f>IF(ISBLANK('3.1 Nominal capital stock'!B49),NA(),'3.1 Nominal capital stock'!B49/'Historical population and GDP'!$N46/'Historical population and GDP'!$K46)</f>
        <v>#N/A</v>
      </c>
      <c r="C49" s="41">
        <f>IF(ISBLANK('3.1 Nominal capital stock'!C49),NA(),'3.1 Nominal capital stock'!C49/'Historical population and GDP'!$N46/'Historical population and GDP'!$K46)</f>
        <v>2472.4943234259295</v>
      </c>
      <c r="D49" s="41">
        <f>IF(ISBLANK('3.1 Nominal capital stock'!D49),NA(),'3.1 Nominal capital stock'!D49/'Historical population and GDP'!$N46/'Historical population and GDP'!$K46)</f>
        <v>2472.4943234259295</v>
      </c>
      <c r="E49" s="41">
        <f>IF(ISBLANK('3.1 Nominal capital stock'!E49),NA(),'3.1 Nominal capital stock'!E49/'Historical population and GDP'!$N46/'Historical population and GDP'!$K46)</f>
        <v>3715.9911491540493</v>
      </c>
      <c r="F49" s="41">
        <f>IF(ISBLANK('3.1 Nominal capital stock'!F49),NA(),'3.1 Nominal capital stock'!F49/'Historical population and GDP'!$N46/'Historical population and GDP'!$K46)</f>
        <v>291.85281074870318</v>
      </c>
      <c r="G49" s="41">
        <f>IF(ISBLANK('3.1 Nominal capital stock'!G49),NA(),'3.1 Nominal capital stock'!G49/'Historical population and GDP'!$N46/'Historical population and GDP'!$K46)</f>
        <v>728.98601720704119</v>
      </c>
      <c r="H49" s="41">
        <f>IF(ISBLANK('3.1 Nominal capital stock'!H49),NA(),'3.1 Nominal capital stock'!H49/'Historical population and GDP'!$N46/'Historical population and GDP'!$K46)</f>
        <v>271.89828999411895</v>
      </c>
      <c r="I49" s="41">
        <f>IF(ISBLANK('3.1 Nominal capital stock'!I49),NA(),'3.1 Nominal capital stock'!I49/'Historical population and GDP'!$N46/'Historical population and GDP'!$K46)</f>
        <v>215.62367031212599</v>
      </c>
      <c r="J49" s="51">
        <f>IF(ISBLANK('3.1 Nominal capital stock'!J49),NA(),'3.1 Nominal capital stock'!J49/'Historical population and GDP'!$N46/'Historical population and GDP'!$K46)</f>
        <v>235.57819106671022</v>
      </c>
      <c r="K49" s="41" t="e">
        <f>IF(ISBLANK('3.1 Nominal capital stock'!K49),NA(),'3.1 Nominal capital stock'!K49/'Historical population and GDP'!$N46/'Historical population and GDP'!$K46)</f>
        <v>#N/A</v>
      </c>
      <c r="L49" s="41">
        <f>IF(ISBLANK('3.1 Nominal capital stock'!L49),NA(),'3.1 Nominal capital stock'!L49/'Historical population and GDP'!$N46/'Historical population and GDP'!$K46)</f>
        <v>800.19063802915468</v>
      </c>
      <c r="M49" s="41" t="e">
        <f>IF(ISBLANK('3.1 Nominal capital stock'!M49),NA(),'3.1 Nominal capital stock'!M49/'Historical population and GDP'!$N46/'Historical population and GDP'!$K46)</f>
        <v>#N/A</v>
      </c>
      <c r="N49" s="41" t="e">
        <f>IF(ISBLANK('3.1 Nominal capital stock'!N49),NA(),'3.1 Nominal capital stock'!N49/'Historical population and GDP'!$N46/'Historical population and GDP'!$K46)</f>
        <v>#N/A</v>
      </c>
      <c r="O49" s="41"/>
      <c r="P49" s="41">
        <f>IF(ISBLANK('3.1 Nominal capital stock'!P49),NA(),'3.1 Nominal capital stock'!P49/'Historical population and GDP'!$N46/'Historical population and GDP'!$K46)</f>
        <v>7481.2225905298419</v>
      </c>
      <c r="Q49" s="41">
        <f>IF(ISBLANK('3.1 Nominal capital stock'!Q49),NA(),'3.1 Nominal capital stock'!Q49/'Historical population and GDP'!$N46/'Historical population and GDP'!$K46)</f>
        <v>1251.392499407991</v>
      </c>
      <c r="R49" s="41">
        <f>IF(ISBLANK('3.1 Nominal capital stock'!R49),NA(),'3.1 Nominal capital stock'!R49/'Historical population and GDP'!$N46/'Historical population and GDP'!$K46)</f>
        <v>8732.6150899378335</v>
      </c>
      <c r="S49" s="13"/>
      <c r="T49" s="13"/>
      <c r="U49" s="13"/>
      <c r="V49" s="13"/>
      <c r="W49" s="13"/>
      <c r="X49" s="13"/>
      <c r="Y49" s="13"/>
      <c r="Z49" s="13"/>
      <c r="AA49" s="24"/>
      <c r="AB49" s="24"/>
    </row>
    <row r="50" spans="1:28">
      <c r="A50" s="4">
        <f t="shared" si="0"/>
        <v>1912</v>
      </c>
      <c r="B50" s="41" t="e">
        <f>IF(ISBLANK('3.1 Nominal capital stock'!B50),NA(),'3.1 Nominal capital stock'!B50/'Historical population and GDP'!$N47/'Historical population and GDP'!$K47)</f>
        <v>#N/A</v>
      </c>
      <c r="C50" s="41">
        <f>IF(ISBLANK('3.1 Nominal capital stock'!C50),NA(),'3.1 Nominal capital stock'!C50/'Historical population and GDP'!$N47/'Historical population and GDP'!$K47)</f>
        <v>2476.4748892543112</v>
      </c>
      <c r="D50" s="41">
        <f>IF(ISBLANK('3.1 Nominal capital stock'!D50),NA(),'3.1 Nominal capital stock'!D50/'Historical population and GDP'!$N47/'Historical population and GDP'!$K47)</f>
        <v>2476.4748892543112</v>
      </c>
      <c r="E50" s="41">
        <f>IF(ISBLANK('3.1 Nominal capital stock'!E50),NA(),'3.1 Nominal capital stock'!E50/'Historical population and GDP'!$N47/'Historical population and GDP'!$K47)</f>
        <v>3625.680815651514</v>
      </c>
      <c r="F50" s="41">
        <f>IF(ISBLANK('3.1 Nominal capital stock'!F50),NA(),'3.1 Nominal capital stock'!F50/'Historical population and GDP'!$N47/'Historical population and GDP'!$K47)</f>
        <v>410.99746179869533</v>
      </c>
      <c r="G50" s="41">
        <f>IF(ISBLANK('3.1 Nominal capital stock'!G50),NA(),'3.1 Nominal capital stock'!G50/'Historical population and GDP'!$N47/'Historical population and GDP'!$K47)</f>
        <v>799.53531099255349</v>
      </c>
      <c r="H50" s="41">
        <f>IF(ISBLANK('3.1 Nominal capital stock'!H50),NA(),'3.1 Nominal capital stock'!H50/'Historical population and GDP'!$N47/'Historical population and GDP'!$K47)</f>
        <v>276.91222966083564</v>
      </c>
      <c r="I50" s="41">
        <f>IF(ISBLANK('3.1 Nominal capital stock'!I50),NA(),'3.1 Nominal capital stock'!I50/'Historical population and GDP'!$N47/'Historical population and GDP'!$K47)</f>
        <v>233.74135752818472</v>
      </c>
      <c r="J50" s="51">
        <f>IF(ISBLANK('3.1 Nominal capital stock'!J50),NA(),'3.1 Nominal capital stock'!J50/'Historical population and GDP'!$N47/'Historical population and GDP'!$K47)</f>
        <v>247.72818214437069</v>
      </c>
      <c r="K50" s="41" t="e">
        <f>IF(ISBLANK('3.1 Nominal capital stock'!K50),NA(),'3.1 Nominal capital stock'!K50/'Historical population and GDP'!$N47/'Historical population and GDP'!$K47)</f>
        <v>#N/A</v>
      </c>
      <c r="L50" s="41">
        <f>IF(ISBLANK('3.1 Nominal capital stock'!L50),NA(),'3.1 Nominal capital stock'!L50/'Historical population and GDP'!$N47/'Historical population and GDP'!$K47)</f>
        <v>834.77134992948356</v>
      </c>
      <c r="M50" s="41" t="e">
        <f>IF(ISBLANK('3.1 Nominal capital stock'!M50),NA(),'3.1 Nominal capital stock'!M50/'Historical population and GDP'!$N47/'Historical population and GDP'!$K47)</f>
        <v>#N/A</v>
      </c>
      <c r="N50" s="41" t="e">
        <f>IF(ISBLANK('3.1 Nominal capital stock'!N50),NA(),'3.1 Nominal capital stock'!N50/'Historical population and GDP'!$N47/'Historical population and GDP'!$K47)</f>
        <v>#N/A</v>
      </c>
      <c r="O50" s="41"/>
      <c r="P50" s="41">
        <f>IF(ISBLANK('3.1 Nominal capital stock'!P50),NA(),'3.1 Nominal capital stock'!P50/'Historical population and GDP'!$N47/'Historical population and GDP'!$K47)</f>
        <v>7589.6007073579103</v>
      </c>
      <c r="Q50" s="41">
        <f>IF(ISBLANK('3.1 Nominal capital stock'!Q50),NA(),'3.1 Nominal capital stock'!Q50/'Historical population and GDP'!$N47/'Historical population and GDP'!$K47)</f>
        <v>1316.240889602039</v>
      </c>
      <c r="R50" s="41">
        <f>IF(ISBLANK('3.1 Nominal capital stock'!R50),NA(),'3.1 Nominal capital stock'!R50/'Historical population and GDP'!$N47/'Historical population and GDP'!$K47)</f>
        <v>8905.84159695995</v>
      </c>
      <c r="S50" s="13"/>
      <c r="T50" s="13"/>
      <c r="U50" s="13"/>
      <c r="V50" s="13"/>
      <c r="W50" s="13"/>
      <c r="X50" s="13"/>
      <c r="Y50" s="13"/>
      <c r="Z50" s="13"/>
      <c r="AA50" s="24"/>
      <c r="AB50" s="24"/>
    </row>
    <row r="51" spans="1:28">
      <c r="A51" s="4">
        <f t="shared" si="0"/>
        <v>1913</v>
      </c>
      <c r="B51" s="41" t="e">
        <f>IF(ISBLANK('3.1 Nominal capital stock'!B51),NA(),'3.1 Nominal capital stock'!B51/'Historical population and GDP'!$N48/'Historical population and GDP'!$K48)</f>
        <v>#N/A</v>
      </c>
      <c r="C51" s="41">
        <f>IF(ISBLANK('3.1 Nominal capital stock'!C51),NA(),'3.1 Nominal capital stock'!C51/'Historical population and GDP'!$N48/'Historical population and GDP'!$K48)</f>
        <v>2506.6118909146553</v>
      </c>
      <c r="D51" s="41">
        <f>IF(ISBLANK('3.1 Nominal capital stock'!D51),NA(),'3.1 Nominal capital stock'!D51/'Historical population and GDP'!$N48/'Historical population and GDP'!$K48)</f>
        <v>2506.6118909146553</v>
      </c>
      <c r="E51" s="41">
        <f>IF(ISBLANK('3.1 Nominal capital stock'!E51),NA(),'3.1 Nominal capital stock'!E51/'Historical population and GDP'!$N48/'Historical population and GDP'!$K48)</f>
        <v>3544.6064688936858</v>
      </c>
      <c r="F51" s="41">
        <f>IF(ISBLANK('3.1 Nominal capital stock'!F51),NA(),'3.1 Nominal capital stock'!F51/'Historical population and GDP'!$N48/'Historical population and GDP'!$K48)</f>
        <v>509.82818514945507</v>
      </c>
      <c r="G51" s="41">
        <f>IF(ISBLANK('3.1 Nominal capital stock'!G51),NA(),'3.1 Nominal capital stock'!G51/'Historical population and GDP'!$N48/'Historical population and GDP'!$K48)</f>
        <v>914.69939442758096</v>
      </c>
      <c r="H51" s="41">
        <f>IF(ISBLANK('3.1 Nominal capital stock'!H51),NA(),'3.1 Nominal capital stock'!H51/'Historical population and GDP'!$N48/'Historical population and GDP'!$K48)</f>
        <v>296.27260351287208</v>
      </c>
      <c r="I51" s="41">
        <f>IF(ISBLANK('3.1 Nominal capital stock'!I51),NA(),'3.1 Nominal capital stock'!I51/'Historical population and GDP'!$N48/'Historical population and GDP'!$K48)</f>
        <v>249.84182236533246</v>
      </c>
      <c r="J51" s="51">
        <f>IF(ISBLANK('3.1 Nominal capital stock'!J51),NA(),'3.1 Nominal capital stock'!J51/'Historical population and GDP'!$N48/'Historical population and GDP'!$K48)</f>
        <v>263.75805088854463</v>
      </c>
      <c r="K51" s="41" t="e">
        <f>IF(ISBLANK('3.1 Nominal capital stock'!K51),NA(),'3.1 Nominal capital stock'!K51/'Historical population and GDP'!$N48/'Historical population and GDP'!$K48)</f>
        <v>#N/A</v>
      </c>
      <c r="L51" s="41">
        <f>IF(ISBLANK('3.1 Nominal capital stock'!L51),NA(),'3.1 Nominal capital stock'!L51/'Historical population and GDP'!$N48/'Historical population and GDP'!$K48)</f>
        <v>833.67312928775698</v>
      </c>
      <c r="M51" s="41" t="e">
        <f>IF(ISBLANK('3.1 Nominal capital stock'!M51),NA(),'3.1 Nominal capital stock'!M51/'Historical population and GDP'!$N48/'Historical population and GDP'!$K48)</f>
        <v>#N/A</v>
      </c>
      <c r="N51" s="41" t="e">
        <f>IF(ISBLANK('3.1 Nominal capital stock'!N51),NA(),'3.1 Nominal capital stock'!N51/'Historical population and GDP'!$N48/'Historical population and GDP'!$K48)</f>
        <v>#N/A</v>
      </c>
      <c r="O51" s="41"/>
      <c r="P51" s="41">
        <f>IF(ISBLANK('3.1 Nominal capital stock'!P51),NA(),'3.1 Nominal capital stock'!P51/'Historical population and GDP'!$N48/'Historical population and GDP'!$K48)</f>
        <v>7772.0185428982495</v>
      </c>
      <c r="Q51" s="41">
        <f>IF(ISBLANK('3.1 Nominal capital stock'!Q51),NA(),'3.1 Nominal capital stock'!Q51/'Historical population and GDP'!$N48/'Historical population and GDP'!$K48)</f>
        <v>1347.2730025416338</v>
      </c>
      <c r="R51" s="41">
        <f>IF(ISBLANK('3.1 Nominal capital stock'!R51),NA(),'3.1 Nominal capital stock'!R51/'Historical population and GDP'!$N48/'Historical population and GDP'!$K48)</f>
        <v>9119.2915454398844</v>
      </c>
      <c r="S51" s="13"/>
      <c r="T51" s="13"/>
      <c r="U51" s="13"/>
      <c r="V51" s="13"/>
      <c r="W51" s="13"/>
      <c r="X51" s="13"/>
      <c r="Y51" s="13"/>
      <c r="Z51" s="13"/>
      <c r="AA51" s="24"/>
      <c r="AB51" s="24"/>
    </row>
    <row r="52" spans="1:28">
      <c r="A52" s="4">
        <f t="shared" si="0"/>
        <v>1914</v>
      </c>
      <c r="B52" s="41" t="e">
        <f>IF(ISBLANK('3.1 Nominal capital stock'!B52),NA(),'3.1 Nominal capital stock'!B52/'Historical population and GDP'!$N49/'Historical population and GDP'!$K49)</f>
        <v>#N/A</v>
      </c>
      <c r="C52" s="41">
        <f>IF(ISBLANK('3.1 Nominal capital stock'!C52),NA(),'3.1 Nominal capital stock'!C52/'Historical population and GDP'!$N49/'Historical population and GDP'!$K49)</f>
        <v>2663.8201671797378</v>
      </c>
      <c r="D52" s="41">
        <f>IF(ISBLANK('3.1 Nominal capital stock'!D52),NA(),'3.1 Nominal capital stock'!D52/'Historical population and GDP'!$N49/'Historical population and GDP'!$K49)</f>
        <v>2663.8201671797378</v>
      </c>
      <c r="E52" s="41">
        <f>IF(ISBLANK('3.1 Nominal capital stock'!E52),NA(),'3.1 Nominal capital stock'!E52/'Historical population and GDP'!$N49/'Historical population and GDP'!$K49)</f>
        <v>3635.8342813388999</v>
      </c>
      <c r="F52" s="41">
        <f>IF(ISBLANK('3.1 Nominal capital stock'!F52),NA(),'3.1 Nominal capital stock'!F52/'Historical population and GDP'!$N49/'Historical population and GDP'!$K49)</f>
        <v>617.40350220301877</v>
      </c>
      <c r="G52" s="41">
        <f>IF(ISBLANK('3.1 Nominal capital stock'!G52),NA(),'3.1 Nominal capital stock'!G52/'Historical population and GDP'!$N49/'Historical population and GDP'!$K49)</f>
        <v>1017.2469409182128</v>
      </c>
      <c r="H52" s="41">
        <f>IF(ISBLANK('3.1 Nominal capital stock'!H52),NA(),'3.1 Nominal capital stock'!H52/'Historical population and GDP'!$N49/'Historical population and GDP'!$K49)</f>
        <v>346.49820280913991</v>
      </c>
      <c r="I52" s="41">
        <f>IF(ISBLANK('3.1 Nominal capital stock'!I52),NA(),'3.1 Nominal capital stock'!I52/'Historical population and GDP'!$N49/'Historical population and GDP'!$K49)</f>
        <v>278.15730151013963</v>
      </c>
      <c r="J52" s="51">
        <f>IF(ISBLANK('3.1 Nominal capital stock'!J52),NA(),'3.1 Nominal capital stock'!J52/'Historical population and GDP'!$N49/'Historical population and GDP'!$K49)</f>
        <v>291.30923755149399</v>
      </c>
      <c r="K52" s="41" t="e">
        <f>IF(ISBLANK('3.1 Nominal capital stock'!K52),NA(),'3.1 Nominal capital stock'!K52/'Historical population and GDP'!$N49/'Historical population and GDP'!$K49)</f>
        <v>#N/A</v>
      </c>
      <c r="L52" s="41">
        <f>IF(ISBLANK('3.1 Nominal capital stock'!L52),NA(),'3.1 Nominal capital stock'!L52/'Historical population and GDP'!$N49/'Historical population and GDP'!$K49)</f>
        <v>865.07781176684171</v>
      </c>
      <c r="M52" s="41" t="e">
        <f>IF(ISBLANK('3.1 Nominal capital stock'!M52),NA(),'3.1 Nominal capital stock'!M52/'Historical population and GDP'!$N49/'Historical population and GDP'!$K49)</f>
        <v>#N/A</v>
      </c>
      <c r="N52" s="41" t="e">
        <f>IF(ISBLANK('3.1 Nominal capital stock'!N52),NA(),'3.1 Nominal capital stock'!N52/'Historical population and GDP'!$N49/'Historical population and GDP'!$K49)</f>
        <v>#N/A</v>
      </c>
      <c r="O52" s="41"/>
      <c r="P52" s="41">
        <f>IF(ISBLANK('3.1 Nominal capital stock'!P52),NA(),'3.1 Nominal capital stock'!P52/'Historical population and GDP'!$N49/'Historical population and GDP'!$K49)</f>
        <v>8280.8030944490092</v>
      </c>
      <c r="Q52" s="41">
        <f>IF(ISBLANK('3.1 Nominal capital stock'!Q52),NA(),'3.1 Nominal capital stock'!Q52/'Historical population and GDP'!$N49/'Historical population and GDP'!$K49)</f>
        <v>1434.5443508284754</v>
      </c>
      <c r="R52" s="41">
        <f>IF(ISBLANK('3.1 Nominal capital stock'!R52),NA(),'3.1 Nominal capital stock'!R52/'Historical population and GDP'!$N49/'Historical population and GDP'!$K49)</f>
        <v>9715.3474452774844</v>
      </c>
      <c r="S52" s="13"/>
      <c r="T52" s="13"/>
      <c r="U52" s="13"/>
      <c r="V52" s="13"/>
      <c r="W52" s="13"/>
      <c r="X52" s="13"/>
      <c r="Y52" s="13"/>
      <c r="Z52" s="13"/>
      <c r="AA52" s="24"/>
      <c r="AB52" s="24"/>
    </row>
    <row r="53" spans="1:28">
      <c r="A53" s="4">
        <f t="shared" si="0"/>
        <v>1915</v>
      </c>
      <c r="B53" s="41" t="e">
        <f>IF(ISBLANK('3.1 Nominal capital stock'!B53),NA(),'3.1 Nominal capital stock'!B53/'Historical population and GDP'!$N50/'Historical population and GDP'!$K50)</f>
        <v>#N/A</v>
      </c>
      <c r="C53" s="41">
        <f>IF(ISBLANK('3.1 Nominal capital stock'!C53),NA(),'3.1 Nominal capital stock'!C53/'Historical population and GDP'!$N50/'Historical population and GDP'!$K50)</f>
        <v>2636.0022843625529</v>
      </c>
      <c r="D53" s="41">
        <f>IF(ISBLANK('3.1 Nominal capital stock'!D53),NA(),'3.1 Nominal capital stock'!D53/'Historical population and GDP'!$N50/'Historical population and GDP'!$K50)</f>
        <v>2636.0022843625529</v>
      </c>
      <c r="E53" s="41">
        <f>IF(ISBLANK('3.1 Nominal capital stock'!E53),NA(),'3.1 Nominal capital stock'!E53/'Historical population and GDP'!$N50/'Historical population and GDP'!$K50)</f>
        <v>3521.7195605573129</v>
      </c>
      <c r="F53" s="41">
        <f>IF(ISBLANK('3.1 Nominal capital stock'!F53),NA(),'3.1 Nominal capital stock'!F53/'Historical population and GDP'!$N50/'Historical population and GDP'!$K50)</f>
        <v>686.82610780659752</v>
      </c>
      <c r="G53" s="41">
        <f>IF(ISBLANK('3.1 Nominal capital stock'!G53),NA(),'3.1 Nominal capital stock'!G53/'Historical population and GDP'!$N50/'Historical population and GDP'!$K50)</f>
        <v>1021.1598119177407</v>
      </c>
      <c r="H53" s="41">
        <f>IF(ISBLANK('3.1 Nominal capital stock'!H53),NA(),'3.1 Nominal capital stock'!H53/'Historical population and GDP'!$N50/'Historical population and GDP'!$K50)</f>
        <v>369.36931272087315</v>
      </c>
      <c r="I53" s="41">
        <f>IF(ISBLANK('3.1 Nominal capital stock'!I53),NA(),'3.1 Nominal capital stock'!I53/'Historical population and GDP'!$N50/'Historical population and GDP'!$K50)</f>
        <v>286.80063755221062</v>
      </c>
      <c r="J53" s="51">
        <f>IF(ISBLANK('3.1 Nominal capital stock'!J53),NA(),'3.1 Nominal capital stock'!J53/'Historical population and GDP'!$N50/'Historical population and GDP'!$K50)</f>
        <v>295.5595397046431</v>
      </c>
      <c r="K53" s="41" t="e">
        <f>IF(ISBLANK('3.1 Nominal capital stock'!K53),NA(),'3.1 Nominal capital stock'!K53/'Historical population and GDP'!$N50/'Historical population and GDP'!$K50)</f>
        <v>#N/A</v>
      </c>
      <c r="L53" s="41">
        <f>IF(ISBLANK('3.1 Nominal capital stock'!L53),NA(),'3.1 Nominal capital stock'!L53/'Historical population and GDP'!$N50/'Historical population and GDP'!$K50)</f>
        <v>845.44768946955207</v>
      </c>
      <c r="M53" s="41" t="e">
        <f>IF(ISBLANK('3.1 Nominal capital stock'!M53),NA(),'3.1 Nominal capital stock'!M53/'Historical population and GDP'!$N50/'Historical population and GDP'!$K50)</f>
        <v>#N/A</v>
      </c>
      <c r="N53" s="41" t="e">
        <f>IF(ISBLANK('3.1 Nominal capital stock'!N53),NA(),'3.1 Nominal capital stock'!N53/'Historical population and GDP'!$N50/'Historical population and GDP'!$K50)</f>
        <v>#N/A</v>
      </c>
      <c r="O53" s="41"/>
      <c r="P53" s="41">
        <f>IF(ISBLANK('3.1 Nominal capital stock'!P53),NA(),'3.1 Nominal capital stock'!P53/'Historical population and GDP'!$N50/'Historical population and GDP'!$K50)</f>
        <v>8235.0770773650765</v>
      </c>
      <c r="Q53" s="41">
        <f>IF(ISBLANK('3.1 Nominal capital stock'!Q53),NA(),'3.1 Nominal capital stock'!Q53/'Historical population and GDP'!$N50/'Historical population and GDP'!$K50)</f>
        <v>1427.8078667264058</v>
      </c>
      <c r="R53" s="41">
        <f>IF(ISBLANK('3.1 Nominal capital stock'!R53),NA(),'3.1 Nominal capital stock'!R53/'Historical population and GDP'!$N50/'Historical population and GDP'!$K50)</f>
        <v>9662.8849440914819</v>
      </c>
      <c r="S53" s="13"/>
      <c r="T53" s="13"/>
      <c r="U53" s="13"/>
      <c r="V53" s="13"/>
      <c r="W53" s="13"/>
      <c r="X53" s="13"/>
      <c r="Y53" s="13"/>
      <c r="Z53" s="13"/>
      <c r="AA53" s="24"/>
      <c r="AB53" s="24"/>
    </row>
    <row r="54" spans="1:28">
      <c r="A54" s="4">
        <f t="shared" si="0"/>
        <v>1916</v>
      </c>
      <c r="B54" s="41" t="e">
        <f>IF(ISBLANK('3.1 Nominal capital stock'!B54),NA(),'3.1 Nominal capital stock'!B54/'Historical population and GDP'!$N51/'Historical population and GDP'!$K51)</f>
        <v>#N/A</v>
      </c>
      <c r="C54" s="41">
        <f>IF(ISBLANK('3.1 Nominal capital stock'!C54),NA(),'3.1 Nominal capital stock'!C54/'Historical population and GDP'!$N51/'Historical population and GDP'!$K51)</f>
        <v>2631.5220186382107</v>
      </c>
      <c r="D54" s="41">
        <f>IF(ISBLANK('3.1 Nominal capital stock'!D54),NA(),'3.1 Nominal capital stock'!D54/'Historical population and GDP'!$N51/'Historical population and GDP'!$K51)</f>
        <v>2631.5220186382107</v>
      </c>
      <c r="E54" s="41">
        <f>IF(ISBLANK('3.1 Nominal capital stock'!E54),NA(),'3.1 Nominal capital stock'!E54/'Historical population and GDP'!$N51/'Historical population and GDP'!$K51)</f>
        <v>3558.9722408635844</v>
      </c>
      <c r="F54" s="41">
        <f>IF(ISBLANK('3.1 Nominal capital stock'!F54),NA(),'3.1 Nominal capital stock'!F54/'Historical population and GDP'!$N51/'Historical population and GDP'!$K51)</f>
        <v>775.25925091486238</v>
      </c>
      <c r="G54" s="41">
        <f>IF(ISBLANK('3.1 Nominal capital stock'!G54),NA(),'3.1 Nominal capital stock'!G54/'Historical population and GDP'!$N51/'Historical population and GDP'!$K51)</f>
        <v>1076.4300029647557</v>
      </c>
      <c r="H54" s="41">
        <f>IF(ISBLANK('3.1 Nominal capital stock'!H54),NA(),'3.1 Nominal capital stock'!H54/'Historical population and GDP'!$N51/'Historical population and GDP'!$K51)</f>
        <v>371.03847417326097</v>
      </c>
      <c r="I54" s="41">
        <f>IF(ISBLANK('3.1 Nominal capital stock'!I54),NA(),'3.1 Nominal capital stock'!I54/'Historical population and GDP'!$N51/'Historical population and GDP'!$K51)</f>
        <v>302.04653129656492</v>
      </c>
      <c r="J54" s="51">
        <f>IF(ISBLANK('3.1 Nominal capital stock'!J54),NA(),'3.1 Nominal capital stock'!J54/'Historical population and GDP'!$N51/'Historical population and GDP'!$K51)</f>
        <v>305.74426589362338</v>
      </c>
      <c r="K54" s="41" t="e">
        <f>IF(ISBLANK('3.1 Nominal capital stock'!K54),NA(),'3.1 Nominal capital stock'!K54/'Historical population and GDP'!$N51/'Historical population and GDP'!$K51)</f>
        <v>#N/A</v>
      </c>
      <c r="L54" s="41">
        <f>IF(ISBLANK('3.1 Nominal capital stock'!L54),NA(),'3.1 Nominal capital stock'!L54/'Historical population and GDP'!$N51/'Historical population and GDP'!$K51)</f>
        <v>853.39822147901884</v>
      </c>
      <c r="M54" s="41" t="e">
        <f>IF(ISBLANK('3.1 Nominal capital stock'!M54),NA(),'3.1 Nominal capital stock'!M54/'Historical population and GDP'!$N51/'Historical population and GDP'!$K51)</f>
        <v>#N/A</v>
      </c>
      <c r="N54" s="41" t="e">
        <f>IF(ISBLANK('3.1 Nominal capital stock'!N54),NA(),'3.1 Nominal capital stock'!N54/'Historical population and GDP'!$N51/'Historical population and GDP'!$K51)</f>
        <v>#N/A</v>
      </c>
      <c r="O54" s="41"/>
      <c r="P54" s="41">
        <f>IF(ISBLANK('3.1 Nominal capital stock'!P54),NA(),'3.1 Nominal capital stock'!P54/'Historical population and GDP'!$N51/'Historical population and GDP'!$K51)</f>
        <v>8413.2219875546743</v>
      </c>
      <c r="Q54" s="41">
        <f>IF(ISBLANK('3.1 Nominal capital stock'!Q54),NA(),'3.1 Nominal capital stock'!Q54/'Historical population and GDP'!$N51/'Historical population and GDP'!$K51)</f>
        <v>1461.1890186692071</v>
      </c>
      <c r="R54" s="41">
        <f>IF(ISBLANK('3.1 Nominal capital stock'!R54),NA(),'3.1 Nominal capital stock'!R54/'Historical population and GDP'!$N51/'Historical population and GDP'!$K51)</f>
        <v>9874.4110062238797</v>
      </c>
      <c r="S54" s="13"/>
      <c r="T54" s="13"/>
      <c r="U54" s="13"/>
      <c r="V54" s="13"/>
      <c r="W54" s="13"/>
      <c r="X54" s="13"/>
      <c r="Y54" s="13"/>
      <c r="Z54" s="13"/>
      <c r="AA54" s="24"/>
      <c r="AB54" s="24"/>
    </row>
    <row r="55" spans="1:28">
      <c r="A55" s="4">
        <f t="shared" si="0"/>
        <v>1917</v>
      </c>
      <c r="B55" s="41" t="e">
        <f>IF(ISBLANK('3.1 Nominal capital stock'!B55),NA(),'3.1 Nominal capital stock'!B55/'Historical population and GDP'!$N52/'Historical population and GDP'!$K52)</f>
        <v>#N/A</v>
      </c>
      <c r="C55" s="41">
        <f>IF(ISBLANK('3.1 Nominal capital stock'!C55),NA(),'3.1 Nominal capital stock'!C55/'Historical population and GDP'!$N52/'Historical population and GDP'!$K52)</f>
        <v>2912.9030763086225</v>
      </c>
      <c r="D55" s="41">
        <f>IF(ISBLANK('3.1 Nominal capital stock'!D55),NA(),'3.1 Nominal capital stock'!D55/'Historical population and GDP'!$N52/'Historical population and GDP'!$K52)</f>
        <v>2912.9030763086225</v>
      </c>
      <c r="E55" s="41">
        <f>IF(ISBLANK('3.1 Nominal capital stock'!E55),NA(),'3.1 Nominal capital stock'!E55/'Historical population and GDP'!$N52/'Historical population and GDP'!$K52)</f>
        <v>3958.5673269760491</v>
      </c>
      <c r="F55" s="41">
        <f>IF(ISBLANK('3.1 Nominal capital stock'!F55),NA(),'3.1 Nominal capital stock'!F55/'Historical population and GDP'!$N52/'Historical population and GDP'!$K52)</f>
        <v>843.11660710375838</v>
      </c>
      <c r="G55" s="41">
        <f>IF(ISBLANK('3.1 Nominal capital stock'!G55),NA(),'3.1 Nominal capital stock'!G55/'Historical population and GDP'!$N52/'Historical population and GDP'!$K52)</f>
        <v>1282.8893118061967</v>
      </c>
      <c r="H55" s="41">
        <f>IF(ISBLANK('3.1 Nominal capital stock'!H55),NA(),'3.1 Nominal capital stock'!H55/'Historical population and GDP'!$N52/'Historical population and GDP'!$K52)</f>
        <v>412.88894915810351</v>
      </c>
      <c r="I55" s="41">
        <f>IF(ISBLANK('3.1 Nominal capital stock'!I55),NA(),'3.1 Nominal capital stock'!I55/'Historical population and GDP'!$N52/'Historical population and GDP'!$K52)</f>
        <v>356.23165327150906</v>
      </c>
      <c r="J55" s="51">
        <f>IF(ISBLANK('3.1 Nominal capital stock'!J55),NA(),'3.1 Nominal capital stock'!J55/'Historical population and GDP'!$N52/'Historical population and GDP'!$K52)</f>
        <v>353.25429923728308</v>
      </c>
      <c r="K55" s="41" t="e">
        <f>IF(ISBLANK('3.1 Nominal capital stock'!K55),NA(),'3.1 Nominal capital stock'!K55/'Historical population and GDP'!$N52/'Historical population and GDP'!$K52)</f>
        <v>#N/A</v>
      </c>
      <c r="L55" s="41">
        <f>IF(ISBLANK('3.1 Nominal capital stock'!L55),NA(),'3.1 Nominal capital stock'!L55/'Historical population and GDP'!$N52/'Historical population and GDP'!$K52)</f>
        <v>958.97070672966947</v>
      </c>
      <c r="M55" s="41" t="e">
        <f>IF(ISBLANK('3.1 Nominal capital stock'!M55),NA(),'3.1 Nominal capital stock'!M55/'Historical population and GDP'!$N52/'Historical population and GDP'!$K52)</f>
        <v>#N/A</v>
      </c>
      <c r="N55" s="41" t="e">
        <f>IF(ISBLANK('3.1 Nominal capital stock'!N55),NA(),'3.1 Nominal capital stock'!N55/'Historical population and GDP'!$N52/'Historical population and GDP'!$K52)</f>
        <v>#N/A</v>
      </c>
      <c r="O55" s="41"/>
      <c r="P55" s="41">
        <f>IF(ISBLANK('3.1 Nominal capital stock'!P55),NA(),'3.1 Nominal capital stock'!P55/'Historical population and GDP'!$N52/'Historical population and GDP'!$K52)</f>
        <v>9410.3652713527299</v>
      </c>
      <c r="Q55" s="41">
        <f>IF(ISBLANK('3.1 Nominal capital stock'!Q55),NA(),'3.1 Nominal capital stock'!Q55/'Historical population and GDP'!$N52/'Historical population and GDP'!$K52)</f>
        <v>1668.4566592384617</v>
      </c>
      <c r="R55" s="41">
        <f>IF(ISBLANK('3.1 Nominal capital stock'!R55),NA(),'3.1 Nominal capital stock'!R55/'Historical population and GDP'!$N52/'Historical population and GDP'!$K52)</f>
        <v>11078.821930591192</v>
      </c>
      <c r="S55" s="13"/>
      <c r="T55" s="13"/>
      <c r="U55" s="13"/>
      <c r="V55" s="13"/>
      <c r="W55" s="13"/>
      <c r="X55" s="13"/>
      <c r="Y55" s="13"/>
      <c r="Z55" s="13"/>
      <c r="AA55" s="24"/>
      <c r="AB55" s="24"/>
    </row>
    <row r="56" spans="1:28">
      <c r="A56" s="4">
        <f t="shared" si="0"/>
        <v>1918</v>
      </c>
      <c r="B56" s="41" t="e">
        <f>IF(ISBLANK('3.1 Nominal capital stock'!B56),NA(),'3.1 Nominal capital stock'!B56/'Historical population and GDP'!$N53/'Historical population and GDP'!$K53)</f>
        <v>#N/A</v>
      </c>
      <c r="C56" s="41">
        <f>IF(ISBLANK('3.1 Nominal capital stock'!C56),NA(),'3.1 Nominal capital stock'!C56/'Historical population and GDP'!$N53/'Historical population and GDP'!$K53)</f>
        <v>2544.4501859984412</v>
      </c>
      <c r="D56" s="41">
        <f>IF(ISBLANK('3.1 Nominal capital stock'!D56),NA(),'3.1 Nominal capital stock'!D56/'Historical population and GDP'!$N53/'Historical population and GDP'!$K53)</f>
        <v>2544.4501859984412</v>
      </c>
      <c r="E56" s="41">
        <f>IF(ISBLANK('3.1 Nominal capital stock'!E56),NA(),'3.1 Nominal capital stock'!E56/'Historical population and GDP'!$N53/'Historical population and GDP'!$K53)</f>
        <v>3423.0288268806084</v>
      </c>
      <c r="F56" s="41">
        <f>IF(ISBLANK('3.1 Nominal capital stock'!F56),NA(),'3.1 Nominal capital stock'!F56/'Historical population and GDP'!$N53/'Historical population and GDP'!$K53)</f>
        <v>727.67772928026875</v>
      </c>
      <c r="G56" s="41">
        <f>IF(ISBLANK('3.1 Nominal capital stock'!G56),NA(),'3.1 Nominal capital stock'!G56/'Historical population and GDP'!$N53/'Historical population and GDP'!$K53)</f>
        <v>1194.0919543253483</v>
      </c>
      <c r="H56" s="41">
        <f>IF(ISBLANK('3.1 Nominal capital stock'!H56),NA(),'3.1 Nominal capital stock'!H56/'Historical population and GDP'!$N53/'Historical population and GDP'!$K53)</f>
        <v>367.00592080955693</v>
      </c>
      <c r="I56" s="41">
        <f>IF(ISBLANK('3.1 Nominal capital stock'!I56),NA(),'3.1 Nominal capital stock'!I56/'Historical population and GDP'!$N53/'Historical population and GDP'!$K53)</f>
        <v>330.41710718163972</v>
      </c>
      <c r="J56" s="51">
        <f>IF(ISBLANK('3.1 Nominal capital stock'!J56),NA(),'3.1 Nominal capital stock'!J56/'Historical population and GDP'!$N53/'Historical population and GDP'!$K53)</f>
        <v>327.9579812147939</v>
      </c>
      <c r="K56" s="41" t="e">
        <f>IF(ISBLANK('3.1 Nominal capital stock'!K56),NA(),'3.1 Nominal capital stock'!K56/'Historical population and GDP'!$N53/'Historical population and GDP'!$K53)</f>
        <v>#N/A</v>
      </c>
      <c r="L56" s="41">
        <f>IF(ISBLANK('3.1 Nominal capital stock'!L56),NA(),'3.1 Nominal capital stock'!L56/'Historical population and GDP'!$N53/'Historical population and GDP'!$K53)</f>
        <v>837.74224603878974</v>
      </c>
      <c r="M56" s="41" t="e">
        <f>IF(ISBLANK('3.1 Nominal capital stock'!M56),NA(),'3.1 Nominal capital stock'!M56/'Historical population and GDP'!$N53/'Historical population and GDP'!$K53)</f>
        <v>#N/A</v>
      </c>
      <c r="N56" s="41" t="e">
        <f>IF(ISBLANK('3.1 Nominal capital stock'!N56),NA(),'3.1 Nominal capital stock'!N56/'Historical population and GDP'!$N53/'Historical population and GDP'!$K53)</f>
        <v>#N/A</v>
      </c>
      <c r="O56" s="41"/>
      <c r="P56" s="41">
        <f>IF(ISBLANK('3.1 Nominal capital stock'!P56),NA(),'3.1 Nominal capital stock'!P56/'Historical population and GDP'!$N53/'Historical population and GDP'!$K53)</f>
        <v>8256.2546172942239</v>
      </c>
      <c r="Q56" s="41">
        <f>IF(ISBLANK('3.1 Nominal capital stock'!Q56),NA(),'3.1 Nominal capital stock'!Q56/'Historical population and GDP'!$N53/'Historical population and GDP'!$K53)</f>
        <v>1496.1173344352233</v>
      </c>
      <c r="R56" s="41">
        <f>IF(ISBLANK('3.1 Nominal capital stock'!R56),NA(),'3.1 Nominal capital stock'!R56/'Historical population and GDP'!$N53/'Historical population and GDP'!$K53)</f>
        <v>9752.3719517294467</v>
      </c>
      <c r="S56" s="13"/>
      <c r="T56" s="13"/>
      <c r="U56" s="13"/>
      <c r="V56" s="13"/>
      <c r="W56" s="13"/>
      <c r="X56" s="13"/>
      <c r="Y56" s="13"/>
      <c r="Z56" s="13"/>
      <c r="AA56" s="24"/>
      <c r="AB56" s="24"/>
    </row>
    <row r="57" spans="1:28">
      <c r="A57" s="4">
        <f t="shared" si="0"/>
        <v>1919</v>
      </c>
      <c r="B57" s="41" t="e">
        <f>IF(ISBLANK('3.1 Nominal capital stock'!B57),NA(),'3.1 Nominal capital stock'!B57/'Historical population and GDP'!$N54/'Historical population and GDP'!$K54)</f>
        <v>#N/A</v>
      </c>
      <c r="C57" s="41">
        <f>IF(ISBLANK('3.1 Nominal capital stock'!C57),NA(),'3.1 Nominal capital stock'!C57/'Historical population and GDP'!$N54/'Historical population and GDP'!$K54)</f>
        <v>2362.4604189619213</v>
      </c>
      <c r="D57" s="41">
        <f>IF(ISBLANK('3.1 Nominal capital stock'!D57),NA(),'3.1 Nominal capital stock'!D57/'Historical population and GDP'!$N54/'Historical population and GDP'!$K54)</f>
        <v>2362.4604189619213</v>
      </c>
      <c r="E57" s="41">
        <f>IF(ISBLANK('3.1 Nominal capital stock'!E57),NA(),'3.1 Nominal capital stock'!E57/'Historical population and GDP'!$N54/'Historical population and GDP'!$K54)</f>
        <v>3071.6637894005776</v>
      </c>
      <c r="F57" s="41">
        <f>IF(ISBLANK('3.1 Nominal capital stock'!F57),NA(),'3.1 Nominal capital stock'!F57/'Historical population and GDP'!$N54/'Historical population and GDP'!$K54)</f>
        <v>658.28855764822515</v>
      </c>
      <c r="G57" s="41">
        <f>IF(ISBLANK('3.1 Nominal capital stock'!G57),NA(),'3.1 Nominal capital stock'!G57/'Historical population and GDP'!$N54/'Historical population and GDP'!$K54)</f>
        <v>1156.7557145295757</v>
      </c>
      <c r="H57" s="41">
        <f>IF(ISBLANK('3.1 Nominal capital stock'!H57),NA(),'3.1 Nominal capital stock'!H57/'Historical population and GDP'!$N54/'Historical population and GDP'!$K54)</f>
        <v>336.41782350845989</v>
      </c>
      <c r="I57" s="41">
        <f>IF(ISBLANK('3.1 Nominal capital stock'!I57),NA(),'3.1 Nominal capital stock'!I57/'Historical population and GDP'!$N54/'Historical population and GDP'!$K54)</f>
        <v>322.00178899894269</v>
      </c>
      <c r="J57" s="51">
        <f>IF(ISBLANK('3.1 Nominal capital stock'!J57),NA(),'3.1 Nominal capital stock'!J57/'Historical population and GDP'!$N54/'Historical population and GDP'!$K54)</f>
        <v>326.85081878850758</v>
      </c>
      <c r="K57" s="41" t="e">
        <f>IF(ISBLANK('3.1 Nominal capital stock'!K57),NA(),'3.1 Nominal capital stock'!K57/'Historical population and GDP'!$N54/'Historical population and GDP'!$K54)</f>
        <v>#N/A</v>
      </c>
      <c r="L57" s="41">
        <f>IF(ISBLANK('3.1 Nominal capital stock'!L57),NA(),'3.1 Nominal capital stock'!L57/'Historical population and GDP'!$N54/'Historical population and GDP'!$K54)</f>
        <v>778.46586351392739</v>
      </c>
      <c r="M57" s="41" t="e">
        <f>IF(ISBLANK('3.1 Nominal capital stock'!M57),NA(),'3.1 Nominal capital stock'!M57/'Historical population and GDP'!$N54/'Historical population and GDP'!$K54)</f>
        <v>#N/A</v>
      </c>
      <c r="N57" s="41" t="e">
        <f>IF(ISBLANK('3.1 Nominal capital stock'!N57),NA(),'3.1 Nominal capital stock'!N57/'Historical population and GDP'!$N54/'Historical population and GDP'!$K54)</f>
        <v>#N/A</v>
      </c>
      <c r="O57" s="41"/>
      <c r="P57" s="41">
        <f>IF(ISBLANK('3.1 Nominal capital stock'!P57),NA(),'3.1 Nominal capital stock'!P57/'Historical population and GDP'!$N54/'Historical population and GDP'!$K54)</f>
        <v>7585.5863040487602</v>
      </c>
      <c r="Q57" s="41">
        <f>IF(ISBLANK('3.1 Nominal capital stock'!Q57),NA(),'3.1 Nominal capital stock'!Q57/'Historical population and GDP'!$N54/'Historical population and GDP'!$K54)</f>
        <v>1427.3184713013777</v>
      </c>
      <c r="R57" s="41">
        <f>IF(ISBLANK('3.1 Nominal capital stock'!R57),NA(),'3.1 Nominal capital stock'!R57/'Historical population and GDP'!$N54/'Historical population and GDP'!$K54)</f>
        <v>9012.9047753501382</v>
      </c>
      <c r="S57" s="13"/>
      <c r="T57" s="13"/>
      <c r="U57" s="13"/>
      <c r="V57" s="13"/>
      <c r="W57" s="13"/>
      <c r="X57" s="13"/>
      <c r="Y57" s="13"/>
      <c r="Z57" s="13"/>
      <c r="AA57" s="24"/>
      <c r="AB57" s="24"/>
    </row>
    <row r="58" spans="1:28">
      <c r="A58" s="4">
        <f t="shared" si="0"/>
        <v>1920</v>
      </c>
      <c r="B58" s="41" t="e">
        <f>IF(ISBLANK('3.1 Nominal capital stock'!B58),NA(),'3.1 Nominal capital stock'!B58/'Historical population and GDP'!$N55/'Historical population and GDP'!$K55)</f>
        <v>#N/A</v>
      </c>
      <c r="C58" s="41">
        <f>IF(ISBLANK('3.1 Nominal capital stock'!C58),NA(),'3.1 Nominal capital stock'!C58/'Historical population and GDP'!$N55/'Historical population and GDP'!$K55)</f>
        <v>2329.6723493539748</v>
      </c>
      <c r="D58" s="41">
        <f>IF(ISBLANK('3.1 Nominal capital stock'!D58),NA(),'3.1 Nominal capital stock'!D58/'Historical population and GDP'!$N55/'Historical population and GDP'!$K55)</f>
        <v>2329.6723493539748</v>
      </c>
      <c r="E58" s="41">
        <f>IF(ISBLANK('3.1 Nominal capital stock'!E58),NA(),'3.1 Nominal capital stock'!E58/'Historical population and GDP'!$N55/'Historical population and GDP'!$K55)</f>
        <v>2881.3491370590091</v>
      </c>
      <c r="F58" s="41">
        <f>IF(ISBLANK('3.1 Nominal capital stock'!F58),NA(),'3.1 Nominal capital stock'!F58/'Historical population and GDP'!$N55/'Historical population and GDP'!$K55)</f>
        <v>617.55316562828762</v>
      </c>
      <c r="G58" s="41">
        <f>IF(ISBLANK('3.1 Nominal capital stock'!G58),NA(),'3.1 Nominal capital stock'!G58/'Historical population and GDP'!$N55/'Historical population and GDP'!$K55)</f>
        <v>1115.6561556478064</v>
      </c>
      <c r="H58" s="41">
        <f>IF(ISBLANK('3.1 Nominal capital stock'!H58),NA(),'3.1 Nominal capital stock'!H58/'Historical population and GDP'!$N55/'Historical population and GDP'!$K55)</f>
        <v>322.17003223552274</v>
      </c>
      <c r="I58" s="41">
        <f>IF(ISBLANK('3.1 Nominal capital stock'!I58),NA(),'3.1 Nominal capital stock'!I58/'Historical population and GDP'!$N55/'Historical population and GDP'!$K55)</f>
        <v>319.98829386823934</v>
      </c>
      <c r="J58" s="51">
        <f>IF(ISBLANK('3.1 Nominal capital stock'!J58),NA(),'3.1 Nominal capital stock'!J58/'Historical population and GDP'!$N55/'Historical population and GDP'!$K55)</f>
        <v>365.62298805058475</v>
      </c>
      <c r="K58" s="41" t="e">
        <f>IF(ISBLANK('3.1 Nominal capital stock'!K58),NA(),'3.1 Nominal capital stock'!K58/'Historical population and GDP'!$N55/'Historical population and GDP'!$K55)</f>
        <v>#N/A</v>
      </c>
      <c r="L58" s="41">
        <f>IF(ISBLANK('3.1 Nominal capital stock'!L58),NA(),'3.1 Nominal capital stock'!L58/'Historical population and GDP'!$N55/'Historical population and GDP'!$K55)</f>
        <v>763.06299395738654</v>
      </c>
      <c r="M58" s="41" t="e">
        <f>IF(ISBLANK('3.1 Nominal capital stock'!M58),NA(),'3.1 Nominal capital stock'!M58/'Historical population and GDP'!$N55/'Historical population and GDP'!$K55)</f>
        <v>#N/A</v>
      </c>
      <c r="N58" s="41" t="e">
        <f>IF(ISBLANK('3.1 Nominal capital stock'!N58),NA(),'3.1 Nominal capital stock'!N58/'Historical population and GDP'!$N55/'Historical population and GDP'!$K55)</f>
        <v>#N/A</v>
      </c>
      <c r="O58" s="41"/>
      <c r="P58" s="41">
        <f>IF(ISBLANK('3.1 Nominal capital stock'!P58),NA(),'3.1 Nominal capital stock'!P58/'Historical population and GDP'!$N55/'Historical population and GDP'!$K55)</f>
        <v>7266.4008399246004</v>
      </c>
      <c r="Q58" s="41">
        <f>IF(ISBLANK('3.1 Nominal capital stock'!Q58),NA(),'3.1 Nominal capital stock'!Q58/'Historical population and GDP'!$N55/'Historical population and GDP'!$K55)</f>
        <v>1448.6742758762107</v>
      </c>
      <c r="R58" s="41">
        <f>IF(ISBLANK('3.1 Nominal capital stock'!R58),NA(),'3.1 Nominal capital stock'!R58/'Historical population and GDP'!$N55/'Historical population and GDP'!$K55)</f>
        <v>8715.0751158008115</v>
      </c>
      <c r="S58" s="13"/>
      <c r="T58" s="13"/>
      <c r="U58" s="13"/>
      <c r="V58" s="13"/>
      <c r="W58" s="13"/>
      <c r="X58" s="13"/>
      <c r="Y58" s="13"/>
      <c r="Z58" s="13"/>
      <c r="AA58" s="24"/>
      <c r="AB58" s="24"/>
    </row>
    <row r="59" spans="1:28">
      <c r="A59" s="4">
        <f t="shared" si="0"/>
        <v>1921</v>
      </c>
      <c r="B59" s="41" t="e">
        <f>IF(ISBLANK('3.1 Nominal capital stock'!B59),NA(),'3.1 Nominal capital stock'!B59/'Historical population and GDP'!$N56/'Historical population and GDP'!$K56)</f>
        <v>#N/A</v>
      </c>
      <c r="C59" s="41">
        <f>IF(ISBLANK('3.1 Nominal capital stock'!C59),NA(),'3.1 Nominal capital stock'!C59/'Historical population and GDP'!$N56/'Historical population and GDP'!$K56)</f>
        <v>1902.2075997545508</v>
      </c>
      <c r="D59" s="41">
        <f>IF(ISBLANK('3.1 Nominal capital stock'!D59),NA(),'3.1 Nominal capital stock'!D59/'Historical population and GDP'!$N56/'Historical population and GDP'!$K56)</f>
        <v>1902.2075997545508</v>
      </c>
      <c r="E59" s="41">
        <f>IF(ISBLANK('3.1 Nominal capital stock'!E59),NA(),'3.1 Nominal capital stock'!E59/'Historical population and GDP'!$N56/'Historical population and GDP'!$K56)</f>
        <v>2286.4842813852929</v>
      </c>
      <c r="F59" s="41">
        <f>IF(ISBLANK('3.1 Nominal capital stock'!F59),NA(),'3.1 Nominal capital stock'!F59/'Historical population and GDP'!$N56/'Historical population and GDP'!$K56)</f>
        <v>481.89404053524345</v>
      </c>
      <c r="G59" s="41">
        <f>IF(ISBLANK('3.1 Nominal capital stock'!G59),NA(),'3.1 Nominal capital stock'!G59/'Historical population and GDP'!$N56/'Historical population and GDP'!$K56)</f>
        <v>939.72325636559322</v>
      </c>
      <c r="H59" s="41">
        <f>IF(ISBLANK('3.1 Nominal capital stock'!H59),NA(),'3.1 Nominal capital stock'!H59/'Historical population and GDP'!$N56/'Historical population and GDP'!$K56)</f>
        <v>266.28842145234626</v>
      </c>
      <c r="I59" s="41">
        <f>IF(ISBLANK('3.1 Nominal capital stock'!I59),NA(),'3.1 Nominal capital stock'!I59/'Historical population and GDP'!$N56/'Historical population and GDP'!$K56)</f>
        <v>267.70080394066963</v>
      </c>
      <c r="J59" s="51">
        <f>IF(ISBLANK('3.1 Nominal capital stock'!J59),NA(),'3.1 Nominal capital stock'!J59/'Historical population and GDP'!$N56/'Historical population and GDP'!$K56)</f>
        <v>343.86081350333575</v>
      </c>
      <c r="K59" s="41" t="e">
        <f>IF(ISBLANK('3.1 Nominal capital stock'!K59),NA(),'3.1 Nominal capital stock'!K59/'Historical population and GDP'!$N56/'Historical population and GDP'!$K56)</f>
        <v>#N/A</v>
      </c>
      <c r="L59" s="41">
        <f>IF(ISBLANK('3.1 Nominal capital stock'!L59),NA(),'3.1 Nominal capital stock'!L59/'Historical population and GDP'!$N56/'Historical population and GDP'!$K56)</f>
        <v>632.20413073488487</v>
      </c>
      <c r="M59" s="41" t="e">
        <f>IF(ISBLANK('3.1 Nominal capital stock'!M59),NA(),'3.1 Nominal capital stock'!M59/'Historical population and GDP'!$N56/'Historical population and GDP'!$K56)</f>
        <v>#N/A</v>
      </c>
      <c r="N59" s="41" t="e">
        <f>IF(ISBLANK('3.1 Nominal capital stock'!N59),NA(),'3.1 Nominal capital stock'!N59/'Historical population and GDP'!$N56/'Historical population and GDP'!$K56)</f>
        <v>#N/A</v>
      </c>
      <c r="O59" s="41"/>
      <c r="P59" s="41">
        <f>IF(ISBLANK('3.1 Nominal capital stock'!P59),NA(),'3.1 Nominal capital stock'!P59/'Historical population and GDP'!$N56/'Historical population and GDP'!$K56)</f>
        <v>5876.5975994930268</v>
      </c>
      <c r="Q59" s="41">
        <f>IF(ISBLANK('3.1 Nominal capital stock'!Q59),NA(),'3.1 Nominal capital stock'!Q59/'Historical population and GDP'!$N56/'Historical population and GDP'!$K56)</f>
        <v>1243.7657481788901</v>
      </c>
      <c r="R59" s="41">
        <f>IF(ISBLANK('3.1 Nominal capital stock'!R59),NA(),'3.1 Nominal capital stock'!R59/'Historical population and GDP'!$N56/'Historical population and GDP'!$K56)</f>
        <v>7120.363347671916</v>
      </c>
      <c r="S59" s="13"/>
      <c r="T59" s="13"/>
      <c r="U59" s="13"/>
      <c r="V59" s="13"/>
      <c r="W59" s="13"/>
      <c r="X59" s="13"/>
      <c r="Y59" s="13"/>
      <c r="Z59" s="13"/>
      <c r="AA59" s="24"/>
      <c r="AB59" s="24"/>
    </row>
    <row r="60" spans="1:28">
      <c r="A60" s="4">
        <f t="shared" si="0"/>
        <v>1922</v>
      </c>
      <c r="B60" s="41" t="e">
        <f>IF(ISBLANK('3.1 Nominal capital stock'!B60),NA(),'3.1 Nominal capital stock'!B60/'Historical population and GDP'!$N57/'Historical population and GDP'!$K57)</f>
        <v>#N/A</v>
      </c>
      <c r="C60" s="41">
        <f>IF(ISBLANK('3.1 Nominal capital stock'!C60),NA(),'3.1 Nominal capital stock'!C60/'Historical population and GDP'!$N57/'Historical population and GDP'!$K57)</f>
        <v>1836.0180247556186</v>
      </c>
      <c r="D60" s="41">
        <f>IF(ISBLANK('3.1 Nominal capital stock'!D60),NA(),'3.1 Nominal capital stock'!D60/'Historical population and GDP'!$N57/'Historical population and GDP'!$K57)</f>
        <v>1836.0180247556186</v>
      </c>
      <c r="E60" s="41">
        <f>IF(ISBLANK('3.1 Nominal capital stock'!E60),NA(),'3.1 Nominal capital stock'!E60/'Historical population and GDP'!$N57/'Historical population and GDP'!$K57)</f>
        <v>2319.3457542098286</v>
      </c>
      <c r="F60" s="41">
        <f>IF(ISBLANK('3.1 Nominal capital stock'!F60),NA(),'3.1 Nominal capital stock'!F60/'Historical population and GDP'!$N57/'Historical population and GDP'!$K57)</f>
        <v>441.95526520082819</v>
      </c>
      <c r="G60" s="41">
        <f>IF(ISBLANK('3.1 Nominal capital stock'!G60),NA(),'3.1 Nominal capital stock'!G60/'Historical population and GDP'!$N57/'Historical population and GDP'!$K57)</f>
        <v>942.26463357734087</v>
      </c>
      <c r="H60" s="41">
        <f>IF(ISBLANK('3.1 Nominal capital stock'!H60),NA(),'3.1 Nominal capital stock'!H60/'Historical population and GDP'!$N57/'Historical population and GDP'!$K57)</f>
        <v>293.39296545698642</v>
      </c>
      <c r="I60" s="41">
        <f>IF(ISBLANK('3.1 Nominal capital stock'!I60),NA(),'3.1 Nominal capital stock'!I60/'Historical population and GDP'!$N57/'Historical population and GDP'!$K57)</f>
        <v>253.96744069788173</v>
      </c>
      <c r="J60" s="51">
        <f>IF(ISBLANK('3.1 Nominal capital stock'!J60),NA(),'3.1 Nominal capital stock'!J60/'Historical population and GDP'!$N57/'Historical population and GDP'!$K57)</f>
        <v>349.52972087530014</v>
      </c>
      <c r="K60" s="41" t="e">
        <f>IF(ISBLANK('3.1 Nominal capital stock'!K60),NA(),'3.1 Nominal capital stock'!K60/'Historical population and GDP'!$N57/'Historical population and GDP'!$K57)</f>
        <v>#N/A</v>
      </c>
      <c r="L60" s="41">
        <f>IF(ISBLANK('3.1 Nominal capital stock'!L60),NA(),'3.1 Nominal capital stock'!L60/'Historical population and GDP'!$N57/'Historical population and GDP'!$K57)</f>
        <v>617.99104447501998</v>
      </c>
      <c r="M60" s="41" t="e">
        <f>IF(ISBLANK('3.1 Nominal capital stock'!M60),NA(),'3.1 Nominal capital stock'!M60/'Historical population and GDP'!$N57/'Historical population and GDP'!$K57)</f>
        <v>#N/A</v>
      </c>
      <c r="N60" s="41" t="e">
        <f>IF(ISBLANK('3.1 Nominal capital stock'!N60),NA(),'3.1 Nominal capital stock'!N60/'Historical population and GDP'!$N57/'Historical population and GDP'!$K57)</f>
        <v>#N/A</v>
      </c>
      <c r="O60" s="41"/>
      <c r="P60" s="41">
        <f>IF(ISBLANK('3.1 Nominal capital stock'!P60),NA(),'3.1 Nominal capital stock'!P60/'Historical population and GDP'!$N57/'Historical population and GDP'!$K57)</f>
        <v>5832.9766432006027</v>
      </c>
      <c r="Q60" s="41">
        <f>IF(ISBLANK('3.1 Nominal capital stock'!Q60),NA(),'3.1 Nominal capital stock'!Q60/'Historical population and GDP'!$N57/'Historical population and GDP'!$K57)</f>
        <v>1221.4882060482018</v>
      </c>
      <c r="R60" s="41">
        <f>IF(ISBLANK('3.1 Nominal capital stock'!R60),NA(),'3.1 Nominal capital stock'!R60/'Historical population and GDP'!$N57/'Historical population and GDP'!$K57)</f>
        <v>7054.4648492488041</v>
      </c>
      <c r="S60" s="13"/>
      <c r="T60" s="13"/>
      <c r="U60" s="13"/>
      <c r="V60" s="13"/>
      <c r="W60" s="13"/>
      <c r="X60" s="13"/>
      <c r="Y60" s="13"/>
      <c r="Z60" s="13"/>
      <c r="AA60" s="24"/>
      <c r="AB60" s="24"/>
    </row>
    <row r="61" spans="1:28">
      <c r="A61" s="4">
        <f t="shared" si="0"/>
        <v>1923</v>
      </c>
      <c r="B61" s="41" t="e">
        <f>IF(ISBLANK('3.1 Nominal capital stock'!B61),NA(),'3.1 Nominal capital stock'!B61/'Historical population and GDP'!$N58/'Historical population and GDP'!$K58)</f>
        <v>#N/A</v>
      </c>
      <c r="C61" s="41">
        <f>IF(ISBLANK('3.1 Nominal capital stock'!C61),NA(),'3.1 Nominal capital stock'!C61/'Historical population and GDP'!$N58/'Historical population and GDP'!$K58)</f>
        <v>1968.0454300653394</v>
      </c>
      <c r="D61" s="41">
        <f>IF(ISBLANK('3.1 Nominal capital stock'!D61),NA(),'3.1 Nominal capital stock'!D61/'Historical population and GDP'!$N58/'Historical population and GDP'!$K58)</f>
        <v>1968.0454300653394</v>
      </c>
      <c r="E61" s="41">
        <f>IF(ISBLANK('3.1 Nominal capital stock'!E61),NA(),'3.1 Nominal capital stock'!E61/'Historical population and GDP'!$N58/'Historical population and GDP'!$K58)</f>
        <v>2457.6878183535932</v>
      </c>
      <c r="F61" s="41">
        <f>IF(ISBLANK('3.1 Nominal capital stock'!F61),NA(),'3.1 Nominal capital stock'!F61/'Historical population and GDP'!$N58/'Historical population and GDP'!$K58)</f>
        <v>448.08152463771182</v>
      </c>
      <c r="G61" s="41">
        <f>IF(ISBLANK('3.1 Nominal capital stock'!G61),NA(),'3.1 Nominal capital stock'!G61/'Historical population and GDP'!$N58/'Historical population and GDP'!$K58)</f>
        <v>1028.8807405328214</v>
      </c>
      <c r="H61" s="41">
        <f>IF(ISBLANK('3.1 Nominal capital stock'!H61),NA(),'3.1 Nominal capital stock'!H61/'Historical population and GDP'!$N58/'Historical population and GDP'!$K58)</f>
        <v>316.36129410792682</v>
      </c>
      <c r="I61" s="41">
        <f>IF(ISBLANK('3.1 Nominal capital stock'!I61),NA(),'3.1 Nominal capital stock'!I61/'Historical population and GDP'!$N58/'Historical population and GDP'!$K58)</f>
        <v>275.85330566986511</v>
      </c>
      <c r="J61" s="51">
        <f>IF(ISBLANK('3.1 Nominal capital stock'!J61),NA(),'3.1 Nominal capital stock'!J61/'Historical population and GDP'!$N58/'Historical population and GDP'!$K58)</f>
        <v>382.85867594879431</v>
      </c>
      <c r="K61" s="41" t="e">
        <f>IF(ISBLANK('3.1 Nominal capital stock'!K61),NA(),'3.1 Nominal capital stock'!K61/'Historical population and GDP'!$N58/'Historical population and GDP'!$K58)</f>
        <v>#N/A</v>
      </c>
      <c r="L61" s="41">
        <f>IF(ISBLANK('3.1 Nominal capital stock'!L61),NA(),'3.1 Nominal capital stock'!L61/'Historical population and GDP'!$N58/'Historical population and GDP'!$K58)</f>
        <v>658.82281058839419</v>
      </c>
      <c r="M61" s="41" t="e">
        <f>IF(ISBLANK('3.1 Nominal capital stock'!M61),NA(),'3.1 Nominal capital stock'!M61/'Historical population and GDP'!$N58/'Historical population and GDP'!$K58)</f>
        <v>#N/A</v>
      </c>
      <c r="N61" s="41" t="e">
        <f>IF(ISBLANK('3.1 Nominal capital stock'!N61),NA(),'3.1 Nominal capital stock'!N61/'Historical population and GDP'!$N58/'Historical population and GDP'!$K58)</f>
        <v>#N/A</v>
      </c>
      <c r="O61" s="41"/>
      <c r="P61" s="41">
        <f>IF(ISBLANK('3.1 Nominal capital stock'!P61),NA(),'3.1 Nominal capital stock'!P61/'Historical population and GDP'!$N58/'Historical population and GDP'!$K58)</f>
        <v>6219.0568076973923</v>
      </c>
      <c r="Q61" s="41">
        <f>IF(ISBLANK('3.1 Nominal capital stock'!Q61),NA(),'3.1 Nominal capital stock'!Q61/'Historical population and GDP'!$N58/'Historical population and GDP'!$K58)</f>
        <v>1317.5347922070537</v>
      </c>
      <c r="R61" s="41">
        <f>IF(ISBLANK('3.1 Nominal capital stock'!R61),NA(),'3.1 Nominal capital stock'!R61/'Historical population and GDP'!$N58/'Historical population and GDP'!$K58)</f>
        <v>7536.5915999044455</v>
      </c>
      <c r="S61" s="13"/>
      <c r="T61" s="13"/>
      <c r="U61" s="13"/>
      <c r="V61" s="13"/>
      <c r="W61" s="13"/>
      <c r="X61" s="13"/>
      <c r="Y61" s="13"/>
      <c r="Z61" s="13"/>
      <c r="AA61" s="24"/>
      <c r="AB61" s="24"/>
    </row>
    <row r="62" spans="1:28">
      <c r="A62" s="4">
        <f t="shared" si="0"/>
        <v>1924</v>
      </c>
      <c r="B62" s="41" t="e">
        <f>IF(ISBLANK('3.1 Nominal capital stock'!B62),NA(),'3.1 Nominal capital stock'!B62/'Historical population and GDP'!$N59/'Historical population and GDP'!$K59)</f>
        <v>#N/A</v>
      </c>
      <c r="C62" s="41">
        <f>IF(ISBLANK('3.1 Nominal capital stock'!C62),NA(),'3.1 Nominal capital stock'!C62/'Historical population and GDP'!$N59/'Historical population and GDP'!$K59)</f>
        <v>1954.7354212572122</v>
      </c>
      <c r="D62" s="41">
        <f>IF(ISBLANK('3.1 Nominal capital stock'!D62),NA(),'3.1 Nominal capital stock'!D62/'Historical population and GDP'!$N59/'Historical population and GDP'!$K59)</f>
        <v>1954.7354212572122</v>
      </c>
      <c r="E62" s="41">
        <f>IF(ISBLANK('3.1 Nominal capital stock'!E62),NA(),'3.1 Nominal capital stock'!E62/'Historical population and GDP'!$N59/'Historical population and GDP'!$K59)</f>
        <v>2342.0826627592669</v>
      </c>
      <c r="F62" s="41">
        <f>IF(ISBLANK('3.1 Nominal capital stock'!F62),NA(),'3.1 Nominal capital stock'!F62/'Historical population and GDP'!$N59/'Historical population and GDP'!$K59)</f>
        <v>538.57184948573331</v>
      </c>
      <c r="G62" s="41">
        <f>IF(ISBLANK('3.1 Nominal capital stock'!G62),NA(),'3.1 Nominal capital stock'!G62/'Historical population and GDP'!$N59/'Historical population and GDP'!$K59)</f>
        <v>1027.4117673469752</v>
      </c>
      <c r="H62" s="41">
        <f>IF(ISBLANK('3.1 Nominal capital stock'!H62),NA(),'3.1 Nominal capital stock'!H62/'Historical population and GDP'!$N59/'Historical population and GDP'!$K59)</f>
        <v>294.28194267756146</v>
      </c>
      <c r="I62" s="41">
        <f>IF(ISBLANK('3.1 Nominal capital stock'!I62),NA(),'3.1 Nominal capital stock'!I62/'Historical population and GDP'!$N59/'Historical population and GDP'!$K59)</f>
        <v>298.96381908572488</v>
      </c>
      <c r="J62" s="51">
        <f>IF(ISBLANK('3.1 Nominal capital stock'!J62),NA(),'3.1 Nominal capital stock'!J62/'Historical population and GDP'!$N59/'Historical population and GDP'!$K59)</f>
        <v>397.75141129797328</v>
      </c>
      <c r="K62" s="41" t="e">
        <f>IF(ISBLANK('3.1 Nominal capital stock'!K62),NA(),'3.1 Nominal capital stock'!K62/'Historical population and GDP'!$N59/'Historical population and GDP'!$K59)</f>
        <v>#N/A</v>
      </c>
      <c r="L62" s="41">
        <f>IF(ISBLANK('3.1 Nominal capital stock'!L62),NA(),'3.1 Nominal capital stock'!L62/'Historical population and GDP'!$N59/'Historical population and GDP'!$K59)</f>
        <v>645.47469413879844</v>
      </c>
      <c r="M62" s="41" t="e">
        <f>IF(ISBLANK('3.1 Nominal capital stock'!M62),NA(),'3.1 Nominal capital stock'!M62/'Historical population and GDP'!$N59/'Historical population and GDP'!$K59)</f>
        <v>#N/A</v>
      </c>
      <c r="N62" s="41" t="e">
        <f>IF(ISBLANK('3.1 Nominal capital stock'!N62),NA(),'3.1 Nominal capital stock'!N62/'Historical population and GDP'!$N59/'Historical population and GDP'!$K59)</f>
        <v>#N/A</v>
      </c>
      <c r="O62" s="41"/>
      <c r="P62" s="41">
        <f>IF(ISBLANK('3.1 Nominal capital stock'!P62),NA(),'3.1 Nominal capital stock'!P62/'Historical population and GDP'!$N59/'Historical population and GDP'!$K59)</f>
        <v>6157.0836435267493</v>
      </c>
      <c r="Q62" s="41">
        <f>IF(ISBLANK('3.1 Nominal capital stock'!Q62),NA(),'3.1 Nominal capital stock'!Q62/'Historical population and GDP'!$N59/'Historical population and GDP'!$K59)</f>
        <v>1342.1899245224965</v>
      </c>
      <c r="R62" s="41">
        <f>IF(ISBLANK('3.1 Nominal capital stock'!R62),NA(),'3.1 Nominal capital stock'!R62/'Historical population and GDP'!$N59/'Historical population and GDP'!$K59)</f>
        <v>7499.2735680492451</v>
      </c>
      <c r="S62" s="13"/>
      <c r="T62" s="13"/>
      <c r="U62" s="13"/>
      <c r="V62" s="13"/>
      <c r="W62" s="13"/>
      <c r="X62" s="13"/>
      <c r="Y62" s="13"/>
      <c r="Z62" s="13"/>
      <c r="AA62" s="24"/>
      <c r="AB62" s="24"/>
    </row>
    <row r="63" spans="1:28">
      <c r="A63" s="4">
        <f t="shared" si="0"/>
        <v>1925</v>
      </c>
      <c r="B63" s="41">
        <f>IF(ISBLANK('3.1 Nominal capital stock'!B63),NA(),'3.1 Nominal capital stock'!B63/'Historical population and GDP'!$N60/'Historical population and GDP'!$K60)</f>
        <v>22.664621023634083</v>
      </c>
      <c r="C63" s="41">
        <f>IF(ISBLANK('3.1 Nominal capital stock'!C63),NA(),'3.1 Nominal capital stock'!C63/'Historical population and GDP'!$N60/'Historical population and GDP'!$K60)</f>
        <v>1887.0739310475333</v>
      </c>
      <c r="D63" s="41">
        <f>IF(ISBLANK('3.1 Nominal capital stock'!D63),NA(),'3.1 Nominal capital stock'!D63/'Historical population and GDP'!$N60/'Historical population and GDP'!$K60)</f>
        <v>1909.7385520711675</v>
      </c>
      <c r="E63" s="41">
        <f>IF(ISBLANK('3.1 Nominal capital stock'!E63),NA(),'3.1 Nominal capital stock'!E63/'Historical population and GDP'!$N60/'Historical population and GDP'!$K60)</f>
        <v>2160.7101529751158</v>
      </c>
      <c r="F63" s="41">
        <f>IF(ISBLANK('3.1 Nominal capital stock'!F63),NA(),'3.1 Nominal capital stock'!F63/'Historical population and GDP'!$N60/'Historical population and GDP'!$K60)</f>
        <v>621.2255391779704</v>
      </c>
      <c r="G63" s="41">
        <f>IF(ISBLANK('3.1 Nominal capital stock'!G63),NA(),'3.1 Nominal capital stock'!G63/'Historical population and GDP'!$N60/'Historical population and GDP'!$K60)</f>
        <v>996.90140187790507</v>
      </c>
      <c r="H63" s="41">
        <f>IF(ISBLANK('3.1 Nominal capital stock'!H63),NA(),'3.1 Nominal capital stock'!H63/'Historical population and GDP'!$N60/'Historical population and GDP'!$K60)</f>
        <v>263.23198856975017</v>
      </c>
      <c r="I63" s="41">
        <f>IF(ISBLANK('3.1 Nominal capital stock'!I63),NA(),'3.1 Nominal capital stock'!I63/'Historical population and GDP'!$N60/'Historical population and GDP'!$K60)</f>
        <v>318.03738682086532</v>
      </c>
      <c r="J63" s="51">
        <f>IF(ISBLANK('3.1 Nominal capital stock'!J63),NA(),'3.1 Nominal capital stock'!J63/'Historical population and GDP'!$N60/'Historical population and GDP'!$K60)</f>
        <v>402.73663866349784</v>
      </c>
      <c r="K63" s="41" t="e">
        <f>IF(ISBLANK('3.1 Nominal capital stock'!K63),NA(),'3.1 Nominal capital stock'!K63/'Historical population and GDP'!$N60/'Historical population and GDP'!$K60)</f>
        <v>#N/A</v>
      </c>
      <c r="L63" s="41">
        <f>IF(ISBLANK('3.1 Nominal capital stock'!L63),NA(),'3.1 Nominal capital stock'!L63/'Historical population and GDP'!$N60/'Historical population and GDP'!$K60)</f>
        <v>620.00438502799011</v>
      </c>
      <c r="M63" s="41" t="e">
        <f>IF(ISBLANK('3.1 Nominal capital stock'!M63),NA(),'3.1 Nominal capital stock'!M63/'Historical population and GDP'!$N60/'Historical population and GDP'!$K60)</f>
        <v>#N/A</v>
      </c>
      <c r="N63" s="41" t="e">
        <f>IF(ISBLANK('3.1 Nominal capital stock'!N63),NA(),'3.1 Nominal capital stock'!N63/'Historical population and GDP'!$N60/'Historical population and GDP'!$K60)</f>
        <v>#N/A</v>
      </c>
      <c r="O63" s="41"/>
      <c r="P63" s="41">
        <f>IF(ISBLANK('3.1 Nominal capital stock'!P63),NA(),'3.1 Nominal capital stock'!P63/'Historical population and GDP'!$N60/'Historical population and GDP'!$K60)</f>
        <v>5951.8076346719081</v>
      </c>
      <c r="Q63" s="41">
        <f>IF(ISBLANK('3.1 Nominal capital stock'!Q63),NA(),'3.1 Nominal capital stock'!Q63/'Historical population and GDP'!$N60/'Historical population and GDP'!$K60)</f>
        <v>1340.7784105123533</v>
      </c>
      <c r="R63" s="41">
        <f>IF(ISBLANK('3.1 Nominal capital stock'!R63),NA(),'3.1 Nominal capital stock'!R63/'Historical population and GDP'!$N60/'Historical population and GDP'!$K60)</f>
        <v>7292.5860451842618</v>
      </c>
      <c r="S63" s="13"/>
      <c r="T63" s="13"/>
      <c r="U63" s="13"/>
      <c r="V63" s="13"/>
      <c r="W63" s="13"/>
      <c r="X63" s="13"/>
      <c r="Y63" s="13"/>
      <c r="Z63" s="13"/>
      <c r="AA63" s="24"/>
      <c r="AB63" s="24"/>
    </row>
    <row r="64" spans="1:28">
      <c r="A64" s="4">
        <f t="shared" si="0"/>
        <v>1926</v>
      </c>
      <c r="B64" s="41">
        <f>IF(ISBLANK('3.1 Nominal capital stock'!B64),NA(),'3.1 Nominal capital stock'!B64/'Historical population and GDP'!$N61/'Historical population and GDP'!$K61)</f>
        <v>45.28013891423884</v>
      </c>
      <c r="C64" s="41">
        <f>IF(ISBLANK('3.1 Nominal capital stock'!C64),NA(),'3.1 Nominal capital stock'!C64/'Historical population and GDP'!$N61/'Historical population and GDP'!$K61)</f>
        <v>1888.3974124328752</v>
      </c>
      <c r="D64" s="41">
        <f>IF(ISBLANK('3.1 Nominal capital stock'!D64),NA(),'3.1 Nominal capital stock'!D64/'Historical population and GDP'!$N61/'Historical population and GDP'!$K61)</f>
        <v>1933.6775513471139</v>
      </c>
      <c r="E64" s="41">
        <f>IF(ISBLANK('3.1 Nominal capital stock'!E64),NA(),'3.1 Nominal capital stock'!E64/'Historical population and GDP'!$N61/'Historical population and GDP'!$K61)</f>
        <v>2168.319710355609</v>
      </c>
      <c r="F64" s="41">
        <f>IF(ISBLANK('3.1 Nominal capital stock'!F64),NA(),'3.1 Nominal capital stock'!F64/'Historical population and GDP'!$N61/'Historical population and GDP'!$K61)</f>
        <v>581.31073577518055</v>
      </c>
      <c r="G64" s="41">
        <f>IF(ISBLANK('3.1 Nominal capital stock'!G64),NA(),'3.1 Nominal capital stock'!G64/'Historical population and GDP'!$N61/'Historical population and GDP'!$K61)</f>
        <v>1036.6516459360396</v>
      </c>
      <c r="H64" s="41">
        <f>IF(ISBLANK('3.1 Nominal capital stock'!H64),NA(),'3.1 Nominal capital stock'!H64/'Historical population and GDP'!$N61/'Historical population and GDP'!$K61)</f>
        <v>248.20224293730922</v>
      </c>
      <c r="I64" s="41">
        <f>IF(ISBLANK('3.1 Nominal capital stock'!I64),NA(),'3.1 Nominal capital stock'!I64/'Historical population and GDP'!$N61/'Historical population and GDP'!$K61)</f>
        <v>326.44823960075053</v>
      </c>
      <c r="J64" s="51">
        <f>IF(ISBLANK('3.1 Nominal capital stock'!J64),NA(),'3.1 Nominal capital stock'!J64/'Historical population and GDP'!$N61/'Historical population and GDP'!$K61)</f>
        <v>422.37505241165644</v>
      </c>
      <c r="K64" s="41" t="e">
        <f>IF(ISBLANK('3.1 Nominal capital stock'!K64),NA(),'3.1 Nominal capital stock'!K64/'Historical population and GDP'!$N61/'Historical population and GDP'!$K61)</f>
        <v>#N/A</v>
      </c>
      <c r="L64" s="41">
        <f>IF(ISBLANK('3.1 Nominal capital stock'!L64),NA(),'3.1 Nominal capital stock'!L64/'Historical population and GDP'!$N61/'Historical population and GDP'!$K61)</f>
        <v>619.40355105223864</v>
      </c>
      <c r="M64" s="41" t="e">
        <f>IF(ISBLANK('3.1 Nominal capital stock'!M64),NA(),'3.1 Nominal capital stock'!M64/'Historical population and GDP'!$N61/'Historical population and GDP'!$K61)</f>
        <v>#N/A</v>
      </c>
      <c r="N64" s="41" t="e">
        <f>IF(ISBLANK('3.1 Nominal capital stock'!N64),NA(),'3.1 Nominal capital stock'!N64/'Historical population and GDP'!$N61/'Historical population and GDP'!$K61)</f>
        <v>#N/A</v>
      </c>
      <c r="O64" s="41"/>
      <c r="P64" s="41">
        <f>IF(ISBLANK('3.1 Nominal capital stock'!P64),NA(),'3.1 Nominal capital stock'!P64/'Historical population and GDP'!$N61/'Historical population and GDP'!$K61)</f>
        <v>5968.1618863512522</v>
      </c>
      <c r="Q64" s="41">
        <f>IF(ISBLANK('3.1 Nominal capital stock'!Q64),NA(),'3.1 Nominal capital stock'!Q64/'Historical population and GDP'!$N61/'Historical population and GDP'!$K61)</f>
        <v>1368.2268430646457</v>
      </c>
      <c r="R64" s="41">
        <f>IF(ISBLANK('3.1 Nominal capital stock'!R64),NA(),'3.1 Nominal capital stock'!R64/'Historical population and GDP'!$N61/'Historical population and GDP'!$K61)</f>
        <v>7336.3887294158985</v>
      </c>
      <c r="S64" s="13"/>
      <c r="T64" s="13"/>
      <c r="U64" s="13"/>
      <c r="V64" s="13"/>
      <c r="W64" s="13"/>
      <c r="X64" s="13"/>
      <c r="Y64" s="13"/>
      <c r="Z64" s="13"/>
      <c r="AA64" s="24"/>
      <c r="AB64" s="24"/>
    </row>
    <row r="65" spans="1:28">
      <c r="A65" s="4">
        <f t="shared" si="0"/>
        <v>1927</v>
      </c>
      <c r="B65" s="41">
        <f>IF(ISBLANK('3.1 Nominal capital stock'!B65),NA(),'3.1 Nominal capital stock'!B65/'Historical population and GDP'!$N62/'Historical population and GDP'!$K62)</f>
        <v>73.472351677453929</v>
      </c>
      <c r="C65" s="41">
        <f>IF(ISBLANK('3.1 Nominal capital stock'!C65),NA(),'3.1 Nominal capital stock'!C65/'Historical population and GDP'!$N62/'Historical population and GDP'!$K62)</f>
        <v>1891.9250374869496</v>
      </c>
      <c r="D65" s="41">
        <f>IF(ISBLANK('3.1 Nominal capital stock'!D65),NA(),'3.1 Nominal capital stock'!D65/'Historical population and GDP'!$N62/'Historical population and GDP'!$K62)</f>
        <v>1965.3973891644036</v>
      </c>
      <c r="E65" s="41">
        <f>IF(ISBLANK('3.1 Nominal capital stock'!E65),NA(),'3.1 Nominal capital stock'!E65/'Historical population and GDP'!$N62/'Historical population and GDP'!$K62)</f>
        <v>2121.4961819977157</v>
      </c>
      <c r="F65" s="41">
        <f>IF(ISBLANK('3.1 Nominal capital stock'!F65),NA(),'3.1 Nominal capital stock'!F65/'Historical population and GDP'!$N62/'Historical population and GDP'!$K62)</f>
        <v>851.52203017177044</v>
      </c>
      <c r="G65" s="41">
        <f>IF(ISBLANK('3.1 Nominal capital stock'!G65),NA(),'3.1 Nominal capital stock'!G65/'Historical population and GDP'!$N62/'Historical population and GDP'!$K62)</f>
        <v>1073.3289731354082</v>
      </c>
      <c r="H65" s="41">
        <f>IF(ISBLANK('3.1 Nominal capital stock'!H65),NA(),'3.1 Nominal capital stock'!H65/'Historical population and GDP'!$N62/'Historical population and GDP'!$K62)</f>
        <v>262.54503750103891</v>
      </c>
      <c r="I65" s="41">
        <f>IF(ISBLANK('3.1 Nominal capital stock'!I65),NA(),'3.1 Nominal capital stock'!I65/'Historical population and GDP'!$N62/'Historical population and GDP'!$K62)</f>
        <v>324.9462128983285</v>
      </c>
      <c r="J65" s="51">
        <f>IF(ISBLANK('3.1 Nominal capital stock'!J65),NA(),'3.1 Nominal capital stock'!J65/'Historical population and GDP'!$N62/'Historical population and GDP'!$K62)</f>
        <v>423.14898431848712</v>
      </c>
      <c r="K65" s="41" t="e">
        <f>IF(ISBLANK('3.1 Nominal capital stock'!K65),NA(),'3.1 Nominal capital stock'!K65/'Historical population and GDP'!$N62/'Historical population and GDP'!$K62)</f>
        <v>#N/A</v>
      </c>
      <c r="L65" s="41">
        <f>IF(ISBLANK('3.1 Nominal capital stock'!L65),NA(),'3.1 Nominal capital stock'!L65/'Historical population and GDP'!$N62/'Historical population and GDP'!$K62)</f>
        <v>611.2151995711481</v>
      </c>
      <c r="M65" s="41" t="e">
        <f>IF(ISBLANK('3.1 Nominal capital stock'!M65),NA(),'3.1 Nominal capital stock'!M65/'Historical population and GDP'!$N62/'Historical population and GDP'!$K62)</f>
        <v>#N/A</v>
      </c>
      <c r="N65" s="41" t="e">
        <f>IF(ISBLANK('3.1 Nominal capital stock'!N65),NA(),'3.1 Nominal capital stock'!N65/'Historical population and GDP'!$N62/'Historical population and GDP'!$K62)</f>
        <v>#N/A</v>
      </c>
      <c r="O65" s="41"/>
      <c r="P65" s="41">
        <f>IF(ISBLANK('3.1 Nominal capital stock'!P65),NA(),'3.1 Nominal capital stock'!P65/'Historical population and GDP'!$N62/'Historical population and GDP'!$K62)</f>
        <v>6274.2896119703364</v>
      </c>
      <c r="Q65" s="41">
        <f>IF(ISBLANK('3.1 Nominal capital stock'!Q65),NA(),'3.1 Nominal capital stock'!Q65/'Historical population and GDP'!$N62/'Historical population and GDP'!$K62)</f>
        <v>1359.3103967879636</v>
      </c>
      <c r="R65" s="41">
        <f>IF(ISBLANK('3.1 Nominal capital stock'!R65),NA(),'3.1 Nominal capital stock'!R65/'Historical population and GDP'!$N62/'Historical population and GDP'!$K62)</f>
        <v>7633.6000087583006</v>
      </c>
      <c r="S65" s="13"/>
      <c r="T65" s="13"/>
      <c r="U65" s="13"/>
      <c r="V65" s="13"/>
      <c r="W65" s="13"/>
      <c r="X65" s="13"/>
      <c r="Y65" s="13"/>
      <c r="Z65" s="13"/>
      <c r="AA65" s="24"/>
      <c r="AB65" s="24"/>
    </row>
    <row r="66" spans="1:28">
      <c r="A66" s="4">
        <f t="shared" si="0"/>
        <v>1928</v>
      </c>
      <c r="B66" s="41">
        <f>IF(ISBLANK('3.1 Nominal capital stock'!B66),NA(),'3.1 Nominal capital stock'!B66/'Historical population and GDP'!$N63/'Historical population and GDP'!$K63)</f>
        <v>113.52536385318714</v>
      </c>
      <c r="C66" s="41">
        <f>IF(ISBLANK('3.1 Nominal capital stock'!C66),NA(),'3.1 Nominal capital stock'!C66/'Historical population and GDP'!$N63/'Historical population and GDP'!$K63)</f>
        <v>1867.1509407784079</v>
      </c>
      <c r="D66" s="41">
        <f>IF(ISBLANK('3.1 Nominal capital stock'!D66),NA(),'3.1 Nominal capital stock'!D66/'Historical population and GDP'!$N63/'Historical population and GDP'!$K63)</f>
        <v>1980.6763046315948</v>
      </c>
      <c r="E66" s="41">
        <f>IF(ISBLANK('3.1 Nominal capital stock'!E66),NA(),'3.1 Nominal capital stock'!E66/'Historical population and GDP'!$N63/'Historical population and GDP'!$K63)</f>
        <v>2069.5925310672401</v>
      </c>
      <c r="F66" s="41">
        <f>IF(ISBLANK('3.1 Nominal capital stock'!F66),NA(),'3.1 Nominal capital stock'!F66/'Historical population and GDP'!$N63/'Historical population and GDP'!$K63)</f>
        <v>980.4585716007258</v>
      </c>
      <c r="G66" s="41">
        <f>IF(ISBLANK('3.1 Nominal capital stock'!G66),NA(),'3.1 Nominal capital stock'!G66/'Historical population and GDP'!$N63/'Historical population and GDP'!$K63)</f>
        <v>1080.7812230437717</v>
      </c>
      <c r="H66" s="41">
        <f>IF(ISBLANK('3.1 Nominal capital stock'!H66),NA(),'3.1 Nominal capital stock'!H66/'Historical population and GDP'!$N63/'Historical population and GDP'!$K63)</f>
        <v>272.85605647625198</v>
      </c>
      <c r="I66" s="41">
        <f>IF(ISBLANK('3.1 Nominal capital stock'!I66),NA(),'3.1 Nominal capital stock'!I66/'Historical population and GDP'!$N63/'Historical population and GDP'!$K63)</f>
        <v>311.61095719037405</v>
      </c>
      <c r="J66" s="51">
        <f>IF(ISBLANK('3.1 Nominal capital stock'!J66),NA(),'3.1 Nominal capital stock'!J66/'Historical population and GDP'!$N63/'Historical population and GDP'!$K63)</f>
        <v>414.49331818232486</v>
      </c>
      <c r="K66" s="41" t="e">
        <f>IF(ISBLANK('3.1 Nominal capital stock'!K66),NA(),'3.1 Nominal capital stock'!K66/'Historical population and GDP'!$N63/'Historical population and GDP'!$K63)</f>
        <v>#N/A</v>
      </c>
      <c r="L66" s="41">
        <f>IF(ISBLANK('3.1 Nominal capital stock'!L66),NA(),'3.1 Nominal capital stock'!L66/'Historical population and GDP'!$N63/'Historical population and GDP'!$K63)</f>
        <v>558.86991817757678</v>
      </c>
      <c r="M66" s="41" t="e">
        <f>IF(ISBLANK('3.1 Nominal capital stock'!M66),NA(),'3.1 Nominal capital stock'!M66/'Historical population and GDP'!$N63/'Historical population and GDP'!$K63)</f>
        <v>#N/A</v>
      </c>
      <c r="N66" s="41" t="e">
        <f>IF(ISBLANK('3.1 Nominal capital stock'!N66),NA(),'3.1 Nominal capital stock'!N66/'Historical population and GDP'!$N63/'Historical population and GDP'!$K63)</f>
        <v>#N/A</v>
      </c>
      <c r="O66" s="41"/>
      <c r="P66" s="41">
        <f>IF(ISBLANK('3.1 Nominal capital stock'!P66),NA(),'3.1 Nominal capital stock'!P66/'Historical population and GDP'!$N63/'Historical population and GDP'!$K63)</f>
        <v>6384.3646868195847</v>
      </c>
      <c r="Q66" s="41">
        <f>IF(ISBLANK('3.1 Nominal capital stock'!Q66),NA(),'3.1 Nominal capital stock'!Q66/'Historical population and GDP'!$N63/'Historical population and GDP'!$K63)</f>
        <v>1284.9741935502757</v>
      </c>
      <c r="R66" s="41">
        <f>IF(ISBLANK('3.1 Nominal capital stock'!R66),NA(),'3.1 Nominal capital stock'!R66/'Historical population and GDP'!$N63/'Historical population and GDP'!$K63)</f>
        <v>7669.3388803698608</v>
      </c>
      <c r="S66" s="13"/>
      <c r="T66" s="13"/>
      <c r="U66" s="13"/>
      <c r="V66" s="13"/>
      <c r="W66" s="13"/>
      <c r="X66" s="13"/>
      <c r="Y66" s="13"/>
      <c r="Z66" s="13"/>
      <c r="AA66" s="24"/>
      <c r="AB66" s="24"/>
    </row>
    <row r="67" spans="1:28">
      <c r="A67" s="4">
        <f t="shared" si="0"/>
        <v>1929</v>
      </c>
      <c r="B67" s="41">
        <f>IF(ISBLANK('3.1 Nominal capital stock'!B67),NA(),'3.1 Nominal capital stock'!B67/'Historical population and GDP'!$N64/'Historical population and GDP'!$K64)</f>
        <v>192.49942268905866</v>
      </c>
      <c r="C67" s="41">
        <f>IF(ISBLANK('3.1 Nominal capital stock'!C67),NA(),'3.1 Nominal capital stock'!C67/'Historical population and GDP'!$N64/'Historical population and GDP'!$K64)</f>
        <v>1988.3365170748193</v>
      </c>
      <c r="D67" s="41">
        <f>IF(ISBLANK('3.1 Nominal capital stock'!D67),NA(),'3.1 Nominal capital stock'!D67/'Historical population and GDP'!$N64/'Historical population and GDP'!$K64)</f>
        <v>2180.8359397638778</v>
      </c>
      <c r="E67" s="41">
        <f>IF(ISBLANK('3.1 Nominal capital stock'!E67),NA(),'3.1 Nominal capital stock'!E67/'Historical population and GDP'!$N64/'Historical population and GDP'!$K64)</f>
        <v>2244.9874288291012</v>
      </c>
      <c r="F67" s="41">
        <f>IF(ISBLANK('3.1 Nominal capital stock'!F67),NA(),'3.1 Nominal capital stock'!F67/'Historical population and GDP'!$N64/'Historical population and GDP'!$K64)</f>
        <v>1125.5506879649608</v>
      </c>
      <c r="G67" s="41">
        <f>IF(ISBLANK('3.1 Nominal capital stock'!G67),NA(),'3.1 Nominal capital stock'!G67/'Historical population and GDP'!$N64/'Historical population and GDP'!$K64)</f>
        <v>1148.7477225533667</v>
      </c>
      <c r="H67" s="41">
        <f>IF(ISBLANK('3.1 Nominal capital stock'!H67),NA(),'3.1 Nominal capital stock'!H67/'Historical population and GDP'!$N64/'Historical population and GDP'!$K64)</f>
        <v>301.74127162283088</v>
      </c>
      <c r="I67" s="41">
        <f>IF(ISBLANK('3.1 Nominal capital stock'!I67),NA(),'3.1 Nominal capital stock'!I67/'Historical population and GDP'!$N64/'Historical population and GDP'!$K64)</f>
        <v>327.41085834759792</v>
      </c>
      <c r="J67" s="51">
        <f>IF(ISBLANK('3.1 Nominal capital stock'!J67),NA(),'3.1 Nominal capital stock'!J67/'Historical population and GDP'!$N64/'Historical population and GDP'!$K64)</f>
        <v>444.60982961111409</v>
      </c>
      <c r="K67" s="41" t="e">
        <f>IF(ISBLANK('3.1 Nominal capital stock'!K67),NA(),'3.1 Nominal capital stock'!K67/'Historical population and GDP'!$N64/'Historical population and GDP'!$K64)</f>
        <v>#N/A</v>
      </c>
      <c r="L67" s="41">
        <f>IF(ISBLANK('3.1 Nominal capital stock'!L67),NA(),'3.1 Nominal capital stock'!L67/'Historical population and GDP'!$N64/'Historical population and GDP'!$K64)</f>
        <v>575.65509283825224</v>
      </c>
      <c r="M67" s="41" t="e">
        <f>IF(ISBLANK('3.1 Nominal capital stock'!M67),NA(),'3.1 Nominal capital stock'!M67/'Historical population and GDP'!$N64/'Historical population and GDP'!$K64)</f>
        <v>#N/A</v>
      </c>
      <c r="N67" s="41" t="e">
        <f>IF(ISBLANK('3.1 Nominal capital stock'!N67),NA(),'3.1 Nominal capital stock'!N67/'Historical population and GDP'!$N64/'Historical population and GDP'!$K64)</f>
        <v>#N/A</v>
      </c>
      <c r="O67" s="41"/>
      <c r="P67" s="41">
        <f>IF(ISBLANK('3.1 Nominal capital stock'!P67),NA(),'3.1 Nominal capital stock'!P67/'Historical population and GDP'!$N64/'Historical population and GDP'!$K64)</f>
        <v>7001.8630507341368</v>
      </c>
      <c r="Q67" s="41">
        <f>IF(ISBLANK('3.1 Nominal capital stock'!Q67),NA(),'3.1 Nominal capital stock'!Q67/'Historical population and GDP'!$N64/'Historical population and GDP'!$K64)</f>
        <v>1347.6757807969643</v>
      </c>
      <c r="R67" s="41">
        <f>IF(ISBLANK('3.1 Nominal capital stock'!R67),NA(),'3.1 Nominal capital stock'!R67/'Historical population and GDP'!$N64/'Historical population and GDP'!$K64)</f>
        <v>8349.5388315311011</v>
      </c>
      <c r="S67" s="13"/>
      <c r="T67" s="13"/>
      <c r="U67" s="13"/>
      <c r="V67" s="13"/>
      <c r="W67" s="13"/>
      <c r="X67" s="13"/>
      <c r="Y67" s="13"/>
      <c r="Z67" s="13"/>
      <c r="AA67" s="24"/>
      <c r="AB67" s="24"/>
    </row>
    <row r="68" spans="1:28">
      <c r="A68" s="4">
        <f t="shared" si="0"/>
        <v>1930</v>
      </c>
      <c r="B68" s="41">
        <f>IF(ISBLANK('3.1 Nominal capital stock'!B68),NA(),'3.1 Nominal capital stock'!B68/'Historical population and GDP'!$N65/'Historical population and GDP'!$K65)</f>
        <v>283.98687193068122</v>
      </c>
      <c r="C68" s="41">
        <f>IF(ISBLANK('3.1 Nominal capital stock'!C68),NA(),'3.1 Nominal capital stock'!C68/'Historical population and GDP'!$N65/'Historical population and GDP'!$K65)</f>
        <v>2087.1441212318832</v>
      </c>
      <c r="D68" s="41">
        <f>IF(ISBLANK('3.1 Nominal capital stock'!D68),NA(),'3.1 Nominal capital stock'!D68/'Historical population and GDP'!$N65/'Historical population and GDP'!$K65)</f>
        <v>2371.1309931625647</v>
      </c>
      <c r="E68" s="41">
        <f>IF(ISBLANK('3.1 Nominal capital stock'!E68),NA(),'3.1 Nominal capital stock'!E68/'Historical population and GDP'!$N65/'Historical population and GDP'!$K65)</f>
        <v>2383.0504031118267</v>
      </c>
      <c r="F68" s="41">
        <f>IF(ISBLANK('3.1 Nominal capital stock'!F68),NA(),'3.1 Nominal capital stock'!F68/'Historical population and GDP'!$N65/'Historical population and GDP'!$K65)</f>
        <v>1397.1119235490046</v>
      </c>
      <c r="G68" s="41">
        <f>IF(ISBLANK('3.1 Nominal capital stock'!G68),NA(),'3.1 Nominal capital stock'!G68/'Historical population and GDP'!$N65/'Historical population and GDP'!$K65)</f>
        <v>1205.7083754102682</v>
      </c>
      <c r="H68" s="41">
        <f>IF(ISBLANK('3.1 Nominal capital stock'!H68),NA(),'3.1 Nominal capital stock'!H68/'Historical population and GDP'!$N65/'Historical population and GDP'!$K65)</f>
        <v>324.91941927582252</v>
      </c>
      <c r="I68" s="41">
        <f>IF(ISBLANK('3.1 Nominal capital stock'!I68),NA(),'3.1 Nominal capital stock'!I68/'Historical population and GDP'!$N65/'Historical population and GDP'!$K65)</f>
        <v>351.02200307943974</v>
      </c>
      <c r="J68" s="51">
        <f>IF(ISBLANK('3.1 Nominal capital stock'!J68),NA(),'3.1 Nominal capital stock'!J68/'Historical population and GDP'!$N65/'Historical population and GDP'!$K65)</f>
        <v>460.09846389420113</v>
      </c>
      <c r="K68" s="41" t="e">
        <f>IF(ISBLANK('3.1 Nominal capital stock'!K68),NA(),'3.1 Nominal capital stock'!K68/'Historical population and GDP'!$N65/'Historical population and GDP'!$K65)</f>
        <v>#N/A</v>
      </c>
      <c r="L68" s="41">
        <f>IF(ISBLANK('3.1 Nominal capital stock'!L68),NA(),'3.1 Nominal capital stock'!L68/'Historical population and GDP'!$N65/'Historical population and GDP'!$K65)</f>
        <v>601.37581127731858</v>
      </c>
      <c r="M68" s="41" t="e">
        <f>IF(ISBLANK('3.1 Nominal capital stock'!M68),NA(),'3.1 Nominal capital stock'!M68/'Historical population and GDP'!$N65/'Historical population and GDP'!$K65)</f>
        <v>#N/A</v>
      </c>
      <c r="N68" s="41" t="e">
        <f>IF(ISBLANK('3.1 Nominal capital stock'!N68),NA(),'3.1 Nominal capital stock'!N68/'Historical population and GDP'!$N65/'Historical population and GDP'!$K65)</f>
        <v>#N/A</v>
      </c>
      <c r="O68" s="41"/>
      <c r="P68" s="41">
        <f>IF(ISBLANK('3.1 Nominal capital stock'!P68),NA(),'3.1 Nominal capital stock'!P68/'Historical population and GDP'!$N65/'Historical population and GDP'!$K65)</f>
        <v>7681.921114509486</v>
      </c>
      <c r="Q68" s="41">
        <f>IF(ISBLANK('3.1 Nominal capital stock'!Q68),NA(),'3.1 Nominal capital stock'!Q68/'Historical population and GDP'!$N65/'Historical population and GDP'!$K65)</f>
        <v>1412.4962782509594</v>
      </c>
      <c r="R68" s="41">
        <f>IF(ISBLANK('3.1 Nominal capital stock'!R68),NA(),'3.1 Nominal capital stock'!R68/'Historical population and GDP'!$N65/'Historical population and GDP'!$K65)</f>
        <v>9094.4173927604461</v>
      </c>
      <c r="S68" s="13"/>
      <c r="T68" s="13"/>
      <c r="U68" s="13"/>
      <c r="V68" s="13"/>
      <c r="W68" s="13"/>
      <c r="X68" s="13"/>
      <c r="Y68" s="13"/>
      <c r="Z68" s="13"/>
      <c r="AA68" s="24"/>
      <c r="AB68" s="24"/>
    </row>
    <row r="69" spans="1:28">
      <c r="A69" s="4">
        <f t="shared" si="0"/>
        <v>1931</v>
      </c>
      <c r="B69" s="41">
        <f>IF(ISBLANK('3.1 Nominal capital stock'!B69),NA(),'3.1 Nominal capital stock'!B69/'Historical population and GDP'!$N66/'Historical population and GDP'!$K66)</f>
        <v>346.84124523114531</v>
      </c>
      <c r="C69" s="41">
        <f>IF(ISBLANK('3.1 Nominal capital stock'!C69),NA(),'3.1 Nominal capital stock'!C69/'Historical population and GDP'!$N66/'Historical population and GDP'!$K66)</f>
        <v>2217.2218733243581</v>
      </c>
      <c r="D69" s="41">
        <f>IF(ISBLANK('3.1 Nominal capital stock'!D69),NA(),'3.1 Nominal capital stock'!D69/'Historical population and GDP'!$N66/'Historical population and GDP'!$K66)</f>
        <v>2564.063118555503</v>
      </c>
      <c r="E69" s="41">
        <f>IF(ISBLANK('3.1 Nominal capital stock'!E69),NA(),'3.1 Nominal capital stock'!E69/'Historical population and GDP'!$N66/'Historical population and GDP'!$K66)</f>
        <v>2532.2890914367563</v>
      </c>
      <c r="F69" s="41">
        <f>IF(ISBLANK('3.1 Nominal capital stock'!F69),NA(),'3.1 Nominal capital stock'!F69/'Historical population and GDP'!$N66/'Historical population and GDP'!$K66)</f>
        <v>1417.7772640239532</v>
      </c>
      <c r="G69" s="41">
        <f>IF(ISBLANK('3.1 Nominal capital stock'!G69),NA(),'3.1 Nominal capital stock'!G69/'Historical population and GDP'!$N66/'Historical population and GDP'!$K66)</f>
        <v>1281.7541669775085</v>
      </c>
      <c r="H69" s="41">
        <f>IF(ISBLANK('3.1 Nominal capital stock'!H69),NA(),'3.1 Nominal capital stock'!H69/'Historical population and GDP'!$N66/'Historical population and GDP'!$K66)</f>
        <v>334.38380920204935</v>
      </c>
      <c r="I69" s="41">
        <f>IF(ISBLANK('3.1 Nominal capital stock'!I69),NA(),'3.1 Nominal capital stock'!I69/'Historical population and GDP'!$N66/'Historical population and GDP'!$K66)</f>
        <v>355.51605898420001</v>
      </c>
      <c r="J69" s="51">
        <f>IF(ISBLANK('3.1 Nominal capital stock'!J69),NA(),'3.1 Nominal capital stock'!J69/'Historical population and GDP'!$N66/'Historical population and GDP'!$K66)</f>
        <v>456.18424649057863</v>
      </c>
      <c r="K69" s="41" t="e">
        <f>IF(ISBLANK('3.1 Nominal capital stock'!K69),NA(),'3.1 Nominal capital stock'!K69/'Historical population and GDP'!$N66/'Historical population and GDP'!$K66)</f>
        <v>#N/A</v>
      </c>
      <c r="L69" s="41">
        <f>IF(ISBLANK('3.1 Nominal capital stock'!L69),NA(),'3.1 Nominal capital stock'!L69/'Historical population and GDP'!$N66/'Historical population and GDP'!$K66)</f>
        <v>613.642203101257</v>
      </c>
      <c r="M69" s="41" t="e">
        <f>IF(ISBLANK('3.1 Nominal capital stock'!M69),NA(),'3.1 Nominal capital stock'!M69/'Historical population and GDP'!$N66/'Historical population and GDP'!$K66)</f>
        <v>#N/A</v>
      </c>
      <c r="N69" s="41" t="e">
        <f>IF(ISBLANK('3.1 Nominal capital stock'!N69),NA(),'3.1 Nominal capital stock'!N69/'Historical population and GDP'!$N66/'Historical population and GDP'!$K66)</f>
        <v>#N/A</v>
      </c>
      <c r="O69" s="41"/>
      <c r="P69" s="41">
        <f>IF(ISBLANK('3.1 Nominal capital stock'!P69),NA(),'3.1 Nominal capital stock'!P69/'Historical population and GDP'!$N66/'Historical population and GDP'!$K66)</f>
        <v>8130.2674501957708</v>
      </c>
      <c r="Q69" s="41">
        <f>IF(ISBLANK('3.1 Nominal capital stock'!Q69),NA(),'3.1 Nominal capital stock'!Q69/'Historical population and GDP'!$N66/'Historical population and GDP'!$K66)</f>
        <v>1425.3425085760357</v>
      </c>
      <c r="R69" s="41">
        <f>IF(ISBLANK('3.1 Nominal capital stock'!R69),NA(),'3.1 Nominal capital stock'!R69/'Historical population and GDP'!$N66/'Historical population and GDP'!$K66)</f>
        <v>9555.6099587718072</v>
      </c>
      <c r="S69" s="13"/>
      <c r="T69" s="13"/>
      <c r="U69" s="13"/>
      <c r="V69" s="13"/>
      <c r="W69" s="13"/>
      <c r="X69" s="13"/>
      <c r="Y69" s="13"/>
      <c r="Z69" s="13"/>
      <c r="AA69" s="24"/>
      <c r="AB69" s="24"/>
    </row>
    <row r="70" spans="1:28">
      <c r="A70" s="4">
        <f t="shared" si="0"/>
        <v>1932</v>
      </c>
      <c r="B70" s="41">
        <f>IF(ISBLANK('3.1 Nominal capital stock'!B70),NA(),'3.1 Nominal capital stock'!B70/'Historical population and GDP'!$N67/'Historical population and GDP'!$K67)</f>
        <v>400.79700517561889</v>
      </c>
      <c r="C70" s="41">
        <f>IF(ISBLANK('3.1 Nominal capital stock'!C70),NA(),'3.1 Nominal capital stock'!C70/'Historical population and GDP'!$N67/'Historical population and GDP'!$K67)</f>
        <v>2497.3516119063011</v>
      </c>
      <c r="D70" s="41">
        <f>IF(ISBLANK('3.1 Nominal capital stock'!D70),NA(),'3.1 Nominal capital stock'!D70/'Historical population and GDP'!$N67/'Historical population and GDP'!$K67)</f>
        <v>2898.1486170819203</v>
      </c>
      <c r="E70" s="41">
        <f>IF(ISBLANK('3.1 Nominal capital stock'!E70),NA(),'3.1 Nominal capital stock'!E70/'Historical population and GDP'!$N67/'Historical population and GDP'!$K67)</f>
        <v>2147.0624619768932</v>
      </c>
      <c r="F70" s="41">
        <f>IF(ISBLANK('3.1 Nominal capital stock'!F70),NA(),'3.1 Nominal capital stock'!F70/'Historical population and GDP'!$N67/'Historical population and GDP'!$K67)</f>
        <v>1441.472791865109</v>
      </c>
      <c r="G70" s="41">
        <f>IF(ISBLANK('3.1 Nominal capital stock'!G70),NA(),'3.1 Nominal capital stock'!G70/'Historical population and GDP'!$N67/'Historical population and GDP'!$K67)</f>
        <v>1473.1176242490228</v>
      </c>
      <c r="H70" s="41">
        <f>IF(ISBLANK('3.1 Nominal capital stock'!H70),NA(),'3.1 Nominal capital stock'!H70/'Historical population and GDP'!$N67/'Historical population and GDP'!$K67)</f>
        <v>354.23067709466403</v>
      </c>
      <c r="I70" s="41">
        <f>IF(ISBLANK('3.1 Nominal capital stock'!I70),NA(),'3.1 Nominal capital stock'!I70/'Historical population and GDP'!$N67/'Historical population and GDP'!$K67)</f>
        <v>384.41151367433974</v>
      </c>
      <c r="J70" s="51">
        <f>IF(ISBLANK('3.1 Nominal capital stock'!J70),NA(),'3.1 Nominal capital stock'!J70/'Historical population and GDP'!$N67/'Historical population and GDP'!$K67)</f>
        <v>467.91558204683804</v>
      </c>
      <c r="K70" s="41" t="e">
        <f>IF(ISBLANK('3.1 Nominal capital stock'!K70),NA(),'3.1 Nominal capital stock'!K70/'Historical population and GDP'!$N67/'Historical population and GDP'!$K67)</f>
        <v>#N/A</v>
      </c>
      <c r="L70" s="41">
        <f>IF(ISBLANK('3.1 Nominal capital stock'!L70),NA(),'3.1 Nominal capital stock'!L70/'Historical population and GDP'!$N67/'Historical population and GDP'!$K67)</f>
        <v>669.44023525329214</v>
      </c>
      <c r="M70" s="41" t="e">
        <f>IF(ISBLANK('3.1 Nominal capital stock'!M70),NA(),'3.1 Nominal capital stock'!M70/'Historical population and GDP'!$N67/'Historical population and GDP'!$K67)</f>
        <v>#N/A</v>
      </c>
      <c r="N70" s="41" t="e">
        <f>IF(ISBLANK('3.1 Nominal capital stock'!N70),NA(),'3.1 Nominal capital stock'!N70/'Historical population and GDP'!$N67/'Historical population and GDP'!$K67)</f>
        <v>#N/A</v>
      </c>
      <c r="O70" s="41"/>
      <c r="P70" s="41">
        <f>IF(ISBLANK('3.1 Nominal capital stock'!P70),NA(),'3.1 Nominal capital stock'!P70/'Historical population and GDP'!$N67/'Historical population and GDP'!$K67)</f>
        <v>8314.032172267609</v>
      </c>
      <c r="Q70" s="41">
        <f>IF(ISBLANK('3.1 Nominal capital stock'!Q70),NA(),'3.1 Nominal capital stock'!Q70/'Historical population and GDP'!$N67/'Historical population and GDP'!$K67)</f>
        <v>1521.7673309744698</v>
      </c>
      <c r="R70" s="41">
        <f>IF(ISBLANK('3.1 Nominal capital stock'!R70),NA(),'3.1 Nominal capital stock'!R70/'Historical population and GDP'!$N67/'Historical population and GDP'!$K67)</f>
        <v>9835.7995032420786</v>
      </c>
      <c r="S70" s="13"/>
      <c r="T70" s="13"/>
      <c r="U70" s="13"/>
      <c r="V70" s="13"/>
      <c r="W70" s="13"/>
      <c r="X70" s="13"/>
      <c r="Y70" s="13"/>
      <c r="Z70" s="13"/>
      <c r="AA70" s="24"/>
      <c r="AB70" s="24"/>
    </row>
    <row r="71" spans="1:28">
      <c r="A71" s="4">
        <f t="shared" si="0"/>
        <v>1933</v>
      </c>
      <c r="B71" s="41">
        <f>IF(ISBLANK('3.1 Nominal capital stock'!B71),NA(),'3.1 Nominal capital stock'!B71/'Historical population and GDP'!$N68/'Historical population and GDP'!$K68)</f>
        <v>402.10449881214174</v>
      </c>
      <c r="C71" s="41">
        <f>IF(ISBLANK('3.1 Nominal capital stock'!C71),NA(),'3.1 Nominal capital stock'!C71/'Historical population and GDP'!$N68/'Historical population and GDP'!$K68)</f>
        <v>2651.6800599504795</v>
      </c>
      <c r="D71" s="41">
        <f>IF(ISBLANK('3.1 Nominal capital stock'!D71),NA(),'3.1 Nominal capital stock'!D71/'Historical population and GDP'!$N68/'Historical population and GDP'!$K68)</f>
        <v>3053.7845587626211</v>
      </c>
      <c r="E71" s="41">
        <f>IF(ISBLANK('3.1 Nominal capital stock'!E71),NA(),'3.1 Nominal capital stock'!E71/'Historical population and GDP'!$N68/'Historical population and GDP'!$K68)</f>
        <v>2038.4464175893297</v>
      </c>
      <c r="F71" s="41">
        <f>IF(ISBLANK('3.1 Nominal capital stock'!F71),NA(),'3.1 Nominal capital stock'!F71/'Historical population and GDP'!$N68/'Historical population and GDP'!$K68)</f>
        <v>1387.0905491934541</v>
      </c>
      <c r="G71" s="41">
        <f>IF(ISBLANK('3.1 Nominal capital stock'!G71),NA(),'3.1 Nominal capital stock'!G71/'Historical population and GDP'!$N68/'Historical population and GDP'!$K68)</f>
        <v>1614.3063008622109</v>
      </c>
      <c r="H71" s="41">
        <f>IF(ISBLANK('3.1 Nominal capital stock'!H71),NA(),'3.1 Nominal capital stock'!H71/'Historical population and GDP'!$N68/'Historical population and GDP'!$K68)</f>
        <v>334.29792798285996</v>
      </c>
      <c r="I71" s="41">
        <f>IF(ISBLANK('3.1 Nominal capital stock'!I71),NA(),'3.1 Nominal capital stock'!I71/'Historical population and GDP'!$N68/'Historical population and GDP'!$K68)</f>
        <v>386.68563668981625</v>
      </c>
      <c r="J71" s="51">
        <f>IF(ISBLANK('3.1 Nominal capital stock'!J71),NA(),'3.1 Nominal capital stock'!J71/'Historical population and GDP'!$N68/'Historical population and GDP'!$K68)</f>
        <v>447.147001547439</v>
      </c>
      <c r="K71" s="41" t="e">
        <f>IF(ISBLANK('3.1 Nominal capital stock'!K71),NA(),'3.1 Nominal capital stock'!K71/'Historical population and GDP'!$N68/'Historical population and GDP'!$K68)</f>
        <v>#N/A</v>
      </c>
      <c r="L71" s="41">
        <f>IF(ISBLANK('3.1 Nominal capital stock'!L71),NA(),'3.1 Nominal capital stock'!L71/'Historical population and GDP'!$N68/'Historical population and GDP'!$K68)</f>
        <v>691.60274078604027</v>
      </c>
      <c r="M71" s="41" t="e">
        <f>IF(ISBLANK('3.1 Nominal capital stock'!M71),NA(),'3.1 Nominal capital stock'!M71/'Historical population and GDP'!$N68/'Historical population and GDP'!$K68)</f>
        <v>#N/A</v>
      </c>
      <c r="N71" s="41" t="e">
        <f>IF(ISBLANK('3.1 Nominal capital stock'!N71),NA(),'3.1 Nominal capital stock'!N71/'Historical population and GDP'!$N68/'Historical population and GDP'!$K68)</f>
        <v>#N/A</v>
      </c>
      <c r="O71" s="41"/>
      <c r="P71" s="41">
        <f>IF(ISBLANK('3.1 Nominal capital stock'!P71),NA(),'3.1 Nominal capital stock'!P71/'Historical population and GDP'!$N68/'Historical population and GDP'!$K68)</f>
        <v>8427.925754390475</v>
      </c>
      <c r="Q71" s="41">
        <f>IF(ISBLANK('3.1 Nominal capital stock'!Q71),NA(),'3.1 Nominal capital stock'!Q71/'Historical population and GDP'!$N68/'Historical population and GDP'!$K68)</f>
        <v>1525.4353790232956</v>
      </c>
      <c r="R71" s="41">
        <f>IF(ISBLANK('3.1 Nominal capital stock'!R71),NA(),'3.1 Nominal capital stock'!R71/'Historical population and GDP'!$N68/'Historical population and GDP'!$K68)</f>
        <v>9953.3611334137713</v>
      </c>
      <c r="S71" s="13"/>
      <c r="T71" s="13"/>
      <c r="U71" s="13"/>
      <c r="V71" s="13"/>
      <c r="W71" s="13"/>
      <c r="X71" s="13"/>
      <c r="Y71" s="13"/>
      <c r="Z71" s="13"/>
      <c r="AA71" s="24"/>
      <c r="AB71" s="24"/>
    </row>
    <row r="72" spans="1:28">
      <c r="A72" s="4">
        <f t="shared" si="0"/>
        <v>1934</v>
      </c>
      <c r="B72" s="41">
        <f>IF(ISBLANK('3.1 Nominal capital stock'!B72),NA(),'3.1 Nominal capital stock'!B72/'Historical population and GDP'!$N69/'Historical population and GDP'!$K69)</f>
        <v>402.94086958197119</v>
      </c>
      <c r="C72" s="41">
        <f>IF(ISBLANK('3.1 Nominal capital stock'!C72),NA(),'3.1 Nominal capital stock'!C72/'Historical population and GDP'!$N69/'Historical population and GDP'!$K69)</f>
        <v>2731.3308377705121</v>
      </c>
      <c r="D72" s="41">
        <f>IF(ISBLANK('3.1 Nominal capital stock'!D72),NA(),'3.1 Nominal capital stock'!D72/'Historical population and GDP'!$N69/'Historical population and GDP'!$K69)</f>
        <v>3134.2717073524836</v>
      </c>
      <c r="E72" s="41">
        <f>IF(ISBLANK('3.1 Nominal capital stock'!E72),NA(),'3.1 Nominal capital stock'!E72/'Historical population and GDP'!$N69/'Historical population and GDP'!$K69)</f>
        <v>1893.3532715843783</v>
      </c>
      <c r="F72" s="41">
        <f>IF(ISBLANK('3.1 Nominal capital stock'!F72),NA(),'3.1 Nominal capital stock'!F72/'Historical population and GDP'!$N69/'Historical population and GDP'!$K69)</f>
        <v>1247.0490993566134</v>
      </c>
      <c r="G72" s="41">
        <f>IF(ISBLANK('3.1 Nominal capital stock'!G72),NA(),'3.1 Nominal capital stock'!G72/'Historical population and GDP'!$N69/'Historical population and GDP'!$K69)</f>
        <v>1741.228668226388</v>
      </c>
      <c r="H72" s="41">
        <f>IF(ISBLANK('3.1 Nominal capital stock'!H72),NA(),'3.1 Nominal capital stock'!H72/'Historical population and GDP'!$N69/'Historical population and GDP'!$K69)</f>
        <v>315.4286520832614</v>
      </c>
      <c r="I72" s="41">
        <f>IF(ISBLANK('3.1 Nominal capital stock'!I72),NA(),'3.1 Nominal capital stock'!I72/'Historical population and GDP'!$N69/'Historical population and GDP'!$K69)</f>
        <v>390.61943785996874</v>
      </c>
      <c r="J72" s="51">
        <f>IF(ISBLANK('3.1 Nominal capital stock'!J72),NA(),'3.1 Nominal capital stock'!J72/'Historical population and GDP'!$N69/'Historical population and GDP'!$K69)</f>
        <v>419.71003763289144</v>
      </c>
      <c r="K72" s="41" t="e">
        <f>IF(ISBLANK('3.1 Nominal capital stock'!K72),NA(),'3.1 Nominal capital stock'!K72/'Historical population and GDP'!$N69/'Historical population and GDP'!$K69)</f>
        <v>#N/A</v>
      </c>
      <c r="L72" s="41">
        <f>IF(ISBLANK('3.1 Nominal capital stock'!L72),NA(),'3.1 Nominal capital stock'!L72/'Historical population and GDP'!$N69/'Historical population and GDP'!$K69)</f>
        <v>726.48363523825856</v>
      </c>
      <c r="M72" s="41" t="e">
        <f>IF(ISBLANK('3.1 Nominal capital stock'!M72),NA(),'3.1 Nominal capital stock'!M72/'Historical population and GDP'!$N69/'Historical population and GDP'!$K69)</f>
        <v>#N/A</v>
      </c>
      <c r="N72" s="41" t="e">
        <f>IF(ISBLANK('3.1 Nominal capital stock'!N72),NA(),'3.1 Nominal capital stock'!N72/'Historical population and GDP'!$N69/'Historical population and GDP'!$K69)</f>
        <v>#N/A</v>
      </c>
      <c r="O72" s="41"/>
      <c r="P72" s="41">
        <f>IF(ISBLANK('3.1 Nominal capital stock'!P72),NA(),'3.1 Nominal capital stock'!P72/'Historical population and GDP'!$N69/'Historical population and GDP'!$K69)</f>
        <v>8331.3313986031244</v>
      </c>
      <c r="Q72" s="41">
        <f>IF(ISBLANK('3.1 Nominal capital stock'!Q72),NA(),'3.1 Nominal capital stock'!Q72/'Historical population and GDP'!$N69/'Historical population and GDP'!$K69)</f>
        <v>1536.8131107311187</v>
      </c>
      <c r="R72" s="41">
        <f>IF(ISBLANK('3.1 Nominal capital stock'!R72),NA(),'3.1 Nominal capital stock'!R72/'Historical population and GDP'!$N69/'Historical population and GDP'!$K69)</f>
        <v>9868.1445093342427</v>
      </c>
      <c r="S72" s="13"/>
      <c r="T72" s="13"/>
      <c r="U72" s="13"/>
      <c r="V72" s="13"/>
      <c r="W72" s="13"/>
      <c r="X72" s="13"/>
      <c r="Y72" s="13"/>
      <c r="Z72" s="13"/>
      <c r="AA72" s="24"/>
      <c r="AB72" s="24"/>
    </row>
    <row r="73" spans="1:28">
      <c r="A73" s="4">
        <f t="shared" ref="A73:A136" si="1">A72+1</f>
        <v>1935</v>
      </c>
      <c r="B73" s="41">
        <f>IF(ISBLANK('3.1 Nominal capital stock'!B73),NA(),'3.1 Nominal capital stock'!B73/'Historical population and GDP'!$N70/'Historical population and GDP'!$K70)</f>
        <v>403.50484276277854</v>
      </c>
      <c r="C73" s="41">
        <f>IF(ISBLANK('3.1 Nominal capital stock'!C73),NA(),'3.1 Nominal capital stock'!C73/'Historical population and GDP'!$N70/'Historical population and GDP'!$K70)</f>
        <v>2703.317797003931</v>
      </c>
      <c r="D73" s="41">
        <f>IF(ISBLANK('3.1 Nominal capital stock'!D73),NA(),'3.1 Nominal capital stock'!D73/'Historical population and GDP'!$N70/'Historical population and GDP'!$K70)</f>
        <v>3106.8226397667095</v>
      </c>
      <c r="E73" s="41">
        <f>IF(ISBLANK('3.1 Nominal capital stock'!E73),NA(),'3.1 Nominal capital stock'!E73/'Historical population and GDP'!$N70/'Historical population and GDP'!$K70)</f>
        <v>1700.7158526746912</v>
      </c>
      <c r="F73" s="41">
        <f>IF(ISBLANK('3.1 Nominal capital stock'!F73),NA(),'3.1 Nominal capital stock'!F73/'Historical population and GDP'!$N70/'Historical population and GDP'!$K70)</f>
        <v>1412.4656645915863</v>
      </c>
      <c r="G73" s="41">
        <f>IF(ISBLANK('3.1 Nominal capital stock'!G73),NA(),'3.1 Nominal capital stock'!G73/'Historical population and GDP'!$N70/'Historical population and GDP'!$K70)</f>
        <v>1829.4263463489872</v>
      </c>
      <c r="H73" s="41">
        <f>IF(ISBLANK('3.1 Nominal capital stock'!H73),NA(),'3.1 Nominal capital stock'!H73/'Historical population and GDP'!$N70/'Historical population and GDP'!$K70)</f>
        <v>286.88757147605457</v>
      </c>
      <c r="I73" s="41">
        <f>IF(ISBLANK('3.1 Nominal capital stock'!I73),NA(),'3.1 Nominal capital stock'!I73/'Historical population and GDP'!$N70/'Historical population and GDP'!$K70)</f>
        <v>388.45928439326451</v>
      </c>
      <c r="J73" s="51">
        <f>IF(ISBLANK('3.1 Nominal capital stock'!J73),NA(),'3.1 Nominal capital stock'!J73/'Historical population and GDP'!$N70/'Historical population and GDP'!$K70)</f>
        <v>388.79993854502709</v>
      </c>
      <c r="K73" s="41" t="e">
        <f>IF(ISBLANK('3.1 Nominal capital stock'!K73),NA(),'3.1 Nominal capital stock'!K73/'Historical population and GDP'!$N70/'Historical population and GDP'!$K70)</f>
        <v>#N/A</v>
      </c>
      <c r="L73" s="41">
        <f>IF(ISBLANK('3.1 Nominal capital stock'!L73),NA(),'3.1 Nominal capital stock'!L73/'Historical population and GDP'!$N70/'Historical population and GDP'!$K70)</f>
        <v>745.74871390025282</v>
      </c>
      <c r="M73" s="41" t="e">
        <f>IF(ISBLANK('3.1 Nominal capital stock'!M73),NA(),'3.1 Nominal capital stock'!M73/'Historical population and GDP'!$N70/'Historical population and GDP'!$K70)</f>
        <v>#N/A</v>
      </c>
      <c r="N73" s="41" t="e">
        <f>IF(ISBLANK('3.1 Nominal capital stock'!N73),NA(),'3.1 Nominal capital stock'!N73/'Historical population and GDP'!$N70/'Historical population and GDP'!$K70)</f>
        <v>#N/A</v>
      </c>
      <c r="O73" s="41"/>
      <c r="P73" s="41">
        <f>IF(ISBLANK('3.1 Nominal capital stock'!P73),NA(),'3.1 Nominal capital stock'!P73/'Historical population and GDP'!$N70/'Historical population and GDP'!$K70)</f>
        <v>8336.3180748580289</v>
      </c>
      <c r="Q73" s="41">
        <f>IF(ISBLANK('3.1 Nominal capital stock'!Q73),NA(),'3.1 Nominal capital stock'!Q73/'Historical population and GDP'!$N70/'Historical population and GDP'!$K70)</f>
        <v>1523.0079368385443</v>
      </c>
      <c r="R73" s="41">
        <f>IF(ISBLANK('3.1 Nominal capital stock'!R73),NA(),'3.1 Nominal capital stock'!R73/'Historical population and GDP'!$N70/'Historical population and GDP'!$K70)</f>
        <v>9859.3260116965739</v>
      </c>
      <c r="S73" s="13"/>
      <c r="T73" s="13"/>
      <c r="U73" s="13"/>
      <c r="V73" s="13"/>
      <c r="W73" s="13"/>
      <c r="X73" s="13"/>
      <c r="Y73" s="13"/>
      <c r="Z73" s="13"/>
      <c r="AA73" s="24"/>
      <c r="AB73" s="24"/>
    </row>
    <row r="74" spans="1:28">
      <c r="A74" s="4">
        <f t="shared" si="1"/>
        <v>1936</v>
      </c>
      <c r="B74" s="41">
        <f>IF(ISBLANK('3.1 Nominal capital stock'!B74),NA(),'3.1 Nominal capital stock'!B74/'Historical population and GDP'!$N71/'Historical population and GDP'!$K71)</f>
        <v>462.40221220526064</v>
      </c>
      <c r="C74" s="41">
        <f>IF(ISBLANK('3.1 Nominal capital stock'!C74),NA(),'3.1 Nominal capital stock'!C74/'Historical population and GDP'!$N71/'Historical population and GDP'!$K71)</f>
        <v>3124.1941897313873</v>
      </c>
      <c r="D74" s="41">
        <f>IF(ISBLANK('3.1 Nominal capital stock'!D74),NA(),'3.1 Nominal capital stock'!D74/'Historical population and GDP'!$N71/'Historical population and GDP'!$K71)</f>
        <v>3586.5964019366479</v>
      </c>
      <c r="E74" s="41">
        <f>IF(ISBLANK('3.1 Nominal capital stock'!E74),NA(),'3.1 Nominal capital stock'!E74/'Historical population and GDP'!$N71/'Historical population and GDP'!$K71)</f>
        <v>1730.4922352984661</v>
      </c>
      <c r="F74" s="41">
        <f>IF(ISBLANK('3.1 Nominal capital stock'!F74),NA(),'3.1 Nominal capital stock'!F74/'Historical population and GDP'!$N71/'Historical population and GDP'!$K71)</f>
        <v>1423.8702900794683</v>
      </c>
      <c r="G74" s="41">
        <f>IF(ISBLANK('3.1 Nominal capital stock'!G74),NA(),'3.1 Nominal capital stock'!G74/'Historical population and GDP'!$N71/'Historical population and GDP'!$K71)</f>
        <v>2115.863199011209</v>
      </c>
      <c r="H74" s="41">
        <f>IF(ISBLANK('3.1 Nominal capital stock'!H74),NA(),'3.1 Nominal capital stock'!H74/'Historical population and GDP'!$N71/'Historical population and GDP'!$K71)</f>
        <v>300.60975021470392</v>
      </c>
      <c r="I74" s="41">
        <f>IF(ISBLANK('3.1 Nominal capital stock'!I74),NA(),'3.1 Nominal capital stock'!I74/'Historical population and GDP'!$N71/'Historical population and GDP'!$K71)</f>
        <v>447.7474868822938</v>
      </c>
      <c r="J74" s="51">
        <f>IF(ISBLANK('3.1 Nominal capital stock'!J74),NA(),'3.1 Nominal capital stock'!J74/'Historical population and GDP'!$N71/'Historical population and GDP'!$K71)</f>
        <v>423.43030530242584</v>
      </c>
      <c r="K74" s="41" t="e">
        <f>IF(ISBLANK('3.1 Nominal capital stock'!K74),NA(),'3.1 Nominal capital stock'!K74/'Historical population and GDP'!$N71/'Historical population and GDP'!$K71)</f>
        <v>#N/A</v>
      </c>
      <c r="L74" s="41">
        <f>IF(ISBLANK('3.1 Nominal capital stock'!L74),NA(),'3.1 Nominal capital stock'!L74/'Historical population and GDP'!$N71/'Historical population and GDP'!$K71)</f>
        <v>855.55682123606277</v>
      </c>
      <c r="M74" s="41" t="e">
        <f>IF(ISBLANK('3.1 Nominal capital stock'!M74),NA(),'3.1 Nominal capital stock'!M74/'Historical population and GDP'!$N71/'Historical population and GDP'!$K71)</f>
        <v>#N/A</v>
      </c>
      <c r="N74" s="41" t="e">
        <f>IF(ISBLANK('3.1 Nominal capital stock'!N74),NA(),'3.1 Nominal capital stock'!N74/'Historical population and GDP'!$N71/'Historical population and GDP'!$K71)</f>
        <v>#N/A</v>
      </c>
      <c r="O74" s="41"/>
      <c r="P74" s="41">
        <f>IF(ISBLANK('3.1 Nominal capital stock'!P74),NA(),'3.1 Nominal capital stock'!P74/'Historical population and GDP'!$N71/'Historical population and GDP'!$K71)</f>
        <v>9157.4318765404951</v>
      </c>
      <c r="Q74" s="41">
        <f>IF(ISBLANK('3.1 Nominal capital stock'!Q74),NA(),'3.1 Nominal capital stock'!Q74/'Historical population and GDP'!$N71/'Historical population and GDP'!$K71)</f>
        <v>1726.7346134207824</v>
      </c>
      <c r="R74" s="41">
        <f>IF(ISBLANK('3.1 Nominal capital stock'!R74),NA(),'3.1 Nominal capital stock'!R74/'Historical population and GDP'!$N71/'Historical population and GDP'!$K71)</f>
        <v>10884.166489961279</v>
      </c>
      <c r="S74" s="13"/>
      <c r="T74" s="13"/>
      <c r="U74" s="13"/>
      <c r="V74" s="13"/>
      <c r="W74" s="13"/>
      <c r="X74" s="13"/>
      <c r="Y74" s="13"/>
      <c r="Z74" s="13"/>
      <c r="AA74" s="24"/>
      <c r="AB74" s="24"/>
    </row>
    <row r="75" spans="1:28">
      <c r="A75" s="4">
        <f t="shared" si="1"/>
        <v>1937</v>
      </c>
      <c r="B75" s="41">
        <f>IF(ISBLANK('3.1 Nominal capital stock'!B75),NA(),'3.1 Nominal capital stock'!B75/'Historical population and GDP'!$N72/'Historical population and GDP'!$K72)</f>
        <v>595.15328348673245</v>
      </c>
      <c r="C75" s="41">
        <f>IF(ISBLANK('3.1 Nominal capital stock'!C75),NA(),'3.1 Nominal capital stock'!C75/'Historical population and GDP'!$N72/'Historical population and GDP'!$K72)</f>
        <v>3329.3027205466415</v>
      </c>
      <c r="D75" s="41">
        <f>IF(ISBLANK('3.1 Nominal capital stock'!D75),NA(),'3.1 Nominal capital stock'!D75/'Historical population and GDP'!$N72/'Historical population and GDP'!$K72)</f>
        <v>3924.4560040333745</v>
      </c>
      <c r="E75" s="41">
        <f>IF(ISBLANK('3.1 Nominal capital stock'!E75),NA(),'3.1 Nominal capital stock'!E75/'Historical population and GDP'!$N72/'Historical population and GDP'!$K72)</f>
        <v>1735.7894607666385</v>
      </c>
      <c r="F75" s="41">
        <f>IF(ISBLANK('3.1 Nominal capital stock'!F75),NA(),'3.1 Nominal capital stock'!F75/'Historical population and GDP'!$N72/'Historical population and GDP'!$K72)</f>
        <v>1428.1103668822095</v>
      </c>
      <c r="G75" s="41">
        <f>IF(ISBLANK('3.1 Nominal capital stock'!G75),NA(),'3.1 Nominal capital stock'!G75/'Historical population and GDP'!$N72/'Historical population and GDP'!$K72)</f>
        <v>2209.7133185606167</v>
      </c>
      <c r="H75" s="41">
        <f>IF(ISBLANK('3.1 Nominal capital stock'!H75),NA(),'3.1 Nominal capital stock'!H75/'Historical population and GDP'!$N72/'Historical population and GDP'!$K72)</f>
        <v>297.32903262226176</v>
      </c>
      <c r="I75" s="41">
        <f>IF(ISBLANK('3.1 Nominal capital stock'!I75),NA(),'3.1 Nominal capital stock'!I75/'Historical population and GDP'!$N72/'Historical population and GDP'!$K72)</f>
        <v>481.10452230600816</v>
      </c>
      <c r="J75" s="51">
        <f>IF(ISBLANK('3.1 Nominal capital stock'!J75),NA(),'3.1 Nominal capital stock'!J75/'Historical population and GDP'!$N72/'Historical population and GDP'!$K72)</f>
        <v>457.77974309796599</v>
      </c>
      <c r="K75" s="41" t="e">
        <f>IF(ISBLANK('3.1 Nominal capital stock'!K75),NA(),'3.1 Nominal capital stock'!K75/'Historical population and GDP'!$N72/'Historical population and GDP'!$K72)</f>
        <v>#N/A</v>
      </c>
      <c r="L75" s="41">
        <f>IF(ISBLANK('3.1 Nominal capital stock'!L75),NA(),'3.1 Nominal capital stock'!L75/'Historical population and GDP'!$N72/'Historical population and GDP'!$K72)</f>
        <v>958.84156056499535</v>
      </c>
      <c r="M75" s="41" t="e">
        <f>IF(ISBLANK('3.1 Nominal capital stock'!M75),NA(),'3.1 Nominal capital stock'!M75/'Historical population and GDP'!$N72/'Historical population and GDP'!$K72)</f>
        <v>#N/A</v>
      </c>
      <c r="N75" s="41" t="e">
        <f>IF(ISBLANK('3.1 Nominal capital stock'!N75),NA(),'3.1 Nominal capital stock'!N75/'Historical population and GDP'!$N72/'Historical population and GDP'!$K72)</f>
        <v>#N/A</v>
      </c>
      <c r="O75" s="41"/>
      <c r="P75" s="41">
        <f>IF(ISBLANK('3.1 Nominal capital stock'!P75),NA(),'3.1 Nominal capital stock'!P75/'Historical population and GDP'!$N72/'Historical population and GDP'!$K72)</f>
        <v>9595.3981828651013</v>
      </c>
      <c r="Q75" s="41">
        <f>IF(ISBLANK('3.1 Nominal capital stock'!Q75),NA(),'3.1 Nominal capital stock'!Q75/'Historical population and GDP'!$N72/'Historical population and GDP'!$K72)</f>
        <v>1897.7258259689697</v>
      </c>
      <c r="R75" s="41">
        <f>IF(ISBLANK('3.1 Nominal capital stock'!R75),NA(),'3.1 Nominal capital stock'!R75/'Historical population and GDP'!$N72/'Historical population and GDP'!$K72)</f>
        <v>11493.124008834071</v>
      </c>
      <c r="S75" s="13"/>
      <c r="T75" s="13"/>
      <c r="U75" s="13"/>
      <c r="V75" s="13"/>
      <c r="W75" s="13"/>
      <c r="X75" s="13"/>
      <c r="Y75" s="13"/>
      <c r="Z75" s="13"/>
      <c r="AA75" s="24"/>
      <c r="AB75" s="24"/>
    </row>
    <row r="76" spans="1:28">
      <c r="A76" s="4">
        <f t="shared" si="1"/>
        <v>1938</v>
      </c>
      <c r="B76" s="41">
        <f>IF(ISBLANK('3.1 Nominal capital stock'!B76),NA(),'3.1 Nominal capital stock'!B76/'Historical population and GDP'!$N73/'Historical population and GDP'!$K73)</f>
        <v>773.14640464309161</v>
      </c>
      <c r="C76" s="41">
        <f>IF(ISBLANK('3.1 Nominal capital stock'!C76),NA(),'3.1 Nominal capital stock'!C76/'Historical population and GDP'!$N73/'Historical population and GDP'!$K73)</f>
        <v>3479.1126739197784</v>
      </c>
      <c r="D76" s="41">
        <f>IF(ISBLANK('3.1 Nominal capital stock'!D76),NA(),'3.1 Nominal capital stock'!D76/'Historical population and GDP'!$N73/'Historical population and GDP'!$K73)</f>
        <v>4252.2590785628699</v>
      </c>
      <c r="E76" s="41">
        <f>IF(ISBLANK('3.1 Nominal capital stock'!E76),NA(),'3.1 Nominal capital stock'!E76/'Historical population and GDP'!$N73/'Historical population and GDP'!$K73)</f>
        <v>1821.4210690738225</v>
      </c>
      <c r="F76" s="41">
        <f>IF(ISBLANK('3.1 Nominal capital stock'!F76),NA(),'3.1 Nominal capital stock'!F76/'Historical population and GDP'!$N73/'Historical population and GDP'!$K73)</f>
        <v>1421.0960684603083</v>
      </c>
      <c r="G76" s="41">
        <f>IF(ISBLANK('3.1 Nominal capital stock'!G76),NA(),'3.1 Nominal capital stock'!G76/'Historical population and GDP'!$N73/'Historical population and GDP'!$K73)</f>
        <v>2212.7012627570489</v>
      </c>
      <c r="H76" s="41">
        <f>IF(ISBLANK('3.1 Nominal capital stock'!H76),NA(),'3.1 Nominal capital stock'!H76/'Historical population and GDP'!$N73/'Historical population and GDP'!$K73)</f>
        <v>292.43337508793547</v>
      </c>
      <c r="I76" s="41">
        <f>IF(ISBLANK('3.1 Nominal capital stock'!I76),NA(),'3.1 Nominal capital stock'!I76/'Historical population and GDP'!$N73/'Historical population and GDP'!$K73)</f>
        <v>512.04682499222542</v>
      </c>
      <c r="J76" s="51">
        <f>IF(ISBLANK('3.1 Nominal capital stock'!J76),NA(),'3.1 Nominal capital stock'!J76/'Historical population and GDP'!$N73/'Historical population and GDP'!$K73)</f>
        <v>485.74304973577551</v>
      </c>
      <c r="K76" s="41" t="e">
        <f>IF(ISBLANK('3.1 Nominal capital stock'!K76),NA(),'3.1 Nominal capital stock'!K76/'Historical population and GDP'!$N73/'Historical population and GDP'!$K73)</f>
        <v>#N/A</v>
      </c>
      <c r="L76" s="41">
        <f>IF(ISBLANK('3.1 Nominal capital stock'!L76),NA(),'3.1 Nominal capital stock'!L76/'Historical population and GDP'!$N73/'Historical population and GDP'!$K73)</f>
        <v>1086.2074771689799</v>
      </c>
      <c r="M76" s="41">
        <f>IF(ISBLANK('3.1 Nominal capital stock'!M76),NA(),'3.1 Nominal capital stock'!M76/'Historical population and GDP'!$N73/'Historical population and GDP'!$K73)</f>
        <v>49.054233504572423</v>
      </c>
      <c r="N76" s="41" t="e">
        <f>IF(ISBLANK('3.1 Nominal capital stock'!N76),NA(),'3.1 Nominal capital stock'!N76/'Historical population and GDP'!$N73/'Historical population and GDP'!$K73)</f>
        <v>#N/A</v>
      </c>
      <c r="O76" s="41"/>
      <c r="P76" s="41">
        <f>IF(ISBLANK('3.1 Nominal capital stock'!P76),NA(),'3.1 Nominal capital stock'!P76/'Historical population and GDP'!$N73/'Historical population and GDP'!$K73)</f>
        <v>9999.9108539419849</v>
      </c>
      <c r="Q76" s="41">
        <f>IF(ISBLANK('3.1 Nominal capital stock'!Q76),NA(),'3.1 Nominal capital stock'!Q76/'Historical population and GDP'!$N73/'Historical population and GDP'!$K73)</f>
        <v>2133.051585401553</v>
      </c>
      <c r="R76" s="41">
        <f>IF(ISBLANK('3.1 Nominal capital stock'!R76),NA(),'3.1 Nominal capital stock'!R76/'Historical population and GDP'!$N73/'Historical population and GDP'!$K73)</f>
        <v>12132.962439343539</v>
      </c>
      <c r="S76" s="13"/>
      <c r="T76" s="13"/>
      <c r="U76" s="13"/>
      <c r="V76" s="13"/>
      <c r="W76" s="13"/>
      <c r="X76" s="13"/>
      <c r="Y76" s="13"/>
      <c r="Z76" s="13"/>
      <c r="AA76" s="24"/>
      <c r="AB76" s="24"/>
    </row>
    <row r="77" spans="1:28">
      <c r="A77" s="4">
        <f t="shared" si="1"/>
        <v>1939</v>
      </c>
      <c r="B77" s="41">
        <f>IF(ISBLANK('3.1 Nominal capital stock'!B77),NA(),'3.1 Nominal capital stock'!B77/'Historical population and GDP'!$N74/'Historical population and GDP'!$K74)</f>
        <v>1034.0897806119594</v>
      </c>
      <c r="C77" s="41">
        <f>IF(ISBLANK('3.1 Nominal capital stock'!C77),NA(),'3.1 Nominal capital stock'!C77/'Historical population and GDP'!$N74/'Historical population and GDP'!$K74)</f>
        <v>3685.4020102341178</v>
      </c>
      <c r="D77" s="41">
        <f>IF(ISBLANK('3.1 Nominal capital stock'!D77),NA(),'3.1 Nominal capital stock'!D77/'Historical population and GDP'!$N74/'Historical population and GDP'!$K74)</f>
        <v>4719.4917908460775</v>
      </c>
      <c r="E77" s="41">
        <f>IF(ISBLANK('3.1 Nominal capital stock'!E77),NA(),'3.1 Nominal capital stock'!E77/'Historical population and GDP'!$N74/'Historical population and GDP'!$K74)</f>
        <v>2090.2974695190483</v>
      </c>
      <c r="F77" s="41">
        <f>IF(ISBLANK('3.1 Nominal capital stock'!F77),NA(),'3.1 Nominal capital stock'!F77/'Historical population and GDP'!$N74/'Historical population and GDP'!$K74)</f>
        <v>1474.7192923592156</v>
      </c>
      <c r="G77" s="41">
        <f>IF(ISBLANK('3.1 Nominal capital stock'!G77),NA(),'3.1 Nominal capital stock'!G77/'Historical population and GDP'!$N74/'Historical population and GDP'!$K74)</f>
        <v>2345.6950398527865</v>
      </c>
      <c r="H77" s="41">
        <f>IF(ISBLANK('3.1 Nominal capital stock'!H77),NA(),'3.1 Nominal capital stock'!H77/'Historical population and GDP'!$N74/'Historical population and GDP'!$K74)</f>
        <v>322.10589094329657</v>
      </c>
      <c r="I77" s="41">
        <f>IF(ISBLANK('3.1 Nominal capital stock'!I77),NA(),'3.1 Nominal capital stock'!I77/'Historical population and GDP'!$N74/'Historical population and GDP'!$K74)</f>
        <v>565.04828646554904</v>
      </c>
      <c r="J77" s="51">
        <f>IF(ISBLANK('3.1 Nominal capital stock'!J77),NA(),'3.1 Nominal capital stock'!J77/'Historical population and GDP'!$N74/'Historical population and GDP'!$K74)</f>
        <v>548.11634063641191</v>
      </c>
      <c r="K77" s="41" t="e">
        <f>IF(ISBLANK('3.1 Nominal capital stock'!K77),NA(),'3.1 Nominal capital stock'!K77/'Historical population and GDP'!$N74/'Historical population and GDP'!$K74)</f>
        <v>#N/A</v>
      </c>
      <c r="L77" s="41">
        <f>IF(ISBLANK('3.1 Nominal capital stock'!L77),NA(),'3.1 Nominal capital stock'!L77/'Historical population and GDP'!$N74/'Historical population and GDP'!$K74)</f>
        <v>1204.7832973344907</v>
      </c>
      <c r="M77" s="41">
        <f>IF(ISBLANK('3.1 Nominal capital stock'!M77),NA(),'3.1 Nominal capital stock'!M77/'Historical population and GDP'!$N74/'Historical population and GDP'!$K74)</f>
        <v>372.68010610310137</v>
      </c>
      <c r="N77" s="41" t="e">
        <f>IF(ISBLANK('3.1 Nominal capital stock'!N77),NA(),'3.1 Nominal capital stock'!N77/'Historical population and GDP'!$N74/'Historical population and GDP'!$K74)</f>
        <v>#N/A</v>
      </c>
      <c r="O77" s="41"/>
      <c r="P77" s="41">
        <f>IF(ISBLANK('3.1 Nominal capital stock'!P77),NA(),'3.1 Nominal capital stock'!P77/'Historical population and GDP'!$N74/'Historical population and GDP'!$K74)</f>
        <v>10952.309483520425</v>
      </c>
      <c r="Q77" s="41">
        <f>IF(ISBLANK('3.1 Nominal capital stock'!Q77),NA(),'3.1 Nominal capital stock'!Q77/'Historical population and GDP'!$N74/'Historical population and GDP'!$K74)</f>
        <v>2690.628030539553</v>
      </c>
      <c r="R77" s="41">
        <f>IF(ISBLANK('3.1 Nominal capital stock'!R77),NA(),'3.1 Nominal capital stock'!R77/'Historical population and GDP'!$N74/'Historical population and GDP'!$K74)</f>
        <v>13642.937514059979</v>
      </c>
      <c r="S77" s="13"/>
      <c r="T77" s="13"/>
      <c r="U77" s="13"/>
      <c r="V77" s="13"/>
      <c r="W77" s="13"/>
      <c r="X77" s="13"/>
      <c r="Y77" s="13"/>
      <c r="Z77" s="13"/>
      <c r="AA77" s="24"/>
      <c r="AB77" s="24"/>
    </row>
    <row r="78" spans="1:28">
      <c r="A78" s="4">
        <f t="shared" si="1"/>
        <v>1940</v>
      </c>
      <c r="B78" s="41">
        <f>IF(ISBLANK('3.1 Nominal capital stock'!B78),NA(),'3.1 Nominal capital stock'!B78/'Historical population and GDP'!$N75/'Historical population and GDP'!$K75)</f>
        <v>1340.01219912343</v>
      </c>
      <c r="C78" s="41">
        <f>IF(ISBLANK('3.1 Nominal capital stock'!C78),NA(),'3.1 Nominal capital stock'!C78/'Historical population and GDP'!$N75/'Historical population and GDP'!$K75)</f>
        <v>3809.260432389995</v>
      </c>
      <c r="D78" s="41">
        <f>IF(ISBLANK('3.1 Nominal capital stock'!D78),NA(),'3.1 Nominal capital stock'!D78/'Historical population and GDP'!$N75/'Historical population and GDP'!$K75)</f>
        <v>5149.2726315134259</v>
      </c>
      <c r="E78" s="41">
        <f>IF(ISBLANK('3.1 Nominal capital stock'!E78),NA(),'3.1 Nominal capital stock'!E78/'Historical population and GDP'!$N75/'Historical population and GDP'!$K75)</f>
        <v>2414.8177458954879</v>
      </c>
      <c r="F78" s="41">
        <f>IF(ISBLANK('3.1 Nominal capital stock'!F78),NA(),'3.1 Nominal capital stock'!F78/'Historical population and GDP'!$N75/'Historical population and GDP'!$K75)</f>
        <v>1589.2741260410598</v>
      </c>
      <c r="G78" s="41">
        <f>IF(ISBLANK('3.1 Nominal capital stock'!G78),NA(),'3.1 Nominal capital stock'!G78/'Historical population and GDP'!$N75/'Historical population and GDP'!$K75)</f>
        <v>2561.9023774993539</v>
      </c>
      <c r="H78" s="41">
        <f>IF(ISBLANK('3.1 Nominal capital stock'!H78),NA(),'3.1 Nominal capital stock'!H78/'Historical population and GDP'!$N75/'Historical population and GDP'!$K75)</f>
        <v>344.79922698227335</v>
      </c>
      <c r="I78" s="41">
        <f>IF(ISBLANK('3.1 Nominal capital stock'!I78),NA(),'3.1 Nominal capital stock'!I78/'Historical population and GDP'!$N75/'Historical population and GDP'!$K75)</f>
        <v>650.45742933815393</v>
      </c>
      <c r="J78" s="51">
        <f>IF(ISBLANK('3.1 Nominal capital stock'!J78),NA(),'3.1 Nominal capital stock'!J78/'Historical population and GDP'!$N75/'Historical population and GDP'!$K75)</f>
        <v>595.1969425609368</v>
      </c>
      <c r="K78" s="41" t="e">
        <f>IF(ISBLANK('3.1 Nominal capital stock'!K78),NA(),'3.1 Nominal capital stock'!K78/'Historical population and GDP'!$N75/'Historical population and GDP'!$K75)</f>
        <v>#N/A</v>
      </c>
      <c r="L78" s="41">
        <f>IF(ISBLANK('3.1 Nominal capital stock'!L78),NA(),'3.1 Nominal capital stock'!L78/'Historical population and GDP'!$N75/'Historical population and GDP'!$K75)</f>
        <v>1322.2764223395957</v>
      </c>
      <c r="M78" s="41">
        <f>IF(ISBLANK('3.1 Nominal capital stock'!M78),NA(),'3.1 Nominal capital stock'!M78/'Historical population and GDP'!$N75/'Historical population and GDP'!$K75)</f>
        <v>797.93521855545475</v>
      </c>
      <c r="N78" s="41" t="e">
        <f>IF(ISBLANK('3.1 Nominal capital stock'!N78),NA(),'3.1 Nominal capital stock'!N78/'Historical population and GDP'!$N75/'Historical population and GDP'!$K75)</f>
        <v>#N/A</v>
      </c>
      <c r="O78" s="41"/>
      <c r="P78" s="41">
        <f>IF(ISBLANK('3.1 Nominal capital stock'!P78),NA(),'3.1 Nominal capital stock'!P78/'Historical population and GDP'!$N75/'Historical population and GDP'!$K75)</f>
        <v>12060.0661079316</v>
      </c>
      <c r="Q78" s="41">
        <f>IF(ISBLANK('3.1 Nominal capital stock'!Q78),NA(),'3.1 Nominal capital stock'!Q78/'Historical population and GDP'!$N75/'Historical population and GDP'!$K75)</f>
        <v>3365.8660127941412</v>
      </c>
      <c r="R78" s="41">
        <f>IF(ISBLANK('3.1 Nominal capital stock'!R78),NA(),'3.1 Nominal capital stock'!R78/'Historical population and GDP'!$N75/'Historical population and GDP'!$K75)</f>
        <v>15425.932120725742</v>
      </c>
      <c r="S78" s="13"/>
      <c r="T78" s="13"/>
      <c r="U78" s="13"/>
      <c r="V78" s="13"/>
      <c r="W78" s="13"/>
      <c r="X78" s="13"/>
      <c r="Y78" s="13"/>
      <c r="Z78" s="13"/>
      <c r="AA78" s="24"/>
      <c r="AB78" s="24"/>
    </row>
    <row r="79" spans="1:28">
      <c r="A79" s="4">
        <f t="shared" si="1"/>
        <v>1941</v>
      </c>
      <c r="B79" s="41">
        <f>IF(ISBLANK('3.1 Nominal capital stock'!B79),NA(),'3.1 Nominal capital stock'!B79/'Historical population and GDP'!$N76/'Historical population and GDP'!$K76)</f>
        <v>1432.1478698523738</v>
      </c>
      <c r="C79" s="41">
        <f>IF(ISBLANK('3.1 Nominal capital stock'!C79),NA(),'3.1 Nominal capital stock'!C79/'Historical population and GDP'!$N76/'Historical population and GDP'!$K76)</f>
        <v>3623.5563579858758</v>
      </c>
      <c r="D79" s="41">
        <f>IF(ISBLANK('3.1 Nominal capital stock'!D79),NA(),'3.1 Nominal capital stock'!D79/'Historical population and GDP'!$N76/'Historical population and GDP'!$K76)</f>
        <v>5055.7042278382496</v>
      </c>
      <c r="E79" s="41">
        <f>IF(ISBLANK('3.1 Nominal capital stock'!E79),NA(),'3.1 Nominal capital stock'!E79/'Historical population and GDP'!$N76/'Historical population and GDP'!$K76)</f>
        <v>2440.5527169618645</v>
      </c>
      <c r="F79" s="41">
        <f>IF(ISBLANK('3.1 Nominal capital stock'!F79),NA(),'3.1 Nominal capital stock'!F79/'Historical population and GDP'!$N76/'Historical population and GDP'!$K76)</f>
        <v>1638.1054153257944</v>
      </c>
      <c r="G79" s="41">
        <f>IF(ISBLANK('3.1 Nominal capital stock'!G79),NA(),'3.1 Nominal capital stock'!G79/'Historical population and GDP'!$N76/'Historical population and GDP'!$K76)</f>
        <v>2646.5102624352853</v>
      </c>
      <c r="H79" s="41">
        <f>IF(ISBLANK('3.1 Nominal capital stock'!H79),NA(),'3.1 Nominal capital stock'!H79/'Historical population and GDP'!$N76/'Historical population and GDP'!$K76)</f>
        <v>336.27525664973587</v>
      </c>
      <c r="I79" s="41">
        <f>IF(ISBLANK('3.1 Nominal capital stock'!I79),NA(),'3.1 Nominal capital stock'!I79/'Historical population and GDP'!$N76/'Historical population and GDP'!$K76)</f>
        <v>712.91701362831111</v>
      </c>
      <c r="J79" s="51">
        <f>IF(ISBLANK('3.1 Nominal capital stock'!J79),NA(),'3.1 Nominal capital stock'!J79/'Historical population and GDP'!$N76/'Historical population and GDP'!$K76)</f>
        <v>604.44519783329667</v>
      </c>
      <c r="K79" s="41" t="e">
        <f>IF(ISBLANK('3.1 Nominal capital stock'!K79),NA(),'3.1 Nominal capital stock'!K79/'Historical population and GDP'!$N76/'Historical population and GDP'!$K76)</f>
        <v>#N/A</v>
      </c>
      <c r="L79" s="41">
        <f>IF(ISBLANK('3.1 Nominal capital stock'!L79),NA(),'3.1 Nominal capital stock'!L79/'Historical population and GDP'!$N76/'Historical population and GDP'!$K76)</f>
        <v>1358.8652034576824</v>
      </c>
      <c r="M79" s="41">
        <f>IF(ISBLANK('3.1 Nominal capital stock'!M79),NA(),'3.1 Nominal capital stock'!M79/'Historical population and GDP'!$N76/'Historical population and GDP'!$K76)</f>
        <v>1265.5045176085005</v>
      </c>
      <c r="N79" s="41" t="e">
        <f>IF(ISBLANK('3.1 Nominal capital stock'!N79),NA(),'3.1 Nominal capital stock'!N79/'Historical population and GDP'!$N76/'Historical population and GDP'!$K76)</f>
        <v>#N/A</v>
      </c>
      <c r="O79" s="41"/>
      <c r="P79" s="41">
        <f>IF(ISBLANK('3.1 Nominal capital stock'!P79),NA(),'3.1 Nominal capital stock'!P79/'Historical population and GDP'!$N76/'Historical population and GDP'!$K76)</f>
        <v>12117.14787921093</v>
      </c>
      <c r="Q79" s="41">
        <f>IF(ISBLANK('3.1 Nominal capital stock'!Q79),NA(),'3.1 Nominal capital stock'!Q79/'Historical population and GDP'!$N76/'Historical population and GDP'!$K76)</f>
        <v>3941.7319325277904</v>
      </c>
      <c r="R79" s="41">
        <f>IF(ISBLANK('3.1 Nominal capital stock'!R79),NA(),'3.1 Nominal capital stock'!R79/'Historical population and GDP'!$N76/'Historical population and GDP'!$K76)</f>
        <v>16058.87981173872</v>
      </c>
      <c r="S79" s="13"/>
      <c r="T79" s="13"/>
      <c r="U79" s="13"/>
      <c r="V79" s="13"/>
      <c r="W79" s="13"/>
      <c r="X79" s="13"/>
      <c r="Y79" s="13"/>
      <c r="Z79" s="13"/>
      <c r="AA79" s="24"/>
      <c r="AB79" s="24"/>
    </row>
    <row r="80" spans="1:28">
      <c r="A80" s="4">
        <f t="shared" si="1"/>
        <v>1942</v>
      </c>
      <c r="B80" s="41">
        <f>IF(ISBLANK('3.1 Nominal capital stock'!B80),NA(),'3.1 Nominal capital stock'!B80/'Historical population and GDP'!$N77/'Historical population and GDP'!$K77)</f>
        <v>1436.9111170450026</v>
      </c>
      <c r="C80" s="41">
        <f>IF(ISBLANK('3.1 Nominal capital stock'!C80),NA(),'3.1 Nominal capital stock'!C80/'Historical population and GDP'!$N77/'Historical population and GDP'!$K77)</f>
        <v>3458.8681653014805</v>
      </c>
      <c r="D80" s="41">
        <f>IF(ISBLANK('3.1 Nominal capital stock'!D80),NA(),'3.1 Nominal capital stock'!D80/'Historical population and GDP'!$N77/'Historical population and GDP'!$K77)</f>
        <v>4895.7792823464824</v>
      </c>
      <c r="E80" s="41">
        <f>IF(ISBLANK('3.1 Nominal capital stock'!E80),NA(),'3.1 Nominal capital stock'!E80/'Historical population and GDP'!$N77/'Historical population and GDP'!$K77)</f>
        <v>2369.8575950101886</v>
      </c>
      <c r="F80" s="41">
        <f>IF(ISBLANK('3.1 Nominal capital stock'!F80),NA(),'3.1 Nominal capital stock'!F80/'Historical population and GDP'!$N77/'Historical population and GDP'!$K77)</f>
        <v>1598.5416181191677</v>
      </c>
      <c r="G80" s="41">
        <f>IF(ISBLANK('3.1 Nominal capital stock'!G80),NA(),'3.1 Nominal capital stock'!G80/'Historical population and GDP'!$N77/'Historical population and GDP'!$K77)</f>
        <v>2803.0551699326911</v>
      </c>
      <c r="H80" s="41">
        <f>IF(ISBLANK('3.1 Nominal capital stock'!H80),NA(),'3.1 Nominal capital stock'!H80/'Historical population and GDP'!$N77/'Historical population and GDP'!$K77)</f>
        <v>322.85170738744353</v>
      </c>
      <c r="I80" s="41">
        <f>IF(ISBLANK('3.1 Nominal capital stock'!I80),NA(),'3.1 Nominal capital stock'!I80/'Historical population and GDP'!$N77/'Historical population and GDP'!$K77)</f>
        <v>770.33366946489286</v>
      </c>
      <c r="J80" s="51">
        <f>IF(ISBLANK('3.1 Nominal capital stock'!J80),NA(),'3.1 Nominal capital stock'!J80/'Historical population and GDP'!$N77/'Historical population and GDP'!$K77)</f>
        <v>592.53602533570233</v>
      </c>
      <c r="K80" s="41" t="e">
        <f>IF(ISBLANK('3.1 Nominal capital stock'!K80),NA(),'3.1 Nominal capital stock'!K80/'Historical population and GDP'!$N77/'Historical population and GDP'!$K77)</f>
        <v>#N/A</v>
      </c>
      <c r="L80" s="41">
        <f>IF(ISBLANK('3.1 Nominal capital stock'!L80),NA(),'3.1 Nominal capital stock'!L80/'Historical population and GDP'!$N77/'Historical population and GDP'!$K77)</f>
        <v>1383.2116444166652</v>
      </c>
      <c r="M80" s="41">
        <f>IF(ISBLANK('3.1 Nominal capital stock'!M80),NA(),'3.1 Nominal capital stock'!M80/'Historical population and GDP'!$N77/'Historical population and GDP'!$K77)</f>
        <v>1645.2012208602537</v>
      </c>
      <c r="N80" s="41" t="e">
        <f>IF(ISBLANK('3.1 Nominal capital stock'!N80),NA(),'3.1 Nominal capital stock'!N80/'Historical population and GDP'!$N77/'Historical population and GDP'!$K77)</f>
        <v>#N/A</v>
      </c>
      <c r="O80" s="41"/>
      <c r="P80" s="41">
        <f>IF(ISBLANK('3.1 Nominal capital stock'!P80),NA(),'3.1 Nominal capital stock'!P80/'Historical population and GDP'!$N77/'Historical population and GDP'!$K77)</f>
        <v>11990.085372795973</v>
      </c>
      <c r="Q80" s="41">
        <f>IF(ISBLANK('3.1 Nominal capital stock'!Q80),NA(),'3.1 Nominal capital stock'!Q80/'Historical population and GDP'!$N77/'Historical population and GDP'!$K77)</f>
        <v>4391.2825600775141</v>
      </c>
      <c r="R80" s="41">
        <f>IF(ISBLANK('3.1 Nominal capital stock'!R80),NA(),'3.1 Nominal capital stock'!R80/'Historical population and GDP'!$N77/'Historical population and GDP'!$K77)</f>
        <v>16381.367932873487</v>
      </c>
      <c r="S80" s="13"/>
      <c r="T80" s="13"/>
      <c r="U80" s="13"/>
      <c r="V80" s="13"/>
      <c r="W80" s="13"/>
      <c r="X80" s="13"/>
      <c r="Y80" s="13"/>
      <c r="Z80" s="13"/>
      <c r="AA80" s="24"/>
      <c r="AB80" s="24"/>
    </row>
    <row r="81" spans="1:28">
      <c r="A81" s="4">
        <f t="shared" si="1"/>
        <v>1943</v>
      </c>
      <c r="B81" s="41">
        <f>IF(ISBLANK('3.1 Nominal capital stock'!B81),NA(),'3.1 Nominal capital stock'!B81/'Historical population and GDP'!$N78/'Historical population and GDP'!$K78)</f>
        <v>1388.9410988236361</v>
      </c>
      <c r="C81" s="41">
        <f>IF(ISBLANK('3.1 Nominal capital stock'!C81),NA(),'3.1 Nominal capital stock'!C81/'Historical population and GDP'!$N78/'Historical population and GDP'!$K78)</f>
        <v>3300.5762140594784</v>
      </c>
      <c r="D81" s="41">
        <f>IF(ISBLANK('3.1 Nominal capital stock'!D81),NA(),'3.1 Nominal capital stock'!D81/'Historical population and GDP'!$N78/'Historical population and GDP'!$K78)</f>
        <v>4689.5173128831148</v>
      </c>
      <c r="E81" s="41">
        <f>IF(ISBLANK('3.1 Nominal capital stock'!E81),NA(),'3.1 Nominal capital stock'!E81/'Historical population and GDP'!$N78/'Historical population and GDP'!$K78)</f>
        <v>2233.9531131379849</v>
      </c>
      <c r="F81" s="41">
        <f>IF(ISBLANK('3.1 Nominal capital stock'!F81),NA(),'3.1 Nominal capital stock'!F81/'Historical population and GDP'!$N78/'Historical population and GDP'!$K78)</f>
        <v>1460.6294114220573</v>
      </c>
      <c r="G81" s="41">
        <f>IF(ISBLANK('3.1 Nominal capital stock'!G81),NA(),'3.1 Nominal capital stock'!G81/'Historical population and GDP'!$N78/'Historical population and GDP'!$K78)</f>
        <v>2881.6626056405321</v>
      </c>
      <c r="H81" s="41">
        <f>IF(ISBLANK('3.1 Nominal capital stock'!H81),NA(),'3.1 Nominal capital stock'!H81/'Historical population and GDP'!$N78/'Historical population and GDP'!$K78)</f>
        <v>302.71946700803107</v>
      </c>
      <c r="I81" s="41">
        <f>IF(ISBLANK('3.1 Nominal capital stock'!I81),NA(),'3.1 Nominal capital stock'!I81/'Historical population and GDP'!$N78/'Historical population and GDP'!$K78)</f>
        <v>849.32289280022223</v>
      </c>
      <c r="J81" s="51">
        <f>IF(ISBLANK('3.1 Nominal capital stock'!J81),NA(),'3.1 Nominal capital stock'!J81/'Historical population and GDP'!$N78/'Historical population and GDP'!$K78)</f>
        <v>574.94346028265829</v>
      </c>
      <c r="K81" s="41" t="e">
        <f>IF(ISBLANK('3.1 Nominal capital stock'!K81),NA(),'3.1 Nominal capital stock'!K81/'Historical population and GDP'!$N78/'Historical population and GDP'!$K78)</f>
        <v>#N/A</v>
      </c>
      <c r="L81" s="41">
        <f>IF(ISBLANK('3.1 Nominal capital stock'!L81),NA(),'3.1 Nominal capital stock'!L81/'Historical population and GDP'!$N78/'Historical population and GDP'!$K78)</f>
        <v>1389.5398319466744</v>
      </c>
      <c r="M81" s="41">
        <f>IF(ISBLANK('3.1 Nominal capital stock'!M81),NA(),'3.1 Nominal capital stock'!M81/'Historical population and GDP'!$N78/'Historical population and GDP'!$K78)</f>
        <v>1743.311276579082</v>
      </c>
      <c r="N81" s="41" t="e">
        <f>IF(ISBLANK('3.1 Nominal capital stock'!N81),NA(),'3.1 Nominal capital stock'!N81/'Historical population and GDP'!$N78/'Historical population and GDP'!$K78)</f>
        <v>#N/A</v>
      </c>
      <c r="O81" s="41"/>
      <c r="P81" s="41">
        <f>IF(ISBLANK('3.1 Nominal capital stock'!P81),NA(),'3.1 Nominal capital stock'!P81/'Historical population and GDP'!$N78/'Historical population and GDP'!$K78)</f>
        <v>11568.481910091721</v>
      </c>
      <c r="Q81" s="41">
        <f>IF(ISBLANK('3.1 Nominal capital stock'!Q81),NA(),'3.1 Nominal capital stock'!Q81/'Historical population and GDP'!$N78/'Historical population and GDP'!$K78)</f>
        <v>4557.1174616086373</v>
      </c>
      <c r="R81" s="41">
        <f>IF(ISBLANK('3.1 Nominal capital stock'!R81),NA(),'3.1 Nominal capital stock'!R81/'Historical population and GDP'!$N78/'Historical population and GDP'!$K78)</f>
        <v>16125.599371700357</v>
      </c>
      <c r="S81" s="13"/>
      <c r="T81" s="13"/>
      <c r="U81" s="13"/>
      <c r="V81" s="13"/>
      <c r="W81" s="13"/>
      <c r="X81" s="13"/>
      <c r="Y81" s="13"/>
      <c r="Z81" s="13"/>
      <c r="AA81" s="24"/>
      <c r="AB81" s="24"/>
    </row>
    <row r="82" spans="1:28">
      <c r="A82" s="4">
        <f t="shared" si="1"/>
        <v>1944</v>
      </c>
      <c r="B82" s="41">
        <f>IF(ISBLANK('3.1 Nominal capital stock'!B82),NA(),'3.1 Nominal capital stock'!B82/'Historical population and GDP'!$N79/'Historical population and GDP'!$K79)</f>
        <v>1367.3896850084507</v>
      </c>
      <c r="C82" s="41">
        <f>IF(ISBLANK('3.1 Nominal capital stock'!C82),NA(),'3.1 Nominal capital stock'!C82/'Historical population and GDP'!$N79/'Historical population and GDP'!$K79)</f>
        <v>3210.7338236827818</v>
      </c>
      <c r="D82" s="41">
        <f>IF(ISBLANK('3.1 Nominal capital stock'!D82),NA(),'3.1 Nominal capital stock'!D82/'Historical population and GDP'!$N79/'Historical population and GDP'!$K79)</f>
        <v>4578.123508691232</v>
      </c>
      <c r="E82" s="41">
        <f>IF(ISBLANK('3.1 Nominal capital stock'!E82),NA(),'3.1 Nominal capital stock'!E82/'Historical population and GDP'!$N79/'Historical population and GDP'!$K79)</f>
        <v>2144.1531345224575</v>
      </c>
      <c r="F82" s="41">
        <f>IF(ISBLANK('3.1 Nominal capital stock'!F82),NA(),'3.1 Nominal capital stock'!F82/'Historical population and GDP'!$N79/'Historical population and GDP'!$K79)</f>
        <v>1465.3646468626384</v>
      </c>
      <c r="G82" s="41">
        <f>IF(ISBLANK('3.1 Nominal capital stock'!G82),NA(),'3.1 Nominal capital stock'!G82/'Historical population and GDP'!$N79/'Historical population and GDP'!$K79)</f>
        <v>3019.8423898527471</v>
      </c>
      <c r="H82" s="41">
        <f>IF(ISBLANK('3.1 Nominal capital stock'!H82),NA(),'3.1 Nominal capital stock'!H82/'Historical population and GDP'!$N79/'Historical population and GDP'!$K79)</f>
        <v>294.72359449072326</v>
      </c>
      <c r="I82" s="41">
        <f>IF(ISBLANK('3.1 Nominal capital stock'!I82),NA(),'3.1 Nominal capital stock'!I82/'Historical population and GDP'!$N79/'Historical population and GDP'!$K79)</f>
        <v>948.21963275883627</v>
      </c>
      <c r="J82" s="51">
        <f>IF(ISBLANK('3.1 Nominal capital stock'!J82),NA(),'3.1 Nominal capital stock'!J82/'Historical population and GDP'!$N79/'Historical population and GDP'!$K79)</f>
        <v>584.50280037855669</v>
      </c>
      <c r="K82" s="41" t="e">
        <f>IF(ISBLANK('3.1 Nominal capital stock'!K82),NA(),'3.1 Nominal capital stock'!K82/'Historical population and GDP'!$N79/'Historical population and GDP'!$K79)</f>
        <v>#N/A</v>
      </c>
      <c r="L82" s="41">
        <f>IF(ISBLANK('3.1 Nominal capital stock'!L82),NA(),'3.1 Nominal capital stock'!L82/'Historical population and GDP'!$N79/'Historical population and GDP'!$K79)</f>
        <v>1439.7679274030622</v>
      </c>
      <c r="M82" s="41">
        <f>IF(ISBLANK('3.1 Nominal capital stock'!M82),NA(),'3.1 Nominal capital stock'!M82/'Historical population and GDP'!$N79/'Historical population and GDP'!$K79)</f>
        <v>1832.9609226082625</v>
      </c>
      <c r="N82" s="41" t="e">
        <f>IF(ISBLANK('3.1 Nominal capital stock'!N82),NA(),'3.1 Nominal capital stock'!N82/'Historical population and GDP'!$N79/'Historical population and GDP'!$K79)</f>
        <v>#N/A</v>
      </c>
      <c r="O82" s="41"/>
      <c r="P82" s="41">
        <f>IF(ISBLANK('3.1 Nominal capital stock'!P82),NA(),'3.1 Nominal capital stock'!P82/'Historical population and GDP'!$N79/'Historical population and GDP'!$K79)</f>
        <v>11502.207274419799</v>
      </c>
      <c r="Q82" s="41">
        <f>IF(ISBLANK('3.1 Nominal capital stock'!Q82),NA(),'3.1 Nominal capital stock'!Q82/'Historical population and GDP'!$N79/'Historical population and GDP'!$K79)</f>
        <v>4805.4512831487182</v>
      </c>
      <c r="R82" s="41">
        <f>IF(ISBLANK('3.1 Nominal capital stock'!R82),NA(),'3.1 Nominal capital stock'!R82/'Historical population and GDP'!$N79/'Historical population and GDP'!$K79)</f>
        <v>16307.658557568517</v>
      </c>
      <c r="S82" s="13"/>
      <c r="T82" s="13"/>
      <c r="U82" s="13"/>
      <c r="V82" s="13"/>
      <c r="W82" s="13"/>
      <c r="X82" s="13"/>
      <c r="Y82" s="13"/>
      <c r="Z82" s="13"/>
      <c r="AA82" s="24"/>
      <c r="AB82" s="24"/>
    </row>
    <row r="83" spans="1:28">
      <c r="A83" s="4">
        <f t="shared" si="1"/>
        <v>1945</v>
      </c>
      <c r="B83" s="41">
        <f>IF(ISBLANK('3.1 Nominal capital stock'!B83),NA(),'3.1 Nominal capital stock'!B83/'Historical population and GDP'!$N80/'Historical population and GDP'!$K80)</f>
        <v>1279.9672279270676</v>
      </c>
      <c r="C83" s="41">
        <f>IF(ISBLANK('3.1 Nominal capital stock'!C83),NA(),'3.1 Nominal capital stock'!C83/'Historical population and GDP'!$N80/'Historical population and GDP'!$K80)</f>
        <v>2974.2235382085933</v>
      </c>
      <c r="D83" s="41">
        <f>IF(ISBLANK('3.1 Nominal capital stock'!D83),NA(),'3.1 Nominal capital stock'!D83/'Historical population and GDP'!$N80/'Historical population and GDP'!$K80)</f>
        <v>4254.1907661356609</v>
      </c>
      <c r="E83" s="41">
        <f>IF(ISBLANK('3.1 Nominal capital stock'!E83),NA(),'3.1 Nominal capital stock'!E83/'Historical population and GDP'!$N80/'Historical population and GDP'!$K80)</f>
        <v>1963.3653325155701</v>
      </c>
      <c r="F83" s="41">
        <f>IF(ISBLANK('3.1 Nominal capital stock'!F83),NA(),'3.1 Nominal capital stock'!F83/'Historical population and GDP'!$N80/'Historical population and GDP'!$K80)</f>
        <v>1568.4669826858196</v>
      </c>
      <c r="G83" s="41">
        <f>IF(ISBLANK('3.1 Nominal capital stock'!G83),NA(),'3.1 Nominal capital stock'!G83/'Historical population and GDP'!$N80/'Historical population and GDP'!$K80)</f>
        <v>2983.8473519524059</v>
      </c>
      <c r="H83" s="41">
        <f>IF(ISBLANK('3.1 Nominal capital stock'!H83),NA(),'3.1 Nominal capital stock'!H83/'Historical population and GDP'!$N80/'Historical population and GDP'!$K80)</f>
        <v>272.18578053132268</v>
      </c>
      <c r="I83" s="41">
        <f>IF(ISBLANK('3.1 Nominal capital stock'!I83),NA(),'3.1 Nominal capital stock'!I83/'Historical population and GDP'!$N80/'Historical population and GDP'!$K80)</f>
        <v>986.35146809260857</v>
      </c>
      <c r="J83" s="51">
        <f>IF(ISBLANK('3.1 Nominal capital stock'!J83),NA(),'3.1 Nominal capital stock'!J83/'Historical population and GDP'!$N80/'Historical population and GDP'!$K80)</f>
        <v>614.42147671463397</v>
      </c>
      <c r="K83" s="41" t="e">
        <f>IF(ISBLANK('3.1 Nominal capital stock'!K83),NA(),'3.1 Nominal capital stock'!K83/'Historical population and GDP'!$N80/'Historical population and GDP'!$K80)</f>
        <v>#N/A</v>
      </c>
      <c r="L83" s="41">
        <f>IF(ISBLANK('3.1 Nominal capital stock'!L83),NA(),'3.1 Nominal capital stock'!L83/'Historical population and GDP'!$N80/'Historical population and GDP'!$K80)</f>
        <v>1414.1282001921122</v>
      </c>
      <c r="M83" s="41">
        <f>IF(ISBLANK('3.1 Nominal capital stock'!M83),NA(),'3.1 Nominal capital stock'!M83/'Historical population and GDP'!$N80/'Historical population and GDP'!$K80)</f>
        <v>2013.8456343464973</v>
      </c>
      <c r="N83" s="41" t="e">
        <f>IF(ISBLANK('3.1 Nominal capital stock'!N83),NA(),'3.1 Nominal capital stock'!N83/'Historical population and GDP'!$N80/'Historical population and GDP'!$K80)</f>
        <v>#N/A</v>
      </c>
      <c r="O83" s="41"/>
      <c r="P83" s="41">
        <f>IF(ISBLANK('3.1 Nominal capital stock'!P83),NA(),'3.1 Nominal capital stock'!P83/'Historical population and GDP'!$N80/'Historical population and GDP'!$K80)</f>
        <v>11042.056213820781</v>
      </c>
      <c r="Q83" s="41">
        <f>IF(ISBLANK('3.1 Nominal capital stock'!Q83),NA(),'3.1 Nominal capital stock'!Q83/'Historical population and GDP'!$N80/'Historical population and GDP'!$K80)</f>
        <v>5028.7467793458527</v>
      </c>
      <c r="R83" s="41">
        <f>IF(ISBLANK('3.1 Nominal capital stock'!R83),NA(),'3.1 Nominal capital stock'!R83/'Historical population and GDP'!$N80/'Historical population and GDP'!$K80)</f>
        <v>16070.802993166633</v>
      </c>
      <c r="S83" s="13"/>
      <c r="T83" s="13"/>
      <c r="U83" s="13"/>
      <c r="V83" s="13"/>
      <c r="W83" s="13"/>
      <c r="X83" s="13"/>
      <c r="Y83" s="13"/>
      <c r="Z83" s="13"/>
      <c r="AA83" s="24"/>
      <c r="AB83" s="24"/>
    </row>
    <row r="84" spans="1:28">
      <c r="A84" s="4">
        <f t="shared" si="1"/>
        <v>1946</v>
      </c>
      <c r="B84" s="41">
        <f>IF(ISBLANK('3.1 Nominal capital stock'!B84),NA(),'3.1 Nominal capital stock'!B84/'Historical population and GDP'!$N81/'Historical population and GDP'!$K81)</f>
        <v>1210.9390216007425</v>
      </c>
      <c r="C84" s="41">
        <f>IF(ISBLANK('3.1 Nominal capital stock'!C84),NA(),'3.1 Nominal capital stock'!C84/'Historical population and GDP'!$N81/'Historical population and GDP'!$K81)</f>
        <v>2805.274529357745</v>
      </c>
      <c r="D84" s="41">
        <f>IF(ISBLANK('3.1 Nominal capital stock'!D84),NA(),'3.1 Nominal capital stock'!D84/'Historical population and GDP'!$N81/'Historical population and GDP'!$K81)</f>
        <v>4016.2135509584878</v>
      </c>
      <c r="E84" s="41">
        <f>IF(ISBLANK('3.1 Nominal capital stock'!E84),NA(),'3.1 Nominal capital stock'!E84/'Historical population and GDP'!$N81/'Historical population and GDP'!$K81)</f>
        <v>1843.1226760541547</v>
      </c>
      <c r="F84" s="41">
        <f>IF(ISBLANK('3.1 Nominal capital stock'!F84),NA(),'3.1 Nominal capital stock'!F84/'Historical population and GDP'!$N81/'Historical population and GDP'!$K81)</f>
        <v>1656.174749151422</v>
      </c>
      <c r="G84" s="41">
        <f>IF(ISBLANK('3.1 Nominal capital stock'!G84),NA(),'3.1 Nominal capital stock'!G84/'Historical population and GDP'!$N81/'Historical population and GDP'!$K81)</f>
        <v>2923.8791977370201</v>
      </c>
      <c r="H84" s="41">
        <f>IF(ISBLANK('3.1 Nominal capital stock'!H84),NA(),'3.1 Nominal capital stock'!H84/'Historical population and GDP'!$N81/'Historical population and GDP'!$K81)</f>
        <v>283.07798111883733</v>
      </c>
      <c r="I84" s="41">
        <f>IF(ISBLANK('3.1 Nominal capital stock'!I84),NA(),'3.1 Nominal capital stock'!I84/'Historical population and GDP'!$N81/'Historical population and GDP'!$K81)</f>
        <v>1013.9115707702853</v>
      </c>
      <c r="J84" s="51">
        <f>IF(ISBLANK('3.1 Nominal capital stock'!J84),NA(),'3.1 Nominal capital stock'!J84/'Historical population and GDP'!$N81/'Historical population and GDP'!$K81)</f>
        <v>625.30506042165393</v>
      </c>
      <c r="K84" s="41" t="e">
        <f>IF(ISBLANK('3.1 Nominal capital stock'!K84),NA(),'3.1 Nominal capital stock'!K84/'Historical population and GDP'!$N81/'Historical population and GDP'!$K81)</f>
        <v>#N/A</v>
      </c>
      <c r="L84" s="41">
        <f>IF(ISBLANK('3.1 Nominal capital stock'!L84),NA(),'3.1 Nominal capital stock'!L84/'Historical population and GDP'!$N81/'Historical population and GDP'!$K81)</f>
        <v>1391.9618229513669</v>
      </c>
      <c r="M84" s="41">
        <f>IF(ISBLANK('3.1 Nominal capital stock'!M84),NA(),'3.1 Nominal capital stock'!M84/'Historical population and GDP'!$N81/'Historical population and GDP'!$K81)</f>
        <v>2251.3093426813052</v>
      </c>
      <c r="N84" s="41" t="e">
        <f>IF(ISBLANK('3.1 Nominal capital stock'!N84),NA(),'3.1 Nominal capital stock'!N84/'Historical population and GDP'!$N81/'Historical population and GDP'!$K81)</f>
        <v>#N/A</v>
      </c>
      <c r="O84" s="41"/>
      <c r="P84" s="41">
        <f>IF(ISBLANK('3.1 Nominal capital stock'!P84),NA(),'3.1 Nominal capital stock'!P84/'Historical population and GDP'!$N81/'Historical population and GDP'!$K81)</f>
        <v>10722.468155019922</v>
      </c>
      <c r="Q84" s="41">
        <f>IF(ISBLANK('3.1 Nominal capital stock'!Q84),NA(),'3.1 Nominal capital stock'!Q84/'Historical population and GDP'!$N81/'Historical population and GDP'!$K81)</f>
        <v>5282.4877968246119</v>
      </c>
      <c r="R84" s="41">
        <f>IF(ISBLANK('3.1 Nominal capital stock'!R84),NA(),'3.1 Nominal capital stock'!R84/'Historical population and GDP'!$N81/'Historical population and GDP'!$K81)</f>
        <v>16004.955951844533</v>
      </c>
      <c r="S84" s="13"/>
      <c r="T84" s="13"/>
      <c r="U84" s="13"/>
      <c r="V84" s="13"/>
      <c r="W84" s="13"/>
      <c r="X84" s="13"/>
      <c r="Y84" s="13"/>
      <c r="Z84" s="13"/>
      <c r="AA84" s="24"/>
      <c r="AB84" s="24"/>
    </row>
    <row r="85" spans="1:28">
      <c r="A85" s="4">
        <f t="shared" si="1"/>
        <v>1947</v>
      </c>
      <c r="B85" s="41">
        <f>IF(ISBLANK('3.1 Nominal capital stock'!B85),NA(),'3.1 Nominal capital stock'!B85/'Historical population and GDP'!$N82/'Historical population and GDP'!$K82)</f>
        <v>1193.2255696959676</v>
      </c>
      <c r="C85" s="41">
        <f>IF(ISBLANK('3.1 Nominal capital stock'!C85),NA(),'3.1 Nominal capital stock'!C85/'Historical population and GDP'!$N82/'Historical population and GDP'!$K82)</f>
        <v>2740.8927038922211</v>
      </c>
      <c r="D85" s="41">
        <f>IF(ISBLANK('3.1 Nominal capital stock'!D85),NA(),'3.1 Nominal capital stock'!D85/'Historical population and GDP'!$N82/'Historical population and GDP'!$K82)</f>
        <v>3934.1182735881889</v>
      </c>
      <c r="E85" s="41">
        <f>IF(ISBLANK('3.1 Nominal capital stock'!E85),NA(),'3.1 Nominal capital stock'!E85/'Historical population and GDP'!$N82/'Historical population and GDP'!$K82)</f>
        <v>1747.8375973683519</v>
      </c>
      <c r="F85" s="41">
        <f>IF(ISBLANK('3.1 Nominal capital stock'!F85),NA(),'3.1 Nominal capital stock'!F85/'Historical population and GDP'!$N82/'Historical population and GDP'!$K82)</f>
        <v>1885.6619534966246</v>
      </c>
      <c r="G85" s="41">
        <f>IF(ISBLANK('3.1 Nominal capital stock'!G85),NA(),'3.1 Nominal capital stock'!G85/'Historical population and GDP'!$N82/'Historical population and GDP'!$K82)</f>
        <v>2889.2606548319563</v>
      </c>
      <c r="H85" s="41">
        <f>IF(ISBLANK('3.1 Nominal capital stock'!H85),NA(),'3.1 Nominal capital stock'!H85/'Historical population and GDP'!$N82/'Historical population and GDP'!$K82)</f>
        <v>293.95794875549217</v>
      </c>
      <c r="I85" s="41">
        <f>IF(ISBLANK('3.1 Nominal capital stock'!I85),NA(),'3.1 Nominal capital stock'!I85/'Historical population and GDP'!$N82/'Historical population and GDP'!$K82)</f>
        <v>1086.021833229725</v>
      </c>
      <c r="J85" s="51">
        <f>IF(ISBLANK('3.1 Nominal capital stock'!J85),NA(),'3.1 Nominal capital stock'!J85/'Historical population and GDP'!$N82/'Historical population and GDP'!$K82)</f>
        <v>682.52414197191752</v>
      </c>
      <c r="K85" s="41" t="e">
        <f>IF(ISBLANK('3.1 Nominal capital stock'!K85),NA(),'3.1 Nominal capital stock'!K85/'Historical population and GDP'!$N82/'Historical population and GDP'!$K82)</f>
        <v>#N/A</v>
      </c>
      <c r="L85" s="41">
        <f>IF(ISBLANK('3.1 Nominal capital stock'!L85),NA(),'3.1 Nominal capital stock'!L85/'Historical population and GDP'!$N82/'Historical population and GDP'!$K82)</f>
        <v>1426.8577409523461</v>
      </c>
      <c r="M85" s="41">
        <f>IF(ISBLANK('3.1 Nominal capital stock'!M85),NA(),'3.1 Nominal capital stock'!M85/'Historical population and GDP'!$N82/'Historical population and GDP'!$K82)</f>
        <v>2514.0791448492432</v>
      </c>
      <c r="N85" s="41" t="e">
        <f>IF(ISBLANK('3.1 Nominal capital stock'!N85),NA(),'3.1 Nominal capital stock'!N85/'Historical population and GDP'!$N82/'Historical population and GDP'!$K82)</f>
        <v>#N/A</v>
      </c>
      <c r="O85" s="41"/>
      <c r="P85" s="41">
        <f>IF(ISBLANK('3.1 Nominal capital stock'!P85),NA(),'3.1 Nominal capital stock'!P85/'Historical population and GDP'!$N82/'Historical population and GDP'!$K82)</f>
        <v>10750.836428040615</v>
      </c>
      <c r="Q85" s="41">
        <f>IF(ISBLANK('3.1 Nominal capital stock'!Q85),NA(),'3.1 Nominal capital stock'!Q85/'Historical population and GDP'!$N82/'Historical population and GDP'!$K82)</f>
        <v>5709.4828610032309</v>
      </c>
      <c r="R85" s="41">
        <f>IF(ISBLANK('3.1 Nominal capital stock'!R85),NA(),'3.1 Nominal capital stock'!R85/'Historical population and GDP'!$N82/'Historical population and GDP'!$K82)</f>
        <v>16460.319289043844</v>
      </c>
      <c r="S85" s="13"/>
      <c r="T85" s="13"/>
      <c r="U85" s="13"/>
      <c r="V85" s="13"/>
      <c r="W85" s="13"/>
      <c r="X85" s="13"/>
      <c r="Y85" s="13"/>
      <c r="Z85" s="13"/>
      <c r="AA85" s="24"/>
      <c r="AB85" s="24"/>
    </row>
    <row r="86" spans="1:28">
      <c r="A86" s="4">
        <f t="shared" si="1"/>
        <v>1948</v>
      </c>
      <c r="B86" s="41">
        <f>IF(ISBLANK('3.1 Nominal capital stock'!B86),NA(),'3.1 Nominal capital stock'!B86/'Historical population and GDP'!$N83/'Historical population and GDP'!$K83)</f>
        <v>1162.3001711370166</v>
      </c>
      <c r="C86" s="41">
        <f>IF(ISBLANK('3.1 Nominal capital stock'!C86),NA(),'3.1 Nominal capital stock'!C86/'Historical population and GDP'!$N83/'Historical population and GDP'!$K83)</f>
        <v>2534.8880628602046</v>
      </c>
      <c r="D86" s="41">
        <f>IF(ISBLANK('3.1 Nominal capital stock'!D86),NA(),'3.1 Nominal capital stock'!D86/'Historical population and GDP'!$N83/'Historical population and GDP'!$K83)</f>
        <v>3697.1882339972212</v>
      </c>
      <c r="E86" s="41">
        <f>IF(ISBLANK('3.1 Nominal capital stock'!E86),NA(),'3.1 Nominal capital stock'!E86/'Historical population and GDP'!$N83/'Historical population and GDP'!$K83)</f>
        <v>1612.2246351932056</v>
      </c>
      <c r="F86" s="41">
        <f>IF(ISBLANK('3.1 Nominal capital stock'!F86),NA(),'3.1 Nominal capital stock'!F86/'Historical population and GDP'!$N83/'Historical population and GDP'!$K83)</f>
        <v>1984.6361328613496</v>
      </c>
      <c r="G86" s="41">
        <f>IF(ISBLANK('3.1 Nominal capital stock'!G86),NA(),'3.1 Nominal capital stock'!G86/'Historical population and GDP'!$N83/'Historical population and GDP'!$K83)</f>
        <v>2715.6859303183664</v>
      </c>
      <c r="H86" s="41">
        <f>IF(ISBLANK('3.1 Nominal capital stock'!H86),NA(),'3.1 Nominal capital stock'!H86/'Historical population and GDP'!$N83/'Historical population and GDP'!$K83)</f>
        <v>301.46122065815649</v>
      </c>
      <c r="I86" s="41">
        <f>IF(ISBLANK('3.1 Nominal capital stock'!I86),NA(),'3.1 Nominal capital stock'!I86/'Historical population and GDP'!$N83/'Historical population and GDP'!$K83)</f>
        <v>1073.0137963368338</v>
      </c>
      <c r="J86" s="51">
        <f>IF(ISBLANK('3.1 Nominal capital stock'!J86),NA(),'3.1 Nominal capital stock'!J86/'Historical population and GDP'!$N83/'Historical population and GDP'!$K83)</f>
        <v>727.86703393890321</v>
      </c>
      <c r="K86" s="41" t="e">
        <f>IF(ISBLANK('3.1 Nominal capital stock'!K86),NA(),'3.1 Nominal capital stock'!K86/'Historical population and GDP'!$N83/'Historical population and GDP'!$K83)</f>
        <v>#N/A</v>
      </c>
      <c r="L86" s="41">
        <f>IF(ISBLANK('3.1 Nominal capital stock'!L86),NA(),'3.1 Nominal capital stock'!L86/'Historical population and GDP'!$N83/'Historical population and GDP'!$K83)</f>
        <v>1373.9680281159985</v>
      </c>
      <c r="M86" s="41">
        <f>IF(ISBLANK('3.1 Nominal capital stock'!M86),NA(),'3.1 Nominal capital stock'!M86/'Historical population and GDP'!$N83/'Historical population and GDP'!$K83)</f>
        <v>2623.0196296582403</v>
      </c>
      <c r="N86" s="41" t="e">
        <f>IF(ISBLANK('3.1 Nominal capital stock'!N86),NA(),'3.1 Nominal capital stock'!N86/'Historical population and GDP'!$N83/'Historical population and GDP'!$K83)</f>
        <v>#N/A</v>
      </c>
      <c r="O86" s="41"/>
      <c r="P86" s="41">
        <f>IF(ISBLANK('3.1 Nominal capital stock'!P86),NA(),'3.1 Nominal capital stock'!P86/'Historical population and GDP'!$N83/'Historical population and GDP'!$K83)</f>
        <v>10311.196153028299</v>
      </c>
      <c r="Q86" s="41">
        <f>IF(ISBLANK('3.1 Nominal capital stock'!Q86),NA(),'3.1 Nominal capital stock'!Q86/'Historical population and GDP'!$N83/'Historical population and GDP'!$K83)</f>
        <v>5797.8684880499759</v>
      </c>
      <c r="R86" s="41">
        <f>IF(ISBLANK('3.1 Nominal capital stock'!R86),NA(),'3.1 Nominal capital stock'!R86/'Historical population and GDP'!$N83/'Historical population and GDP'!$K83)</f>
        <v>16109.064641078274</v>
      </c>
      <c r="S86" s="13"/>
      <c r="T86" s="13"/>
      <c r="U86" s="13"/>
      <c r="V86" s="13"/>
      <c r="W86" s="13"/>
      <c r="X86" s="13"/>
      <c r="Y86" s="13"/>
      <c r="Z86" s="13"/>
      <c r="AA86" s="24"/>
      <c r="AB86" s="24"/>
    </row>
    <row r="87" spans="1:28">
      <c r="A87" s="4">
        <f t="shared" si="1"/>
        <v>1949</v>
      </c>
      <c r="B87" s="41">
        <f>IF(ISBLANK('3.1 Nominal capital stock'!B87),NA(),'3.1 Nominal capital stock'!B87/'Historical population and GDP'!$N84/'Historical population and GDP'!$K84)</f>
        <v>1255.3341644238737</v>
      </c>
      <c r="C87" s="41">
        <f>IF(ISBLANK('3.1 Nominal capital stock'!C87),NA(),'3.1 Nominal capital stock'!C87/'Historical population and GDP'!$N84/'Historical population and GDP'!$K84)</f>
        <v>2547.966230700109</v>
      </c>
      <c r="D87" s="41">
        <f>IF(ISBLANK('3.1 Nominal capital stock'!D87),NA(),'3.1 Nominal capital stock'!D87/'Historical population and GDP'!$N84/'Historical population and GDP'!$K84)</f>
        <v>3803.3003951239825</v>
      </c>
      <c r="E87" s="41">
        <f>IF(ISBLANK('3.1 Nominal capital stock'!E87),NA(),'3.1 Nominal capital stock'!E87/'Historical population and GDP'!$N84/'Historical population and GDP'!$K84)</f>
        <v>1605.5674077360711</v>
      </c>
      <c r="F87" s="41">
        <f>IF(ISBLANK('3.1 Nominal capital stock'!F87),NA(),'3.1 Nominal capital stock'!F87/'Historical population and GDP'!$N84/'Historical population and GDP'!$K84)</f>
        <v>2232.1618198670149</v>
      </c>
      <c r="G87" s="41">
        <f>IF(ISBLANK('3.1 Nominal capital stock'!G87),NA(),'3.1 Nominal capital stock'!G87/'Historical population and GDP'!$N84/'Historical population and GDP'!$K84)</f>
        <v>2791.9146698425825</v>
      </c>
      <c r="H87" s="41">
        <f>IF(ISBLANK('3.1 Nominal capital stock'!H87),NA(),'3.1 Nominal capital stock'!H87/'Historical population and GDP'!$N84/'Historical population and GDP'!$K84)</f>
        <v>359.48663822775211</v>
      </c>
      <c r="I87" s="41">
        <f>IF(ISBLANK('3.1 Nominal capital stock'!I87),NA(),'3.1 Nominal capital stock'!I87/'Historical population and GDP'!$N84/'Historical population and GDP'!$K84)</f>
        <v>1133.7735044019353</v>
      </c>
      <c r="J87" s="51">
        <f>IF(ISBLANK('3.1 Nominal capital stock'!J87),NA(),'3.1 Nominal capital stock'!J87/'Historical population and GDP'!$N84/'Historical population and GDP'!$K84)</f>
        <v>868.60429088608055</v>
      </c>
      <c r="K87" s="41" t="e">
        <f>IF(ISBLANK('3.1 Nominal capital stock'!K87),NA(),'3.1 Nominal capital stock'!K87/'Historical population and GDP'!$N84/'Historical population and GDP'!$K84)</f>
        <v>#N/A</v>
      </c>
      <c r="L87" s="41">
        <f>IF(ISBLANK('3.1 Nominal capital stock'!L87),NA(),'3.1 Nominal capital stock'!L87/'Historical population and GDP'!$N84/'Historical population and GDP'!$K84)</f>
        <v>1432.8804484321013</v>
      </c>
      <c r="M87" s="41">
        <f>IF(ISBLANK('3.1 Nominal capital stock'!M87),NA(),'3.1 Nominal capital stock'!M87/'Historical population and GDP'!$N84/'Historical population and GDP'!$K84)</f>
        <v>3027.0491210906316</v>
      </c>
      <c r="N87" s="41" t="e">
        <f>IF(ISBLANK('3.1 Nominal capital stock'!N87),NA(),'3.1 Nominal capital stock'!N87/'Historical population and GDP'!$N84/'Historical population and GDP'!$K84)</f>
        <v>#N/A</v>
      </c>
      <c r="O87" s="41"/>
      <c r="P87" s="41">
        <f>IF(ISBLANK('3.1 Nominal capital stock'!P87),NA(),'3.1 Nominal capital stock'!P87/'Historical population and GDP'!$N84/'Historical population and GDP'!$K84)</f>
        <v>10792.430930797404</v>
      </c>
      <c r="Q87" s="41">
        <f>IF(ISBLANK('3.1 Nominal capital stock'!Q87),NA(),'3.1 Nominal capital stock'!Q87/'Historical population and GDP'!$N84/'Historical population and GDP'!$K84)</f>
        <v>6462.3073648107493</v>
      </c>
      <c r="R87" s="41">
        <f>IF(ISBLANK('3.1 Nominal capital stock'!R87),NA(),'3.1 Nominal capital stock'!R87/'Historical population and GDP'!$N84/'Historical population and GDP'!$K84)</f>
        <v>17254.738295608149</v>
      </c>
      <c r="S87" s="13"/>
      <c r="T87" s="13"/>
      <c r="U87" s="13"/>
      <c r="V87" s="13"/>
      <c r="W87" s="13"/>
      <c r="X87" s="13"/>
      <c r="Y87" s="13"/>
      <c r="Z87" s="13"/>
      <c r="AA87" s="24"/>
      <c r="AB87" s="24"/>
    </row>
    <row r="88" spans="1:28">
      <c r="A88" s="4">
        <f t="shared" si="1"/>
        <v>1950</v>
      </c>
      <c r="B88" s="41">
        <f>IF(ISBLANK('3.1 Nominal capital stock'!B88),NA(),'3.1 Nominal capital stock'!B88/'Historical population and GDP'!$N85/'Historical population and GDP'!$K85)</f>
        <v>1363.0504401139772</v>
      </c>
      <c r="C88" s="41">
        <f>IF(ISBLANK('3.1 Nominal capital stock'!C88),NA(),'3.1 Nominal capital stock'!C88/'Historical population and GDP'!$N85/'Historical population and GDP'!$K85)</f>
        <v>2540.4468844095295</v>
      </c>
      <c r="D88" s="41">
        <f>IF(ISBLANK('3.1 Nominal capital stock'!D88),NA(),'3.1 Nominal capital stock'!D88/'Historical population and GDP'!$N85/'Historical population and GDP'!$K85)</f>
        <v>3903.4973245235069</v>
      </c>
      <c r="E88" s="41">
        <f>IF(ISBLANK('3.1 Nominal capital stock'!E88),NA(),'3.1 Nominal capital stock'!E88/'Historical population and GDP'!$N85/'Historical population and GDP'!$K85)</f>
        <v>1679.3886533866287</v>
      </c>
      <c r="F88" s="41">
        <f>IF(ISBLANK('3.1 Nominal capital stock'!F88),NA(),'3.1 Nominal capital stock'!F88/'Historical population and GDP'!$N85/'Historical population and GDP'!$K85)</f>
        <v>2491.3599202810146</v>
      </c>
      <c r="G88" s="41">
        <f>IF(ISBLANK('3.1 Nominal capital stock'!G88),NA(),'3.1 Nominal capital stock'!G88/'Historical population and GDP'!$N85/'Historical population and GDP'!$K85)</f>
        <v>2887.342387821378</v>
      </c>
      <c r="H88" s="41">
        <f>IF(ISBLANK('3.1 Nominal capital stock'!H88),NA(),'3.1 Nominal capital stock'!H88/'Historical population and GDP'!$N85/'Historical population and GDP'!$K85)</f>
        <v>488.20213037666093</v>
      </c>
      <c r="I88" s="41">
        <f>IF(ISBLANK('3.1 Nominal capital stock'!I88),NA(),'3.1 Nominal capital stock'!I88/'Historical population and GDP'!$N85/'Historical population and GDP'!$K85)</f>
        <v>1192.7108149576752</v>
      </c>
      <c r="J88" s="51">
        <f>IF(ISBLANK('3.1 Nominal capital stock'!J88),NA(),'3.1 Nominal capital stock'!J88/'Historical population and GDP'!$N85/'Historical population and GDP'!$K85)</f>
        <v>953.46843035266204</v>
      </c>
      <c r="K88" s="41" t="e">
        <f>IF(ISBLANK('3.1 Nominal capital stock'!K88),NA(),'3.1 Nominal capital stock'!K88/'Historical population and GDP'!$N85/'Historical population and GDP'!$K85)</f>
        <v>#N/A</v>
      </c>
      <c r="L88" s="41">
        <f>IF(ISBLANK('3.1 Nominal capital stock'!L88),NA(),'3.1 Nominal capital stock'!L88/'Historical population and GDP'!$N85/'Historical population and GDP'!$K85)</f>
        <v>1500.379617777741</v>
      </c>
      <c r="M88" s="41">
        <f>IF(ISBLANK('3.1 Nominal capital stock'!M88),NA(),'3.1 Nominal capital stock'!M88/'Historical population and GDP'!$N85/'Historical population and GDP'!$K85)</f>
        <v>3499.2265195174846</v>
      </c>
      <c r="N88" s="41" t="e">
        <f>IF(ISBLANK('3.1 Nominal capital stock'!N88),NA(),'3.1 Nominal capital stock'!N88/'Historical population and GDP'!$N85/'Historical population and GDP'!$K85)</f>
        <v>#N/A</v>
      </c>
      <c r="O88" s="41"/>
      <c r="P88" s="41">
        <f>IF(ISBLANK('3.1 Nominal capital stock'!P88),NA(),'3.1 Nominal capital stock'!P88/'Historical population and GDP'!$N85/'Historical population and GDP'!$K85)</f>
        <v>11449.790416389189</v>
      </c>
      <c r="Q88" s="41">
        <f>IF(ISBLANK('3.1 Nominal capital stock'!Q88),NA(),'3.1 Nominal capital stock'!Q88/'Historical population and GDP'!$N85/'Historical population and GDP'!$K85)</f>
        <v>7145.7853826055634</v>
      </c>
      <c r="R88" s="41">
        <f>IF(ISBLANK('3.1 Nominal capital stock'!R88),NA(),'3.1 Nominal capital stock'!R88/'Historical population and GDP'!$N85/'Historical population and GDP'!$K85)</f>
        <v>18595.575798994752</v>
      </c>
      <c r="S88" s="13"/>
      <c r="T88" s="13"/>
      <c r="U88" s="13"/>
      <c r="V88" s="13"/>
      <c r="W88" s="13"/>
      <c r="X88" s="13"/>
      <c r="Y88" s="13"/>
      <c r="Z88" s="13"/>
      <c r="AA88" s="24"/>
      <c r="AB88" s="24"/>
    </row>
    <row r="89" spans="1:28">
      <c r="A89" s="4">
        <f t="shared" si="1"/>
        <v>1951</v>
      </c>
      <c r="B89" s="41">
        <f>IF(ISBLANK('3.1 Nominal capital stock'!B89),NA(),'3.1 Nominal capital stock'!B89/'Historical population and GDP'!$N86/'Historical population and GDP'!$K86)</f>
        <v>1389.807112159825</v>
      </c>
      <c r="C89" s="41">
        <f>IF(ISBLANK('3.1 Nominal capital stock'!C89),NA(),'3.1 Nominal capital stock'!C89/'Historical population and GDP'!$N86/'Historical population and GDP'!$K86)</f>
        <v>2535.1999431331878</v>
      </c>
      <c r="D89" s="41">
        <f>IF(ISBLANK('3.1 Nominal capital stock'!D89),NA(),'3.1 Nominal capital stock'!D89/'Historical population and GDP'!$N86/'Historical population and GDP'!$K86)</f>
        <v>3925.0070552930133</v>
      </c>
      <c r="E89" s="41">
        <f>IF(ISBLANK('3.1 Nominal capital stock'!E89),NA(),'3.1 Nominal capital stock'!E89/'Historical population and GDP'!$N86/'Historical population and GDP'!$K86)</f>
        <v>1716.6810373369376</v>
      </c>
      <c r="F89" s="41">
        <f>IF(ISBLANK('3.1 Nominal capital stock'!F89),NA(),'3.1 Nominal capital stock'!F89/'Historical population and GDP'!$N86/'Historical population and GDP'!$K86)</f>
        <v>2718.7330028319461</v>
      </c>
      <c r="G89" s="41">
        <f>IF(ISBLANK('3.1 Nominal capital stock'!G89),NA(),'3.1 Nominal capital stock'!G89/'Historical population and GDP'!$N86/'Historical population and GDP'!$K86)</f>
        <v>2878.951201710544</v>
      </c>
      <c r="H89" s="41">
        <f>IF(ISBLANK('3.1 Nominal capital stock'!H89),NA(),'3.1 Nominal capital stock'!H89/'Historical population and GDP'!$N86/'Historical population and GDP'!$K86)</f>
        <v>576.77281031672771</v>
      </c>
      <c r="I89" s="41">
        <f>IF(ISBLANK('3.1 Nominal capital stock'!I89),NA(),'3.1 Nominal capital stock'!I89/'Historical population and GDP'!$N86/'Historical population and GDP'!$K86)</f>
        <v>1213.0715731906507</v>
      </c>
      <c r="J89" s="51">
        <f>IF(ISBLANK('3.1 Nominal capital stock'!J89),NA(),'3.1 Nominal capital stock'!J89/'Historical population and GDP'!$N86/'Historical population and GDP'!$K86)</f>
        <v>1006.0330679783788</v>
      </c>
      <c r="K89" s="41" t="e">
        <f>IF(ISBLANK('3.1 Nominal capital stock'!K89),NA(),'3.1 Nominal capital stock'!K89/'Historical population and GDP'!$N86/'Historical population and GDP'!$K86)</f>
        <v>#N/A</v>
      </c>
      <c r="L89" s="41">
        <f>IF(ISBLANK('3.1 Nominal capital stock'!L89),NA(),'3.1 Nominal capital stock'!L89/'Historical population and GDP'!$N86/'Historical population and GDP'!$K86)</f>
        <v>1572.6413613162899</v>
      </c>
      <c r="M89" s="41">
        <f>IF(ISBLANK('3.1 Nominal capital stock'!M89),NA(),'3.1 Nominal capital stock'!M89/'Historical population and GDP'!$N86/'Historical population and GDP'!$K86)</f>
        <v>3773.3863436923316</v>
      </c>
      <c r="N89" s="41" t="e">
        <f>IF(ISBLANK('3.1 Nominal capital stock'!N89),NA(),'3.1 Nominal capital stock'!N89/'Historical population and GDP'!$N86/'Historical population and GDP'!$K86)</f>
        <v>#N/A</v>
      </c>
      <c r="O89" s="41"/>
      <c r="P89" s="41">
        <f>IF(ISBLANK('3.1 Nominal capital stock'!P89),NA(),'3.1 Nominal capital stock'!P89/'Historical population and GDP'!$N86/'Historical population and GDP'!$K86)</f>
        <v>11816.145107489168</v>
      </c>
      <c r="Q89" s="41">
        <f>IF(ISBLANK('3.1 Nominal capital stock'!Q89),NA(),'3.1 Nominal capital stock'!Q89/'Historical population and GDP'!$N86/'Historical population and GDP'!$K86)</f>
        <v>7565.132346177651</v>
      </c>
      <c r="R89" s="41">
        <f>IF(ISBLANK('3.1 Nominal capital stock'!R89),NA(),'3.1 Nominal capital stock'!R89/'Historical population and GDP'!$N86/'Historical population and GDP'!$K86)</f>
        <v>19381.277453666822</v>
      </c>
      <c r="S89" s="13"/>
      <c r="T89" s="13"/>
      <c r="U89" s="13"/>
      <c r="V89" s="13"/>
      <c r="W89" s="13"/>
      <c r="X89" s="13"/>
      <c r="Y89" s="13"/>
      <c r="Z89" s="13"/>
      <c r="AA89" s="24"/>
      <c r="AB89" s="24"/>
    </row>
    <row r="90" spans="1:28">
      <c r="A90" s="4">
        <f t="shared" si="1"/>
        <v>1952</v>
      </c>
      <c r="B90" s="41">
        <f>IF(ISBLANK('3.1 Nominal capital stock'!B90),NA(),'3.1 Nominal capital stock'!B90/'Historical population and GDP'!$N87/'Historical population and GDP'!$K87)</f>
        <v>1373.2448918694145</v>
      </c>
      <c r="C90" s="41">
        <f>IF(ISBLANK('3.1 Nominal capital stock'!C90),NA(),'3.1 Nominal capital stock'!C90/'Historical population and GDP'!$N87/'Historical population and GDP'!$K87)</f>
        <v>2395.3973910403633</v>
      </c>
      <c r="D90" s="41">
        <f>IF(ISBLANK('3.1 Nominal capital stock'!D90),NA(),'3.1 Nominal capital stock'!D90/'Historical population and GDP'!$N87/'Historical population and GDP'!$K87)</f>
        <v>3768.6422829097778</v>
      </c>
      <c r="E90" s="41">
        <f>IF(ISBLANK('3.1 Nominal capital stock'!E90),NA(),'3.1 Nominal capital stock'!E90/'Historical population and GDP'!$N87/'Historical population and GDP'!$K87)</f>
        <v>1642.165124991986</v>
      </c>
      <c r="F90" s="41">
        <f>IF(ISBLANK('3.1 Nominal capital stock'!F90),NA(),'3.1 Nominal capital stock'!F90/'Historical population and GDP'!$N87/'Historical population and GDP'!$K87)</f>
        <v>2795.6201646014511</v>
      </c>
      <c r="G90" s="41">
        <f>IF(ISBLANK('3.1 Nominal capital stock'!G90),NA(),'3.1 Nominal capital stock'!G90/'Historical population and GDP'!$N87/'Historical population and GDP'!$K87)</f>
        <v>2729.3486562152207</v>
      </c>
      <c r="H90" s="41">
        <f>IF(ISBLANK('3.1 Nominal capital stock'!H90),NA(),'3.1 Nominal capital stock'!H90/'Historical population and GDP'!$N87/'Historical population and GDP'!$K87)</f>
        <v>627.0231966174249</v>
      </c>
      <c r="I90" s="41">
        <f>IF(ISBLANK('3.1 Nominal capital stock'!I90),NA(),'3.1 Nominal capital stock'!I90/'Historical population and GDP'!$N87/'Historical population and GDP'!$K87)</f>
        <v>1180.3320268449472</v>
      </c>
      <c r="J90" s="51">
        <f>IF(ISBLANK('3.1 Nominal capital stock'!J90),NA(),'3.1 Nominal capital stock'!J90/'Historical population and GDP'!$N87/'Historical population and GDP'!$K87)</f>
        <v>1070.7002320585368</v>
      </c>
      <c r="K90" s="41" t="e">
        <f>IF(ISBLANK('3.1 Nominal capital stock'!K90),NA(),'3.1 Nominal capital stock'!K90/'Historical population and GDP'!$N87/'Historical population and GDP'!$K87)</f>
        <v>#N/A</v>
      </c>
      <c r="L90" s="41">
        <f>IF(ISBLANK('3.1 Nominal capital stock'!L90),NA(),'3.1 Nominal capital stock'!L90/'Historical population and GDP'!$N87/'Historical population and GDP'!$K87)</f>
        <v>1601.1918157798525</v>
      </c>
      <c r="M90" s="41">
        <f>IF(ISBLANK('3.1 Nominal capital stock'!M90),NA(),'3.1 Nominal capital stock'!M90/'Historical population and GDP'!$N87/'Historical population and GDP'!$K87)</f>
        <v>3690.0036013760318</v>
      </c>
      <c r="N90" s="41" t="e">
        <f>IF(ISBLANK('3.1 Nominal capital stock'!N90),NA(),'3.1 Nominal capital stock'!N90/'Historical population and GDP'!$N87/'Historical population and GDP'!$K87)</f>
        <v>#N/A</v>
      </c>
      <c r="O90" s="41"/>
      <c r="P90" s="41">
        <f>IF(ISBLANK('3.1 Nominal capital stock'!P90),NA(),'3.1 Nominal capital stock'!P90/'Historical population and GDP'!$N87/'Historical population and GDP'!$K87)</f>
        <v>11562.799425335861</v>
      </c>
      <c r="Q90" s="41">
        <f>IF(ISBLANK('3.1 Nominal capital stock'!Q90),NA(),'3.1 Nominal capital stock'!Q90/'Historical population and GDP'!$N87/'Historical population and GDP'!$K87)</f>
        <v>7542.2276760593677</v>
      </c>
      <c r="R90" s="41">
        <f>IF(ISBLANK('3.1 Nominal capital stock'!R90),NA(),'3.1 Nominal capital stock'!R90/'Historical population and GDP'!$N87/'Historical population and GDP'!$K87)</f>
        <v>19105.02710139523</v>
      </c>
      <c r="S90" s="13"/>
      <c r="T90" s="13"/>
      <c r="U90" s="13"/>
      <c r="V90" s="13"/>
      <c r="W90" s="13"/>
      <c r="X90" s="13"/>
      <c r="Y90" s="13"/>
      <c r="Z90" s="13"/>
      <c r="AA90" s="24"/>
      <c r="AB90" s="24"/>
    </row>
    <row r="91" spans="1:28">
      <c r="A91" s="4">
        <f t="shared" si="1"/>
        <v>1953</v>
      </c>
      <c r="B91" s="41">
        <f>IF(ISBLANK('3.1 Nominal capital stock'!B91),NA(),'3.1 Nominal capital stock'!B91/'Historical population and GDP'!$N88/'Historical population and GDP'!$K88)</f>
        <v>1415.108522646914</v>
      </c>
      <c r="C91" s="41">
        <f>IF(ISBLANK('3.1 Nominal capital stock'!C91),NA(),'3.1 Nominal capital stock'!C91/'Historical population and GDP'!$N88/'Historical population and GDP'!$K88)</f>
        <v>2332.6933546435998</v>
      </c>
      <c r="D91" s="41">
        <f>IF(ISBLANK('3.1 Nominal capital stock'!D91),NA(),'3.1 Nominal capital stock'!D91/'Historical population and GDP'!$N88/'Historical population and GDP'!$K88)</f>
        <v>3747.8018772905139</v>
      </c>
      <c r="E91" s="41">
        <f>IF(ISBLANK('3.1 Nominal capital stock'!E91),NA(),'3.1 Nominal capital stock'!E91/'Historical population and GDP'!$N88/'Historical population and GDP'!$K88)</f>
        <v>1663.6254547628471</v>
      </c>
      <c r="F91" s="41">
        <f>IF(ISBLANK('3.1 Nominal capital stock'!F91),NA(),'3.1 Nominal capital stock'!F91/'Historical population and GDP'!$N88/'Historical population and GDP'!$K88)</f>
        <v>3104.4848519750617</v>
      </c>
      <c r="G91" s="41">
        <f>IF(ISBLANK('3.1 Nominal capital stock'!G91),NA(),'3.1 Nominal capital stock'!G91/'Historical population and GDP'!$N88/'Historical population and GDP'!$K88)</f>
        <v>2698.8910837709286</v>
      </c>
      <c r="H91" s="41">
        <f>IF(ISBLANK('3.1 Nominal capital stock'!H91),NA(),'3.1 Nominal capital stock'!H91/'Historical population and GDP'!$N88/'Historical population and GDP'!$K88)</f>
        <v>693.43676419424696</v>
      </c>
      <c r="I91" s="41">
        <f>IF(ISBLANK('3.1 Nominal capital stock'!I91),NA(),'3.1 Nominal capital stock'!I91/'Historical population and GDP'!$N88/'Historical population and GDP'!$K88)</f>
        <v>1211.6731148209119</v>
      </c>
      <c r="J91" s="51">
        <f>IF(ISBLANK('3.1 Nominal capital stock'!J91),NA(),'3.1 Nominal capital stock'!J91/'Historical population and GDP'!$N88/'Historical population and GDP'!$K88)</f>
        <v>1183.5430833664266</v>
      </c>
      <c r="K91" s="41" t="e">
        <f>IF(ISBLANK('3.1 Nominal capital stock'!K91),NA(),'3.1 Nominal capital stock'!K91/'Historical population and GDP'!$N88/'Historical population and GDP'!$K88)</f>
        <v>#N/A</v>
      </c>
      <c r="L91" s="41">
        <f>IF(ISBLANK('3.1 Nominal capital stock'!L91),NA(),'3.1 Nominal capital stock'!L91/'Historical population and GDP'!$N88/'Historical population and GDP'!$K88)</f>
        <v>1696.3563557898015</v>
      </c>
      <c r="M91" s="41">
        <f>IF(ISBLANK('3.1 Nominal capital stock'!M91),NA(),'3.1 Nominal capital stock'!M91/'Historical population and GDP'!$N88/'Historical population and GDP'!$K88)</f>
        <v>3804.7267046244046</v>
      </c>
      <c r="N91" s="41" t="e">
        <f>IF(ISBLANK('3.1 Nominal capital stock'!N91),NA(),'3.1 Nominal capital stock'!N91/'Historical population and GDP'!$N88/'Historical population and GDP'!$K88)</f>
        <v>#N/A</v>
      </c>
      <c r="O91" s="41"/>
      <c r="P91" s="41">
        <f>IF(ISBLANK('3.1 Nominal capital stock'!P91),NA(),'3.1 Nominal capital stock'!P91/'Historical population and GDP'!$N88/'Historical population and GDP'!$K88)</f>
        <v>11908.240031993597</v>
      </c>
      <c r="Q91" s="41">
        <f>IF(ISBLANK('3.1 Nominal capital stock'!Q91),NA(),'3.1 Nominal capital stock'!Q91/'Historical population and GDP'!$N88/'Historical population and GDP'!$K88)</f>
        <v>7896.2992586015444</v>
      </c>
      <c r="R91" s="41">
        <f>IF(ISBLANK('3.1 Nominal capital stock'!R91),NA(),'3.1 Nominal capital stock'!R91/'Historical population and GDP'!$N88/'Historical population and GDP'!$K88)</f>
        <v>19804.539290595145</v>
      </c>
      <c r="S91" s="13"/>
      <c r="T91" s="13"/>
      <c r="U91" s="13"/>
      <c r="V91" s="13"/>
      <c r="W91" s="13"/>
      <c r="X91" s="13"/>
      <c r="Y91" s="13"/>
      <c r="Z91" s="13"/>
      <c r="AA91" s="24"/>
      <c r="AB91" s="24"/>
    </row>
    <row r="92" spans="1:28">
      <c r="A92" s="4">
        <f t="shared" si="1"/>
        <v>1954</v>
      </c>
      <c r="B92" s="41">
        <f>IF(ISBLANK('3.1 Nominal capital stock'!B92),NA(),'3.1 Nominal capital stock'!B92/'Historical population and GDP'!$N89/'Historical population and GDP'!$K89)</f>
        <v>1420.9026717161146</v>
      </c>
      <c r="C92" s="41">
        <f>IF(ISBLANK('3.1 Nominal capital stock'!C92),NA(),'3.1 Nominal capital stock'!C92/'Historical population and GDP'!$N89/'Historical population and GDP'!$K89)</f>
        <v>2337.6192201690756</v>
      </c>
      <c r="D92" s="41">
        <f>IF(ISBLANK('3.1 Nominal capital stock'!D92),NA(),'3.1 Nominal capital stock'!D92/'Historical population and GDP'!$N89/'Historical population and GDP'!$K89)</f>
        <v>3758.5218918851901</v>
      </c>
      <c r="E92" s="41">
        <f>IF(ISBLANK('3.1 Nominal capital stock'!E92),NA(),'3.1 Nominal capital stock'!E92/'Historical population and GDP'!$N89/'Historical population and GDP'!$K89)</f>
        <v>1625.0536120278148</v>
      </c>
      <c r="F92" s="41">
        <f>IF(ISBLANK('3.1 Nominal capital stock'!F92),NA(),'3.1 Nominal capital stock'!F92/'Historical population and GDP'!$N89/'Historical population and GDP'!$K89)</f>
        <v>3274.3455606457087</v>
      </c>
      <c r="G92" s="41">
        <f>IF(ISBLANK('3.1 Nominal capital stock'!G92),NA(),'3.1 Nominal capital stock'!G92/'Historical population and GDP'!$N89/'Historical population and GDP'!$K89)</f>
        <v>2597.0763320549786</v>
      </c>
      <c r="H92" s="41">
        <f>IF(ISBLANK('3.1 Nominal capital stock'!H92),NA(),'3.1 Nominal capital stock'!H92/'Historical population and GDP'!$N89/'Historical population and GDP'!$K89)</f>
        <v>713.5230144581825</v>
      </c>
      <c r="I92" s="41">
        <f>IF(ISBLANK('3.1 Nominal capital stock'!I92),NA(),'3.1 Nominal capital stock'!I92/'Historical population and GDP'!$N89/'Historical population and GDP'!$K89)</f>
        <v>1206.2202619182708</v>
      </c>
      <c r="J92" s="51">
        <f>IF(ISBLANK('3.1 Nominal capital stock'!J92),NA(),'3.1 Nominal capital stock'!J92/'Historical population and GDP'!$N89/'Historical population and GDP'!$K89)</f>
        <v>1226.3257945736359</v>
      </c>
      <c r="K92" s="41" t="e">
        <f>IF(ISBLANK('3.1 Nominal capital stock'!K92),NA(),'3.1 Nominal capital stock'!K92/'Historical population and GDP'!$N89/'Historical population and GDP'!$K89)</f>
        <v>#N/A</v>
      </c>
      <c r="L92" s="41">
        <f>IF(ISBLANK('3.1 Nominal capital stock'!L92),NA(),'3.1 Nominal capital stock'!L92/'Historical population and GDP'!$N89/'Historical population and GDP'!$K89)</f>
        <v>1687.3488497155495</v>
      </c>
      <c r="M92" s="41">
        <f>IF(ISBLANK('3.1 Nominal capital stock'!M92),NA(),'3.1 Nominal capital stock'!M92/'Historical population and GDP'!$N89/'Historical population and GDP'!$K89)</f>
        <v>3831.8113454455806</v>
      </c>
      <c r="N92" s="41" t="e">
        <f>IF(ISBLANK('3.1 Nominal capital stock'!N92),NA(),'3.1 Nominal capital stock'!N92/'Historical population and GDP'!$N89/'Historical population and GDP'!$K89)</f>
        <v>#N/A</v>
      </c>
      <c r="O92" s="41"/>
      <c r="P92" s="41">
        <f>IF(ISBLANK('3.1 Nominal capital stock'!P92),NA(),'3.1 Nominal capital stock'!P92/'Historical population and GDP'!$N89/'Historical population and GDP'!$K89)</f>
        <v>11968.520411071875</v>
      </c>
      <c r="Q92" s="41">
        <f>IF(ISBLANK('3.1 Nominal capital stock'!Q92),NA(),'3.1 Nominal capital stock'!Q92/'Historical population and GDP'!$N89/'Historical population and GDP'!$K89)</f>
        <v>7951.7062516530368</v>
      </c>
      <c r="R92" s="41">
        <f>IF(ISBLANK('3.1 Nominal capital stock'!R92),NA(),'3.1 Nominal capital stock'!R92/'Historical population and GDP'!$N89/'Historical population and GDP'!$K89)</f>
        <v>19920.226662724912</v>
      </c>
      <c r="S92" s="13"/>
      <c r="T92" s="13"/>
      <c r="U92" s="13"/>
      <c r="V92" s="13"/>
      <c r="W92" s="13"/>
      <c r="X92" s="13"/>
      <c r="Y92" s="13"/>
      <c r="Z92" s="13"/>
      <c r="AA92" s="24"/>
      <c r="AB92" s="24"/>
    </row>
    <row r="93" spans="1:28">
      <c r="A93" s="4">
        <f t="shared" si="1"/>
        <v>1955</v>
      </c>
      <c r="B93" s="41">
        <f>IF(ISBLANK('3.1 Nominal capital stock'!B93),NA(),'3.1 Nominal capital stock'!B93/'Historical population and GDP'!$N90/'Historical population and GDP'!$K90)</f>
        <v>1520.516069541877</v>
      </c>
      <c r="C93" s="41">
        <f>IF(ISBLANK('3.1 Nominal capital stock'!C93),NA(),'3.1 Nominal capital stock'!C93/'Historical population and GDP'!$N90/'Historical population and GDP'!$K90)</f>
        <v>2476.7661083207286</v>
      </c>
      <c r="D93" s="41">
        <f>IF(ISBLANK('3.1 Nominal capital stock'!D93),NA(),'3.1 Nominal capital stock'!D93/'Historical population and GDP'!$N90/'Historical population and GDP'!$K90)</f>
        <v>3997.2821778626057</v>
      </c>
      <c r="E93" s="41">
        <f>IF(ISBLANK('3.1 Nominal capital stock'!E93),NA(),'3.1 Nominal capital stock'!E93/'Historical population and GDP'!$N90/'Historical population and GDP'!$K90)</f>
        <v>1651.4125789394186</v>
      </c>
      <c r="F93" s="41">
        <f>IF(ISBLANK('3.1 Nominal capital stock'!F93),NA(),'3.1 Nominal capital stock'!F93/'Historical population and GDP'!$N90/'Historical population and GDP'!$K90)</f>
        <v>3440.3565591518045</v>
      </c>
      <c r="G93" s="41">
        <f>IF(ISBLANK('3.1 Nominal capital stock'!G93),NA(),'3.1 Nominal capital stock'!G93/'Historical population and GDP'!$N90/'Historical population and GDP'!$K90)</f>
        <v>2600.667460220649</v>
      </c>
      <c r="H93" s="41">
        <f>IF(ISBLANK('3.1 Nominal capital stock'!H93),NA(),'3.1 Nominal capital stock'!H93/'Historical population and GDP'!$N90/'Historical population and GDP'!$K90)</f>
        <v>752.4147519544</v>
      </c>
      <c r="I93" s="41">
        <f>IF(ISBLANK('3.1 Nominal capital stock'!I93),NA(),'3.1 Nominal capital stock'!I93/'Historical population and GDP'!$N90/'Historical population and GDP'!$K90)</f>
        <v>1244.0422266423452</v>
      </c>
      <c r="J93" s="51">
        <f>IF(ISBLANK('3.1 Nominal capital stock'!J93),NA(),'3.1 Nominal capital stock'!J93/'Historical population and GDP'!$N90/'Historical population and GDP'!$K90)</f>
        <v>1313.888724145414</v>
      </c>
      <c r="K93" s="41" t="e">
        <f>IF(ISBLANK('3.1 Nominal capital stock'!K93),NA(),'3.1 Nominal capital stock'!K93/'Historical population and GDP'!$N90/'Historical population and GDP'!$K90)</f>
        <v>#N/A</v>
      </c>
      <c r="L93" s="41">
        <f>IF(ISBLANK('3.1 Nominal capital stock'!L93),NA(),'3.1 Nominal capital stock'!L93/'Historical population and GDP'!$N90/'Historical population and GDP'!$K90)</f>
        <v>1749.2997507033369</v>
      </c>
      <c r="M93" s="41">
        <f>IF(ISBLANK('3.1 Nominal capital stock'!M93),NA(),'3.1 Nominal capital stock'!M93/'Historical population and GDP'!$N90/'Historical population and GDP'!$K90)</f>
        <v>3906.3000971907595</v>
      </c>
      <c r="N93" s="41" t="e">
        <f>IF(ISBLANK('3.1 Nominal capital stock'!N93),NA(),'3.1 Nominal capital stock'!N93/'Historical population and GDP'!$N90/'Historical population and GDP'!$K90)</f>
        <v>#N/A</v>
      </c>
      <c r="O93" s="41"/>
      <c r="P93" s="41">
        <f>IF(ISBLANK('3.1 Nominal capital stock'!P93),NA(),'3.1 Nominal capital stock'!P93/'Historical population and GDP'!$N90/'Historical population and GDP'!$K90)</f>
        <v>12442.133528128878</v>
      </c>
      <c r="Q93" s="41">
        <f>IF(ISBLANK('3.1 Nominal capital stock'!Q93),NA(),'3.1 Nominal capital stock'!Q93/'Historical population and GDP'!$N90/'Historical population and GDP'!$K90)</f>
        <v>8213.5307986818552</v>
      </c>
      <c r="R93" s="41">
        <f>IF(ISBLANK('3.1 Nominal capital stock'!R93),NA(),'3.1 Nominal capital stock'!R93/'Historical population and GDP'!$N90/'Historical population and GDP'!$K90)</f>
        <v>20655.664326810736</v>
      </c>
      <c r="S93" s="13"/>
      <c r="T93" s="13"/>
      <c r="U93" s="13"/>
      <c r="V93" s="13"/>
      <c r="W93" s="13"/>
      <c r="X93" s="13"/>
      <c r="Y93" s="13"/>
      <c r="Z93" s="13"/>
      <c r="AA93" s="24"/>
      <c r="AB93" s="24"/>
    </row>
    <row r="94" spans="1:28">
      <c r="A94" s="4">
        <f t="shared" si="1"/>
        <v>1956</v>
      </c>
      <c r="B94" s="41">
        <f>IF(ISBLANK('3.1 Nominal capital stock'!B94),NA(),'3.1 Nominal capital stock'!B94/'Historical population and GDP'!$N91/'Historical population and GDP'!$K91)</f>
        <v>1723.352148760637</v>
      </c>
      <c r="C94" s="41">
        <f>IF(ISBLANK('3.1 Nominal capital stock'!C94),NA(),'3.1 Nominal capital stock'!C94/'Historical population and GDP'!$N91/'Historical population and GDP'!$K91)</f>
        <v>2587.155818386339</v>
      </c>
      <c r="D94" s="41">
        <f>IF(ISBLANK('3.1 Nominal capital stock'!D94),NA(),'3.1 Nominal capital stock'!D94/'Historical population and GDP'!$N91/'Historical population and GDP'!$K91)</f>
        <v>4310.5079671469766</v>
      </c>
      <c r="E94" s="41">
        <f>IF(ISBLANK('3.1 Nominal capital stock'!E94),NA(),'3.1 Nominal capital stock'!E94/'Historical population and GDP'!$N91/'Historical population and GDP'!$K91)</f>
        <v>1640.1733060720726</v>
      </c>
      <c r="F94" s="41">
        <f>IF(ISBLANK('3.1 Nominal capital stock'!F94),NA(),'3.1 Nominal capital stock'!F94/'Historical population and GDP'!$N91/'Historical population and GDP'!$K91)</f>
        <v>3672.6491232061849</v>
      </c>
      <c r="G94" s="41">
        <f>IF(ISBLANK('3.1 Nominal capital stock'!G94),NA(),'3.1 Nominal capital stock'!G94/'Historical population and GDP'!$N91/'Historical population and GDP'!$K91)</f>
        <v>2662.4321644491938</v>
      </c>
      <c r="H94" s="41">
        <f>IF(ISBLANK('3.1 Nominal capital stock'!H94),NA(),'3.1 Nominal capital stock'!H94/'Historical population and GDP'!$N91/'Historical population and GDP'!$K91)</f>
        <v>813.89925869997205</v>
      </c>
      <c r="I94" s="41">
        <f>IF(ISBLANK('3.1 Nominal capital stock'!I94),NA(),'3.1 Nominal capital stock'!I94/'Historical population and GDP'!$N91/'Historical population and GDP'!$K91)</f>
        <v>1307.9066118661606</v>
      </c>
      <c r="J94" s="51">
        <f>IF(ISBLANK('3.1 Nominal capital stock'!J94),NA(),'3.1 Nominal capital stock'!J94/'Historical population and GDP'!$N91/'Historical population and GDP'!$K91)</f>
        <v>1427.9348252672855</v>
      </c>
      <c r="K94" s="41" t="e">
        <f>IF(ISBLANK('3.1 Nominal capital stock'!K94),NA(),'3.1 Nominal capital stock'!K94/'Historical population and GDP'!$N91/'Historical population and GDP'!$K91)</f>
        <v>#N/A</v>
      </c>
      <c r="L94" s="41">
        <f>IF(ISBLANK('3.1 Nominal capital stock'!L94),NA(),'3.1 Nominal capital stock'!L94/'Historical population and GDP'!$N91/'Historical population and GDP'!$K91)</f>
        <v>1872.9061737303496</v>
      </c>
      <c r="M94" s="41">
        <f>IF(ISBLANK('3.1 Nominal capital stock'!M94),NA(),'3.1 Nominal capital stock'!M94/'Historical population and GDP'!$N91/'Historical population and GDP'!$K91)</f>
        <v>4048.3506019794158</v>
      </c>
      <c r="N94" s="41" t="e">
        <f>IF(ISBLANK('3.1 Nominal capital stock'!N94),NA(),'3.1 Nominal capital stock'!N94/'Historical population and GDP'!$N91/'Historical population and GDP'!$K91)</f>
        <v>#N/A</v>
      </c>
      <c r="O94" s="41"/>
      <c r="P94" s="41">
        <f>IF(ISBLANK('3.1 Nominal capital stock'!P94),NA(),'3.1 Nominal capital stock'!P94/'Historical population and GDP'!$N91/'Historical population and GDP'!$K91)</f>
        <v>13099.661819574399</v>
      </c>
      <c r="Q94" s="41">
        <f>IF(ISBLANK('3.1 Nominal capital stock'!Q94),NA(),'3.1 Nominal capital stock'!Q94/'Historical population and GDP'!$N91/'Historical population and GDP'!$K91)</f>
        <v>8657.0982128432115</v>
      </c>
      <c r="R94" s="41">
        <f>IF(ISBLANK('3.1 Nominal capital stock'!R94),NA(),'3.1 Nominal capital stock'!R94/'Historical population and GDP'!$N91/'Historical population and GDP'!$K91)</f>
        <v>21756.760032417613</v>
      </c>
      <c r="S94" s="13"/>
      <c r="T94" s="13"/>
      <c r="U94" s="13"/>
      <c r="V94" s="13"/>
      <c r="W94" s="13"/>
      <c r="X94" s="13"/>
      <c r="Y94" s="13"/>
      <c r="Z94" s="13"/>
      <c r="AA94" s="24"/>
      <c r="AB94" s="24"/>
    </row>
    <row r="95" spans="1:28">
      <c r="A95" s="4">
        <f t="shared" si="1"/>
        <v>1957</v>
      </c>
      <c r="B95" s="41">
        <f>IF(ISBLANK('3.1 Nominal capital stock'!B95),NA(),'3.1 Nominal capital stock'!B95/'Historical population and GDP'!$N92/'Historical population and GDP'!$K92)</f>
        <v>1897.9881636597358</v>
      </c>
      <c r="C95" s="41">
        <f>IF(ISBLANK('3.1 Nominal capital stock'!C95),NA(),'3.1 Nominal capital stock'!C95/'Historical population and GDP'!$N92/'Historical population and GDP'!$K92)</f>
        <v>2605.9359792810637</v>
      </c>
      <c r="D95" s="41">
        <f>IF(ISBLANK('3.1 Nominal capital stock'!D95),NA(),'3.1 Nominal capital stock'!D95/'Historical population and GDP'!$N92/'Historical population and GDP'!$K92)</f>
        <v>4503.9241429407994</v>
      </c>
      <c r="E95" s="41">
        <f>IF(ISBLANK('3.1 Nominal capital stock'!E95),NA(),'3.1 Nominal capital stock'!E95/'Historical population and GDP'!$N92/'Historical population and GDP'!$K92)</f>
        <v>1567.7780283591753</v>
      </c>
      <c r="F95" s="41">
        <f>IF(ISBLANK('3.1 Nominal capital stock'!F95),NA(),'3.1 Nominal capital stock'!F95/'Historical population and GDP'!$N92/'Historical population and GDP'!$K92)</f>
        <v>3851.5691527067438</v>
      </c>
      <c r="G95" s="41">
        <f>IF(ISBLANK('3.1 Nominal capital stock'!G95),NA(),'3.1 Nominal capital stock'!G95/'Historical population and GDP'!$N92/'Historical population and GDP'!$K92)</f>
        <v>2666.6313289821924</v>
      </c>
      <c r="H95" s="41">
        <f>IF(ISBLANK('3.1 Nominal capital stock'!H95),NA(),'3.1 Nominal capital stock'!H95/'Historical population and GDP'!$N92/'Historical population and GDP'!$K92)</f>
        <v>830.25751805860841</v>
      </c>
      <c r="I95" s="41">
        <f>IF(ISBLANK('3.1 Nominal capital stock'!I95),NA(),'3.1 Nominal capital stock'!I95/'Historical population and GDP'!$N92/'Historical population and GDP'!$K92)</f>
        <v>1365.9539886976131</v>
      </c>
      <c r="J95" s="51">
        <f>IF(ISBLANK('3.1 Nominal capital stock'!J95),NA(),'3.1 Nominal capital stock'!J95/'Historical population and GDP'!$N92/'Historical population and GDP'!$K92)</f>
        <v>1503.4889652972111</v>
      </c>
      <c r="K95" s="41" t="e">
        <f>IF(ISBLANK('3.1 Nominal capital stock'!K95),NA(),'3.1 Nominal capital stock'!K95/'Historical population and GDP'!$N92/'Historical population and GDP'!$K92)</f>
        <v>#N/A</v>
      </c>
      <c r="L95" s="41">
        <f>IF(ISBLANK('3.1 Nominal capital stock'!L95),NA(),'3.1 Nominal capital stock'!L95/'Historical population and GDP'!$N92/'Historical population and GDP'!$K92)</f>
        <v>1917.5066908065623</v>
      </c>
      <c r="M95" s="41">
        <f>IF(ISBLANK('3.1 Nominal capital stock'!M95),NA(),'3.1 Nominal capital stock'!M95/'Historical population and GDP'!$N92/'Historical population and GDP'!$K92)</f>
        <v>4088.3838900152164</v>
      </c>
      <c r="N95" s="41" t="e">
        <f>IF(ISBLANK('3.1 Nominal capital stock'!N95),NA(),'3.1 Nominal capital stock'!N95/'Historical population and GDP'!$N92/'Historical population and GDP'!$K92)</f>
        <v>#N/A</v>
      </c>
      <c r="O95" s="41"/>
      <c r="P95" s="41">
        <f>IF(ISBLANK('3.1 Nominal capital stock'!P95),NA(),'3.1 Nominal capital stock'!P95/'Historical population and GDP'!$N92/'Historical population and GDP'!$K92)</f>
        <v>13420.160171047519</v>
      </c>
      <c r="Q95" s="41">
        <f>IF(ISBLANK('3.1 Nominal capital stock'!Q95),NA(),'3.1 Nominal capital stock'!Q95/'Historical population and GDP'!$N92/'Historical population and GDP'!$K92)</f>
        <v>8875.333534816602</v>
      </c>
      <c r="R95" s="41">
        <f>IF(ISBLANK('3.1 Nominal capital stock'!R95),NA(),'3.1 Nominal capital stock'!R95/'Historical population and GDP'!$N92/'Historical population and GDP'!$K92)</f>
        <v>22295.493705864123</v>
      </c>
      <c r="S95" s="13"/>
      <c r="T95" s="13"/>
      <c r="U95" s="13"/>
      <c r="V95" s="13"/>
      <c r="W95" s="13"/>
      <c r="X95" s="13"/>
      <c r="Y95" s="13"/>
      <c r="Z95" s="13"/>
      <c r="AA95" s="24"/>
      <c r="AB95" s="24"/>
    </row>
    <row r="96" spans="1:28">
      <c r="A96" s="4">
        <f t="shared" si="1"/>
        <v>1958</v>
      </c>
      <c r="B96" s="41">
        <f>IF(ISBLANK('3.1 Nominal capital stock'!B96),NA(),'3.1 Nominal capital stock'!B96/'Historical population and GDP'!$N93/'Historical population and GDP'!$K93)</f>
        <v>1994.2447370998934</v>
      </c>
      <c r="C96" s="41">
        <f>IF(ISBLANK('3.1 Nominal capital stock'!C96),NA(),'3.1 Nominal capital stock'!C96/'Historical population and GDP'!$N93/'Historical population and GDP'!$K93)</f>
        <v>2699.4416489265332</v>
      </c>
      <c r="D96" s="41">
        <f>IF(ISBLANK('3.1 Nominal capital stock'!D96),NA(),'3.1 Nominal capital stock'!D96/'Historical population and GDP'!$N93/'Historical population and GDP'!$K93)</f>
        <v>4693.6863860264257</v>
      </c>
      <c r="E96" s="41">
        <f>IF(ISBLANK('3.1 Nominal capital stock'!E96),NA(),'3.1 Nominal capital stock'!E96/'Historical population and GDP'!$N93/'Historical population and GDP'!$K93)</f>
        <v>1441.5135828386101</v>
      </c>
      <c r="F96" s="41">
        <f>IF(ISBLANK('3.1 Nominal capital stock'!F96),NA(),'3.1 Nominal capital stock'!F96/'Historical population and GDP'!$N93/'Historical population and GDP'!$K93)</f>
        <v>4108.9929748692111</v>
      </c>
      <c r="G96" s="41">
        <f>IF(ISBLANK('3.1 Nominal capital stock'!G96),NA(),'3.1 Nominal capital stock'!G96/'Historical population and GDP'!$N93/'Historical population and GDP'!$K93)</f>
        <v>2710.2361508436106</v>
      </c>
      <c r="H96" s="41">
        <f>IF(ISBLANK('3.1 Nominal capital stock'!H96),NA(),'3.1 Nominal capital stock'!H96/'Historical population and GDP'!$N93/'Historical population and GDP'!$K93)</f>
        <v>879.10686893214154</v>
      </c>
      <c r="I96" s="41">
        <f>IF(ISBLANK('3.1 Nominal capital stock'!I96),NA(),'3.1 Nominal capital stock'!I96/'Historical population and GDP'!$N93/'Historical population and GDP'!$K93)</f>
        <v>1410.2095272790853</v>
      </c>
      <c r="J96" s="51">
        <f>IF(ISBLANK('3.1 Nominal capital stock'!J96),NA(),'3.1 Nominal capital stock'!J96/'Historical population and GDP'!$N93/'Historical population and GDP'!$K93)</f>
        <v>1559.3579501089494</v>
      </c>
      <c r="K96" s="41" t="e">
        <f>IF(ISBLANK('3.1 Nominal capital stock'!K96),NA(),'3.1 Nominal capital stock'!K96/'Historical population and GDP'!$N93/'Historical population and GDP'!$K93)</f>
        <v>#N/A</v>
      </c>
      <c r="L96" s="41">
        <f>IF(ISBLANK('3.1 Nominal capital stock'!L96),NA(),'3.1 Nominal capital stock'!L96/'Historical population and GDP'!$N93/'Historical population and GDP'!$K93)</f>
        <v>2018.6245146004148</v>
      </c>
      <c r="M96" s="41">
        <f>IF(ISBLANK('3.1 Nominal capital stock'!M96),NA(),'3.1 Nominal capital stock'!M96/'Historical population and GDP'!$N93/'Historical population and GDP'!$K93)</f>
        <v>4080.2164124414899</v>
      </c>
      <c r="N96" s="41" t="e">
        <f>IF(ISBLANK('3.1 Nominal capital stock'!N96),NA(),'3.1 Nominal capital stock'!N96/'Historical population and GDP'!$N93/'Historical population and GDP'!$K93)</f>
        <v>#N/A</v>
      </c>
      <c r="O96" s="41"/>
      <c r="P96" s="41">
        <f>IF(ISBLANK('3.1 Nominal capital stock'!P96),NA(),'3.1 Nominal capital stock'!P96/'Historical population and GDP'!$N93/'Historical population and GDP'!$K93)</f>
        <v>13833.535963509999</v>
      </c>
      <c r="Q96" s="41">
        <f>IF(ISBLANK('3.1 Nominal capital stock'!Q96),NA(),'3.1 Nominal capital stock'!Q96/'Historical population and GDP'!$N93/'Historical population and GDP'!$K93)</f>
        <v>9068.4084044299398</v>
      </c>
      <c r="R96" s="41">
        <f>IF(ISBLANK('3.1 Nominal capital stock'!R96),NA(),'3.1 Nominal capital stock'!R96/'Historical population and GDP'!$N93/'Historical population and GDP'!$K93)</f>
        <v>22901.944367939937</v>
      </c>
      <c r="S96" s="13"/>
      <c r="T96" s="13"/>
      <c r="U96" s="13"/>
      <c r="V96" s="13"/>
      <c r="W96" s="13"/>
      <c r="X96" s="13"/>
      <c r="Y96" s="13"/>
      <c r="Z96" s="13"/>
      <c r="AA96" s="24"/>
      <c r="AB96" s="24"/>
    </row>
    <row r="97" spans="1:28">
      <c r="A97" s="4">
        <f t="shared" si="1"/>
        <v>1959</v>
      </c>
      <c r="B97" s="41">
        <f>IF(ISBLANK('3.1 Nominal capital stock'!B97),NA(),'3.1 Nominal capital stock'!B97/'Historical population and GDP'!$N94/'Historical population and GDP'!$K94)</f>
        <v>2064.2146262427536</v>
      </c>
      <c r="C97" s="41">
        <f>IF(ISBLANK('3.1 Nominal capital stock'!C97),NA(),'3.1 Nominal capital stock'!C97/'Historical population and GDP'!$N94/'Historical population and GDP'!$K94)</f>
        <v>2765.0639911374651</v>
      </c>
      <c r="D97" s="41">
        <f>IF(ISBLANK('3.1 Nominal capital stock'!D97),NA(),'3.1 Nominal capital stock'!D97/'Historical population and GDP'!$N94/'Historical population and GDP'!$K94)</f>
        <v>4829.2786173802187</v>
      </c>
      <c r="E97" s="41">
        <f>IF(ISBLANK('3.1 Nominal capital stock'!E97),NA(),'3.1 Nominal capital stock'!E97/'Historical population and GDP'!$N94/'Historical population and GDP'!$K94)</f>
        <v>1448.7021059055219</v>
      </c>
      <c r="F97" s="41">
        <f>IF(ISBLANK('3.1 Nominal capital stock'!F97),NA(),'3.1 Nominal capital stock'!F97/'Historical population and GDP'!$N94/'Historical population and GDP'!$K94)</f>
        <v>4124.8008770269244</v>
      </c>
      <c r="G97" s="41">
        <f>IF(ISBLANK('3.1 Nominal capital stock'!G97),NA(),'3.1 Nominal capital stock'!G97/'Historical population and GDP'!$N94/'Historical population and GDP'!$K94)</f>
        <v>2641.1263241574466</v>
      </c>
      <c r="H97" s="41">
        <f>IF(ISBLANK('3.1 Nominal capital stock'!H97),NA(),'3.1 Nominal capital stock'!H97/'Historical population and GDP'!$N94/'Historical population and GDP'!$K94)</f>
        <v>913.370317631994</v>
      </c>
      <c r="I97" s="41">
        <f>IF(ISBLANK('3.1 Nominal capital stock'!I97),NA(),'3.1 Nominal capital stock'!I97/'Historical population and GDP'!$N94/'Historical population and GDP'!$K94)</f>
        <v>1440.0831227986425</v>
      </c>
      <c r="J97" s="51">
        <f>IF(ISBLANK('3.1 Nominal capital stock'!J97),NA(),'3.1 Nominal capital stock'!J97/'Historical population and GDP'!$N94/'Historical population and GDP'!$K94)</f>
        <v>1578.2796687737941</v>
      </c>
      <c r="K97" s="41" t="e">
        <f>IF(ISBLANK('3.1 Nominal capital stock'!K97),NA(),'3.1 Nominal capital stock'!K97/'Historical population and GDP'!$N94/'Historical population and GDP'!$K94)</f>
        <v>#N/A</v>
      </c>
      <c r="L97" s="41">
        <f>IF(ISBLANK('3.1 Nominal capital stock'!L97),NA(),'3.1 Nominal capital stock'!L97/'Historical population and GDP'!$N94/'Historical population and GDP'!$K94)</f>
        <v>2100.9312396552214</v>
      </c>
      <c r="M97" s="41">
        <f>IF(ISBLANK('3.1 Nominal capital stock'!M97),NA(),'3.1 Nominal capital stock'!M97/'Historical population and GDP'!$N94/'Historical population and GDP'!$K94)</f>
        <v>3999.755600696391</v>
      </c>
      <c r="N97" s="41" t="e">
        <f>IF(ISBLANK('3.1 Nominal capital stock'!N97),NA(),'3.1 Nominal capital stock'!N97/'Historical population and GDP'!$N94/'Historical population and GDP'!$K94)</f>
        <v>#N/A</v>
      </c>
      <c r="O97" s="41"/>
      <c r="P97" s="41">
        <f>IF(ISBLANK('3.1 Nominal capital stock'!P97),NA(),'3.1 Nominal capital stock'!P97/'Historical population and GDP'!$N94/'Historical population and GDP'!$K94)</f>
        <v>13957.278242102106</v>
      </c>
      <c r="Q97" s="41">
        <f>IF(ISBLANK('3.1 Nominal capital stock'!Q97),NA(),'3.1 Nominal capital stock'!Q97/'Historical population and GDP'!$N94/'Historical population and GDP'!$K94)</f>
        <v>9119.0496319240501</v>
      </c>
      <c r="R97" s="41">
        <f>IF(ISBLANK('3.1 Nominal capital stock'!R97),NA(),'3.1 Nominal capital stock'!R97/'Historical population and GDP'!$N94/'Historical population and GDP'!$K94)</f>
        <v>23076.327874026156</v>
      </c>
      <c r="S97" s="13"/>
      <c r="T97" s="13"/>
      <c r="U97" s="13"/>
      <c r="V97" s="13"/>
      <c r="W97" s="13"/>
      <c r="X97" s="13"/>
      <c r="Y97" s="13"/>
      <c r="Z97" s="13"/>
      <c r="AA97" s="24"/>
      <c r="AB97" s="24"/>
    </row>
    <row r="98" spans="1:28">
      <c r="A98" s="4">
        <f t="shared" si="1"/>
        <v>1960</v>
      </c>
      <c r="B98" s="41">
        <f>IF(ISBLANK('3.1 Nominal capital stock'!B98),NA(),'3.1 Nominal capital stock'!B98/'Historical population and GDP'!$N95/'Historical population and GDP'!$K95)</f>
        <v>2188.7676083159272</v>
      </c>
      <c r="C98" s="41">
        <f>IF(ISBLANK('3.1 Nominal capital stock'!C98),NA(),'3.1 Nominal capital stock'!C98/'Historical population and GDP'!$N95/'Historical population and GDP'!$K95)</f>
        <v>2805.7235928377904</v>
      </c>
      <c r="D98" s="41">
        <f>IF(ISBLANK('3.1 Nominal capital stock'!D98),NA(),'3.1 Nominal capital stock'!D98/'Historical population and GDP'!$N95/'Historical population and GDP'!$K95)</f>
        <v>4994.4912011537181</v>
      </c>
      <c r="E98" s="41">
        <f>IF(ISBLANK('3.1 Nominal capital stock'!E98),NA(),'3.1 Nominal capital stock'!E98/'Historical population and GDP'!$N95/'Historical population and GDP'!$K95)</f>
        <v>1370.658316955883</v>
      </c>
      <c r="F98" s="41">
        <f>IF(ISBLANK('3.1 Nominal capital stock'!F98),NA(),'3.1 Nominal capital stock'!F98/'Historical population and GDP'!$N95/'Historical population and GDP'!$K95)</f>
        <v>4279.7707493673042</v>
      </c>
      <c r="G98" s="41">
        <f>IF(ISBLANK('3.1 Nominal capital stock'!G98),NA(),'3.1 Nominal capital stock'!G98/'Historical population and GDP'!$N95/'Historical population and GDP'!$K95)</f>
        <v>2620.3744077579568</v>
      </c>
      <c r="H98" s="41">
        <f>IF(ISBLANK('3.1 Nominal capital stock'!H98),NA(),'3.1 Nominal capital stock'!H98/'Historical population and GDP'!$N95/'Historical population and GDP'!$K95)</f>
        <v>939.51312906405894</v>
      </c>
      <c r="I98" s="41">
        <f>IF(ISBLANK('3.1 Nominal capital stock'!I98),NA(),'3.1 Nominal capital stock'!I98/'Historical population and GDP'!$N95/'Historical population and GDP'!$K95)</f>
        <v>1488.8065784637126</v>
      </c>
      <c r="J98" s="51">
        <f>IF(ISBLANK('3.1 Nominal capital stock'!J98),NA(),'3.1 Nominal capital stock'!J98/'Historical population and GDP'!$N95/'Historical population and GDP'!$K95)</f>
        <v>1644.4789999342897</v>
      </c>
      <c r="K98" s="41" t="e">
        <f>IF(ISBLANK('3.1 Nominal capital stock'!K98),NA(),'3.1 Nominal capital stock'!K98/'Historical population and GDP'!$N95/'Historical population and GDP'!$K95)</f>
        <v>#N/A</v>
      </c>
      <c r="L98" s="41">
        <f>IF(ISBLANK('3.1 Nominal capital stock'!L98),NA(),'3.1 Nominal capital stock'!L98/'Historical population and GDP'!$N95/'Historical population and GDP'!$K95)</f>
        <v>2183.1432360068461</v>
      </c>
      <c r="M98" s="41">
        <f>IF(ISBLANK('3.1 Nominal capital stock'!M98),NA(),'3.1 Nominal capital stock'!M98/'Historical population and GDP'!$N95/'Historical population and GDP'!$K95)</f>
        <v>4025.2648654632812</v>
      </c>
      <c r="N98" s="41" t="e">
        <f>IF(ISBLANK('3.1 Nominal capital stock'!N98),NA(),'3.1 Nominal capital stock'!N98/'Historical population and GDP'!$N95/'Historical population and GDP'!$K95)</f>
        <v>#N/A</v>
      </c>
      <c r="O98" s="41"/>
      <c r="P98" s="41">
        <f>IF(ISBLANK('3.1 Nominal capital stock'!P98),NA(),'3.1 Nominal capital stock'!P98/'Historical population and GDP'!$N95/'Historical population and GDP'!$K95)</f>
        <v>14204.807804298922</v>
      </c>
      <c r="Q98" s="41">
        <f>IF(ISBLANK('3.1 Nominal capital stock'!Q98),NA(),'3.1 Nominal capital stock'!Q98/'Historical population and GDP'!$N95/'Historical population and GDP'!$K95)</f>
        <v>9341.693679868129</v>
      </c>
      <c r="R98" s="41">
        <f>IF(ISBLANK('3.1 Nominal capital stock'!R98),NA(),'3.1 Nominal capital stock'!R98/'Historical population and GDP'!$N95/'Historical population and GDP'!$K95)</f>
        <v>23546.501484167053</v>
      </c>
      <c r="S98" s="13"/>
      <c r="T98" s="13"/>
      <c r="U98" s="13"/>
      <c r="V98" s="13"/>
      <c r="W98" s="13"/>
      <c r="X98" s="13"/>
      <c r="Y98" s="13"/>
      <c r="Z98" s="13"/>
      <c r="AA98" s="24"/>
      <c r="AB98" s="24"/>
    </row>
    <row r="99" spans="1:28">
      <c r="A99" s="4">
        <f t="shared" si="1"/>
        <v>1961</v>
      </c>
      <c r="B99" s="41">
        <f>IF(ISBLANK('3.1 Nominal capital stock'!B99),NA(),'3.1 Nominal capital stock'!B99/'Historical population and GDP'!$N96/'Historical population and GDP'!$K96)</f>
        <v>2271.7926351634424</v>
      </c>
      <c r="C99" s="41">
        <f>IF(ISBLANK('3.1 Nominal capital stock'!C99),NA(),'3.1 Nominal capital stock'!C99/'Historical population and GDP'!$N96/'Historical population and GDP'!$K96)</f>
        <v>2977.8453868954389</v>
      </c>
      <c r="D99" s="41">
        <f>IF(ISBLANK('3.1 Nominal capital stock'!D99),NA(),'3.1 Nominal capital stock'!D99/'Historical population and GDP'!$N96/'Historical population and GDP'!$K96)</f>
        <v>5249.6380220588808</v>
      </c>
      <c r="E99" s="41">
        <f>IF(ISBLANK('3.1 Nominal capital stock'!E99),NA(),'3.1 Nominal capital stock'!E99/'Historical population and GDP'!$N96/'Historical population and GDP'!$K96)</f>
        <v>1305.9213117215163</v>
      </c>
      <c r="F99" s="41">
        <f>IF(ISBLANK('3.1 Nominal capital stock'!F99),NA(),'3.1 Nominal capital stock'!F99/'Historical population and GDP'!$N96/'Historical population and GDP'!$K96)</f>
        <v>4363.032592847152</v>
      </c>
      <c r="G99" s="41">
        <f>IF(ISBLANK('3.1 Nominal capital stock'!G99),NA(),'3.1 Nominal capital stock'!G99/'Historical population and GDP'!$N96/'Historical population and GDP'!$K96)</f>
        <v>2644.9612029665682</v>
      </c>
      <c r="H99" s="41">
        <f>IF(ISBLANK('3.1 Nominal capital stock'!H99),NA(),'3.1 Nominal capital stock'!H99/'Historical population and GDP'!$N96/'Historical population and GDP'!$K96)</f>
        <v>960.05492380660178</v>
      </c>
      <c r="I99" s="41">
        <f>IF(ISBLANK('3.1 Nominal capital stock'!I99),NA(),'3.1 Nominal capital stock'!I99/'Historical population and GDP'!$N96/'Historical population and GDP'!$K96)</f>
        <v>1542.9163312624332</v>
      </c>
      <c r="J99" s="51">
        <f>IF(ISBLANK('3.1 Nominal capital stock'!J99),NA(),'3.1 Nominal capital stock'!J99/'Historical population and GDP'!$N96/'Historical population and GDP'!$K96)</f>
        <v>1721.7008232530268</v>
      </c>
      <c r="K99" s="41" t="e">
        <f>IF(ISBLANK('3.1 Nominal capital stock'!K99),NA(),'3.1 Nominal capital stock'!K99/'Historical population and GDP'!$N96/'Historical population and GDP'!$K96)</f>
        <v>#N/A</v>
      </c>
      <c r="L99" s="41">
        <f>IF(ISBLANK('3.1 Nominal capital stock'!L99),NA(),'3.1 Nominal capital stock'!L99/'Historical population and GDP'!$N96/'Historical population and GDP'!$K96)</f>
        <v>2267.2325778493482</v>
      </c>
      <c r="M99" s="41">
        <f>IF(ISBLANK('3.1 Nominal capital stock'!M99),NA(),'3.1 Nominal capital stock'!M99/'Historical population and GDP'!$N96/'Historical population and GDP'!$K96)</f>
        <v>4064.2790419783637</v>
      </c>
      <c r="N99" s="41" t="e">
        <f>IF(ISBLANK('3.1 Nominal capital stock'!N99),NA(),'3.1 Nominal capital stock'!N99/'Historical population and GDP'!$N96/'Historical population and GDP'!$K96)</f>
        <v>#N/A</v>
      </c>
      <c r="O99" s="41"/>
      <c r="P99" s="41">
        <f>IF(ISBLANK('3.1 Nominal capital stock'!P99),NA(),'3.1 Nominal capital stock'!P99/'Historical population and GDP'!$N96/'Historical population and GDP'!$K96)</f>
        <v>14523.60805340072</v>
      </c>
      <c r="Q99" s="41">
        <f>IF(ISBLANK('3.1 Nominal capital stock'!Q99),NA(),'3.1 Nominal capital stock'!Q99/'Historical population and GDP'!$N96/'Historical population and GDP'!$K96)</f>
        <v>9596.1287743431712</v>
      </c>
      <c r="R99" s="41">
        <f>IF(ISBLANK('3.1 Nominal capital stock'!R99),NA(),'3.1 Nominal capital stock'!R99/'Historical population and GDP'!$N96/'Historical population and GDP'!$K96)</f>
        <v>24119.736827743891</v>
      </c>
      <c r="S99" s="13"/>
      <c r="T99" s="13"/>
      <c r="U99" s="13"/>
      <c r="V99" s="13"/>
      <c r="W99" s="13"/>
      <c r="X99" s="13"/>
      <c r="Y99" s="13"/>
      <c r="Z99" s="13"/>
      <c r="AA99" s="24"/>
      <c r="AB99" s="24"/>
    </row>
    <row r="100" spans="1:28">
      <c r="A100" s="4">
        <f t="shared" si="1"/>
        <v>1962</v>
      </c>
      <c r="B100" s="41">
        <f>IF(ISBLANK('3.1 Nominal capital stock'!B100),NA(),'3.1 Nominal capital stock'!B100/'Historical population and GDP'!$N97/'Historical population and GDP'!$K97)</f>
        <v>2307.0673968733759</v>
      </c>
      <c r="C100" s="41">
        <f>IF(ISBLANK('3.1 Nominal capital stock'!C100),NA(),'3.1 Nominal capital stock'!C100/'Historical population and GDP'!$N97/'Historical population and GDP'!$K97)</f>
        <v>3123.0581797927503</v>
      </c>
      <c r="D100" s="41">
        <f>IF(ISBLANK('3.1 Nominal capital stock'!D100),NA(),'3.1 Nominal capital stock'!D100/'Historical population and GDP'!$N97/'Historical population and GDP'!$K97)</f>
        <v>5430.1255766661261</v>
      </c>
      <c r="E100" s="41">
        <f>IF(ISBLANK('3.1 Nominal capital stock'!E100),NA(),'3.1 Nominal capital stock'!E100/'Historical population and GDP'!$N97/'Historical population and GDP'!$K97)</f>
        <v>1254.6115154240294</v>
      </c>
      <c r="F100" s="41">
        <f>IF(ISBLANK('3.1 Nominal capital stock'!F100),NA(),'3.1 Nominal capital stock'!F100/'Historical population and GDP'!$N97/'Historical population and GDP'!$K97)</f>
        <v>4388.171434036648</v>
      </c>
      <c r="G100" s="41">
        <f>IF(ISBLANK('3.1 Nominal capital stock'!G100),NA(),'3.1 Nominal capital stock'!G100/'Historical population and GDP'!$N97/'Historical population and GDP'!$K97)</f>
        <v>2661.288208959757</v>
      </c>
      <c r="H100" s="41">
        <f>IF(ISBLANK('3.1 Nominal capital stock'!H100),NA(),'3.1 Nominal capital stock'!H100/'Historical population and GDP'!$N97/'Historical population and GDP'!$K97)</f>
        <v>980.61263469028836</v>
      </c>
      <c r="I100" s="41">
        <f>IF(ISBLANK('3.1 Nominal capital stock'!I100),NA(),'3.1 Nominal capital stock'!I100/'Historical population and GDP'!$N97/'Historical population and GDP'!$K97)</f>
        <v>1599.2956133388541</v>
      </c>
      <c r="J100" s="51">
        <f>IF(ISBLANK('3.1 Nominal capital stock'!J100),NA(),'3.1 Nominal capital stock'!J100/'Historical population and GDP'!$N97/'Historical population and GDP'!$K97)</f>
        <v>1761.2040428633375</v>
      </c>
      <c r="K100" s="41" t="e">
        <f>IF(ISBLANK('3.1 Nominal capital stock'!K100),NA(),'3.1 Nominal capital stock'!K100/'Historical population and GDP'!$N97/'Historical population and GDP'!$K97)</f>
        <v>#N/A</v>
      </c>
      <c r="L100" s="41">
        <f>IF(ISBLANK('3.1 Nominal capital stock'!L100),NA(),'3.1 Nominal capital stock'!L100/'Historical population and GDP'!$N97/'Historical population and GDP'!$K97)</f>
        <v>2289.0952319524549</v>
      </c>
      <c r="M100" s="41">
        <f>IF(ISBLANK('3.1 Nominal capital stock'!M100),NA(),'3.1 Nominal capital stock'!M100/'Historical population and GDP'!$N97/'Historical population and GDP'!$K97)</f>
        <v>4044.9178432475569</v>
      </c>
      <c r="N100" s="41" t="e">
        <f>IF(ISBLANK('3.1 Nominal capital stock'!N100),NA(),'3.1 Nominal capital stock'!N100/'Historical population and GDP'!$N97/'Historical population and GDP'!$K97)</f>
        <v>#N/A</v>
      </c>
      <c r="O100" s="41"/>
      <c r="P100" s="41">
        <f>IF(ISBLANK('3.1 Nominal capital stock'!P100),NA(),'3.1 Nominal capital stock'!P100/'Historical population and GDP'!$N97/'Historical population and GDP'!$K97)</f>
        <v>14714.809369776849</v>
      </c>
      <c r="Q100" s="41">
        <f>IF(ISBLANK('3.1 Nominal capital stock'!Q100),NA(),'3.1 Nominal capital stock'!Q100/'Historical population and GDP'!$N97/'Historical population and GDP'!$K97)</f>
        <v>9694.5127314022029</v>
      </c>
      <c r="R100" s="41">
        <f>IF(ISBLANK('3.1 Nominal capital stock'!R100),NA(),'3.1 Nominal capital stock'!R100/'Historical population and GDP'!$N97/'Historical population and GDP'!$K97)</f>
        <v>24409.322101179052</v>
      </c>
      <c r="S100" s="13"/>
      <c r="T100" s="13"/>
      <c r="U100" s="13"/>
      <c r="V100" s="13"/>
      <c r="W100" s="13"/>
      <c r="X100" s="13"/>
      <c r="Y100" s="13"/>
      <c r="Z100" s="13"/>
      <c r="AA100" s="24"/>
      <c r="AB100" s="24"/>
    </row>
    <row r="101" spans="1:28">
      <c r="A101" s="4">
        <f t="shared" si="1"/>
        <v>1963</v>
      </c>
      <c r="B101" s="41">
        <f>IF(ISBLANK('3.1 Nominal capital stock'!B101),NA(),'3.1 Nominal capital stock'!B101/'Historical population and GDP'!$N98/'Historical population and GDP'!$K98)</f>
        <v>2248.5610641099584</v>
      </c>
      <c r="C101" s="41">
        <f>IF(ISBLANK('3.1 Nominal capital stock'!C101),NA(),'3.1 Nominal capital stock'!C101/'Historical population and GDP'!$N98/'Historical population and GDP'!$K98)</f>
        <v>3150.0733962498343</v>
      </c>
      <c r="D101" s="41">
        <f>IF(ISBLANK('3.1 Nominal capital stock'!D101),NA(),'3.1 Nominal capital stock'!D101/'Historical population and GDP'!$N98/'Historical population and GDP'!$K98)</f>
        <v>5398.6344603597927</v>
      </c>
      <c r="E101" s="41">
        <f>IF(ISBLANK('3.1 Nominal capital stock'!E101),NA(),'3.1 Nominal capital stock'!E101/'Historical population and GDP'!$N98/'Historical population and GDP'!$K98)</f>
        <v>1150.5380187624428</v>
      </c>
      <c r="F101" s="41">
        <f>IF(ISBLANK('3.1 Nominal capital stock'!F101),NA(),'3.1 Nominal capital stock'!F101/'Historical population and GDP'!$N98/'Historical population and GDP'!$K98)</f>
        <v>4200.7747918373525</v>
      </c>
      <c r="G101" s="41">
        <f>IF(ISBLANK('3.1 Nominal capital stock'!G101),NA(),'3.1 Nominal capital stock'!G101/'Historical population and GDP'!$N98/'Historical population and GDP'!$K98)</f>
        <v>2581.5366689589655</v>
      </c>
      <c r="H101" s="41">
        <f>IF(ISBLANK('3.1 Nominal capital stock'!H101),NA(),'3.1 Nominal capital stock'!H101/'Historical population and GDP'!$N98/'Historical population and GDP'!$K98)</f>
        <v>962.22450684313515</v>
      </c>
      <c r="I101" s="41">
        <f>IF(ISBLANK('3.1 Nominal capital stock'!I101),NA(),'3.1 Nominal capital stock'!I101/'Historical population and GDP'!$N98/'Historical population and GDP'!$K98)</f>
        <v>1577.9876905887168</v>
      </c>
      <c r="J101" s="51">
        <f>IF(ISBLANK('3.1 Nominal capital stock'!J101),NA(),'3.1 Nominal capital stock'!J101/'Historical population and GDP'!$N98/'Historical population and GDP'!$K98)</f>
        <v>1752.0010526476051</v>
      </c>
      <c r="K101" s="41" t="e">
        <f>IF(ISBLANK('3.1 Nominal capital stock'!K101),NA(),'3.1 Nominal capital stock'!K101/'Historical population and GDP'!$N98/'Historical population and GDP'!$K98)</f>
        <v>#N/A</v>
      </c>
      <c r="L101" s="41">
        <f>IF(ISBLANK('3.1 Nominal capital stock'!L101),NA(),'3.1 Nominal capital stock'!L101/'Historical population and GDP'!$N98/'Historical population and GDP'!$K98)</f>
        <v>2259.836182269135</v>
      </c>
      <c r="M101" s="41">
        <f>IF(ISBLANK('3.1 Nominal capital stock'!M101),NA(),'3.1 Nominal capital stock'!M101/'Historical population and GDP'!$N98/'Historical population and GDP'!$K98)</f>
        <v>3813.6024651800708</v>
      </c>
      <c r="N101" s="41" t="e">
        <f>IF(ISBLANK('3.1 Nominal capital stock'!N101),NA(),'3.1 Nominal capital stock'!N101/'Historical population and GDP'!$N98/'Historical population and GDP'!$K98)</f>
        <v>#N/A</v>
      </c>
      <c r="O101" s="41"/>
      <c r="P101" s="41">
        <f>IF(ISBLANK('3.1 Nominal capital stock'!P101),NA(),'3.1 Nominal capital stock'!P101/'Historical population and GDP'!$N98/'Historical population and GDP'!$K98)</f>
        <v>14293.708446761691</v>
      </c>
      <c r="Q101" s="41">
        <f>IF(ISBLANK('3.1 Nominal capital stock'!Q101),NA(),'3.1 Nominal capital stock'!Q101/'Historical population and GDP'!$N98/'Historical population and GDP'!$K98)</f>
        <v>9403.4273906855269</v>
      </c>
      <c r="R101" s="41">
        <f>IF(ISBLANK('3.1 Nominal capital stock'!R101),NA(),'3.1 Nominal capital stock'!R101/'Historical population and GDP'!$N98/'Historical population and GDP'!$K98)</f>
        <v>23697.135837447218</v>
      </c>
      <c r="S101" s="13"/>
      <c r="T101" s="13"/>
      <c r="U101" s="13"/>
      <c r="V101" s="13"/>
      <c r="W101" s="13"/>
      <c r="X101" s="13"/>
      <c r="Y101" s="13"/>
      <c r="Z101" s="13"/>
      <c r="AA101" s="24"/>
      <c r="AB101" s="24"/>
    </row>
    <row r="102" spans="1:28">
      <c r="A102" s="4">
        <f t="shared" si="1"/>
        <v>1964</v>
      </c>
      <c r="B102" s="41">
        <f>IF(ISBLANK('3.1 Nominal capital stock'!B102),NA(),'3.1 Nominal capital stock'!B102/'Historical population and GDP'!$N99/'Historical population and GDP'!$K99)</f>
        <v>2425.1019656973617</v>
      </c>
      <c r="C102" s="41">
        <f>IF(ISBLANK('3.1 Nominal capital stock'!C102),NA(),'3.1 Nominal capital stock'!C102/'Historical population and GDP'!$N99/'Historical population and GDP'!$K99)</f>
        <v>3375.3850012129351</v>
      </c>
      <c r="D102" s="41">
        <f>IF(ISBLANK('3.1 Nominal capital stock'!D102),NA(),'3.1 Nominal capital stock'!D102/'Historical population and GDP'!$N99/'Historical population and GDP'!$K99)</f>
        <v>5800.4869669102973</v>
      </c>
      <c r="E102" s="41">
        <f>IF(ISBLANK('3.1 Nominal capital stock'!E102),NA(),'3.1 Nominal capital stock'!E102/'Historical population and GDP'!$N99/'Historical population and GDP'!$K99)</f>
        <v>1082.1863527097071</v>
      </c>
      <c r="F102" s="41">
        <f>IF(ISBLANK('3.1 Nominal capital stock'!F102),NA(),'3.1 Nominal capital stock'!F102/'Historical population and GDP'!$N99/'Historical population and GDP'!$K99)</f>
        <v>4463.675653387375</v>
      </c>
      <c r="G102" s="41">
        <f>IF(ISBLANK('3.1 Nominal capital stock'!G102),NA(),'3.1 Nominal capital stock'!G102/'Historical population and GDP'!$N99/'Historical population and GDP'!$K99)</f>
        <v>2703.1553287537326</v>
      </c>
      <c r="H102" s="41">
        <f>IF(ISBLANK('3.1 Nominal capital stock'!H102),NA(),'3.1 Nominal capital stock'!H102/'Historical population and GDP'!$N99/'Historical population and GDP'!$K99)</f>
        <v>1036.02574105491</v>
      </c>
      <c r="I102" s="41">
        <f>IF(ISBLANK('3.1 Nominal capital stock'!I102),NA(),'3.1 Nominal capital stock'!I102/'Historical population and GDP'!$N99/'Historical population and GDP'!$K99)</f>
        <v>1692.4851324176216</v>
      </c>
      <c r="J102" s="51">
        <f>IF(ISBLANK('3.1 Nominal capital stock'!J102),NA(),'3.1 Nominal capital stock'!J102/'Historical population and GDP'!$N99/'Historical population and GDP'!$K99)</f>
        <v>1909.0011030187777</v>
      </c>
      <c r="K102" s="41" t="e">
        <f>IF(ISBLANK('3.1 Nominal capital stock'!K102),NA(),'3.1 Nominal capital stock'!K102/'Historical population and GDP'!$N99/'Historical population and GDP'!$K99)</f>
        <v>#N/A</v>
      </c>
      <c r="L102" s="41">
        <f>IF(ISBLANK('3.1 Nominal capital stock'!L102),NA(),'3.1 Nominal capital stock'!L102/'Historical population and GDP'!$N99/'Historical population and GDP'!$K99)</f>
        <v>2463.5943664543129</v>
      </c>
      <c r="M102" s="41">
        <f>IF(ISBLANK('3.1 Nominal capital stock'!M102),NA(),'3.1 Nominal capital stock'!M102/'Historical population and GDP'!$N99/'Historical population and GDP'!$K99)</f>
        <v>3901.8379486036115</v>
      </c>
      <c r="N102" s="41" t="e">
        <f>IF(ISBLANK('3.1 Nominal capital stock'!N102),NA(),'3.1 Nominal capital stock'!N102/'Historical population and GDP'!$N99/'Historical population and GDP'!$K99)</f>
        <v>#N/A</v>
      </c>
      <c r="O102" s="41"/>
      <c r="P102" s="41">
        <f>IF(ISBLANK('3.1 Nominal capital stock'!P102),NA(),'3.1 Nominal capital stock'!P102/'Historical population and GDP'!$N99/'Historical population and GDP'!$K99)</f>
        <v>15085.530042816023</v>
      </c>
      <c r="Q102" s="41">
        <f>IF(ISBLANK('3.1 Nominal capital stock'!Q102),NA(),'3.1 Nominal capital stock'!Q102/'Historical population and GDP'!$N99/'Historical population and GDP'!$K99)</f>
        <v>9966.9185504943234</v>
      </c>
      <c r="R102" s="41">
        <f>IF(ISBLANK('3.1 Nominal capital stock'!R102),NA(),'3.1 Nominal capital stock'!R102/'Historical population and GDP'!$N99/'Historical population and GDP'!$K99)</f>
        <v>25052.448593310346</v>
      </c>
      <c r="S102" s="13"/>
      <c r="T102" s="13"/>
      <c r="U102" s="13"/>
      <c r="V102" s="13"/>
      <c r="W102" s="13"/>
      <c r="X102" s="13"/>
      <c r="Y102" s="13"/>
      <c r="Z102" s="13"/>
      <c r="AA102" s="24"/>
      <c r="AB102" s="24"/>
    </row>
    <row r="103" spans="1:28">
      <c r="A103" s="4">
        <f t="shared" si="1"/>
        <v>1965</v>
      </c>
      <c r="B103" s="41">
        <f>IF(ISBLANK('3.1 Nominal capital stock'!B103),NA(),'3.1 Nominal capital stock'!B103/'Historical population and GDP'!$N100/'Historical population and GDP'!$K100)</f>
        <v>2558.0773550830386</v>
      </c>
      <c r="C103" s="41">
        <f>IF(ISBLANK('3.1 Nominal capital stock'!C103),NA(),'3.1 Nominal capital stock'!C103/'Historical population and GDP'!$N100/'Historical population and GDP'!$K100)</f>
        <v>3603.8541157283307</v>
      </c>
      <c r="D103" s="41">
        <f>IF(ISBLANK('3.1 Nominal capital stock'!D103),NA(),'3.1 Nominal capital stock'!D103/'Historical population and GDP'!$N100/'Historical population and GDP'!$K100)</f>
        <v>6161.9314708113689</v>
      </c>
      <c r="E103" s="41">
        <f>IF(ISBLANK('3.1 Nominal capital stock'!E103),NA(),'3.1 Nominal capital stock'!E103/'Historical population and GDP'!$N100/'Historical population and GDP'!$K100)</f>
        <v>1063.7277425767786</v>
      </c>
      <c r="F103" s="41">
        <f>IF(ISBLANK('3.1 Nominal capital stock'!F103),NA(),'3.1 Nominal capital stock'!F103/'Historical population and GDP'!$N100/'Historical population and GDP'!$K100)</f>
        <v>4697.4713477490823</v>
      </c>
      <c r="G103" s="41">
        <f>IF(ISBLANK('3.1 Nominal capital stock'!G103),NA(),'3.1 Nominal capital stock'!G103/'Historical population and GDP'!$N100/'Historical population and GDP'!$K100)</f>
        <v>2782.2005029542202</v>
      </c>
      <c r="H103" s="41">
        <f>IF(ISBLANK('3.1 Nominal capital stock'!H103),NA(),'3.1 Nominal capital stock'!H103/'Historical population and GDP'!$N100/'Historical population and GDP'!$K100)</f>
        <v>1080.9679847207158</v>
      </c>
      <c r="I103" s="41">
        <f>IF(ISBLANK('3.1 Nominal capital stock'!I103),NA(),'3.1 Nominal capital stock'!I103/'Historical population and GDP'!$N100/'Historical population and GDP'!$K100)</f>
        <v>1788.7783717944997</v>
      </c>
      <c r="J103" s="51">
        <f>IF(ISBLANK('3.1 Nominal capital stock'!J103),NA(),'3.1 Nominal capital stock'!J103/'Historical population and GDP'!$N100/'Historical population and GDP'!$K100)</f>
        <v>2040.9853458656103</v>
      </c>
      <c r="K103" s="41" t="e">
        <f>IF(ISBLANK('3.1 Nominal capital stock'!K103),NA(),'3.1 Nominal capital stock'!K103/'Historical population and GDP'!$N100/'Historical population and GDP'!$K100)</f>
        <v>#N/A</v>
      </c>
      <c r="L103" s="41">
        <f>IF(ISBLANK('3.1 Nominal capital stock'!L103),NA(),'3.1 Nominal capital stock'!L103/'Historical population and GDP'!$N100/'Historical population and GDP'!$K100)</f>
        <v>2635.9705939617738</v>
      </c>
      <c r="M103" s="41">
        <f>IF(ISBLANK('3.1 Nominal capital stock'!M103),NA(),'3.1 Nominal capital stock'!M103/'Historical population and GDP'!$N100/'Historical population and GDP'!$K100)</f>
        <v>3919.2689079327279</v>
      </c>
      <c r="N103" s="41" t="e">
        <f>IF(ISBLANK('3.1 Nominal capital stock'!N103),NA(),'3.1 Nominal capital stock'!N103/'Historical population and GDP'!$N100/'Historical population and GDP'!$K100)</f>
        <v>#N/A</v>
      </c>
      <c r="O103" s="41"/>
      <c r="P103" s="41">
        <f>IF(ISBLANK('3.1 Nominal capital stock'!P103),NA(),'3.1 Nominal capital stock'!P103/'Historical population and GDP'!$N100/'Historical population and GDP'!$K100)</f>
        <v>15786.299048812169</v>
      </c>
      <c r="Q103" s="41">
        <f>IF(ISBLANK('3.1 Nominal capital stock'!Q103),NA(),'3.1 Nominal capital stock'!Q103/'Historical population and GDP'!$N100/'Historical population and GDP'!$K100)</f>
        <v>10385.003219554612</v>
      </c>
      <c r="R103" s="41">
        <f>IF(ISBLANK('3.1 Nominal capital stock'!R103),NA(),'3.1 Nominal capital stock'!R103/'Historical population and GDP'!$N100/'Historical population and GDP'!$K100)</f>
        <v>26171.302268366777</v>
      </c>
      <c r="S103" s="13"/>
      <c r="T103" s="13"/>
      <c r="U103" s="13"/>
      <c r="V103" s="13"/>
      <c r="W103" s="13"/>
      <c r="X103" s="13"/>
      <c r="Y103" s="13"/>
      <c r="Z103" s="13"/>
      <c r="AA103" s="24"/>
      <c r="AB103" s="24"/>
    </row>
    <row r="104" spans="1:28">
      <c r="A104" s="4">
        <f t="shared" si="1"/>
        <v>1966</v>
      </c>
      <c r="B104" s="41">
        <f>IF(ISBLANK('3.1 Nominal capital stock'!B104),NA(),'3.1 Nominal capital stock'!B104/'Historical population and GDP'!$N101/'Historical population and GDP'!$K101)</f>
        <v>2748.3878716564859</v>
      </c>
      <c r="C104" s="41">
        <f>IF(ISBLANK('3.1 Nominal capital stock'!C104),NA(),'3.1 Nominal capital stock'!C104/'Historical population and GDP'!$N101/'Historical population and GDP'!$K101)</f>
        <v>3711.6524692227804</v>
      </c>
      <c r="D104" s="41">
        <f>IF(ISBLANK('3.1 Nominal capital stock'!D104),NA(),'3.1 Nominal capital stock'!D104/'Historical population and GDP'!$N101/'Historical population and GDP'!$K101)</f>
        <v>6460.0403408792672</v>
      </c>
      <c r="E104" s="41">
        <f>IF(ISBLANK('3.1 Nominal capital stock'!E104),NA(),'3.1 Nominal capital stock'!E104/'Historical population and GDP'!$N101/'Historical population and GDP'!$K101)</f>
        <v>1050.8484526857719</v>
      </c>
      <c r="F104" s="41">
        <f>IF(ISBLANK('3.1 Nominal capital stock'!F104),NA(),'3.1 Nominal capital stock'!F104/'Historical population and GDP'!$N101/'Historical population and GDP'!$K101)</f>
        <v>5030.1816899239484</v>
      </c>
      <c r="G104" s="41">
        <f>IF(ISBLANK('3.1 Nominal capital stock'!G104),NA(),'3.1 Nominal capital stock'!G104/'Historical population and GDP'!$N101/'Historical population and GDP'!$K101)</f>
        <v>2832.2585797650695</v>
      </c>
      <c r="H104" s="41">
        <f>IF(ISBLANK('3.1 Nominal capital stock'!H104),NA(),'3.1 Nominal capital stock'!H104/'Historical population and GDP'!$N101/'Historical population and GDP'!$K101)</f>
        <v>1124.5265722494494</v>
      </c>
      <c r="I104" s="41">
        <f>IF(ISBLANK('3.1 Nominal capital stock'!I104),NA(),'3.1 Nominal capital stock'!I104/'Historical population and GDP'!$N101/'Historical population and GDP'!$K101)</f>
        <v>1850.474661481938</v>
      </c>
      <c r="J104" s="51">
        <f>IF(ISBLANK('3.1 Nominal capital stock'!J104),NA(),'3.1 Nominal capital stock'!J104/'Historical population and GDP'!$N101/'Historical population and GDP'!$K101)</f>
        <v>2184.0637889407149</v>
      </c>
      <c r="K104" s="41" t="e">
        <f>IF(ISBLANK('3.1 Nominal capital stock'!K104),NA(),'3.1 Nominal capital stock'!K104/'Historical population and GDP'!$N101/'Historical population and GDP'!$K101)</f>
        <v>#N/A</v>
      </c>
      <c r="L104" s="41">
        <f>IF(ISBLANK('3.1 Nominal capital stock'!L104),NA(),'3.1 Nominal capital stock'!L104/'Historical population and GDP'!$N101/'Historical population and GDP'!$K101)</f>
        <v>2811.8826855427851</v>
      </c>
      <c r="M104" s="41">
        <f>IF(ISBLANK('3.1 Nominal capital stock'!M104),NA(),'3.1 Nominal capital stock'!M104/'Historical population and GDP'!$N101/'Historical population and GDP'!$K101)</f>
        <v>3916.3675468009301</v>
      </c>
      <c r="N104" s="41" t="e">
        <f>IF(ISBLANK('3.1 Nominal capital stock'!N104),NA(),'3.1 Nominal capital stock'!N104/'Historical population and GDP'!$N101/'Historical population and GDP'!$K101)</f>
        <v>#N/A</v>
      </c>
      <c r="O104" s="41"/>
      <c r="P104" s="41">
        <f>IF(ISBLANK('3.1 Nominal capital stock'!P104),NA(),'3.1 Nominal capital stock'!P104/'Historical population and GDP'!$N101/'Historical population and GDP'!$K101)</f>
        <v>16497.855635503507</v>
      </c>
      <c r="Q104" s="41">
        <f>IF(ISBLANK('3.1 Nominal capital stock'!Q104),NA(),'3.1 Nominal capital stock'!Q104/'Historical population and GDP'!$N101/'Historical population and GDP'!$K101)</f>
        <v>10762.788682766368</v>
      </c>
      <c r="R104" s="41">
        <f>IF(ISBLANK('3.1 Nominal capital stock'!R104),NA(),'3.1 Nominal capital stock'!R104/'Historical population and GDP'!$N101/'Historical population and GDP'!$K101)</f>
        <v>27260.644318269871</v>
      </c>
      <c r="S104" s="13"/>
      <c r="T104" s="13"/>
      <c r="U104" s="13"/>
      <c r="V104" s="13"/>
      <c r="W104" s="13"/>
      <c r="X104" s="13"/>
      <c r="Y104" s="13"/>
      <c r="Z104" s="13"/>
      <c r="AA104" s="24"/>
      <c r="AB104" s="24"/>
    </row>
    <row r="105" spans="1:28">
      <c r="A105" s="4">
        <f t="shared" si="1"/>
        <v>1967</v>
      </c>
      <c r="B105" s="41">
        <f>IF(ISBLANK('3.1 Nominal capital stock'!B105),NA(),'3.1 Nominal capital stock'!B105/'Historical population and GDP'!$N102/'Historical population and GDP'!$K102)</f>
        <v>2926.6635289073138</v>
      </c>
      <c r="C105" s="41">
        <f>IF(ISBLANK('3.1 Nominal capital stock'!C105),NA(),'3.1 Nominal capital stock'!C105/'Historical population and GDP'!$N102/'Historical population and GDP'!$K102)</f>
        <v>3819.046902123061</v>
      </c>
      <c r="D105" s="41">
        <f>IF(ISBLANK('3.1 Nominal capital stock'!D105),NA(),'3.1 Nominal capital stock'!D105/'Historical population and GDP'!$N102/'Historical population and GDP'!$K102)</f>
        <v>6745.7104310303748</v>
      </c>
      <c r="E105" s="41">
        <f>IF(ISBLANK('3.1 Nominal capital stock'!E105),NA(),'3.1 Nominal capital stock'!E105/'Historical population and GDP'!$N102/'Historical population and GDP'!$K102)</f>
        <v>1053.0849170710255</v>
      </c>
      <c r="F105" s="41">
        <f>IF(ISBLANK('3.1 Nominal capital stock'!F105),NA(),'3.1 Nominal capital stock'!F105/'Historical population and GDP'!$N102/'Historical population and GDP'!$K102)</f>
        <v>5616.1886242594301</v>
      </c>
      <c r="G105" s="41">
        <f>IF(ISBLANK('3.1 Nominal capital stock'!G105),NA(),'3.1 Nominal capital stock'!G105/'Historical population and GDP'!$N102/'Historical population and GDP'!$K102)</f>
        <v>2915.3000571076241</v>
      </c>
      <c r="H105" s="41">
        <f>IF(ISBLANK('3.1 Nominal capital stock'!H105),NA(),'3.1 Nominal capital stock'!H105/'Historical population and GDP'!$N102/'Historical population and GDP'!$K102)</f>
        <v>1159.3748409455914</v>
      </c>
      <c r="I105" s="41">
        <f>IF(ISBLANK('3.1 Nominal capital stock'!I105),NA(),'3.1 Nominal capital stock'!I105/'Historical population and GDP'!$N102/'Historical population and GDP'!$K102)</f>
        <v>1940.8208399115988</v>
      </c>
      <c r="J105" s="51">
        <f>IF(ISBLANK('3.1 Nominal capital stock'!J105),NA(),'3.1 Nominal capital stock'!J105/'Historical population and GDP'!$N102/'Historical population and GDP'!$K102)</f>
        <v>2350.4434709203097</v>
      </c>
      <c r="K105" s="41" t="e">
        <f>IF(ISBLANK('3.1 Nominal capital stock'!K105),NA(),'3.1 Nominal capital stock'!K105/'Historical population and GDP'!$N102/'Historical population and GDP'!$K102)</f>
        <v>#N/A</v>
      </c>
      <c r="L105" s="41">
        <f>IF(ISBLANK('3.1 Nominal capital stock'!L105),NA(),'3.1 Nominal capital stock'!L105/'Historical population and GDP'!$N102/'Historical population and GDP'!$K102)</f>
        <v>2918.3710194143569</v>
      </c>
      <c r="M105" s="41">
        <f>IF(ISBLANK('3.1 Nominal capital stock'!M105),NA(),'3.1 Nominal capital stock'!M105/'Historical population and GDP'!$N102/'Historical population and GDP'!$K102)</f>
        <v>3950.2234671242936</v>
      </c>
      <c r="N105" s="41" t="e">
        <f>IF(ISBLANK('3.1 Nominal capital stock'!N105),NA(),'3.1 Nominal capital stock'!N105/'Historical population and GDP'!$N102/'Historical population and GDP'!$K102)</f>
        <v>#N/A</v>
      </c>
      <c r="O105" s="41"/>
      <c r="P105" s="41">
        <f>IF(ISBLANK('3.1 Nominal capital stock'!P105),NA(),'3.1 Nominal capital stock'!P105/'Historical population and GDP'!$N102/'Historical population and GDP'!$K102)</f>
        <v>17489.658870414045</v>
      </c>
      <c r="Q105" s="41">
        <f>IF(ISBLANK('3.1 Nominal capital stock'!Q105),NA(),'3.1 Nominal capital stock'!Q105/'Historical population and GDP'!$N102/'Historical population and GDP'!$K102)</f>
        <v>11159.85879737056</v>
      </c>
      <c r="R105" s="41">
        <f>IF(ISBLANK('3.1 Nominal capital stock'!R105),NA(),'3.1 Nominal capital stock'!R105/'Historical population and GDP'!$N102/'Historical population and GDP'!$K102)</f>
        <v>28649.517667784607</v>
      </c>
      <c r="S105" s="13"/>
      <c r="T105" s="13"/>
      <c r="U105" s="13"/>
      <c r="V105" s="13"/>
      <c r="W105" s="13"/>
      <c r="X105" s="13"/>
      <c r="Y105" s="13"/>
      <c r="Z105" s="13"/>
      <c r="AA105" s="24"/>
      <c r="AB105" s="24"/>
    </row>
    <row r="106" spans="1:28">
      <c r="A106" s="4">
        <f t="shared" si="1"/>
        <v>1968</v>
      </c>
      <c r="B106" s="41">
        <f>IF(ISBLANK('3.1 Nominal capital stock'!B106),NA(),'3.1 Nominal capital stock'!B106/'Historical population and GDP'!$N103/'Historical population and GDP'!$K103)</f>
        <v>3055.2411605472353</v>
      </c>
      <c r="C106" s="41">
        <f>IF(ISBLANK('3.1 Nominal capital stock'!C106),NA(),'3.1 Nominal capital stock'!C106/'Historical population and GDP'!$N103/'Historical population and GDP'!$K103)</f>
        <v>3997.1620129425264</v>
      </c>
      <c r="D106" s="41">
        <f>IF(ISBLANK('3.1 Nominal capital stock'!D106),NA(),'3.1 Nominal capital stock'!D106/'Historical population and GDP'!$N103/'Historical population and GDP'!$K103)</f>
        <v>7052.4031734897617</v>
      </c>
      <c r="E106" s="41">
        <f>IF(ISBLANK('3.1 Nominal capital stock'!E106),NA(),'3.1 Nominal capital stock'!E106/'Historical population and GDP'!$N103/'Historical population and GDP'!$K103)</f>
        <v>1056.2576201371062</v>
      </c>
      <c r="F106" s="41">
        <f>IF(ISBLANK('3.1 Nominal capital stock'!F106),NA(),'3.1 Nominal capital stock'!F106/'Historical population and GDP'!$N103/'Historical population and GDP'!$K103)</f>
        <v>5953.0230345826149</v>
      </c>
      <c r="G106" s="41">
        <f>IF(ISBLANK('3.1 Nominal capital stock'!G106),NA(),'3.1 Nominal capital stock'!G106/'Historical population and GDP'!$N103/'Historical population and GDP'!$K103)</f>
        <v>2954.4535138966221</v>
      </c>
      <c r="H106" s="41">
        <f>IF(ISBLANK('3.1 Nominal capital stock'!H106),NA(),'3.1 Nominal capital stock'!H106/'Historical population and GDP'!$N103/'Historical population and GDP'!$K103)</f>
        <v>1191.2006997281208</v>
      </c>
      <c r="I106" s="41">
        <f>IF(ISBLANK('3.1 Nominal capital stock'!I106),NA(),'3.1 Nominal capital stock'!I106/'Historical population and GDP'!$N103/'Historical population and GDP'!$K103)</f>
        <v>2063.2690669022695</v>
      </c>
      <c r="J106" s="51">
        <f>IF(ISBLANK('3.1 Nominal capital stock'!J106),NA(),'3.1 Nominal capital stock'!J106/'Historical population and GDP'!$N103/'Historical population and GDP'!$K103)</f>
        <v>2473.8708136496939</v>
      </c>
      <c r="K106" s="41" t="e">
        <f>IF(ISBLANK('3.1 Nominal capital stock'!K106),NA(),'3.1 Nominal capital stock'!K106/'Historical population and GDP'!$N103/'Historical population and GDP'!$K103)</f>
        <v>#N/A</v>
      </c>
      <c r="L106" s="41">
        <f>IF(ISBLANK('3.1 Nominal capital stock'!L106),NA(),'3.1 Nominal capital stock'!L106/'Historical population and GDP'!$N103/'Historical population and GDP'!$K103)</f>
        <v>2957.6480917518807</v>
      </c>
      <c r="M106" s="41">
        <f>IF(ISBLANK('3.1 Nominal capital stock'!M106),NA(),'3.1 Nominal capital stock'!M106/'Historical population and GDP'!$N103/'Historical population and GDP'!$K103)</f>
        <v>3969.3100901937328</v>
      </c>
      <c r="N106" s="41" t="e">
        <f>IF(ISBLANK('3.1 Nominal capital stock'!N106),NA(),'3.1 Nominal capital stock'!N106/'Historical population and GDP'!$N103/'Historical population and GDP'!$K103)</f>
        <v>#N/A</v>
      </c>
      <c r="O106" s="41"/>
      <c r="P106" s="41">
        <f>IF(ISBLANK('3.1 Nominal capital stock'!P106),NA(),'3.1 Nominal capital stock'!P106/'Historical population and GDP'!$N103/'Historical population and GDP'!$K103)</f>
        <v>18207.338041834228</v>
      </c>
      <c r="Q106" s="41">
        <f>IF(ISBLANK('3.1 Nominal capital stock'!Q106),NA(),'3.1 Nominal capital stock'!Q106/'Historical population and GDP'!$N103/'Historical population and GDP'!$K103)</f>
        <v>11464.098062497578</v>
      </c>
      <c r="R106" s="41">
        <f>IF(ISBLANK('3.1 Nominal capital stock'!R106),NA(),'3.1 Nominal capital stock'!R106/'Historical population and GDP'!$N103/'Historical population and GDP'!$K103)</f>
        <v>29671.436104331802</v>
      </c>
      <c r="S106" s="13"/>
      <c r="T106" s="13"/>
      <c r="U106" s="13"/>
      <c r="V106" s="13"/>
      <c r="W106" s="13"/>
      <c r="X106" s="13"/>
      <c r="Y106" s="13"/>
      <c r="Z106" s="13"/>
      <c r="AA106" s="24"/>
      <c r="AB106" s="24"/>
    </row>
    <row r="107" spans="1:28">
      <c r="A107" s="4">
        <f t="shared" si="1"/>
        <v>1969</v>
      </c>
      <c r="B107" s="41">
        <f>IF(ISBLANK('3.1 Nominal capital stock'!B107),NA(),'3.1 Nominal capital stock'!B107/'Historical population and GDP'!$N104/'Historical population and GDP'!$K104)</f>
        <v>3306.2686886798542</v>
      </c>
      <c r="C107" s="41">
        <f>IF(ISBLANK('3.1 Nominal capital stock'!C107),NA(),'3.1 Nominal capital stock'!C107/'Historical population and GDP'!$N104/'Historical population and GDP'!$K104)</f>
        <v>4310.1919391131642</v>
      </c>
      <c r="D107" s="41">
        <f>IF(ISBLANK('3.1 Nominal capital stock'!D107),NA(),'3.1 Nominal capital stock'!D107/'Historical population and GDP'!$N104/'Historical population and GDP'!$K104)</f>
        <v>7616.4606277930179</v>
      </c>
      <c r="E107" s="41">
        <f>IF(ISBLANK('3.1 Nominal capital stock'!E107),NA(),'3.1 Nominal capital stock'!E107/'Historical population and GDP'!$N104/'Historical population and GDP'!$K104)</f>
        <v>1095.6759507620202</v>
      </c>
      <c r="F107" s="41">
        <f>IF(ISBLANK('3.1 Nominal capital stock'!F107),NA(),'3.1 Nominal capital stock'!F107/'Historical population and GDP'!$N104/'Historical population and GDP'!$K104)</f>
        <v>6122.7765621698809</v>
      </c>
      <c r="G107" s="41">
        <f>IF(ISBLANK('3.1 Nominal capital stock'!G107),NA(),'3.1 Nominal capital stock'!G107/'Historical population and GDP'!$N104/'Historical population and GDP'!$K104)</f>
        <v>3131.7396273739441</v>
      </c>
      <c r="H107" s="41">
        <f>IF(ISBLANK('3.1 Nominal capital stock'!H107),NA(),'3.1 Nominal capital stock'!H107/'Historical population and GDP'!$N104/'Historical population and GDP'!$K104)</f>
        <v>1242.7379028261116</v>
      </c>
      <c r="I107" s="41">
        <f>IF(ISBLANK('3.1 Nominal capital stock'!I107),NA(),'3.1 Nominal capital stock'!I107/'Historical population and GDP'!$N104/'Historical population and GDP'!$K104)</f>
        <v>2246.7345293304143</v>
      </c>
      <c r="J107" s="51">
        <f>IF(ISBLANK('3.1 Nominal capital stock'!J107),NA(),'3.1 Nominal capital stock'!J107/'Historical population and GDP'!$N104/'Historical population and GDP'!$K104)</f>
        <v>2672.7804562077413</v>
      </c>
      <c r="K107" s="41" t="e">
        <f>IF(ISBLANK('3.1 Nominal capital stock'!K107),NA(),'3.1 Nominal capital stock'!K107/'Historical population and GDP'!$N104/'Historical population and GDP'!$K104)</f>
        <v>#N/A</v>
      </c>
      <c r="L107" s="41">
        <f>IF(ISBLANK('3.1 Nominal capital stock'!L107),NA(),'3.1 Nominal capital stock'!L107/'Historical population and GDP'!$N104/'Historical population and GDP'!$K104)</f>
        <v>3119.5102822083973</v>
      </c>
      <c r="M107" s="41">
        <f>IF(ISBLANK('3.1 Nominal capital stock'!M107),NA(),'3.1 Nominal capital stock'!M107/'Historical population and GDP'!$N104/'Historical population and GDP'!$K104)</f>
        <v>4115.8921031229529</v>
      </c>
      <c r="N107" s="41" t="e">
        <f>IF(ISBLANK('3.1 Nominal capital stock'!N107),NA(),'3.1 Nominal capital stock'!N107/'Historical population and GDP'!$N104/'Historical population and GDP'!$K104)</f>
        <v>#N/A</v>
      </c>
      <c r="O107" s="41"/>
      <c r="P107" s="41">
        <f>IF(ISBLANK('3.1 Nominal capital stock'!P107),NA(),'3.1 Nominal capital stock'!P107/'Historical population and GDP'!$N104/'Historical population and GDP'!$K104)</f>
        <v>19209.390670924975</v>
      </c>
      <c r="Q107" s="41">
        <f>IF(ISBLANK('3.1 Nominal capital stock'!Q107),NA(),'3.1 Nominal capital stock'!Q107/'Historical population and GDP'!$N104/'Historical population and GDP'!$K104)</f>
        <v>12154.917370869505</v>
      </c>
      <c r="R107" s="41">
        <f>IF(ISBLANK('3.1 Nominal capital stock'!R107),NA(),'3.1 Nominal capital stock'!R107/'Historical population and GDP'!$N104/'Historical population and GDP'!$K104)</f>
        <v>31364.30804179448</v>
      </c>
      <c r="S107" s="13"/>
      <c r="T107" s="13"/>
      <c r="U107" s="13"/>
      <c r="V107" s="13"/>
      <c r="W107" s="13"/>
      <c r="X107" s="13"/>
      <c r="Y107" s="13"/>
      <c r="Z107" s="13"/>
      <c r="AA107" s="24"/>
      <c r="AB107" s="24"/>
    </row>
    <row r="108" spans="1:28">
      <c r="A108" s="4">
        <f t="shared" si="1"/>
        <v>1970</v>
      </c>
      <c r="B108" s="41">
        <f>IF(ISBLANK('3.1 Nominal capital stock'!B108),NA(),'3.1 Nominal capital stock'!B108/'Historical population and GDP'!$N105/'Historical population and GDP'!$K105)</f>
        <v>3641.503377504906</v>
      </c>
      <c r="C108" s="41">
        <f>IF(ISBLANK('3.1 Nominal capital stock'!C108),NA(),'3.1 Nominal capital stock'!C108/'Historical population and GDP'!$N105/'Historical population and GDP'!$K105)</f>
        <v>4703.9163017837145</v>
      </c>
      <c r="D108" s="41">
        <f>IF(ISBLANK('3.1 Nominal capital stock'!D108),NA(),'3.1 Nominal capital stock'!D108/'Historical population and GDP'!$N105/'Historical population and GDP'!$K105)</f>
        <v>8345.4196792886196</v>
      </c>
      <c r="E108" s="41">
        <f>IF(ISBLANK('3.1 Nominal capital stock'!E108),NA(),'3.1 Nominal capital stock'!E108/'Historical population and GDP'!$N105/'Historical population and GDP'!$K105)</f>
        <v>1153.7394975813377</v>
      </c>
      <c r="F108" s="41">
        <f>IF(ISBLANK('3.1 Nominal capital stock'!F108),NA(),'3.1 Nominal capital stock'!F108/'Historical population and GDP'!$N105/'Historical population and GDP'!$K105)</f>
        <v>6457.4657050867527</v>
      </c>
      <c r="G108" s="41">
        <f>IF(ISBLANK('3.1 Nominal capital stock'!G108),NA(),'3.1 Nominal capital stock'!G108/'Historical population and GDP'!$N105/'Historical population and GDP'!$K105)</f>
        <v>3380.21023069179</v>
      </c>
      <c r="H108" s="41">
        <f>IF(ISBLANK('3.1 Nominal capital stock'!H108),NA(),'3.1 Nominal capital stock'!H108/'Historical population and GDP'!$N105/'Historical population and GDP'!$K105)</f>
        <v>1353.587291273624</v>
      </c>
      <c r="I108" s="41">
        <f>IF(ISBLANK('3.1 Nominal capital stock'!I108),NA(),'3.1 Nominal capital stock'!I108/'Historical population and GDP'!$N105/'Historical population and GDP'!$K105)</f>
        <v>2467.5841568141127</v>
      </c>
      <c r="J108" s="51">
        <f>IF(ISBLANK('3.1 Nominal capital stock'!J108),NA(),'3.1 Nominal capital stock'!J108/'Historical population and GDP'!$N105/'Historical population and GDP'!$K105)</f>
        <v>2980.6517131245641</v>
      </c>
      <c r="K108" s="41" t="e">
        <f>IF(ISBLANK('3.1 Nominal capital stock'!K108),NA(),'3.1 Nominal capital stock'!K108/'Historical population and GDP'!$N105/'Historical population and GDP'!$K105)</f>
        <v>#N/A</v>
      </c>
      <c r="L108" s="41">
        <f>IF(ISBLANK('3.1 Nominal capital stock'!L108),NA(),'3.1 Nominal capital stock'!L108/'Historical population and GDP'!$N105/'Historical population and GDP'!$K105)</f>
        <v>3401.5169722994337</v>
      </c>
      <c r="M108" s="41">
        <f>IF(ISBLANK('3.1 Nominal capital stock'!M108),NA(),'3.1 Nominal capital stock'!M108/'Historical population and GDP'!$N105/'Historical population and GDP'!$K105)</f>
        <v>4346.4382181420933</v>
      </c>
      <c r="N108" s="41" t="e">
        <f>IF(ISBLANK('3.1 Nominal capital stock'!N108),NA(),'3.1 Nominal capital stock'!N108/'Historical population and GDP'!$N105/'Historical population and GDP'!$K105)</f>
        <v>#N/A</v>
      </c>
      <c r="O108" s="41"/>
      <c r="P108" s="41">
        <f>IF(ISBLANK('3.1 Nominal capital stock'!P108),NA(),'3.1 Nominal capital stock'!P108/'Historical population and GDP'!$N105/'Historical population and GDP'!$K105)</f>
        <v>20690.422403922123</v>
      </c>
      <c r="Q108" s="41">
        <f>IF(ISBLANK('3.1 Nominal capital stock'!Q108),NA(),'3.1 Nominal capital stock'!Q108/'Historical population and GDP'!$N105/'Historical population and GDP'!$K105)</f>
        <v>13196.191060380204</v>
      </c>
      <c r="R108" s="41">
        <f>IF(ISBLANK('3.1 Nominal capital stock'!R108),NA(),'3.1 Nominal capital stock'!R108/'Historical population and GDP'!$N105/'Historical population and GDP'!$K105)</f>
        <v>33886.613464302325</v>
      </c>
      <c r="S108" s="13"/>
      <c r="T108" s="13"/>
      <c r="U108" s="13"/>
      <c r="V108" s="13"/>
      <c r="W108" s="13"/>
      <c r="X108" s="13"/>
      <c r="Y108" s="13"/>
      <c r="Z108" s="13"/>
      <c r="AA108" s="24"/>
      <c r="AB108" s="24"/>
    </row>
    <row r="109" spans="1:28">
      <c r="A109" s="4">
        <f t="shared" si="1"/>
        <v>1971</v>
      </c>
      <c r="B109" s="41">
        <f>IF(ISBLANK('3.1 Nominal capital stock'!B109),NA(),'3.1 Nominal capital stock'!B109/'Historical population and GDP'!$N106/'Historical population and GDP'!$K106)</f>
        <v>3844.6084879253413</v>
      </c>
      <c r="C109" s="41">
        <f>IF(ISBLANK('3.1 Nominal capital stock'!C109),NA(),'3.1 Nominal capital stock'!C109/'Historical population and GDP'!$N106/'Historical population and GDP'!$K106)</f>
        <v>4900.7821097160868</v>
      </c>
      <c r="D109" s="41">
        <f>IF(ISBLANK('3.1 Nominal capital stock'!D109),NA(),'3.1 Nominal capital stock'!D109/'Historical population and GDP'!$N106/'Historical population and GDP'!$K106)</f>
        <v>8745.390597641428</v>
      </c>
      <c r="E109" s="41">
        <f>IF(ISBLANK('3.1 Nominal capital stock'!E109),NA(),'3.1 Nominal capital stock'!E109/'Historical population and GDP'!$N106/'Historical population and GDP'!$K106)</f>
        <v>1151.83626924088</v>
      </c>
      <c r="F109" s="41">
        <f>IF(ISBLANK('3.1 Nominal capital stock'!F109),NA(),'3.1 Nominal capital stock'!F109/'Historical population and GDP'!$N106/'Historical population and GDP'!$K106)</f>
        <v>6549.7249358525469</v>
      </c>
      <c r="G109" s="41">
        <f>IF(ISBLANK('3.1 Nominal capital stock'!G109),NA(),'3.1 Nominal capital stock'!G109/'Historical population and GDP'!$N106/'Historical population and GDP'!$K106)</f>
        <v>3500.1190057007088</v>
      </c>
      <c r="H109" s="41">
        <f>IF(ISBLANK('3.1 Nominal capital stock'!H109),NA(),'3.1 Nominal capital stock'!H109/'Historical population and GDP'!$N106/'Historical population and GDP'!$K106)</f>
        <v>1427.7315025432333</v>
      </c>
      <c r="I109" s="41">
        <f>IF(ISBLANK('3.1 Nominal capital stock'!I109),NA(),'3.1 Nominal capital stock'!I109/'Historical population and GDP'!$N106/'Historical population and GDP'!$K106)</f>
        <v>2585.7980171249105</v>
      </c>
      <c r="J109" s="51">
        <f>IF(ISBLANK('3.1 Nominal capital stock'!J109),NA(),'3.1 Nominal capital stock'!J109/'Historical population and GDP'!$N106/'Historical population and GDP'!$K106)</f>
        <v>3267.9585901309551</v>
      </c>
      <c r="K109" s="41">
        <f>IF(ISBLANK('3.1 Nominal capital stock'!K109),NA(),'3.1 Nominal capital stock'!K109/'Historical population and GDP'!$N106/'Historical population and GDP'!$K106)</f>
        <v>683.89081677247884</v>
      </c>
      <c r="L109" s="41">
        <f>IF(ISBLANK('3.1 Nominal capital stock'!L109),NA(),'3.1 Nominal capital stock'!L109/'Historical population and GDP'!$N106/'Historical population and GDP'!$K106)</f>
        <v>3555.5825509409565</v>
      </c>
      <c r="M109" s="41">
        <f>IF(ISBLANK('3.1 Nominal capital stock'!M109),NA(),'3.1 Nominal capital stock'!M109/'Historical population and GDP'!$N106/'Historical population and GDP'!$K106)</f>
        <v>4388.5000155963262</v>
      </c>
      <c r="N109" s="41" t="e">
        <f>IF(ISBLANK('3.1 Nominal capital stock'!N109),NA(),'3.1 Nominal capital stock'!N109/'Historical population and GDP'!$N106/'Historical population and GDP'!$K106)</f>
        <v>#N/A</v>
      </c>
      <c r="O109" s="41"/>
      <c r="P109" s="41">
        <f>IF(ISBLANK('3.1 Nominal capital stock'!P109),NA(),'3.1 Nominal capital stock'!P109/'Historical population and GDP'!$N106/'Historical population and GDP'!$K106)</f>
        <v>21374.802310978797</v>
      </c>
      <c r="Q109" s="41">
        <f>IF(ISBLANK('3.1 Nominal capital stock'!Q109),NA(),'3.1 Nominal capital stock'!Q109/'Historical population and GDP'!$N106/'Historical population and GDP'!$K106)</f>
        <v>14481.729990565627</v>
      </c>
      <c r="R109" s="41">
        <f>IF(ISBLANK('3.1 Nominal capital stock'!R109),NA(),'3.1 Nominal capital stock'!R109/'Historical population and GDP'!$N106/'Historical population and GDP'!$K106)</f>
        <v>35856.532301544423</v>
      </c>
      <c r="S109" s="13"/>
      <c r="T109" s="13"/>
      <c r="U109" s="13"/>
      <c r="V109" s="13"/>
      <c r="W109" s="13"/>
      <c r="X109" s="13"/>
      <c r="Y109" s="13"/>
      <c r="Z109" s="13"/>
      <c r="AA109" s="24"/>
      <c r="AB109" s="24"/>
    </row>
    <row r="110" spans="1:28">
      <c r="A110" s="4">
        <f t="shared" si="1"/>
        <v>1972</v>
      </c>
      <c r="B110" s="41">
        <f>IF(ISBLANK('3.1 Nominal capital stock'!B110),NA(),'3.1 Nominal capital stock'!B110/'Historical population and GDP'!$N107/'Historical population and GDP'!$K107)</f>
        <v>3863.640239309264</v>
      </c>
      <c r="C110" s="41">
        <f>IF(ISBLANK('3.1 Nominal capital stock'!C110),NA(),'3.1 Nominal capital stock'!C110/'Historical population and GDP'!$N107/'Historical population and GDP'!$K107)</f>
        <v>4800.868905379788</v>
      </c>
      <c r="D110" s="41">
        <f>IF(ISBLANK('3.1 Nominal capital stock'!D110),NA(),'3.1 Nominal capital stock'!D110/'Historical population and GDP'!$N107/'Historical population and GDP'!$K107)</f>
        <v>8664.509144689051</v>
      </c>
      <c r="E110" s="41">
        <f>IF(ISBLANK('3.1 Nominal capital stock'!E110),NA(),'3.1 Nominal capital stock'!E110/'Historical population and GDP'!$N107/'Historical population and GDP'!$K107)</f>
        <v>1141.7643126865416</v>
      </c>
      <c r="F110" s="41">
        <f>IF(ISBLANK('3.1 Nominal capital stock'!F110),NA(),'3.1 Nominal capital stock'!F110/'Historical population and GDP'!$N107/'Historical population and GDP'!$K107)</f>
        <v>6364.4712292510831</v>
      </c>
      <c r="G110" s="41">
        <f>IF(ISBLANK('3.1 Nominal capital stock'!G110),NA(),'3.1 Nominal capital stock'!G110/'Historical population and GDP'!$N107/'Historical population and GDP'!$K107)</f>
        <v>3452.5868985411898</v>
      </c>
      <c r="H110" s="41">
        <f>IF(ISBLANK('3.1 Nominal capital stock'!H110),NA(),'3.1 Nominal capital stock'!H110/'Historical population and GDP'!$N107/'Historical population and GDP'!$K107)</f>
        <v>1450.0484887110206</v>
      </c>
      <c r="I110" s="41">
        <f>IF(ISBLANK('3.1 Nominal capital stock'!I110),NA(),'3.1 Nominal capital stock'!I110/'Historical population and GDP'!$N107/'Historical population and GDP'!$K107)</f>
        <v>2580.9348581556569</v>
      </c>
      <c r="J110" s="51">
        <f>IF(ISBLANK('3.1 Nominal capital stock'!J110),NA(),'3.1 Nominal capital stock'!J110/'Historical population and GDP'!$N107/'Historical population and GDP'!$K107)</f>
        <v>3404.283234177617</v>
      </c>
      <c r="K110" s="41">
        <f>IF(ISBLANK('3.1 Nominal capital stock'!K110),NA(),'3.1 Nominal capital stock'!K110/'Historical population and GDP'!$N107/'Historical population and GDP'!$K107)</f>
        <v>628.43731905888228</v>
      </c>
      <c r="L110" s="41">
        <f>IF(ISBLANK('3.1 Nominal capital stock'!L110),NA(),'3.1 Nominal capital stock'!L110/'Historical population and GDP'!$N107/'Historical population and GDP'!$K107)</f>
        <v>3362.5436448892779</v>
      </c>
      <c r="M110" s="41">
        <f>IF(ISBLANK('3.1 Nominal capital stock'!M110),NA(),'3.1 Nominal capital stock'!M110/'Historical population and GDP'!$N107/'Historical population and GDP'!$K107)</f>
        <v>4219.9948976342521</v>
      </c>
      <c r="N110" s="41" t="e">
        <f>IF(ISBLANK('3.1 Nominal capital stock'!N110),NA(),'3.1 Nominal capital stock'!N110/'Historical population and GDP'!$N107/'Historical population and GDP'!$K107)</f>
        <v>#N/A</v>
      </c>
      <c r="O110" s="41"/>
      <c r="P110" s="41">
        <f>IF(ISBLANK('3.1 Nominal capital stock'!P110),NA(),'3.1 Nominal capital stock'!P110/'Historical population and GDP'!$N107/'Historical population and GDP'!$K107)</f>
        <v>21073.380073878889</v>
      </c>
      <c r="Q110" s="41">
        <f>IF(ISBLANK('3.1 Nominal capital stock'!Q110),NA(),'3.1 Nominal capital stock'!Q110/'Historical population and GDP'!$N107/'Historical population and GDP'!$K107)</f>
        <v>14196.193953915687</v>
      </c>
      <c r="R110" s="41">
        <f>IF(ISBLANK('3.1 Nominal capital stock'!R110),NA(),'3.1 Nominal capital stock'!R110/'Historical population and GDP'!$N107/'Historical population and GDP'!$K107)</f>
        <v>35269.574027794573</v>
      </c>
      <c r="S110" s="13"/>
      <c r="T110" s="13"/>
      <c r="U110" s="13"/>
      <c r="V110" s="13"/>
      <c r="W110" s="13"/>
      <c r="X110" s="13"/>
      <c r="Y110" s="13"/>
      <c r="Z110" s="13"/>
      <c r="AA110" s="24"/>
      <c r="AB110" s="24"/>
    </row>
    <row r="111" spans="1:28">
      <c r="A111" s="4">
        <f t="shared" si="1"/>
        <v>1973</v>
      </c>
      <c r="B111" s="41">
        <f>IF(ISBLANK('3.1 Nominal capital stock'!B111),NA(),'3.1 Nominal capital stock'!B111/'Historical population and GDP'!$N108/'Historical population and GDP'!$K108)</f>
        <v>3806.1600840844667</v>
      </c>
      <c r="C111" s="41">
        <f>IF(ISBLANK('3.1 Nominal capital stock'!C111),NA(),'3.1 Nominal capital stock'!C111/'Historical population and GDP'!$N108/'Historical population and GDP'!$K108)</f>
        <v>4620.4314907269209</v>
      </c>
      <c r="D111" s="41">
        <f>IF(ISBLANK('3.1 Nominal capital stock'!D111),NA(),'3.1 Nominal capital stock'!D111/'Historical population and GDP'!$N108/'Historical population and GDP'!$K108)</f>
        <v>8426.5915748113875</v>
      </c>
      <c r="E111" s="41">
        <f>IF(ISBLANK('3.1 Nominal capital stock'!E111),NA(),'3.1 Nominal capital stock'!E111/'Historical population and GDP'!$N108/'Historical population and GDP'!$K108)</f>
        <v>1095.4022286610007</v>
      </c>
      <c r="F111" s="41">
        <f>IF(ISBLANK('3.1 Nominal capital stock'!F111),NA(),'3.1 Nominal capital stock'!F111/'Historical population and GDP'!$N108/'Historical population and GDP'!$K108)</f>
        <v>6185.8159773142597</v>
      </c>
      <c r="G111" s="41">
        <f>IF(ISBLANK('3.1 Nominal capital stock'!G111),NA(),'3.1 Nominal capital stock'!G111/'Historical population and GDP'!$N108/'Historical population and GDP'!$K108)</f>
        <v>3350.6945531740439</v>
      </c>
      <c r="H111" s="41">
        <f>IF(ISBLANK('3.1 Nominal capital stock'!H111),NA(),'3.1 Nominal capital stock'!H111/'Historical population and GDP'!$N108/'Historical population and GDP'!$K108)</f>
        <v>1427.8028118017839</v>
      </c>
      <c r="I111" s="41">
        <f>IF(ISBLANK('3.1 Nominal capital stock'!I111),NA(),'3.1 Nominal capital stock'!I111/'Historical population and GDP'!$N108/'Historical population and GDP'!$K108)</f>
        <v>2515.3205561410414</v>
      </c>
      <c r="J111" s="51">
        <f>IF(ISBLANK('3.1 Nominal capital stock'!J111),NA(),'3.1 Nominal capital stock'!J111/'Historical population and GDP'!$N108/'Historical population and GDP'!$K108)</f>
        <v>3484.4679704996192</v>
      </c>
      <c r="K111" s="41">
        <f>IF(ISBLANK('3.1 Nominal capital stock'!K111),NA(),'3.1 Nominal capital stock'!K111/'Historical population and GDP'!$N108/'Historical population and GDP'!$K108)</f>
        <v>568.73413574173878</v>
      </c>
      <c r="L111" s="41">
        <f>IF(ISBLANK('3.1 Nominal capital stock'!L111),NA(),'3.1 Nominal capital stock'!L111/'Historical population and GDP'!$N108/'Historical population and GDP'!$K108)</f>
        <v>3172.3866825749365</v>
      </c>
      <c r="M111" s="41">
        <f>IF(ISBLANK('3.1 Nominal capital stock'!M111),NA(),'3.1 Nominal capital stock'!M111/'Historical population and GDP'!$N108/'Historical population and GDP'!$K108)</f>
        <v>3970.3944078321488</v>
      </c>
      <c r="N111" s="41" t="e">
        <f>IF(ISBLANK('3.1 Nominal capital stock'!N111),NA(),'3.1 Nominal capital stock'!N111/'Historical population and GDP'!$N108/'Historical population and GDP'!$K108)</f>
        <v>#N/A</v>
      </c>
      <c r="O111" s="41"/>
      <c r="P111" s="41">
        <f>IF(ISBLANK('3.1 Nominal capital stock'!P111),NA(),'3.1 Nominal capital stock'!P111/'Historical population and GDP'!$N108/'Historical population and GDP'!$K108)</f>
        <v>20486.307145762476</v>
      </c>
      <c r="Q111" s="41">
        <f>IF(ISBLANK('3.1 Nominal capital stock'!Q111),NA(),'3.1 Nominal capital stock'!Q111/'Historical population and GDP'!$N108/'Historical population and GDP'!$K108)</f>
        <v>13711.303752789485</v>
      </c>
      <c r="R111" s="41">
        <f>IF(ISBLANK('3.1 Nominal capital stock'!R111),NA(),'3.1 Nominal capital stock'!R111/'Historical population and GDP'!$N108/'Historical population and GDP'!$K108)</f>
        <v>34197.61089855196</v>
      </c>
      <c r="S111" s="13"/>
      <c r="T111" s="13"/>
      <c r="U111" s="13"/>
      <c r="V111" s="13"/>
      <c r="W111" s="13"/>
      <c r="X111" s="13"/>
      <c r="Y111" s="13"/>
      <c r="Z111" s="13"/>
      <c r="AA111" s="24"/>
      <c r="AB111" s="24"/>
    </row>
    <row r="112" spans="1:28">
      <c r="A112" s="4">
        <f t="shared" si="1"/>
        <v>1974</v>
      </c>
      <c r="B112" s="41">
        <f>IF(ISBLANK('3.1 Nominal capital stock'!B112),NA(),'3.1 Nominal capital stock'!B112/'Historical population and GDP'!$N109/'Historical population and GDP'!$K109)</f>
        <v>4003.8957043814744</v>
      </c>
      <c r="C112" s="41">
        <f>IF(ISBLANK('3.1 Nominal capital stock'!C112),NA(),'3.1 Nominal capital stock'!C112/'Historical population and GDP'!$N109/'Historical population and GDP'!$K109)</f>
        <v>4713.6796324527249</v>
      </c>
      <c r="D112" s="41">
        <f>IF(ISBLANK('3.1 Nominal capital stock'!D112),NA(),'3.1 Nominal capital stock'!D112/'Historical population and GDP'!$N109/'Historical population and GDP'!$K109)</f>
        <v>8717.5753368341993</v>
      </c>
      <c r="E112" s="41">
        <f>IF(ISBLANK('3.1 Nominal capital stock'!E112),NA(),'3.1 Nominal capital stock'!E112/'Historical population and GDP'!$N109/'Historical population and GDP'!$K109)</f>
        <v>1085.6292588008787</v>
      </c>
      <c r="F112" s="41">
        <f>IF(ISBLANK('3.1 Nominal capital stock'!F112),NA(),'3.1 Nominal capital stock'!F112/'Historical population and GDP'!$N109/'Historical population and GDP'!$K109)</f>
        <v>6311.1680404652625</v>
      </c>
      <c r="G112" s="41">
        <f>IF(ISBLANK('3.1 Nominal capital stock'!G112),NA(),'3.1 Nominal capital stock'!G112/'Historical population and GDP'!$N109/'Historical population and GDP'!$K109)</f>
        <v>3461.3469273798237</v>
      </c>
      <c r="H112" s="41">
        <f>IF(ISBLANK('3.1 Nominal capital stock'!H112),NA(),'3.1 Nominal capital stock'!H112/'Historical population and GDP'!$N109/'Historical population and GDP'!$K109)</f>
        <v>1547.5967745065266</v>
      </c>
      <c r="I112" s="41">
        <f>IF(ISBLANK('3.1 Nominal capital stock'!I112),NA(),'3.1 Nominal capital stock'!I112/'Historical population and GDP'!$N109/'Historical population and GDP'!$K109)</f>
        <v>2631.2764490496215</v>
      </c>
      <c r="J112" s="51">
        <f>IF(ISBLANK('3.1 Nominal capital stock'!J112),NA(),'3.1 Nominal capital stock'!J112/'Historical population and GDP'!$N109/'Historical population and GDP'!$K109)</f>
        <v>3785.5655878955577</v>
      </c>
      <c r="K112" s="41">
        <f>IF(ISBLANK('3.1 Nominal capital stock'!K112),NA(),'3.1 Nominal capital stock'!K112/'Historical population and GDP'!$N109/'Historical population and GDP'!$K109)</f>
        <v>592.3471289642265</v>
      </c>
      <c r="L112" s="41">
        <f>IF(ISBLANK('3.1 Nominal capital stock'!L112),NA(),'3.1 Nominal capital stock'!L112/'Historical population and GDP'!$N109/'Historical population and GDP'!$K109)</f>
        <v>3246.3189775314931</v>
      </c>
      <c r="M112" s="41">
        <f>IF(ISBLANK('3.1 Nominal capital stock'!M112),NA(),'3.1 Nominal capital stock'!M112/'Historical population and GDP'!$N109/'Historical population and GDP'!$K109)</f>
        <v>4033.9883302934854</v>
      </c>
      <c r="N112" s="41" t="e">
        <f>IF(ISBLANK('3.1 Nominal capital stock'!N112),NA(),'3.1 Nominal capital stock'!N112/'Historical population and GDP'!$N109/'Historical population and GDP'!$K109)</f>
        <v>#N/A</v>
      </c>
      <c r="O112" s="41"/>
      <c r="P112" s="41">
        <f>IF(ISBLANK('3.1 Nominal capital stock'!P112),NA(),'3.1 Nominal capital stock'!P112/'Historical population and GDP'!$N109/'Historical population and GDP'!$K109)</f>
        <v>21123.316337986693</v>
      </c>
      <c r="Q112" s="41">
        <f>IF(ISBLANK('3.1 Nominal capital stock'!Q112),NA(),'3.1 Nominal capital stock'!Q112/'Historical population and GDP'!$N109/'Historical population and GDP'!$K109)</f>
        <v>14289.496473734385</v>
      </c>
      <c r="R112" s="41">
        <f>IF(ISBLANK('3.1 Nominal capital stock'!R112),NA(),'3.1 Nominal capital stock'!R112/'Historical population and GDP'!$N109/'Historical population and GDP'!$K109)</f>
        <v>35412.812811721073</v>
      </c>
      <c r="S112" s="13"/>
      <c r="T112" s="13"/>
      <c r="U112" s="13"/>
      <c r="V112" s="13"/>
      <c r="W112" s="13"/>
      <c r="X112" s="13"/>
      <c r="Y112" s="13"/>
      <c r="Z112" s="13"/>
      <c r="AA112" s="24"/>
      <c r="AB112" s="24"/>
    </row>
    <row r="113" spans="1:28">
      <c r="A113" s="4">
        <f t="shared" si="1"/>
        <v>1975</v>
      </c>
      <c r="B113" s="41">
        <f>IF(ISBLANK('3.1 Nominal capital stock'!B113),NA(),'3.1 Nominal capital stock'!B113/'Historical population and GDP'!$N110/'Historical population and GDP'!$K110)</f>
        <v>4589.5967191871096</v>
      </c>
      <c r="C113" s="41">
        <f>IF(ISBLANK('3.1 Nominal capital stock'!C113),NA(),'3.1 Nominal capital stock'!C113/'Historical population and GDP'!$N110/'Historical population and GDP'!$K110)</f>
        <v>5215.3365934565654</v>
      </c>
      <c r="D113" s="41">
        <f>IF(ISBLANK('3.1 Nominal capital stock'!D113),NA(),'3.1 Nominal capital stock'!D113/'Historical population and GDP'!$N110/'Historical population and GDP'!$K110)</f>
        <v>9804.9333126436741</v>
      </c>
      <c r="E113" s="41">
        <f>IF(ISBLANK('3.1 Nominal capital stock'!E113),NA(),'3.1 Nominal capital stock'!E113/'Historical population and GDP'!$N110/'Historical population and GDP'!$K110)</f>
        <v>1250.8099274310823</v>
      </c>
      <c r="F113" s="41">
        <f>IF(ISBLANK('3.1 Nominal capital stock'!F113),NA(),'3.1 Nominal capital stock'!F113/'Historical population and GDP'!$N110/'Historical population and GDP'!$K110)</f>
        <v>7225.8812621332336</v>
      </c>
      <c r="G113" s="41">
        <f>IF(ISBLANK('3.1 Nominal capital stock'!G113),NA(),'3.1 Nominal capital stock'!G113/'Historical population and GDP'!$N110/'Historical population and GDP'!$K110)</f>
        <v>3895.7627435373574</v>
      </c>
      <c r="H113" s="41">
        <f>IF(ISBLANK('3.1 Nominal capital stock'!H113),NA(),'3.1 Nominal capital stock'!H113/'Historical population and GDP'!$N110/'Historical population and GDP'!$K110)</f>
        <v>1834.2153565193973</v>
      </c>
      <c r="I113" s="41">
        <f>IF(ISBLANK('3.1 Nominal capital stock'!I113),NA(),'3.1 Nominal capital stock'!I113/'Historical population and GDP'!$N110/'Historical population and GDP'!$K110)</f>
        <v>3009.8302032440397</v>
      </c>
      <c r="J113" s="51">
        <f>IF(ISBLANK('3.1 Nominal capital stock'!J113),NA(),'3.1 Nominal capital stock'!J113/'Historical population and GDP'!$N110/'Historical population and GDP'!$K110)</f>
        <v>4501.0183500712847</v>
      </c>
      <c r="K113" s="41">
        <f>IF(ISBLANK('3.1 Nominal capital stock'!K113),NA(),'3.1 Nominal capital stock'!K113/'Historical population and GDP'!$N110/'Historical population and GDP'!$K110)</f>
        <v>688.22148767434135</v>
      </c>
      <c r="L113" s="41">
        <f>IF(ISBLANK('3.1 Nominal capital stock'!L113),NA(),'3.1 Nominal capital stock'!L113/'Historical population and GDP'!$N110/'Historical population and GDP'!$K110)</f>
        <v>3638.6083510352855</v>
      </c>
      <c r="M113" s="41">
        <f>IF(ISBLANK('3.1 Nominal capital stock'!M113),NA(),'3.1 Nominal capital stock'!M113/'Historical population and GDP'!$N110/'Historical population and GDP'!$K110)</f>
        <v>4539.4214269201957</v>
      </c>
      <c r="N113" s="41" t="e">
        <f>IF(ISBLANK('3.1 Nominal capital stock'!N113),NA(),'3.1 Nominal capital stock'!N113/'Historical population and GDP'!$N110/'Historical population and GDP'!$K110)</f>
        <v>#N/A</v>
      </c>
      <c r="O113" s="41"/>
      <c r="P113" s="41">
        <f>IF(ISBLANK('3.1 Nominal capital stock'!P113),NA(),'3.1 Nominal capital stock'!P113/'Historical population and GDP'!$N110/'Historical population and GDP'!$K110)</f>
        <v>24011.602602264746</v>
      </c>
      <c r="Q113" s="41">
        <f>IF(ISBLANK('3.1 Nominal capital stock'!Q113),NA(),'3.1 Nominal capital stock'!Q113/'Historical population and GDP'!$N110/'Historical population and GDP'!$K110)</f>
        <v>16377.099818945149</v>
      </c>
      <c r="R113" s="41">
        <f>IF(ISBLANK('3.1 Nominal capital stock'!R113),NA(),'3.1 Nominal capital stock'!R113/'Historical population and GDP'!$N110/'Historical population and GDP'!$K110)</f>
        <v>40388.702421209891</v>
      </c>
      <c r="S113" s="13"/>
      <c r="T113" s="13"/>
      <c r="U113" s="13"/>
      <c r="V113" s="13"/>
      <c r="W113" s="13"/>
      <c r="X113" s="13"/>
      <c r="Y113" s="13"/>
      <c r="Z113" s="13"/>
      <c r="AA113" s="24"/>
      <c r="AB113" s="24"/>
    </row>
    <row r="114" spans="1:28">
      <c r="A114" s="4">
        <f t="shared" si="1"/>
        <v>1976</v>
      </c>
      <c r="B114" s="41">
        <f>IF(ISBLANK('3.1 Nominal capital stock'!B114),NA(),'3.1 Nominal capital stock'!B114/'Historical population and GDP'!$N111/'Historical population and GDP'!$K111)</f>
        <v>4987.8521719054597</v>
      </c>
      <c r="C114" s="41">
        <f>IF(ISBLANK('3.1 Nominal capital stock'!C114),NA(),'3.1 Nominal capital stock'!C114/'Historical population and GDP'!$N111/'Historical population and GDP'!$K111)</f>
        <v>5507.5000441570082</v>
      </c>
      <c r="D114" s="41">
        <f>IF(ISBLANK('3.1 Nominal capital stock'!D114),NA(),'3.1 Nominal capital stock'!D114/'Historical population and GDP'!$N111/'Historical population and GDP'!$K111)</f>
        <v>10495.352216062469</v>
      </c>
      <c r="E114" s="41">
        <f>IF(ISBLANK('3.1 Nominal capital stock'!E114),NA(),'3.1 Nominal capital stock'!E114/'Historical population and GDP'!$N111/'Historical population and GDP'!$K111)</f>
        <v>1477.8093255966926</v>
      </c>
      <c r="F114" s="41">
        <f>IF(ISBLANK('3.1 Nominal capital stock'!F114),NA(),'3.1 Nominal capital stock'!F114/'Historical population and GDP'!$N111/'Historical population and GDP'!$K111)</f>
        <v>8055.2815660248843</v>
      </c>
      <c r="G114" s="41">
        <f>IF(ISBLANK('3.1 Nominal capital stock'!G114),NA(),'3.1 Nominal capital stock'!G114/'Historical population and GDP'!$N111/'Historical population and GDP'!$K111)</f>
        <v>4230.6118655033088</v>
      </c>
      <c r="H114" s="41">
        <f>IF(ISBLANK('3.1 Nominal capital stock'!H114),NA(),'3.1 Nominal capital stock'!H114/'Historical population and GDP'!$N111/'Historical population and GDP'!$K111)</f>
        <v>2093.8061302591213</v>
      </c>
      <c r="I114" s="41">
        <f>IF(ISBLANK('3.1 Nominal capital stock'!I114),NA(),'3.1 Nominal capital stock'!I114/'Historical population and GDP'!$N111/'Historical population and GDP'!$K111)</f>
        <v>3319.8166741093232</v>
      </c>
      <c r="J114" s="51">
        <f>IF(ISBLANK('3.1 Nominal capital stock'!J114),NA(),'3.1 Nominal capital stock'!J114/'Historical population and GDP'!$N111/'Historical population and GDP'!$K111)</f>
        <v>5144.5888707333233</v>
      </c>
      <c r="K114" s="41">
        <f>IF(ISBLANK('3.1 Nominal capital stock'!K114),NA(),'3.1 Nominal capital stock'!K114/'Historical population and GDP'!$N111/'Historical population and GDP'!$K111)</f>
        <v>770.64237306538007</v>
      </c>
      <c r="L114" s="41">
        <f>IF(ISBLANK('3.1 Nominal capital stock'!L114),NA(),'3.1 Nominal capital stock'!L114/'Historical population and GDP'!$N111/'Historical population and GDP'!$K111)</f>
        <v>3900.2171816887681</v>
      </c>
      <c r="M114" s="41">
        <f>IF(ISBLANK('3.1 Nominal capital stock'!M114),NA(),'3.1 Nominal capital stock'!M114/'Historical population and GDP'!$N111/'Historical population and GDP'!$K111)</f>
        <v>4947.2614863967474</v>
      </c>
      <c r="N114" s="41" t="e">
        <f>IF(ISBLANK('3.1 Nominal capital stock'!N114),NA(),'3.1 Nominal capital stock'!N114/'Historical population and GDP'!$N111/'Historical population and GDP'!$K111)</f>
        <v>#N/A</v>
      </c>
      <c r="O114" s="41"/>
      <c r="P114" s="41">
        <f>IF(ISBLANK('3.1 Nominal capital stock'!P114),NA(),'3.1 Nominal capital stock'!P114/'Historical population and GDP'!$N111/'Historical population and GDP'!$K111)</f>
        <v>26352.861103446474</v>
      </c>
      <c r="Q114" s="41">
        <f>IF(ISBLANK('3.1 Nominal capital stock'!Q114),NA(),'3.1 Nominal capital stock'!Q114/'Historical population and GDP'!$N111/'Historical population and GDP'!$K111)</f>
        <v>18082.526585993543</v>
      </c>
      <c r="R114" s="41">
        <f>IF(ISBLANK('3.1 Nominal capital stock'!R114),NA(),'3.1 Nominal capital stock'!R114/'Historical population and GDP'!$N111/'Historical population and GDP'!$K111)</f>
        <v>44435.387689440009</v>
      </c>
      <c r="S114" s="13"/>
      <c r="T114" s="13"/>
      <c r="U114" s="13"/>
      <c r="V114" s="13"/>
      <c r="W114" s="13"/>
      <c r="X114" s="13"/>
      <c r="Y114" s="13"/>
      <c r="Z114" s="13"/>
      <c r="AA114" s="24"/>
      <c r="AB114" s="24"/>
    </row>
    <row r="115" spans="1:28">
      <c r="A115" s="4">
        <f t="shared" si="1"/>
        <v>1977</v>
      </c>
      <c r="B115" s="41">
        <f>IF(ISBLANK('3.1 Nominal capital stock'!B115),NA(),'3.1 Nominal capital stock'!B115/'Historical population and GDP'!$N112/'Historical population and GDP'!$K112)</f>
        <v>4779.8711136820066</v>
      </c>
      <c r="C115" s="41">
        <f>IF(ISBLANK('3.1 Nominal capital stock'!C115),NA(),'3.1 Nominal capital stock'!C115/'Historical population and GDP'!$N112/'Historical population and GDP'!$K112)</f>
        <v>5154.7039574927958</v>
      </c>
      <c r="D115" s="41">
        <f>IF(ISBLANK('3.1 Nominal capital stock'!D115),NA(),'3.1 Nominal capital stock'!D115/'Historical population and GDP'!$N112/'Historical population and GDP'!$K112)</f>
        <v>9934.5750711748024</v>
      </c>
      <c r="E115" s="41">
        <f>IF(ISBLANK('3.1 Nominal capital stock'!E115),NA(),'3.1 Nominal capital stock'!E115/'Historical population and GDP'!$N112/'Historical population and GDP'!$K112)</f>
        <v>1438.8294190551364</v>
      </c>
      <c r="F115" s="41">
        <f>IF(ISBLANK('3.1 Nominal capital stock'!F115),NA(),'3.1 Nominal capital stock'!F115/'Historical population and GDP'!$N112/'Historical population and GDP'!$K112)</f>
        <v>7872.4659229847766</v>
      </c>
      <c r="G115" s="41">
        <f>IF(ISBLANK('3.1 Nominal capital stock'!G115),NA(),'3.1 Nominal capital stock'!G115/'Historical population and GDP'!$N112/'Historical population and GDP'!$K112)</f>
        <v>4011.1630034551167</v>
      </c>
      <c r="H115" s="41">
        <f>IF(ISBLANK('3.1 Nominal capital stock'!H115),NA(),'3.1 Nominal capital stock'!H115/'Historical population and GDP'!$N112/'Historical population and GDP'!$K112)</f>
        <v>2049.1696103035774</v>
      </c>
      <c r="I115" s="41">
        <f>IF(ISBLANK('3.1 Nominal capital stock'!I115),NA(),'3.1 Nominal capital stock'!I115/'Historical population and GDP'!$N112/'Historical population and GDP'!$K112)</f>
        <v>3264.7782628619534</v>
      </c>
      <c r="J115" s="51">
        <f>IF(ISBLANK('3.1 Nominal capital stock'!J115),NA(),'3.1 Nominal capital stock'!J115/'Historical population and GDP'!$N112/'Historical population and GDP'!$K112)</f>
        <v>5132.2383596135023</v>
      </c>
      <c r="K115" s="41">
        <f>IF(ISBLANK('3.1 Nominal capital stock'!K115),NA(),'3.1 Nominal capital stock'!K115/'Historical population and GDP'!$N112/'Historical population and GDP'!$K112)</f>
        <v>770.80920930912589</v>
      </c>
      <c r="L115" s="41">
        <f>IF(ISBLANK('3.1 Nominal capital stock'!L115),NA(),'3.1 Nominal capital stock'!L115/'Historical population and GDP'!$N112/'Historical population and GDP'!$K112)</f>
        <v>3671.1114306056511</v>
      </c>
      <c r="M115" s="41">
        <f>IF(ISBLANK('3.1 Nominal capital stock'!M115),NA(),'3.1 Nominal capital stock'!M115/'Historical population and GDP'!$N112/'Historical population and GDP'!$K112)</f>
        <v>4729.6871702178296</v>
      </c>
      <c r="N115" s="41" t="e">
        <f>IF(ISBLANK('3.1 Nominal capital stock'!N115),NA(),'3.1 Nominal capital stock'!N115/'Historical population and GDP'!$N112/'Historical population and GDP'!$K112)</f>
        <v>#N/A</v>
      </c>
      <c r="O115" s="41"/>
      <c r="P115" s="41">
        <f>IF(ISBLANK('3.1 Nominal capital stock'!P115),NA(),'3.1 Nominal capital stock'!P115/'Historical population and GDP'!$N112/'Historical population and GDP'!$K112)</f>
        <v>25306.203026973406</v>
      </c>
      <c r="Q115" s="41">
        <f>IF(ISBLANK('3.1 Nominal capital stock'!Q115),NA(),'3.1 Nominal capital stock'!Q115/'Historical population and GDP'!$N112/'Historical population and GDP'!$K112)</f>
        <v>17568.62443260806</v>
      </c>
      <c r="R115" s="41">
        <f>IF(ISBLANK('3.1 Nominal capital stock'!R115),NA(),'3.1 Nominal capital stock'!R115/'Historical population and GDP'!$N112/'Historical population and GDP'!$K112)</f>
        <v>42874.827459581473</v>
      </c>
      <c r="S115" s="13"/>
      <c r="T115" s="13"/>
      <c r="U115" s="13"/>
      <c r="V115" s="13"/>
      <c r="W115" s="13"/>
      <c r="X115" s="13"/>
      <c r="Y115" s="13"/>
      <c r="Z115" s="13"/>
      <c r="AA115" s="24"/>
      <c r="AB115" s="24"/>
    </row>
    <row r="116" spans="1:28">
      <c r="A116" s="4">
        <f t="shared" si="1"/>
        <v>1978</v>
      </c>
      <c r="B116" s="41">
        <f>IF(ISBLANK('3.1 Nominal capital stock'!B116),NA(),'3.1 Nominal capital stock'!B116/'Historical population and GDP'!$N113/'Historical population and GDP'!$K113)</f>
        <v>4635.7614433209346</v>
      </c>
      <c r="C116" s="41">
        <f>IF(ISBLANK('3.1 Nominal capital stock'!C116),NA(),'3.1 Nominal capital stock'!C116/'Historical population and GDP'!$N113/'Historical population and GDP'!$K113)</f>
        <v>4887.5963681304465</v>
      </c>
      <c r="D116" s="41">
        <f>IF(ISBLANK('3.1 Nominal capital stock'!D116),NA(),'3.1 Nominal capital stock'!D116/'Historical population and GDP'!$N113/'Historical population and GDP'!$K113)</f>
        <v>9523.3578114513821</v>
      </c>
      <c r="E116" s="41">
        <f>IF(ISBLANK('3.1 Nominal capital stock'!E116),NA(),'3.1 Nominal capital stock'!E116/'Historical population and GDP'!$N113/'Historical population and GDP'!$K113)</f>
        <v>1383.1369543926924</v>
      </c>
      <c r="F116" s="41">
        <f>IF(ISBLANK('3.1 Nominal capital stock'!F116),NA(),'3.1 Nominal capital stock'!F116/'Historical population and GDP'!$N113/'Historical population and GDP'!$K113)</f>
        <v>7822.665663984656</v>
      </c>
      <c r="G116" s="41">
        <f>IF(ISBLANK('3.1 Nominal capital stock'!G116),NA(),'3.1 Nominal capital stock'!G116/'Historical population and GDP'!$N113/'Historical population and GDP'!$K113)</f>
        <v>3825.9527019923703</v>
      </c>
      <c r="H116" s="41">
        <f>IF(ISBLANK('3.1 Nominal capital stock'!H116),NA(),'3.1 Nominal capital stock'!H116/'Historical population and GDP'!$N113/'Historical population and GDP'!$K113)</f>
        <v>1997.7358483281075</v>
      </c>
      <c r="I116" s="41">
        <f>IF(ISBLANK('3.1 Nominal capital stock'!I116),NA(),'3.1 Nominal capital stock'!I116/'Historical population and GDP'!$N113/'Historical population and GDP'!$K113)</f>
        <v>3225.208110395432</v>
      </c>
      <c r="J116" s="51">
        <f>IF(ISBLANK('3.1 Nominal capital stock'!J116),NA(),'3.1 Nominal capital stock'!J116/'Historical population and GDP'!$N113/'Historical population and GDP'!$K113)</f>
        <v>5144.9195782375618</v>
      </c>
      <c r="K116" s="41">
        <f>IF(ISBLANK('3.1 Nominal capital stock'!K116),NA(),'3.1 Nominal capital stock'!K116/'Historical population and GDP'!$N113/'Historical population and GDP'!$K113)</f>
        <v>789.66740223182796</v>
      </c>
      <c r="L116" s="41">
        <f>IF(ISBLANK('3.1 Nominal capital stock'!L116),NA(),'3.1 Nominal capital stock'!L116/'Historical population and GDP'!$N113/'Historical population and GDP'!$K113)</f>
        <v>3540.211195143956</v>
      </c>
      <c r="M116" s="41">
        <f>IF(ISBLANK('3.1 Nominal capital stock'!M116),NA(),'3.1 Nominal capital stock'!M116/'Historical population and GDP'!$N113/'Historical population and GDP'!$K113)</f>
        <v>4583.6978768593272</v>
      </c>
      <c r="N116" s="41" t="e">
        <f>IF(ISBLANK('3.1 Nominal capital stock'!N116),NA(),'3.1 Nominal capital stock'!N116/'Historical population and GDP'!$N113/'Historical population and GDP'!$K113)</f>
        <v>#N/A</v>
      </c>
      <c r="O116" s="41"/>
      <c r="P116" s="41">
        <f>IF(ISBLANK('3.1 Nominal capital stock'!P116),NA(),'3.1 Nominal capital stock'!P116/'Historical population and GDP'!$N113/'Historical population and GDP'!$K113)</f>
        <v>24552.848980149211</v>
      </c>
      <c r="Q116" s="41">
        <f>IF(ISBLANK('3.1 Nominal capital stock'!Q116),NA(),'3.1 Nominal capital stock'!Q116/'Historical population and GDP'!$N113/'Historical population and GDP'!$K113)</f>
        <v>17283.704162868107</v>
      </c>
      <c r="R116" s="41">
        <f>IF(ISBLANK('3.1 Nominal capital stock'!R116),NA(),'3.1 Nominal capital stock'!R116/'Historical population and GDP'!$N113/'Historical population and GDP'!$K113)</f>
        <v>41836.553143017314</v>
      </c>
      <c r="S116" s="13"/>
      <c r="T116" s="13"/>
      <c r="U116" s="13"/>
      <c r="V116" s="13"/>
      <c r="W116" s="13"/>
      <c r="X116" s="13"/>
      <c r="Y116" s="13"/>
      <c r="Z116" s="13"/>
      <c r="AA116" s="24"/>
      <c r="AB116" s="24"/>
    </row>
    <row r="117" spans="1:28">
      <c r="A117" s="4">
        <f t="shared" si="1"/>
        <v>1979</v>
      </c>
      <c r="B117" s="41">
        <f>IF(ISBLANK('3.1 Nominal capital stock'!B117),NA(),'3.1 Nominal capital stock'!B117/'Historical population and GDP'!$N114/'Historical population and GDP'!$K114)</f>
        <v>4726.3016157853717</v>
      </c>
      <c r="C117" s="41">
        <f>IF(ISBLANK('3.1 Nominal capital stock'!C117),NA(),'3.1 Nominal capital stock'!C117/'Historical population and GDP'!$N114/'Historical population and GDP'!$K114)</f>
        <v>4870.9988850190321</v>
      </c>
      <c r="D117" s="41">
        <f>IF(ISBLANK('3.1 Nominal capital stock'!D117),NA(),'3.1 Nominal capital stock'!D117/'Historical population and GDP'!$N114/'Historical population and GDP'!$K114)</f>
        <v>9597.3005008044038</v>
      </c>
      <c r="E117" s="41">
        <f>IF(ISBLANK('3.1 Nominal capital stock'!E117),NA(),'3.1 Nominal capital stock'!E117/'Historical population and GDP'!$N114/'Historical population and GDP'!$K114)</f>
        <v>1404.8443640983328</v>
      </c>
      <c r="F117" s="41">
        <f>IF(ISBLANK('3.1 Nominal capital stock'!F117),NA(),'3.1 Nominal capital stock'!F117/'Historical population and GDP'!$N114/'Historical population and GDP'!$K114)</f>
        <v>8063.6313158813255</v>
      </c>
      <c r="G117" s="41">
        <f>IF(ISBLANK('3.1 Nominal capital stock'!G117),NA(),'3.1 Nominal capital stock'!G117/'Historical population and GDP'!$N114/'Historical population and GDP'!$K114)</f>
        <v>3807.5866112227618</v>
      </c>
      <c r="H117" s="41">
        <f>IF(ISBLANK('3.1 Nominal capital stock'!H117),NA(),'3.1 Nominal capital stock'!H117/'Historical population and GDP'!$N114/'Historical population and GDP'!$K114)</f>
        <v>2059.1283094249802</v>
      </c>
      <c r="I117" s="41">
        <f>IF(ISBLANK('3.1 Nominal capital stock'!I117),NA(),'3.1 Nominal capital stock'!I117/'Historical population and GDP'!$N114/'Historical population and GDP'!$K114)</f>
        <v>3345.4870574825791</v>
      </c>
      <c r="J117" s="51">
        <f>IF(ISBLANK('3.1 Nominal capital stock'!J117),NA(),'3.1 Nominal capital stock'!J117/'Historical population and GDP'!$N114/'Historical population and GDP'!$K114)</f>
        <v>5350.5065342665166</v>
      </c>
      <c r="K117" s="41">
        <f>IF(ISBLANK('3.1 Nominal capital stock'!K117),NA(),'3.1 Nominal capital stock'!K117/'Historical population and GDP'!$N114/'Historical population and GDP'!$K114)</f>
        <v>851.88609987621692</v>
      </c>
      <c r="L117" s="41">
        <f>IF(ISBLANK('3.1 Nominal capital stock'!L117),NA(),'3.1 Nominal capital stock'!L117/'Historical population and GDP'!$N114/'Historical population and GDP'!$K114)</f>
        <v>3614.6896793826463</v>
      </c>
      <c r="M117" s="41">
        <f>IF(ISBLANK('3.1 Nominal capital stock'!M117),NA(),'3.1 Nominal capital stock'!M117/'Historical population and GDP'!$N114/'Historical population and GDP'!$K114)</f>
        <v>4648.0008130151982</v>
      </c>
      <c r="N117" s="41" t="e">
        <f>IF(ISBLANK('3.1 Nominal capital stock'!N117),NA(),'3.1 Nominal capital stock'!N117/'Historical population and GDP'!$N114/'Historical population and GDP'!$K114)</f>
        <v>#N/A</v>
      </c>
      <c r="O117" s="41"/>
      <c r="P117" s="41">
        <f>IF(ISBLANK('3.1 Nominal capital stock'!P117),NA(),'3.1 Nominal capital stock'!P117/'Historical population and GDP'!$N114/'Historical population and GDP'!$K114)</f>
        <v>24932.491101431802</v>
      </c>
      <c r="Q117" s="41">
        <f>IF(ISBLANK('3.1 Nominal capital stock'!Q117),NA(),'3.1 Nominal capital stock'!Q117/'Historical population and GDP'!$N114/'Historical population and GDP'!$K114)</f>
        <v>17810.570184023156</v>
      </c>
      <c r="R117" s="41">
        <f>IF(ISBLANK('3.1 Nominal capital stock'!R117),NA(),'3.1 Nominal capital stock'!R117/'Historical population and GDP'!$N114/'Historical population and GDP'!$K114)</f>
        <v>42743.061285454962</v>
      </c>
      <c r="S117" s="13"/>
      <c r="T117" s="13"/>
      <c r="U117" s="13"/>
      <c r="V117" s="13"/>
      <c r="W117" s="13"/>
      <c r="X117" s="13"/>
      <c r="Y117" s="13"/>
      <c r="Z117" s="13"/>
      <c r="AA117" s="24"/>
      <c r="AB117" s="24"/>
    </row>
    <row r="118" spans="1:28">
      <c r="A118" s="4">
        <f t="shared" si="1"/>
        <v>1980</v>
      </c>
      <c r="B118" s="41">
        <f>IF(ISBLANK('3.1 Nominal capital stock'!B118),NA(),'3.1 Nominal capital stock'!B118/'Historical population and GDP'!$N115/'Historical population and GDP'!$K115)</f>
        <v>4805.3232877109394</v>
      </c>
      <c r="C118" s="41">
        <f>IF(ISBLANK('3.1 Nominal capital stock'!C118),NA(),'3.1 Nominal capital stock'!C118/'Historical population and GDP'!$N115/'Historical population and GDP'!$K115)</f>
        <v>4865.6815009135271</v>
      </c>
      <c r="D118" s="41">
        <f>IF(ISBLANK('3.1 Nominal capital stock'!D118),NA(),'3.1 Nominal capital stock'!D118/'Historical population and GDP'!$N115/'Historical population and GDP'!$K115)</f>
        <v>9671.0047886244665</v>
      </c>
      <c r="E118" s="41">
        <f>IF(ISBLANK('3.1 Nominal capital stock'!E118),NA(),'3.1 Nominal capital stock'!E118/'Historical population and GDP'!$N115/'Historical population and GDP'!$K115)</f>
        <v>1417.3307776211414</v>
      </c>
      <c r="F118" s="41">
        <f>IF(ISBLANK('3.1 Nominal capital stock'!F118),NA(),'3.1 Nominal capital stock'!F118/'Historical population and GDP'!$N115/'Historical population and GDP'!$K115)</f>
        <v>8105.7258215135735</v>
      </c>
      <c r="G118" s="41">
        <f>IF(ISBLANK('3.1 Nominal capital stock'!G118),NA(),'3.1 Nominal capital stock'!G118/'Historical population and GDP'!$N115/'Historical population and GDP'!$K115)</f>
        <v>3819.349620922947</v>
      </c>
      <c r="H118" s="41">
        <f>IF(ISBLANK('3.1 Nominal capital stock'!H118),NA(),'3.1 Nominal capital stock'!H118/'Historical population and GDP'!$N115/'Historical population and GDP'!$K115)</f>
        <v>2058.286396138144</v>
      </c>
      <c r="I118" s="41">
        <f>IF(ISBLANK('3.1 Nominal capital stock'!I118),NA(),'3.1 Nominal capital stock'!I118/'Historical population and GDP'!$N115/'Historical population and GDP'!$K115)</f>
        <v>3468.343663278531</v>
      </c>
      <c r="J118" s="51">
        <f>IF(ISBLANK('3.1 Nominal capital stock'!J118),NA(),'3.1 Nominal capital stock'!J118/'Historical population and GDP'!$N115/'Historical population and GDP'!$K115)</f>
        <v>5503.1813889666482</v>
      </c>
      <c r="K118" s="41">
        <f>IF(ISBLANK('3.1 Nominal capital stock'!K118),NA(),'3.1 Nominal capital stock'!K118/'Historical population and GDP'!$N115/'Historical population and GDP'!$K115)</f>
        <v>920.5402559593407</v>
      </c>
      <c r="L118" s="41">
        <f>IF(ISBLANK('3.1 Nominal capital stock'!L118),NA(),'3.1 Nominal capital stock'!L118/'Historical population and GDP'!$N115/'Historical population and GDP'!$K115)</f>
        <v>3761.8921400670802</v>
      </c>
      <c r="M118" s="41">
        <f>IF(ISBLANK('3.1 Nominal capital stock'!M118),NA(),'3.1 Nominal capital stock'!M118/'Historical population and GDP'!$N115/'Historical population and GDP'!$K115)</f>
        <v>4702.9846700525168</v>
      </c>
      <c r="N118" s="41" t="e">
        <f>IF(ISBLANK('3.1 Nominal capital stock'!N118),NA(),'3.1 Nominal capital stock'!N118/'Historical population and GDP'!$N115/'Historical population and GDP'!$K115)</f>
        <v>#N/A</v>
      </c>
      <c r="O118" s="41"/>
      <c r="P118" s="41">
        <f>IF(ISBLANK('3.1 Nominal capital stock'!P118),NA(),'3.1 Nominal capital stock'!P118/'Historical population and GDP'!$N115/'Historical population and GDP'!$K115)</f>
        <v>25071.697404820272</v>
      </c>
      <c r="Q118" s="41">
        <f>IF(ISBLANK('3.1 Nominal capital stock'!Q118),NA(),'3.1 Nominal capital stock'!Q118/'Historical population and GDP'!$N115/'Historical population and GDP'!$K115)</f>
        <v>18356.942118324117</v>
      </c>
      <c r="R118" s="41">
        <f>IF(ISBLANK('3.1 Nominal capital stock'!R118),NA(),'3.1 Nominal capital stock'!R118/'Historical population and GDP'!$N115/'Historical population and GDP'!$K115)</f>
        <v>43428.639523144382</v>
      </c>
      <c r="S118" s="13"/>
      <c r="T118" s="13"/>
      <c r="U118" s="13"/>
      <c r="V118" s="13"/>
      <c r="W118" s="13"/>
      <c r="X118" s="13"/>
      <c r="Y118" s="13"/>
      <c r="Z118" s="13"/>
      <c r="AA118" s="24"/>
      <c r="AB118" s="24"/>
    </row>
    <row r="119" spans="1:28">
      <c r="A119" s="4">
        <f t="shared" si="1"/>
        <v>1981</v>
      </c>
      <c r="B119" s="41">
        <f>IF(ISBLANK('3.1 Nominal capital stock'!B119),NA(),'3.1 Nominal capital stock'!B119/'Historical population and GDP'!$N116/'Historical population and GDP'!$K116)</f>
        <v>4799.9493803753858</v>
      </c>
      <c r="C119" s="41">
        <f>IF(ISBLANK('3.1 Nominal capital stock'!C119),NA(),'3.1 Nominal capital stock'!C119/'Historical population and GDP'!$N116/'Historical population and GDP'!$K116)</f>
        <v>4764.7882314944945</v>
      </c>
      <c r="D119" s="41">
        <f>IF(ISBLANK('3.1 Nominal capital stock'!D119),NA(),'3.1 Nominal capital stock'!D119/'Historical population and GDP'!$N116/'Historical population and GDP'!$K116)</f>
        <v>9564.7376118698812</v>
      </c>
      <c r="E119" s="41">
        <f>IF(ISBLANK('3.1 Nominal capital stock'!E119),NA(),'3.1 Nominal capital stock'!E119/'Historical population and GDP'!$N116/'Historical population and GDP'!$K116)</f>
        <v>1391.9584847335807</v>
      </c>
      <c r="F119" s="41">
        <f>IF(ISBLANK('3.1 Nominal capital stock'!F119),NA(),'3.1 Nominal capital stock'!F119/'Historical population and GDP'!$N116/'Historical population and GDP'!$K116)</f>
        <v>8000.6518201240724</v>
      </c>
      <c r="G119" s="41">
        <f>IF(ISBLANK('3.1 Nominal capital stock'!G119),NA(),'3.1 Nominal capital stock'!G119/'Historical population and GDP'!$N116/'Historical population and GDP'!$K116)</f>
        <v>3765.3528648681645</v>
      </c>
      <c r="H119" s="41">
        <f>IF(ISBLANK('3.1 Nominal capital stock'!H119),NA(),'3.1 Nominal capital stock'!H119/'Historical population and GDP'!$N116/'Historical population and GDP'!$K116)</f>
        <v>2071.6241284266948</v>
      </c>
      <c r="I119" s="41">
        <f>IF(ISBLANK('3.1 Nominal capital stock'!I119),NA(),'3.1 Nominal capital stock'!I119/'Historical population and GDP'!$N116/'Historical population and GDP'!$K116)</f>
        <v>3498.927029384552</v>
      </c>
      <c r="J119" s="51">
        <f>IF(ISBLANK('3.1 Nominal capital stock'!J119),NA(),'3.1 Nominal capital stock'!J119/'Historical population and GDP'!$N116/'Historical population and GDP'!$K116)</f>
        <v>5543.6295590829568</v>
      </c>
      <c r="K119" s="41">
        <f>IF(ISBLANK('3.1 Nominal capital stock'!K119),NA(),'3.1 Nominal capital stock'!K119/'Historical population and GDP'!$N116/'Historical population and GDP'!$K116)</f>
        <v>969.33838066265196</v>
      </c>
      <c r="L119" s="41">
        <f>IF(ISBLANK('3.1 Nominal capital stock'!L119),NA(),'3.1 Nominal capital stock'!L119/'Historical population and GDP'!$N116/'Historical population and GDP'!$K116)</f>
        <v>3857.9776762749602</v>
      </c>
      <c r="M119" s="41">
        <f>IF(ISBLANK('3.1 Nominal capital stock'!M119),NA(),'3.1 Nominal capital stock'!M119/'Historical population and GDP'!$N116/'Historical population and GDP'!$K116)</f>
        <v>4638.2477411118534</v>
      </c>
      <c r="N119" s="41" t="e">
        <f>IF(ISBLANK('3.1 Nominal capital stock'!N119),NA(),'3.1 Nominal capital stock'!N119/'Historical population and GDP'!$N116/'Historical population and GDP'!$K116)</f>
        <v>#N/A</v>
      </c>
      <c r="O119" s="41"/>
      <c r="P119" s="41">
        <f>IF(ISBLANK('3.1 Nominal capital stock'!P119),NA(),'3.1 Nominal capital stock'!P119/'Historical population and GDP'!$N116/'Historical population and GDP'!$K116)</f>
        <v>24794.324910022395</v>
      </c>
      <c r="Q119" s="41">
        <f>IF(ISBLANK('3.1 Nominal capital stock'!Q119),NA(),'3.1 Nominal capital stock'!Q119/'Historical population and GDP'!$N116/'Historical population and GDP'!$K116)</f>
        <v>18508.120386516974</v>
      </c>
      <c r="R119" s="41">
        <f>IF(ISBLANK('3.1 Nominal capital stock'!R119),NA(),'3.1 Nominal capital stock'!R119/'Historical population and GDP'!$N116/'Historical population and GDP'!$K116)</f>
        <v>43302.445296539372</v>
      </c>
      <c r="S119" s="13"/>
      <c r="T119" s="13"/>
      <c r="U119" s="13"/>
      <c r="V119" s="13"/>
      <c r="W119" s="13"/>
      <c r="X119" s="13"/>
      <c r="Y119" s="13"/>
      <c r="Z119" s="13"/>
      <c r="AA119" s="24"/>
      <c r="AB119" s="24"/>
    </row>
    <row r="120" spans="1:28">
      <c r="A120" s="4">
        <f t="shared" si="1"/>
        <v>1982</v>
      </c>
      <c r="B120" s="41">
        <f>IF(ISBLANK('3.1 Nominal capital stock'!B120),NA(),'3.1 Nominal capital stock'!B120/'Historical population and GDP'!$N117/'Historical population and GDP'!$K117)</f>
        <v>4740.0838987362076</v>
      </c>
      <c r="C120" s="41">
        <f>IF(ISBLANK('3.1 Nominal capital stock'!C120),NA(),'3.1 Nominal capital stock'!C120/'Historical population and GDP'!$N117/'Historical population and GDP'!$K117)</f>
        <v>4623.5192614584312</v>
      </c>
      <c r="D120" s="41">
        <f>IF(ISBLANK('3.1 Nominal capital stock'!D120),NA(),'3.1 Nominal capital stock'!D120/'Historical population and GDP'!$N117/'Historical population and GDP'!$K117)</f>
        <v>9363.6031601946379</v>
      </c>
      <c r="E120" s="41">
        <f>IF(ISBLANK('3.1 Nominal capital stock'!E120),NA(),'3.1 Nominal capital stock'!E120/'Historical population and GDP'!$N117/'Historical population and GDP'!$K117)</f>
        <v>1387.6253041511832</v>
      </c>
      <c r="F120" s="41">
        <f>IF(ISBLANK('3.1 Nominal capital stock'!F120),NA(),'3.1 Nominal capital stock'!F120/'Historical population and GDP'!$N117/'Historical population and GDP'!$K117)</f>
        <v>7944.1487819312197</v>
      </c>
      <c r="G120" s="41">
        <f>IF(ISBLANK('3.1 Nominal capital stock'!G120),NA(),'3.1 Nominal capital stock'!G120/'Historical population and GDP'!$N117/'Historical population and GDP'!$K117)</f>
        <v>3669.4011753168993</v>
      </c>
      <c r="H120" s="41">
        <f>IF(ISBLANK('3.1 Nominal capital stock'!H120),NA(),'3.1 Nominal capital stock'!H120/'Historical population and GDP'!$N117/'Historical population and GDP'!$K117)</f>
        <v>2086.4367171995805</v>
      </c>
      <c r="I120" s="41">
        <f>IF(ISBLANK('3.1 Nominal capital stock'!I120),NA(),'3.1 Nominal capital stock'!I120/'Historical population and GDP'!$N117/'Historical population and GDP'!$K117)</f>
        <v>3449.9712597886773</v>
      </c>
      <c r="J120" s="51">
        <f>IF(ISBLANK('3.1 Nominal capital stock'!J120),NA(),'3.1 Nominal capital stock'!J120/'Historical population and GDP'!$N117/'Historical population and GDP'!$K117)</f>
        <v>5512.6310389850023</v>
      </c>
      <c r="K120" s="41">
        <f>IF(ISBLANK('3.1 Nominal capital stock'!K120),NA(),'3.1 Nominal capital stock'!K120/'Historical population and GDP'!$N117/'Historical population and GDP'!$K117)</f>
        <v>1002.7062989796984</v>
      </c>
      <c r="L120" s="41">
        <f>IF(ISBLANK('3.1 Nominal capital stock'!L120),NA(),'3.1 Nominal capital stock'!L120/'Historical population and GDP'!$N117/'Historical population and GDP'!$K117)</f>
        <v>3969.2948108731075</v>
      </c>
      <c r="M120" s="41">
        <f>IF(ISBLANK('3.1 Nominal capital stock'!M120),NA(),'3.1 Nominal capital stock'!M120/'Historical population and GDP'!$N117/'Historical population and GDP'!$K117)</f>
        <v>4493.8188666467349</v>
      </c>
      <c r="N120" s="41" t="e">
        <f>IF(ISBLANK('3.1 Nominal capital stock'!N120),NA(),'3.1 Nominal capital stock'!N120/'Historical population and GDP'!$N117/'Historical population and GDP'!$K117)</f>
        <v>#N/A</v>
      </c>
      <c r="O120" s="41"/>
      <c r="P120" s="41">
        <f>IF(ISBLANK('3.1 Nominal capital stock'!P120),NA(),'3.1 Nominal capital stock'!P120/'Historical population and GDP'!$N117/'Historical population and GDP'!$K117)</f>
        <v>24451.215138793519</v>
      </c>
      <c r="Q120" s="41">
        <f>IF(ISBLANK('3.1 Nominal capital stock'!Q120),NA(),'3.1 Nominal capital stock'!Q120/'Historical population and GDP'!$N117/'Historical population and GDP'!$K117)</f>
        <v>18428.42227527322</v>
      </c>
      <c r="R120" s="41">
        <f>IF(ISBLANK('3.1 Nominal capital stock'!R120),NA(),'3.1 Nominal capital stock'!R120/'Historical population and GDP'!$N117/'Historical population and GDP'!$K117)</f>
        <v>42879.637414066747</v>
      </c>
      <c r="S120" s="13"/>
      <c r="T120" s="13"/>
      <c r="U120" s="13"/>
      <c r="V120" s="13"/>
      <c r="W120" s="13"/>
      <c r="X120" s="13"/>
      <c r="Y120" s="13"/>
      <c r="Z120" s="13"/>
      <c r="AA120" s="24"/>
      <c r="AB120" s="24"/>
    </row>
    <row r="121" spans="1:28">
      <c r="A121" s="4">
        <f t="shared" si="1"/>
        <v>1983</v>
      </c>
      <c r="B121" s="41">
        <f>IF(ISBLANK('3.1 Nominal capital stock'!B121),NA(),'3.1 Nominal capital stock'!B121/'Historical population and GDP'!$N118/'Historical population and GDP'!$K118)</f>
        <v>4398.7383986142067</v>
      </c>
      <c r="C121" s="41">
        <f>IF(ISBLANK('3.1 Nominal capital stock'!C121),NA(),'3.1 Nominal capital stock'!C121/'Historical population and GDP'!$N118/'Historical population and GDP'!$K118)</f>
        <v>4223.7463808190078</v>
      </c>
      <c r="D121" s="41">
        <f>IF(ISBLANK('3.1 Nominal capital stock'!D121),NA(),'3.1 Nominal capital stock'!D121/'Historical population and GDP'!$N118/'Historical population and GDP'!$K118)</f>
        <v>8622.4847794332145</v>
      </c>
      <c r="E121" s="41">
        <f>IF(ISBLANK('3.1 Nominal capital stock'!E121),NA(),'3.1 Nominal capital stock'!E121/'Historical population and GDP'!$N118/'Historical population and GDP'!$K118)</f>
        <v>1301.4088119870992</v>
      </c>
      <c r="F121" s="41">
        <f>IF(ISBLANK('3.1 Nominal capital stock'!F121),NA(),'3.1 Nominal capital stock'!F121/'Historical population and GDP'!$N118/'Historical population and GDP'!$K118)</f>
        <v>7522.2183063533384</v>
      </c>
      <c r="G121" s="41">
        <f>IF(ISBLANK('3.1 Nominal capital stock'!G121),NA(),'3.1 Nominal capital stock'!G121/'Historical population and GDP'!$N118/'Historical population and GDP'!$K118)</f>
        <v>3367.3341141476826</v>
      </c>
      <c r="H121" s="41">
        <f>IF(ISBLANK('3.1 Nominal capital stock'!H121),NA(),'3.1 Nominal capital stock'!H121/'Historical population and GDP'!$N118/'Historical population and GDP'!$K118)</f>
        <v>2024.4409864644927</v>
      </c>
      <c r="I121" s="41">
        <f>IF(ISBLANK('3.1 Nominal capital stock'!I121),NA(),'3.1 Nominal capital stock'!I121/'Historical population and GDP'!$N118/'Historical population and GDP'!$K118)</f>
        <v>3185.4567097296599</v>
      </c>
      <c r="J121" s="51">
        <f>IF(ISBLANK('3.1 Nominal capital stock'!J121),NA(),'3.1 Nominal capital stock'!J121/'Historical population and GDP'!$N118/'Historical population and GDP'!$K118)</f>
        <v>5144.6723898783512</v>
      </c>
      <c r="K121" s="41">
        <f>IF(ISBLANK('3.1 Nominal capital stock'!K121),NA(),'3.1 Nominal capital stock'!K121/'Historical population and GDP'!$N118/'Historical population and GDP'!$K118)</f>
        <v>977.18671953644537</v>
      </c>
      <c r="L121" s="41">
        <f>IF(ISBLANK('3.1 Nominal capital stock'!L121),NA(),'3.1 Nominal capital stock'!L121/'Historical population and GDP'!$N118/'Historical population and GDP'!$K118)</f>
        <v>3828.4996666879229</v>
      </c>
      <c r="M121" s="41">
        <f>IF(ISBLANK('3.1 Nominal capital stock'!M121),NA(),'3.1 Nominal capital stock'!M121/'Historical population and GDP'!$N118/'Historical population and GDP'!$K118)</f>
        <v>4095.6440678555036</v>
      </c>
      <c r="N121" s="41" t="e">
        <f>IF(ISBLANK('3.1 Nominal capital stock'!N121),NA(),'3.1 Nominal capital stock'!N121/'Historical population and GDP'!$N118/'Historical population and GDP'!$K118)</f>
        <v>#N/A</v>
      </c>
      <c r="O121" s="41"/>
      <c r="P121" s="41">
        <f>IF(ISBLANK('3.1 Nominal capital stock'!P121),NA(),'3.1 Nominal capital stock'!P121/'Historical population and GDP'!$N118/'Historical population and GDP'!$K118)</f>
        <v>22837.886998385828</v>
      </c>
      <c r="Q121" s="41">
        <f>IF(ISBLANK('3.1 Nominal capital stock'!Q121),NA(),'3.1 Nominal capital stock'!Q121/'Historical population and GDP'!$N118/'Historical population and GDP'!$K118)</f>
        <v>17231.459553687884</v>
      </c>
      <c r="R121" s="41">
        <f>IF(ISBLANK('3.1 Nominal capital stock'!R121),NA(),'3.1 Nominal capital stock'!R121/'Historical population and GDP'!$N118/'Historical population and GDP'!$K118)</f>
        <v>40069.346552073708</v>
      </c>
      <c r="S121" s="13"/>
      <c r="T121" s="13"/>
      <c r="U121" s="13"/>
      <c r="V121" s="13"/>
      <c r="W121" s="13"/>
      <c r="X121" s="13"/>
      <c r="Y121" s="13"/>
      <c r="Z121" s="13"/>
      <c r="AA121" s="24"/>
      <c r="AB121" s="24"/>
    </row>
    <row r="122" spans="1:28">
      <c r="A122" s="4">
        <f t="shared" si="1"/>
        <v>1984</v>
      </c>
      <c r="B122" s="41">
        <f>IF(ISBLANK('3.1 Nominal capital stock'!B122),NA(),'3.1 Nominal capital stock'!B122/'Historical population and GDP'!$N119/'Historical population and GDP'!$K119)</f>
        <v>4261.4002510316432</v>
      </c>
      <c r="C122" s="41">
        <f>IF(ISBLANK('3.1 Nominal capital stock'!C122),NA(),'3.1 Nominal capital stock'!C122/'Historical population and GDP'!$N119/'Historical population and GDP'!$K119)</f>
        <v>4048.6898404013655</v>
      </c>
      <c r="D122" s="41">
        <f>IF(ISBLANK('3.1 Nominal capital stock'!D122),NA(),'3.1 Nominal capital stock'!D122/'Historical population and GDP'!$N119/'Historical population and GDP'!$K119)</f>
        <v>8310.0900914330086</v>
      </c>
      <c r="E122" s="41">
        <f>IF(ISBLANK('3.1 Nominal capital stock'!E122),NA(),'3.1 Nominal capital stock'!E122/'Historical population and GDP'!$N119/'Historical population and GDP'!$K119)</f>
        <v>1237.0331632758073</v>
      </c>
      <c r="F122" s="41">
        <f>IF(ISBLANK('3.1 Nominal capital stock'!F122),NA(),'3.1 Nominal capital stock'!F122/'Historical population and GDP'!$N119/'Historical population and GDP'!$K119)</f>
        <v>7456.6216692523722</v>
      </c>
      <c r="G122" s="41">
        <f>IF(ISBLANK('3.1 Nominal capital stock'!G122),NA(),'3.1 Nominal capital stock'!G122/'Historical population and GDP'!$N119/'Historical population and GDP'!$K119)</f>
        <v>3203.521888705367</v>
      </c>
      <c r="H122" s="41">
        <f>IF(ISBLANK('3.1 Nominal capital stock'!H122),NA(),'3.1 Nominal capital stock'!H122/'Historical population and GDP'!$N119/'Historical population and GDP'!$K119)</f>
        <v>2169.8170504212776</v>
      </c>
      <c r="I122" s="41">
        <f>IF(ISBLANK('3.1 Nominal capital stock'!I122),NA(),'3.1 Nominal capital stock'!I122/'Historical population and GDP'!$N119/'Historical population and GDP'!$K119)</f>
        <v>3054.9677299440523</v>
      </c>
      <c r="J122" s="51">
        <f>IF(ISBLANK('3.1 Nominal capital stock'!J122),NA(),'3.1 Nominal capital stock'!J122/'Historical population and GDP'!$N119/'Historical population and GDP'!$K119)</f>
        <v>5010.8292991623557</v>
      </c>
      <c r="K122" s="41">
        <f>IF(ISBLANK('3.1 Nominal capital stock'!K122),NA(),'3.1 Nominal capital stock'!K122/'Historical population and GDP'!$N119/'Historical population and GDP'!$K119)</f>
        <v>987.56699234408813</v>
      </c>
      <c r="L122" s="41">
        <f>IF(ISBLANK('3.1 Nominal capital stock'!L122),NA(),'3.1 Nominal capital stock'!L122/'Historical population and GDP'!$N119/'Historical population and GDP'!$K119)</f>
        <v>3739.5892585216211</v>
      </c>
      <c r="M122" s="41">
        <f>IF(ISBLANK('3.1 Nominal capital stock'!M122),NA(),'3.1 Nominal capital stock'!M122/'Historical population and GDP'!$N119/'Historical population and GDP'!$K119)</f>
        <v>3907.3673069253596</v>
      </c>
      <c r="N122" s="41" t="e">
        <f>IF(ISBLANK('3.1 Nominal capital stock'!N122),NA(),'3.1 Nominal capital stock'!N122/'Historical population and GDP'!$N119/'Historical population and GDP'!$K119)</f>
        <v>#N/A</v>
      </c>
      <c r="O122" s="41"/>
      <c r="P122" s="41">
        <f>IF(ISBLANK('3.1 Nominal capital stock'!P122),NA(),'3.1 Nominal capital stock'!P122/'Historical population and GDP'!$N119/'Historical population and GDP'!$K119)</f>
        <v>22377.083863087832</v>
      </c>
      <c r="Q122" s="41">
        <f>IF(ISBLANK('3.1 Nominal capital stock'!Q122),NA(),'3.1 Nominal capital stock'!Q122/'Historical population and GDP'!$N119/'Historical population and GDP'!$K119)</f>
        <v>16700.32058689748</v>
      </c>
      <c r="R122" s="41">
        <f>IF(ISBLANK('3.1 Nominal capital stock'!R122),NA(),'3.1 Nominal capital stock'!R122/'Historical population and GDP'!$N119/'Historical population and GDP'!$K119)</f>
        <v>39077.404449985312</v>
      </c>
      <c r="S122" s="13"/>
      <c r="T122" s="13"/>
      <c r="U122" s="13"/>
      <c r="V122" s="13"/>
      <c r="W122" s="13"/>
      <c r="X122" s="13"/>
      <c r="Y122" s="13"/>
      <c r="Z122" s="13"/>
      <c r="AA122" s="24"/>
      <c r="AB122" s="24"/>
    </row>
    <row r="123" spans="1:28">
      <c r="A123" s="4">
        <f t="shared" si="1"/>
        <v>1985</v>
      </c>
      <c r="B123" s="41">
        <f>IF(ISBLANK('3.1 Nominal capital stock'!B123),NA(),'3.1 Nominal capital stock'!B123/'Historical population and GDP'!$N120/'Historical population and GDP'!$K120)</f>
        <v>4323.0268331003508</v>
      </c>
      <c r="C123" s="41">
        <f>IF(ISBLANK('3.1 Nominal capital stock'!C123),NA(),'3.1 Nominal capital stock'!C123/'Historical population and GDP'!$N120/'Historical population and GDP'!$K120)</f>
        <v>4056.9881500786541</v>
      </c>
      <c r="D123" s="41">
        <f>IF(ISBLANK('3.1 Nominal capital stock'!D123),NA(),'3.1 Nominal capital stock'!D123/'Historical population and GDP'!$N120/'Historical population and GDP'!$K120)</f>
        <v>8380.0149831790059</v>
      </c>
      <c r="E123" s="41">
        <f>IF(ISBLANK('3.1 Nominal capital stock'!E123),NA(),'3.1 Nominal capital stock'!E123/'Historical population and GDP'!$N120/'Historical population and GDP'!$K120)</f>
        <v>1265.2737646073538</v>
      </c>
      <c r="F123" s="41">
        <f>IF(ISBLANK('3.1 Nominal capital stock'!F123),NA(),'3.1 Nominal capital stock'!F123/'Historical population and GDP'!$N120/'Historical population and GDP'!$K120)</f>
        <v>7540.4054643775144</v>
      </c>
      <c r="G123" s="41">
        <f>IF(ISBLANK('3.1 Nominal capital stock'!G123),NA(),'3.1 Nominal capital stock'!G123/'Historical population and GDP'!$N120/'Historical population and GDP'!$K120)</f>
        <v>3175.835749146624</v>
      </c>
      <c r="H123" s="41">
        <f>IF(ISBLANK('3.1 Nominal capital stock'!H123),NA(),'3.1 Nominal capital stock'!H123/'Historical population and GDP'!$N120/'Historical population and GDP'!$K120)</f>
        <v>2413.0213262379443</v>
      </c>
      <c r="I123" s="41">
        <f>IF(ISBLANK('3.1 Nominal capital stock'!I123),NA(),'3.1 Nominal capital stock'!I123/'Historical population and GDP'!$N120/'Historical population and GDP'!$K120)</f>
        <v>3054.9412679693073</v>
      </c>
      <c r="J123" s="51">
        <f>IF(ISBLANK('3.1 Nominal capital stock'!J123),NA(),'3.1 Nominal capital stock'!J123/'Historical population and GDP'!$N120/'Historical population and GDP'!$K120)</f>
        <v>5082.6706273850377</v>
      </c>
      <c r="K123" s="41">
        <f>IF(ISBLANK('3.1 Nominal capital stock'!K123),NA(),'3.1 Nominal capital stock'!K123/'Historical population and GDP'!$N120/'Historical population and GDP'!$K120)</f>
        <v>1042.341513045061</v>
      </c>
      <c r="L123" s="41">
        <f>IF(ISBLANK('3.1 Nominal capital stock'!L123),NA(),'3.1 Nominal capital stock'!L123/'Historical population and GDP'!$N120/'Historical population and GDP'!$K120)</f>
        <v>3820.0016018402143</v>
      </c>
      <c r="M123" s="41">
        <f>IF(ISBLANK('3.1 Nominal capital stock'!M123),NA(),'3.1 Nominal capital stock'!M123/'Historical population and GDP'!$N120/'Historical population and GDP'!$K120)</f>
        <v>3912.9686684437497</v>
      </c>
      <c r="N123" s="41" t="e">
        <f>IF(ISBLANK('3.1 Nominal capital stock'!N123),NA(),'3.1 Nominal capital stock'!N123/'Historical population and GDP'!$N120/'Historical population and GDP'!$K120)</f>
        <v>#N/A</v>
      </c>
      <c r="O123" s="41"/>
      <c r="P123" s="41">
        <f>IF(ISBLANK('3.1 Nominal capital stock'!P123),NA(),'3.1 Nominal capital stock'!P123/'Historical population and GDP'!$N120/'Historical population and GDP'!$K120)</f>
        <v>22774.551287548442</v>
      </c>
      <c r="Q123" s="41">
        <f>IF(ISBLANK('3.1 Nominal capital stock'!Q123),NA(),'3.1 Nominal capital stock'!Q123/'Historical population and GDP'!$N120/'Historical population and GDP'!$K120)</f>
        <v>16912.923678683368</v>
      </c>
      <c r="R123" s="41">
        <f>IF(ISBLANK('3.1 Nominal capital stock'!R123),NA(),'3.1 Nominal capital stock'!R123/'Historical population and GDP'!$N120/'Historical population and GDP'!$K120)</f>
        <v>39687.474966231814</v>
      </c>
      <c r="S123" s="13"/>
      <c r="T123" s="13"/>
      <c r="U123" s="13"/>
      <c r="V123" s="13"/>
      <c r="W123" s="13"/>
      <c r="X123" s="13"/>
      <c r="Y123" s="13"/>
      <c r="Z123" s="13"/>
      <c r="AA123" s="24"/>
      <c r="AB123" s="24"/>
    </row>
    <row r="124" spans="1:28">
      <c r="A124" s="4">
        <f t="shared" si="1"/>
        <v>1986</v>
      </c>
      <c r="B124" s="41">
        <f>IF(ISBLANK('3.1 Nominal capital stock'!B124),NA(),'3.1 Nominal capital stock'!B124/'Historical population and GDP'!$N121/'Historical population and GDP'!$K121)</f>
        <v>4265.418567455089</v>
      </c>
      <c r="C124" s="41">
        <f>IF(ISBLANK('3.1 Nominal capital stock'!C124),NA(),'3.1 Nominal capital stock'!C124/'Historical population and GDP'!$N121/'Historical population and GDP'!$K121)</f>
        <v>3960.9698473998369</v>
      </c>
      <c r="D124" s="41">
        <f>IF(ISBLANK('3.1 Nominal capital stock'!D124),NA(),'3.1 Nominal capital stock'!D124/'Historical population and GDP'!$N121/'Historical population and GDP'!$K121)</f>
        <v>8226.3884148549259</v>
      </c>
      <c r="E124" s="41">
        <f>IF(ISBLANK('3.1 Nominal capital stock'!E124),NA(),'3.1 Nominal capital stock'!E124/'Historical population and GDP'!$N121/'Historical population and GDP'!$K121)</f>
        <v>1254.7236824431361</v>
      </c>
      <c r="F124" s="41">
        <f>IF(ISBLANK('3.1 Nominal capital stock'!F124),NA(),'3.1 Nominal capital stock'!F124/'Historical population and GDP'!$N121/'Historical population and GDP'!$K121)</f>
        <v>7507.1865487559862</v>
      </c>
      <c r="G124" s="41">
        <f>IF(ISBLANK('3.1 Nominal capital stock'!G124),NA(),'3.1 Nominal capital stock'!G124/'Historical population and GDP'!$N121/'Historical population and GDP'!$K121)</f>
        <v>3085.5050979481766</v>
      </c>
      <c r="H124" s="41">
        <f>IF(ISBLANK('3.1 Nominal capital stock'!H124),NA(),'3.1 Nominal capital stock'!H124/'Historical population and GDP'!$N121/'Historical population and GDP'!$K121)</f>
        <v>2701.0259117038704</v>
      </c>
      <c r="I124" s="41">
        <f>IF(ISBLANK('3.1 Nominal capital stock'!I124),NA(),'3.1 Nominal capital stock'!I124/'Historical population and GDP'!$N121/'Historical population and GDP'!$K121)</f>
        <v>2983.709127439442</v>
      </c>
      <c r="J124" s="51">
        <f>IF(ISBLANK('3.1 Nominal capital stock'!J124),NA(),'3.1 Nominal capital stock'!J124/'Historical population and GDP'!$N121/'Historical population and GDP'!$K121)</f>
        <v>5073.3430652028183</v>
      </c>
      <c r="K124" s="41">
        <f>IF(ISBLANK('3.1 Nominal capital stock'!K124),NA(),'3.1 Nominal capital stock'!K124/'Historical population and GDP'!$N121/'Historical population and GDP'!$K121)</f>
        <v>1062.1213137143461</v>
      </c>
      <c r="L124" s="41">
        <f>IF(ISBLANK('3.1 Nominal capital stock'!L124),NA(),'3.1 Nominal capital stock'!L124/'Historical population and GDP'!$N121/'Historical population and GDP'!$K121)</f>
        <v>3934.1213562730809</v>
      </c>
      <c r="M124" s="41">
        <f>IF(ISBLANK('3.1 Nominal capital stock'!M124),NA(),'3.1 Nominal capital stock'!M124/'Historical population and GDP'!$N121/'Historical population and GDP'!$K121)</f>
        <v>3861.1957187499984</v>
      </c>
      <c r="N124" s="41" t="e">
        <f>IF(ISBLANK('3.1 Nominal capital stock'!N124),NA(),'3.1 Nominal capital stock'!N124/'Historical population and GDP'!$N121/'Historical population and GDP'!$K121)</f>
        <v>#N/A</v>
      </c>
      <c r="O124" s="41"/>
      <c r="P124" s="41">
        <f>IF(ISBLANK('3.1 Nominal capital stock'!P124),NA(),'3.1 Nominal capital stock'!P124/'Historical population and GDP'!$N121/'Historical population and GDP'!$K121)</f>
        <v>22774.829655706093</v>
      </c>
      <c r="Q124" s="41">
        <f>IF(ISBLANK('3.1 Nominal capital stock'!Q124),NA(),'3.1 Nominal capital stock'!Q124/'Historical population and GDP'!$N121/'Historical population and GDP'!$K121)</f>
        <v>16914.490581379687</v>
      </c>
      <c r="R124" s="41">
        <f>IF(ISBLANK('3.1 Nominal capital stock'!R124),NA(),'3.1 Nominal capital stock'!R124/'Historical population and GDP'!$N121/'Historical population and GDP'!$K121)</f>
        <v>39689.320237085783</v>
      </c>
      <c r="S124" s="13"/>
      <c r="T124" s="13"/>
      <c r="U124" s="13"/>
      <c r="V124" s="13"/>
      <c r="W124" s="13"/>
      <c r="X124" s="13"/>
      <c r="Y124" s="13"/>
      <c r="Z124" s="13"/>
      <c r="AA124" s="24"/>
      <c r="AB124" s="24"/>
    </row>
    <row r="125" spans="1:28">
      <c r="A125" s="4">
        <f t="shared" si="1"/>
        <v>1987</v>
      </c>
      <c r="B125" s="41">
        <f>IF(ISBLANK('3.1 Nominal capital stock'!B125),NA(),'3.1 Nominal capital stock'!B125/'Historical population and GDP'!$N122/'Historical population and GDP'!$K122)</f>
        <v>4078.0862424005559</v>
      </c>
      <c r="C125" s="41">
        <f>IF(ISBLANK('3.1 Nominal capital stock'!C125),NA(),'3.1 Nominal capital stock'!C125/'Historical population and GDP'!$N122/'Historical population and GDP'!$K122)</f>
        <v>3732.9708918019082</v>
      </c>
      <c r="D125" s="41">
        <f>IF(ISBLANK('3.1 Nominal capital stock'!D125),NA(),'3.1 Nominal capital stock'!D125/'Historical population and GDP'!$N122/'Historical population and GDP'!$K122)</f>
        <v>7811.0571342024641</v>
      </c>
      <c r="E125" s="41">
        <f>IF(ISBLANK('3.1 Nominal capital stock'!E125),NA(),'3.1 Nominal capital stock'!E125/'Historical population and GDP'!$N122/'Historical population and GDP'!$K122)</f>
        <v>1198.0792651781542</v>
      </c>
      <c r="F125" s="41">
        <f>IF(ISBLANK('3.1 Nominal capital stock'!F125),NA(),'3.1 Nominal capital stock'!F125/'Historical population and GDP'!$N122/'Historical population and GDP'!$K122)</f>
        <v>7262.3459205785066</v>
      </c>
      <c r="G125" s="41">
        <f>IF(ISBLANK('3.1 Nominal capital stock'!G125),NA(),'3.1 Nominal capital stock'!G125/'Historical population and GDP'!$N122/'Historical population and GDP'!$K122)</f>
        <v>2936.2602371293874</v>
      </c>
      <c r="H125" s="41">
        <f>IF(ISBLANK('3.1 Nominal capital stock'!H125),NA(),'3.1 Nominal capital stock'!H125/'Historical population and GDP'!$N122/'Historical population and GDP'!$K122)</f>
        <v>2911.8620641137813</v>
      </c>
      <c r="I125" s="41">
        <f>IF(ISBLANK('3.1 Nominal capital stock'!I125),NA(),'3.1 Nominal capital stock'!I125/'Historical population and GDP'!$N122/'Historical population and GDP'!$K122)</f>
        <v>2835.6759338299671</v>
      </c>
      <c r="J125" s="51">
        <f>IF(ISBLANK('3.1 Nominal capital stock'!J125),NA(),'3.1 Nominal capital stock'!J125/'Historical population and GDP'!$N122/'Historical population and GDP'!$K122)</f>
        <v>4896.4263701561604</v>
      </c>
      <c r="K125" s="41">
        <f>IF(ISBLANK('3.1 Nominal capital stock'!K125),NA(),'3.1 Nominal capital stock'!K125/'Historical population and GDP'!$N122/'Historical population and GDP'!$K122)</f>
        <v>1065.5505335518319</v>
      </c>
      <c r="L125" s="41">
        <f>IF(ISBLANK('3.1 Nominal capital stock'!L125),NA(),'3.1 Nominal capital stock'!L125/'Historical population and GDP'!$N122/'Historical population and GDP'!$K122)</f>
        <v>4005.8169821810266</v>
      </c>
      <c r="M125" s="41">
        <f>IF(ISBLANK('3.1 Nominal capital stock'!M125),NA(),'3.1 Nominal capital stock'!M125/'Historical population and GDP'!$N122/'Historical population and GDP'!$K122)</f>
        <v>3685.5880865030181</v>
      </c>
      <c r="N125" s="41" t="e">
        <f>IF(ISBLANK('3.1 Nominal capital stock'!N125),NA(),'3.1 Nominal capital stock'!N125/'Historical population and GDP'!$N122/'Historical population and GDP'!$K122)</f>
        <v>#N/A</v>
      </c>
      <c r="O125" s="41"/>
      <c r="P125" s="41">
        <f>IF(ISBLANK('3.1 Nominal capital stock'!P125),NA(),'3.1 Nominal capital stock'!P125/'Historical population and GDP'!$N122/'Historical population and GDP'!$K122)</f>
        <v>22119.604621202296</v>
      </c>
      <c r="Q125" s="41">
        <f>IF(ISBLANK('3.1 Nominal capital stock'!Q125),NA(),'3.1 Nominal capital stock'!Q125/'Historical population and GDP'!$N122/'Historical population and GDP'!$K122)</f>
        <v>16489.057906222002</v>
      </c>
      <c r="R125" s="41">
        <f>IF(ISBLANK('3.1 Nominal capital stock'!R125),NA(),'3.1 Nominal capital stock'!R125/'Historical population and GDP'!$N122/'Historical population and GDP'!$K122)</f>
        <v>38608.662527424298</v>
      </c>
      <c r="S125" s="13"/>
      <c r="T125" s="13"/>
      <c r="U125" s="13"/>
      <c r="V125" s="13"/>
      <c r="W125" s="13"/>
      <c r="X125" s="13"/>
      <c r="Y125" s="13"/>
      <c r="Z125" s="13"/>
      <c r="AA125" s="24"/>
      <c r="AB125" s="24"/>
    </row>
    <row r="126" spans="1:28">
      <c r="A126" s="4">
        <f t="shared" si="1"/>
        <v>1988</v>
      </c>
      <c r="B126" s="41">
        <f>IF(ISBLANK('3.1 Nominal capital stock'!B126),NA(),'3.1 Nominal capital stock'!B126/'Historical population and GDP'!$N123/'Historical population and GDP'!$K123)</f>
        <v>3949.5434858120802</v>
      </c>
      <c r="C126" s="41">
        <f>IF(ISBLANK('3.1 Nominal capital stock'!C126),NA(),'3.1 Nominal capital stock'!C126/'Historical population and GDP'!$N123/'Historical population and GDP'!$K123)</f>
        <v>3586.1652750433122</v>
      </c>
      <c r="D126" s="41">
        <f>IF(ISBLANK('3.1 Nominal capital stock'!D126),NA(),'3.1 Nominal capital stock'!D126/'Historical population and GDP'!$N123/'Historical population and GDP'!$K123)</f>
        <v>7535.708760855392</v>
      </c>
      <c r="E126" s="41">
        <f>IF(ISBLANK('3.1 Nominal capital stock'!E126),NA(),'3.1 Nominal capital stock'!E126/'Historical population and GDP'!$N123/'Historical population and GDP'!$K123)</f>
        <v>1159.7248021046244</v>
      </c>
      <c r="F126" s="41">
        <f>IF(ISBLANK('3.1 Nominal capital stock'!F126),NA(),'3.1 Nominal capital stock'!F126/'Historical population and GDP'!$N123/'Historical population and GDP'!$K123)</f>
        <v>7111.4598829480228</v>
      </c>
      <c r="G126" s="41">
        <f>IF(ISBLANK('3.1 Nominal capital stock'!G126),NA(),'3.1 Nominal capital stock'!G126/'Historical population and GDP'!$N123/'Historical population and GDP'!$K123)</f>
        <v>2816.5802879754137</v>
      </c>
      <c r="H126" s="41">
        <f>IF(ISBLANK('3.1 Nominal capital stock'!H126),NA(),'3.1 Nominal capital stock'!H126/'Historical population and GDP'!$N123/'Historical population and GDP'!$K123)</f>
        <v>2624.4369845532497</v>
      </c>
      <c r="I126" s="41">
        <f>IF(ISBLANK('3.1 Nominal capital stock'!I126),NA(),'3.1 Nominal capital stock'!I126/'Historical population and GDP'!$N123/'Historical population and GDP'!$K123)</f>
        <v>2751.8997980966133</v>
      </c>
      <c r="J126" s="51">
        <f>IF(ISBLANK('3.1 Nominal capital stock'!J126),NA(),'3.1 Nominal capital stock'!J126/'Historical population and GDP'!$N123/'Historical population and GDP'!$K123)</f>
        <v>4829.7212548395291</v>
      </c>
      <c r="K126" s="41">
        <f>IF(ISBLANK('3.1 Nominal capital stock'!K126),NA(),'3.1 Nominal capital stock'!K126/'Historical population and GDP'!$N123/'Historical population and GDP'!$K123)</f>
        <v>1068.8032752808347</v>
      </c>
      <c r="L126" s="41">
        <f>IF(ISBLANK('3.1 Nominal capital stock'!L126),NA(),'3.1 Nominal capital stock'!L126/'Historical population and GDP'!$N123/'Historical population and GDP'!$K123)</f>
        <v>3932.8416863509342</v>
      </c>
      <c r="M126" s="41">
        <f>IF(ISBLANK('3.1 Nominal capital stock'!M126),NA(),'3.1 Nominal capital stock'!M126/'Historical population and GDP'!$N123/'Historical population and GDP'!$K123)</f>
        <v>3589.5949884120141</v>
      </c>
      <c r="N126" s="41" t="e">
        <f>IF(ISBLANK('3.1 Nominal capital stock'!N126),NA(),'3.1 Nominal capital stock'!N126/'Historical population and GDP'!$N123/'Historical population and GDP'!$K123)</f>
        <v>#N/A</v>
      </c>
      <c r="O126" s="41"/>
      <c r="P126" s="41">
        <f>IF(ISBLANK('3.1 Nominal capital stock'!P126),NA(),'3.1 Nominal capital stock'!P126/'Historical population and GDP'!$N123/'Historical population and GDP'!$K123)</f>
        <v>21247.910718436702</v>
      </c>
      <c r="Q126" s="41">
        <f>IF(ISBLANK('3.1 Nominal capital stock'!Q126),NA(),'3.1 Nominal capital stock'!Q126/'Historical population and GDP'!$N123/'Historical population and GDP'!$K123)</f>
        <v>16172.861002979926</v>
      </c>
      <c r="R126" s="41">
        <f>IF(ISBLANK('3.1 Nominal capital stock'!R126),NA(),'3.1 Nominal capital stock'!R126/'Historical population and GDP'!$N123/'Historical population and GDP'!$K123)</f>
        <v>37420.771721416633</v>
      </c>
      <c r="S126" s="13"/>
      <c r="T126" s="13"/>
      <c r="U126" s="13"/>
      <c r="V126" s="13"/>
      <c r="W126" s="13"/>
      <c r="X126" s="13"/>
      <c r="Y126" s="13"/>
      <c r="Z126" s="13"/>
      <c r="AA126" s="24"/>
      <c r="AB126" s="24"/>
    </row>
    <row r="127" spans="1:28">
      <c r="A127" s="4">
        <f t="shared" si="1"/>
        <v>1989</v>
      </c>
      <c r="B127" s="41">
        <f>IF(ISBLANK('3.1 Nominal capital stock'!B127),NA(),'3.1 Nominal capital stock'!B127/'Historical population and GDP'!$N124/'Historical population and GDP'!$K124)</f>
        <v>3837.7677009513641</v>
      </c>
      <c r="C127" s="41">
        <f>IF(ISBLANK('3.1 Nominal capital stock'!C127),NA(),'3.1 Nominal capital stock'!C127/'Historical population and GDP'!$N124/'Historical population and GDP'!$K124)</f>
        <v>3459.6501211500149</v>
      </c>
      <c r="D127" s="41">
        <f>IF(ISBLANK('3.1 Nominal capital stock'!D127),NA(),'3.1 Nominal capital stock'!D127/'Historical population and GDP'!$N124/'Historical population and GDP'!$K124)</f>
        <v>7297.4178221013781</v>
      </c>
      <c r="E127" s="41">
        <f>IF(ISBLANK('3.1 Nominal capital stock'!E127),NA(),'3.1 Nominal capital stock'!E127/'Historical population and GDP'!$N124/'Historical population and GDP'!$K124)</f>
        <v>1121.0268150906197</v>
      </c>
      <c r="F127" s="41">
        <f>IF(ISBLANK('3.1 Nominal capital stock'!F127),NA(),'3.1 Nominal capital stock'!F127/'Historical population and GDP'!$N124/'Historical population and GDP'!$K124)</f>
        <v>7030.164197337368</v>
      </c>
      <c r="G127" s="41">
        <f>IF(ISBLANK('3.1 Nominal capital stock'!G127),NA(),'3.1 Nominal capital stock'!G127/'Historical population and GDP'!$N124/'Historical population and GDP'!$K124)</f>
        <v>2682.4196958264829</v>
      </c>
      <c r="H127" s="41">
        <f>IF(ISBLANK('3.1 Nominal capital stock'!H127),NA(),'3.1 Nominal capital stock'!H127/'Historical population and GDP'!$N124/'Historical population and GDP'!$K124)</f>
        <v>2859.5149215220817</v>
      </c>
      <c r="I127" s="41">
        <f>IF(ISBLANK('3.1 Nominal capital stock'!I127),NA(),'3.1 Nominal capital stock'!I127/'Historical population and GDP'!$N124/'Historical population and GDP'!$K124)</f>
        <v>2689.3328947814075</v>
      </c>
      <c r="J127" s="51">
        <f>IF(ISBLANK('3.1 Nominal capital stock'!J127),NA(),'3.1 Nominal capital stock'!J127/'Historical population and GDP'!$N124/'Historical population and GDP'!$K124)</f>
        <v>4766.5452974984128</v>
      </c>
      <c r="K127" s="41">
        <f>IF(ISBLANK('3.1 Nominal capital stock'!K127),NA(),'3.1 Nominal capital stock'!K127/'Historical population and GDP'!$N124/'Historical population and GDP'!$K124)</f>
        <v>1055.039624898342</v>
      </c>
      <c r="L127" s="41">
        <f>IF(ISBLANK('3.1 Nominal capital stock'!L127),NA(),'3.1 Nominal capital stock'!L127/'Historical population and GDP'!$N124/'Historical population and GDP'!$K124)</f>
        <v>3826.189450716327</v>
      </c>
      <c r="M127" s="41">
        <f>IF(ISBLANK('3.1 Nominal capital stock'!M127),NA(),'3.1 Nominal capital stock'!M127/'Historical population and GDP'!$N124/'Historical population and GDP'!$K124)</f>
        <v>3552.5962523061698</v>
      </c>
      <c r="N127" s="41" t="e">
        <f>IF(ISBLANK('3.1 Nominal capital stock'!N127),NA(),'3.1 Nominal capital stock'!N127/'Historical population and GDP'!$N124/'Historical population and GDP'!$K124)</f>
        <v>#N/A</v>
      </c>
      <c r="O127" s="41"/>
      <c r="P127" s="41">
        <f>IF(ISBLANK('3.1 Nominal capital stock'!P127),NA(),'3.1 Nominal capital stock'!P127/'Historical population and GDP'!$N124/'Historical population and GDP'!$K124)</f>
        <v>20990.543451877929</v>
      </c>
      <c r="Q127" s="41">
        <f>IF(ISBLANK('3.1 Nominal capital stock'!Q127),NA(),'3.1 Nominal capital stock'!Q127/'Historical population and GDP'!$N124/'Historical population and GDP'!$K124)</f>
        <v>15889.703520200661</v>
      </c>
      <c r="R127" s="41">
        <f>IF(ISBLANK('3.1 Nominal capital stock'!R127),NA(),'3.1 Nominal capital stock'!R127/'Historical population and GDP'!$N124/'Historical population and GDP'!$K124)</f>
        <v>36880.246972078588</v>
      </c>
      <c r="S127" s="13"/>
      <c r="T127" s="13"/>
      <c r="U127" s="13"/>
      <c r="V127" s="13"/>
      <c r="W127" s="13"/>
      <c r="X127" s="13"/>
      <c r="Y127" s="13"/>
      <c r="Z127" s="13"/>
      <c r="AA127" s="24"/>
      <c r="AB127" s="24"/>
    </row>
    <row r="128" spans="1:28">
      <c r="A128" s="4">
        <f t="shared" si="1"/>
        <v>1990</v>
      </c>
      <c r="B128" s="41">
        <f>IF(ISBLANK('3.1 Nominal capital stock'!B128),NA(),'3.1 Nominal capital stock'!B128/'Historical population and GDP'!$N125/'Historical population and GDP'!$K125)</f>
        <v>3778.0885943411567</v>
      </c>
      <c r="C128" s="41">
        <f>IF(ISBLANK('3.1 Nominal capital stock'!C128),NA(),'3.1 Nominal capital stock'!C128/'Historical population and GDP'!$N125/'Historical population and GDP'!$K125)</f>
        <v>3486.3064619004608</v>
      </c>
      <c r="D128" s="41">
        <f>IF(ISBLANK('3.1 Nominal capital stock'!D128),NA(),'3.1 Nominal capital stock'!D128/'Historical population and GDP'!$N125/'Historical population and GDP'!$K125)</f>
        <v>7264.3950562416176</v>
      </c>
      <c r="E128" s="41">
        <f>IF(ISBLANK('3.1 Nominal capital stock'!E128),NA(),'3.1 Nominal capital stock'!E128/'Historical population and GDP'!$N125/'Historical population and GDP'!$K125)</f>
        <v>1125.8016815348337</v>
      </c>
      <c r="F128" s="41">
        <f>IF(ISBLANK('3.1 Nominal capital stock'!F128),NA(),'3.1 Nominal capital stock'!F128/'Historical population and GDP'!$N125/'Historical population and GDP'!$K125)</f>
        <v>7097.7784993235782</v>
      </c>
      <c r="G128" s="41">
        <f>IF(ISBLANK('3.1 Nominal capital stock'!G128),NA(),'3.1 Nominal capital stock'!G128/'Historical population and GDP'!$N125/'Historical population and GDP'!$K125)</f>
        <v>2650.1033900415177</v>
      </c>
      <c r="H128" s="41">
        <f>IF(ISBLANK('3.1 Nominal capital stock'!H128),NA(),'3.1 Nominal capital stock'!H128/'Historical population and GDP'!$N125/'Historical population and GDP'!$K125)</f>
        <v>3154.1715535183198</v>
      </c>
      <c r="I128" s="41">
        <f>IF(ISBLANK('3.1 Nominal capital stock'!I128),NA(),'3.1 Nominal capital stock'!I128/'Historical population and GDP'!$N125/'Historical population and GDP'!$K125)</f>
        <v>2737.9713578528272</v>
      </c>
      <c r="J128" s="51">
        <f>IF(ISBLANK('3.1 Nominal capital stock'!J128),NA(),'3.1 Nominal capital stock'!J128/'Historical population and GDP'!$N125/'Historical population and GDP'!$K125)</f>
        <v>4832.0205635502161</v>
      </c>
      <c r="K128" s="41">
        <f>IF(ISBLANK('3.1 Nominal capital stock'!K128),NA(),'3.1 Nominal capital stock'!K128/'Historical population and GDP'!$N125/'Historical population and GDP'!$K125)</f>
        <v>1039.0387024106531</v>
      </c>
      <c r="L128" s="41">
        <f>IF(ISBLANK('3.1 Nominal capital stock'!L128),NA(),'3.1 Nominal capital stock'!L128/'Historical population and GDP'!$N125/'Historical population and GDP'!$K125)</f>
        <v>3920.345204216731</v>
      </c>
      <c r="M128" s="41">
        <f>IF(ISBLANK('3.1 Nominal capital stock'!M128),NA(),'3.1 Nominal capital stock'!M128/'Historical population and GDP'!$N125/'Historical population and GDP'!$K125)</f>
        <v>3785.2164157802918</v>
      </c>
      <c r="N128" s="41">
        <f>IF(ISBLANK('3.1 Nominal capital stock'!N128),NA(),'3.1 Nominal capital stock'!N128/'Historical population and GDP'!$N125/'Historical population and GDP'!$K125)</f>
        <v>951.91485528060844</v>
      </c>
      <c r="O128" s="41"/>
      <c r="P128" s="41">
        <f>IF(ISBLANK('3.1 Nominal capital stock'!P128),NA(),'3.1 Nominal capital stock'!P128/'Historical population and GDP'!$N125/'Historical population and GDP'!$K125)</f>
        <v>21292.250180659867</v>
      </c>
      <c r="Q128" s="41">
        <f>IF(ISBLANK('3.1 Nominal capital stock'!Q128),NA(),'3.1 Nominal capital stock'!Q128/'Historical population and GDP'!$N125/'Historical population and GDP'!$K125)</f>
        <v>17266.50709909133</v>
      </c>
      <c r="R128" s="41">
        <f>IF(ISBLANK('3.1 Nominal capital stock'!R128),NA(),'3.1 Nominal capital stock'!R128/'Historical population and GDP'!$N125/'Historical population and GDP'!$K125)</f>
        <v>38558.757279751197</v>
      </c>
      <c r="S128" s="13"/>
      <c r="T128" s="13"/>
      <c r="U128" s="13"/>
      <c r="V128" s="13"/>
      <c r="W128" s="13"/>
      <c r="X128" s="13"/>
      <c r="Y128" s="13"/>
      <c r="Z128" s="13"/>
      <c r="AA128" s="24"/>
      <c r="AB128" s="24"/>
    </row>
    <row r="129" spans="1:28">
      <c r="A129" s="4">
        <f t="shared" si="1"/>
        <v>1991</v>
      </c>
      <c r="B129" s="41">
        <f>IF(ISBLANK('3.1 Nominal capital stock'!B129),NA(),'3.1 Nominal capital stock'!B129/'Historical population and GDP'!$N126/'Historical population and GDP'!$K126)</f>
        <v>3662.4090594223539</v>
      </c>
      <c r="C129" s="41">
        <f>IF(ISBLANK('3.1 Nominal capital stock'!C129),NA(),'3.1 Nominal capital stock'!C129/'Historical population and GDP'!$N126/'Historical population and GDP'!$K126)</f>
        <v>3333.0780778532885</v>
      </c>
      <c r="D129" s="41">
        <f>IF(ISBLANK('3.1 Nominal capital stock'!D129),NA(),'3.1 Nominal capital stock'!D129/'Historical population and GDP'!$N126/'Historical population and GDP'!$K126)</f>
        <v>6995.4871372756425</v>
      </c>
      <c r="E129" s="41">
        <f>IF(ISBLANK('3.1 Nominal capital stock'!E129),NA(),'3.1 Nominal capital stock'!E129/'Historical population and GDP'!$N126/'Historical population and GDP'!$K126)</f>
        <v>1120.1601543920942</v>
      </c>
      <c r="F129" s="41">
        <f>IF(ISBLANK('3.1 Nominal capital stock'!F129),NA(),'3.1 Nominal capital stock'!F129/'Historical population and GDP'!$N126/'Historical population and GDP'!$K126)</f>
        <v>7174.1437418067853</v>
      </c>
      <c r="G129" s="41">
        <f>IF(ISBLANK('3.1 Nominal capital stock'!G129),NA(),'3.1 Nominal capital stock'!G129/'Historical population and GDP'!$N126/'Historical population and GDP'!$K126)</f>
        <v>2518.8627984364475</v>
      </c>
      <c r="H129" s="41">
        <f>IF(ISBLANK('3.1 Nominal capital stock'!H129),NA(),'3.1 Nominal capital stock'!H129/'Historical population and GDP'!$N126/'Historical population and GDP'!$K126)</f>
        <v>3384.4205837812906</v>
      </c>
      <c r="I129" s="41">
        <f>IF(ISBLANK('3.1 Nominal capital stock'!I129),NA(),'3.1 Nominal capital stock'!I129/'Historical population and GDP'!$N126/'Historical population and GDP'!$K126)</f>
        <v>2645.3529787665275</v>
      </c>
      <c r="J129" s="51">
        <f>IF(ISBLANK('3.1 Nominal capital stock'!J129),NA(),'3.1 Nominal capital stock'!J129/'Historical population and GDP'!$N126/'Historical population and GDP'!$K126)</f>
        <v>4653.5885532498896</v>
      </c>
      <c r="K129" s="41">
        <f>IF(ISBLANK('3.1 Nominal capital stock'!K129),NA(),'3.1 Nominal capital stock'!K129/'Historical population and GDP'!$N126/'Historical population and GDP'!$K126)</f>
        <v>1100.834880101791</v>
      </c>
      <c r="L129" s="41">
        <f>IF(ISBLANK('3.1 Nominal capital stock'!L129),NA(),'3.1 Nominal capital stock'!L129/'Historical population and GDP'!$N126/'Historical population and GDP'!$K126)</f>
        <v>3972.194581645384</v>
      </c>
      <c r="M129" s="41">
        <f>IF(ISBLANK('3.1 Nominal capital stock'!M129),NA(),'3.1 Nominal capital stock'!M129/'Historical population and GDP'!$N126/'Historical population and GDP'!$K126)</f>
        <v>3867.9514860958884</v>
      </c>
      <c r="N129" s="41">
        <f>IF(ISBLANK('3.1 Nominal capital stock'!N129),NA(),'3.1 Nominal capital stock'!N129/'Historical population and GDP'!$N126/'Historical population and GDP'!$K126)</f>
        <v>920.611797725472</v>
      </c>
      <c r="O129" s="41"/>
      <c r="P129" s="41">
        <f>IF(ISBLANK('3.1 Nominal capital stock'!P129),NA(),'3.1 Nominal capital stock'!P129/'Historical population and GDP'!$N126/'Historical population and GDP'!$K126)</f>
        <v>21193.074415692263</v>
      </c>
      <c r="Q129" s="41">
        <f>IF(ISBLANK('3.1 Nominal capital stock'!Q129),NA(),'3.1 Nominal capital stock'!Q129/'Historical population and GDP'!$N126/'Historical population and GDP'!$K126)</f>
        <v>17160.534277584953</v>
      </c>
      <c r="R129" s="41">
        <f>IF(ISBLANK('3.1 Nominal capital stock'!R129),NA(),'3.1 Nominal capital stock'!R129/'Historical population and GDP'!$N126/'Historical population and GDP'!$K126)</f>
        <v>38353.608693277216</v>
      </c>
      <c r="S129" s="13"/>
      <c r="T129" s="13"/>
      <c r="U129" s="13"/>
      <c r="V129" s="13"/>
      <c r="W129" s="13"/>
      <c r="X129" s="13"/>
      <c r="Y129" s="13"/>
      <c r="Z129" s="13"/>
      <c r="AA129" s="24"/>
      <c r="AB129" s="24"/>
    </row>
    <row r="130" spans="1:28">
      <c r="A130" s="4">
        <f t="shared" si="1"/>
        <v>1992</v>
      </c>
      <c r="B130" s="41">
        <f>IF(ISBLANK('3.1 Nominal capital stock'!B130),NA(),'3.1 Nominal capital stock'!B130/'Historical population and GDP'!$N127/'Historical population and GDP'!$K127)</f>
        <v>3578.7171158877809</v>
      </c>
      <c r="C130" s="41">
        <f>IF(ISBLANK('3.1 Nominal capital stock'!C130),NA(),'3.1 Nominal capital stock'!C130/'Historical population and GDP'!$N127/'Historical population and GDP'!$K127)</f>
        <v>3226.6453391103687</v>
      </c>
      <c r="D130" s="41">
        <f>IF(ISBLANK('3.1 Nominal capital stock'!D130),NA(),'3.1 Nominal capital stock'!D130/'Historical population and GDP'!$N127/'Historical population and GDP'!$K127)</f>
        <v>6805.3624549981496</v>
      </c>
      <c r="E130" s="41">
        <f>IF(ISBLANK('3.1 Nominal capital stock'!E130),NA(),'3.1 Nominal capital stock'!E130/'Historical population and GDP'!$N127/'Historical population and GDP'!$K127)</f>
        <v>1108.6898145614941</v>
      </c>
      <c r="F130" s="41">
        <f>IF(ISBLANK('3.1 Nominal capital stock'!F130),NA(),'3.1 Nominal capital stock'!F130/'Historical population and GDP'!$N127/'Historical population and GDP'!$K127)</f>
        <v>7138.7235790884943</v>
      </c>
      <c r="G130" s="41">
        <f>IF(ISBLANK('3.1 Nominal capital stock'!G130),NA(),'3.1 Nominal capital stock'!G130/'Historical population and GDP'!$N127/'Historical population and GDP'!$K127)</f>
        <v>2425.5172641853455</v>
      </c>
      <c r="H130" s="41">
        <f>IF(ISBLANK('3.1 Nominal capital stock'!H130),NA(),'3.1 Nominal capital stock'!H130/'Historical population and GDP'!$N127/'Historical population and GDP'!$K127)</f>
        <v>3555.4631355196548</v>
      </c>
      <c r="I130" s="41">
        <f>IF(ISBLANK('3.1 Nominal capital stock'!I130),NA(),'3.1 Nominal capital stock'!I130/'Historical population and GDP'!$N127/'Historical population and GDP'!$K127)</f>
        <v>2567.120178210218</v>
      </c>
      <c r="J130" s="51">
        <f>IF(ISBLANK('3.1 Nominal capital stock'!J130),NA(),'3.1 Nominal capital stock'!J130/'Historical population and GDP'!$N127/'Historical population and GDP'!$K127)</f>
        <v>4475.6979990395766</v>
      </c>
      <c r="K130" s="41">
        <f>IF(ISBLANK('3.1 Nominal capital stock'!K130),NA(),'3.1 Nominal capital stock'!K130/'Historical population and GDP'!$N127/'Historical population and GDP'!$K127)</f>
        <v>1202.5155509261033</v>
      </c>
      <c r="L130" s="41">
        <f>IF(ISBLANK('3.1 Nominal capital stock'!L130),NA(),'3.1 Nominal capital stock'!L130/'Historical population and GDP'!$N127/'Historical population and GDP'!$K127)</f>
        <v>4141.8058695661457</v>
      </c>
      <c r="M130" s="41">
        <f>IF(ISBLANK('3.1 Nominal capital stock'!M130),NA(),'3.1 Nominal capital stock'!M130/'Historical population and GDP'!$N127/'Historical population and GDP'!$K127)</f>
        <v>3763.1255271007299</v>
      </c>
      <c r="N130" s="41">
        <f>IF(ISBLANK('3.1 Nominal capital stock'!N130),NA(),'3.1 Nominal capital stock'!N130/'Historical population and GDP'!$N127/'Historical population and GDP'!$K127)</f>
        <v>898.74625427026467</v>
      </c>
      <c r="O130" s="41"/>
      <c r="P130" s="41">
        <f>IF(ISBLANK('3.1 Nominal capital stock'!P130),NA(),'3.1 Nominal capital stock'!P130/'Historical population and GDP'!$N127/'Historical population and GDP'!$K127)</f>
        <v>21033.75624835314</v>
      </c>
      <c r="Q130" s="41">
        <f>IF(ISBLANK('3.1 Nominal capital stock'!Q130),NA(),'3.1 Nominal capital stock'!Q130/'Historical population and GDP'!$N127/'Historical population and GDP'!$K127)</f>
        <v>17049.011379113039</v>
      </c>
      <c r="R130" s="41">
        <f>IF(ISBLANK('3.1 Nominal capital stock'!R130),NA(),'3.1 Nominal capital stock'!R130/'Historical population and GDP'!$N127/'Historical population and GDP'!$K127)</f>
        <v>38082.767627466179</v>
      </c>
      <c r="S130" s="13"/>
      <c r="T130" s="13"/>
      <c r="U130" s="13"/>
      <c r="V130" s="13"/>
      <c r="W130" s="13"/>
      <c r="X130" s="13"/>
      <c r="Y130" s="13"/>
      <c r="Z130" s="13"/>
      <c r="AA130" s="24"/>
      <c r="AB130" s="24"/>
    </row>
    <row r="131" spans="1:28">
      <c r="A131" s="4">
        <f t="shared" si="1"/>
        <v>1993</v>
      </c>
      <c r="B131" s="41">
        <f>IF(ISBLANK('3.1 Nominal capital stock'!B131),NA(),'3.1 Nominal capital stock'!B131/'Historical population and GDP'!$N128/'Historical population and GDP'!$K128)</f>
        <v>3457.8660005848324</v>
      </c>
      <c r="C131" s="41">
        <f>IF(ISBLANK('3.1 Nominal capital stock'!C131),NA(),'3.1 Nominal capital stock'!C131/'Historical population and GDP'!$N128/'Historical population and GDP'!$K128)</f>
        <v>3107.226933140676</v>
      </c>
      <c r="D131" s="41">
        <f>IF(ISBLANK('3.1 Nominal capital stock'!D131),NA(),'3.1 Nominal capital stock'!D131/'Historical population and GDP'!$N128/'Historical population and GDP'!$K128)</f>
        <v>6565.0929337255084</v>
      </c>
      <c r="E131" s="41">
        <f>IF(ISBLANK('3.1 Nominal capital stock'!E131),NA(),'3.1 Nominal capital stock'!E131/'Historical population and GDP'!$N128/'Historical population and GDP'!$K128)</f>
        <v>794.66119027592936</v>
      </c>
      <c r="F131" s="41">
        <f>IF(ISBLANK('3.1 Nominal capital stock'!F131),NA(),'3.1 Nominal capital stock'!F131/'Historical population and GDP'!$N128/'Historical population and GDP'!$K128)</f>
        <v>6936.3421610590085</v>
      </c>
      <c r="G131" s="41">
        <f>IF(ISBLANK('3.1 Nominal capital stock'!G131),NA(),'3.1 Nominal capital stock'!G131/'Historical population and GDP'!$N128/'Historical population and GDP'!$K128)</f>
        <v>2303.164348130957</v>
      </c>
      <c r="H131" s="41">
        <f>IF(ISBLANK('3.1 Nominal capital stock'!H131),NA(),'3.1 Nominal capital stock'!H131/'Historical population and GDP'!$N128/'Historical population and GDP'!$K128)</f>
        <v>3532.6070580330538</v>
      </c>
      <c r="I131" s="41">
        <f>IF(ISBLANK('3.1 Nominal capital stock'!I131),NA(),'3.1 Nominal capital stock'!I131/'Historical population and GDP'!$N128/'Historical population and GDP'!$K128)</f>
        <v>2508.7436814118578</v>
      </c>
      <c r="J131" s="51">
        <f>IF(ISBLANK('3.1 Nominal capital stock'!J131),NA(),'3.1 Nominal capital stock'!J131/'Historical population and GDP'!$N128/'Historical population and GDP'!$K128)</f>
        <v>4370.2118604966063</v>
      </c>
      <c r="K131" s="41">
        <f>IF(ISBLANK('3.1 Nominal capital stock'!K131),NA(),'3.1 Nominal capital stock'!K131/'Historical population and GDP'!$N128/'Historical population and GDP'!$K128)</f>
        <v>1287.6848381758812</v>
      </c>
      <c r="L131" s="41">
        <f>IF(ISBLANK('3.1 Nominal capital stock'!L131),NA(),'3.1 Nominal capital stock'!L131/'Historical population and GDP'!$N128/'Historical population and GDP'!$K128)</f>
        <v>4136.1902242626747</v>
      </c>
      <c r="M131" s="41">
        <f>IF(ISBLANK('3.1 Nominal capital stock'!M131),NA(),'3.1 Nominal capital stock'!M131/'Historical population and GDP'!$N128/'Historical population and GDP'!$K128)</f>
        <v>3402.6071074961746</v>
      </c>
      <c r="N131" s="41">
        <f>IF(ISBLANK('3.1 Nominal capital stock'!N131),NA(),'3.1 Nominal capital stock'!N131/'Historical population and GDP'!$N128/'Historical population and GDP'!$K128)</f>
        <v>885.7360894135436</v>
      </c>
      <c r="O131" s="41"/>
      <c r="P131" s="41">
        <f>IF(ISBLANK('3.1 Nominal capital stock'!P131),NA(),'3.1 Nominal capital stock'!P131/'Historical population and GDP'!$N128/'Historical population and GDP'!$K128)</f>
        <v>20131.867691224455</v>
      </c>
      <c r="Q131" s="41">
        <f>IF(ISBLANK('3.1 Nominal capital stock'!Q131),NA(),'3.1 Nominal capital stock'!Q131/'Historical population and GDP'!$N128/'Historical population and GDP'!$K128)</f>
        <v>16591.173801256737</v>
      </c>
      <c r="R131" s="41">
        <f>IF(ISBLANK('3.1 Nominal capital stock'!R131),NA(),'3.1 Nominal capital stock'!R131/'Historical population and GDP'!$N128/'Historical population and GDP'!$K128)</f>
        <v>36723.041492481199</v>
      </c>
      <c r="S131" s="13"/>
      <c r="T131" s="13"/>
      <c r="U131" s="13"/>
      <c r="V131" s="13"/>
      <c r="W131" s="13"/>
      <c r="X131" s="13"/>
      <c r="Y131" s="13"/>
      <c r="Z131" s="13"/>
      <c r="AA131" s="24"/>
      <c r="AB131" s="24"/>
    </row>
    <row r="132" spans="1:28">
      <c r="A132" s="4">
        <f t="shared" si="1"/>
        <v>1994</v>
      </c>
      <c r="B132" s="41">
        <f>IF(ISBLANK('3.1 Nominal capital stock'!B132),NA(),'3.1 Nominal capital stock'!B132/'Historical population and GDP'!$N129/'Historical population and GDP'!$K129)</f>
        <v>3399.2886510377375</v>
      </c>
      <c r="C132" s="41">
        <f>IF(ISBLANK('3.1 Nominal capital stock'!C132),NA(),'3.1 Nominal capital stock'!C132/'Historical population and GDP'!$N129/'Historical population and GDP'!$K129)</f>
        <v>3050.00828236609</v>
      </c>
      <c r="D132" s="41">
        <f>IF(ISBLANK('3.1 Nominal capital stock'!D132),NA(),'3.1 Nominal capital stock'!D132/'Historical population and GDP'!$N129/'Historical population and GDP'!$K129)</f>
        <v>6449.296933403828</v>
      </c>
      <c r="E132" s="41">
        <f>IF(ISBLANK('3.1 Nominal capital stock'!E132),NA(),'3.1 Nominal capital stock'!E132/'Historical population and GDP'!$N129/'Historical population and GDP'!$K129)</f>
        <v>431.25176807454432</v>
      </c>
      <c r="F132" s="41">
        <f>IF(ISBLANK('3.1 Nominal capital stock'!F132),NA(),'3.1 Nominal capital stock'!F132/'Historical population and GDP'!$N129/'Historical population and GDP'!$K129)</f>
        <v>6750.8254769224204</v>
      </c>
      <c r="G132" s="41">
        <f>IF(ISBLANK('3.1 Nominal capital stock'!G132),NA(),'3.1 Nominal capital stock'!G132/'Historical population and GDP'!$N129/'Historical population and GDP'!$K129)</f>
        <v>2259.9963462599435</v>
      </c>
      <c r="H132" s="41">
        <f>IF(ISBLANK('3.1 Nominal capital stock'!H132),NA(),'3.1 Nominal capital stock'!H132/'Historical population and GDP'!$N129/'Historical population and GDP'!$K129)</f>
        <v>3406.2628317873432</v>
      </c>
      <c r="I132" s="41">
        <f>IF(ISBLANK('3.1 Nominal capital stock'!I132),NA(),'3.1 Nominal capital stock'!I132/'Historical population and GDP'!$N129/'Historical population and GDP'!$K129)</f>
        <v>2453.6316509519206</v>
      </c>
      <c r="J132" s="51">
        <f>IF(ISBLANK('3.1 Nominal capital stock'!J132),NA(),'3.1 Nominal capital stock'!J132/'Historical population and GDP'!$N129/'Historical population and GDP'!$K129)</f>
        <v>4352.1126636127701</v>
      </c>
      <c r="K132" s="41">
        <f>IF(ISBLANK('3.1 Nominal capital stock'!K132),NA(),'3.1 Nominal capital stock'!K132/'Historical population and GDP'!$N129/'Historical population and GDP'!$K129)</f>
        <v>1358.7694505866559</v>
      </c>
      <c r="L132" s="41">
        <f>IF(ISBLANK('3.1 Nominal capital stock'!L132),NA(),'3.1 Nominal capital stock'!L132/'Historical population and GDP'!$N129/'Historical population and GDP'!$K129)</f>
        <v>4161.9029580597453</v>
      </c>
      <c r="M132" s="41">
        <f>IF(ISBLANK('3.1 Nominal capital stock'!M132),NA(),'3.1 Nominal capital stock'!M132/'Historical population and GDP'!$N129/'Historical population and GDP'!$K129)</f>
        <v>3457.2963785275047</v>
      </c>
      <c r="N132" s="41">
        <f>IF(ISBLANK('3.1 Nominal capital stock'!N132),NA(),'3.1 Nominal capital stock'!N132/'Historical population and GDP'!$N129/'Historical population and GDP'!$K129)</f>
        <v>893.55243123772971</v>
      </c>
      <c r="O132" s="41"/>
      <c r="P132" s="41">
        <f>IF(ISBLANK('3.1 Nominal capital stock'!P132),NA(),'3.1 Nominal capital stock'!P132/'Historical population and GDP'!$N129/'Historical population and GDP'!$K129)</f>
        <v>19297.633356448081</v>
      </c>
      <c r="Q132" s="41">
        <f>IF(ISBLANK('3.1 Nominal capital stock'!Q132),NA(),'3.1 Nominal capital stock'!Q132/'Historical population and GDP'!$N129/'Historical population and GDP'!$K129)</f>
        <v>16677.265532976326</v>
      </c>
      <c r="R132" s="41">
        <f>IF(ISBLANK('3.1 Nominal capital stock'!R132),NA(),'3.1 Nominal capital stock'!R132/'Historical population and GDP'!$N129/'Historical population and GDP'!$K129)</f>
        <v>35974.898889424403</v>
      </c>
      <c r="S132" s="13"/>
      <c r="T132" s="13"/>
      <c r="U132" s="13"/>
      <c r="V132" s="13"/>
      <c r="W132" s="13"/>
      <c r="X132" s="13"/>
      <c r="Y132" s="13"/>
      <c r="Z132" s="13"/>
      <c r="AA132" s="24"/>
      <c r="AB132" s="24"/>
    </row>
    <row r="133" spans="1:28">
      <c r="A133" s="4">
        <f t="shared" si="1"/>
        <v>1995</v>
      </c>
      <c r="B133" s="41">
        <f>IF(ISBLANK('3.1 Nominal capital stock'!B133),NA(),'3.1 Nominal capital stock'!B133/'Historical population and GDP'!$N130/'Historical population and GDP'!$K130)</f>
        <v>3366.9386794125608</v>
      </c>
      <c r="C133" s="41">
        <f>IF(ISBLANK('3.1 Nominal capital stock'!C133),NA(),'3.1 Nominal capital stock'!C133/'Historical population and GDP'!$N130/'Historical population and GDP'!$K130)</f>
        <v>3031.2864356878381</v>
      </c>
      <c r="D133" s="41">
        <f>IF(ISBLANK('3.1 Nominal capital stock'!D133),NA(),'3.1 Nominal capital stock'!D133/'Historical population and GDP'!$N130/'Historical population and GDP'!$K130)</f>
        <v>6398.2251151003984</v>
      </c>
      <c r="E133" s="41">
        <f>IF(ISBLANK('3.1 Nominal capital stock'!E133),NA(),'3.1 Nominal capital stock'!E133/'Historical population and GDP'!$N130/'Historical population and GDP'!$K130)</f>
        <v>419.91309984601639</v>
      </c>
      <c r="F133" s="41">
        <f>IF(ISBLANK('3.1 Nominal capital stock'!F133),NA(),'3.1 Nominal capital stock'!F133/'Historical population and GDP'!$N130/'Historical population and GDP'!$K130)</f>
        <v>6608.2535629082877</v>
      </c>
      <c r="G133" s="41">
        <f>IF(ISBLANK('3.1 Nominal capital stock'!G133),NA(),'3.1 Nominal capital stock'!G133/'Historical population and GDP'!$N130/'Historical population and GDP'!$K130)</f>
        <v>2218.772769854515</v>
      </c>
      <c r="H133" s="41">
        <f>IF(ISBLANK('3.1 Nominal capital stock'!H133),NA(),'3.1 Nominal capital stock'!H133/'Historical population and GDP'!$N130/'Historical population and GDP'!$K130)</f>
        <v>3312.8518352189035</v>
      </c>
      <c r="I133" s="41">
        <f>IF(ISBLANK('3.1 Nominal capital stock'!I133),NA(),'3.1 Nominal capital stock'!I133/'Historical population and GDP'!$N130/'Historical population and GDP'!$K130)</f>
        <v>2439.9237338294133</v>
      </c>
      <c r="J133" s="51">
        <f>IF(ISBLANK('3.1 Nominal capital stock'!J133),NA(),'3.1 Nominal capital stock'!J133/'Historical population and GDP'!$N130/'Historical population and GDP'!$K130)</f>
        <v>4415.610621143529</v>
      </c>
      <c r="K133" s="41">
        <f>IF(ISBLANK('3.1 Nominal capital stock'!K133),NA(),'3.1 Nominal capital stock'!K133/'Historical population and GDP'!$N130/'Historical population and GDP'!$K130)</f>
        <v>1430.365973952431</v>
      </c>
      <c r="L133" s="41">
        <f>IF(ISBLANK('3.1 Nominal capital stock'!L133),NA(),'3.1 Nominal capital stock'!L133/'Historical population and GDP'!$N130/'Historical population and GDP'!$K130)</f>
        <v>4111.6592809739395</v>
      </c>
      <c r="M133" s="41">
        <f>IF(ISBLANK('3.1 Nominal capital stock'!M133),NA(),'3.1 Nominal capital stock'!M133/'Historical population and GDP'!$N130/'Historical population and GDP'!$K130)</f>
        <v>3485.4437184866774</v>
      </c>
      <c r="N133" s="41">
        <f>IF(ISBLANK('3.1 Nominal capital stock'!N133),NA(),'3.1 Nominal capital stock'!N133/'Historical population and GDP'!$N130/'Historical population and GDP'!$K130)</f>
        <v>941.23975442145422</v>
      </c>
      <c r="O133" s="41"/>
      <c r="P133" s="41">
        <f>IF(ISBLANK('3.1 Nominal capital stock'!P133),NA(),'3.1 Nominal capital stock'!P133/'Historical population and GDP'!$N130/'Historical population and GDP'!$K130)</f>
        <v>18958.016382928123</v>
      </c>
      <c r="Q133" s="41">
        <f>IF(ISBLANK('3.1 Nominal capital stock'!Q133),NA(),'3.1 Nominal capital stock'!Q133/'Historical population and GDP'!$N130/'Historical population and GDP'!$K130)</f>
        <v>16824.243082807443</v>
      </c>
      <c r="R133" s="41">
        <f>IF(ISBLANK('3.1 Nominal capital stock'!R133),NA(),'3.1 Nominal capital stock'!R133/'Historical population and GDP'!$N130/'Historical population and GDP'!$K130)</f>
        <v>35782.259465735566</v>
      </c>
      <c r="S133" s="13"/>
      <c r="T133" s="13"/>
      <c r="U133" s="13"/>
      <c r="V133" s="13"/>
      <c r="W133" s="13"/>
      <c r="X133" s="13"/>
      <c r="Y133" s="13"/>
      <c r="Z133" s="13"/>
      <c r="AA133" s="24"/>
      <c r="AB133" s="24"/>
    </row>
    <row r="134" spans="1:28">
      <c r="A134" s="4">
        <f t="shared" si="1"/>
        <v>1996</v>
      </c>
      <c r="B134" s="41">
        <f>IF(ISBLANK('3.1 Nominal capital stock'!B134),NA(),'3.1 Nominal capital stock'!B134/'Historical population and GDP'!$N131/'Historical population and GDP'!$K131)</f>
        <v>3332.0760963098114</v>
      </c>
      <c r="C134" s="41">
        <f>IF(ISBLANK('3.1 Nominal capital stock'!C134),NA(),'3.1 Nominal capital stock'!C134/'Historical population and GDP'!$N131/'Historical population and GDP'!$K131)</f>
        <v>3025.0472784292474</v>
      </c>
      <c r="D134" s="41">
        <f>IF(ISBLANK('3.1 Nominal capital stock'!D134),NA(),'3.1 Nominal capital stock'!D134/'Historical population and GDP'!$N131/'Historical population and GDP'!$K131)</f>
        <v>6357.1233747390588</v>
      </c>
      <c r="E134" s="41">
        <f>IF(ISBLANK('3.1 Nominal capital stock'!E134),NA(),'3.1 Nominal capital stock'!E134/'Historical population and GDP'!$N131/'Historical population and GDP'!$K131)</f>
        <v>409.97300788994778</v>
      </c>
      <c r="F134" s="41">
        <f>IF(ISBLANK('3.1 Nominal capital stock'!F134),NA(),'3.1 Nominal capital stock'!F134/'Historical population and GDP'!$N131/'Historical population and GDP'!$K131)</f>
        <v>6526.2409388846936</v>
      </c>
      <c r="G134" s="41">
        <f>IF(ISBLANK('3.1 Nominal capital stock'!G134),NA(),'3.1 Nominal capital stock'!G134/'Historical population and GDP'!$N131/'Historical population and GDP'!$K131)</f>
        <v>2201.5077409289688</v>
      </c>
      <c r="H134" s="41">
        <f>IF(ISBLANK('3.1 Nominal capital stock'!H134),NA(),'3.1 Nominal capital stock'!H134/'Historical population and GDP'!$N131/'Historical population and GDP'!$K131)</f>
        <v>3703.2127823790211</v>
      </c>
      <c r="I134" s="41">
        <f>IF(ISBLANK('3.1 Nominal capital stock'!I134),NA(),'3.1 Nominal capital stock'!I134/'Historical population and GDP'!$N131/'Historical population and GDP'!$K131)</f>
        <v>2418.9188811786039</v>
      </c>
      <c r="J134" s="51">
        <f>IF(ISBLANK('3.1 Nominal capital stock'!J134),NA(),'3.1 Nominal capital stock'!J134/'Historical population and GDP'!$N131/'Historical population and GDP'!$K131)</f>
        <v>4371.9640983758782</v>
      </c>
      <c r="K134" s="41">
        <f>IF(ISBLANK('3.1 Nominal capital stock'!K134),NA(),'3.1 Nominal capital stock'!K134/'Historical population and GDP'!$N131/'Historical population and GDP'!$K131)</f>
        <v>1511.5722648260835</v>
      </c>
      <c r="L134" s="41">
        <f>IF(ISBLANK('3.1 Nominal capital stock'!L134),NA(),'3.1 Nominal capital stock'!L134/'Historical population and GDP'!$N131/'Historical population and GDP'!$K131)</f>
        <v>4111.3591066987319</v>
      </c>
      <c r="M134" s="41">
        <f>IF(ISBLANK('3.1 Nominal capital stock'!M134),NA(),'3.1 Nominal capital stock'!M134/'Historical population and GDP'!$N131/'Historical population and GDP'!$K131)</f>
        <v>3378.4081968226251</v>
      </c>
      <c r="N134" s="41">
        <f>IF(ISBLANK('3.1 Nominal capital stock'!N134),NA(),'3.1 Nominal capital stock'!N134/'Historical population and GDP'!$N131/'Historical population and GDP'!$K131)</f>
        <v>1012.4463600911427</v>
      </c>
      <c r="O134" s="41"/>
      <c r="P134" s="41">
        <f>IF(ISBLANK('3.1 Nominal capital stock'!P134),NA(),'3.1 Nominal capital stock'!P134/'Historical population and GDP'!$N131/'Historical population and GDP'!$K131)</f>
        <v>19198.057844821691</v>
      </c>
      <c r="Q134" s="41">
        <f>IF(ISBLANK('3.1 Nominal capital stock'!Q134),NA(),'3.1 Nominal capital stock'!Q134/'Historical population and GDP'!$N131/'Historical population and GDP'!$K131)</f>
        <v>16804.668907993066</v>
      </c>
      <c r="R134" s="41">
        <f>IF(ISBLANK('3.1 Nominal capital stock'!R134),NA(),'3.1 Nominal capital stock'!R134/'Historical population and GDP'!$N131/'Historical population and GDP'!$K131)</f>
        <v>36002.726752814749</v>
      </c>
      <c r="S134" s="13"/>
      <c r="T134" s="13"/>
      <c r="U134" s="13"/>
      <c r="V134" s="13"/>
      <c r="W134" s="13"/>
      <c r="X134" s="13"/>
      <c r="Y134" s="13"/>
      <c r="Z134" s="13"/>
      <c r="AA134" s="24"/>
      <c r="AB134" s="24"/>
    </row>
    <row r="135" spans="1:28">
      <c r="A135" s="4">
        <f t="shared" si="1"/>
        <v>1997</v>
      </c>
      <c r="B135" s="41">
        <f>IF(ISBLANK('3.1 Nominal capital stock'!B135),NA(),'3.1 Nominal capital stock'!B135/'Historical population and GDP'!$N132/'Historical population and GDP'!$K132)</f>
        <v>3312.9697449366909</v>
      </c>
      <c r="C135" s="41">
        <f>IF(ISBLANK('3.1 Nominal capital stock'!C135),NA(),'3.1 Nominal capital stock'!C135/'Historical population and GDP'!$N132/'Historical population and GDP'!$K132)</f>
        <v>3024.9060869105779</v>
      </c>
      <c r="D135" s="41">
        <f>IF(ISBLANK('3.1 Nominal capital stock'!D135),NA(),'3.1 Nominal capital stock'!D135/'Historical population and GDP'!$N132/'Historical population and GDP'!$K132)</f>
        <v>6337.8758318472692</v>
      </c>
      <c r="E135" s="41">
        <f>IF(ISBLANK('3.1 Nominal capital stock'!E135),NA(),'3.1 Nominal capital stock'!E135/'Historical population and GDP'!$N132/'Historical population and GDP'!$K132)</f>
        <v>407.91813197433623</v>
      </c>
      <c r="F135" s="41">
        <f>IF(ISBLANK('3.1 Nominal capital stock'!F135),NA(),'3.1 Nominal capital stock'!F135/'Historical population and GDP'!$N132/'Historical population and GDP'!$K132)</f>
        <v>6671.7869874621565</v>
      </c>
      <c r="G135" s="41">
        <f>IF(ISBLANK('3.1 Nominal capital stock'!G135),NA(),'3.1 Nominal capital stock'!G135/'Historical population and GDP'!$N132/'Historical population and GDP'!$K132)</f>
        <v>2233.5143265985212</v>
      </c>
      <c r="H135" s="41">
        <f>IF(ISBLANK('3.1 Nominal capital stock'!H135),NA(),'3.1 Nominal capital stock'!H135/'Historical population and GDP'!$N132/'Historical population and GDP'!$K132)</f>
        <v>3916.0924378114582</v>
      </c>
      <c r="I135" s="41">
        <f>IF(ISBLANK('3.1 Nominal capital stock'!I135),NA(),'3.1 Nominal capital stock'!I135/'Historical population and GDP'!$N132/'Historical population and GDP'!$K132)</f>
        <v>2379.9450351769883</v>
      </c>
      <c r="J135" s="51">
        <f>IF(ISBLANK('3.1 Nominal capital stock'!J135),NA(),'3.1 Nominal capital stock'!J135/'Historical population and GDP'!$N132/'Historical population and GDP'!$K132)</f>
        <v>4377.3202173683949</v>
      </c>
      <c r="K135" s="41">
        <f>IF(ISBLANK('3.1 Nominal capital stock'!K135),NA(),'3.1 Nominal capital stock'!K135/'Historical population and GDP'!$N132/'Historical population and GDP'!$K132)</f>
        <v>1609.0977913841728</v>
      </c>
      <c r="L135" s="41">
        <f>IF(ISBLANK('3.1 Nominal capital stock'!L135),NA(),'3.1 Nominal capital stock'!L135/'Historical population and GDP'!$N132/'Historical population and GDP'!$K132)</f>
        <v>4120.1644757176437</v>
      </c>
      <c r="M135" s="41">
        <f>IF(ISBLANK('3.1 Nominal capital stock'!M135),NA(),'3.1 Nominal capital stock'!M135/'Historical population and GDP'!$N132/'Historical population and GDP'!$K132)</f>
        <v>3187.1730571997768</v>
      </c>
      <c r="N135" s="41">
        <f>IF(ISBLANK('3.1 Nominal capital stock'!N135),NA(),'3.1 Nominal capital stock'!N135/'Historical population and GDP'!$N132/'Historical population and GDP'!$K132)</f>
        <v>1000.4525726710729</v>
      </c>
      <c r="O135" s="41"/>
      <c r="P135" s="41">
        <f>IF(ISBLANK('3.1 Nominal capital stock'!P135),NA(),'3.1 Nominal capital stock'!P135/'Historical population and GDP'!$N132/'Historical population and GDP'!$K132)</f>
        <v>19567.187715693744</v>
      </c>
      <c r="Q135" s="41">
        <f>IF(ISBLANK('3.1 Nominal capital stock'!Q135),NA(),'3.1 Nominal capital stock'!Q135/'Historical population and GDP'!$N132/'Historical population and GDP'!$K132)</f>
        <v>16674.15314951805</v>
      </c>
      <c r="R135" s="41">
        <f>IF(ISBLANK('3.1 Nominal capital stock'!R135),NA(),'3.1 Nominal capital stock'!R135/'Historical population and GDP'!$N132/'Historical population and GDP'!$K132)</f>
        <v>36241.340865211787</v>
      </c>
      <c r="S135" s="13"/>
      <c r="T135" s="13"/>
      <c r="U135" s="13"/>
      <c r="V135" s="13"/>
      <c r="W135" s="13"/>
      <c r="X135" s="13"/>
      <c r="Y135" s="13"/>
      <c r="Z135" s="13"/>
      <c r="AA135" s="24"/>
      <c r="AB135" s="24"/>
    </row>
    <row r="136" spans="1:28">
      <c r="A136" s="4">
        <f t="shared" si="1"/>
        <v>1998</v>
      </c>
      <c r="B136" s="41">
        <f>IF(ISBLANK('3.1 Nominal capital stock'!B136),NA(),'3.1 Nominal capital stock'!B136/'Historical population and GDP'!$N133/'Historical population and GDP'!$K133)</f>
        <v>3342.1716335121632</v>
      </c>
      <c r="C136" s="41">
        <f>IF(ISBLANK('3.1 Nominal capital stock'!C136),NA(),'3.1 Nominal capital stock'!C136/'Historical population and GDP'!$N133/'Historical population and GDP'!$K133)</f>
        <v>3101.2045729589731</v>
      </c>
      <c r="D136" s="41">
        <f>IF(ISBLANK('3.1 Nominal capital stock'!D136),NA(),'3.1 Nominal capital stock'!D136/'Historical population and GDP'!$N133/'Historical population and GDP'!$K133)</f>
        <v>6443.3762064711364</v>
      </c>
      <c r="E136" s="41">
        <f>IF(ISBLANK('3.1 Nominal capital stock'!E136),NA(),'3.1 Nominal capital stock'!E136/'Historical population and GDP'!$N133/'Historical population and GDP'!$K133)</f>
        <v>407.50055795690434</v>
      </c>
      <c r="F136" s="41">
        <f>IF(ISBLANK('3.1 Nominal capital stock'!F136),NA(),'3.1 Nominal capital stock'!F136/'Historical population and GDP'!$N133/'Historical population and GDP'!$K133)</f>
        <v>7042.9020268613085</v>
      </c>
      <c r="G136" s="41">
        <f>IF(ISBLANK('3.1 Nominal capital stock'!G136),NA(),'3.1 Nominal capital stock'!G136/'Historical population and GDP'!$N133/'Historical population and GDP'!$K133)</f>
        <v>2311.2971217018403</v>
      </c>
      <c r="H136" s="41">
        <f>IF(ISBLANK('3.1 Nominal capital stock'!H136),NA(),'3.1 Nominal capital stock'!H136/'Historical population and GDP'!$N133/'Historical population and GDP'!$K133)</f>
        <v>4118.4225343103935</v>
      </c>
      <c r="I136" s="41">
        <f>IF(ISBLANK('3.1 Nominal capital stock'!I136),NA(),'3.1 Nominal capital stock'!I136/'Historical population and GDP'!$N133/'Historical population and GDP'!$K133)</f>
        <v>2350.0564088098304</v>
      </c>
      <c r="J136" s="51">
        <f>IF(ISBLANK('3.1 Nominal capital stock'!J136),NA(),'3.1 Nominal capital stock'!J136/'Historical population and GDP'!$N133/'Historical population and GDP'!$K133)</f>
        <v>4368.654767348733</v>
      </c>
      <c r="K136" s="41">
        <f>IF(ISBLANK('3.1 Nominal capital stock'!K136),NA(),'3.1 Nominal capital stock'!K136/'Historical population and GDP'!$N133/'Historical population and GDP'!$K133)</f>
        <v>1729.0224953519528</v>
      </c>
      <c r="L136" s="41">
        <f>IF(ISBLANK('3.1 Nominal capital stock'!L136),NA(),'3.1 Nominal capital stock'!L136/'Historical population and GDP'!$N133/'Historical population and GDP'!$K133)</f>
        <v>4530.9206927927798</v>
      </c>
      <c r="M136" s="41">
        <f>IF(ISBLANK('3.1 Nominal capital stock'!M136),NA(),'3.1 Nominal capital stock'!M136/'Historical population and GDP'!$N133/'Historical population and GDP'!$K133)</f>
        <v>2977.8804417643701</v>
      </c>
      <c r="N136" s="41">
        <f>IF(ISBLANK('3.1 Nominal capital stock'!N136),NA(),'3.1 Nominal capital stock'!N136/'Historical population and GDP'!$N133/'Historical population and GDP'!$K133)</f>
        <v>1069.6887645193942</v>
      </c>
      <c r="O136" s="41"/>
      <c r="P136" s="41">
        <f>IF(ISBLANK('3.1 Nominal capital stock'!P136),NA(),'3.1 Nominal capital stock'!P136/'Historical population and GDP'!$N133/'Historical population and GDP'!$K133)</f>
        <v>20323.498447301583</v>
      </c>
      <c r="Q136" s="41">
        <f>IF(ISBLANK('3.1 Nominal capital stock'!Q136),NA(),'3.1 Nominal capital stock'!Q136/'Historical population and GDP'!$N133/'Historical population and GDP'!$K133)</f>
        <v>17026.223570587063</v>
      </c>
      <c r="R136" s="41">
        <f>IF(ISBLANK('3.1 Nominal capital stock'!R136),NA(),'3.1 Nominal capital stock'!R136/'Historical population and GDP'!$N133/'Historical population and GDP'!$K133)</f>
        <v>37349.722017888642</v>
      </c>
      <c r="S136" s="13"/>
      <c r="T136" s="13"/>
      <c r="U136" s="13"/>
      <c r="V136" s="13"/>
      <c r="W136" s="13"/>
      <c r="X136" s="13"/>
      <c r="Y136" s="13"/>
      <c r="Z136" s="13"/>
      <c r="AA136" s="24"/>
      <c r="AB136" s="24"/>
    </row>
    <row r="137" spans="1:28">
      <c r="A137" s="4">
        <f t="shared" ref="A137:A161" si="2">A136+1</f>
        <v>1999</v>
      </c>
      <c r="B137" s="41">
        <f>IF(ISBLANK('3.1 Nominal capital stock'!B137),NA(),'3.1 Nominal capital stock'!B137/'Historical population and GDP'!$N134/'Historical population and GDP'!$K134)</f>
        <v>3399.9337905210309</v>
      </c>
      <c r="C137" s="41">
        <f>IF(ISBLANK('3.1 Nominal capital stock'!C137),NA(),'3.1 Nominal capital stock'!C137/'Historical population and GDP'!$N134/'Historical population and GDP'!$K134)</f>
        <v>3174.4922722118781</v>
      </c>
      <c r="D137" s="41">
        <f>IF(ISBLANK('3.1 Nominal capital stock'!D137),NA(),'3.1 Nominal capital stock'!D137/'Historical population and GDP'!$N134/'Historical population and GDP'!$K134)</f>
        <v>6574.4260627329086</v>
      </c>
      <c r="E137" s="41">
        <f>IF(ISBLANK('3.1 Nominal capital stock'!E137),NA(),'3.1 Nominal capital stock'!E137/'Historical population and GDP'!$N134/'Historical population and GDP'!$K134)</f>
        <v>409.19649039227494</v>
      </c>
      <c r="F137" s="41">
        <f>IF(ISBLANK('3.1 Nominal capital stock'!F137),NA(),'3.1 Nominal capital stock'!F137/'Historical population and GDP'!$N134/'Historical population and GDP'!$K134)</f>
        <v>7111.6605148731478</v>
      </c>
      <c r="G137" s="41">
        <f>IF(ISBLANK('3.1 Nominal capital stock'!G137),NA(),'3.1 Nominal capital stock'!G137/'Historical population and GDP'!$N134/'Historical population and GDP'!$K134)</f>
        <v>2452.7362133478237</v>
      </c>
      <c r="H137" s="41">
        <f>IF(ISBLANK('3.1 Nominal capital stock'!H137),NA(),'3.1 Nominal capital stock'!H137/'Historical population and GDP'!$N134/'Historical population and GDP'!$K134)</f>
        <v>4178.7741998602196</v>
      </c>
      <c r="I137" s="41">
        <f>IF(ISBLANK('3.1 Nominal capital stock'!I137),NA(),'3.1 Nominal capital stock'!I137/'Historical population and GDP'!$N134/'Historical population and GDP'!$K134)</f>
        <v>2331.2755567432332</v>
      </c>
      <c r="J137" s="51">
        <f>IF(ISBLANK('3.1 Nominal capital stock'!J137),NA(),'3.1 Nominal capital stock'!J137/'Historical population and GDP'!$N134/'Historical population and GDP'!$K134)</f>
        <v>4410.2957609807345</v>
      </c>
      <c r="K137" s="41">
        <f>IF(ISBLANK('3.1 Nominal capital stock'!K137),NA(),'3.1 Nominal capital stock'!K137/'Historical population and GDP'!$N134/'Historical population and GDP'!$K134)</f>
        <v>1841.5535490060752</v>
      </c>
      <c r="L137" s="41">
        <f>IF(ISBLANK('3.1 Nominal capital stock'!L137),NA(),'3.1 Nominal capital stock'!L137/'Historical population and GDP'!$N134/'Historical population and GDP'!$K134)</f>
        <v>4627.991118865566</v>
      </c>
      <c r="M137" s="41">
        <f>IF(ISBLANK('3.1 Nominal capital stock'!M137),NA(),'3.1 Nominal capital stock'!M137/'Historical population and GDP'!$N134/'Historical population and GDP'!$K134)</f>
        <v>2763.2484472551764</v>
      </c>
      <c r="N137" s="41">
        <f>IF(ISBLANK('3.1 Nominal capital stock'!N137),NA(),'3.1 Nominal capital stock'!N137/'Historical population and GDP'!$N134/'Historical population and GDP'!$K134)</f>
        <v>1117.2371404789931</v>
      </c>
      <c r="O137" s="41"/>
      <c r="P137" s="41">
        <f>IF(ISBLANK('3.1 Nominal capital stock'!P137),NA(),'3.1 Nominal capital stock'!P137/'Historical population and GDP'!$N134/'Historical population and GDP'!$K134)</f>
        <v>20726.793481206376</v>
      </c>
      <c r="Q137" s="41">
        <f>IF(ISBLANK('3.1 Nominal capital stock'!Q137),NA(),'3.1 Nominal capital stock'!Q137/'Historical population and GDP'!$N134/'Historical population and GDP'!$K134)</f>
        <v>17091.601573329779</v>
      </c>
      <c r="R137" s="41">
        <f>IF(ISBLANK('3.1 Nominal capital stock'!R137),NA(),'3.1 Nominal capital stock'!R137/'Historical population and GDP'!$N134/'Historical population and GDP'!$K134)</f>
        <v>37818.395054536151</v>
      </c>
      <c r="S137" s="13"/>
      <c r="T137" s="13"/>
      <c r="U137" s="13"/>
      <c r="V137" s="13"/>
      <c r="W137" s="13"/>
      <c r="X137" s="13"/>
      <c r="Y137" s="13"/>
      <c r="Z137" s="13"/>
      <c r="AA137" s="24"/>
      <c r="AB137" s="24"/>
    </row>
    <row r="138" spans="1:28">
      <c r="A138" s="4">
        <f t="shared" si="2"/>
        <v>2000</v>
      </c>
      <c r="B138" s="41">
        <f>IF(ISBLANK('3.1 Nominal capital stock'!B138),NA(),'3.1 Nominal capital stock'!B138/'Historical population and GDP'!$N135/'Historical population and GDP'!$K135)</f>
        <v>3529.9098927526707</v>
      </c>
      <c r="C138" s="41">
        <f>IF(ISBLANK('3.1 Nominal capital stock'!C138),NA(),'3.1 Nominal capital stock'!C138/'Historical population and GDP'!$N135/'Historical population and GDP'!$K135)</f>
        <v>3344.0375745420315</v>
      </c>
      <c r="D138" s="41">
        <f>IF(ISBLANK('3.1 Nominal capital stock'!D138),NA(),'3.1 Nominal capital stock'!D138/'Historical population and GDP'!$N135/'Historical population and GDP'!$K135)</f>
        <v>6873.9474672947017</v>
      </c>
      <c r="E138" s="41">
        <f>IF(ISBLANK('3.1 Nominal capital stock'!E138),NA(),'3.1 Nominal capital stock'!E138/'Historical population and GDP'!$N135/'Historical population and GDP'!$K135)</f>
        <v>411.77151894565441</v>
      </c>
      <c r="F138" s="41">
        <f>IF(ISBLANK('3.1 Nominal capital stock'!F138),NA(),'3.1 Nominal capital stock'!F138/'Historical population and GDP'!$N135/'Historical population and GDP'!$K135)</f>
        <v>7344.8249757009553</v>
      </c>
      <c r="G138" s="41">
        <f>IF(ISBLANK('3.1 Nominal capital stock'!G138),NA(),'3.1 Nominal capital stock'!G138/'Historical population and GDP'!$N135/'Historical population and GDP'!$K135)</f>
        <v>2694.7738421746276</v>
      </c>
      <c r="H138" s="41">
        <f>IF(ISBLANK('3.1 Nominal capital stock'!H138),NA(),'3.1 Nominal capital stock'!H138/'Historical population and GDP'!$N135/'Historical population and GDP'!$K135)</f>
        <v>4367.6677892642983</v>
      </c>
      <c r="I138" s="41">
        <f>IF(ISBLANK('3.1 Nominal capital stock'!I138),NA(),'3.1 Nominal capital stock'!I138/'Historical population and GDP'!$N135/'Historical population and GDP'!$K135)</f>
        <v>2388.5613390780914</v>
      </c>
      <c r="J138" s="51">
        <f>IF(ISBLANK('3.1 Nominal capital stock'!J138),NA(),'3.1 Nominal capital stock'!J138/'Historical population and GDP'!$N135/'Historical population and GDP'!$K135)</f>
        <v>4565.6646525782207</v>
      </c>
      <c r="K138" s="41">
        <f>IF(ISBLANK('3.1 Nominal capital stock'!K138),NA(),'3.1 Nominal capital stock'!K138/'Historical population and GDP'!$N135/'Historical population and GDP'!$K135)</f>
        <v>1977.4594263993793</v>
      </c>
      <c r="L138" s="41">
        <f>IF(ISBLANK('3.1 Nominal capital stock'!L138),NA(),'3.1 Nominal capital stock'!L138/'Historical population and GDP'!$N135/'Historical population and GDP'!$K135)</f>
        <v>5077.0933088806423</v>
      </c>
      <c r="M138" s="41">
        <f>IF(ISBLANK('3.1 Nominal capital stock'!M138),NA(),'3.1 Nominal capital stock'!M138/'Historical population and GDP'!$N135/'Historical population and GDP'!$K135)</f>
        <v>2390.2405454917021</v>
      </c>
      <c r="N138" s="41">
        <f>IF(ISBLANK('3.1 Nominal capital stock'!N138),NA(),'3.1 Nominal capital stock'!N138/'Historical population and GDP'!$N135/'Historical population and GDP'!$K135)</f>
        <v>1173.6448578008392</v>
      </c>
      <c r="O138" s="41"/>
      <c r="P138" s="41">
        <f>IF(ISBLANK('3.1 Nominal capital stock'!P138),NA(),'3.1 Nominal capital stock'!P138/'Historical population and GDP'!$N135/'Historical population and GDP'!$K135)</f>
        <v>21692.985593380236</v>
      </c>
      <c r="Q138" s="41">
        <f>IF(ISBLANK('3.1 Nominal capital stock'!Q138),NA(),'3.1 Nominal capital stock'!Q138/'Historical population and GDP'!$N135/'Historical population and GDP'!$K135)</f>
        <v>17572.664130228877</v>
      </c>
      <c r="R138" s="41">
        <f>IF(ISBLANK('3.1 Nominal capital stock'!R138),NA(),'3.1 Nominal capital stock'!R138/'Historical population and GDP'!$N135/'Historical population and GDP'!$K135)</f>
        <v>39265.649723609116</v>
      </c>
      <c r="S138" s="13"/>
      <c r="T138" s="13"/>
      <c r="U138" s="13"/>
      <c r="V138" s="13"/>
      <c r="W138" s="13"/>
      <c r="X138" s="13"/>
      <c r="Y138" s="13"/>
      <c r="Z138" s="13"/>
      <c r="AA138" s="24"/>
      <c r="AB138" s="24"/>
    </row>
    <row r="139" spans="1:28">
      <c r="A139" s="4">
        <f t="shared" si="2"/>
        <v>2001</v>
      </c>
      <c r="B139" s="41">
        <f>IF(ISBLANK('3.1 Nominal capital stock'!B139),NA(),'3.1 Nominal capital stock'!B139/'Historical population and GDP'!$N136/'Historical population and GDP'!$K136)</f>
        <v>3625.3113807929371</v>
      </c>
      <c r="C139" s="41">
        <f>IF(ISBLANK('3.1 Nominal capital stock'!C139),NA(),'3.1 Nominal capital stock'!C139/'Historical population and GDP'!$N136/'Historical population and GDP'!$K136)</f>
        <v>3547.2399611667565</v>
      </c>
      <c r="D139" s="41">
        <f>IF(ISBLANK('3.1 Nominal capital stock'!D139),NA(),'3.1 Nominal capital stock'!D139/'Historical population and GDP'!$N136/'Historical population and GDP'!$K136)</f>
        <v>7172.5513419596928</v>
      </c>
      <c r="E139" s="41">
        <f>IF(ISBLANK('3.1 Nominal capital stock'!E139),NA(),'3.1 Nominal capital stock'!E139/'Historical population and GDP'!$N136/'Historical population and GDP'!$K136)</f>
        <v>418.61162120781546</v>
      </c>
      <c r="F139" s="41">
        <f>IF(ISBLANK('3.1 Nominal capital stock'!F139),NA(),'3.1 Nominal capital stock'!F139/'Historical population and GDP'!$N136/'Historical population and GDP'!$K136)</f>
        <v>7449.565021094747</v>
      </c>
      <c r="G139" s="41">
        <f>IF(ISBLANK('3.1 Nominal capital stock'!G139),NA(),'3.1 Nominal capital stock'!G139/'Historical population and GDP'!$N136/'Historical population and GDP'!$K136)</f>
        <v>2924.8920025049019</v>
      </c>
      <c r="H139" s="41">
        <f>IF(ISBLANK('3.1 Nominal capital stock'!H139),NA(),'3.1 Nominal capital stock'!H139/'Historical population and GDP'!$N136/'Historical population and GDP'!$K136)</f>
        <v>4896.9655041138803</v>
      </c>
      <c r="I139" s="41">
        <f>IF(ISBLANK('3.1 Nominal capital stock'!I139),NA(),'3.1 Nominal capital stock'!I139/'Historical population and GDP'!$N136/'Historical population and GDP'!$K136)</f>
        <v>2438.772099691219</v>
      </c>
      <c r="J139" s="51">
        <f>IF(ISBLANK('3.1 Nominal capital stock'!J139),NA(),'3.1 Nominal capital stock'!J139/'Historical population and GDP'!$N136/'Historical population and GDP'!$K136)</f>
        <v>4517.1555770492669</v>
      </c>
      <c r="K139" s="41">
        <f>IF(ISBLANK('3.1 Nominal capital stock'!K139),NA(),'3.1 Nominal capital stock'!K139/'Historical population and GDP'!$N136/'Historical population and GDP'!$K136)</f>
        <v>1981.1666819246211</v>
      </c>
      <c r="L139" s="41">
        <f>IF(ISBLANK('3.1 Nominal capital stock'!L139),NA(),'3.1 Nominal capital stock'!L139/'Historical population and GDP'!$N136/'Historical population and GDP'!$K136)</f>
        <v>5030.6827564420591</v>
      </c>
      <c r="M139" s="41">
        <f>IF(ISBLANK('3.1 Nominal capital stock'!M139),NA(),'3.1 Nominal capital stock'!M139/'Historical population and GDP'!$N136/'Historical population and GDP'!$K136)</f>
        <v>2327.3392265375878</v>
      </c>
      <c r="N139" s="41">
        <f>IF(ISBLANK('3.1 Nominal capital stock'!N139),NA(),'3.1 Nominal capital stock'!N139/'Historical population and GDP'!$N136/'Historical population and GDP'!$K136)</f>
        <v>1222.5642221469973</v>
      </c>
      <c r="O139" s="41"/>
      <c r="P139" s="41">
        <f>IF(ISBLANK('3.1 Nominal capital stock'!P139),NA(),'3.1 Nominal capital stock'!P139/'Historical population and GDP'!$N136/'Historical population and GDP'!$K136)</f>
        <v>22862.58549088104</v>
      </c>
      <c r="Q139" s="41">
        <f>IF(ISBLANK('3.1 Nominal capital stock'!Q139),NA(),'3.1 Nominal capital stock'!Q139/'Historical population and GDP'!$N136/'Historical population and GDP'!$K136)</f>
        <v>17517.68056379175</v>
      </c>
      <c r="R139" s="41">
        <f>IF(ISBLANK('3.1 Nominal capital stock'!R139),NA(),'3.1 Nominal capital stock'!R139/'Historical population and GDP'!$N136/'Historical population and GDP'!$K136)</f>
        <v>40380.266054672786</v>
      </c>
      <c r="S139" s="13"/>
      <c r="T139" s="13"/>
      <c r="U139" s="13"/>
      <c r="V139" s="13"/>
      <c r="W139" s="13"/>
      <c r="X139" s="13"/>
      <c r="Y139" s="13"/>
      <c r="Z139" s="13"/>
      <c r="AA139" s="24"/>
      <c r="AB139" s="24"/>
    </row>
    <row r="140" spans="1:28">
      <c r="A140" s="4">
        <f t="shared" si="2"/>
        <v>2002</v>
      </c>
      <c r="B140" s="41">
        <f>IF(ISBLANK('3.1 Nominal capital stock'!B140),NA(),'3.1 Nominal capital stock'!B140/'Historical population and GDP'!$N137/'Historical population and GDP'!$K137)</f>
        <v>3642.6293263005909</v>
      </c>
      <c r="C140" s="41">
        <f>IF(ISBLANK('3.1 Nominal capital stock'!C140),NA(),'3.1 Nominal capital stock'!C140/'Historical population and GDP'!$N137/'Historical population and GDP'!$K137)</f>
        <v>3633.8417233081723</v>
      </c>
      <c r="D140" s="41">
        <f>IF(ISBLANK('3.1 Nominal capital stock'!D140),NA(),'3.1 Nominal capital stock'!D140/'Historical population and GDP'!$N137/'Historical population and GDP'!$K137)</f>
        <v>7276.4710496087628</v>
      </c>
      <c r="E140" s="41">
        <f>IF(ISBLANK('3.1 Nominal capital stock'!E140),NA(),'3.1 Nominal capital stock'!E140/'Historical population and GDP'!$N137/'Historical population and GDP'!$K137)</f>
        <v>395.34451558512012</v>
      </c>
      <c r="F140" s="41">
        <f>IF(ISBLANK('3.1 Nominal capital stock'!F140),NA(),'3.1 Nominal capital stock'!F140/'Historical population and GDP'!$N137/'Historical population and GDP'!$K137)</f>
        <v>7126.1871930235466</v>
      </c>
      <c r="G140" s="41">
        <f>IF(ISBLANK('3.1 Nominal capital stock'!G140),NA(),'3.1 Nominal capital stock'!G140/'Historical population and GDP'!$N137/'Historical population and GDP'!$K137)</f>
        <v>3079.2418281514797</v>
      </c>
      <c r="H140" s="41">
        <f>IF(ISBLANK('3.1 Nominal capital stock'!H140),NA(),'3.1 Nominal capital stock'!H140/'Historical population and GDP'!$N137/'Historical population and GDP'!$K137)</f>
        <v>4424.3444765358336</v>
      </c>
      <c r="I140" s="41">
        <f>IF(ISBLANK('3.1 Nominal capital stock'!I140),NA(),'3.1 Nominal capital stock'!I140/'Historical population and GDP'!$N137/'Historical population and GDP'!$K137)</f>
        <v>2422.1593544238194</v>
      </c>
      <c r="J140" s="51">
        <f>IF(ISBLANK('3.1 Nominal capital stock'!J140),NA(),'3.1 Nominal capital stock'!J140/'Historical population and GDP'!$N137/'Historical population and GDP'!$K137)</f>
        <v>4429.7248437431163</v>
      </c>
      <c r="K140" s="41">
        <f>IF(ISBLANK('3.1 Nominal capital stock'!K140),NA(),'3.1 Nominal capital stock'!K140/'Historical population and GDP'!$N137/'Historical population and GDP'!$K137)</f>
        <v>1976.1076249202279</v>
      </c>
      <c r="L140" s="41">
        <f>IF(ISBLANK('3.1 Nominal capital stock'!L140),NA(),'3.1 Nominal capital stock'!L140/'Historical population and GDP'!$N137/'Historical population and GDP'!$K137)</f>
        <v>4861.0846668591466</v>
      </c>
      <c r="M140" s="41">
        <f>IF(ISBLANK('3.1 Nominal capital stock'!M140),NA(),'3.1 Nominal capital stock'!M140/'Historical population and GDP'!$N137/'Historical population and GDP'!$K137)</f>
        <v>2225.2489498369182</v>
      </c>
      <c r="N140" s="41">
        <f>IF(ISBLANK('3.1 Nominal capital stock'!N140),NA(),'3.1 Nominal capital stock'!N140/'Historical population and GDP'!$N137/'Historical population and GDP'!$K137)</f>
        <v>1274.7480632160107</v>
      </c>
      <c r="O140" s="41"/>
      <c r="P140" s="41">
        <f>IF(ISBLANK('3.1 Nominal capital stock'!P140),NA(),'3.1 Nominal capital stock'!P140/'Historical population and GDP'!$N137/'Historical population and GDP'!$K137)</f>
        <v>22301.589062904743</v>
      </c>
      <c r="Q140" s="41">
        <f>IF(ISBLANK('3.1 Nominal capital stock'!Q140),NA(),'3.1 Nominal capital stock'!Q140/'Historical population and GDP'!$N137/'Historical population and GDP'!$K137)</f>
        <v>17189.073502999239</v>
      </c>
      <c r="R140" s="41">
        <f>IF(ISBLANK('3.1 Nominal capital stock'!R140),NA(),'3.1 Nominal capital stock'!R140/'Historical population and GDP'!$N137/'Historical population and GDP'!$K137)</f>
        <v>39490.662565903986</v>
      </c>
      <c r="S140" s="13"/>
      <c r="T140" s="13"/>
      <c r="U140" s="13"/>
      <c r="V140" s="13"/>
      <c r="W140" s="13"/>
      <c r="X140" s="13"/>
      <c r="Y140" s="13"/>
      <c r="Z140" s="13"/>
      <c r="AA140" s="24"/>
      <c r="AB140" s="24"/>
    </row>
    <row r="141" spans="1:28">
      <c r="A141" s="4">
        <f t="shared" si="2"/>
        <v>2003</v>
      </c>
      <c r="B141" s="41">
        <f>IF(ISBLANK('3.1 Nominal capital stock'!B141),NA(),'3.1 Nominal capital stock'!B141/'Historical population and GDP'!$N138/'Historical population and GDP'!$K138)</f>
        <v>3706.753912933983</v>
      </c>
      <c r="C141" s="41">
        <f>IF(ISBLANK('3.1 Nominal capital stock'!C141),NA(),'3.1 Nominal capital stock'!C141/'Historical population and GDP'!$N138/'Historical population and GDP'!$K138)</f>
        <v>3791.869192998483</v>
      </c>
      <c r="D141" s="41">
        <f>IF(ISBLANK('3.1 Nominal capital stock'!D141),NA(),'3.1 Nominal capital stock'!D141/'Historical population and GDP'!$N138/'Historical population and GDP'!$K138)</f>
        <v>7498.6231059324664</v>
      </c>
      <c r="E141" s="41">
        <f>IF(ISBLANK('3.1 Nominal capital stock'!E141),NA(),'3.1 Nominal capital stock'!E141/'Historical population and GDP'!$N138/'Historical population and GDP'!$K138)</f>
        <v>388.92569496069882</v>
      </c>
      <c r="F141" s="41">
        <f>IF(ISBLANK('3.1 Nominal capital stock'!F141),NA(),'3.1 Nominal capital stock'!F141/'Historical population and GDP'!$N138/'Historical population and GDP'!$K138)</f>
        <v>7291.8697701448473</v>
      </c>
      <c r="G141" s="41">
        <f>IF(ISBLANK('3.1 Nominal capital stock'!G141),NA(),'3.1 Nominal capital stock'!G141/'Historical population and GDP'!$N138/'Historical population and GDP'!$K138)</f>
        <v>3214.8120162647983</v>
      </c>
      <c r="H141" s="41">
        <f>IF(ISBLANK('3.1 Nominal capital stock'!H141),NA(),'3.1 Nominal capital stock'!H141/'Historical population and GDP'!$N138/'Historical population and GDP'!$K138)</f>
        <v>4384.0428575115611</v>
      </c>
      <c r="I141" s="41">
        <f>IF(ISBLANK('3.1 Nominal capital stock'!I141),NA(),'3.1 Nominal capital stock'!I141/'Historical population and GDP'!$N138/'Historical population and GDP'!$K138)</f>
        <v>2561.8574256970651</v>
      </c>
      <c r="J141" s="51">
        <f>IF(ISBLANK('3.1 Nominal capital stock'!J141),NA(),'3.1 Nominal capital stock'!J141/'Historical population and GDP'!$N138/'Historical population and GDP'!$K138)</f>
        <v>4540.5105831464753</v>
      </c>
      <c r="K141" s="41">
        <f>IF(ISBLANK('3.1 Nominal capital stock'!K141),NA(),'3.1 Nominal capital stock'!K141/'Historical population and GDP'!$N138/'Historical population and GDP'!$K138)</f>
        <v>2117.7501538564197</v>
      </c>
      <c r="L141" s="41">
        <f>IF(ISBLANK('3.1 Nominal capital stock'!L141),NA(),'3.1 Nominal capital stock'!L141/'Historical population and GDP'!$N138/'Historical population and GDP'!$K138)</f>
        <v>4720.0559959235043</v>
      </c>
      <c r="M141" s="41">
        <f>IF(ISBLANK('3.1 Nominal capital stock'!M141),NA(),'3.1 Nominal capital stock'!M141/'Historical population and GDP'!$N138/'Historical population and GDP'!$K138)</f>
        <v>2284.6942599498525</v>
      </c>
      <c r="N141" s="41">
        <f>IF(ISBLANK('3.1 Nominal capital stock'!N141),NA(),'3.1 Nominal capital stock'!N141/'Historical population and GDP'!$N138/'Historical population and GDP'!$K138)</f>
        <v>1377.9493065905008</v>
      </c>
      <c r="O141" s="41"/>
      <c r="P141" s="41">
        <f>IF(ISBLANK('3.1 Nominal capital stock'!P141),NA(),'3.1 Nominal capital stock'!P141/'Historical population and GDP'!$N138/'Historical population and GDP'!$K138)</f>
        <v>22778.273444814371</v>
      </c>
      <c r="Q141" s="41">
        <f>IF(ISBLANK('3.1 Nominal capital stock'!Q141),NA(),'3.1 Nominal capital stock'!Q141/'Historical population and GDP'!$N138/'Historical population and GDP'!$K138)</f>
        <v>17602.817725163819</v>
      </c>
      <c r="R141" s="41">
        <f>IF(ISBLANK('3.1 Nominal capital stock'!R141),NA(),'3.1 Nominal capital stock'!R141/'Historical population and GDP'!$N138/'Historical population and GDP'!$K138)</f>
        <v>40381.091169978194</v>
      </c>
      <c r="S141" s="13"/>
      <c r="T141" s="13"/>
      <c r="U141" s="13"/>
      <c r="V141" s="13"/>
      <c r="W141" s="13"/>
      <c r="X141" s="13"/>
      <c r="Y141" s="13"/>
      <c r="Z141" s="13"/>
      <c r="AA141" s="24"/>
      <c r="AB141" s="24"/>
    </row>
    <row r="142" spans="1:28">
      <c r="A142" s="4">
        <f t="shared" si="2"/>
        <v>2004</v>
      </c>
      <c r="B142" s="41">
        <f>IF(ISBLANK('3.1 Nominal capital stock'!B142),NA(),'3.1 Nominal capital stock'!B142/'Historical population and GDP'!$N139/'Historical population and GDP'!$K139)</f>
        <v>3818.7233730677312</v>
      </c>
      <c r="C142" s="41">
        <f>IF(ISBLANK('3.1 Nominal capital stock'!C142),NA(),'3.1 Nominal capital stock'!C142/'Historical population and GDP'!$N139/'Historical population and GDP'!$K139)</f>
        <v>4038.7173994619407</v>
      </c>
      <c r="D142" s="41">
        <f>IF(ISBLANK('3.1 Nominal capital stock'!D142),NA(),'3.1 Nominal capital stock'!D142/'Historical population and GDP'!$N139/'Historical population and GDP'!$K139)</f>
        <v>7857.4407725296724</v>
      </c>
      <c r="E142" s="41">
        <f>IF(ISBLANK('3.1 Nominal capital stock'!E142),NA(),'3.1 Nominal capital stock'!E142/'Historical population and GDP'!$N139/'Historical population and GDP'!$K139)</f>
        <v>399.73493673235379</v>
      </c>
      <c r="F142" s="41">
        <f>IF(ISBLANK('3.1 Nominal capital stock'!F142),NA(),'3.1 Nominal capital stock'!F142/'Historical population and GDP'!$N139/'Historical population and GDP'!$K139)</f>
        <v>7520.1523034362945</v>
      </c>
      <c r="G142" s="41">
        <f>IF(ISBLANK('3.1 Nominal capital stock'!G142),NA(),'3.1 Nominal capital stock'!G142/'Historical population and GDP'!$N139/'Historical population and GDP'!$K139)</f>
        <v>3444.0374203359106</v>
      </c>
      <c r="H142" s="41">
        <f>IF(ISBLANK('3.1 Nominal capital stock'!H142),NA(),'3.1 Nominal capital stock'!H142/'Historical population and GDP'!$N139/'Historical population and GDP'!$K139)</f>
        <v>4522.5954460077046</v>
      </c>
      <c r="I142" s="41">
        <f>IF(ISBLANK('3.1 Nominal capital stock'!I142),NA(),'3.1 Nominal capital stock'!I142/'Historical population and GDP'!$N139/'Historical population and GDP'!$K139)</f>
        <v>2724.2492056307715</v>
      </c>
      <c r="J142" s="51">
        <f>IF(ISBLANK('3.1 Nominal capital stock'!J142),NA(),'3.1 Nominal capital stock'!J142/'Historical population and GDP'!$N139/'Historical population and GDP'!$K139)</f>
        <v>4804.4418541476571</v>
      </c>
      <c r="K142" s="41">
        <f>IF(ISBLANK('3.1 Nominal capital stock'!K142),NA(),'3.1 Nominal capital stock'!K142/'Historical population and GDP'!$N139/'Historical population and GDP'!$K139)</f>
        <v>2286.9104185812721</v>
      </c>
      <c r="L142" s="41">
        <f>IF(ISBLANK('3.1 Nominal capital stock'!L142),NA(),'3.1 Nominal capital stock'!L142/'Historical population and GDP'!$N139/'Historical population and GDP'!$K139)</f>
        <v>4824.4357478822385</v>
      </c>
      <c r="M142" s="41">
        <f>IF(ISBLANK('3.1 Nominal capital stock'!M142),NA(),'3.1 Nominal capital stock'!M142/'Historical population and GDP'!$N139/'Historical population and GDP'!$K139)</f>
        <v>2370.853861932821</v>
      </c>
      <c r="N142" s="41">
        <f>IF(ISBLANK('3.1 Nominal capital stock'!N142),NA(),'3.1 Nominal capital stock'!N142/'Historical population and GDP'!$N139/'Historical population and GDP'!$K139)</f>
        <v>1450.6197268075675</v>
      </c>
      <c r="O142" s="41"/>
      <c r="P142" s="41">
        <f>IF(ISBLANK('3.1 Nominal capital stock'!P142),NA(),'3.1 Nominal capital stock'!P142/'Historical population and GDP'!$N139/'Historical population and GDP'!$K139)</f>
        <v>23743.960879041933</v>
      </c>
      <c r="Q142" s="41">
        <f>IF(ISBLANK('3.1 Nominal capital stock'!Q142),NA(),'3.1 Nominal capital stock'!Q142/'Historical population and GDP'!$N139/'Historical population and GDP'!$K139)</f>
        <v>18461.510814982328</v>
      </c>
      <c r="R142" s="41">
        <f>IF(ISBLANK('3.1 Nominal capital stock'!R142),NA(),'3.1 Nominal capital stock'!R142/'Historical population and GDP'!$N139/'Historical population and GDP'!$K139)</f>
        <v>42205.471694024265</v>
      </c>
      <c r="S142" s="13"/>
      <c r="T142" s="13"/>
      <c r="U142" s="13"/>
      <c r="V142" s="13"/>
      <c r="W142" s="13"/>
      <c r="X142" s="13"/>
      <c r="Y142" s="13"/>
      <c r="Z142" s="13"/>
      <c r="AA142" s="24"/>
      <c r="AB142" s="24"/>
    </row>
    <row r="143" spans="1:28">
      <c r="A143" s="4">
        <f t="shared" si="2"/>
        <v>2005</v>
      </c>
      <c r="B143" s="41">
        <f>IF(ISBLANK('3.1 Nominal capital stock'!B143),NA(),'3.1 Nominal capital stock'!B143/'Historical population and GDP'!$N140/'Historical population and GDP'!$K140)</f>
        <v>4035.5131714880681</v>
      </c>
      <c r="C143" s="41">
        <f>IF(ISBLANK('3.1 Nominal capital stock'!C143),NA(),'3.1 Nominal capital stock'!C143/'Historical population and GDP'!$N140/'Historical population and GDP'!$K140)</f>
        <v>4280.3957907059557</v>
      </c>
      <c r="D143" s="41">
        <f>IF(ISBLANK('3.1 Nominal capital stock'!D143),NA(),'3.1 Nominal capital stock'!D143/'Historical population and GDP'!$N140/'Historical population and GDP'!$K140)</f>
        <v>8315.9089621940257</v>
      </c>
      <c r="E143" s="41">
        <f>IF(ISBLANK('3.1 Nominal capital stock'!E143),NA(),'3.1 Nominal capital stock'!E143/'Historical population and GDP'!$N140/'Historical population and GDP'!$K140)</f>
        <v>573.48652305788892</v>
      </c>
      <c r="F143" s="41">
        <f>IF(ISBLANK('3.1 Nominal capital stock'!F143),NA(),'3.1 Nominal capital stock'!F143/'Historical population and GDP'!$N140/'Historical population and GDP'!$K140)</f>
        <v>7802.714383268195</v>
      </c>
      <c r="G143" s="41">
        <f>IF(ISBLANK('3.1 Nominal capital stock'!G143),NA(),'3.1 Nominal capital stock'!G143/'Historical population and GDP'!$N140/'Historical population and GDP'!$K140)</f>
        <v>3700.0542374435977</v>
      </c>
      <c r="H143" s="41">
        <f>IF(ISBLANK('3.1 Nominal capital stock'!H143),NA(),'3.1 Nominal capital stock'!H143/'Historical population and GDP'!$N140/'Historical population and GDP'!$K140)</f>
        <v>4573.002297236736</v>
      </c>
      <c r="I143" s="41">
        <f>IF(ISBLANK('3.1 Nominal capital stock'!I143),NA(),'3.1 Nominal capital stock'!I143/'Historical population and GDP'!$N140/'Historical population and GDP'!$K140)</f>
        <v>2859.9642470636704</v>
      </c>
      <c r="J143" s="51">
        <f>IF(ISBLANK('3.1 Nominal capital stock'!J143),NA(),'3.1 Nominal capital stock'!J143/'Historical population and GDP'!$N140/'Historical population and GDP'!$K140)</f>
        <v>5014.2351768683293</v>
      </c>
      <c r="K143" s="41">
        <f>IF(ISBLANK('3.1 Nominal capital stock'!K143),NA(),'3.1 Nominal capital stock'!K143/'Historical population and GDP'!$N140/'Historical population and GDP'!$K140)</f>
        <v>2447.8677172051548</v>
      </c>
      <c r="L143" s="41">
        <f>IF(ISBLANK('3.1 Nominal capital stock'!L143),NA(),'3.1 Nominal capital stock'!L143/'Historical population and GDP'!$N140/'Historical population and GDP'!$K140)</f>
        <v>5151.9143044172051</v>
      </c>
      <c r="M143" s="41">
        <f>IF(ISBLANK('3.1 Nominal capital stock'!M143),NA(),'3.1 Nominal capital stock'!M143/'Historical population and GDP'!$N140/'Historical population and GDP'!$K140)</f>
        <v>2504.608146221562</v>
      </c>
      <c r="N143" s="41">
        <f>IF(ISBLANK('3.1 Nominal capital stock'!N143),NA(),'3.1 Nominal capital stock'!N143/'Historical population and GDP'!$N140/'Historical population and GDP'!$K140)</f>
        <v>1506.2958579590181</v>
      </c>
      <c r="O143" s="41"/>
      <c r="P143" s="41">
        <f>IF(ISBLANK('3.1 Nominal capital stock'!P143),NA(),'3.1 Nominal capital stock'!P143/'Historical population and GDP'!$N140/'Historical population and GDP'!$K140)</f>
        <v>24965.166403200441</v>
      </c>
      <c r="Q143" s="41">
        <f>IF(ISBLANK('3.1 Nominal capital stock'!Q143),NA(),'3.1 Nominal capital stock'!Q143/'Historical population and GDP'!$N140/'Historical population and GDP'!$K140)</f>
        <v>19484.885449734942</v>
      </c>
      <c r="R143" s="41">
        <f>IF(ISBLANK('3.1 Nominal capital stock'!R143),NA(),'3.1 Nominal capital stock'!R143/'Historical population and GDP'!$N140/'Historical population and GDP'!$K140)</f>
        <v>44450.051852935379</v>
      </c>
      <c r="S143" s="13"/>
      <c r="T143" s="13"/>
      <c r="U143" s="13"/>
      <c r="V143" s="13"/>
      <c r="W143" s="13"/>
      <c r="X143" s="13"/>
      <c r="Y143" s="13"/>
      <c r="Z143" s="13"/>
      <c r="AA143" s="24"/>
      <c r="AB143" s="24"/>
    </row>
    <row r="144" spans="1:28">
      <c r="A144" s="4">
        <f t="shared" si="2"/>
        <v>2006</v>
      </c>
      <c r="B144" s="41">
        <f>IF(ISBLANK('3.1 Nominal capital stock'!B144),NA(),'3.1 Nominal capital stock'!B144/'Historical population and GDP'!$N141/'Historical population and GDP'!$K141)</f>
        <v>4350.9199407088863</v>
      </c>
      <c r="C144" s="41">
        <f>IF(ISBLANK('3.1 Nominal capital stock'!C144),NA(),'3.1 Nominal capital stock'!C144/'Historical population and GDP'!$N141/'Historical population and GDP'!$K141)</f>
        <v>4631.9548554667217</v>
      </c>
      <c r="D144" s="41">
        <f>IF(ISBLANK('3.1 Nominal capital stock'!D144),NA(),'3.1 Nominal capital stock'!D144/'Historical population and GDP'!$N141/'Historical population and GDP'!$K141)</f>
        <v>8982.8747961756089</v>
      </c>
      <c r="E144" s="41">
        <f>IF(ISBLANK('3.1 Nominal capital stock'!E144),NA(),'3.1 Nominal capital stock'!E144/'Historical population and GDP'!$N141/'Historical population and GDP'!$K141)</f>
        <v>616.6892869945583</v>
      </c>
      <c r="F144" s="41">
        <f>IF(ISBLANK('3.1 Nominal capital stock'!F144),NA(),'3.1 Nominal capital stock'!F144/'Historical population and GDP'!$N141/'Historical population and GDP'!$K141)</f>
        <v>8390.2408315297052</v>
      </c>
      <c r="G144" s="41">
        <f>IF(ISBLANK('3.1 Nominal capital stock'!G144),NA(),'3.1 Nominal capital stock'!G144/'Historical population and GDP'!$N141/'Historical population and GDP'!$K141)</f>
        <v>4156.0508765146687</v>
      </c>
      <c r="H144" s="41">
        <f>IF(ISBLANK('3.1 Nominal capital stock'!H144),NA(),'3.1 Nominal capital stock'!H144/'Historical population and GDP'!$N141/'Historical population and GDP'!$K141)</f>
        <v>4731.2782971035467</v>
      </c>
      <c r="I144" s="41">
        <f>IF(ISBLANK('3.1 Nominal capital stock'!I144),NA(),'3.1 Nominal capital stock'!I144/'Historical population and GDP'!$N141/'Historical population and GDP'!$K141)</f>
        <v>2984.5612186829244</v>
      </c>
      <c r="J144" s="51">
        <f>IF(ISBLANK('3.1 Nominal capital stock'!J144),NA(),'3.1 Nominal capital stock'!J144/'Historical population and GDP'!$N141/'Historical population and GDP'!$K141)</f>
        <v>5244.9896263311821</v>
      </c>
      <c r="K144" s="41">
        <f>IF(ISBLANK('3.1 Nominal capital stock'!K144),NA(),'3.1 Nominal capital stock'!K144/'Historical population and GDP'!$N141/'Historical population and GDP'!$K141)</f>
        <v>2566.3088666969343</v>
      </c>
      <c r="L144" s="41">
        <f>IF(ISBLANK('3.1 Nominal capital stock'!L144),NA(),'3.1 Nominal capital stock'!L144/'Historical population and GDP'!$N141/'Historical population and GDP'!$K141)</f>
        <v>5412.5020983339291</v>
      </c>
      <c r="M144" s="41">
        <f>IF(ISBLANK('3.1 Nominal capital stock'!M144),NA(),'3.1 Nominal capital stock'!M144/'Historical population and GDP'!$N141/'Historical population and GDP'!$K141)</f>
        <v>2551.555418870686</v>
      </c>
      <c r="N144" s="41">
        <f>IF(ISBLANK('3.1 Nominal capital stock'!N144),NA(),'3.1 Nominal capital stock'!N144/'Historical population and GDP'!$N141/'Historical population and GDP'!$K141)</f>
        <v>1553.7642087093004</v>
      </c>
      <c r="O144" s="41"/>
      <c r="P144" s="41">
        <f>IF(ISBLANK('3.1 Nominal capital stock'!P144),NA(),'3.1 Nominal capital stock'!P144/'Historical population and GDP'!$N141/'Historical population and GDP'!$K141)</f>
        <v>26877.134088318089</v>
      </c>
      <c r="Q144" s="41">
        <f>IF(ISBLANK('3.1 Nominal capital stock'!Q144),NA(),'3.1 Nominal capital stock'!Q144/'Historical population and GDP'!$N141/'Historical population and GDP'!$K141)</f>
        <v>20313.681437624957</v>
      </c>
      <c r="R144" s="41">
        <f>IF(ISBLANK('3.1 Nominal capital stock'!R144),NA(),'3.1 Nominal capital stock'!R144/'Historical population and GDP'!$N141/'Historical population and GDP'!$K141)</f>
        <v>47190.815525943042</v>
      </c>
      <c r="S144" s="13"/>
      <c r="T144" s="13"/>
      <c r="U144" s="13"/>
      <c r="V144" s="13"/>
      <c r="W144" s="13"/>
      <c r="X144" s="13"/>
      <c r="Y144" s="13"/>
      <c r="Z144" s="13"/>
      <c r="AA144" s="24"/>
      <c r="AB144" s="24"/>
    </row>
    <row r="145" spans="1:28">
      <c r="A145" s="4">
        <f t="shared" si="2"/>
        <v>2007</v>
      </c>
      <c r="B145" s="41">
        <f>IF(ISBLANK('3.1 Nominal capital stock'!B145),NA(),'3.1 Nominal capital stock'!B145/'Historical population and GDP'!$N142/'Historical population and GDP'!$K142)</f>
        <v>4688.3418223834287</v>
      </c>
      <c r="C145" s="41">
        <f>IF(ISBLANK('3.1 Nominal capital stock'!C145),NA(),'3.1 Nominal capital stock'!C145/'Historical population and GDP'!$N142/'Historical population and GDP'!$K142)</f>
        <v>4982.5561272337454</v>
      </c>
      <c r="D145" s="41">
        <f>IF(ISBLANK('3.1 Nominal capital stock'!D145),NA(),'3.1 Nominal capital stock'!D145/'Historical population and GDP'!$N142/'Historical population and GDP'!$K142)</f>
        <v>9670.8979496171742</v>
      </c>
      <c r="E145" s="41">
        <f>IF(ISBLANK('3.1 Nominal capital stock'!E145),NA(),'3.1 Nominal capital stock'!E145/'Historical population and GDP'!$N142/'Historical population and GDP'!$K142)</f>
        <v>588.3421628831519</v>
      </c>
      <c r="F145" s="41">
        <f>IF(ISBLANK('3.1 Nominal capital stock'!F145),NA(),'3.1 Nominal capital stock'!F145/'Historical population and GDP'!$N142/'Historical population and GDP'!$K142)</f>
        <v>8627.6006611462035</v>
      </c>
      <c r="G145" s="41">
        <f>IF(ISBLANK('3.1 Nominal capital stock'!G145),NA(),'3.1 Nominal capital stock'!G145/'Historical population and GDP'!$N142/'Historical population and GDP'!$K142)</f>
        <v>4506.2361733032139</v>
      </c>
      <c r="H145" s="41">
        <f>IF(ISBLANK('3.1 Nominal capital stock'!H145),NA(),'3.1 Nominal capital stock'!H145/'Historical population and GDP'!$N142/'Historical population and GDP'!$K142)</f>
        <v>4689.4579915244885</v>
      </c>
      <c r="I145" s="41">
        <f>IF(ISBLANK('3.1 Nominal capital stock'!I145),NA(),'3.1 Nominal capital stock'!I145/'Historical population and GDP'!$N142/'Historical population and GDP'!$K142)</f>
        <v>3052.4725081460379</v>
      </c>
      <c r="J145" s="51">
        <f>IF(ISBLANK('3.1 Nominal capital stock'!J145),NA(),'3.1 Nominal capital stock'!J145/'Historical population and GDP'!$N142/'Historical population and GDP'!$K142)</f>
        <v>5345.8836574647612</v>
      </c>
      <c r="K145" s="41">
        <f>IF(ISBLANK('3.1 Nominal capital stock'!K145),NA(),'3.1 Nominal capital stock'!K145/'Historical population and GDP'!$N142/'Historical population and GDP'!$K142)</f>
        <v>2592.5275918375578</v>
      </c>
      <c r="L145" s="41">
        <f>IF(ISBLANK('3.1 Nominal capital stock'!L145),NA(),'3.1 Nominal capital stock'!L145/'Historical population and GDP'!$N142/'Historical population and GDP'!$K142)</f>
        <v>5475.8683088553207</v>
      </c>
      <c r="M145" s="41">
        <f>IF(ISBLANK('3.1 Nominal capital stock'!M145),NA(),'3.1 Nominal capital stock'!M145/'Historical population and GDP'!$N142/'Historical population and GDP'!$K142)</f>
        <v>2650.2475287524508</v>
      </c>
      <c r="N145" s="41">
        <f>IF(ISBLANK('3.1 Nominal capital stock'!N145),NA(),'3.1 Nominal capital stock'!N145/'Historical population and GDP'!$N142/'Historical population and GDP'!$K142)</f>
        <v>1584.629672007824</v>
      </c>
      <c r="O145" s="41"/>
      <c r="P145" s="41">
        <f>IF(ISBLANK('3.1 Nominal capital stock'!P145),NA(),'3.1 Nominal capital stock'!P145/'Historical population and GDP'!$N142/'Historical population and GDP'!$K142)</f>
        <v>28082.534938474233</v>
      </c>
      <c r="Q145" s="41">
        <f>IF(ISBLANK('3.1 Nominal capital stock'!Q145),NA(),'3.1 Nominal capital stock'!Q145/'Historical population and GDP'!$N142/'Historical population and GDP'!$K142)</f>
        <v>20701.629267063956</v>
      </c>
      <c r="R145" s="41">
        <f>IF(ISBLANK('3.1 Nominal capital stock'!R145),NA(),'3.1 Nominal capital stock'!R145/'Historical population and GDP'!$N142/'Historical population and GDP'!$K142)</f>
        <v>48784.164205538182</v>
      </c>
      <c r="S145" s="13"/>
      <c r="T145" s="13"/>
      <c r="U145" s="13"/>
      <c r="V145" s="13"/>
      <c r="W145" s="13"/>
      <c r="X145" s="13"/>
      <c r="Y145" s="13"/>
      <c r="Z145" s="13"/>
      <c r="AA145" s="24"/>
      <c r="AB145" s="24"/>
    </row>
    <row r="146" spans="1:28">
      <c r="A146" s="4">
        <f t="shared" si="2"/>
        <v>2008</v>
      </c>
      <c r="B146" s="41">
        <f>IF(ISBLANK('3.1 Nominal capital stock'!B146),NA(),'3.1 Nominal capital stock'!B146/'Historical population and GDP'!$N143/'Historical population and GDP'!$K143)</f>
        <v>4917.9149368529261</v>
      </c>
      <c r="C146" s="41">
        <f>IF(ISBLANK('3.1 Nominal capital stock'!C146),NA(),'3.1 Nominal capital stock'!C146/'Historical population and GDP'!$N143/'Historical population and GDP'!$K143)</f>
        <v>5213.7039920876869</v>
      </c>
      <c r="D146" s="41">
        <f>IF(ISBLANK('3.1 Nominal capital stock'!D146),NA(),'3.1 Nominal capital stock'!D146/'Historical population and GDP'!$N143/'Historical population and GDP'!$K143)</f>
        <v>10131.618928940614</v>
      </c>
      <c r="E146" s="41">
        <f>IF(ISBLANK('3.1 Nominal capital stock'!E146),NA(),'3.1 Nominal capital stock'!E146/'Historical population and GDP'!$N143/'Historical population and GDP'!$K143)</f>
        <v>534.32328940078366</v>
      </c>
      <c r="F146" s="41">
        <f>IF(ISBLANK('3.1 Nominal capital stock'!F146),NA(),'3.1 Nominal capital stock'!F146/'Historical population and GDP'!$N143/'Historical population and GDP'!$K143)</f>
        <v>8530.86835728187</v>
      </c>
      <c r="G146" s="41">
        <f>IF(ISBLANK('3.1 Nominal capital stock'!G146),NA(),'3.1 Nominal capital stock'!G146/'Historical population and GDP'!$N143/'Historical population and GDP'!$K143)</f>
        <v>4719.5692848231083</v>
      </c>
      <c r="H146" s="41">
        <f>IF(ISBLANK('3.1 Nominal capital stock'!H146),NA(),'3.1 Nominal capital stock'!H146/'Historical population and GDP'!$N143/'Historical population and GDP'!$K143)</f>
        <v>4578.720834371913</v>
      </c>
      <c r="I146" s="41">
        <f>IF(ISBLANK('3.1 Nominal capital stock'!I146),NA(),'3.1 Nominal capital stock'!I146/'Historical population and GDP'!$N143/'Historical population and GDP'!$K143)</f>
        <v>3014.7685474673981</v>
      </c>
      <c r="J146" s="51">
        <f>IF(ISBLANK('3.1 Nominal capital stock'!J146),NA(),'3.1 Nominal capital stock'!J146/'Historical population and GDP'!$N143/'Historical population and GDP'!$K143)</f>
        <v>5160.712038236501</v>
      </c>
      <c r="K146" s="41">
        <f>IF(ISBLANK('3.1 Nominal capital stock'!K146),NA(),'3.1 Nominal capital stock'!K146/'Historical population and GDP'!$N143/'Historical population and GDP'!$K143)</f>
        <v>2634.5890369239432</v>
      </c>
      <c r="L146" s="41">
        <f>IF(ISBLANK('3.1 Nominal capital stock'!L146),NA(),'3.1 Nominal capital stock'!L146/'Historical population and GDP'!$N143/'Historical population and GDP'!$K143)</f>
        <v>5385.6581937867977</v>
      </c>
      <c r="M146" s="41">
        <f>IF(ISBLANK('3.1 Nominal capital stock'!M146),NA(),'3.1 Nominal capital stock'!M146/'Historical population and GDP'!$N143/'Historical population and GDP'!$K143)</f>
        <v>2738.3748563773206</v>
      </c>
      <c r="N146" s="41">
        <f>IF(ISBLANK('3.1 Nominal capital stock'!N146),NA(),'3.1 Nominal capital stock'!N146/'Historical population and GDP'!$N143/'Historical population and GDP'!$K143)</f>
        <v>1569.4448564901738</v>
      </c>
      <c r="O146" s="41"/>
      <c r="P146" s="41">
        <f>IF(ISBLANK('3.1 Nominal capital stock'!P146),NA(),'3.1 Nominal capital stock'!P146/'Historical population and GDP'!$N143/'Historical population and GDP'!$K143)</f>
        <v>28495.100694818291</v>
      </c>
      <c r="Q146" s="41">
        <f>IF(ISBLANK('3.1 Nominal capital stock'!Q146),NA(),'3.1 Nominal capital stock'!Q146/'Historical population and GDP'!$N143/'Historical population and GDP'!$K143)</f>
        <v>20503.547529282136</v>
      </c>
      <c r="R146" s="41">
        <f>IF(ISBLANK('3.1 Nominal capital stock'!R146),NA(),'3.1 Nominal capital stock'!R146/'Historical population and GDP'!$N143/'Historical population and GDP'!$K143)</f>
        <v>48998.64822410042</v>
      </c>
      <c r="S146" s="13"/>
      <c r="T146" s="13"/>
      <c r="U146" s="13"/>
      <c r="V146" s="13"/>
      <c r="W146" s="13"/>
      <c r="X146" s="13"/>
      <c r="Y146" s="13"/>
      <c r="Z146" s="13"/>
      <c r="AA146" s="24"/>
      <c r="AB146" s="24"/>
    </row>
    <row r="147" spans="1:28">
      <c r="A147" s="4">
        <f t="shared" si="2"/>
        <v>2009</v>
      </c>
      <c r="B147" s="41">
        <f>IF(ISBLANK('3.1 Nominal capital stock'!B147),NA(),'3.1 Nominal capital stock'!B147/'Historical population and GDP'!$N144/'Historical population and GDP'!$K144)</f>
        <v>5368.5567670616892</v>
      </c>
      <c r="C147" s="41">
        <f>IF(ISBLANK('3.1 Nominal capital stock'!C147),NA(),'3.1 Nominal capital stock'!C147/'Historical population and GDP'!$N144/'Historical population and GDP'!$K144)</f>
        <v>5378.9427888450982</v>
      </c>
      <c r="D147" s="41">
        <f>IF(ISBLANK('3.1 Nominal capital stock'!D147),NA(),'3.1 Nominal capital stock'!D147/'Historical population and GDP'!$N144/'Historical population and GDP'!$K144)</f>
        <v>10747.499555906787</v>
      </c>
      <c r="E147" s="41">
        <f>IF(ISBLANK('3.1 Nominal capital stock'!E147),NA(),'3.1 Nominal capital stock'!E147/'Historical population and GDP'!$N144/'Historical population and GDP'!$K144)</f>
        <v>912.64894695688758</v>
      </c>
      <c r="F147" s="41">
        <f>IF(ISBLANK('3.1 Nominal capital stock'!F147),NA(),'3.1 Nominal capital stock'!F147/'Historical population and GDP'!$N144/'Historical population and GDP'!$K144)</f>
        <v>9089.1690628582237</v>
      </c>
      <c r="G147" s="41">
        <f>IF(ISBLANK('3.1 Nominal capital stock'!G147),NA(),'3.1 Nominal capital stock'!G147/'Historical population and GDP'!$N144/'Historical population and GDP'!$K144)</f>
        <v>5067.9372143622177</v>
      </c>
      <c r="H147" s="41">
        <f>IF(ISBLANK('3.1 Nominal capital stock'!H147),NA(),'3.1 Nominal capital stock'!H147/'Historical population and GDP'!$N144/'Historical population and GDP'!$K144)</f>
        <v>4593.8095108866664</v>
      </c>
      <c r="I147" s="41">
        <f>IF(ISBLANK('3.1 Nominal capital stock'!I147),NA(),'3.1 Nominal capital stock'!I147/'Historical population and GDP'!$N144/'Historical population and GDP'!$K144)</f>
        <v>2984.0085486651765</v>
      </c>
      <c r="J147" s="51">
        <f>IF(ISBLANK('3.1 Nominal capital stock'!J147),NA(),'3.1 Nominal capital stock'!J147/'Historical population and GDP'!$N144/'Historical population and GDP'!$K144)</f>
        <v>5138.1645967784634</v>
      </c>
      <c r="K147" s="41">
        <f>IF(ISBLANK('3.1 Nominal capital stock'!K147),NA(),'3.1 Nominal capital stock'!K147/'Historical population and GDP'!$N144/'Historical population and GDP'!$K144)</f>
        <v>2737.4937703829341</v>
      </c>
      <c r="L147" s="41">
        <f>IF(ISBLANK('3.1 Nominal capital stock'!L147),NA(),'3.1 Nominal capital stock'!L147/'Historical population and GDP'!$N144/'Historical population and GDP'!$K144)</f>
        <v>5361.6314171226513</v>
      </c>
      <c r="M147" s="41">
        <f>IF(ISBLANK('3.1 Nominal capital stock'!M147),NA(),'3.1 Nominal capital stock'!M147/'Historical population and GDP'!$N144/'Historical population and GDP'!$K144)</f>
        <v>2766.0233713361049</v>
      </c>
      <c r="N147" s="41">
        <f>IF(ISBLANK('3.1 Nominal capital stock'!N147),NA(),'3.1 Nominal capital stock'!N147/'Historical population and GDP'!$N144/'Historical population and GDP'!$K144)</f>
        <v>1641.4561668126737</v>
      </c>
      <c r="O147" s="41"/>
      <c r="P147" s="41">
        <f>IF(ISBLANK('3.1 Nominal capital stock'!P147),NA(),'3.1 Nominal capital stock'!P147/'Historical population and GDP'!$N144/'Historical population and GDP'!$K144)</f>
        <v>30411.064290970782</v>
      </c>
      <c r="Q147" s="41">
        <f>IF(ISBLANK('3.1 Nominal capital stock'!Q147),NA(),'3.1 Nominal capital stock'!Q147/'Historical population and GDP'!$N144/'Historical population and GDP'!$K144)</f>
        <v>20628.777871098006</v>
      </c>
      <c r="R147" s="41">
        <f>IF(ISBLANK('3.1 Nominal capital stock'!R147),NA(),'3.1 Nominal capital stock'!R147/'Historical population and GDP'!$N144/'Historical population and GDP'!$K144)</f>
        <v>51039.842162068788</v>
      </c>
      <c r="S147" s="13"/>
      <c r="T147" s="13"/>
      <c r="U147" s="13"/>
      <c r="V147" s="13"/>
      <c r="W147" s="13"/>
      <c r="X147" s="13"/>
      <c r="Y147" s="13"/>
      <c r="Z147" s="13"/>
      <c r="AA147" s="24"/>
      <c r="AB147" s="24"/>
    </row>
    <row r="148" spans="1:28">
      <c r="A148" s="4">
        <f t="shared" si="2"/>
        <v>2010</v>
      </c>
      <c r="B148" s="41">
        <f>IF(ISBLANK('3.1 Nominal capital stock'!B148),NA(),'3.1 Nominal capital stock'!B148/'Historical population and GDP'!$N145/'Historical population and GDP'!$K145)</f>
        <v>5734.2450069095439</v>
      </c>
      <c r="C148" s="41">
        <f>IF(ISBLANK('3.1 Nominal capital stock'!C148),NA(),'3.1 Nominal capital stock'!C148/'Historical population and GDP'!$N145/'Historical population and GDP'!$K145)</f>
        <v>5600.8473889795478</v>
      </c>
      <c r="D148" s="41">
        <f>IF(ISBLANK('3.1 Nominal capital stock'!D148),NA(),'3.1 Nominal capital stock'!D148/'Historical population and GDP'!$N145/'Historical population and GDP'!$K145)</f>
        <v>11335.092395889091</v>
      </c>
      <c r="E148" s="41">
        <f>IF(ISBLANK('3.1 Nominal capital stock'!E148),NA(),'3.1 Nominal capital stock'!E148/'Historical population and GDP'!$N145/'Historical population and GDP'!$K145)</f>
        <v>1014.6845985619321</v>
      </c>
      <c r="F148" s="41">
        <f>IF(ISBLANK('3.1 Nominal capital stock'!F148),NA(),'3.1 Nominal capital stock'!F148/'Historical population and GDP'!$N145/'Historical population and GDP'!$K145)</f>
        <v>9369.8673953193775</v>
      </c>
      <c r="G148" s="41">
        <f>IF(ISBLANK('3.1 Nominal capital stock'!G148),NA(),'3.1 Nominal capital stock'!G148/'Historical population and GDP'!$N145/'Historical population and GDP'!$K145)</f>
        <v>5319.3079080555945</v>
      </c>
      <c r="H148" s="41">
        <f>IF(ISBLANK('3.1 Nominal capital stock'!H148),NA(),'3.1 Nominal capital stock'!H148/'Historical population and GDP'!$N145/'Historical population and GDP'!$K145)</f>
        <v>4503.9094373017469</v>
      </c>
      <c r="I148" s="41">
        <f>IF(ISBLANK('3.1 Nominal capital stock'!I148),NA(),'3.1 Nominal capital stock'!I148/'Historical population and GDP'!$N145/'Historical population and GDP'!$K145)</f>
        <v>2913.7082867433196</v>
      </c>
      <c r="J148" s="51">
        <f>IF(ISBLANK('3.1 Nominal capital stock'!J148),NA(),'3.1 Nominal capital stock'!J148/'Historical population and GDP'!$N145/'Historical population and GDP'!$K145)</f>
        <v>5017.5937196118812</v>
      </c>
      <c r="K148" s="41">
        <f>IF(ISBLANK('3.1 Nominal capital stock'!K148),NA(),'3.1 Nominal capital stock'!K148/'Historical population and GDP'!$N145/'Historical population and GDP'!$K145)</f>
        <v>2789.0238003091322</v>
      </c>
      <c r="L148" s="41">
        <f>IF(ISBLANK('3.1 Nominal capital stock'!L148),NA(),'3.1 Nominal capital stock'!L148/'Historical population and GDP'!$N145/'Historical population and GDP'!$K145)</f>
        <v>5314.2088756752473</v>
      </c>
      <c r="M148" s="41">
        <f>IF(ISBLANK('3.1 Nominal capital stock'!M148),NA(),'3.1 Nominal capital stock'!M148/'Historical population and GDP'!$N145/'Historical population and GDP'!$K145)</f>
        <v>2738.1691414145944</v>
      </c>
      <c r="N148" s="41">
        <f>IF(ISBLANK('3.1 Nominal capital stock'!N148),NA(),'3.1 Nominal capital stock'!N148/'Historical population and GDP'!$N145/'Historical population and GDP'!$K145)</f>
        <v>1653.0811329223313</v>
      </c>
      <c r="O148" s="41"/>
      <c r="P148" s="41">
        <f>IF(ISBLANK('3.1 Nominal capital stock'!P148),NA(),'3.1 Nominal capital stock'!P148/'Historical population and GDP'!$N145/'Historical population and GDP'!$K145)</f>
        <v>31542.861735127743</v>
      </c>
      <c r="Q148" s="41">
        <f>IF(ISBLANK('3.1 Nominal capital stock'!Q148),NA(),'3.1 Nominal capital stock'!Q148/'Historical population and GDP'!$N145/'Historical population and GDP'!$K145)</f>
        <v>20425.784956676507</v>
      </c>
      <c r="R148" s="41">
        <f>IF(ISBLANK('3.1 Nominal capital stock'!R148),NA(),'3.1 Nominal capital stock'!R148/'Historical population and GDP'!$N145/'Historical population and GDP'!$K145)</f>
        <v>51968.64669180425</v>
      </c>
      <c r="S148" s="13"/>
      <c r="T148" s="13"/>
      <c r="U148" s="13"/>
      <c r="V148" s="13"/>
      <c r="W148" s="13"/>
      <c r="X148" s="13"/>
      <c r="Y148" s="13"/>
      <c r="Z148" s="13"/>
      <c r="AA148" s="24"/>
      <c r="AB148" s="24"/>
    </row>
    <row r="149" spans="1:28">
      <c r="A149" s="4">
        <f t="shared" si="2"/>
        <v>2011</v>
      </c>
      <c r="B149" s="41">
        <f>IF(ISBLANK('3.1 Nominal capital stock'!B149),NA(),'3.1 Nominal capital stock'!B149/'Historical population and GDP'!$N146/'Historical population and GDP'!$K146)</f>
        <v>6130.4243968150677</v>
      </c>
      <c r="C149" s="41">
        <f>IF(ISBLANK('3.1 Nominal capital stock'!C149),NA(),'3.1 Nominal capital stock'!C149/'Historical population and GDP'!$N146/'Historical population and GDP'!$K146)</f>
        <v>5608.7405908058008</v>
      </c>
      <c r="D149" s="41">
        <f>IF(ISBLANK('3.1 Nominal capital stock'!D149),NA(),'3.1 Nominal capital stock'!D149/'Historical population and GDP'!$N146/'Historical population and GDP'!$K146)</f>
        <v>11739.16498762087</v>
      </c>
      <c r="E149" s="41">
        <f>IF(ISBLANK('3.1 Nominal capital stock'!E149),NA(),'3.1 Nominal capital stock'!E149/'Historical population and GDP'!$N146/'Historical population and GDP'!$K146)</f>
        <v>968.98903674206815</v>
      </c>
      <c r="F149" s="41">
        <f>IF(ISBLANK('3.1 Nominal capital stock'!F149),NA(),'3.1 Nominal capital stock'!F149/'Historical population and GDP'!$N146/'Historical population and GDP'!$K146)</f>
        <v>9703.1702961150841</v>
      </c>
      <c r="G149" s="41">
        <f>IF(ISBLANK('3.1 Nominal capital stock'!G149),NA(),'3.1 Nominal capital stock'!G149/'Historical population and GDP'!$N146/'Historical population and GDP'!$K146)</f>
        <v>5277.655906264401</v>
      </c>
      <c r="H149" s="41">
        <f>IF(ISBLANK('3.1 Nominal capital stock'!H149),NA(),'3.1 Nominal capital stock'!H149/'Historical population and GDP'!$N146/'Historical population and GDP'!$K146)</f>
        <v>4359.7678020977646</v>
      </c>
      <c r="I149" s="41">
        <f>IF(ISBLANK('3.1 Nominal capital stock'!I149),NA(),'3.1 Nominal capital stock'!I149/'Historical population and GDP'!$N146/'Historical population and GDP'!$K146)</f>
        <v>2911.2936043652039</v>
      </c>
      <c r="J149" s="51">
        <f>IF(ISBLANK('3.1 Nominal capital stock'!J149),NA(),'3.1 Nominal capital stock'!J149/'Historical population and GDP'!$N146/'Historical population and GDP'!$K146)</f>
        <v>4987.8807218960155</v>
      </c>
      <c r="K149" s="41">
        <f>IF(ISBLANK('3.1 Nominal capital stock'!K149),NA(),'3.1 Nominal capital stock'!K149/'Historical population and GDP'!$N146/'Historical population and GDP'!$K146)</f>
        <v>2863.4955485101495</v>
      </c>
      <c r="L149" s="41">
        <f>IF(ISBLANK('3.1 Nominal capital stock'!L149),NA(),'3.1 Nominal capital stock'!L149/'Historical population and GDP'!$N146/'Historical population and GDP'!$K146)</f>
        <v>5241.7967793154212</v>
      </c>
      <c r="M149" s="41">
        <f>IF(ISBLANK('3.1 Nominal capital stock'!M149),NA(),'3.1 Nominal capital stock'!M149/'Historical population and GDP'!$N146/'Historical population and GDP'!$K146)</f>
        <v>2593.6453380110593</v>
      </c>
      <c r="N149" s="41">
        <f>IF(ISBLANK('3.1 Nominal capital stock'!N149),NA(),'3.1 Nominal capital stock'!N149/'Historical population and GDP'!$N146/'Historical population and GDP'!$K146)</f>
        <v>1682.9418629199981</v>
      </c>
      <c r="O149" s="41"/>
      <c r="P149" s="41">
        <f>IF(ISBLANK('3.1 Nominal capital stock'!P149),NA(),'3.1 Nominal capital stock'!P149/'Historical population and GDP'!$N146/'Historical population and GDP'!$K146)</f>
        <v>32048.748028840182</v>
      </c>
      <c r="Q149" s="41">
        <f>IF(ISBLANK('3.1 Nominal capital stock'!Q149),NA(),'3.1 Nominal capital stock'!Q149/'Historical population and GDP'!$N146/'Historical population and GDP'!$K146)</f>
        <v>20281.053855017846</v>
      </c>
      <c r="R149" s="41">
        <f>IF(ISBLANK('3.1 Nominal capital stock'!R149),NA(),'3.1 Nominal capital stock'!R149/'Historical population and GDP'!$N146/'Historical population and GDP'!$K146)</f>
        <v>52329.801883858032</v>
      </c>
      <c r="S149" s="13"/>
      <c r="T149" s="13"/>
      <c r="U149" s="13"/>
      <c r="V149" s="13"/>
      <c r="W149" s="13"/>
      <c r="X149" s="13"/>
      <c r="Y149" s="13"/>
      <c r="Z149" s="13"/>
      <c r="AA149" s="24"/>
      <c r="AB149" s="24"/>
    </row>
    <row r="150" spans="1:28">
      <c r="A150" s="4">
        <f t="shared" si="2"/>
        <v>2012</v>
      </c>
      <c r="B150" s="41">
        <f>IF(ISBLANK('3.1 Nominal capital stock'!B150),NA(),'3.1 Nominal capital stock'!B150/'Historical population and GDP'!$N147/'Historical population and GDP'!$K147)</f>
        <v>6487.1117017889319</v>
      </c>
      <c r="C150" s="41">
        <f>IF(ISBLANK('3.1 Nominal capital stock'!C150),NA(),'3.1 Nominal capital stock'!C150/'Historical population and GDP'!$N147/'Historical population and GDP'!$K147)</f>
        <v>5810.7576769694988</v>
      </c>
      <c r="D150" s="41">
        <f>IF(ISBLANK('3.1 Nominal capital stock'!D150),NA(),'3.1 Nominal capital stock'!D150/'Historical population and GDP'!$N147/'Historical population and GDP'!$K147)</f>
        <v>12297.869378758431</v>
      </c>
      <c r="E150" s="41">
        <f>IF(ISBLANK('3.1 Nominal capital stock'!E150),NA(),'3.1 Nominal capital stock'!E150/'Historical population and GDP'!$N147/'Historical population and GDP'!$K147)</f>
        <v>1075.8743754943212</v>
      </c>
      <c r="F150" s="41">
        <f>IF(ISBLANK('3.1 Nominal capital stock'!F150),NA(),'3.1 Nominal capital stock'!F150/'Historical population and GDP'!$N147/'Historical population and GDP'!$K147)</f>
        <v>10299.22244181687</v>
      </c>
      <c r="G150" s="41">
        <f>IF(ISBLANK('3.1 Nominal capital stock'!G150),NA(),'3.1 Nominal capital stock'!G150/'Historical population and GDP'!$N147/'Historical population and GDP'!$K147)</f>
        <v>5470.3978047584214</v>
      </c>
      <c r="H150" s="41">
        <f>IF(ISBLANK('3.1 Nominal capital stock'!H150),NA(),'3.1 Nominal capital stock'!H150/'Historical population and GDP'!$N147/'Historical population and GDP'!$K147)</f>
        <v>4382.292711533104</v>
      </c>
      <c r="I150" s="41">
        <f>IF(ISBLANK('3.1 Nominal capital stock'!I150),NA(),'3.1 Nominal capital stock'!I150/'Historical population and GDP'!$N147/'Historical population and GDP'!$K147)</f>
        <v>2923.1231377460763</v>
      </c>
      <c r="J150" s="51">
        <f>IF(ISBLANK('3.1 Nominal capital stock'!J150),NA(),'3.1 Nominal capital stock'!J150/'Historical population and GDP'!$N147/'Historical population and GDP'!$K147)</f>
        <v>4973.1417834380036</v>
      </c>
      <c r="K150" s="41">
        <f>IF(ISBLANK('3.1 Nominal capital stock'!K150),NA(),'3.1 Nominal capital stock'!K150/'Historical population and GDP'!$N147/'Historical population and GDP'!$K147)</f>
        <v>2903.6842348231976</v>
      </c>
      <c r="L150" s="41">
        <f>IF(ISBLANK('3.1 Nominal capital stock'!L150),NA(),'3.1 Nominal capital stock'!L150/'Historical population and GDP'!$N147/'Historical population and GDP'!$K147)</f>
        <v>5239.3557222563177</v>
      </c>
      <c r="M150" s="41">
        <f>IF(ISBLANK('3.1 Nominal capital stock'!M150),NA(),'3.1 Nominal capital stock'!M150/'Historical population and GDP'!$N147/'Historical population and GDP'!$K147)</f>
        <v>2604.3129069788301</v>
      </c>
      <c r="N150" s="41">
        <f>IF(ISBLANK('3.1 Nominal capital stock'!N150),NA(),'3.1 Nominal capital stock'!N150/'Historical population and GDP'!$N147/'Historical population and GDP'!$K147)</f>
        <v>1671.6759943678251</v>
      </c>
      <c r="O150" s="41"/>
      <c r="P150" s="41">
        <f>IF(ISBLANK('3.1 Nominal capital stock'!P150),NA(),'3.1 Nominal capital stock'!P150/'Historical population and GDP'!$N147/'Historical population and GDP'!$K147)</f>
        <v>33525.656712361146</v>
      </c>
      <c r="Q150" s="41">
        <f>IF(ISBLANK('3.1 Nominal capital stock'!Q150),NA(),'3.1 Nominal capital stock'!Q150/'Historical population and GDP'!$N147/'Historical population and GDP'!$K147)</f>
        <v>20315.293779610249</v>
      </c>
      <c r="R150" s="41">
        <f>IF(ISBLANK('3.1 Nominal capital stock'!R150),NA(),'3.1 Nominal capital stock'!R150/'Historical population and GDP'!$N147/'Historical population and GDP'!$K147)</f>
        <v>53840.950491971395</v>
      </c>
      <c r="S150" s="13"/>
      <c r="T150" s="13"/>
      <c r="U150" s="13"/>
      <c r="V150" s="13"/>
      <c r="W150" s="13"/>
      <c r="X150" s="13"/>
      <c r="Y150" s="13"/>
      <c r="Z150" s="13"/>
      <c r="AA150" s="24"/>
      <c r="AB150" s="24"/>
    </row>
    <row r="151" spans="1:28">
      <c r="A151" s="4">
        <f t="shared" si="2"/>
        <v>2013</v>
      </c>
      <c r="B151" s="41">
        <f>IF(ISBLANK('3.1 Nominal capital stock'!B151),NA(),'3.1 Nominal capital stock'!B151/'Historical population and GDP'!$N148/'Historical population and GDP'!$K148)</f>
        <v>6793.3440973801671</v>
      </c>
      <c r="C151" s="41">
        <f>IF(ISBLANK('3.1 Nominal capital stock'!C151),NA(),'3.1 Nominal capital stock'!C151/'Historical population and GDP'!$N148/'Historical population and GDP'!$K148)</f>
        <v>6086.6963908328598</v>
      </c>
      <c r="D151" s="41">
        <f>IF(ISBLANK('3.1 Nominal capital stock'!D151),NA(),'3.1 Nominal capital stock'!D151/'Historical population and GDP'!$N148/'Historical population and GDP'!$K148)</f>
        <v>12880.040488213026</v>
      </c>
      <c r="E151" s="41">
        <f>IF(ISBLANK('3.1 Nominal capital stock'!E151),NA(),'3.1 Nominal capital stock'!E151/'Historical population and GDP'!$N148/'Historical population and GDP'!$K148)</f>
        <v>1028.3815069062216</v>
      </c>
      <c r="F151" s="41">
        <f>IF(ISBLANK('3.1 Nominal capital stock'!F151),NA(),'3.1 Nominal capital stock'!F151/'Historical population and GDP'!$N148/'Historical population and GDP'!$K148)</f>
        <v>10687.839055464035</v>
      </c>
      <c r="G151" s="41">
        <f>IF(ISBLANK('3.1 Nominal capital stock'!G151),NA(),'3.1 Nominal capital stock'!G151/'Historical population and GDP'!$N148/'Historical population and GDP'!$K148)</f>
        <v>5763.9282325320983</v>
      </c>
      <c r="H151" s="41">
        <f>IF(ISBLANK('3.1 Nominal capital stock'!H151),NA(),'3.1 Nominal capital stock'!H151/'Historical population and GDP'!$N148/'Historical population and GDP'!$K148)</f>
        <v>4468.8450626850781</v>
      </c>
      <c r="I151" s="41">
        <f>IF(ISBLANK('3.1 Nominal capital stock'!I151),NA(),'3.1 Nominal capital stock'!I151/'Historical population and GDP'!$N148/'Historical population and GDP'!$K148)</f>
        <v>3010.4124034493225</v>
      </c>
      <c r="J151" s="51">
        <f>IF(ISBLANK('3.1 Nominal capital stock'!J151),NA(),'3.1 Nominal capital stock'!J151/'Historical population and GDP'!$N148/'Historical population and GDP'!$K148)</f>
        <v>5082.5964284771871</v>
      </c>
      <c r="K151" s="41">
        <f>IF(ISBLANK('3.1 Nominal capital stock'!K151),NA(),'3.1 Nominal capital stock'!K151/'Historical population and GDP'!$N148/'Historical population and GDP'!$K148)</f>
        <v>2983.5721326154508</v>
      </c>
      <c r="L151" s="41">
        <f>IF(ISBLANK('3.1 Nominal capital stock'!L151),NA(),'3.1 Nominal capital stock'!L151/'Historical population and GDP'!$N148/'Historical population and GDP'!$K148)</f>
        <v>5402.7694188181595</v>
      </c>
      <c r="M151" s="41">
        <f>IF(ISBLANK('3.1 Nominal capital stock'!M151),NA(),'3.1 Nominal capital stock'!M151/'Historical population and GDP'!$N148/'Historical population and GDP'!$K148)</f>
        <v>2627.4048524610807</v>
      </c>
      <c r="N151" s="41">
        <f>IF(ISBLANK('3.1 Nominal capital stock'!N151),NA(),'3.1 Nominal capital stock'!N151/'Historical population and GDP'!$N148/'Historical population and GDP'!$K148)</f>
        <v>1701.9499323853349</v>
      </c>
      <c r="O151" s="41"/>
      <c r="P151" s="41">
        <f>IF(ISBLANK('3.1 Nominal capital stock'!P151),NA(),'3.1 Nominal capital stock'!P151/'Historical population and GDP'!$N148/'Historical population and GDP'!$K148)</f>
        <v>34829.034345800457</v>
      </c>
      <c r="Q151" s="41">
        <f>IF(ISBLANK('3.1 Nominal capital stock'!Q151),NA(),'3.1 Nominal capital stock'!Q151/'Historical population and GDP'!$N148/'Historical population and GDP'!$K148)</f>
        <v>20808.705168206536</v>
      </c>
      <c r="R151" s="41">
        <f>IF(ISBLANK('3.1 Nominal capital stock'!R151),NA(),'3.1 Nominal capital stock'!R151/'Historical population and GDP'!$N148/'Historical population and GDP'!$K148)</f>
        <v>55637.739514006993</v>
      </c>
      <c r="S151" s="13"/>
      <c r="T151" s="13"/>
      <c r="U151" s="13"/>
      <c r="V151" s="13"/>
      <c r="W151" s="13"/>
      <c r="X151" s="13"/>
      <c r="Y151" s="13"/>
      <c r="Z151" s="13"/>
      <c r="AA151" s="24"/>
      <c r="AB151" s="24"/>
    </row>
    <row r="152" spans="1:28">
      <c r="A152" s="4">
        <f t="shared" si="2"/>
        <v>2014</v>
      </c>
      <c r="B152" s="41">
        <f>IF(ISBLANK('3.1 Nominal capital stock'!B152),NA(),'3.1 Nominal capital stock'!B152/'Historical population and GDP'!$N149/'Historical population and GDP'!$K149)</f>
        <v>6804.1467004244723</v>
      </c>
      <c r="C152" s="41">
        <f>IF(ISBLANK('3.1 Nominal capital stock'!C152),NA(),'3.1 Nominal capital stock'!C152/'Historical population and GDP'!$N149/'Historical population and GDP'!$K149)</f>
        <v>5940.6674646790452</v>
      </c>
      <c r="D152" s="41">
        <f>IF(ISBLANK('3.1 Nominal capital stock'!D152),NA(),'3.1 Nominal capital stock'!D152/'Historical population and GDP'!$N149/'Historical population and GDP'!$K149)</f>
        <v>12744.814165103517</v>
      </c>
      <c r="E152" s="41">
        <f>IF(ISBLANK('3.1 Nominal capital stock'!E152),NA(),'3.1 Nominal capital stock'!E152/'Historical population and GDP'!$N149/'Historical population and GDP'!$K149)</f>
        <v>1097.5174702041843</v>
      </c>
      <c r="F152" s="41">
        <f>IF(ISBLANK('3.1 Nominal capital stock'!F152),NA(),'3.1 Nominal capital stock'!F152/'Historical population and GDP'!$N149/'Historical population and GDP'!$K149)</f>
        <v>10401.279127170066</v>
      </c>
      <c r="G152" s="41">
        <f>IF(ISBLANK('3.1 Nominal capital stock'!G152),NA(),'3.1 Nominal capital stock'!G152/'Historical population and GDP'!$N149/'Historical population and GDP'!$K149)</f>
        <v>5726.1470703783198</v>
      </c>
      <c r="H152" s="41">
        <f>IF(ISBLANK('3.1 Nominal capital stock'!H152),NA(),'3.1 Nominal capital stock'!H152/'Historical population and GDP'!$N149/'Historical population and GDP'!$K149)</f>
        <v>4420.9595970800292</v>
      </c>
      <c r="I152" s="41">
        <f>IF(ISBLANK('3.1 Nominal capital stock'!I152),NA(),'3.1 Nominal capital stock'!I152/'Historical population and GDP'!$N149/'Historical population and GDP'!$K149)</f>
        <v>2962.4043608623551</v>
      </c>
      <c r="J152" s="51">
        <f>IF(ISBLANK('3.1 Nominal capital stock'!J152),NA(),'3.1 Nominal capital stock'!J152/'Historical population and GDP'!$N149/'Historical population and GDP'!$K149)</f>
        <v>5061.9553680612617</v>
      </c>
      <c r="K152" s="41">
        <f>IF(ISBLANK('3.1 Nominal capital stock'!K152),NA(),'3.1 Nominal capital stock'!K152/'Historical population and GDP'!$N149/'Historical population and GDP'!$K149)</f>
        <v>2962.7444142695977</v>
      </c>
      <c r="L152" s="41">
        <f>IF(ISBLANK('3.1 Nominal capital stock'!L152),NA(),'3.1 Nominal capital stock'!L152/'Historical population and GDP'!$N149/'Historical population and GDP'!$K149)</f>
        <v>5403.6088644442489</v>
      </c>
      <c r="M152" s="41">
        <f>IF(ISBLANK('3.1 Nominal capital stock'!M152),NA(),'3.1 Nominal capital stock'!M152/'Historical population and GDP'!$N149/'Historical population and GDP'!$K149)</f>
        <v>2659.9498317017906</v>
      </c>
      <c r="N152" s="41">
        <f>IF(ISBLANK('3.1 Nominal capital stock'!N152),NA(),'3.1 Nominal capital stock'!N152/'Historical population and GDP'!$N149/'Historical population and GDP'!$K149)</f>
        <v>1654.5534422284202</v>
      </c>
      <c r="O152" s="41"/>
      <c r="P152" s="41">
        <f>IF(ISBLANK('3.1 Nominal capital stock'!P152),NA(),'3.1 Nominal capital stock'!P152/'Historical population and GDP'!$N149/'Historical population and GDP'!$K149)</f>
        <v>34390.717429936114</v>
      </c>
      <c r="Q152" s="41">
        <f>IF(ISBLANK('3.1 Nominal capital stock'!Q152),NA(),'3.1 Nominal capital stock'!Q152/'Historical population and GDP'!$N149/'Historical population and GDP'!$K149)</f>
        <v>20705.216281567675</v>
      </c>
      <c r="R152" s="41">
        <f>IF(ISBLANK('3.1 Nominal capital stock'!R152),NA(),'3.1 Nominal capital stock'!R152/'Historical population and GDP'!$N149/'Historical population and GDP'!$K149)</f>
        <v>55095.933711503792</v>
      </c>
      <c r="S152" s="13"/>
      <c r="T152" s="13"/>
      <c r="U152" s="13"/>
      <c r="V152" s="13"/>
      <c r="W152" s="13"/>
      <c r="X152" s="13"/>
      <c r="Y152" s="13"/>
      <c r="Z152" s="13"/>
      <c r="AA152" s="24"/>
      <c r="AB152" s="24"/>
    </row>
    <row r="153" spans="1:28">
      <c r="A153" s="4">
        <f t="shared" si="2"/>
        <v>2015</v>
      </c>
      <c r="B153" s="41">
        <f>IF(ISBLANK('3.1 Nominal capital stock'!B153),NA(),'3.1 Nominal capital stock'!B153/'Historical population and GDP'!$N150/'Historical population and GDP'!$K150)</f>
        <v>7111.8121205127281</v>
      </c>
      <c r="C153" s="41">
        <f>IF(ISBLANK('3.1 Nominal capital stock'!C153),NA(),'3.1 Nominal capital stock'!C153/'Historical population and GDP'!$N150/'Historical population and GDP'!$K150)</f>
        <v>5989.4958539932686</v>
      </c>
      <c r="D153" s="41">
        <f>IF(ISBLANK('3.1 Nominal capital stock'!D153),NA(),'3.1 Nominal capital stock'!D153/'Historical population and GDP'!$N150/'Historical population and GDP'!$K150)</f>
        <v>13101.307974505997</v>
      </c>
      <c r="E153" s="41">
        <f>IF(ISBLANK('3.1 Nominal capital stock'!E153),NA(),'3.1 Nominal capital stock'!E153/'Historical population and GDP'!$N150/'Historical population and GDP'!$K150)</f>
        <v>1156.0934038798048</v>
      </c>
      <c r="F153" s="41">
        <f>IF(ISBLANK('3.1 Nominal capital stock'!F153),NA(),'3.1 Nominal capital stock'!F153/'Historical population and GDP'!$N150/'Historical population and GDP'!$K150)</f>
        <v>10439.944882626103</v>
      </c>
      <c r="G153" s="41">
        <f>IF(ISBLANK('3.1 Nominal capital stock'!G153),NA(),'3.1 Nominal capital stock'!G153/'Historical population and GDP'!$N150/'Historical population and GDP'!$K150)</f>
        <v>5934.6082296542245</v>
      </c>
      <c r="H153" s="41">
        <f>IF(ISBLANK('3.1 Nominal capital stock'!H153),NA(),'3.1 Nominal capital stock'!H153/'Historical population and GDP'!$N150/'Historical population and GDP'!$K150)</f>
        <v>4592.9145930843806</v>
      </c>
      <c r="I153" s="41">
        <f>IF(ISBLANK('3.1 Nominal capital stock'!I153),NA(),'3.1 Nominal capital stock'!I153/'Historical population and GDP'!$N150/'Historical population and GDP'!$K150)</f>
        <v>3002.7576021001073</v>
      </c>
      <c r="J153" s="51">
        <f>IF(ISBLANK('3.1 Nominal capital stock'!J153),NA(),'3.1 Nominal capital stock'!J153/'Historical population and GDP'!$N150/'Historical population and GDP'!$K150)</f>
        <v>5228.8201421251724</v>
      </c>
      <c r="K153" s="41">
        <f>IF(ISBLANK('3.1 Nominal capital stock'!K153),NA(),'3.1 Nominal capital stock'!K153/'Historical population and GDP'!$N150/'Historical population and GDP'!$K150)</f>
        <v>3054.6683322655654</v>
      </c>
      <c r="L153" s="41">
        <f>IF(ISBLANK('3.1 Nominal capital stock'!L153),NA(),'3.1 Nominal capital stock'!L153/'Historical population and GDP'!$N150/'Historical population and GDP'!$K150)</f>
        <v>5702.6039091043858</v>
      </c>
      <c r="M153" s="41">
        <f>IF(ISBLANK('3.1 Nominal capital stock'!M153),NA(),'3.1 Nominal capital stock'!M153/'Historical population and GDP'!$N150/'Historical population and GDP'!$K150)</f>
        <v>2709.9384349506304</v>
      </c>
      <c r="N153" s="41">
        <f>IF(ISBLANK('3.1 Nominal capital stock'!N153),NA(),'3.1 Nominal capital stock'!N153/'Historical population and GDP'!$N150/'Historical population and GDP'!$K150)</f>
        <v>1720.9606404184867</v>
      </c>
      <c r="O153" s="41"/>
      <c r="P153" s="41">
        <f>IF(ISBLANK('3.1 Nominal capital stock'!P153),NA(),'3.1 Nominal capital stock'!P153/'Historical population and GDP'!$N150/'Historical population and GDP'!$K150)</f>
        <v>35224.869083750513</v>
      </c>
      <c r="Q153" s="41">
        <f>IF(ISBLANK('3.1 Nominal capital stock'!Q153),NA(),'3.1 Nominal capital stock'!Q153/'Historical population and GDP'!$N150/'Historical population and GDP'!$K150)</f>
        <v>21419.749060964346</v>
      </c>
      <c r="R153" s="41">
        <f>IF(ISBLANK('3.1 Nominal capital stock'!R153),NA(),'3.1 Nominal capital stock'!R153/'Historical population and GDP'!$N150/'Historical population and GDP'!$K150)</f>
        <v>56644.618144714856</v>
      </c>
      <c r="S153" s="13"/>
      <c r="T153" s="13"/>
      <c r="U153" s="13"/>
      <c r="V153" s="13"/>
      <c r="W153" s="13"/>
      <c r="X153" s="13"/>
      <c r="Y153" s="13"/>
      <c r="Z153" s="13"/>
      <c r="AA153" s="24"/>
      <c r="AB153" s="24"/>
    </row>
    <row r="154" spans="1:28">
      <c r="A154" s="4">
        <f t="shared" si="2"/>
        <v>2016</v>
      </c>
      <c r="B154" s="41">
        <f>IF(ISBLANK('3.1 Nominal capital stock'!B154),NA(),'3.1 Nominal capital stock'!B154/'Historical population and GDP'!$N151/'Historical population and GDP'!$K151)</f>
        <v>7371.010243278236</v>
      </c>
      <c r="C154" s="41">
        <f>IF(ISBLANK('3.1 Nominal capital stock'!C154),NA(),'3.1 Nominal capital stock'!C154/'Historical population and GDP'!$N151/'Historical population and GDP'!$K151)</f>
        <v>6007.4048656412051</v>
      </c>
      <c r="D154" s="41">
        <f>IF(ISBLANK('3.1 Nominal capital stock'!D154),NA(),'3.1 Nominal capital stock'!D154/'Historical population and GDP'!$N151/'Historical population and GDP'!$K151)</f>
        <v>13378.41510891944</v>
      </c>
      <c r="E154" s="41">
        <f>IF(ISBLANK('3.1 Nominal capital stock'!E154),NA(),'3.1 Nominal capital stock'!E154/'Historical population and GDP'!$N151/'Historical population and GDP'!$K151)</f>
        <v>1271.4090142499647</v>
      </c>
      <c r="F154" s="41">
        <f>IF(ISBLANK('3.1 Nominal capital stock'!F154),NA(),'3.1 Nominal capital stock'!F154/'Historical population and GDP'!$N151/'Historical population and GDP'!$K151)</f>
        <v>10427.316495231456</v>
      </c>
      <c r="G154" s="41">
        <f>IF(ISBLANK('3.1 Nominal capital stock'!G154),NA(),'3.1 Nominal capital stock'!G154/'Historical population and GDP'!$N151/'Historical population and GDP'!$K151)</f>
        <v>6062.1173729093107</v>
      </c>
      <c r="H154" s="41">
        <f>IF(ISBLANK('3.1 Nominal capital stock'!H154),NA(),'3.1 Nominal capital stock'!H154/'Historical population and GDP'!$N151/'Historical population and GDP'!$K151)</f>
        <v>4531.7096557082068</v>
      </c>
      <c r="I154" s="41">
        <f>IF(ISBLANK('3.1 Nominal capital stock'!I154),NA(),'3.1 Nominal capital stock'!I154/'Historical population and GDP'!$N151/'Historical population and GDP'!$K151)</f>
        <v>3027.6531299353296</v>
      </c>
      <c r="J154" s="51">
        <f>IF(ISBLANK('3.1 Nominal capital stock'!J154),NA(),'3.1 Nominal capital stock'!J154/'Historical population and GDP'!$N151/'Historical population and GDP'!$K151)</f>
        <v>5363.8418800092522</v>
      </c>
      <c r="K154" s="41">
        <f>IF(ISBLANK('3.1 Nominal capital stock'!K154),NA(),'3.1 Nominal capital stock'!K154/'Historical population and GDP'!$N151/'Historical population and GDP'!$K151)</f>
        <v>3124.5644365379294</v>
      </c>
      <c r="L154" s="41">
        <f>IF(ISBLANK('3.1 Nominal capital stock'!L154),NA(),'3.1 Nominal capital stock'!L154/'Historical population and GDP'!$N151/'Historical population and GDP'!$K151)</f>
        <v>5917.1478334510084</v>
      </c>
      <c r="M154" s="41">
        <f>IF(ISBLANK('3.1 Nominal capital stock'!M154),NA(),'3.1 Nominal capital stock'!M154/'Historical population and GDP'!$N151/'Historical population and GDP'!$K151)</f>
        <v>2683.4113386199369</v>
      </c>
      <c r="N154" s="41">
        <f>IF(ISBLANK('3.1 Nominal capital stock'!N154),NA(),'3.1 Nominal capital stock'!N154/'Historical population and GDP'!$N151/'Historical population and GDP'!$K151)</f>
        <v>1745.5232603050229</v>
      </c>
      <c r="O154" s="41"/>
      <c r="P154" s="41">
        <f>IF(ISBLANK('3.1 Nominal capital stock'!P154),NA(),'3.1 Nominal capital stock'!P154/'Historical population and GDP'!$N151/'Historical population and GDP'!$K151)</f>
        <v>35670.967647018384</v>
      </c>
      <c r="Q154" s="41">
        <f>IF(ISBLANK('3.1 Nominal capital stock'!Q154),NA(),'3.1 Nominal capital stock'!Q154/'Historical population and GDP'!$N151/'Historical population and GDP'!$K151)</f>
        <v>21862.141878858482</v>
      </c>
      <c r="R154" s="41">
        <f>IF(ISBLANK('3.1 Nominal capital stock'!R154),NA(),'3.1 Nominal capital stock'!R154/'Historical population and GDP'!$N151/'Historical population and GDP'!$K151)</f>
        <v>57533.109525876862</v>
      </c>
      <c r="S154" s="13"/>
      <c r="T154" s="13"/>
      <c r="U154" s="13"/>
      <c r="V154" s="13"/>
      <c r="W154" s="13"/>
      <c r="X154" s="13"/>
      <c r="Y154" s="13"/>
      <c r="Z154" s="13"/>
      <c r="AA154" s="24"/>
      <c r="AB154" s="24"/>
    </row>
    <row r="155" spans="1:28">
      <c r="A155" s="4">
        <f t="shared" si="2"/>
        <v>2017</v>
      </c>
      <c r="B155" s="41">
        <f>IF(ISBLANK('3.1 Nominal capital stock'!B155),NA(),'3.1 Nominal capital stock'!B155/'Historical population and GDP'!$N152/'Historical population and GDP'!$K152)</f>
        <v>7545.8085148716891</v>
      </c>
      <c r="C155" s="41">
        <f>IF(ISBLANK('3.1 Nominal capital stock'!C155),NA(),'3.1 Nominal capital stock'!C155/'Historical population and GDP'!$N152/'Historical population and GDP'!$K152)</f>
        <v>6036.1168228499528</v>
      </c>
      <c r="D155" s="41">
        <f>IF(ISBLANK('3.1 Nominal capital stock'!D155),NA(),'3.1 Nominal capital stock'!D155/'Historical population and GDP'!$N152/'Historical population and GDP'!$K152)</f>
        <v>13581.925337721643</v>
      </c>
      <c r="E155" s="41">
        <f>IF(ISBLANK('3.1 Nominal capital stock'!E155),NA(),'3.1 Nominal capital stock'!E155/'Historical population and GDP'!$N152/'Historical population and GDP'!$K152)</f>
        <v>1236.682000558978</v>
      </c>
      <c r="F155" s="41">
        <f>IF(ISBLANK('3.1 Nominal capital stock'!F155),NA(),'3.1 Nominal capital stock'!F155/'Historical population and GDP'!$N152/'Historical population and GDP'!$K152)</f>
        <v>10300.72967982975</v>
      </c>
      <c r="G155" s="41">
        <f>IF(ISBLANK('3.1 Nominal capital stock'!G155),NA(),'3.1 Nominal capital stock'!G155/'Historical population and GDP'!$N152/'Historical population and GDP'!$K152)</f>
        <v>6133.2655849924258</v>
      </c>
      <c r="H155" s="41">
        <f>IF(ISBLANK('3.1 Nominal capital stock'!H155),NA(),'3.1 Nominal capital stock'!H155/'Historical population and GDP'!$N152/'Historical population and GDP'!$K152)</f>
        <v>4469.4087183505235</v>
      </c>
      <c r="I155" s="41">
        <f>IF(ISBLANK('3.1 Nominal capital stock'!I155),NA(),'3.1 Nominal capital stock'!I155/'Historical population and GDP'!$N152/'Historical population and GDP'!$K152)</f>
        <v>3060.5569116090242</v>
      </c>
      <c r="J155" s="51">
        <f>IF(ISBLANK('3.1 Nominal capital stock'!J155),NA(),'3.1 Nominal capital stock'!J155/'Historical population and GDP'!$N152/'Historical population and GDP'!$K152)</f>
        <v>5537.8697804602489</v>
      </c>
      <c r="K155" s="41">
        <f>IF(ISBLANK('3.1 Nominal capital stock'!K155),NA(),'3.1 Nominal capital stock'!K155/'Historical population and GDP'!$N152/'Historical population and GDP'!$K152)</f>
        <v>3142.9938327702171</v>
      </c>
      <c r="L155" s="41">
        <f>IF(ISBLANK('3.1 Nominal capital stock'!L155),NA(),'3.1 Nominal capital stock'!L155/'Historical population and GDP'!$N152/'Historical population and GDP'!$K152)</f>
        <v>5963.9408932165416</v>
      </c>
      <c r="M155" s="41">
        <f>IF(ISBLANK('3.1 Nominal capital stock'!M155),NA(),'3.1 Nominal capital stock'!M155/'Historical population and GDP'!$N152/'Historical population and GDP'!$K152)</f>
        <v>2755.9353279172706</v>
      </c>
      <c r="N155" s="41">
        <f>IF(ISBLANK('3.1 Nominal capital stock'!N155),NA(),'3.1 Nominal capital stock'!N155/'Historical population and GDP'!$N152/'Historical population and GDP'!$K152)</f>
        <v>1815.4068295213697</v>
      </c>
      <c r="O155" s="41"/>
      <c r="P155" s="41">
        <f>IF(ISBLANK('3.1 Nominal capital stock'!P155),NA(),'3.1 Nominal capital stock'!P155/'Historical population and GDP'!$N152/'Historical population and GDP'!$K152)</f>
        <v>35722.011321453319</v>
      </c>
      <c r="Q155" s="41">
        <f>IF(ISBLANK('3.1 Nominal capital stock'!Q155),NA(),'3.1 Nominal capital stock'!Q155/'Historical population and GDP'!$N152/'Historical population and GDP'!$K152)</f>
        <v>22276.703575494674</v>
      </c>
      <c r="R155" s="41">
        <f>IF(ISBLANK('3.1 Nominal capital stock'!R155),NA(),'3.1 Nominal capital stock'!R155/'Historical population and GDP'!$N152/'Historical population and GDP'!$K152)</f>
        <v>57998.714896947989</v>
      </c>
      <c r="S155" s="13"/>
      <c r="T155" s="13"/>
      <c r="U155" s="13"/>
      <c r="V155" s="13"/>
      <c r="W155" s="13"/>
      <c r="X155" s="13"/>
      <c r="Y155" s="13"/>
      <c r="Z155" s="13"/>
      <c r="AA155" s="24"/>
      <c r="AB155" s="24"/>
    </row>
    <row r="156" spans="1:28">
      <c r="A156" s="4">
        <f t="shared" si="2"/>
        <v>2018</v>
      </c>
      <c r="B156" s="41">
        <f>IF(ISBLANK('3.1 Nominal capital stock'!B156),NA(),'3.1 Nominal capital stock'!B156/'Historical population and GDP'!$N153/'Historical population and GDP'!$K153)</f>
        <v>7750.7766522986476</v>
      </c>
      <c r="C156" s="41">
        <f>IF(ISBLANK('3.1 Nominal capital stock'!C156),NA(),'3.1 Nominal capital stock'!C156/'Historical population and GDP'!$N153/'Historical population and GDP'!$K153)</f>
        <v>6031.1851037364395</v>
      </c>
      <c r="D156" s="41">
        <f>IF(ISBLANK('3.1 Nominal capital stock'!D156),NA(),'3.1 Nominal capital stock'!D156/'Historical population and GDP'!$N153/'Historical population and GDP'!$K153)</f>
        <v>13781.961756035087</v>
      </c>
      <c r="E156" s="41">
        <f>IF(ISBLANK('3.1 Nominal capital stock'!E156),NA(),'3.1 Nominal capital stock'!E156/'Historical population and GDP'!$N153/'Historical population and GDP'!$K153)</f>
        <v>1214.4859242702726</v>
      </c>
      <c r="F156" s="41">
        <f>IF(ISBLANK('3.1 Nominal capital stock'!F156),NA(),'3.1 Nominal capital stock'!F156/'Historical population and GDP'!$N153/'Historical population and GDP'!$K153)</f>
        <v>10046.65276461633</v>
      </c>
      <c r="G156" s="41">
        <f>IF(ISBLANK('3.1 Nominal capital stock'!G156),NA(),'3.1 Nominal capital stock'!G156/'Historical population and GDP'!$N153/'Historical population and GDP'!$K153)</f>
        <v>6222.3641409484353</v>
      </c>
      <c r="H156" s="41">
        <f>IF(ISBLANK('3.1 Nominal capital stock'!H156),NA(),'3.1 Nominal capital stock'!H156/'Historical population and GDP'!$N153/'Historical population and GDP'!$K153)</f>
        <v>4442.3736902493947</v>
      </c>
      <c r="I156" s="41">
        <f>IF(ISBLANK('3.1 Nominal capital stock'!I156),NA(),'3.1 Nominal capital stock'!I156/'Historical population and GDP'!$N153/'Historical population and GDP'!$K153)</f>
        <v>2997.5566849330357</v>
      </c>
      <c r="J156" s="51">
        <f>IF(ISBLANK('3.1 Nominal capital stock'!J156),NA(),'3.1 Nominal capital stock'!J156/'Historical population and GDP'!$N153/'Historical population and GDP'!$K153)</f>
        <v>5612.1251963286031</v>
      </c>
      <c r="K156" s="41">
        <f>IF(ISBLANK('3.1 Nominal capital stock'!K156),NA(),'3.1 Nominal capital stock'!K156/'Historical population and GDP'!$N153/'Historical population and GDP'!$K153)</f>
        <v>3266.9167231202232</v>
      </c>
      <c r="L156" s="41">
        <f>IF(ISBLANK('3.1 Nominal capital stock'!L156),NA(),'3.1 Nominal capital stock'!L156/'Historical population and GDP'!$N153/'Historical population and GDP'!$K153)</f>
        <v>6073.5944928628951</v>
      </c>
      <c r="M156" s="41">
        <f>IF(ISBLANK('3.1 Nominal capital stock'!M156),NA(),'3.1 Nominal capital stock'!M156/'Historical population and GDP'!$N153/'Historical population and GDP'!$K153)</f>
        <v>2713.9062816896953</v>
      </c>
      <c r="N156" s="41">
        <f>IF(ISBLANK('3.1 Nominal capital stock'!N156),NA(),'3.1 Nominal capital stock'!N156/'Historical population and GDP'!$N153/'Historical population and GDP'!$K153)</f>
        <v>1842.611984247377</v>
      </c>
      <c r="O156" s="41"/>
      <c r="P156" s="41">
        <f>IF(ISBLANK('3.1 Nominal capital stock'!P156),NA(),'3.1 Nominal capital stock'!P156/'Historical population and GDP'!$N153/'Historical population and GDP'!$K153)</f>
        <v>35707.838276119524</v>
      </c>
      <c r="Q156" s="41">
        <f>IF(ISBLANK('3.1 Nominal capital stock'!Q156),NA(),'3.1 Nominal capital stock'!Q156/'Historical population and GDP'!$N153/'Historical population and GDP'!$K153)</f>
        <v>22506.711363181828</v>
      </c>
      <c r="R156" s="41">
        <f>IF(ISBLANK('3.1 Nominal capital stock'!R156),NA(),'3.1 Nominal capital stock'!R156/'Historical population and GDP'!$N153/'Historical population and GDP'!$K153)</f>
        <v>58214.549639301353</v>
      </c>
      <c r="S156" s="13"/>
      <c r="T156" s="13"/>
      <c r="U156" s="13"/>
      <c r="V156" s="13"/>
      <c r="W156" s="13"/>
      <c r="X156" s="13"/>
      <c r="Y156" s="13"/>
      <c r="Z156" s="13"/>
      <c r="AA156" s="24"/>
      <c r="AB156" s="24"/>
    </row>
    <row r="157" spans="1:28">
      <c r="A157" s="4">
        <f t="shared" si="2"/>
        <v>2019</v>
      </c>
      <c r="B157" s="41">
        <f>IF(ISBLANK('3.1 Nominal capital stock'!B157),NA(),'3.1 Nominal capital stock'!B157/'Historical population and GDP'!$N154/'Historical population and GDP'!$K154)</f>
        <v>7986.5630305374661</v>
      </c>
      <c r="C157" s="41">
        <f>IF(ISBLANK('3.1 Nominal capital stock'!C157),NA(),'3.1 Nominal capital stock'!C157/'Historical population and GDP'!$N154/'Historical population and GDP'!$K154)</f>
        <v>6144.4342103920189</v>
      </c>
      <c r="D157" s="41">
        <f>IF(ISBLANK('3.1 Nominal capital stock'!D157),NA(),'3.1 Nominal capital stock'!D157/'Historical population and GDP'!$N154/'Historical population and GDP'!$K154)</f>
        <v>14130.997240929486</v>
      </c>
      <c r="E157" s="41">
        <f>IF(ISBLANK('3.1 Nominal capital stock'!E157),NA(),'3.1 Nominal capital stock'!E157/'Historical population and GDP'!$N154/'Historical population and GDP'!$K154)</f>
        <v>1353.8778025505796</v>
      </c>
      <c r="F157" s="41">
        <f>IF(ISBLANK('3.1 Nominal capital stock'!F157),NA(),'3.1 Nominal capital stock'!F157/'Historical population and GDP'!$N154/'Historical population and GDP'!$K154)</f>
        <v>10263.902619637745</v>
      </c>
      <c r="G157" s="41">
        <f>IF(ISBLANK('3.1 Nominal capital stock'!G157),NA(),'3.1 Nominal capital stock'!G157/'Historical population and GDP'!$N154/'Historical population and GDP'!$K154)</f>
        <v>6534.6096329344909</v>
      </c>
      <c r="H157" s="41">
        <f>IF(ISBLANK('3.1 Nominal capital stock'!H157),NA(),'3.1 Nominal capital stock'!H157/'Historical population and GDP'!$N154/'Historical population and GDP'!$K154)</f>
        <v>4502.8750215222444</v>
      </c>
      <c r="I157" s="41">
        <f>IF(ISBLANK('3.1 Nominal capital stock'!I157),NA(),'3.1 Nominal capital stock'!I157/'Historical population and GDP'!$N154/'Historical population and GDP'!$K154)</f>
        <v>3026.2629666497628</v>
      </c>
      <c r="J157" s="51">
        <f>IF(ISBLANK('3.1 Nominal capital stock'!J157),NA(),'3.1 Nominal capital stock'!J157/'Historical population and GDP'!$N154/'Historical population and GDP'!$K154)</f>
        <v>5738.2424124698446</v>
      </c>
      <c r="K157" s="41">
        <f>IF(ISBLANK('3.1 Nominal capital stock'!K157),NA(),'3.1 Nominal capital stock'!K157/'Historical population and GDP'!$N154/'Historical population and GDP'!$K154)</f>
        <v>3435.7311285448995</v>
      </c>
      <c r="L157" s="41">
        <f>IF(ISBLANK('3.1 Nominal capital stock'!L157),NA(),'3.1 Nominal capital stock'!L157/'Historical population and GDP'!$N154/'Historical population and GDP'!$K154)</f>
        <v>6553.9286559845623</v>
      </c>
      <c r="M157" s="41">
        <f>IF(ISBLANK('3.1 Nominal capital stock'!M157),NA(),'3.1 Nominal capital stock'!M157/'Historical population and GDP'!$N154/'Historical population and GDP'!$K154)</f>
        <v>2806.7395040812648</v>
      </c>
      <c r="N157" s="41">
        <f>IF(ISBLANK('3.1 Nominal capital stock'!N157),NA(),'3.1 Nominal capital stock'!N157/'Historical population and GDP'!$N154/'Historical population and GDP'!$K154)</f>
        <v>1967.4851240115845</v>
      </c>
      <c r="O157" s="41"/>
      <c r="P157" s="41">
        <f>IF(ISBLANK('3.1 Nominal capital stock'!P157),NA(),'3.1 Nominal capital stock'!P157/'Historical population and GDP'!$N154/'Historical population and GDP'!$K154)</f>
        <v>36786.262317574547</v>
      </c>
      <c r="Q157" s="41">
        <f>IF(ISBLANK('3.1 Nominal capital stock'!Q157),NA(),'3.1 Nominal capital stock'!Q157/'Historical population and GDP'!$N154/'Historical population and GDP'!$K154)</f>
        <v>23528.389791741916</v>
      </c>
      <c r="R157" s="41">
        <f>IF(ISBLANK('3.1 Nominal capital stock'!R157),NA(),'3.1 Nominal capital stock'!R157/'Historical population and GDP'!$N154/'Historical population and GDP'!$K154)</f>
        <v>60314.65210931647</v>
      </c>
      <c r="S157" s="13"/>
      <c r="T157" s="13"/>
      <c r="U157" s="13"/>
      <c r="V157" s="13"/>
      <c r="W157" s="13"/>
      <c r="X157" s="13"/>
      <c r="Y157" s="13"/>
      <c r="Z157" s="13"/>
      <c r="AA157" s="24"/>
      <c r="AB157" s="24"/>
    </row>
    <row r="158" spans="1:28">
      <c r="A158" s="4">
        <f t="shared" si="2"/>
        <v>2020</v>
      </c>
      <c r="B158" s="41">
        <f>IF(ISBLANK('3.1 Nominal capital stock'!B158),NA(),'3.1 Nominal capital stock'!B158/'Historical population and GDP'!$N155/'Historical population and GDP'!$K155)</f>
        <v>8066.5391822509173</v>
      </c>
      <c r="C158" s="41">
        <f>IF(ISBLANK('3.1 Nominal capital stock'!C158),NA(),'3.1 Nominal capital stock'!C158/'Historical population and GDP'!$N155/'Historical population and GDP'!$K155)</f>
        <v>6203.5026799838006</v>
      </c>
      <c r="D158" s="41">
        <f>IF(ISBLANK('3.1 Nominal capital stock'!D158),NA(),'3.1 Nominal capital stock'!D158/'Historical population and GDP'!$N155/'Historical population and GDP'!$K155)</f>
        <v>14270.041862234717</v>
      </c>
      <c r="E158" s="41">
        <f>IF(ISBLANK('3.1 Nominal capital stock'!E158),NA(),'3.1 Nominal capital stock'!E158/'Historical population and GDP'!$N155/'Historical population and GDP'!$K155)</f>
        <v>1413.297285317341</v>
      </c>
      <c r="F158" s="41">
        <f>IF(ISBLANK('3.1 Nominal capital stock'!F158),NA(),'3.1 Nominal capital stock'!F158/'Historical population and GDP'!$N155/'Historical population and GDP'!$K155)</f>
        <v>10196.640017685117</v>
      </c>
      <c r="G158" s="41">
        <f>IF(ISBLANK('3.1 Nominal capital stock'!G158),NA(),'3.1 Nominal capital stock'!G158/'Historical population and GDP'!$N155/'Historical population and GDP'!$K155)</f>
        <v>6637.5127657361818</v>
      </c>
      <c r="H158" s="41">
        <f>IF(ISBLANK('3.1 Nominal capital stock'!H158),NA(),'3.1 Nominal capital stock'!H158/'Historical population and GDP'!$N155/'Historical population and GDP'!$K155)</f>
        <v>4476.4159543091882</v>
      </c>
      <c r="I158" s="41">
        <f>IF(ISBLANK('3.1 Nominal capital stock'!I158),NA(),'3.1 Nominal capital stock'!I158/'Historical population and GDP'!$N155/'Historical population and GDP'!$K155)</f>
        <v>3037.4214114965885</v>
      </c>
      <c r="J158" s="51">
        <f>IF(ISBLANK('3.1 Nominal capital stock'!J158),NA(),'3.1 Nominal capital stock'!J158/'Historical population and GDP'!$N155/'Historical population and GDP'!$K155)</f>
        <v>5817.6060151207312</v>
      </c>
      <c r="K158" s="41">
        <f>IF(ISBLANK('3.1 Nominal capital stock'!K158),NA(),'3.1 Nominal capital stock'!K158/'Historical population and GDP'!$N155/'Historical population and GDP'!$K155)</f>
        <v>3561.1965108516229</v>
      </c>
      <c r="L158" s="41">
        <f>IF(ISBLANK('3.1 Nominal capital stock'!L158),NA(),'3.1 Nominal capital stock'!L158/'Historical population and GDP'!$N155/'Historical population and GDP'!$K155)</f>
        <v>6588.7213086295769</v>
      </c>
      <c r="M158" s="41">
        <f>IF(ISBLANK('3.1 Nominal capital stock'!M158),NA(),'3.1 Nominal capital stock'!M158/'Historical population and GDP'!$N155/'Historical population and GDP'!$K155)</f>
        <v>2713.0929562852407</v>
      </c>
      <c r="N158" s="41">
        <f>IF(ISBLANK('3.1 Nominal capital stock'!N158),NA(),'3.1 Nominal capital stock'!N158/'Historical population and GDP'!$N155/'Historical population and GDP'!$K155)</f>
        <v>2045.967376841897</v>
      </c>
      <c r="O158" s="41"/>
      <c r="P158" s="41">
        <f>IF(ISBLANK('3.1 Nominal capital stock'!P158),NA(),'3.1 Nominal capital stock'!P158/'Historical population and GDP'!$N155/'Historical population and GDP'!$K155)</f>
        <v>36993.907885282541</v>
      </c>
      <c r="Q158" s="41">
        <f>IF(ISBLANK('3.1 Nominal capital stock'!Q158),NA(),'3.1 Nominal capital stock'!Q158/'Historical population and GDP'!$N155/'Historical population and GDP'!$K155)</f>
        <v>23764.005579225657</v>
      </c>
      <c r="R158" s="41">
        <f>IF(ISBLANK('3.1 Nominal capital stock'!R158),NA(),'3.1 Nominal capital stock'!R158/'Historical population and GDP'!$N155/'Historical population and GDP'!$K155)</f>
        <v>60757.913464508194</v>
      </c>
      <c r="S158" s="13"/>
      <c r="T158" s="13"/>
      <c r="U158" s="13"/>
      <c r="V158" s="13"/>
      <c r="W158" s="13"/>
      <c r="X158" s="13"/>
      <c r="Y158" s="13"/>
      <c r="Z158" s="13"/>
      <c r="AA158" s="24"/>
      <c r="AB158" s="24"/>
    </row>
    <row r="159" spans="1:28">
      <c r="A159" s="4">
        <f t="shared" si="2"/>
        <v>2021</v>
      </c>
      <c r="B159" s="41">
        <f>IF(ISBLANK('3.1 Nominal capital stock'!B159),NA(),'3.1 Nominal capital stock'!B159/'Historical population and GDP'!$N156/'Historical population and GDP'!$K156)</f>
        <v>8399.8297673392499</v>
      </c>
      <c r="C159" s="41">
        <f>IF(ISBLANK('3.1 Nominal capital stock'!C159),NA(),'3.1 Nominal capital stock'!C159/'Historical population and GDP'!$N156/'Historical population and GDP'!$K156)</f>
        <v>6520.8779128682781</v>
      </c>
      <c r="D159" s="41">
        <f>IF(ISBLANK('3.1 Nominal capital stock'!D159),NA(),'3.1 Nominal capital stock'!D159/'Historical population and GDP'!$N156/'Historical population and GDP'!$K156)</f>
        <v>14920.707680207526</v>
      </c>
      <c r="E159" s="41">
        <f>IF(ISBLANK('3.1 Nominal capital stock'!E159),NA(),'3.1 Nominal capital stock'!E159/'Historical population and GDP'!$N156/'Historical population and GDP'!$K156)</f>
        <v>1628.063416285049</v>
      </c>
      <c r="F159" s="41">
        <f>IF(ISBLANK('3.1 Nominal capital stock'!F159),NA(),'3.1 Nominal capital stock'!F159/'Historical population and GDP'!$N156/'Historical population and GDP'!$K156)</f>
        <v>10499.052994240505</v>
      </c>
      <c r="G159" s="41">
        <f>IF(ISBLANK('3.1 Nominal capital stock'!G159),NA(),'3.1 Nominal capital stock'!G159/'Historical population and GDP'!$N156/'Historical population and GDP'!$K156)</f>
        <v>7135.722819503244</v>
      </c>
      <c r="H159" s="41">
        <f>IF(ISBLANK('3.1 Nominal capital stock'!H159),NA(),'3.1 Nominal capital stock'!H159/'Historical population and GDP'!$N156/'Historical population and GDP'!$K156)</f>
        <v>4620.0095317005544</v>
      </c>
      <c r="I159" s="41">
        <f>IF(ISBLANK('3.1 Nominal capital stock'!I159),NA(),'3.1 Nominal capital stock'!I159/'Historical population and GDP'!$N156/'Historical population and GDP'!$K156)</f>
        <v>3174.663852679847</v>
      </c>
      <c r="J159" s="51">
        <f>IF(ISBLANK('3.1 Nominal capital stock'!J159),NA(),'3.1 Nominal capital stock'!J159/'Historical population and GDP'!$N156/'Historical population and GDP'!$K156)</f>
        <v>6142.1679844482132</v>
      </c>
      <c r="K159" s="41">
        <f>IF(ISBLANK('3.1 Nominal capital stock'!K159),NA(),'3.1 Nominal capital stock'!K159/'Historical population and GDP'!$N156/'Historical population and GDP'!$K156)</f>
        <v>3711.0829349270048</v>
      </c>
      <c r="L159" s="41">
        <f>IF(ISBLANK('3.1 Nominal capital stock'!L159),NA(),'3.1 Nominal capital stock'!L159/'Historical population and GDP'!$N156/'Historical population and GDP'!$K156)</f>
        <v>6993.7287291500206</v>
      </c>
      <c r="M159" s="41">
        <f>IF(ISBLANK('3.1 Nominal capital stock'!M159),NA(),'3.1 Nominal capital stock'!M159/'Historical population and GDP'!$N156/'Historical population and GDP'!$K156)</f>
        <v>2786.9598655948644</v>
      </c>
      <c r="N159" s="41">
        <f>IF(ISBLANK('3.1 Nominal capital stock'!N159),NA(),'3.1 Nominal capital stock'!N159/'Historical population and GDP'!$N156/'Historical population and GDP'!$K156)</f>
        <v>2188.8624509103784</v>
      </c>
      <c r="O159" s="41"/>
      <c r="P159" s="41">
        <f>IF(ISBLANK('3.1 Nominal capital stock'!P159),NA(),'3.1 Nominal capital stock'!P159/'Historical population and GDP'!$N156/'Historical population and GDP'!$K156)</f>
        <v>38803.556441936882</v>
      </c>
      <c r="Q159" s="41">
        <f>IF(ISBLANK('3.1 Nominal capital stock'!Q159),NA(),'3.1 Nominal capital stock'!Q159/'Historical population and GDP'!$N156/'Historical population and GDP'!$K156)</f>
        <v>24997.465817710327</v>
      </c>
      <c r="R159" s="41">
        <f>IF(ISBLANK('3.1 Nominal capital stock'!R159),NA(),'3.1 Nominal capital stock'!R159/'Historical population and GDP'!$N156/'Historical population and GDP'!$K156)</f>
        <v>63801.022259647209</v>
      </c>
      <c r="S159" s="13"/>
      <c r="T159" s="13"/>
      <c r="U159" s="13"/>
      <c r="V159" s="13"/>
      <c r="W159" s="13"/>
      <c r="X159" s="13"/>
      <c r="Y159" s="13"/>
      <c r="Z159" s="13"/>
      <c r="AA159" s="24"/>
      <c r="AB159" s="24"/>
    </row>
    <row r="160" spans="1:28">
      <c r="A160" s="4">
        <f t="shared" si="2"/>
        <v>2022</v>
      </c>
      <c r="B160" s="41">
        <f>IF(ISBLANK('3.1 Nominal capital stock'!B160),NA(),'3.1 Nominal capital stock'!B160/'Historical population and GDP'!$N157/'Historical population and GDP'!$K157)</f>
        <v>8432.2309267302389</v>
      </c>
      <c r="C160" s="41">
        <f>IF(ISBLANK('3.1 Nominal capital stock'!C160),NA(),'3.1 Nominal capital stock'!C160/'Historical population and GDP'!$N157/'Historical population and GDP'!$K157)</f>
        <v>6732.5984602481631</v>
      </c>
      <c r="D160" s="41">
        <f>IF(ISBLANK('3.1 Nominal capital stock'!D160),NA(),'3.1 Nominal capital stock'!D160/'Historical population and GDP'!$N157/'Historical population and GDP'!$K157)</f>
        <v>15164.829386978401</v>
      </c>
      <c r="E160" s="41">
        <f>IF(ISBLANK('3.1 Nominal capital stock'!E160),NA(),'3.1 Nominal capital stock'!E160/'Historical population and GDP'!$N157/'Historical population and GDP'!$K157)</f>
        <v>1801.0727431500202</v>
      </c>
      <c r="F160" s="41">
        <f>IF(ISBLANK('3.1 Nominal capital stock'!F160),NA(),'3.1 Nominal capital stock'!F160/'Historical population and GDP'!$N157/'Historical population and GDP'!$K157)</f>
        <v>10500.111387119005</v>
      </c>
      <c r="G160" s="41">
        <f>IF(ISBLANK('3.1 Nominal capital stock'!G160),NA(),'3.1 Nominal capital stock'!G160/'Historical population and GDP'!$N157/'Historical population and GDP'!$K157)</f>
        <v>7512.2844024142978</v>
      </c>
      <c r="H160" s="41">
        <f>IF(ISBLANK('3.1 Nominal capital stock'!H160),NA(),'3.1 Nominal capital stock'!H160/'Historical population and GDP'!$N157/'Historical population and GDP'!$K157)</f>
        <v>4670.9745117797638</v>
      </c>
      <c r="I160" s="41">
        <f>IF(ISBLANK('3.1 Nominal capital stock'!I160),NA(),'3.1 Nominal capital stock'!I160/'Historical population and GDP'!$N157/'Historical population and GDP'!$K157)</f>
        <v>3187.0459989180276</v>
      </c>
      <c r="J160" s="51">
        <f>IF(ISBLANK('3.1 Nominal capital stock'!J160),NA(),'3.1 Nominal capital stock'!J160/'Historical population and GDP'!$N157/'Historical population and GDP'!$K157)</f>
        <v>6237.1764837003866</v>
      </c>
      <c r="K160" s="41">
        <f>IF(ISBLANK('3.1 Nominal capital stock'!K160),NA(),'3.1 Nominal capital stock'!K160/'Historical population and GDP'!$N157/'Historical population and GDP'!$K157)</f>
        <v>3727.0667002805471</v>
      </c>
      <c r="L160" s="41">
        <f>IF(ISBLANK('3.1 Nominal capital stock'!L160),NA(),'3.1 Nominal capital stock'!L160/'Historical population and GDP'!$N157/'Historical population and GDP'!$K157)</f>
        <v>7162.3551648082666</v>
      </c>
      <c r="M160" s="41">
        <f>IF(ISBLANK('3.1 Nominal capital stock'!M160),NA(),'3.1 Nominal capital stock'!M160/'Historical population and GDP'!$N157/'Historical population and GDP'!$K157)</f>
        <v>2665.3803961161238</v>
      </c>
      <c r="N160" s="41">
        <f>IF(ISBLANK('3.1 Nominal capital stock'!N160),NA(),'3.1 Nominal capital stock'!N160/'Historical population and GDP'!$N157/'Historical population and GDP'!$K157)</f>
        <v>2170.682330299257</v>
      </c>
      <c r="O160" s="41"/>
      <c r="P160" s="41">
        <f>IF(ISBLANK('3.1 Nominal capital stock'!P160),NA(),'3.1 Nominal capital stock'!P160/'Historical population and GDP'!$N157/'Historical population and GDP'!$K157)</f>
        <v>39649.272431441488</v>
      </c>
      <c r="Q160" s="41">
        <f>IF(ISBLANK('3.1 Nominal capital stock'!Q160),NA(),'3.1 Nominal capital stock'!Q160/'Historical population and GDP'!$N157/'Historical population and GDP'!$K157)</f>
        <v>25149.707074122613</v>
      </c>
      <c r="R160" s="41">
        <f>IF(ISBLANK('3.1 Nominal capital stock'!R160),NA(),'3.1 Nominal capital stock'!R160/'Historical population and GDP'!$N157/'Historical population and GDP'!$K157)</f>
        <v>64798.979505564101</v>
      </c>
      <c r="S160" s="13"/>
      <c r="T160" s="13"/>
      <c r="U160" s="13"/>
      <c r="V160" s="13"/>
      <c r="W160" s="13"/>
      <c r="X160" s="13"/>
      <c r="Y160" s="13"/>
      <c r="Z160" s="13"/>
      <c r="AA160" s="24"/>
      <c r="AB160" s="24"/>
    </row>
    <row r="161" spans="1:28">
      <c r="A161" s="4">
        <f t="shared" si="2"/>
        <v>2023</v>
      </c>
      <c r="B161" s="41" t="e">
        <f>IF(ISBLANK('3.1 Nominal capital stock'!B161),NA(),'3.1 Nominal capital stock'!B161/'Historical population and GDP'!$N158/'Historical population and GDP'!$K158)</f>
        <v>#N/A</v>
      </c>
      <c r="C161" s="41" t="e">
        <f>IF(ISBLANK('3.1 Nominal capital stock'!C161),NA(),'3.1 Nominal capital stock'!C161/'Historical population and GDP'!$N158/'Historical population and GDP'!$K158)</f>
        <v>#N/A</v>
      </c>
      <c r="D161" s="41" t="e">
        <f>IF(ISBLANK('3.1 Nominal capital stock'!D161),NA(),'3.1 Nominal capital stock'!D161/'Historical population and GDP'!$N158/'Historical population and GDP'!$K158)</f>
        <v>#N/A</v>
      </c>
      <c r="E161" s="41" t="e">
        <f>IF(ISBLANK('3.1 Nominal capital stock'!E161),NA(),'3.1 Nominal capital stock'!E161/'Historical population and GDP'!$N158/'Historical population and GDP'!$K158)</f>
        <v>#N/A</v>
      </c>
      <c r="F161" s="41" t="e">
        <f>IF(ISBLANK('3.1 Nominal capital stock'!F161),NA(),'3.1 Nominal capital stock'!F161/'Historical population and GDP'!$N158/'Historical population and GDP'!$K158)</f>
        <v>#N/A</v>
      </c>
      <c r="G161" s="41" t="e">
        <f>IF(ISBLANK('3.1 Nominal capital stock'!G161),NA(),'3.1 Nominal capital stock'!G161/'Historical population and GDP'!$N158/'Historical population and GDP'!$K158)</f>
        <v>#N/A</v>
      </c>
      <c r="H161" s="41" t="e">
        <f>IF(ISBLANK('3.1 Nominal capital stock'!H161),NA(),'3.1 Nominal capital stock'!H161/'Historical population and GDP'!$N158/'Historical population and GDP'!$K158)</f>
        <v>#N/A</v>
      </c>
      <c r="I161" s="41" t="e">
        <f>IF(ISBLANK('3.1 Nominal capital stock'!I161),NA(),'3.1 Nominal capital stock'!I161/'Historical population and GDP'!$N158/'Historical population and GDP'!$K158)</f>
        <v>#N/A</v>
      </c>
      <c r="J161" s="51" t="e">
        <f>IF(ISBLANK('3.1 Nominal capital stock'!J161),NA(),'3.1 Nominal capital stock'!J161/'Historical population and GDP'!$N158/'Historical population and GDP'!$K158)</f>
        <v>#N/A</v>
      </c>
      <c r="K161" s="41" t="e">
        <f>IF(ISBLANK('3.1 Nominal capital stock'!K161),NA(),'3.1 Nominal capital stock'!K161/'Historical population and GDP'!$N158/'Historical population and GDP'!$K158)</f>
        <v>#N/A</v>
      </c>
      <c r="L161" s="41" t="e">
        <f>IF(ISBLANK('3.1 Nominal capital stock'!L161),NA(),'3.1 Nominal capital stock'!L161/'Historical population and GDP'!$N158/'Historical population and GDP'!$K158)</f>
        <v>#N/A</v>
      </c>
      <c r="M161" s="41" t="e">
        <f>IF(ISBLANK('3.1 Nominal capital stock'!M161),NA(),'3.1 Nominal capital stock'!M161/'Historical population and GDP'!$N158/'Historical population and GDP'!$K158)</f>
        <v>#N/A</v>
      </c>
      <c r="N161" s="41" t="e">
        <f>IF(ISBLANK('3.1 Nominal capital stock'!N161),NA(),'3.1 Nominal capital stock'!N161/'Historical population and GDP'!$N158/'Historical population and GDP'!$K158)</f>
        <v>#N/A</v>
      </c>
      <c r="O161" s="41"/>
      <c r="P161" s="41" t="e">
        <f>IF(ISBLANK('3.1 Nominal capital stock'!P161),NA(),'3.1 Nominal capital stock'!P161/'Historical population and GDP'!$N158/'Historical population and GDP'!$K158)</f>
        <v>#N/A</v>
      </c>
      <c r="Q161" s="41" t="e">
        <f>IF(ISBLANK('3.1 Nominal capital stock'!Q161),NA(),'3.1 Nominal capital stock'!Q161/'Historical population and GDP'!$N158/'Historical population and GDP'!$K158)</f>
        <v>#N/A</v>
      </c>
      <c r="R161" s="41" t="e">
        <f>IF(ISBLANK('3.1 Nominal capital stock'!R161),NA(),'3.1 Nominal capital stock'!R161/'Historical population and GDP'!$N158/'Historical population and GDP'!$K158)</f>
        <v>#N/A</v>
      </c>
      <c r="S161" s="13"/>
      <c r="T161" s="13"/>
      <c r="U161" s="13"/>
      <c r="V161" s="13"/>
      <c r="W161" s="13"/>
      <c r="X161" s="13"/>
      <c r="Y161" s="13"/>
      <c r="Z161" s="13"/>
      <c r="AA161" s="24"/>
      <c r="AB161" s="2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2BB02-DCAD-4666-92D7-DA7C13FD228F}">
  <dimension ref="B2:C15"/>
  <sheetViews>
    <sheetView showGridLines="0" topLeftCell="A3" workbookViewId="0">
      <selection activeCell="E10" sqref="E10"/>
    </sheetView>
  </sheetViews>
  <sheetFormatPr defaultColWidth="8.375" defaultRowHeight="14.25"/>
  <cols>
    <col min="1" max="1" width="8.375" style="19"/>
    <col min="2" max="2" width="34.125" style="19" customWidth="1"/>
    <col min="3" max="3" width="68.125" style="19" customWidth="1"/>
    <col min="4" max="16384" width="8.375" style="19"/>
  </cols>
  <sheetData>
    <row r="2" spans="2:3" ht="15">
      <c r="B2" s="135" t="s">
        <v>411</v>
      </c>
      <c r="C2" s="135"/>
    </row>
    <row r="3" spans="2:3" ht="29.1" customHeight="1">
      <c r="B3" s="136" t="s">
        <v>765</v>
      </c>
      <c r="C3" s="136"/>
    </row>
    <row r="4" spans="2:3">
      <c r="B4" s="137" t="s">
        <v>698</v>
      </c>
      <c r="C4" s="137"/>
    </row>
    <row r="5" spans="2:3" ht="28.5" customHeight="1">
      <c r="B5" s="133" t="s">
        <v>724</v>
      </c>
      <c r="C5" s="133"/>
    </row>
    <row r="6" spans="2:3" ht="15">
      <c r="B6" s="133" t="s">
        <v>766</v>
      </c>
      <c r="C6" s="133"/>
    </row>
    <row r="7" spans="2:3" ht="28.5" customHeight="1">
      <c r="B7" s="133" t="s">
        <v>725</v>
      </c>
      <c r="C7" s="133"/>
    </row>
    <row r="8" spans="2:3">
      <c r="B8" s="136" t="s">
        <v>699</v>
      </c>
      <c r="C8" s="136"/>
    </row>
    <row r="9" spans="2:3" ht="42.75" customHeight="1">
      <c r="B9" s="133" t="s">
        <v>700</v>
      </c>
      <c r="C9" s="133"/>
    </row>
    <row r="10" spans="2:3" ht="57" customHeight="1">
      <c r="B10" s="133" t="s">
        <v>701</v>
      </c>
      <c r="C10" s="133"/>
    </row>
    <row r="12" spans="2:3" ht="15">
      <c r="B12" s="134" t="s">
        <v>702</v>
      </c>
      <c r="C12" s="134"/>
    </row>
    <row r="13" spans="2:3" ht="57">
      <c r="B13" s="108" t="s">
        <v>703</v>
      </c>
      <c r="C13" s="109" t="s">
        <v>704</v>
      </c>
    </row>
    <row r="14" spans="2:3" ht="71.25">
      <c r="B14" s="110" t="s">
        <v>705</v>
      </c>
      <c r="C14" s="111" t="s">
        <v>706</v>
      </c>
    </row>
    <row r="15" spans="2:3" ht="71.25">
      <c r="B15" s="108" t="s">
        <v>707</v>
      </c>
      <c r="C15" s="109" t="s">
        <v>708</v>
      </c>
    </row>
  </sheetData>
  <mergeCells count="10">
    <mergeCell ref="B10:C10"/>
    <mergeCell ref="B12:C12"/>
    <mergeCell ref="B7:C7"/>
    <mergeCell ref="B6:C6"/>
    <mergeCell ref="B2:C2"/>
    <mergeCell ref="B3:C3"/>
    <mergeCell ref="B4:C4"/>
    <mergeCell ref="B5:C5"/>
    <mergeCell ref="B8:C8"/>
    <mergeCell ref="B9:C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F4457-48CD-42FC-8E69-420EF8773A72}">
  <sheetPr>
    <tabColor theme="5"/>
  </sheetPr>
  <dimension ref="A1"/>
  <sheetViews>
    <sheetView workbookViewId="0">
      <selection activeCell="M23" sqref="M23"/>
    </sheetView>
  </sheetViews>
  <sheetFormatPr defaultRowHeight="14.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94B76-629F-4A9B-A614-0722DD007346}">
  <sheetPr>
    <tabColor theme="8"/>
  </sheetPr>
  <dimension ref="A1:AX166"/>
  <sheetViews>
    <sheetView showGridLines="0" zoomScale="85" zoomScaleNormal="85" workbookViewId="0">
      <pane xSplit="1" ySplit="6" topLeftCell="B7" activePane="bottomRight" state="frozen"/>
      <selection pane="topRight" activeCell="B1" sqref="B1"/>
      <selection pane="bottomLeft" activeCell="A6" sqref="A6"/>
      <selection pane="bottomRight" activeCell="AJ196" sqref="AJ196"/>
    </sheetView>
  </sheetViews>
  <sheetFormatPr defaultRowHeight="14.25"/>
  <cols>
    <col min="1" max="1" width="10.25" customWidth="1"/>
    <col min="2" max="19" width="13.25" customWidth="1"/>
    <col min="21" max="21" width="9.625" customWidth="1"/>
    <col min="22" max="22" width="9.75" customWidth="1"/>
    <col min="24" max="24" width="9.125" customWidth="1"/>
    <col min="25" max="25" width="10.25" customWidth="1"/>
    <col min="37" max="37" width="11.75" customWidth="1"/>
    <col min="38" max="38" width="11.25" customWidth="1"/>
    <col min="39" max="39" width="11.75" customWidth="1"/>
  </cols>
  <sheetData>
    <row r="1" spans="1:48" s="11" customFormat="1" ht="29.25">
      <c r="A1" s="23" t="s">
        <v>68</v>
      </c>
      <c r="B1" s="16" t="s">
        <v>133</v>
      </c>
      <c r="C1" s="16" t="s">
        <v>133</v>
      </c>
      <c r="D1" s="16" t="s">
        <v>133</v>
      </c>
      <c r="E1" s="16" t="s">
        <v>133</v>
      </c>
      <c r="F1" s="16" t="s">
        <v>133</v>
      </c>
      <c r="G1" s="16" t="s">
        <v>133</v>
      </c>
      <c r="H1" s="16" t="s">
        <v>133</v>
      </c>
      <c r="I1" s="16" t="s">
        <v>134</v>
      </c>
      <c r="J1" s="16" t="s">
        <v>134</v>
      </c>
      <c r="K1" s="16" t="s">
        <v>134</v>
      </c>
      <c r="L1" s="16" t="s">
        <v>133</v>
      </c>
      <c r="M1" s="16" t="s">
        <v>133</v>
      </c>
      <c r="N1" s="16" t="s">
        <v>133</v>
      </c>
      <c r="O1" s="16" t="s">
        <v>133</v>
      </c>
      <c r="P1" s="16" t="s">
        <v>133</v>
      </c>
      <c r="Q1" s="16" t="s">
        <v>133</v>
      </c>
      <c r="R1" s="16" t="s">
        <v>134</v>
      </c>
      <c r="S1" s="16" t="s">
        <v>134</v>
      </c>
      <c r="T1" s="16" t="s">
        <v>133</v>
      </c>
      <c r="U1" s="16" t="s">
        <v>134</v>
      </c>
      <c r="V1" s="16" t="s">
        <v>134</v>
      </c>
      <c r="W1" s="16" t="s">
        <v>135</v>
      </c>
      <c r="X1" s="16" t="s">
        <v>134</v>
      </c>
      <c r="Y1" s="16" t="s">
        <v>134</v>
      </c>
      <c r="Z1" s="16" t="s">
        <v>134</v>
      </c>
      <c r="AA1" s="16" t="s">
        <v>134</v>
      </c>
      <c r="AB1" s="16" t="s">
        <v>134</v>
      </c>
      <c r="AC1" s="16" t="s">
        <v>133</v>
      </c>
      <c r="AD1" s="16" t="s">
        <v>133</v>
      </c>
      <c r="AE1" s="16" t="s">
        <v>133</v>
      </c>
      <c r="AF1" s="16" t="s">
        <v>133</v>
      </c>
      <c r="AG1" s="16" t="s">
        <v>133</v>
      </c>
      <c r="AH1" s="16" t="s">
        <v>133</v>
      </c>
      <c r="AI1" s="16" t="s">
        <v>133</v>
      </c>
      <c r="AJ1" s="16" t="s">
        <v>133</v>
      </c>
      <c r="AK1" s="16" t="s">
        <v>134</v>
      </c>
      <c r="AL1" s="16" t="s">
        <v>134</v>
      </c>
      <c r="AM1" s="16" t="s">
        <v>134</v>
      </c>
      <c r="AN1" s="16" t="s">
        <v>134</v>
      </c>
      <c r="AO1" s="16" t="s">
        <v>133</v>
      </c>
      <c r="AP1" s="16" t="s">
        <v>133</v>
      </c>
      <c r="AQ1" s="16" t="s">
        <v>133</v>
      </c>
      <c r="AR1" s="16" t="s">
        <v>133</v>
      </c>
      <c r="AS1" s="16" t="s">
        <v>133</v>
      </c>
      <c r="AT1" s="16" t="s">
        <v>134</v>
      </c>
      <c r="AU1" s="16" t="s">
        <v>134</v>
      </c>
      <c r="AV1" s="16" t="s">
        <v>134</v>
      </c>
    </row>
    <row r="2" spans="1:48" s="11" customFormat="1" ht="72">
      <c r="A2" s="23" t="s">
        <v>42</v>
      </c>
      <c r="B2" s="16" t="s">
        <v>80</v>
      </c>
      <c r="C2" s="16" t="s">
        <v>80</v>
      </c>
      <c r="D2" s="16" t="s">
        <v>80</v>
      </c>
      <c r="E2" s="16" t="s">
        <v>80</v>
      </c>
      <c r="F2" s="16" t="s">
        <v>80</v>
      </c>
      <c r="G2" s="16" t="s">
        <v>80</v>
      </c>
      <c r="H2" s="16" t="s">
        <v>80</v>
      </c>
      <c r="I2" s="16" t="s">
        <v>80</v>
      </c>
      <c r="J2" s="16" t="s">
        <v>80</v>
      </c>
      <c r="K2" s="16" t="s">
        <v>80</v>
      </c>
      <c r="L2" s="16" t="s">
        <v>8</v>
      </c>
      <c r="M2" s="16" t="s">
        <v>136</v>
      </c>
      <c r="N2" s="16" t="s">
        <v>136</v>
      </c>
      <c r="O2" s="16" t="s">
        <v>136</v>
      </c>
      <c r="P2" s="16" t="s">
        <v>136</v>
      </c>
      <c r="Q2" s="16" t="s">
        <v>136</v>
      </c>
      <c r="R2" s="16" t="s">
        <v>137</v>
      </c>
      <c r="S2" s="16" t="s">
        <v>137</v>
      </c>
      <c r="T2" s="16" t="s">
        <v>17</v>
      </c>
      <c r="U2" s="16" t="s">
        <v>17</v>
      </c>
      <c r="V2" s="16" t="s">
        <v>17</v>
      </c>
      <c r="W2" s="16" t="s">
        <v>17</v>
      </c>
      <c r="X2" s="16" t="s">
        <v>17</v>
      </c>
      <c r="Y2" s="16" t="s">
        <v>17</v>
      </c>
      <c r="Z2" s="16" t="s">
        <v>17</v>
      </c>
      <c r="AA2" s="16" t="s">
        <v>17</v>
      </c>
      <c r="AB2" s="16" t="s">
        <v>17</v>
      </c>
      <c r="AC2" s="16" t="s">
        <v>27</v>
      </c>
      <c r="AD2" s="16" t="s">
        <v>27</v>
      </c>
      <c r="AE2" s="16" t="s">
        <v>27</v>
      </c>
      <c r="AF2" s="16" t="s">
        <v>27</v>
      </c>
      <c r="AG2" s="16" t="s">
        <v>27</v>
      </c>
      <c r="AH2" s="16" t="s">
        <v>27</v>
      </c>
      <c r="AI2" s="16" t="s">
        <v>27</v>
      </c>
      <c r="AJ2" s="16" t="s">
        <v>27</v>
      </c>
      <c r="AK2" s="16" t="s">
        <v>21</v>
      </c>
      <c r="AL2" s="16" t="s">
        <v>21</v>
      </c>
      <c r="AM2" s="16" t="s">
        <v>24</v>
      </c>
      <c r="AN2" s="16" t="s">
        <v>24</v>
      </c>
      <c r="AO2" s="16" t="s">
        <v>21</v>
      </c>
      <c r="AP2" s="16" t="s">
        <v>21</v>
      </c>
      <c r="AQ2" s="16" t="s">
        <v>21</v>
      </c>
      <c r="AR2" s="16" t="s">
        <v>34</v>
      </c>
      <c r="AS2" s="16" t="s">
        <v>34</v>
      </c>
      <c r="AT2" s="16" t="s">
        <v>138</v>
      </c>
      <c r="AU2" s="16" t="s">
        <v>138</v>
      </c>
      <c r="AV2" s="16" t="s">
        <v>138</v>
      </c>
    </row>
    <row r="3" spans="1:48" s="11" customFormat="1" ht="46.5" customHeight="1">
      <c r="A3" s="23" t="s">
        <v>1</v>
      </c>
      <c r="B3" s="16" t="s">
        <v>139</v>
      </c>
      <c r="C3" s="16" t="s">
        <v>140</v>
      </c>
      <c r="D3" s="16" t="s">
        <v>141</v>
      </c>
      <c r="E3" s="16" t="s">
        <v>142</v>
      </c>
      <c r="F3" s="16" t="s">
        <v>143</v>
      </c>
      <c r="G3" s="16" t="s">
        <v>144</v>
      </c>
      <c r="H3" s="16" t="s">
        <v>145</v>
      </c>
      <c r="I3" s="16" t="s">
        <v>146</v>
      </c>
      <c r="J3" s="16" t="s">
        <v>147</v>
      </c>
      <c r="K3" s="16" t="s">
        <v>148</v>
      </c>
      <c r="L3" s="16" t="s">
        <v>149</v>
      </c>
      <c r="M3" s="16" t="s">
        <v>81</v>
      </c>
      <c r="N3" s="16" t="s">
        <v>81</v>
      </c>
      <c r="O3" s="16" t="s">
        <v>81</v>
      </c>
      <c r="P3" s="16" t="s">
        <v>150</v>
      </c>
      <c r="Q3" s="16" t="s">
        <v>150</v>
      </c>
      <c r="R3" s="16" t="s">
        <v>151</v>
      </c>
      <c r="S3" s="16" t="s">
        <v>152</v>
      </c>
      <c r="T3" s="16" t="s">
        <v>87</v>
      </c>
      <c r="U3" s="16" t="s">
        <v>153</v>
      </c>
      <c r="V3" s="16" t="s">
        <v>153</v>
      </c>
      <c r="W3" s="16" t="s">
        <v>154</v>
      </c>
      <c r="X3" s="16" t="s">
        <v>155</v>
      </c>
      <c r="Y3" s="16" t="s">
        <v>88</v>
      </c>
      <c r="Z3" s="16" t="s">
        <v>156</v>
      </c>
      <c r="AA3" s="16" t="s">
        <v>157</v>
      </c>
      <c r="AB3" s="16" t="s">
        <v>158</v>
      </c>
      <c r="AC3" s="16" t="s">
        <v>159</v>
      </c>
      <c r="AD3" s="16" t="s">
        <v>160</v>
      </c>
      <c r="AE3" s="16" t="s">
        <v>161</v>
      </c>
      <c r="AF3" s="16" t="s">
        <v>162</v>
      </c>
      <c r="AG3" s="16" t="s">
        <v>163</v>
      </c>
      <c r="AH3" s="16" t="s">
        <v>164</v>
      </c>
      <c r="AI3" s="16" t="s">
        <v>165</v>
      </c>
      <c r="AJ3" s="16" t="s">
        <v>166</v>
      </c>
      <c r="AK3" s="16" t="s">
        <v>167</v>
      </c>
      <c r="AL3" s="16" t="s">
        <v>168</v>
      </c>
      <c r="AM3" s="16" t="s">
        <v>169</v>
      </c>
      <c r="AN3" s="16" t="s">
        <v>170</v>
      </c>
      <c r="AO3" s="16" t="s">
        <v>171</v>
      </c>
      <c r="AP3" s="16" t="s">
        <v>172</v>
      </c>
      <c r="AQ3" s="16" t="s">
        <v>173</v>
      </c>
      <c r="AR3" s="16" t="s">
        <v>84</v>
      </c>
      <c r="AS3" s="16" t="s">
        <v>174</v>
      </c>
      <c r="AT3" s="16" t="s">
        <v>175</v>
      </c>
      <c r="AU3" s="16" t="s">
        <v>176</v>
      </c>
      <c r="AV3" s="16" t="s">
        <v>177</v>
      </c>
    </row>
    <row r="4" spans="1:48" s="11" customFormat="1" ht="40.5" customHeight="1">
      <c r="A4" s="23" t="s">
        <v>43</v>
      </c>
      <c r="B4" s="16" t="s">
        <v>676</v>
      </c>
      <c r="C4" s="16" t="s">
        <v>676</v>
      </c>
      <c r="D4" s="16" t="s">
        <v>178</v>
      </c>
      <c r="E4" s="16" t="s">
        <v>676</v>
      </c>
      <c r="F4" s="16" t="s">
        <v>178</v>
      </c>
      <c r="G4" s="16" t="s">
        <v>676</v>
      </c>
      <c r="H4" s="16" t="s">
        <v>677</v>
      </c>
      <c r="I4" s="16" t="s">
        <v>678</v>
      </c>
      <c r="J4" s="16" t="s">
        <v>679</v>
      </c>
      <c r="K4" s="16" t="s">
        <v>680</v>
      </c>
      <c r="L4" s="16" t="s">
        <v>681</v>
      </c>
      <c r="M4" s="16" t="s">
        <v>178</v>
      </c>
      <c r="N4" s="16" t="s">
        <v>179</v>
      </c>
      <c r="O4" s="16" t="s">
        <v>549</v>
      </c>
      <c r="P4" s="16" t="s">
        <v>179</v>
      </c>
      <c r="Q4" s="16" t="s">
        <v>682</v>
      </c>
      <c r="R4" s="16" t="s">
        <v>683</v>
      </c>
      <c r="S4" s="16" t="s">
        <v>683</v>
      </c>
      <c r="T4" s="16" t="s">
        <v>684</v>
      </c>
      <c r="U4" s="16" t="s">
        <v>685</v>
      </c>
      <c r="V4" s="16" t="s">
        <v>178</v>
      </c>
      <c r="W4" s="16" t="s">
        <v>178</v>
      </c>
      <c r="X4" s="16" t="s">
        <v>180</v>
      </c>
      <c r="Y4" s="16" t="s">
        <v>180</v>
      </c>
      <c r="Z4" s="16" t="s">
        <v>180</v>
      </c>
      <c r="AA4" s="16" t="s">
        <v>562</v>
      </c>
      <c r="AB4" s="16" t="s">
        <v>562</v>
      </c>
      <c r="AC4" s="16" t="s">
        <v>178</v>
      </c>
      <c r="AD4" s="16" t="s">
        <v>178</v>
      </c>
      <c r="AE4" s="16" t="s">
        <v>178</v>
      </c>
      <c r="AF4" s="16" t="s">
        <v>178</v>
      </c>
      <c r="AG4" s="16" t="s">
        <v>178</v>
      </c>
      <c r="AH4" s="16" t="s">
        <v>181</v>
      </c>
      <c r="AI4" s="16" t="s">
        <v>181</v>
      </c>
      <c r="AJ4" s="16" t="s">
        <v>181</v>
      </c>
      <c r="AK4" s="16" t="s">
        <v>686</v>
      </c>
      <c r="AL4" s="16" t="s">
        <v>686</v>
      </c>
      <c r="AM4" s="16" t="s">
        <v>619</v>
      </c>
      <c r="AN4" s="16" t="s">
        <v>600</v>
      </c>
      <c r="AO4" s="16" t="s">
        <v>687</v>
      </c>
      <c r="AP4" s="16" t="s">
        <v>687</v>
      </c>
      <c r="AQ4" s="16" t="s">
        <v>687</v>
      </c>
      <c r="AR4" s="16" t="s">
        <v>688</v>
      </c>
      <c r="AS4" s="16" t="s">
        <v>635</v>
      </c>
      <c r="AT4" s="16" t="s">
        <v>689</v>
      </c>
      <c r="AU4" s="16" t="s">
        <v>690</v>
      </c>
      <c r="AV4" s="16" t="s">
        <v>690</v>
      </c>
    </row>
    <row r="5" spans="1:48" s="11" customFormat="1" ht="15">
      <c r="A5" s="23" t="s">
        <v>73</v>
      </c>
      <c r="B5" s="16" t="s">
        <v>183</v>
      </c>
      <c r="C5" s="16" t="s">
        <v>183</v>
      </c>
      <c r="D5" s="16" t="s">
        <v>183</v>
      </c>
      <c r="E5" s="16" t="s">
        <v>184</v>
      </c>
      <c r="F5" s="16" t="s">
        <v>183</v>
      </c>
      <c r="G5" s="16" t="s">
        <v>183</v>
      </c>
      <c r="H5" s="16" t="s">
        <v>183</v>
      </c>
      <c r="I5" s="16" t="s">
        <v>185</v>
      </c>
      <c r="J5" s="16" t="s">
        <v>186</v>
      </c>
      <c r="K5" s="16" t="s">
        <v>187</v>
      </c>
      <c r="L5" s="16" t="s">
        <v>183</v>
      </c>
      <c r="M5" s="16" t="s">
        <v>188</v>
      </c>
      <c r="N5" s="16" t="s">
        <v>188</v>
      </c>
      <c r="O5" s="16" t="s">
        <v>188</v>
      </c>
      <c r="P5" s="16" t="s">
        <v>189</v>
      </c>
      <c r="Q5" s="16" t="s">
        <v>190</v>
      </c>
      <c r="R5" s="16" t="s">
        <v>185</v>
      </c>
      <c r="S5" s="16" t="s">
        <v>185</v>
      </c>
      <c r="T5" s="16" t="s">
        <v>183</v>
      </c>
      <c r="U5" s="16" t="s">
        <v>185</v>
      </c>
      <c r="V5" s="16" t="s">
        <v>185</v>
      </c>
      <c r="W5" s="16" t="s">
        <v>185</v>
      </c>
      <c r="X5" s="16" t="s">
        <v>185</v>
      </c>
      <c r="Y5" s="16" t="s">
        <v>185</v>
      </c>
      <c r="Z5" s="16" t="s">
        <v>185</v>
      </c>
      <c r="AA5" s="16" t="s">
        <v>185</v>
      </c>
      <c r="AB5" s="16" t="s">
        <v>185</v>
      </c>
      <c r="AC5" s="16" t="s">
        <v>185</v>
      </c>
      <c r="AD5" s="16" t="s">
        <v>185</v>
      </c>
      <c r="AE5" s="16" t="s">
        <v>185</v>
      </c>
      <c r="AF5" s="16" t="s">
        <v>185</v>
      </c>
      <c r="AG5" s="16" t="s">
        <v>185</v>
      </c>
      <c r="AH5" s="16" t="s">
        <v>185</v>
      </c>
      <c r="AI5" s="16" t="s">
        <v>185</v>
      </c>
      <c r="AJ5" s="16" t="s">
        <v>185</v>
      </c>
      <c r="AK5" s="16" t="s">
        <v>185</v>
      </c>
      <c r="AL5" s="16" t="s">
        <v>185</v>
      </c>
      <c r="AM5" s="16" t="s">
        <v>185</v>
      </c>
      <c r="AN5" s="16" t="s">
        <v>185</v>
      </c>
      <c r="AO5" s="16" t="s">
        <v>185</v>
      </c>
      <c r="AP5" s="16" t="s">
        <v>185</v>
      </c>
      <c r="AQ5" s="16" t="s">
        <v>185</v>
      </c>
      <c r="AR5" s="16" t="s">
        <v>185</v>
      </c>
      <c r="AS5" s="16" t="s">
        <v>185</v>
      </c>
      <c r="AT5" s="16" t="s">
        <v>185</v>
      </c>
      <c r="AU5" s="16" t="s">
        <v>185</v>
      </c>
      <c r="AV5" s="16" t="s">
        <v>185</v>
      </c>
    </row>
    <row r="6" spans="1:48" s="11" customFormat="1" ht="29.25">
      <c r="A6" s="23" t="s">
        <v>75</v>
      </c>
      <c r="B6" s="16" t="s">
        <v>192</v>
      </c>
      <c r="C6" s="16" t="s">
        <v>192</v>
      </c>
      <c r="D6" s="16" t="s">
        <v>193</v>
      </c>
      <c r="E6" s="16" t="s">
        <v>194</v>
      </c>
      <c r="F6" s="16" t="s">
        <v>195</v>
      </c>
      <c r="G6" s="16" t="s">
        <v>196</v>
      </c>
      <c r="H6" s="16" t="s">
        <v>197</v>
      </c>
      <c r="I6" s="16" t="s">
        <v>192</v>
      </c>
      <c r="J6" s="16" t="s">
        <v>198</v>
      </c>
      <c r="K6" s="16" t="s">
        <v>199</v>
      </c>
      <c r="L6" s="16" t="s">
        <v>44</v>
      </c>
      <c r="M6" s="16" t="s">
        <v>200</v>
      </c>
      <c r="N6" s="16" t="s">
        <v>201</v>
      </c>
      <c r="O6" s="16" t="s">
        <v>202</v>
      </c>
      <c r="P6" s="16" t="s">
        <v>203</v>
      </c>
      <c r="Q6" s="16" t="s">
        <v>204</v>
      </c>
      <c r="R6" s="52" t="s">
        <v>205</v>
      </c>
      <c r="S6" s="52" t="s">
        <v>205</v>
      </c>
      <c r="T6" s="16" t="s">
        <v>206</v>
      </c>
      <c r="U6" s="16" t="s">
        <v>207</v>
      </c>
      <c r="V6" s="16" t="s">
        <v>208</v>
      </c>
      <c r="W6" s="16" t="s">
        <v>209</v>
      </c>
      <c r="X6" s="16" t="s">
        <v>210</v>
      </c>
      <c r="Y6" s="16" t="s">
        <v>211</v>
      </c>
      <c r="Z6" s="16" t="s">
        <v>212</v>
      </c>
      <c r="AA6" s="16" t="s">
        <v>213</v>
      </c>
      <c r="AB6" s="16" t="s">
        <v>213</v>
      </c>
      <c r="AC6" s="16" t="s">
        <v>214</v>
      </c>
      <c r="AD6" s="16" t="s">
        <v>215</v>
      </c>
      <c r="AE6" s="16" t="s">
        <v>216</v>
      </c>
      <c r="AF6" s="16" t="s">
        <v>217</v>
      </c>
      <c r="AG6" s="16" t="s">
        <v>218</v>
      </c>
      <c r="AH6" s="16" t="s">
        <v>219</v>
      </c>
      <c r="AI6" s="16" t="s">
        <v>219</v>
      </c>
      <c r="AJ6" s="16" t="s">
        <v>219</v>
      </c>
      <c r="AK6" s="16" t="s">
        <v>220</v>
      </c>
      <c r="AL6" s="16" t="s">
        <v>220</v>
      </c>
      <c r="AM6" s="16" t="s">
        <v>220</v>
      </c>
      <c r="AN6" s="16" t="s">
        <v>221</v>
      </c>
      <c r="AO6" s="16" t="s">
        <v>222</v>
      </c>
      <c r="AP6" s="16" t="s">
        <v>222</v>
      </c>
      <c r="AQ6" s="16" t="s">
        <v>222</v>
      </c>
      <c r="AR6" s="16" t="s">
        <v>223</v>
      </c>
      <c r="AS6" s="16" t="s">
        <v>224</v>
      </c>
      <c r="AT6" s="16" t="s">
        <v>225</v>
      </c>
      <c r="AU6" s="16" t="s">
        <v>226</v>
      </c>
      <c r="AV6" s="16" t="s">
        <v>226</v>
      </c>
    </row>
    <row r="7" spans="1:48" ht="15">
      <c r="A7" s="25" t="s">
        <v>56</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row>
    <row r="8" spans="1:48">
      <c r="A8" s="4">
        <v>1870</v>
      </c>
      <c r="B8" s="5"/>
      <c r="C8" s="5"/>
      <c r="D8" s="5"/>
      <c r="E8" s="5"/>
      <c r="F8" s="5"/>
      <c r="G8" s="5"/>
      <c r="H8" s="5"/>
      <c r="I8" s="5"/>
      <c r="J8" s="5"/>
      <c r="K8" s="5"/>
      <c r="L8" s="5">
        <f>'5.2 Land transport - Rail'!U8</f>
        <v>74.029640000000001</v>
      </c>
      <c r="M8" s="5"/>
      <c r="N8" s="5"/>
      <c r="O8" s="5"/>
      <c r="P8" s="5"/>
      <c r="Q8" s="5"/>
      <c r="R8" s="5"/>
      <c r="S8" s="5"/>
      <c r="T8" s="5">
        <f>'5.5 Telecommunications'!AE8</f>
        <v>2655.4110000000001</v>
      </c>
      <c r="U8" s="5"/>
      <c r="V8" s="5"/>
      <c r="W8" s="5"/>
      <c r="X8" s="5"/>
      <c r="Y8" s="5"/>
      <c r="Z8" s="5"/>
      <c r="AA8" s="5"/>
      <c r="AB8" s="5"/>
      <c r="AC8" s="4"/>
      <c r="AD8" s="4"/>
      <c r="AE8" s="4"/>
      <c r="AF8" s="4"/>
      <c r="AG8" s="4"/>
      <c r="AH8" s="4"/>
      <c r="AI8" s="4"/>
      <c r="AJ8" s="4"/>
      <c r="AK8" s="4"/>
      <c r="AL8" s="4"/>
      <c r="AM8" s="4"/>
      <c r="AN8" s="4"/>
      <c r="AO8" s="4"/>
      <c r="AP8" s="4"/>
      <c r="AQ8" s="4"/>
      <c r="AR8" s="4"/>
      <c r="AS8" s="4"/>
      <c r="AT8" s="4"/>
      <c r="AU8" s="4"/>
      <c r="AV8" s="4"/>
    </row>
    <row r="9" spans="1:48">
      <c r="A9" s="4">
        <f t="shared" ref="A9:A72" si="0">A8+1</f>
        <v>1871</v>
      </c>
      <c r="B9" s="5"/>
      <c r="C9" s="5"/>
      <c r="D9" s="5"/>
      <c r="E9" s="5"/>
      <c r="F9" s="5"/>
      <c r="G9" s="5"/>
      <c r="H9" s="5"/>
      <c r="I9" s="5"/>
      <c r="J9" s="5"/>
      <c r="K9" s="5"/>
      <c r="L9" s="5">
        <f>'5.2 Land transport - Rail'!U9</f>
        <v>88.5137</v>
      </c>
      <c r="M9" s="5"/>
      <c r="N9" s="5"/>
      <c r="O9" s="5"/>
      <c r="P9" s="5"/>
      <c r="Q9" s="5"/>
      <c r="R9" s="5"/>
      <c r="S9" s="5"/>
      <c r="T9" s="5">
        <f>'5.5 Telecommunications'!AE9</f>
        <v>3025.5592000000001</v>
      </c>
      <c r="U9" s="5"/>
      <c r="V9" s="5"/>
      <c r="W9" s="5"/>
      <c r="X9" s="5"/>
      <c r="Y9" s="5"/>
      <c r="Z9" s="5"/>
      <c r="AA9" s="5"/>
      <c r="AB9" s="5"/>
      <c r="AC9" s="4"/>
      <c r="AD9" s="4"/>
      <c r="AE9" s="4"/>
      <c r="AF9" s="4"/>
      <c r="AG9" s="4"/>
      <c r="AH9" s="4"/>
      <c r="AI9" s="4"/>
      <c r="AJ9" s="4"/>
      <c r="AK9" s="4"/>
      <c r="AL9" s="4"/>
      <c r="AM9" s="4"/>
      <c r="AN9" s="4"/>
      <c r="AO9" s="4"/>
      <c r="AP9" s="4"/>
      <c r="AQ9" s="4"/>
      <c r="AR9" s="4"/>
      <c r="AS9" s="4"/>
      <c r="AT9" s="4"/>
      <c r="AU9" s="4"/>
      <c r="AV9" s="4"/>
    </row>
    <row r="10" spans="1:48">
      <c r="A10" s="4">
        <f t="shared" si="0"/>
        <v>1872</v>
      </c>
      <c r="B10" s="5"/>
      <c r="C10" s="5"/>
      <c r="D10" s="5"/>
      <c r="E10" s="5"/>
      <c r="F10" s="5"/>
      <c r="G10" s="5"/>
      <c r="H10" s="5"/>
      <c r="I10" s="5"/>
      <c r="J10" s="5"/>
      <c r="K10" s="5"/>
      <c r="L10" s="5">
        <f>'5.2 Land transport - Rail'!U10</f>
        <v>104.6071</v>
      </c>
      <c r="M10" s="5"/>
      <c r="N10" s="5"/>
      <c r="O10" s="5"/>
      <c r="P10" s="5"/>
      <c r="Q10" s="5"/>
      <c r="R10" s="5"/>
      <c r="S10" s="5"/>
      <c r="T10" s="5">
        <f>'5.5 Telecommunications'!AE10</f>
        <v>3218.68</v>
      </c>
      <c r="U10" s="5"/>
      <c r="V10" s="5"/>
      <c r="W10" s="5"/>
      <c r="X10" s="5"/>
      <c r="Y10" s="5"/>
      <c r="Z10" s="5"/>
      <c r="AA10" s="5"/>
      <c r="AB10" s="5"/>
      <c r="AC10" s="4"/>
      <c r="AD10" s="4"/>
      <c r="AE10" s="4"/>
      <c r="AF10" s="4"/>
      <c r="AG10" s="4"/>
      <c r="AH10" s="4"/>
      <c r="AI10" s="4"/>
      <c r="AJ10" s="4"/>
      <c r="AK10" s="4"/>
      <c r="AL10" s="4"/>
      <c r="AM10" s="4"/>
      <c r="AN10" s="4"/>
      <c r="AO10" s="4"/>
      <c r="AP10" s="4"/>
      <c r="AQ10" s="4"/>
      <c r="AR10" s="4"/>
      <c r="AS10" s="4"/>
      <c r="AT10" s="4"/>
      <c r="AU10" s="4"/>
      <c r="AV10" s="4"/>
    </row>
    <row r="11" spans="1:48">
      <c r="A11" s="4">
        <f t="shared" si="0"/>
        <v>1873</v>
      </c>
      <c r="B11" s="5"/>
      <c r="C11" s="5"/>
      <c r="D11" s="5"/>
      <c r="E11" s="5"/>
      <c r="F11" s="5"/>
      <c r="G11" s="5"/>
      <c r="H11" s="5"/>
      <c r="I11" s="5"/>
      <c r="J11" s="5"/>
      <c r="K11" s="5"/>
      <c r="L11" s="5">
        <f>'5.2 Land transport - Rail'!U11</f>
        <v>112.6538</v>
      </c>
      <c r="M11" s="5"/>
      <c r="N11" s="5"/>
      <c r="O11" s="5"/>
      <c r="P11" s="5"/>
      <c r="Q11" s="5"/>
      <c r="R11" s="5"/>
      <c r="S11" s="5"/>
      <c r="T11" s="5">
        <f>'5.5 Telecommunications'!AE11</f>
        <v>3781.9490000000001</v>
      </c>
      <c r="U11" s="5"/>
      <c r="V11" s="5"/>
      <c r="W11" s="5"/>
      <c r="X11" s="5"/>
      <c r="Y11" s="5"/>
      <c r="Z11" s="5"/>
      <c r="AA11" s="5"/>
      <c r="AB11" s="5"/>
      <c r="AC11" s="4"/>
      <c r="AD11" s="4"/>
      <c r="AE11" s="4"/>
      <c r="AF11" s="4"/>
      <c r="AG11" s="4"/>
      <c r="AH11" s="4"/>
      <c r="AI11" s="4"/>
      <c r="AJ11" s="4"/>
      <c r="AK11" s="4"/>
      <c r="AL11" s="4"/>
      <c r="AM11" s="4"/>
      <c r="AN11" s="4"/>
      <c r="AO11" s="4"/>
      <c r="AP11" s="4"/>
      <c r="AQ11" s="4"/>
      <c r="AR11" s="4"/>
      <c r="AS11" s="4"/>
      <c r="AT11" s="4"/>
      <c r="AU11" s="4"/>
      <c r="AV11" s="4"/>
    </row>
    <row r="12" spans="1:48">
      <c r="A12" s="4">
        <f t="shared" si="0"/>
        <v>1874</v>
      </c>
      <c r="B12" s="5"/>
      <c r="C12" s="5"/>
      <c r="D12" s="5"/>
      <c r="E12" s="5"/>
      <c r="F12" s="5"/>
      <c r="G12" s="5"/>
      <c r="H12" s="5"/>
      <c r="I12" s="5"/>
      <c r="J12" s="5"/>
      <c r="K12" s="5"/>
      <c r="L12" s="5">
        <f>'5.2 Land transport - Rail'!U12</f>
        <v>125.52852</v>
      </c>
      <c r="M12" s="5"/>
      <c r="N12" s="5"/>
      <c r="O12" s="5"/>
      <c r="P12" s="5"/>
      <c r="Q12" s="5"/>
      <c r="R12" s="5"/>
      <c r="S12" s="5"/>
      <c r="T12" s="5">
        <f>'5.5 Telecommunications'!AE12</f>
        <v>3862.4160000000002</v>
      </c>
      <c r="U12" s="5"/>
      <c r="V12" s="5"/>
      <c r="W12" s="5"/>
      <c r="X12" s="5"/>
      <c r="Y12" s="5"/>
      <c r="Z12" s="5"/>
      <c r="AA12" s="5"/>
      <c r="AB12" s="5"/>
      <c r="AC12" s="4"/>
      <c r="AD12" s="4"/>
      <c r="AE12" s="4"/>
      <c r="AF12" s="4"/>
      <c r="AG12" s="4"/>
      <c r="AH12" s="4"/>
      <c r="AI12" s="4"/>
      <c r="AJ12" s="4"/>
      <c r="AK12" s="4"/>
      <c r="AL12" s="4"/>
      <c r="AM12" s="4"/>
      <c r="AN12" s="4"/>
      <c r="AO12" s="4"/>
      <c r="AP12" s="4"/>
      <c r="AQ12" s="4"/>
      <c r="AR12" s="4"/>
      <c r="AS12" s="4"/>
      <c r="AT12" s="4"/>
      <c r="AU12" s="4"/>
      <c r="AV12" s="4"/>
    </row>
    <row r="13" spans="1:48">
      <c r="A13" s="4">
        <f t="shared" si="0"/>
        <v>1875</v>
      </c>
      <c r="B13" s="5"/>
      <c r="C13" s="5"/>
      <c r="D13" s="5"/>
      <c r="E13" s="5"/>
      <c r="F13" s="5"/>
      <c r="G13" s="5"/>
      <c r="H13" s="5"/>
      <c r="I13" s="5"/>
      <c r="J13" s="5"/>
      <c r="K13" s="5"/>
      <c r="L13" s="5">
        <f>'5.2 Land transport - Rail'!U13</f>
        <v>627.64260000000002</v>
      </c>
      <c r="M13" s="5"/>
      <c r="N13" s="5"/>
      <c r="O13" s="5"/>
      <c r="P13" s="5"/>
      <c r="Q13" s="5"/>
      <c r="R13" s="5"/>
      <c r="S13" s="5"/>
      <c r="T13" s="5">
        <f>'5.5 Telecommunications'!AE13</f>
        <v>4264.7510000000002</v>
      </c>
      <c r="U13" s="5"/>
      <c r="V13" s="5"/>
      <c r="W13" s="5"/>
      <c r="X13" s="5"/>
      <c r="Y13" s="5"/>
      <c r="Z13" s="5"/>
      <c r="AA13" s="5"/>
      <c r="AB13" s="5"/>
      <c r="AC13" s="4"/>
      <c r="AD13" s="4"/>
      <c r="AE13" s="4"/>
      <c r="AF13" s="4"/>
      <c r="AG13" s="4"/>
      <c r="AH13" s="4"/>
      <c r="AI13" s="4"/>
      <c r="AJ13" s="4"/>
      <c r="AK13" s="4"/>
      <c r="AL13" s="4"/>
      <c r="AM13" s="4"/>
      <c r="AN13" s="4"/>
      <c r="AO13" s="4"/>
      <c r="AP13" s="4"/>
      <c r="AQ13" s="4"/>
      <c r="AR13" s="4"/>
      <c r="AS13" s="4"/>
      <c r="AT13" s="5">
        <f>'5.8 Other vertical infra'!AR13</f>
        <v>651</v>
      </c>
      <c r="AU13" s="5"/>
      <c r="AV13" s="5"/>
    </row>
    <row r="14" spans="1:48">
      <c r="A14" s="4">
        <f t="shared" si="0"/>
        <v>1876</v>
      </c>
      <c r="B14" s="5"/>
      <c r="C14" s="5"/>
      <c r="D14" s="5"/>
      <c r="E14" s="5"/>
      <c r="F14" s="5"/>
      <c r="G14" s="5"/>
      <c r="H14" s="5"/>
      <c r="I14" s="5"/>
      <c r="J14" s="5"/>
      <c r="K14" s="5"/>
      <c r="L14" s="5">
        <f>'5.2 Land transport - Rail'!U14</f>
        <v>1155.50612</v>
      </c>
      <c r="M14" s="5"/>
      <c r="N14" s="5"/>
      <c r="O14" s="5"/>
      <c r="P14" s="5"/>
      <c r="Q14" s="5"/>
      <c r="R14" s="5"/>
      <c r="S14" s="5"/>
      <c r="T14" s="5">
        <f>'5.5 Telecommunications'!AE14</f>
        <v>5069.4210000000003</v>
      </c>
      <c r="U14" s="5"/>
      <c r="V14" s="5"/>
      <c r="W14" s="5"/>
      <c r="X14" s="5"/>
      <c r="Y14" s="5"/>
      <c r="Z14" s="5"/>
      <c r="AA14" s="5"/>
      <c r="AB14" s="5"/>
      <c r="AC14" s="4"/>
      <c r="AD14" s="4"/>
      <c r="AE14" s="4"/>
      <c r="AF14" s="4"/>
      <c r="AG14" s="4"/>
      <c r="AH14" s="4"/>
      <c r="AI14" s="4"/>
      <c r="AJ14" s="4"/>
      <c r="AK14" s="4"/>
      <c r="AL14" s="4"/>
      <c r="AM14" s="4"/>
      <c r="AN14" s="4"/>
      <c r="AO14" s="4"/>
      <c r="AP14" s="4"/>
      <c r="AQ14" s="4"/>
      <c r="AR14" s="4"/>
      <c r="AS14" s="4"/>
      <c r="AT14" s="5">
        <f>'5.8 Other vertical infra'!AR14</f>
        <v>611</v>
      </c>
      <c r="AU14" s="5"/>
      <c r="AV14" s="5"/>
    </row>
    <row r="15" spans="1:48">
      <c r="A15" s="4">
        <f t="shared" si="0"/>
        <v>1877</v>
      </c>
      <c r="B15" s="5"/>
      <c r="C15" s="5"/>
      <c r="D15" s="5"/>
      <c r="E15" s="5"/>
      <c r="F15" s="5"/>
      <c r="G15" s="5"/>
      <c r="H15" s="5"/>
      <c r="I15" s="5"/>
      <c r="J15" s="5"/>
      <c r="K15" s="5"/>
      <c r="L15" s="5">
        <f>'5.2 Land transport - Rail'!U15</f>
        <v>1400.1258</v>
      </c>
      <c r="M15" s="5"/>
      <c r="N15" s="5"/>
      <c r="O15" s="5"/>
      <c r="P15" s="5"/>
      <c r="Q15" s="5"/>
      <c r="R15" s="5"/>
      <c r="S15" s="5"/>
      <c r="T15" s="5">
        <f>'5.5 Telecommunications'!AE15</f>
        <v>5117.7012000000004</v>
      </c>
      <c r="U15" s="5"/>
      <c r="V15" s="5"/>
      <c r="W15" s="5"/>
      <c r="X15" s="5"/>
      <c r="Y15" s="5"/>
      <c r="Z15" s="5"/>
      <c r="AA15" s="5"/>
      <c r="AB15" s="5"/>
      <c r="AC15" s="4"/>
      <c r="AD15" s="4"/>
      <c r="AE15" s="4"/>
      <c r="AF15" s="4"/>
      <c r="AG15" s="4"/>
      <c r="AH15" s="4"/>
      <c r="AI15" s="4"/>
      <c r="AJ15" s="4"/>
      <c r="AK15" s="4"/>
      <c r="AL15" s="4"/>
      <c r="AM15" s="4"/>
      <c r="AN15" s="4"/>
      <c r="AO15" s="4"/>
      <c r="AP15" s="4"/>
      <c r="AQ15" s="4"/>
      <c r="AR15" s="4"/>
      <c r="AS15" s="4"/>
      <c r="AT15" s="5">
        <f>'5.8 Other vertical infra'!AR15</f>
        <v>655</v>
      </c>
      <c r="AU15" s="5"/>
      <c r="AV15" s="5"/>
    </row>
    <row r="16" spans="1:48">
      <c r="A16" s="4">
        <f t="shared" si="0"/>
        <v>1878</v>
      </c>
      <c r="B16" s="5"/>
      <c r="C16" s="5"/>
      <c r="D16" s="5"/>
      <c r="E16" s="5"/>
      <c r="F16" s="5"/>
      <c r="G16" s="5"/>
      <c r="H16" s="5"/>
      <c r="I16" s="5"/>
      <c r="J16" s="5"/>
      <c r="K16" s="5"/>
      <c r="L16" s="5">
        <f>'5.2 Land transport - Rail'!U16</f>
        <v>1561.0598</v>
      </c>
      <c r="M16" s="5"/>
      <c r="N16" s="5"/>
      <c r="O16" s="5"/>
      <c r="P16" s="5"/>
      <c r="Q16" s="5"/>
      <c r="R16" s="5"/>
      <c r="S16" s="5"/>
      <c r="T16" s="5">
        <f>'5.5 Telecommunications'!AE16</f>
        <v>5375.1956</v>
      </c>
      <c r="U16" s="5"/>
      <c r="V16" s="5"/>
      <c r="W16" s="5"/>
      <c r="X16" s="5"/>
      <c r="Y16" s="5"/>
      <c r="Z16" s="5"/>
      <c r="AA16" s="5"/>
      <c r="AB16" s="5"/>
      <c r="AC16" s="4"/>
      <c r="AD16" s="4"/>
      <c r="AE16" s="4"/>
      <c r="AF16" s="4"/>
      <c r="AG16" s="4"/>
      <c r="AH16" s="4"/>
      <c r="AI16" s="4"/>
      <c r="AJ16" s="4"/>
      <c r="AK16" s="4"/>
      <c r="AL16" s="4"/>
      <c r="AM16" s="4"/>
      <c r="AN16" s="4"/>
      <c r="AO16" s="4"/>
      <c r="AP16" s="4"/>
      <c r="AQ16" s="4"/>
      <c r="AR16" s="4"/>
      <c r="AS16" s="4"/>
      <c r="AT16" s="5">
        <f>'5.8 Other vertical infra'!AR16</f>
        <v>596</v>
      </c>
      <c r="AU16" s="5"/>
      <c r="AV16" s="5"/>
    </row>
    <row r="17" spans="1:50">
      <c r="A17" s="4">
        <f t="shared" si="0"/>
        <v>1879</v>
      </c>
      <c r="B17" s="5"/>
      <c r="C17" s="5"/>
      <c r="D17" s="5"/>
      <c r="E17" s="5"/>
      <c r="F17" s="5"/>
      <c r="G17" s="5"/>
      <c r="H17" s="5"/>
      <c r="I17" s="5"/>
      <c r="J17" s="5"/>
      <c r="K17" s="5"/>
      <c r="L17" s="5">
        <f>'5.2 Land transport - Rail'!U17</f>
        <v>1770.2739999999999</v>
      </c>
      <c r="M17" s="5"/>
      <c r="N17" s="5"/>
      <c r="O17" s="5"/>
      <c r="P17" s="5"/>
      <c r="Q17" s="5"/>
      <c r="R17" s="5"/>
      <c r="S17" s="5"/>
      <c r="T17" s="5">
        <f>'5.5 Telecommunications'!AE17</f>
        <v>5536.1296000000002</v>
      </c>
      <c r="U17" s="5"/>
      <c r="V17" s="5"/>
      <c r="W17" s="5"/>
      <c r="X17" s="5"/>
      <c r="Y17" s="5"/>
      <c r="Z17" s="5"/>
      <c r="AA17" s="5"/>
      <c r="AB17" s="5"/>
      <c r="AC17" s="4"/>
      <c r="AD17" s="4"/>
      <c r="AE17" s="4"/>
      <c r="AF17" s="4"/>
      <c r="AG17" s="4"/>
      <c r="AH17" s="4"/>
      <c r="AI17" s="4"/>
      <c r="AJ17" s="4"/>
      <c r="AK17" s="29">
        <f>'5.7 Education'!AD17</f>
        <v>87408</v>
      </c>
      <c r="AL17" s="29">
        <f>'5.7 Education'!AE17</f>
        <v>1417</v>
      </c>
      <c r="AM17" s="29">
        <f>'5.7 Education'!AG17</f>
        <v>240</v>
      </c>
      <c r="AN17" s="29"/>
      <c r="AO17" s="29"/>
      <c r="AP17" s="29"/>
      <c r="AQ17" s="29"/>
      <c r="AR17" s="4"/>
      <c r="AS17" s="4"/>
      <c r="AT17" s="5">
        <f>'5.8 Other vertical infra'!AR17</f>
        <v>698</v>
      </c>
      <c r="AU17" s="5"/>
      <c r="AV17" s="5"/>
      <c r="AX17" s="20"/>
    </row>
    <row r="18" spans="1:50">
      <c r="A18" s="4">
        <f t="shared" si="0"/>
        <v>1880</v>
      </c>
      <c r="B18" s="5"/>
      <c r="C18" s="5"/>
      <c r="D18" s="5"/>
      <c r="E18" s="5"/>
      <c r="F18" s="5"/>
      <c r="G18" s="5"/>
      <c r="H18" s="5"/>
      <c r="I18" s="5"/>
      <c r="J18" s="5"/>
      <c r="K18" s="5"/>
      <c r="L18" s="5">
        <f>'5.2 Land transport - Rail'!U18</f>
        <v>1886.1464799999999</v>
      </c>
      <c r="M18" s="5"/>
      <c r="N18" s="5"/>
      <c r="O18" s="5"/>
      <c r="P18" s="5"/>
      <c r="Q18" s="5"/>
      <c r="R18" s="5"/>
      <c r="S18" s="5"/>
      <c r="T18" s="5">
        <f>'5.5 Telecommunications'!AE18</f>
        <v>5697.0636000000004</v>
      </c>
      <c r="U18" s="5">
        <f>'5.5 Telecommunications'!AF18</f>
        <v>50</v>
      </c>
      <c r="V18" s="5"/>
      <c r="W18" s="5"/>
      <c r="X18" s="5"/>
      <c r="Y18" s="5"/>
      <c r="Z18" s="5"/>
      <c r="AA18" s="5"/>
      <c r="AB18" s="5"/>
      <c r="AC18" s="4"/>
      <c r="AD18" s="4"/>
      <c r="AE18" s="4"/>
      <c r="AF18" s="4"/>
      <c r="AG18" s="4"/>
      <c r="AH18" s="4"/>
      <c r="AI18" s="4"/>
      <c r="AJ18" s="4"/>
      <c r="AK18" s="29">
        <f>'5.7 Education'!AD18</f>
        <v>95262</v>
      </c>
      <c r="AL18" s="29">
        <f>'5.7 Education'!AE18</f>
        <v>1631</v>
      </c>
      <c r="AM18" s="29">
        <f>'5.7 Education'!AG18</f>
        <v>211</v>
      </c>
      <c r="AN18" s="29"/>
      <c r="AO18" s="29"/>
      <c r="AP18" s="29"/>
      <c r="AQ18" s="29"/>
      <c r="AR18" s="4"/>
      <c r="AS18" s="4"/>
      <c r="AT18" s="5">
        <f>'5.8 Other vertical infra'!AR18</f>
        <v>703</v>
      </c>
      <c r="AU18" s="5"/>
      <c r="AV18" s="5"/>
      <c r="AX18" s="20"/>
    </row>
    <row r="19" spans="1:50">
      <c r="A19" s="4">
        <f t="shared" si="0"/>
        <v>1881</v>
      </c>
      <c r="B19" s="5"/>
      <c r="C19" s="5"/>
      <c r="D19" s="5"/>
      <c r="E19" s="5"/>
      <c r="F19" s="5"/>
      <c r="G19" s="5"/>
      <c r="H19" s="5"/>
      <c r="I19" s="5"/>
      <c r="J19" s="5"/>
      <c r="K19" s="5"/>
      <c r="L19" s="5">
        <f>'5.2 Land transport - Rail'!U19</f>
        <v>2055.12718</v>
      </c>
      <c r="M19" s="5"/>
      <c r="N19" s="5"/>
      <c r="O19" s="5"/>
      <c r="P19" s="5"/>
      <c r="Q19" s="5"/>
      <c r="R19" s="5"/>
      <c r="S19" s="5"/>
      <c r="T19" s="5">
        <f>'5.5 Telecommunications'!AE19</f>
        <v>6083.3051999999998</v>
      </c>
      <c r="U19" s="5">
        <f>'5.5 Telecommunications'!AF19</f>
        <v>302.75</v>
      </c>
      <c r="V19" s="5"/>
      <c r="W19" s="5"/>
      <c r="X19" s="5"/>
      <c r="Y19" s="5"/>
      <c r="Z19" s="5"/>
      <c r="AA19" s="5"/>
      <c r="AB19" s="5"/>
      <c r="AC19" s="4"/>
      <c r="AD19" s="4"/>
      <c r="AE19" s="4"/>
      <c r="AF19" s="4"/>
      <c r="AG19" s="4"/>
      <c r="AH19" s="4"/>
      <c r="AI19" s="4"/>
      <c r="AJ19" s="4"/>
      <c r="AK19" s="29">
        <f>'5.7 Education'!AD19</f>
        <v>95584</v>
      </c>
      <c r="AL19" s="29">
        <f>'5.7 Education'!AE19</f>
        <v>1819</v>
      </c>
      <c r="AM19" s="29">
        <f>'5.7 Education'!AG19</f>
        <v>239</v>
      </c>
      <c r="AN19" s="29"/>
      <c r="AO19" s="29"/>
      <c r="AP19" s="29"/>
      <c r="AQ19" s="29"/>
      <c r="AR19" s="4"/>
      <c r="AS19" s="4"/>
      <c r="AT19" s="5">
        <f>'5.8 Other vertical infra'!AR19</f>
        <v>641</v>
      </c>
      <c r="AU19" s="5"/>
      <c r="AV19" s="5"/>
      <c r="AX19" s="20"/>
    </row>
    <row r="20" spans="1:50">
      <c r="A20" s="4">
        <f t="shared" si="0"/>
        <v>1882</v>
      </c>
      <c r="B20" s="5"/>
      <c r="C20" s="5"/>
      <c r="D20" s="5"/>
      <c r="E20" s="5"/>
      <c r="F20" s="5"/>
      <c r="G20" s="5"/>
      <c r="H20" s="5"/>
      <c r="I20" s="5"/>
      <c r="J20" s="5"/>
      <c r="K20" s="5"/>
      <c r="L20" s="5">
        <f>'5.2 Land transport - Rail'!U20</f>
        <v>2122.7194599999998</v>
      </c>
      <c r="M20" s="5"/>
      <c r="N20" s="5"/>
      <c r="O20" s="5"/>
      <c r="P20" s="5"/>
      <c r="Q20" s="5"/>
      <c r="R20" s="5"/>
      <c r="S20" s="5"/>
      <c r="T20" s="5">
        <f>'5.5 Telecommunications'!AE20</f>
        <v>6115.4920000000002</v>
      </c>
      <c r="U20" s="5">
        <f>'5.5 Telecommunications'!AF20</f>
        <v>555.5</v>
      </c>
      <c r="V20" s="5"/>
      <c r="W20" s="5"/>
      <c r="X20" s="5"/>
      <c r="Y20" s="5"/>
      <c r="Z20" s="5"/>
      <c r="AA20" s="5"/>
      <c r="AB20" s="5"/>
      <c r="AC20" s="4"/>
      <c r="AD20" s="4"/>
      <c r="AE20" s="4"/>
      <c r="AF20" s="4"/>
      <c r="AG20" s="4"/>
      <c r="AH20" s="4"/>
      <c r="AI20" s="4"/>
      <c r="AJ20" s="4"/>
      <c r="AK20" s="29">
        <f>'5.7 Education'!AD20</f>
        <v>99205</v>
      </c>
      <c r="AL20" s="29">
        <f>'5.7 Education'!AE20</f>
        <v>1899</v>
      </c>
      <c r="AM20" s="29">
        <f>'5.7 Education'!AG20</f>
        <v>279</v>
      </c>
      <c r="AN20" s="29"/>
      <c r="AO20" s="29"/>
      <c r="AP20" s="29"/>
      <c r="AQ20" s="29"/>
      <c r="AR20" s="4"/>
      <c r="AS20" s="4"/>
      <c r="AT20" s="5">
        <f>'5.8 Other vertical infra'!AR20</f>
        <v>578</v>
      </c>
      <c r="AU20" s="5"/>
      <c r="AV20" s="5"/>
      <c r="AX20" s="20"/>
    </row>
    <row r="21" spans="1:50">
      <c r="A21" s="4">
        <f t="shared" si="0"/>
        <v>1883</v>
      </c>
      <c r="B21" s="5"/>
      <c r="C21" s="5"/>
      <c r="D21" s="5"/>
      <c r="E21" s="5"/>
      <c r="F21" s="5"/>
      <c r="G21" s="5"/>
      <c r="H21" s="5"/>
      <c r="I21" s="5"/>
      <c r="J21" s="5"/>
      <c r="K21" s="5"/>
      <c r="L21" s="5">
        <f>'5.2 Land transport - Rail'!U21</f>
        <v>2185.4837200000002</v>
      </c>
      <c r="M21" s="5"/>
      <c r="N21" s="5"/>
      <c r="O21" s="5"/>
      <c r="P21" s="5"/>
      <c r="Q21" s="5"/>
      <c r="R21" s="5"/>
      <c r="S21" s="5"/>
      <c r="T21" s="5">
        <f>'5.5 Telecommunications'!AE21</f>
        <v>6469.5468000000001</v>
      </c>
      <c r="U21" s="5">
        <f>'5.5 Telecommunications'!AF21</f>
        <v>808.25</v>
      </c>
      <c r="V21" s="5"/>
      <c r="W21" s="5"/>
      <c r="X21" s="5"/>
      <c r="Y21" s="5"/>
      <c r="Z21" s="5"/>
      <c r="AA21" s="5"/>
      <c r="AB21" s="5"/>
      <c r="AC21" s="4"/>
      <c r="AD21" s="4"/>
      <c r="AE21" s="4"/>
      <c r="AF21" s="4"/>
      <c r="AG21" s="4"/>
      <c r="AH21" s="4"/>
      <c r="AI21" s="4"/>
      <c r="AJ21" s="4"/>
      <c r="AK21" s="29">
        <f>'5.7 Education'!AD21</f>
        <v>105654</v>
      </c>
      <c r="AL21" s="29">
        <f>'5.7 Education'!AE21</f>
        <v>2384</v>
      </c>
      <c r="AM21" s="29">
        <f>'5.7 Education'!AG21</f>
        <v>361</v>
      </c>
      <c r="AN21" s="29"/>
      <c r="AO21" s="29"/>
      <c r="AP21" s="29"/>
      <c r="AQ21" s="29"/>
      <c r="AR21" s="4"/>
      <c r="AS21" s="4"/>
      <c r="AT21" s="5">
        <f>'5.8 Other vertical infra'!AR21</f>
        <v>567</v>
      </c>
      <c r="AU21" s="5"/>
      <c r="AV21" s="5"/>
      <c r="AX21" s="20"/>
    </row>
    <row r="22" spans="1:50">
      <c r="A22" s="4">
        <f t="shared" si="0"/>
        <v>1884</v>
      </c>
      <c r="B22" s="5"/>
      <c r="C22" s="5"/>
      <c r="D22" s="5"/>
      <c r="E22" s="5"/>
      <c r="F22" s="5"/>
      <c r="G22" s="5"/>
      <c r="H22" s="5"/>
      <c r="I22" s="5"/>
      <c r="J22" s="5"/>
      <c r="K22" s="5"/>
      <c r="L22" s="5">
        <f>'5.2 Land transport - Rail'!U22</f>
        <v>2246.6386400000001</v>
      </c>
      <c r="M22" s="5"/>
      <c r="N22" s="5"/>
      <c r="O22" s="5"/>
      <c r="P22" s="5"/>
      <c r="Q22" s="5"/>
      <c r="R22" s="5"/>
      <c r="S22" s="5"/>
      <c r="T22" s="5">
        <f>'5.5 Telecommunications'!AE22</f>
        <v>6533.9204</v>
      </c>
      <c r="U22" s="5">
        <f>'5.5 Telecommunications'!AF22</f>
        <v>1061</v>
      </c>
      <c r="V22" s="5"/>
      <c r="W22" s="5"/>
      <c r="X22" s="5"/>
      <c r="Y22" s="5"/>
      <c r="Z22" s="5"/>
      <c r="AA22" s="5"/>
      <c r="AB22" s="5"/>
      <c r="AC22" s="4"/>
      <c r="AD22" s="4"/>
      <c r="AE22" s="4"/>
      <c r="AF22" s="4"/>
      <c r="AG22" s="4"/>
      <c r="AH22" s="4"/>
      <c r="AI22" s="4"/>
      <c r="AJ22" s="4"/>
      <c r="AK22" s="29">
        <f>'5.7 Education'!AD22</f>
        <v>111667</v>
      </c>
      <c r="AL22" s="29">
        <f>'5.7 Education'!AE22</f>
        <v>2642</v>
      </c>
      <c r="AM22" s="29">
        <f>'5.7 Education'!AG22</f>
        <v>419</v>
      </c>
      <c r="AN22" s="29"/>
      <c r="AO22" s="29"/>
      <c r="AP22" s="29"/>
      <c r="AQ22" s="29"/>
      <c r="AR22" s="4"/>
      <c r="AS22" s="4"/>
      <c r="AT22" s="5">
        <f>'5.8 Other vertical infra'!AR22</f>
        <v>560</v>
      </c>
      <c r="AU22" s="5"/>
      <c r="AV22" s="5"/>
      <c r="AX22" s="20"/>
    </row>
    <row r="23" spans="1:50">
      <c r="A23" s="4">
        <f t="shared" si="0"/>
        <v>1885</v>
      </c>
      <c r="B23" s="5"/>
      <c r="C23" s="5"/>
      <c r="D23" s="5"/>
      <c r="E23" s="5"/>
      <c r="F23" s="5"/>
      <c r="G23" s="5"/>
      <c r="H23" s="5"/>
      <c r="I23" s="5"/>
      <c r="J23" s="5"/>
      <c r="K23" s="5"/>
      <c r="L23" s="5">
        <f>'5.2 Land transport - Rail'!U23</f>
        <v>2376.9951799999999</v>
      </c>
      <c r="M23" s="5"/>
      <c r="N23" s="5"/>
      <c r="O23" s="5"/>
      <c r="P23" s="5"/>
      <c r="Q23" s="5"/>
      <c r="R23" s="5"/>
      <c r="S23" s="5"/>
      <c r="T23" s="5">
        <f>'5.5 Telecommunications'!AE23</f>
        <v>6920.1620000000003</v>
      </c>
      <c r="U23" s="5">
        <f>'5.5 Telecommunications'!AF23</f>
        <v>1313.75</v>
      </c>
      <c r="V23" s="5"/>
      <c r="W23" s="5"/>
      <c r="X23" s="5"/>
      <c r="Y23" s="5"/>
      <c r="Z23" s="5"/>
      <c r="AA23" s="5"/>
      <c r="AB23" s="5"/>
      <c r="AC23" s="4"/>
      <c r="AD23" s="4"/>
      <c r="AE23" s="4"/>
      <c r="AF23" s="4"/>
      <c r="AG23" s="4"/>
      <c r="AH23" s="4"/>
      <c r="AI23" s="4"/>
      <c r="AJ23" s="4"/>
      <c r="AK23" s="29">
        <f>'5.7 Education'!AD23</f>
        <v>116557</v>
      </c>
      <c r="AL23" s="29">
        <f>'5.7 Education'!AE23</f>
        <v>2659</v>
      </c>
      <c r="AM23" s="29">
        <f>'5.7 Education'!AG23</f>
        <v>442</v>
      </c>
      <c r="AN23" s="29"/>
      <c r="AO23" s="29"/>
      <c r="AP23" s="29"/>
      <c r="AQ23" s="29"/>
      <c r="AR23" s="4"/>
      <c r="AS23" s="4"/>
      <c r="AT23" s="5">
        <f>'5.8 Other vertical infra'!AR23</f>
        <v>531</v>
      </c>
      <c r="AU23" s="5"/>
      <c r="AV23" s="5"/>
      <c r="AX23" s="20"/>
    </row>
    <row r="24" spans="1:50">
      <c r="A24" s="4">
        <f t="shared" si="0"/>
        <v>1886</v>
      </c>
      <c r="B24" s="5"/>
      <c r="C24" s="5"/>
      <c r="D24" s="5"/>
      <c r="E24" s="5"/>
      <c r="F24" s="5"/>
      <c r="G24" s="5"/>
      <c r="H24" s="5"/>
      <c r="I24" s="5"/>
      <c r="J24" s="5"/>
      <c r="K24" s="5"/>
      <c r="L24" s="5">
        <f>'5.2 Land transport - Rail'!U24</f>
        <v>2595.8654200000001</v>
      </c>
      <c r="M24" s="5"/>
      <c r="N24" s="5"/>
      <c r="O24" s="5"/>
      <c r="P24" s="5"/>
      <c r="Q24" s="5"/>
      <c r="R24" s="53">
        <f>'5.4 Water and waste'!AD24</f>
        <v>2646.5255102618544</v>
      </c>
      <c r="S24" s="53">
        <f>'5.4 Water and waste'!AE24</f>
        <v>38249.328930585863</v>
      </c>
      <c r="T24" s="5">
        <f>'5.5 Telecommunications'!AE24</f>
        <v>7177.6563999999998</v>
      </c>
      <c r="U24" s="5">
        <f>'5.5 Telecommunications'!AF24</f>
        <v>1566.5</v>
      </c>
      <c r="V24" s="5"/>
      <c r="W24" s="5"/>
      <c r="X24" s="5"/>
      <c r="Y24" s="5"/>
      <c r="Z24" s="5"/>
      <c r="AA24" s="5"/>
      <c r="AB24" s="5"/>
      <c r="AC24" s="4"/>
      <c r="AD24" s="4"/>
      <c r="AE24" s="4"/>
      <c r="AF24" s="4"/>
      <c r="AG24" s="4"/>
      <c r="AH24" s="4"/>
      <c r="AI24" s="4"/>
      <c r="AJ24" s="4"/>
      <c r="AK24" s="29">
        <f>'5.7 Education'!AD24</f>
        <v>121171</v>
      </c>
      <c r="AL24" s="29">
        <f>'5.7 Education'!AE24</f>
        <v>2358</v>
      </c>
      <c r="AM24" s="29">
        <f>'5.7 Education'!AG24</f>
        <v>490</v>
      </c>
      <c r="AN24" s="29"/>
      <c r="AO24" s="29"/>
      <c r="AP24" s="29"/>
      <c r="AQ24" s="29"/>
      <c r="AR24" s="4"/>
      <c r="AS24" s="4"/>
      <c r="AT24" s="5">
        <f>'5.8 Other vertical infra'!AR24</f>
        <v>558</v>
      </c>
      <c r="AU24" s="5"/>
      <c r="AV24" s="5"/>
      <c r="AX24" s="20"/>
    </row>
    <row r="25" spans="1:50">
      <c r="A25" s="4">
        <f t="shared" si="0"/>
        <v>1887</v>
      </c>
      <c r="B25" s="5"/>
      <c r="C25" s="5"/>
      <c r="D25" s="5"/>
      <c r="E25" s="5"/>
      <c r="F25" s="5"/>
      <c r="G25" s="5"/>
      <c r="H25" s="5"/>
      <c r="I25" s="5"/>
      <c r="J25" s="5"/>
      <c r="K25" s="5"/>
      <c r="L25" s="5">
        <f>'5.2 Land transport - Rail'!U25</f>
        <v>2779.3301799999999</v>
      </c>
      <c r="M25" s="5"/>
      <c r="N25" s="5"/>
      <c r="O25" s="5"/>
      <c r="P25" s="5"/>
      <c r="Q25" s="5"/>
      <c r="R25" s="5"/>
      <c r="S25" s="5"/>
      <c r="T25" s="5">
        <f>'5.5 Telecommunications'!AE25</f>
        <v>7386.8706000000002</v>
      </c>
      <c r="U25" s="5">
        <f>'5.5 Telecommunications'!AF25</f>
        <v>1819.25</v>
      </c>
      <c r="V25" s="5"/>
      <c r="W25" s="5"/>
      <c r="X25" s="5"/>
      <c r="Y25" s="5"/>
      <c r="Z25" s="5"/>
      <c r="AA25" s="5"/>
      <c r="AB25" s="5"/>
      <c r="AC25" s="4"/>
      <c r="AD25" s="4"/>
      <c r="AE25" s="4"/>
      <c r="AF25" s="4"/>
      <c r="AG25" s="4"/>
      <c r="AH25" s="4"/>
      <c r="AI25" s="4"/>
      <c r="AJ25" s="4"/>
      <c r="AK25" s="29">
        <f>'5.7 Education'!AD25</f>
        <v>126967</v>
      </c>
      <c r="AL25" s="29">
        <f>'5.7 Education'!AE25</f>
        <v>2242</v>
      </c>
      <c r="AM25" s="29">
        <f>'5.7 Education'!AG25</f>
        <v>588</v>
      </c>
      <c r="AN25" s="29"/>
      <c r="AO25" s="29"/>
      <c r="AP25" s="29"/>
      <c r="AQ25" s="29"/>
      <c r="AR25" s="4"/>
      <c r="AS25" s="4"/>
      <c r="AT25" s="5">
        <f>'5.8 Other vertical infra'!AR25</f>
        <v>633</v>
      </c>
      <c r="AU25" s="5"/>
      <c r="AV25" s="5"/>
      <c r="AX25" s="20"/>
    </row>
    <row r="26" spans="1:50">
      <c r="A26" s="4">
        <f t="shared" si="0"/>
        <v>1888</v>
      </c>
      <c r="B26" s="5"/>
      <c r="C26" s="5"/>
      <c r="D26" s="5"/>
      <c r="E26" s="5"/>
      <c r="F26" s="5"/>
      <c r="G26" s="5"/>
      <c r="H26" s="5"/>
      <c r="I26" s="5"/>
      <c r="J26" s="5"/>
      <c r="K26" s="5"/>
      <c r="L26" s="5">
        <f>'5.2 Land transport - Rail'!U26</f>
        <v>2829.2197200000001</v>
      </c>
      <c r="M26" s="5"/>
      <c r="N26" s="5"/>
      <c r="O26" s="5"/>
      <c r="P26" s="5"/>
      <c r="Q26" s="5"/>
      <c r="R26" s="5"/>
      <c r="S26" s="5"/>
      <c r="T26" s="5">
        <f>'5.5 Telecommunications'!AE26</f>
        <v>7563.8980000000001</v>
      </c>
      <c r="U26" s="5">
        <f>'5.5 Telecommunications'!AF26</f>
        <v>2072</v>
      </c>
      <c r="V26" s="5"/>
      <c r="W26" s="5"/>
      <c r="X26" s="5"/>
      <c r="Y26" s="5"/>
      <c r="Z26" s="5"/>
      <c r="AA26" s="5"/>
      <c r="AB26" s="5"/>
      <c r="AC26" s="4"/>
      <c r="AD26" s="4"/>
      <c r="AE26" s="4"/>
      <c r="AF26" s="4"/>
      <c r="AG26" s="4"/>
      <c r="AH26" s="4"/>
      <c r="AI26" s="4"/>
      <c r="AJ26" s="4"/>
      <c r="AK26" s="29">
        <f>'5.7 Education'!AD26</f>
        <v>129090</v>
      </c>
      <c r="AL26" s="29">
        <f>'5.7 Education'!AE26</f>
        <v>2120</v>
      </c>
      <c r="AM26" s="29">
        <f>'5.7 Education'!AG26</f>
        <v>662</v>
      </c>
      <c r="AN26" s="29"/>
      <c r="AO26" s="29"/>
      <c r="AP26" s="29"/>
      <c r="AQ26" s="29"/>
      <c r="AR26" s="4"/>
      <c r="AS26" s="4"/>
      <c r="AT26" s="5">
        <f>'5.8 Other vertical infra'!AR26</f>
        <v>605</v>
      </c>
      <c r="AU26" s="5"/>
      <c r="AV26" s="5"/>
      <c r="AX26" s="20"/>
    </row>
    <row r="27" spans="1:50">
      <c r="A27" s="4">
        <f t="shared" si="0"/>
        <v>1889</v>
      </c>
      <c r="B27" s="5"/>
      <c r="C27" s="5"/>
      <c r="D27" s="5"/>
      <c r="E27" s="5"/>
      <c r="F27" s="5"/>
      <c r="G27" s="5"/>
      <c r="H27" s="5"/>
      <c r="I27" s="5"/>
      <c r="J27" s="5"/>
      <c r="K27" s="5"/>
      <c r="L27" s="5">
        <f>'5.2 Land transport - Rail'!U27</f>
        <v>2859.79718</v>
      </c>
      <c r="M27" s="5"/>
      <c r="N27" s="5"/>
      <c r="O27" s="5"/>
      <c r="P27" s="5"/>
      <c r="Q27" s="5"/>
      <c r="R27" s="5"/>
      <c r="S27" s="5"/>
      <c r="T27" s="5">
        <f>'5.5 Telecommunications'!AE27</f>
        <v>7740.9254000000001</v>
      </c>
      <c r="U27" s="5">
        <f>'5.5 Telecommunications'!AF27</f>
        <v>2324.75</v>
      </c>
      <c r="V27" s="5"/>
      <c r="W27" s="5"/>
      <c r="X27" s="5"/>
      <c r="Y27" s="5"/>
      <c r="Z27" s="5"/>
      <c r="AA27" s="5"/>
      <c r="AB27" s="5"/>
      <c r="AC27" s="4"/>
      <c r="AD27" s="4"/>
      <c r="AE27" s="4"/>
      <c r="AF27" s="4"/>
      <c r="AG27" s="4"/>
      <c r="AH27" s="4"/>
      <c r="AI27" s="4"/>
      <c r="AJ27" s="4"/>
      <c r="AK27" s="29">
        <f>'5.7 Education'!AD27</f>
        <v>131434</v>
      </c>
      <c r="AL27" s="29">
        <f>'5.7 Education'!AE27</f>
        <v>2147</v>
      </c>
      <c r="AM27" s="29">
        <f>'5.7 Education'!AG27</f>
        <v>588</v>
      </c>
      <c r="AN27" s="29"/>
      <c r="AO27" s="29"/>
      <c r="AP27" s="29"/>
      <c r="AQ27" s="29"/>
      <c r="AR27" s="4"/>
      <c r="AS27" s="4"/>
      <c r="AT27" s="5">
        <f>'5.8 Other vertical infra'!AR27</f>
        <v>611</v>
      </c>
      <c r="AU27" s="5"/>
      <c r="AV27" s="5"/>
      <c r="AX27" s="20"/>
    </row>
    <row r="28" spans="1:50">
      <c r="A28" s="4">
        <f t="shared" si="0"/>
        <v>1890</v>
      </c>
      <c r="B28" s="5"/>
      <c r="C28" s="5"/>
      <c r="D28" s="5"/>
      <c r="E28" s="5"/>
      <c r="F28" s="5"/>
      <c r="G28" s="5"/>
      <c r="H28" s="5"/>
      <c r="I28" s="5"/>
      <c r="J28" s="5"/>
      <c r="K28" s="5"/>
      <c r="L28" s="5">
        <f>'5.2 Land transport - Rail'!U28</f>
        <v>2911.2960600000001</v>
      </c>
      <c r="M28" s="5"/>
      <c r="N28" s="5"/>
      <c r="O28" s="5"/>
      <c r="P28" s="5"/>
      <c r="Q28" s="5"/>
      <c r="R28" s="5"/>
      <c r="S28" s="5"/>
      <c r="T28" s="5">
        <f>'5.5 Telecommunications'!AE28</f>
        <v>7885.7659999999996</v>
      </c>
      <c r="U28" s="5">
        <f>'5.5 Telecommunications'!AF28</f>
        <v>2577.5</v>
      </c>
      <c r="V28" s="5"/>
      <c r="W28" s="5"/>
      <c r="X28" s="5"/>
      <c r="Y28" s="5"/>
      <c r="Z28" s="5"/>
      <c r="AA28" s="5"/>
      <c r="AB28" s="5"/>
      <c r="AC28" s="4"/>
      <c r="AD28" s="4"/>
      <c r="AE28" s="4"/>
      <c r="AF28" s="4"/>
      <c r="AG28" s="4"/>
      <c r="AH28" s="4"/>
      <c r="AI28" s="4"/>
      <c r="AJ28" s="4"/>
      <c r="AK28" s="29">
        <f>'5.7 Education'!AD28</f>
        <v>133862</v>
      </c>
      <c r="AL28" s="29">
        <f>'5.7 Education'!AE28</f>
        <v>2117</v>
      </c>
      <c r="AM28" s="29">
        <f>'5.7 Education'!AG28</f>
        <v>596</v>
      </c>
      <c r="AN28" s="29"/>
      <c r="AO28" s="29">
        <f>'5.7 Education'!AI28</f>
        <v>1446</v>
      </c>
      <c r="AP28" s="29">
        <f>'5.7 Education'!AJ28</f>
        <v>148</v>
      </c>
      <c r="AQ28" s="29">
        <f>'5.7 Education'!AM28</f>
        <v>1594</v>
      </c>
      <c r="AR28" s="4"/>
      <c r="AS28" s="4"/>
      <c r="AT28" s="5">
        <f>'5.8 Other vertical infra'!AR28</f>
        <v>517</v>
      </c>
      <c r="AU28" s="5"/>
      <c r="AV28" s="5"/>
      <c r="AX28" s="20"/>
    </row>
    <row r="29" spans="1:50">
      <c r="A29" s="4">
        <f t="shared" si="0"/>
        <v>1891</v>
      </c>
      <c r="B29" s="5"/>
      <c r="C29" s="5"/>
      <c r="D29" s="5"/>
      <c r="E29" s="5"/>
      <c r="F29" s="5"/>
      <c r="G29" s="5"/>
      <c r="H29" s="5"/>
      <c r="I29" s="5"/>
      <c r="J29" s="5"/>
      <c r="K29" s="5"/>
      <c r="L29" s="5">
        <f>'5.2 Land transport - Rail'!U29</f>
        <v>2964.4042800000002</v>
      </c>
      <c r="M29" s="5"/>
      <c r="N29" s="5"/>
      <c r="O29" s="5"/>
      <c r="P29" s="5"/>
      <c r="Q29" s="5"/>
      <c r="R29" s="5"/>
      <c r="S29" s="5"/>
      <c r="T29" s="5">
        <f>'5.5 Telecommunications'!AE29</f>
        <v>8223.7273999999998</v>
      </c>
      <c r="U29" s="5">
        <f>'5.5 Telecommunications'!AF29</f>
        <v>2830.25</v>
      </c>
      <c r="V29" s="5"/>
      <c r="W29" s="5"/>
      <c r="X29" s="5"/>
      <c r="Y29" s="5"/>
      <c r="Z29" s="5"/>
      <c r="AA29" s="5"/>
      <c r="AB29" s="5"/>
      <c r="AC29" s="4"/>
      <c r="AD29" s="4"/>
      <c r="AE29" s="4"/>
      <c r="AF29" s="4"/>
      <c r="AG29" s="4"/>
      <c r="AH29" s="4"/>
      <c r="AI29" s="4"/>
      <c r="AJ29" s="4"/>
      <c r="AK29" s="29">
        <f>'5.7 Education'!AD29</f>
        <v>135930</v>
      </c>
      <c r="AL29" s="29">
        <f>'5.7 Education'!AE29</f>
        <v>2205</v>
      </c>
      <c r="AM29" s="29">
        <f>'5.7 Education'!AG29</f>
        <v>705</v>
      </c>
      <c r="AN29" s="29"/>
      <c r="AO29" s="29">
        <f>'5.7 Education'!AI29</f>
        <v>1492</v>
      </c>
      <c r="AP29" s="29">
        <f>'5.7 Education'!AJ29</f>
        <v>143</v>
      </c>
      <c r="AQ29" s="29">
        <f>'5.7 Education'!AM29</f>
        <v>1635</v>
      </c>
      <c r="AR29" s="4"/>
      <c r="AS29" s="4"/>
      <c r="AT29" s="5">
        <f>'5.8 Other vertical infra'!AR29</f>
        <v>494</v>
      </c>
      <c r="AU29" s="5"/>
      <c r="AV29" s="5"/>
      <c r="AX29" s="20"/>
    </row>
    <row r="30" spans="1:50">
      <c r="A30" s="4">
        <f t="shared" si="0"/>
        <v>1892</v>
      </c>
      <c r="B30" s="5"/>
      <c r="C30" s="5"/>
      <c r="D30" s="5"/>
      <c r="E30" s="5"/>
      <c r="F30" s="5"/>
      <c r="G30" s="5"/>
      <c r="H30" s="5"/>
      <c r="I30" s="5"/>
      <c r="J30" s="5"/>
      <c r="K30" s="5"/>
      <c r="L30" s="5">
        <f>'5.2 Land transport - Rail'!U30</f>
        <v>3007.85646</v>
      </c>
      <c r="M30" s="5"/>
      <c r="N30" s="5"/>
      <c r="O30" s="5"/>
      <c r="P30" s="5"/>
      <c r="Q30" s="5"/>
      <c r="R30" s="5"/>
      <c r="S30" s="5"/>
      <c r="T30" s="5">
        <f>'5.5 Telecommunications'!AE30</f>
        <v>8609.9689999999991</v>
      </c>
      <c r="U30" s="5">
        <f>'5.5 Telecommunications'!AF30</f>
        <v>3083</v>
      </c>
      <c r="V30" s="5"/>
      <c r="W30" s="5"/>
      <c r="X30" s="5"/>
      <c r="Y30" s="5"/>
      <c r="Z30" s="5"/>
      <c r="AA30" s="5"/>
      <c r="AB30" s="5"/>
      <c r="AC30" s="29">
        <f>'5.6 Health - Hospitals'!T30</f>
        <v>1402</v>
      </c>
      <c r="AD30" s="29"/>
      <c r="AE30" s="29"/>
      <c r="AF30" s="29"/>
      <c r="AG30" s="29"/>
      <c r="AH30" s="29"/>
      <c r="AI30" s="29"/>
      <c r="AJ30" s="29"/>
      <c r="AK30" s="29">
        <f>'5.7 Education'!AD30</f>
        <v>139220</v>
      </c>
      <c r="AL30" s="29">
        <f>'5.7 Education'!AE30</f>
        <v>2262</v>
      </c>
      <c r="AM30" s="29">
        <f>'5.7 Education'!AG30</f>
        <v>695</v>
      </c>
      <c r="AN30" s="29"/>
      <c r="AO30" s="29">
        <f>'5.7 Education'!AI30</f>
        <v>1535</v>
      </c>
      <c r="AP30" s="29">
        <f>'5.7 Education'!AJ30</f>
        <v>140</v>
      </c>
      <c r="AQ30" s="29">
        <f>'5.7 Education'!AM30</f>
        <v>1675</v>
      </c>
      <c r="AR30" s="4"/>
      <c r="AS30" s="4"/>
      <c r="AT30" s="5">
        <f>'5.8 Other vertical infra'!AR30</f>
        <v>433</v>
      </c>
      <c r="AU30" s="5"/>
      <c r="AV30" s="5"/>
      <c r="AX30" s="20"/>
    </row>
    <row r="31" spans="1:50">
      <c r="A31" s="4">
        <f t="shared" si="0"/>
        <v>1893</v>
      </c>
      <c r="B31" s="5"/>
      <c r="C31" s="5"/>
      <c r="D31" s="5"/>
      <c r="E31" s="5"/>
      <c r="F31" s="5"/>
      <c r="G31" s="5"/>
      <c r="H31" s="5"/>
      <c r="I31" s="5"/>
      <c r="J31" s="5"/>
      <c r="K31" s="5"/>
      <c r="L31" s="5">
        <f>'5.2 Land transport - Rail'!U31</f>
        <v>3035.21524</v>
      </c>
      <c r="M31" s="5"/>
      <c r="N31" s="5"/>
      <c r="O31" s="5"/>
      <c r="P31" s="5"/>
      <c r="Q31" s="5"/>
      <c r="R31" s="5"/>
      <c r="S31" s="5"/>
      <c r="T31" s="5">
        <f>'5.5 Telecommunications'!AE31</f>
        <v>8817.5738600000004</v>
      </c>
      <c r="U31" s="5">
        <f>'5.5 Telecommunications'!AF31</f>
        <v>3811</v>
      </c>
      <c r="V31" s="5"/>
      <c r="W31" s="5"/>
      <c r="X31" s="5"/>
      <c r="Y31" s="5"/>
      <c r="Z31" s="5"/>
      <c r="AA31" s="5"/>
      <c r="AB31" s="5"/>
      <c r="AC31" s="29">
        <f>'5.6 Health - Hospitals'!T31</f>
        <v>1484</v>
      </c>
      <c r="AD31" s="29"/>
      <c r="AE31" s="29"/>
      <c r="AF31" s="29"/>
      <c r="AG31" s="29"/>
      <c r="AH31" s="29"/>
      <c r="AI31" s="29"/>
      <c r="AJ31" s="29"/>
      <c r="AK31" s="29">
        <f>'5.7 Education'!AD31</f>
        <v>141755</v>
      </c>
      <c r="AL31" s="29">
        <f>'5.7 Education'!AE31</f>
        <v>2251</v>
      </c>
      <c r="AM31" s="29">
        <f>'5.7 Education'!AG31</f>
        <v>680</v>
      </c>
      <c r="AN31" s="29"/>
      <c r="AO31" s="29">
        <f>'5.7 Education'!AI31</f>
        <v>1598</v>
      </c>
      <c r="AP31" s="29">
        <f>'5.7 Education'!AJ31</f>
        <v>149</v>
      </c>
      <c r="AQ31" s="29">
        <f>'5.7 Education'!AM31</f>
        <v>1747</v>
      </c>
      <c r="AR31" s="4"/>
      <c r="AS31" s="4"/>
      <c r="AT31" s="5">
        <f>'5.8 Other vertical infra'!AR31</f>
        <v>463</v>
      </c>
      <c r="AU31" s="5"/>
      <c r="AV31" s="5"/>
      <c r="AX31" s="20"/>
    </row>
    <row r="32" spans="1:50">
      <c r="A32" s="4">
        <f t="shared" si="0"/>
        <v>1894</v>
      </c>
      <c r="B32" s="5"/>
      <c r="C32" s="5"/>
      <c r="D32" s="5"/>
      <c r="E32" s="5"/>
      <c r="F32" s="5"/>
      <c r="G32" s="5"/>
      <c r="H32" s="5"/>
      <c r="I32" s="5"/>
      <c r="J32" s="5"/>
      <c r="K32" s="5"/>
      <c r="L32" s="5">
        <f>'5.2 Land transport - Rail'!U32</f>
        <v>3134.9943199999998</v>
      </c>
      <c r="M32" s="5"/>
      <c r="N32" s="5"/>
      <c r="O32" s="5"/>
      <c r="P32" s="5"/>
      <c r="Q32" s="5"/>
      <c r="R32" s="5"/>
      <c r="S32" s="5"/>
      <c r="T32" s="5">
        <f>'5.5 Telecommunications'!AE32</f>
        <v>8872.2914199999996</v>
      </c>
      <c r="U32" s="5">
        <f>'5.5 Telecommunications'!AF32</f>
        <v>4244</v>
      </c>
      <c r="V32" s="5"/>
      <c r="W32" s="5"/>
      <c r="X32" s="5"/>
      <c r="Y32" s="5"/>
      <c r="Z32" s="5"/>
      <c r="AA32" s="5"/>
      <c r="AB32" s="5"/>
      <c r="AC32" s="29">
        <f>'5.6 Health - Hospitals'!T32</f>
        <v>1503</v>
      </c>
      <c r="AD32" s="29"/>
      <c r="AE32" s="29"/>
      <c r="AF32" s="29"/>
      <c r="AG32" s="29"/>
      <c r="AH32" s="29"/>
      <c r="AI32" s="29"/>
      <c r="AJ32" s="29"/>
      <c r="AK32" s="29">
        <f>'5.7 Education'!AD32</f>
        <v>144367</v>
      </c>
      <c r="AL32" s="29">
        <f>'5.7 Education'!AE32</f>
        <v>2454</v>
      </c>
      <c r="AM32" s="29">
        <f>'5.7 Education'!AG32</f>
        <v>680</v>
      </c>
      <c r="AN32" s="29"/>
      <c r="AO32" s="29">
        <f>'5.7 Education'!AI32</f>
        <v>1657</v>
      </c>
      <c r="AP32" s="29">
        <f>'5.7 Education'!AJ32</f>
        <v>151</v>
      </c>
      <c r="AQ32" s="29">
        <f>'5.7 Education'!AM32</f>
        <v>1808</v>
      </c>
      <c r="AR32" s="4"/>
      <c r="AS32" s="4"/>
      <c r="AT32" s="5">
        <f>'5.8 Other vertical infra'!AR32</f>
        <v>483</v>
      </c>
      <c r="AU32" s="5"/>
      <c r="AV32" s="5"/>
      <c r="AX32" s="20"/>
    </row>
    <row r="33" spans="1:50">
      <c r="A33" s="4">
        <f t="shared" si="0"/>
        <v>1895</v>
      </c>
      <c r="B33" s="5"/>
      <c r="C33" s="5"/>
      <c r="D33" s="5"/>
      <c r="E33" s="5"/>
      <c r="F33" s="5"/>
      <c r="G33" s="5"/>
      <c r="H33" s="5"/>
      <c r="I33" s="5"/>
      <c r="J33" s="5"/>
      <c r="K33" s="5"/>
      <c r="L33" s="5">
        <f>'5.2 Land transport - Rail'!U33</f>
        <v>3207.41462</v>
      </c>
      <c r="M33" s="5"/>
      <c r="N33" s="5"/>
      <c r="O33" s="5"/>
      <c r="P33" s="5"/>
      <c r="Q33" s="5"/>
      <c r="R33" s="5"/>
      <c r="S33" s="5"/>
      <c r="T33" s="5">
        <f>'5.5 Telecommunications'!AE33</f>
        <v>9371.1868200000008</v>
      </c>
      <c r="U33" s="5">
        <f>'5.5 Telecommunications'!AF33</f>
        <v>4616</v>
      </c>
      <c r="V33" s="5"/>
      <c r="W33" s="5"/>
      <c r="X33" s="5"/>
      <c r="Y33" s="5"/>
      <c r="Z33" s="5"/>
      <c r="AA33" s="5"/>
      <c r="AB33" s="5"/>
      <c r="AC33" s="29">
        <f>'5.6 Health - Hospitals'!T33</f>
        <v>1508</v>
      </c>
      <c r="AD33" s="29"/>
      <c r="AE33" s="29"/>
      <c r="AF33" s="29"/>
      <c r="AG33" s="29"/>
      <c r="AH33" s="29"/>
      <c r="AI33" s="29"/>
      <c r="AJ33" s="29"/>
      <c r="AK33" s="29">
        <f>'5.7 Education'!AD33</f>
        <v>147235</v>
      </c>
      <c r="AL33" s="29">
        <f>'5.7 Education'!AE33</f>
        <v>2525</v>
      </c>
      <c r="AM33" s="29">
        <f>'5.7 Education'!AG33</f>
        <v>742</v>
      </c>
      <c r="AN33" s="29"/>
      <c r="AO33" s="29">
        <f>'5.7 Education'!AI33</f>
        <v>1712</v>
      </c>
      <c r="AP33" s="29">
        <f>'5.7 Education'!AJ33</f>
        <v>150</v>
      </c>
      <c r="AQ33" s="29">
        <f>'5.7 Education'!AM33</f>
        <v>1862</v>
      </c>
      <c r="AR33" s="4"/>
      <c r="AS33" s="4"/>
      <c r="AT33" s="5">
        <f>'5.8 Other vertical infra'!AR33</f>
        <v>531</v>
      </c>
      <c r="AU33" s="5"/>
      <c r="AV33" s="5"/>
      <c r="AX33" s="20"/>
    </row>
    <row r="34" spans="1:50">
      <c r="A34" s="4">
        <f t="shared" si="0"/>
        <v>1896</v>
      </c>
      <c r="B34" s="5"/>
      <c r="C34" s="5"/>
      <c r="D34" s="5"/>
      <c r="E34" s="5"/>
      <c r="F34" s="5"/>
      <c r="G34" s="5"/>
      <c r="H34" s="5"/>
      <c r="I34" s="5"/>
      <c r="J34" s="5"/>
      <c r="K34" s="5"/>
      <c r="L34" s="5">
        <f>'5.2 Land transport - Rail'!U34</f>
        <v>3241.2107599999999</v>
      </c>
      <c r="M34" s="5"/>
      <c r="N34" s="5"/>
      <c r="O34" s="5"/>
      <c r="P34" s="5"/>
      <c r="Q34" s="5"/>
      <c r="R34" s="5"/>
      <c r="S34" s="5"/>
      <c r="T34" s="5">
        <f>'5.5 Telecommunications'!AE34</f>
        <v>10051.132970000001</v>
      </c>
      <c r="U34" s="5">
        <f>'5.5 Telecommunications'!AF34</f>
        <v>5143</v>
      </c>
      <c r="V34" s="5"/>
      <c r="W34" s="5"/>
      <c r="X34" s="5"/>
      <c r="Y34" s="5"/>
      <c r="Z34" s="5"/>
      <c r="AA34" s="5"/>
      <c r="AB34" s="5"/>
      <c r="AC34" s="29">
        <f>'5.6 Health - Hospitals'!T34</f>
        <v>1551</v>
      </c>
      <c r="AD34" s="29"/>
      <c r="AE34" s="29"/>
      <c r="AF34" s="29"/>
      <c r="AG34" s="29"/>
      <c r="AH34" s="29"/>
      <c r="AI34" s="29"/>
      <c r="AJ34" s="29"/>
      <c r="AK34" s="29">
        <f>'5.7 Education'!AD34</f>
        <v>147878</v>
      </c>
      <c r="AL34" s="29">
        <f>'5.7 Education'!AE34</f>
        <v>2614</v>
      </c>
      <c r="AM34" s="29">
        <f>'5.7 Education'!AG34</f>
        <v>677</v>
      </c>
      <c r="AN34" s="29"/>
      <c r="AO34" s="29">
        <f>'5.7 Education'!AI34</f>
        <v>1777</v>
      </c>
      <c r="AP34" s="29">
        <f>'5.7 Education'!AJ34</f>
        <v>144</v>
      </c>
      <c r="AQ34" s="29">
        <f>'5.7 Education'!AM34</f>
        <v>1921</v>
      </c>
      <c r="AR34" s="4"/>
      <c r="AS34" s="4"/>
      <c r="AT34" s="5">
        <f>'5.8 Other vertical infra'!AR34</f>
        <v>493</v>
      </c>
      <c r="AU34" s="5"/>
      <c r="AV34" s="5"/>
      <c r="AX34" s="20"/>
    </row>
    <row r="35" spans="1:50">
      <c r="A35" s="4">
        <f t="shared" si="0"/>
        <v>1897</v>
      </c>
      <c r="B35" s="5"/>
      <c r="C35" s="5"/>
      <c r="D35" s="5"/>
      <c r="E35" s="5"/>
      <c r="F35" s="5"/>
      <c r="G35" s="5"/>
      <c r="H35" s="5"/>
      <c r="I35" s="5"/>
      <c r="J35" s="5"/>
      <c r="K35" s="5"/>
      <c r="L35" s="5">
        <f>'5.2 Land transport - Rail'!U35</f>
        <v>3247.6481199999998</v>
      </c>
      <c r="M35" s="5"/>
      <c r="N35" s="5"/>
      <c r="O35" s="5"/>
      <c r="P35" s="5"/>
      <c r="Q35" s="5"/>
      <c r="R35" s="5"/>
      <c r="S35" s="5"/>
      <c r="T35" s="5">
        <f>'5.5 Telecommunications'!AE35</f>
        <v>10114.299564999999</v>
      </c>
      <c r="U35" s="5">
        <f>'5.5 Telecommunications'!AF35</f>
        <v>5747</v>
      </c>
      <c r="V35" s="5"/>
      <c r="W35" s="5"/>
      <c r="X35" s="5"/>
      <c r="Y35" s="5"/>
      <c r="Z35" s="5"/>
      <c r="AA35" s="5"/>
      <c r="AB35" s="5"/>
      <c r="AC35" s="29">
        <f>'5.6 Health - Hospitals'!T35</f>
        <v>1612</v>
      </c>
      <c r="AD35" s="29"/>
      <c r="AE35" s="29"/>
      <c r="AF35" s="29"/>
      <c r="AG35" s="29"/>
      <c r="AH35" s="29"/>
      <c r="AI35" s="29"/>
      <c r="AJ35" s="29"/>
      <c r="AK35" s="29">
        <f>'5.7 Education'!AD35</f>
        <v>149585</v>
      </c>
      <c r="AL35" s="29">
        <f>'5.7 Education'!AE35</f>
        <v>2709</v>
      </c>
      <c r="AM35" s="29">
        <f>'5.7 Education'!AG35</f>
        <v>653</v>
      </c>
      <c r="AN35" s="29"/>
      <c r="AO35" s="29">
        <f>'5.7 Education'!AI35</f>
        <v>1826</v>
      </c>
      <c r="AP35" s="29">
        <f>'5.7 Education'!AJ35</f>
        <v>142</v>
      </c>
      <c r="AQ35" s="29">
        <f>'5.7 Education'!AM35</f>
        <v>1968</v>
      </c>
      <c r="AR35" s="4"/>
      <c r="AS35" s="4"/>
      <c r="AT35" s="5">
        <f>'5.8 Other vertical infra'!AR35</f>
        <v>623</v>
      </c>
      <c r="AU35" s="5"/>
      <c r="AV35" s="5"/>
      <c r="AX35" s="20"/>
    </row>
    <row r="36" spans="1:50">
      <c r="A36" s="4">
        <f t="shared" si="0"/>
        <v>1898</v>
      </c>
      <c r="B36" s="5"/>
      <c r="C36" s="5"/>
      <c r="D36" s="5"/>
      <c r="E36" s="5"/>
      <c r="F36" s="5"/>
      <c r="G36" s="5"/>
      <c r="H36" s="5"/>
      <c r="I36" s="5"/>
      <c r="J36" s="5"/>
      <c r="K36" s="5"/>
      <c r="L36" s="5">
        <f>'5.2 Land transport - Rail'!U36</f>
        <v>3307.1936999999998</v>
      </c>
      <c r="M36" s="5"/>
      <c r="N36" s="5"/>
      <c r="O36" s="5"/>
      <c r="P36" s="5"/>
      <c r="Q36" s="5"/>
      <c r="R36" s="5"/>
      <c r="S36" s="5"/>
      <c r="T36" s="5">
        <f>'5.5 Telecommunications'!AE36</f>
        <v>10434.96056</v>
      </c>
      <c r="U36" s="5">
        <f>'5.5 Telecommunications'!AF36</f>
        <v>5787</v>
      </c>
      <c r="V36" s="5"/>
      <c r="W36" s="5"/>
      <c r="X36" s="5"/>
      <c r="Y36" s="5"/>
      <c r="Z36" s="5"/>
      <c r="AA36" s="5"/>
      <c r="AB36" s="5"/>
      <c r="AC36" s="29">
        <f>'5.6 Health - Hospitals'!T36</f>
        <v>1644</v>
      </c>
      <c r="AD36" s="29"/>
      <c r="AE36" s="29"/>
      <c r="AF36" s="29"/>
      <c r="AG36" s="29"/>
      <c r="AH36" s="29"/>
      <c r="AI36" s="29"/>
      <c r="AJ36" s="29"/>
      <c r="AK36" s="29">
        <f>'5.7 Education'!AD36</f>
        <v>149450</v>
      </c>
      <c r="AL36" s="29">
        <f>'5.7 Education'!AE36</f>
        <v>2706</v>
      </c>
      <c r="AM36" s="29">
        <f>'5.7 Education'!AG36</f>
        <v>667</v>
      </c>
      <c r="AN36" s="29"/>
      <c r="AO36" s="29">
        <f>'5.7 Education'!AI36</f>
        <v>1880</v>
      </c>
      <c r="AP36" s="29">
        <f>'5.7 Education'!AJ36</f>
        <v>150</v>
      </c>
      <c r="AQ36" s="29">
        <f>'5.7 Education'!AM36</f>
        <v>2030</v>
      </c>
      <c r="AR36" s="4"/>
      <c r="AS36" s="4"/>
      <c r="AT36" s="5">
        <f>'5.8 Other vertical infra'!AR36</f>
        <v>533</v>
      </c>
      <c r="AU36" s="5"/>
      <c r="AV36" s="5"/>
      <c r="AX36" s="20"/>
    </row>
    <row r="37" spans="1:50">
      <c r="A37" s="4">
        <f t="shared" si="0"/>
        <v>1899</v>
      </c>
      <c r="B37" s="5"/>
      <c r="C37" s="5"/>
      <c r="D37" s="5"/>
      <c r="E37" s="5"/>
      <c r="F37" s="5"/>
      <c r="G37" s="5"/>
      <c r="H37" s="5"/>
      <c r="I37" s="5"/>
      <c r="J37" s="5"/>
      <c r="K37" s="5"/>
      <c r="L37" s="5">
        <f>'5.2 Land transport - Rail'!U37</f>
        <v>3363.5205999999998</v>
      </c>
      <c r="M37" s="5"/>
      <c r="N37" s="5"/>
      <c r="O37" s="5"/>
      <c r="P37" s="5"/>
      <c r="Q37" s="5"/>
      <c r="R37" s="5"/>
      <c r="S37" s="5"/>
      <c r="T37" s="5">
        <f>'5.5 Telecommunications'!AE37</f>
        <v>10840.51424</v>
      </c>
      <c r="U37" s="5">
        <f>'5.5 Telecommunications'!AF37</f>
        <v>6203</v>
      </c>
      <c r="V37" s="5"/>
      <c r="W37" s="5"/>
      <c r="X37" s="5"/>
      <c r="Y37" s="5"/>
      <c r="Z37" s="5"/>
      <c r="AA37" s="5"/>
      <c r="AB37" s="5"/>
      <c r="AC37" s="29">
        <f>'5.6 Health - Hospitals'!T37</f>
        <v>1719</v>
      </c>
      <c r="AD37" s="29"/>
      <c r="AE37" s="29"/>
      <c r="AF37" s="29"/>
      <c r="AG37" s="29"/>
      <c r="AH37" s="29"/>
      <c r="AI37" s="29"/>
      <c r="AJ37" s="29"/>
      <c r="AK37" s="29">
        <f>'5.7 Education'!AD37</f>
        <v>149760</v>
      </c>
      <c r="AL37" s="29">
        <f>'5.7 Education'!AE37</f>
        <v>2723</v>
      </c>
      <c r="AM37" s="29">
        <f>'5.7 Education'!AG37</f>
        <v>766</v>
      </c>
      <c r="AN37" s="29"/>
      <c r="AO37" s="29">
        <f>'5.7 Education'!AI37</f>
        <v>1913</v>
      </c>
      <c r="AP37" s="29">
        <f>'5.7 Education'!AJ37</f>
        <v>155</v>
      </c>
      <c r="AQ37" s="29">
        <f>'5.7 Education'!AM37</f>
        <v>2068</v>
      </c>
      <c r="AR37" s="4"/>
      <c r="AS37" s="4"/>
      <c r="AT37" s="5">
        <f>'5.8 Other vertical infra'!AR37</f>
        <v>508</v>
      </c>
      <c r="AU37" s="5"/>
      <c r="AV37" s="5"/>
      <c r="AX37" s="20"/>
    </row>
    <row r="38" spans="1:50">
      <c r="A38" s="4">
        <f t="shared" si="0"/>
        <v>1900</v>
      </c>
      <c r="B38" s="5"/>
      <c r="C38" s="5"/>
      <c r="D38" s="5"/>
      <c r="E38" s="5"/>
      <c r="F38" s="5"/>
      <c r="G38" s="5"/>
      <c r="H38" s="5"/>
      <c r="I38" s="5"/>
      <c r="J38" s="5"/>
      <c r="K38" s="5"/>
      <c r="L38" s="5">
        <f>'5.2 Land transport - Rail'!U38</f>
        <v>3386.0513599999999</v>
      </c>
      <c r="M38" s="5"/>
      <c r="N38" s="5"/>
      <c r="O38" s="5"/>
      <c r="P38" s="5"/>
      <c r="Q38" s="5"/>
      <c r="R38" s="5"/>
      <c r="S38" s="5"/>
      <c r="T38" s="5">
        <f>'5.5 Telecommunications'!AE38</f>
        <v>11120.5394</v>
      </c>
      <c r="U38" s="5">
        <f>'5.5 Telecommunications'!AF38</f>
        <v>7150</v>
      </c>
      <c r="V38" s="5"/>
      <c r="W38" s="5"/>
      <c r="X38" s="5"/>
      <c r="Y38" s="5"/>
      <c r="Z38" s="5"/>
      <c r="AA38" s="5"/>
      <c r="AB38" s="5"/>
      <c r="AC38" s="29">
        <f>'5.6 Health - Hospitals'!T38</f>
        <v>1745</v>
      </c>
      <c r="AD38" s="29"/>
      <c r="AE38" s="29"/>
      <c r="AF38" s="29"/>
      <c r="AG38" s="29"/>
      <c r="AH38" s="29"/>
      <c r="AI38" s="29"/>
      <c r="AJ38" s="29"/>
      <c r="AK38" s="29">
        <f>'5.7 Education'!AD38</f>
        <v>149435</v>
      </c>
      <c r="AL38" s="29">
        <f>'5.7 Education'!AE38</f>
        <v>2792</v>
      </c>
      <c r="AM38" s="29">
        <f>'5.7 Education'!AG38</f>
        <v>805</v>
      </c>
      <c r="AN38" s="29"/>
      <c r="AO38" s="29">
        <f>'5.7 Education'!AI38</f>
        <v>1945</v>
      </c>
      <c r="AP38" s="29">
        <f>'5.7 Education'!AJ38</f>
        <v>155</v>
      </c>
      <c r="AQ38" s="29">
        <f>'5.7 Education'!AM38</f>
        <v>2100</v>
      </c>
      <c r="AR38" s="4"/>
      <c r="AS38" s="4"/>
      <c r="AT38" s="5">
        <f>'5.8 Other vertical infra'!AR38</f>
        <v>527</v>
      </c>
      <c r="AU38" s="5"/>
      <c r="AV38" s="5"/>
      <c r="AX38" s="20"/>
    </row>
    <row r="39" spans="1:50">
      <c r="A39" s="4">
        <f t="shared" si="0"/>
        <v>1901</v>
      </c>
      <c r="B39" s="5"/>
      <c r="C39" s="5"/>
      <c r="D39" s="5"/>
      <c r="E39" s="5"/>
      <c r="F39" s="5"/>
      <c r="G39" s="5"/>
      <c r="H39" s="5"/>
      <c r="I39" s="5"/>
      <c r="J39" s="5"/>
      <c r="K39" s="5"/>
      <c r="L39" s="5">
        <f>'5.2 Land transport - Rail'!U39</f>
        <v>3559.8600799999999</v>
      </c>
      <c r="M39" s="5"/>
      <c r="N39" s="5"/>
      <c r="O39" s="5"/>
      <c r="P39" s="5"/>
      <c r="Q39" s="5"/>
      <c r="R39" s="5"/>
      <c r="S39" s="5"/>
      <c r="T39" s="5">
        <f>'5.5 Telecommunications'!AE39</f>
        <v>11666.105659999999</v>
      </c>
      <c r="U39" s="5">
        <f>'5.5 Telecommunications'!AF39</f>
        <v>8210</v>
      </c>
      <c r="V39" s="5"/>
      <c r="W39" s="5"/>
      <c r="X39" s="5"/>
      <c r="Y39" s="5"/>
      <c r="Z39" s="5"/>
      <c r="AA39" s="5"/>
      <c r="AB39" s="5"/>
      <c r="AC39" s="29">
        <f>'5.6 Health - Hospitals'!T39</f>
        <v>1787</v>
      </c>
      <c r="AD39" s="29"/>
      <c r="AE39" s="29"/>
      <c r="AF39" s="29"/>
      <c r="AG39" s="29"/>
      <c r="AH39" s="29"/>
      <c r="AI39" s="29"/>
      <c r="AJ39" s="29"/>
      <c r="AK39" s="29">
        <f>'5.7 Education'!AD39</f>
        <v>150021</v>
      </c>
      <c r="AL39" s="29">
        <f>'5.7 Education'!AE39</f>
        <v>3561</v>
      </c>
      <c r="AM39" s="29">
        <f>'5.7 Education'!AG39</f>
        <v>783</v>
      </c>
      <c r="AN39" s="29"/>
      <c r="AO39" s="29">
        <f>'5.7 Education'!AI39</f>
        <v>1952</v>
      </c>
      <c r="AP39" s="29">
        <f>'5.7 Education'!AJ39</f>
        <v>157</v>
      </c>
      <c r="AQ39" s="29">
        <f>'5.7 Education'!AM39</f>
        <v>2109</v>
      </c>
      <c r="AR39" s="4"/>
      <c r="AS39" s="4"/>
      <c r="AT39" s="5">
        <f>'5.8 Other vertical infra'!AR39</f>
        <v>661</v>
      </c>
      <c r="AU39" s="5"/>
      <c r="AV39" s="5"/>
      <c r="AX39" s="20"/>
    </row>
    <row r="40" spans="1:50">
      <c r="A40" s="4">
        <f t="shared" si="0"/>
        <v>1902</v>
      </c>
      <c r="B40" s="5"/>
      <c r="C40" s="5"/>
      <c r="D40" s="5"/>
      <c r="E40" s="5"/>
      <c r="F40" s="5"/>
      <c r="G40" s="5"/>
      <c r="H40" s="5"/>
      <c r="I40" s="5"/>
      <c r="J40" s="5"/>
      <c r="K40" s="5"/>
      <c r="L40" s="5">
        <f>'5.2 Land transport - Rail'!U40</f>
        <v>3596.8748999999998</v>
      </c>
      <c r="M40" s="5"/>
      <c r="N40" s="5"/>
      <c r="O40" s="5"/>
      <c r="P40" s="5"/>
      <c r="Q40" s="5"/>
      <c r="R40" s="5"/>
      <c r="S40" s="5"/>
      <c r="T40" s="5">
        <f>'5.5 Telecommunications'!AE40</f>
        <v>12020.160459999999</v>
      </c>
      <c r="U40" s="5">
        <f>'5.5 Telecommunications'!AF40</f>
        <v>9260</v>
      </c>
      <c r="V40" s="5"/>
      <c r="W40" s="5"/>
      <c r="X40" s="5"/>
      <c r="Y40" s="5"/>
      <c r="Z40" s="5"/>
      <c r="AA40" s="5"/>
      <c r="AB40" s="5"/>
      <c r="AC40" s="29">
        <f>'5.6 Health - Hospitals'!T40</f>
        <v>1816</v>
      </c>
      <c r="AD40" s="29"/>
      <c r="AE40" s="29"/>
      <c r="AF40" s="29"/>
      <c r="AG40" s="29"/>
      <c r="AH40" s="29"/>
      <c r="AI40" s="29"/>
      <c r="AJ40" s="29"/>
      <c r="AK40" s="29">
        <f>'5.7 Education'!AD40</f>
        <v>151671</v>
      </c>
      <c r="AL40" s="29">
        <f>'5.7 Education'!AE40</f>
        <v>4551</v>
      </c>
      <c r="AM40" s="29">
        <f>'5.7 Education'!AG40</f>
        <v>864</v>
      </c>
      <c r="AN40" s="29"/>
      <c r="AO40" s="29">
        <f>'5.7 Education'!AI40</f>
        <v>1984</v>
      </c>
      <c r="AP40" s="29">
        <f>'5.7 Education'!AJ40</f>
        <v>152</v>
      </c>
      <c r="AQ40" s="29">
        <f>'5.7 Education'!AM40</f>
        <v>2136</v>
      </c>
      <c r="AR40" s="4"/>
      <c r="AS40" s="4"/>
      <c r="AT40" s="5">
        <f>'5.8 Other vertical infra'!AR40</f>
        <v>602</v>
      </c>
      <c r="AU40" s="5"/>
      <c r="AV40" s="5"/>
      <c r="AX40" s="20"/>
    </row>
    <row r="41" spans="1:50">
      <c r="A41" s="4">
        <f t="shared" si="0"/>
        <v>1903</v>
      </c>
      <c r="B41" s="5"/>
      <c r="C41" s="5"/>
      <c r="D41" s="5"/>
      <c r="E41" s="5"/>
      <c r="F41" s="5"/>
      <c r="G41" s="5"/>
      <c r="H41" s="5"/>
      <c r="I41" s="5"/>
      <c r="J41" s="5"/>
      <c r="K41" s="5"/>
      <c r="L41" s="5">
        <f>'5.2 Land transport - Rail'!U41</f>
        <v>3686.9979400000002</v>
      </c>
      <c r="M41" s="5"/>
      <c r="N41" s="5"/>
      <c r="O41" s="5"/>
      <c r="P41" s="5"/>
      <c r="Q41" s="5"/>
      <c r="R41" s="5"/>
      <c r="S41" s="5"/>
      <c r="T41" s="5">
        <f>'5.5 Telecommunications'!AE41</f>
        <v>12470.775659999999</v>
      </c>
      <c r="U41" s="5">
        <f>'5.5 Telecommunications'!AF41</f>
        <v>10633</v>
      </c>
      <c r="V41" s="5"/>
      <c r="W41" s="5"/>
      <c r="X41" s="5"/>
      <c r="Y41" s="5"/>
      <c r="Z41" s="5"/>
      <c r="AA41" s="5"/>
      <c r="AB41" s="5"/>
      <c r="AC41" s="29">
        <f>'5.6 Health - Hospitals'!T41</f>
        <v>1977</v>
      </c>
      <c r="AD41" s="29"/>
      <c r="AE41" s="29"/>
      <c r="AF41" s="29"/>
      <c r="AG41" s="29"/>
      <c r="AH41" s="29"/>
      <c r="AI41" s="29"/>
      <c r="AJ41" s="29"/>
      <c r="AK41" s="29">
        <f>'5.7 Education'!AD41</f>
        <v>152948</v>
      </c>
      <c r="AL41" s="29">
        <f>'5.7 Education'!AE41</f>
        <v>5818</v>
      </c>
      <c r="AM41" s="29">
        <f>'5.7 Education'!AG41</f>
        <v>862</v>
      </c>
      <c r="AN41" s="29"/>
      <c r="AO41" s="29">
        <f>'5.7 Education'!AI41</f>
        <v>2014</v>
      </c>
      <c r="AP41" s="29">
        <f>'5.7 Education'!AJ41</f>
        <v>149</v>
      </c>
      <c r="AQ41" s="29">
        <f>'5.7 Education'!AM41</f>
        <v>2163</v>
      </c>
      <c r="AR41" s="4"/>
      <c r="AS41" s="4"/>
      <c r="AT41" s="5">
        <f>'5.8 Other vertical infra'!AR41</f>
        <v>688</v>
      </c>
      <c r="AU41" s="5"/>
      <c r="AV41" s="5"/>
      <c r="AX41" s="20"/>
    </row>
    <row r="42" spans="1:50">
      <c r="A42" s="4">
        <f t="shared" si="0"/>
        <v>1904</v>
      </c>
      <c r="B42" s="5"/>
      <c r="C42" s="5"/>
      <c r="D42" s="5"/>
      <c r="E42" s="5"/>
      <c r="F42" s="5"/>
      <c r="G42" s="5"/>
      <c r="H42" s="5"/>
      <c r="I42" s="5"/>
      <c r="J42" s="5"/>
      <c r="K42" s="5"/>
      <c r="L42" s="5">
        <f>'5.2 Land transport - Rail'!U42</f>
        <v>3746.5435200000002</v>
      </c>
      <c r="M42" s="5"/>
      <c r="N42" s="5"/>
      <c r="O42" s="5"/>
      <c r="P42" s="5"/>
      <c r="Q42" s="5"/>
      <c r="R42" s="5"/>
      <c r="S42" s="5"/>
      <c r="T42" s="5">
        <f>'5.5 Telecommunications'!AE42</f>
        <v>12519.05586</v>
      </c>
      <c r="U42" s="5">
        <f>'5.5 Telecommunications'!AF42</f>
        <v>12105</v>
      </c>
      <c r="V42" s="5"/>
      <c r="W42" s="5"/>
      <c r="X42" s="5"/>
      <c r="Y42" s="5"/>
      <c r="Z42" s="5"/>
      <c r="AA42" s="5"/>
      <c r="AB42" s="5"/>
      <c r="AC42" s="29">
        <f>'5.6 Health - Hospitals'!T42</f>
        <v>1988</v>
      </c>
      <c r="AD42" s="29"/>
      <c r="AE42" s="29"/>
      <c r="AF42" s="29"/>
      <c r="AG42" s="29"/>
      <c r="AH42" s="29"/>
      <c r="AI42" s="29"/>
      <c r="AJ42" s="29"/>
      <c r="AK42" s="29">
        <f>'5.7 Education'!AD42</f>
        <v>155674</v>
      </c>
      <c r="AL42" s="29">
        <f>'5.7 Education'!AE42</f>
        <v>6368</v>
      </c>
      <c r="AM42" s="29">
        <f>'5.7 Education'!AG42</f>
        <v>971</v>
      </c>
      <c r="AN42" s="29"/>
      <c r="AO42" s="29">
        <f>'5.7 Education'!AI42</f>
        <v>2062</v>
      </c>
      <c r="AP42" s="29">
        <f>'5.7 Education'!AJ42</f>
        <v>154</v>
      </c>
      <c r="AQ42" s="29">
        <f>'5.7 Education'!AM42</f>
        <v>2216</v>
      </c>
      <c r="AR42" s="4"/>
      <c r="AS42" s="4"/>
      <c r="AT42" s="5">
        <f>'5.8 Other vertical infra'!AR42</f>
        <v>701</v>
      </c>
      <c r="AU42" s="5"/>
      <c r="AV42" s="5"/>
      <c r="AX42" s="20"/>
    </row>
    <row r="43" spans="1:50">
      <c r="A43" s="4">
        <f t="shared" si="0"/>
        <v>1905</v>
      </c>
      <c r="B43" s="5"/>
      <c r="C43" s="5"/>
      <c r="D43" s="5"/>
      <c r="E43" s="5"/>
      <c r="F43" s="5"/>
      <c r="G43" s="5"/>
      <c r="H43" s="5"/>
      <c r="I43" s="5"/>
      <c r="J43" s="5"/>
      <c r="K43" s="5"/>
      <c r="L43" s="5">
        <f>'5.2 Land transport - Rail'!U43</f>
        <v>3820.5731599999999</v>
      </c>
      <c r="M43" s="5"/>
      <c r="N43" s="5"/>
      <c r="O43" s="5"/>
      <c r="P43" s="5"/>
      <c r="Q43" s="5"/>
      <c r="R43" s="5"/>
      <c r="S43" s="5"/>
      <c r="T43" s="5">
        <f>'5.5 Telecommunications'!AE43</f>
        <v>12784.596960000001</v>
      </c>
      <c r="U43" s="5">
        <f>'5.5 Telecommunications'!AF43</f>
        <v>13423</v>
      </c>
      <c r="V43" s="5"/>
      <c r="W43" s="5"/>
      <c r="X43" s="5"/>
      <c r="Y43" s="5"/>
      <c r="Z43" s="5"/>
      <c r="AA43" s="5"/>
      <c r="AB43" s="5"/>
      <c r="AC43" s="29">
        <f>'5.6 Health - Hospitals'!T43</f>
        <v>2048</v>
      </c>
      <c r="AD43" s="29"/>
      <c r="AE43" s="29"/>
      <c r="AF43" s="29"/>
      <c r="AG43" s="29"/>
      <c r="AH43" s="29"/>
      <c r="AI43" s="29"/>
      <c r="AJ43" s="29"/>
      <c r="AK43" s="29">
        <f>'5.7 Education'!AD43</f>
        <v>158224</v>
      </c>
      <c r="AL43" s="29">
        <f>'5.7 Education'!AE43</f>
        <v>6932</v>
      </c>
      <c r="AM43" s="29">
        <f>'5.7 Education'!AG43</f>
        <v>1153</v>
      </c>
      <c r="AN43" s="29"/>
      <c r="AO43" s="29">
        <f>'5.7 Education'!AI43</f>
        <v>2077</v>
      </c>
      <c r="AP43" s="29">
        <f>'5.7 Education'!AJ43</f>
        <v>152</v>
      </c>
      <c r="AQ43" s="29">
        <f>'5.7 Education'!AM43</f>
        <v>2229</v>
      </c>
      <c r="AR43" s="4"/>
      <c r="AS43" s="4"/>
      <c r="AT43" s="5">
        <f>'5.8 Other vertical infra'!AR43</f>
        <v>760</v>
      </c>
      <c r="AU43" s="5"/>
      <c r="AV43" s="5"/>
      <c r="AX43" s="20"/>
    </row>
    <row r="44" spans="1:50">
      <c r="A44" s="4">
        <f t="shared" si="0"/>
        <v>1906</v>
      </c>
      <c r="B44" s="5"/>
      <c r="C44" s="5"/>
      <c r="D44" s="5"/>
      <c r="E44" s="5"/>
      <c r="F44" s="5"/>
      <c r="G44" s="5"/>
      <c r="H44" s="5"/>
      <c r="I44" s="5"/>
      <c r="J44" s="5"/>
      <c r="K44" s="5"/>
      <c r="L44" s="5">
        <f>'5.2 Land transport - Rail'!U44</f>
        <v>3873.68138</v>
      </c>
      <c r="M44" s="5">
        <f>'5.3 Electricity and gas'!X44</f>
        <v>0</v>
      </c>
      <c r="N44" s="5"/>
      <c r="O44" s="5"/>
      <c r="P44" s="5"/>
      <c r="Q44" s="5"/>
      <c r="R44" s="53">
        <f>'5.4 Water and waste'!AD44</f>
        <v>15111.9421429872</v>
      </c>
      <c r="S44" s="53">
        <f>'5.4 Water and waste'!AE44</f>
        <v>69584.77760999382</v>
      </c>
      <c r="T44" s="5">
        <f>'5.5 Telecommunications'!AE44</f>
        <v>13446.0357</v>
      </c>
      <c r="U44" s="5">
        <f>'5.5 Telecommunications'!AF44</f>
        <v>15333</v>
      </c>
      <c r="V44" s="5"/>
      <c r="W44" s="5"/>
      <c r="X44" s="5"/>
      <c r="Y44" s="5"/>
      <c r="Z44" s="5"/>
      <c r="AA44" s="5"/>
      <c r="AB44" s="5"/>
      <c r="AC44" s="29">
        <f>'5.6 Health - Hospitals'!T44</f>
        <v>2186</v>
      </c>
      <c r="AD44" s="29"/>
      <c r="AE44" s="29"/>
      <c r="AF44" s="29"/>
      <c r="AG44" s="29"/>
      <c r="AH44" s="29"/>
      <c r="AI44" s="29"/>
      <c r="AJ44" s="29"/>
      <c r="AK44" s="29">
        <f>'5.7 Education'!AD44</f>
        <v>160693</v>
      </c>
      <c r="AL44" s="29">
        <f>'5.7 Education'!AE44</f>
        <v>6864</v>
      </c>
      <c r="AM44" s="29">
        <f>'5.7 Education'!AG44</f>
        <v>1332</v>
      </c>
      <c r="AN44" s="29"/>
      <c r="AO44" s="29">
        <f>'5.7 Education'!AI44</f>
        <v>2135</v>
      </c>
      <c r="AP44" s="29">
        <f>'5.7 Education'!AJ44</f>
        <v>161</v>
      </c>
      <c r="AQ44" s="29">
        <f>'5.7 Education'!AM44</f>
        <v>2296</v>
      </c>
      <c r="AR44" s="4"/>
      <c r="AS44" s="4"/>
      <c r="AT44" s="5">
        <f>'5.8 Other vertical infra'!AR44</f>
        <v>833</v>
      </c>
      <c r="AU44" s="5"/>
      <c r="AV44" s="5"/>
      <c r="AX44" s="20"/>
    </row>
    <row r="45" spans="1:50">
      <c r="A45" s="4">
        <f t="shared" si="0"/>
        <v>1907</v>
      </c>
      <c r="B45" s="5"/>
      <c r="C45" s="5"/>
      <c r="D45" s="5"/>
      <c r="E45" s="5"/>
      <c r="F45" s="5"/>
      <c r="G45" s="5"/>
      <c r="H45" s="5"/>
      <c r="I45" s="5"/>
      <c r="J45" s="5"/>
      <c r="K45" s="5"/>
      <c r="L45" s="5">
        <f>'5.2 Land transport - Rail'!U45</f>
        <v>3955.7577200000001</v>
      </c>
      <c r="M45" s="5">
        <f>'5.3 Electricity and gas'!X45</f>
        <v>1.7000000000000002</v>
      </c>
      <c r="N45" s="5"/>
      <c r="O45" s="5"/>
      <c r="P45" s="5"/>
      <c r="Q45" s="5"/>
      <c r="R45" s="53"/>
      <c r="S45" s="53"/>
      <c r="T45" s="5">
        <f>'5.5 Telecommunications'!AE45</f>
        <v>14408.42102</v>
      </c>
      <c r="U45" s="5">
        <f>'5.5 Telecommunications'!AF45</f>
        <v>17403</v>
      </c>
      <c r="V45" s="5"/>
      <c r="W45" s="5"/>
      <c r="X45" s="5"/>
      <c r="Y45" s="5"/>
      <c r="Z45" s="5"/>
      <c r="AA45" s="5"/>
      <c r="AB45" s="5"/>
      <c r="AC45" s="29">
        <f>'5.6 Health - Hospitals'!T45</f>
        <v>2331</v>
      </c>
      <c r="AD45" s="29"/>
      <c r="AE45" s="29"/>
      <c r="AF45" s="29"/>
      <c r="AG45" s="29"/>
      <c r="AH45" s="29"/>
      <c r="AI45" s="29"/>
      <c r="AJ45" s="29"/>
      <c r="AK45" s="29">
        <f>'5.7 Education'!AD45</f>
        <v>163428</v>
      </c>
      <c r="AL45" s="29">
        <f>'5.7 Education'!AE45</f>
        <v>6648</v>
      </c>
      <c r="AM45" s="29">
        <f>'5.7 Education'!AG45</f>
        <v>1325</v>
      </c>
      <c r="AN45" s="29"/>
      <c r="AO45" s="29">
        <f>'5.7 Education'!AI45</f>
        <v>2248</v>
      </c>
      <c r="AP45" s="29">
        <f>'5.7 Education'!AJ45</f>
        <v>159</v>
      </c>
      <c r="AQ45" s="29">
        <f>'5.7 Education'!AM45</f>
        <v>2407</v>
      </c>
      <c r="AR45" s="4"/>
      <c r="AS45" s="4"/>
      <c r="AT45" s="5">
        <f>'5.8 Other vertical infra'!AR45</f>
        <v>791</v>
      </c>
      <c r="AU45" s="5"/>
      <c r="AV45" s="5"/>
      <c r="AX45" s="20"/>
    </row>
    <row r="46" spans="1:50">
      <c r="A46" s="4">
        <f t="shared" si="0"/>
        <v>1908</v>
      </c>
      <c r="B46" s="5"/>
      <c r="C46" s="5"/>
      <c r="D46" s="5"/>
      <c r="E46" s="5"/>
      <c r="F46" s="5"/>
      <c r="G46" s="5"/>
      <c r="H46" s="5"/>
      <c r="I46" s="5"/>
      <c r="J46" s="5"/>
      <c r="K46" s="5"/>
      <c r="L46" s="5">
        <f>'5.2 Land transport - Rail'!U46</f>
        <v>3981.5071600000001</v>
      </c>
      <c r="M46" s="5">
        <f>'5.3 Electricity and gas'!X46</f>
        <v>1.7000000000000002</v>
      </c>
      <c r="N46" s="5"/>
      <c r="O46" s="5"/>
      <c r="P46" s="5"/>
      <c r="Q46" s="5"/>
      <c r="R46" s="53"/>
      <c r="S46" s="53"/>
      <c r="T46" s="5">
        <f>'5.5 Telecommunications'!AE46</f>
        <v>15539.787039999999</v>
      </c>
      <c r="U46" s="5">
        <f>'5.5 Telecommunications'!AF46</f>
        <v>23981</v>
      </c>
      <c r="V46" s="5"/>
      <c r="W46" s="5"/>
      <c r="X46" s="5"/>
      <c r="Y46" s="5"/>
      <c r="Z46" s="5"/>
      <c r="AA46" s="5"/>
      <c r="AB46" s="5"/>
      <c r="AC46" s="29">
        <f>'5.6 Health - Hospitals'!T46</f>
        <v>2509</v>
      </c>
      <c r="AD46" s="29"/>
      <c r="AE46" s="29"/>
      <c r="AF46" s="29"/>
      <c r="AG46" s="29"/>
      <c r="AH46" s="29"/>
      <c r="AI46" s="29"/>
      <c r="AJ46" s="29"/>
      <c r="AK46" s="29">
        <f>'5.7 Education'!AD46</f>
        <v>167889</v>
      </c>
      <c r="AL46" s="29">
        <f>'5.7 Education'!AE46</f>
        <v>7168</v>
      </c>
      <c r="AM46" s="29">
        <f>'5.7 Education'!AG46</f>
        <v>1634</v>
      </c>
      <c r="AN46" s="29"/>
      <c r="AO46" s="29">
        <f>'5.7 Education'!AI46</f>
        <v>2281</v>
      </c>
      <c r="AP46" s="29">
        <f>'5.7 Education'!AJ46</f>
        <v>161</v>
      </c>
      <c r="AQ46" s="29">
        <f>'5.7 Education'!AM46</f>
        <v>2442</v>
      </c>
      <c r="AR46" s="4"/>
      <c r="AS46" s="4"/>
      <c r="AT46" s="5">
        <f>'5.8 Other vertical infra'!AR46</f>
        <v>815</v>
      </c>
      <c r="AU46" s="5"/>
      <c r="AV46" s="5"/>
      <c r="AX46" s="20"/>
    </row>
    <row r="47" spans="1:50">
      <c r="A47" s="4">
        <f t="shared" si="0"/>
        <v>1909</v>
      </c>
      <c r="B47" s="5"/>
      <c r="C47" s="5"/>
      <c r="D47" s="5"/>
      <c r="E47" s="5"/>
      <c r="F47" s="5"/>
      <c r="G47" s="5"/>
      <c r="H47" s="5"/>
      <c r="I47" s="5"/>
      <c r="J47" s="5"/>
      <c r="K47" s="5"/>
      <c r="L47" s="5">
        <f>'5.2 Land transport - Rail'!U47</f>
        <v>4316.2498800000003</v>
      </c>
      <c r="M47" s="5">
        <f>'5.3 Electricity and gas'!X47</f>
        <v>1.7000000000000002</v>
      </c>
      <c r="N47" s="5"/>
      <c r="O47" s="5"/>
      <c r="P47" s="5"/>
      <c r="Q47" s="5"/>
      <c r="R47" s="53"/>
      <c r="S47" s="53"/>
      <c r="T47" s="5">
        <f>'5.5 Telecommunications'!AE47</f>
        <v>16743.573359999999</v>
      </c>
      <c r="U47" s="5">
        <f>'5.5 Telecommunications'!AF47</f>
        <v>26833</v>
      </c>
      <c r="V47" s="5"/>
      <c r="W47" s="5"/>
      <c r="X47" s="5"/>
      <c r="Y47" s="5"/>
      <c r="Z47" s="5"/>
      <c r="AA47" s="5"/>
      <c r="AB47" s="5"/>
      <c r="AC47" s="29">
        <f>'5.6 Health - Hospitals'!T47</f>
        <v>2502</v>
      </c>
      <c r="AD47" s="29"/>
      <c r="AE47" s="29"/>
      <c r="AF47" s="29"/>
      <c r="AG47" s="29"/>
      <c r="AH47" s="29"/>
      <c r="AI47" s="29"/>
      <c r="AJ47" s="29"/>
      <c r="AK47" s="29">
        <f>'5.7 Education'!AD47</f>
        <v>174526</v>
      </c>
      <c r="AL47" s="29">
        <f>'5.7 Education'!AE47</f>
        <v>7593</v>
      </c>
      <c r="AM47" s="29">
        <f>'5.7 Education'!AG47</f>
        <v>1846</v>
      </c>
      <c r="AN47" s="29"/>
      <c r="AO47" s="29">
        <f>'5.7 Education'!AI47</f>
        <v>2341</v>
      </c>
      <c r="AP47" s="29">
        <f>'5.7 Education'!AJ47</f>
        <v>163</v>
      </c>
      <c r="AQ47" s="29">
        <f>'5.7 Education'!AM47</f>
        <v>2504</v>
      </c>
      <c r="AR47" s="4"/>
      <c r="AS47" s="4"/>
      <c r="AT47" s="5">
        <f>'5.8 Other vertical infra'!AR47</f>
        <v>877</v>
      </c>
      <c r="AU47" s="5"/>
      <c r="AV47" s="5"/>
      <c r="AX47" s="20"/>
    </row>
    <row r="48" spans="1:50">
      <c r="A48" s="4">
        <f t="shared" si="0"/>
        <v>1910</v>
      </c>
      <c r="B48" s="5"/>
      <c r="C48" s="5"/>
      <c r="D48" s="5"/>
      <c r="E48" s="5"/>
      <c r="F48" s="5"/>
      <c r="G48" s="5"/>
      <c r="H48" s="5"/>
      <c r="I48" s="5"/>
      <c r="J48" s="5"/>
      <c r="K48" s="5"/>
      <c r="L48" s="5">
        <f>'5.2 Land transport - Rail'!U48</f>
        <v>4372.5767800000003</v>
      </c>
      <c r="M48" s="5">
        <f>'5.3 Electricity and gas'!X48</f>
        <v>3.7</v>
      </c>
      <c r="N48" s="5"/>
      <c r="O48" s="5"/>
      <c r="P48" s="5"/>
      <c r="Q48" s="5"/>
      <c r="R48" s="53"/>
      <c r="S48" s="53"/>
      <c r="T48" s="5">
        <f>'5.5 Telecommunications'!AE48</f>
        <v>17543.41534</v>
      </c>
      <c r="U48" s="5">
        <f>'5.5 Telecommunications'!AF48</f>
        <v>29681</v>
      </c>
      <c r="V48" s="5"/>
      <c r="W48" s="5"/>
      <c r="X48" s="5"/>
      <c r="Y48" s="5"/>
      <c r="Z48" s="5"/>
      <c r="AA48" s="5"/>
      <c r="AB48" s="5"/>
      <c r="AC48" s="29">
        <f>'5.6 Health - Hospitals'!T48</f>
        <v>2689</v>
      </c>
      <c r="AD48" s="29"/>
      <c r="AE48" s="29"/>
      <c r="AF48" s="29"/>
      <c r="AG48" s="29"/>
      <c r="AH48" s="29"/>
      <c r="AI48" s="29"/>
      <c r="AJ48" s="29"/>
      <c r="AK48" s="29">
        <f>'5.7 Education'!AD48</f>
        <v>179656</v>
      </c>
      <c r="AL48" s="29">
        <f>'5.7 Education'!AE48</f>
        <v>8345</v>
      </c>
      <c r="AM48" s="29">
        <f>'5.7 Education'!AG48</f>
        <v>1862</v>
      </c>
      <c r="AN48" s="29"/>
      <c r="AO48" s="29">
        <f>'5.7 Education'!AI48</f>
        <v>2406</v>
      </c>
      <c r="AP48" s="29">
        <f>'5.7 Education'!AJ48</f>
        <v>167.5</v>
      </c>
      <c r="AQ48" s="29">
        <f>'5.7 Education'!AM48</f>
        <v>2573.5</v>
      </c>
      <c r="AR48" s="4"/>
      <c r="AS48" s="4"/>
      <c r="AT48" s="5">
        <f>'5.8 Other vertical infra'!AR48</f>
        <v>843</v>
      </c>
      <c r="AU48" s="5"/>
      <c r="AV48" s="5"/>
      <c r="AX48" s="20"/>
    </row>
    <row r="49" spans="1:50">
      <c r="A49" s="4">
        <f t="shared" si="0"/>
        <v>1911</v>
      </c>
      <c r="B49" s="5"/>
      <c r="C49" s="5"/>
      <c r="D49" s="5"/>
      <c r="E49" s="5"/>
      <c r="F49" s="5"/>
      <c r="G49" s="5"/>
      <c r="H49" s="5"/>
      <c r="I49" s="5"/>
      <c r="J49" s="5"/>
      <c r="K49" s="5"/>
      <c r="L49" s="5">
        <f>'5.2 Land transport - Rail'!U49</f>
        <v>4430.5130200000003</v>
      </c>
      <c r="M49" s="5">
        <f>'5.3 Electricity and gas'!X49</f>
        <v>3.7</v>
      </c>
      <c r="N49" s="5"/>
      <c r="O49" s="5"/>
      <c r="P49" s="5"/>
      <c r="Q49" s="5"/>
      <c r="R49" s="53"/>
      <c r="S49" s="53"/>
      <c r="T49" s="5">
        <f>'5.5 Telecommunications'!AE49</f>
        <v>18211.291440000001</v>
      </c>
      <c r="U49" s="5">
        <f>'5.5 Telecommunications'!AF49</f>
        <v>33228</v>
      </c>
      <c r="V49" s="5"/>
      <c r="W49" s="5"/>
      <c r="X49" s="5"/>
      <c r="Y49" s="5"/>
      <c r="Z49" s="5"/>
      <c r="AA49" s="5"/>
      <c r="AB49" s="5"/>
      <c r="AC49" s="29">
        <f>'5.6 Health - Hospitals'!T49</f>
        <v>2863</v>
      </c>
      <c r="AD49" s="29"/>
      <c r="AE49" s="29"/>
      <c r="AF49" s="29"/>
      <c r="AG49" s="29"/>
      <c r="AH49" s="29"/>
      <c r="AI49" s="29"/>
      <c r="AJ49" s="29"/>
      <c r="AK49" s="29">
        <f>'5.7 Education'!AD49</f>
        <v>186172</v>
      </c>
      <c r="AL49" s="29">
        <f>'5.7 Education'!AE49</f>
        <v>9414</v>
      </c>
      <c r="AM49" s="29">
        <f>'5.7 Education'!AG49</f>
        <v>1900</v>
      </c>
      <c r="AN49" s="29"/>
      <c r="AO49" s="29">
        <f>'5.7 Education'!AI49</f>
        <v>2471</v>
      </c>
      <c r="AP49" s="29">
        <f>'5.7 Education'!AJ49</f>
        <v>172</v>
      </c>
      <c r="AQ49" s="29">
        <f>'5.7 Education'!AM49</f>
        <v>2643</v>
      </c>
      <c r="AR49" s="4"/>
      <c r="AS49" s="4"/>
      <c r="AT49" s="5">
        <f>'5.8 Other vertical infra'!AR49</f>
        <v>802</v>
      </c>
      <c r="AU49" s="5"/>
      <c r="AV49" s="5"/>
      <c r="AX49" s="20"/>
    </row>
    <row r="50" spans="1:50">
      <c r="A50" s="4">
        <f t="shared" si="0"/>
        <v>1912</v>
      </c>
      <c r="B50" s="5"/>
      <c r="C50" s="5"/>
      <c r="D50" s="5"/>
      <c r="E50" s="5"/>
      <c r="F50" s="5"/>
      <c r="G50" s="5"/>
      <c r="H50" s="5"/>
      <c r="I50" s="5"/>
      <c r="J50" s="5"/>
      <c r="K50" s="5"/>
      <c r="L50" s="5">
        <f>'5.2 Land transport - Rail'!U50</f>
        <v>4502.9333200000001</v>
      </c>
      <c r="M50" s="5">
        <f>'5.3 Electricity and gas'!X50</f>
        <v>3.7</v>
      </c>
      <c r="N50" s="5"/>
      <c r="O50" s="5"/>
      <c r="P50" s="5"/>
      <c r="Q50" s="5"/>
      <c r="R50" s="53"/>
      <c r="S50" s="53"/>
      <c r="T50" s="5">
        <f>'5.5 Telecommunications'!AE50</f>
        <v>18998.258699999998</v>
      </c>
      <c r="U50" s="5">
        <f>'5.5 Telecommunications'!AF50</f>
        <v>37257</v>
      </c>
      <c r="V50" s="5"/>
      <c r="W50" s="5"/>
      <c r="X50" s="5"/>
      <c r="Y50" s="5"/>
      <c r="Z50" s="5"/>
      <c r="AA50" s="5"/>
      <c r="AB50" s="5"/>
      <c r="AC50" s="29">
        <f>'5.6 Health - Hospitals'!T50</f>
        <v>3057</v>
      </c>
      <c r="AD50" s="29"/>
      <c r="AE50" s="29"/>
      <c r="AF50" s="29"/>
      <c r="AG50" s="29"/>
      <c r="AH50" s="29"/>
      <c r="AI50" s="29"/>
      <c r="AJ50" s="29"/>
      <c r="AK50" s="29">
        <f>'5.7 Education'!AD50</f>
        <v>191308</v>
      </c>
      <c r="AL50" s="29">
        <f>'5.7 Education'!AE50</f>
        <v>10055</v>
      </c>
      <c r="AM50" s="29">
        <f>'5.7 Education'!AG50</f>
        <v>2228</v>
      </c>
      <c r="AN50" s="29"/>
      <c r="AO50" s="29">
        <f>'5.7 Education'!AI50</f>
        <v>2512</v>
      </c>
      <c r="AP50" s="29">
        <f>'5.7 Education'!AJ50</f>
        <v>167</v>
      </c>
      <c r="AQ50" s="29">
        <f>'5.7 Education'!AM50</f>
        <v>2679</v>
      </c>
      <c r="AR50" s="4"/>
      <c r="AS50" s="4"/>
      <c r="AT50" s="5">
        <f>'5.8 Other vertical infra'!AR50</f>
        <v>821</v>
      </c>
      <c r="AU50" s="5"/>
      <c r="AV50" s="5"/>
      <c r="AX50" s="20"/>
    </row>
    <row r="51" spans="1:50">
      <c r="A51" s="4">
        <f t="shared" si="0"/>
        <v>1913</v>
      </c>
      <c r="B51" s="5"/>
      <c r="C51" s="5"/>
      <c r="D51" s="5"/>
      <c r="E51" s="5"/>
      <c r="F51" s="5"/>
      <c r="G51" s="5"/>
      <c r="H51" s="5"/>
      <c r="I51" s="5"/>
      <c r="J51" s="5"/>
      <c r="K51" s="5"/>
      <c r="L51" s="5">
        <f>'5.2 Land transport - Rail'!U51</f>
        <v>4588.2283399999997</v>
      </c>
      <c r="M51" s="5">
        <f>'5.3 Electricity and gas'!X51</f>
        <v>5.7</v>
      </c>
      <c r="N51" s="5"/>
      <c r="O51" s="5"/>
      <c r="P51" s="5"/>
      <c r="Q51" s="5"/>
      <c r="R51" s="53"/>
      <c r="S51" s="53"/>
      <c r="T51" s="5">
        <f>'5.5 Telecommunications'!AE51</f>
        <v>20129.62472</v>
      </c>
      <c r="U51" s="5">
        <f>'5.5 Telecommunications'!AF51</f>
        <v>42933</v>
      </c>
      <c r="V51" s="5"/>
      <c r="W51" s="5"/>
      <c r="X51" s="5"/>
      <c r="Y51" s="5"/>
      <c r="Z51" s="5"/>
      <c r="AA51" s="5"/>
      <c r="AB51" s="5"/>
      <c r="AC51" s="29">
        <f>'5.6 Health - Hospitals'!T51</f>
        <v>3176</v>
      </c>
      <c r="AD51" s="29"/>
      <c r="AE51" s="29"/>
      <c r="AF51" s="29"/>
      <c r="AG51" s="29"/>
      <c r="AH51" s="29"/>
      <c r="AI51" s="29"/>
      <c r="AJ51" s="29"/>
      <c r="AK51" s="29">
        <f>'5.7 Education'!AD51</f>
        <v>198066</v>
      </c>
      <c r="AL51" s="29">
        <f>'5.7 Education'!AE51</f>
        <v>10200</v>
      </c>
      <c r="AM51" s="29">
        <f>'5.7 Education'!AG51</f>
        <v>2318</v>
      </c>
      <c r="AN51" s="29"/>
      <c r="AO51" s="29">
        <f>'5.7 Education'!AI51</f>
        <v>2548</v>
      </c>
      <c r="AP51" s="29">
        <f>'5.7 Education'!AJ51</f>
        <v>164</v>
      </c>
      <c r="AQ51" s="29">
        <f>'5.7 Education'!AM51</f>
        <v>2712</v>
      </c>
      <c r="AR51" s="4"/>
      <c r="AS51" s="4"/>
      <c r="AT51" s="5">
        <f>'5.8 Other vertical infra'!AR51</f>
        <v>834</v>
      </c>
      <c r="AU51" s="5"/>
      <c r="AV51" s="5"/>
      <c r="AX51" s="20"/>
    </row>
    <row r="52" spans="1:50">
      <c r="A52" s="4">
        <f t="shared" si="0"/>
        <v>1914</v>
      </c>
      <c r="B52" s="5"/>
      <c r="C52" s="5"/>
      <c r="D52" s="5"/>
      <c r="E52" s="5"/>
      <c r="F52" s="5"/>
      <c r="G52" s="5"/>
      <c r="H52" s="5"/>
      <c r="I52" s="5"/>
      <c r="J52" s="5"/>
      <c r="K52" s="5"/>
      <c r="L52" s="5">
        <f>'5.2 Land transport - Rail'!U52</f>
        <v>4593.0563599999996</v>
      </c>
      <c r="M52" s="5">
        <f>'5.3 Electricity and gas'!X52</f>
        <v>8.9</v>
      </c>
      <c r="N52" s="5"/>
      <c r="O52" s="5"/>
      <c r="P52" s="5"/>
      <c r="Q52" s="5"/>
      <c r="R52" s="53"/>
      <c r="S52" s="53"/>
      <c r="T52" s="5">
        <f>'5.5 Telecommunications'!AE52</f>
        <v>20992.230960000001</v>
      </c>
      <c r="U52" s="5">
        <f>'5.5 Telecommunications'!AF52</f>
        <v>49415</v>
      </c>
      <c r="V52" s="5"/>
      <c r="W52" s="5"/>
      <c r="X52" s="5"/>
      <c r="Y52" s="5"/>
      <c r="Z52" s="5"/>
      <c r="AA52" s="5"/>
      <c r="AB52" s="5"/>
      <c r="AC52" s="29">
        <f>'5.6 Health - Hospitals'!T52</f>
        <v>3292</v>
      </c>
      <c r="AD52" s="29"/>
      <c r="AE52" s="29"/>
      <c r="AF52" s="29"/>
      <c r="AG52" s="29"/>
      <c r="AH52" s="29"/>
      <c r="AI52" s="29"/>
      <c r="AJ52" s="29"/>
      <c r="AK52" s="29">
        <f>'5.7 Education'!AD52</f>
        <v>205828</v>
      </c>
      <c r="AL52" s="29">
        <f>'5.7 Education'!AE52</f>
        <v>11003</v>
      </c>
      <c r="AM52" s="29">
        <f>'5.7 Education'!AG52</f>
        <v>2257</v>
      </c>
      <c r="AN52" s="29"/>
      <c r="AO52" s="29">
        <f>'5.7 Education'!AI52</f>
        <v>2608</v>
      </c>
      <c r="AP52" s="29">
        <f>'5.7 Education'!AJ52</f>
        <v>172</v>
      </c>
      <c r="AQ52" s="29">
        <f>'5.7 Education'!AM52</f>
        <v>2780</v>
      </c>
      <c r="AR52" s="4"/>
      <c r="AS52" s="4"/>
      <c r="AT52" s="5">
        <f>'5.8 Other vertical infra'!AR52</f>
        <v>981</v>
      </c>
      <c r="AU52" s="5"/>
      <c r="AV52" s="5"/>
      <c r="AX52" s="20"/>
    </row>
    <row r="53" spans="1:50">
      <c r="A53" s="4">
        <f t="shared" si="0"/>
        <v>1915</v>
      </c>
      <c r="B53" s="5"/>
      <c r="C53" s="5"/>
      <c r="D53" s="5"/>
      <c r="E53" s="5"/>
      <c r="F53" s="5"/>
      <c r="G53" s="5"/>
      <c r="H53" s="5"/>
      <c r="I53" s="5"/>
      <c r="J53" s="5"/>
      <c r="K53" s="5"/>
      <c r="L53" s="5">
        <f>'5.2 Land transport - Rail'!U53</f>
        <v>4739.5063</v>
      </c>
      <c r="M53" s="5">
        <f>'5.3 Electricity and gas'!X53</f>
        <v>13.7</v>
      </c>
      <c r="N53" s="5"/>
      <c r="O53" s="5"/>
      <c r="P53" s="5"/>
      <c r="Q53" s="5"/>
      <c r="R53" s="53"/>
      <c r="S53" s="53"/>
      <c r="T53" s="5">
        <f>'5.5 Telecommunications'!AE53</f>
        <v>21619.87356</v>
      </c>
      <c r="U53" s="5">
        <f>'5.5 Telecommunications'!AF53</f>
        <v>54261</v>
      </c>
      <c r="V53" s="5"/>
      <c r="W53" s="5"/>
      <c r="X53" s="5"/>
      <c r="Y53" s="5"/>
      <c r="Z53" s="5"/>
      <c r="AA53" s="5"/>
      <c r="AB53" s="5"/>
      <c r="AC53" s="29">
        <f>'5.6 Health - Hospitals'!T53</f>
        <v>3531</v>
      </c>
      <c r="AD53" s="29"/>
      <c r="AE53" s="29"/>
      <c r="AF53" s="29"/>
      <c r="AG53" s="29"/>
      <c r="AH53" s="29"/>
      <c r="AI53" s="29"/>
      <c r="AJ53" s="29"/>
      <c r="AK53" s="29">
        <f>'5.7 Education'!AD53</f>
        <v>210882</v>
      </c>
      <c r="AL53" s="29">
        <f>'5.7 Education'!AE53</f>
        <v>11537</v>
      </c>
      <c r="AM53" s="29">
        <f>'5.7 Education'!AG53</f>
        <v>2039</v>
      </c>
      <c r="AN53" s="29"/>
      <c r="AO53" s="29">
        <f>'5.7 Education'!AI53</f>
        <v>2634</v>
      </c>
      <c r="AP53" s="29">
        <f>'5.7 Education'!AJ53</f>
        <v>177</v>
      </c>
      <c r="AQ53" s="29">
        <f>'5.7 Education'!AM53</f>
        <v>2811</v>
      </c>
      <c r="AR53" s="4"/>
      <c r="AS53" s="4"/>
      <c r="AT53" s="5">
        <f>'5.8 Other vertical infra'!AR53</f>
        <v>941</v>
      </c>
      <c r="AU53" s="5"/>
      <c r="AV53" s="5"/>
      <c r="AX53" s="20"/>
    </row>
    <row r="54" spans="1:50">
      <c r="A54" s="4">
        <f t="shared" si="0"/>
        <v>1916</v>
      </c>
      <c r="B54" s="5"/>
      <c r="C54" s="5"/>
      <c r="D54" s="5"/>
      <c r="E54" s="5"/>
      <c r="F54" s="5"/>
      <c r="G54" s="5"/>
      <c r="H54" s="5"/>
      <c r="I54" s="5"/>
      <c r="J54" s="5"/>
      <c r="K54" s="5"/>
      <c r="L54" s="5">
        <f>'5.2 Land transport - Rail'!U54</f>
        <v>4763.6463999999996</v>
      </c>
      <c r="M54" s="5">
        <f>'5.3 Electricity and gas'!X54</f>
        <v>24.9</v>
      </c>
      <c r="N54" s="5"/>
      <c r="O54" s="5"/>
      <c r="P54" s="5"/>
      <c r="Q54" s="5"/>
      <c r="R54" s="53"/>
      <c r="S54" s="53"/>
      <c r="T54" s="5">
        <f>'5.5 Telecommunications'!AE54</f>
        <v>22022.208559999999</v>
      </c>
      <c r="U54" s="5">
        <f>'5.5 Telecommunications'!AF54</f>
        <v>58976</v>
      </c>
      <c r="V54" s="5"/>
      <c r="W54" s="5"/>
      <c r="X54" s="5"/>
      <c r="Y54" s="5"/>
      <c r="Z54" s="5"/>
      <c r="AA54" s="5"/>
      <c r="AB54" s="5"/>
      <c r="AC54" s="29">
        <f>'5.6 Health - Hospitals'!T54</f>
        <v>3832</v>
      </c>
      <c r="AD54" s="29"/>
      <c r="AE54" s="29"/>
      <c r="AF54" s="29"/>
      <c r="AG54" s="29"/>
      <c r="AH54" s="29"/>
      <c r="AI54" s="29"/>
      <c r="AJ54" s="29"/>
      <c r="AK54" s="29">
        <f>'5.7 Education'!AD54</f>
        <v>214651</v>
      </c>
      <c r="AL54" s="29">
        <f>'5.7 Education'!AE54</f>
        <v>12276</v>
      </c>
      <c r="AM54" s="29">
        <f>'5.7 Education'!AG54</f>
        <v>1985</v>
      </c>
      <c r="AN54" s="29"/>
      <c r="AO54" s="29">
        <f>'5.7 Education'!AI54</f>
        <v>2662</v>
      </c>
      <c r="AP54" s="29">
        <f>'5.7 Education'!AJ54</f>
        <v>162</v>
      </c>
      <c r="AQ54" s="29">
        <f>'5.7 Education'!AM54</f>
        <v>2824</v>
      </c>
      <c r="AR54" s="4"/>
      <c r="AS54" s="4"/>
      <c r="AT54" s="5">
        <f>'5.8 Other vertical infra'!AR54</f>
        <v>834</v>
      </c>
      <c r="AU54" s="5"/>
      <c r="AV54" s="5"/>
      <c r="AX54" s="20"/>
    </row>
    <row r="55" spans="1:50">
      <c r="A55" s="4">
        <f t="shared" si="0"/>
        <v>1917</v>
      </c>
      <c r="B55" s="5"/>
      <c r="C55" s="5"/>
      <c r="D55" s="5"/>
      <c r="E55" s="5"/>
      <c r="F55" s="5"/>
      <c r="G55" s="5"/>
      <c r="H55" s="5"/>
      <c r="I55" s="5"/>
      <c r="J55" s="5"/>
      <c r="K55" s="5"/>
      <c r="L55" s="5">
        <f>'5.2 Land transport - Rail'!U55</f>
        <v>4763.6463999999996</v>
      </c>
      <c r="M55" s="5">
        <f>'5.3 Electricity and gas'!X55</f>
        <v>26.8</v>
      </c>
      <c r="N55" s="5"/>
      <c r="O55" s="5"/>
      <c r="P55" s="5"/>
      <c r="Q55" s="5"/>
      <c r="R55" s="53"/>
      <c r="S55" s="53"/>
      <c r="T55" s="5">
        <f>'5.5 Telecommunications'!AE55</f>
        <v>22363.388640000001</v>
      </c>
      <c r="U55" s="5">
        <f>'5.5 Telecommunications'!AF55</f>
        <v>62523</v>
      </c>
      <c r="V55" s="5"/>
      <c r="W55" s="5"/>
      <c r="X55" s="5"/>
      <c r="Y55" s="5"/>
      <c r="Z55" s="5"/>
      <c r="AA55" s="5"/>
      <c r="AB55" s="5"/>
      <c r="AC55" s="29">
        <f>'5.6 Health - Hospitals'!T55</f>
        <v>4075</v>
      </c>
      <c r="AD55" s="29"/>
      <c r="AE55" s="29"/>
      <c r="AF55" s="29"/>
      <c r="AG55" s="29"/>
      <c r="AH55" s="29"/>
      <c r="AI55" s="29"/>
      <c r="AJ55" s="29"/>
      <c r="AK55" s="29">
        <f>'5.7 Education'!AD55</f>
        <v>219032</v>
      </c>
      <c r="AL55" s="29">
        <f>'5.7 Education'!AE55</f>
        <v>13323</v>
      </c>
      <c r="AM55" s="29">
        <f>'5.7 Education'!AG55</f>
        <v>1977</v>
      </c>
      <c r="AN55" s="29"/>
      <c r="AO55" s="29">
        <f>'5.7 Education'!AI55</f>
        <v>2686</v>
      </c>
      <c r="AP55" s="29">
        <f>'5.7 Education'!AJ55</f>
        <v>167</v>
      </c>
      <c r="AQ55" s="29">
        <f>'5.7 Education'!AM55</f>
        <v>2853</v>
      </c>
      <c r="AR55" s="4"/>
      <c r="AS55" s="4"/>
      <c r="AT55" s="5">
        <f>'5.8 Other vertical infra'!AR55</f>
        <v>954</v>
      </c>
      <c r="AU55" s="5"/>
      <c r="AV55" s="5"/>
      <c r="AX55" s="20"/>
    </row>
    <row r="56" spans="1:50">
      <c r="A56" s="4">
        <f t="shared" si="0"/>
        <v>1918</v>
      </c>
      <c r="B56" s="5"/>
      <c r="C56" s="5"/>
      <c r="D56" s="5"/>
      <c r="E56" s="5"/>
      <c r="F56" s="5"/>
      <c r="G56" s="5"/>
      <c r="H56" s="5"/>
      <c r="I56" s="5"/>
      <c r="J56" s="5"/>
      <c r="K56" s="5"/>
      <c r="L56" s="5">
        <f>'5.2 Land transport - Rail'!U56</f>
        <v>4816.7546199999997</v>
      </c>
      <c r="M56" s="5">
        <f>'5.3 Electricity and gas'!X56</f>
        <v>27.3</v>
      </c>
      <c r="N56" s="5"/>
      <c r="O56" s="5"/>
      <c r="P56" s="5"/>
      <c r="Q56" s="5"/>
      <c r="R56" s="53"/>
      <c r="S56" s="53"/>
      <c r="T56" s="5">
        <f>'5.5 Telecommunications'!AE56</f>
        <v>22027.03658</v>
      </c>
      <c r="U56" s="5">
        <f>'5.5 Telecommunications'!AF56</f>
        <v>67763</v>
      </c>
      <c r="V56" s="5"/>
      <c r="W56" s="5"/>
      <c r="X56" s="5"/>
      <c r="Y56" s="5"/>
      <c r="Z56" s="5"/>
      <c r="AA56" s="5"/>
      <c r="AB56" s="5"/>
      <c r="AC56" s="29">
        <f>'5.6 Health - Hospitals'!T56</f>
        <v>4191</v>
      </c>
      <c r="AD56" s="29"/>
      <c r="AE56" s="29"/>
      <c r="AF56" s="29"/>
      <c r="AG56" s="29"/>
      <c r="AH56" s="29"/>
      <c r="AI56" s="29"/>
      <c r="AJ56" s="29"/>
      <c r="AK56" s="29">
        <f>'5.7 Education'!AD56</f>
        <v>224115</v>
      </c>
      <c r="AL56" s="29">
        <f>'5.7 Education'!AE56</f>
        <v>14780</v>
      </c>
      <c r="AM56" s="29">
        <f>'5.7 Education'!AG56</f>
        <v>2226</v>
      </c>
      <c r="AN56" s="29"/>
      <c r="AO56" s="29">
        <f>'5.7 Education'!AI56</f>
        <v>2693</v>
      </c>
      <c r="AP56" s="29">
        <f>'5.7 Education'!AJ56</f>
        <v>132</v>
      </c>
      <c r="AQ56" s="29">
        <f>'5.7 Education'!AM56</f>
        <v>2825</v>
      </c>
      <c r="AR56" s="4"/>
      <c r="AS56" s="4"/>
      <c r="AT56" s="5">
        <f>'5.8 Other vertical infra'!AR56</f>
        <v>1005</v>
      </c>
      <c r="AU56" s="5"/>
      <c r="AV56" s="5"/>
      <c r="AX56" s="20"/>
    </row>
    <row r="57" spans="1:50">
      <c r="A57" s="4">
        <f t="shared" si="0"/>
        <v>1919</v>
      </c>
      <c r="B57" s="5"/>
      <c r="C57" s="5"/>
      <c r="D57" s="5"/>
      <c r="E57" s="5"/>
      <c r="F57" s="5"/>
      <c r="G57" s="5"/>
      <c r="H57" s="5"/>
      <c r="I57" s="5"/>
      <c r="J57" s="5"/>
      <c r="K57" s="5"/>
      <c r="L57" s="5">
        <f>'5.2 Land transport - Rail'!U57</f>
        <v>4800.66122</v>
      </c>
      <c r="M57" s="5">
        <f>'5.3 Electricity and gas'!X57</f>
        <v>29.5</v>
      </c>
      <c r="N57" s="5"/>
      <c r="O57" s="5"/>
      <c r="P57" s="5"/>
      <c r="Q57" s="5"/>
      <c r="R57" s="53"/>
      <c r="S57" s="53"/>
      <c r="T57" s="5">
        <f>'5.5 Telecommunications'!AE57</f>
        <v>22229.813419999999</v>
      </c>
      <c r="U57" s="5">
        <f>'5.5 Telecommunications'!AF57</f>
        <v>72561</v>
      </c>
      <c r="V57" s="5"/>
      <c r="W57" s="5"/>
      <c r="X57" s="5"/>
      <c r="Y57" s="5"/>
      <c r="Z57" s="5"/>
      <c r="AA57" s="5"/>
      <c r="AB57" s="5"/>
      <c r="AC57" s="29">
        <f>'5.6 Health - Hospitals'!T57</f>
        <v>4616</v>
      </c>
      <c r="AD57" s="29"/>
      <c r="AE57" s="29"/>
      <c r="AF57" s="29"/>
      <c r="AG57" s="29"/>
      <c r="AH57" s="29"/>
      <c r="AI57" s="29"/>
      <c r="AJ57" s="29"/>
      <c r="AK57" s="29">
        <f>'5.7 Education'!AD57</f>
        <v>220075</v>
      </c>
      <c r="AL57" s="29">
        <f>'5.7 Education'!AE57</f>
        <v>15650</v>
      </c>
      <c r="AM57" s="29">
        <f>'5.7 Education'!AG57</f>
        <v>3060</v>
      </c>
      <c r="AN57" s="29"/>
      <c r="AO57" s="29">
        <f>'5.7 Education'!AI57</f>
        <v>2731</v>
      </c>
      <c r="AP57" s="29">
        <f>'5.7 Education'!AJ57</f>
        <v>143</v>
      </c>
      <c r="AQ57" s="29">
        <f>'5.7 Education'!AM57</f>
        <v>2874</v>
      </c>
      <c r="AR57" s="4"/>
      <c r="AS57" s="4"/>
      <c r="AT57" s="5">
        <f>'5.8 Other vertical infra'!AR57</f>
        <v>852</v>
      </c>
      <c r="AU57" s="5"/>
      <c r="AV57" s="5"/>
      <c r="AX57" s="20"/>
    </row>
    <row r="58" spans="1:50">
      <c r="A58" s="4">
        <f t="shared" si="0"/>
        <v>1920</v>
      </c>
      <c r="B58" s="5"/>
      <c r="C58" s="5"/>
      <c r="D58" s="5"/>
      <c r="E58" s="5"/>
      <c r="F58" s="5"/>
      <c r="G58" s="5"/>
      <c r="H58" s="5"/>
      <c r="I58" s="5"/>
      <c r="J58" s="5"/>
      <c r="K58" s="5"/>
      <c r="L58" s="5">
        <f>'5.2 Land transport - Rail'!U58</f>
        <v>4821.5826399999996</v>
      </c>
      <c r="M58" s="5">
        <f>'5.3 Electricity and gas'!X58</f>
        <v>29</v>
      </c>
      <c r="N58" s="5"/>
      <c r="O58" s="5"/>
      <c r="P58" s="5"/>
      <c r="Q58" s="5"/>
      <c r="R58" s="53"/>
      <c r="S58" s="53"/>
      <c r="T58" s="5">
        <f>'5.5 Telecommunications'!AE58</f>
        <v>22083.36348</v>
      </c>
      <c r="U58" s="5">
        <f>'5.5 Telecommunications'!AF58</f>
        <v>80723</v>
      </c>
      <c r="V58" s="5"/>
      <c r="W58" s="5"/>
      <c r="X58" s="5"/>
      <c r="Y58" s="5"/>
      <c r="Z58" s="5"/>
      <c r="AA58" s="5"/>
      <c r="AB58" s="5"/>
      <c r="AC58" s="29">
        <f>'5.6 Health - Hospitals'!T58</f>
        <v>5029</v>
      </c>
      <c r="AD58" s="29"/>
      <c r="AE58" s="29"/>
      <c r="AF58" s="29"/>
      <c r="AG58" s="29"/>
      <c r="AH58" s="29"/>
      <c r="AI58" s="29"/>
      <c r="AJ58" s="29"/>
      <c r="AK58" s="29">
        <f>'5.7 Education'!AD58</f>
        <v>225346</v>
      </c>
      <c r="AL58" s="29">
        <f>'5.7 Education'!AE58</f>
        <v>15558</v>
      </c>
      <c r="AM58" s="29">
        <f>'5.7 Education'!AG58</f>
        <v>3822</v>
      </c>
      <c r="AN58" s="29"/>
      <c r="AO58" s="29">
        <f>'5.7 Education'!AI58</f>
        <v>2777</v>
      </c>
      <c r="AP58" s="29">
        <f>'5.7 Education'!AJ58</f>
        <v>131</v>
      </c>
      <c r="AQ58" s="29">
        <f>'5.7 Education'!AM58</f>
        <v>2908</v>
      </c>
      <c r="AR58" s="4"/>
      <c r="AS58" s="4"/>
      <c r="AT58" s="5">
        <f>'5.8 Other vertical infra'!AR58</f>
        <v>996</v>
      </c>
      <c r="AU58" s="5"/>
      <c r="AV58" s="5"/>
      <c r="AX58" s="20"/>
    </row>
    <row r="59" spans="1:50">
      <c r="A59" s="4">
        <f t="shared" si="0"/>
        <v>1921</v>
      </c>
      <c r="B59" s="5"/>
      <c r="C59" s="5"/>
      <c r="D59" s="5"/>
      <c r="E59" s="5"/>
      <c r="F59" s="5"/>
      <c r="G59" s="5"/>
      <c r="H59" s="5"/>
      <c r="I59" s="5"/>
      <c r="J59" s="5"/>
      <c r="K59" s="5"/>
      <c r="L59" s="5">
        <f>'5.2 Land transport - Rail'!U59</f>
        <v>4842.5040600000002</v>
      </c>
      <c r="M59" s="5">
        <f>'5.3 Electricity and gas'!X59</f>
        <v>30.2</v>
      </c>
      <c r="N59" s="5">
        <f>'5.3 Electricity and gas'!Y59</f>
        <v>49.6</v>
      </c>
      <c r="O59" s="5"/>
      <c r="P59" s="5">
        <f>'5.3 Electricity and gas'!AA59</f>
        <v>4216</v>
      </c>
      <c r="Q59" s="5"/>
      <c r="R59" s="53"/>
      <c r="S59" s="53"/>
      <c r="T59" s="5">
        <f>'5.5 Telecommunications'!AE59</f>
        <v>22086.582159999998</v>
      </c>
      <c r="U59" s="5">
        <f>'5.5 Telecommunications'!AF59</f>
        <v>88439</v>
      </c>
      <c r="V59" s="5"/>
      <c r="W59" s="5"/>
      <c r="X59" s="5"/>
      <c r="Y59" s="5"/>
      <c r="Z59" s="5"/>
      <c r="AA59" s="5"/>
      <c r="AB59" s="5"/>
      <c r="AC59" s="29">
        <f>'5.6 Health - Hospitals'!T59</f>
        <v>5119</v>
      </c>
      <c r="AD59" s="29"/>
      <c r="AE59" s="29"/>
      <c r="AF59" s="29"/>
      <c r="AG59" s="29"/>
      <c r="AH59" s="29"/>
      <c r="AI59" s="29"/>
      <c r="AJ59" s="29"/>
      <c r="AK59" s="29">
        <f>'5.7 Education'!AD59</f>
        <v>234927</v>
      </c>
      <c r="AL59" s="29">
        <f>'5.7 Education'!AE59</f>
        <v>17189</v>
      </c>
      <c r="AM59" s="29">
        <f>'5.7 Education'!AG59</f>
        <v>4123</v>
      </c>
      <c r="AN59" s="29"/>
      <c r="AO59" s="29">
        <f>'5.7 Education'!AI59</f>
        <v>2856</v>
      </c>
      <c r="AP59" s="29">
        <f>'5.7 Education'!AJ59</f>
        <v>135</v>
      </c>
      <c r="AQ59" s="29">
        <f>'5.7 Education'!AM59</f>
        <v>2991</v>
      </c>
      <c r="AR59" s="4"/>
      <c r="AS59" s="4"/>
      <c r="AT59" s="5">
        <f>'5.8 Other vertical infra'!AR59</f>
        <v>1044</v>
      </c>
      <c r="AU59" s="5"/>
      <c r="AV59" s="5"/>
      <c r="AX59" s="20"/>
    </row>
    <row r="60" spans="1:50">
      <c r="A60" s="4">
        <f t="shared" si="0"/>
        <v>1922</v>
      </c>
      <c r="B60" s="5"/>
      <c r="C60" s="5"/>
      <c r="D60" s="5"/>
      <c r="E60" s="5"/>
      <c r="F60" s="5"/>
      <c r="G60" s="5"/>
      <c r="H60" s="5"/>
      <c r="I60" s="5"/>
      <c r="J60" s="5"/>
      <c r="K60" s="5"/>
      <c r="L60" s="5">
        <f>'5.2 Land transport - Rail'!U60</f>
        <v>4861.8161399999999</v>
      </c>
      <c r="M60" s="5">
        <f>'5.3 Electricity and gas'!X60</f>
        <v>33.700000000000003</v>
      </c>
      <c r="N60" s="5">
        <f>'5.3 Electricity and gas'!Y60</f>
        <v>51.7</v>
      </c>
      <c r="O60" s="5"/>
      <c r="P60" s="5">
        <f>'5.3 Electricity and gas'!AA60</f>
        <v>4528</v>
      </c>
      <c r="Q60" s="5"/>
      <c r="R60" s="53"/>
      <c r="S60" s="53"/>
      <c r="T60" s="5">
        <f>'5.5 Telecommunications'!AE60</f>
        <v>22155.783780000002</v>
      </c>
      <c r="U60" s="5">
        <f>'5.5 Telecommunications'!AF60</f>
        <v>94683</v>
      </c>
      <c r="V60" s="5"/>
      <c r="W60" s="5"/>
      <c r="X60" s="5"/>
      <c r="Y60" s="5"/>
      <c r="Z60" s="5"/>
      <c r="AA60" s="5"/>
      <c r="AB60" s="5"/>
      <c r="AC60" s="29">
        <f>'5.6 Health - Hospitals'!T60</f>
        <v>5307</v>
      </c>
      <c r="AD60" s="29"/>
      <c r="AE60" s="29"/>
      <c r="AF60" s="29"/>
      <c r="AG60" s="29"/>
      <c r="AH60" s="29"/>
      <c r="AI60" s="29"/>
      <c r="AJ60" s="29"/>
      <c r="AK60" s="29">
        <f>'5.7 Education'!AD60</f>
        <v>241513</v>
      </c>
      <c r="AL60" s="29">
        <f>'5.7 Education'!AE60</f>
        <v>19542</v>
      </c>
      <c r="AM60" s="29">
        <f>'5.7 Education'!AG60</f>
        <v>3958</v>
      </c>
      <c r="AN60" s="29"/>
      <c r="AO60" s="29">
        <f>'5.7 Education'!AI60</f>
        <v>2940</v>
      </c>
      <c r="AP60" s="29">
        <f>'5.7 Education'!AJ60</f>
        <v>147</v>
      </c>
      <c r="AQ60" s="29">
        <f>'5.7 Education'!AM60</f>
        <v>3087</v>
      </c>
      <c r="AR60" s="4"/>
      <c r="AS60" s="4"/>
      <c r="AT60" s="5">
        <f>'5.8 Other vertical infra'!AR60</f>
        <v>1052</v>
      </c>
      <c r="AU60" s="5"/>
      <c r="AV60" s="5"/>
      <c r="AX60" s="20"/>
    </row>
    <row r="61" spans="1:50">
      <c r="A61" s="4">
        <f t="shared" si="0"/>
        <v>1923</v>
      </c>
      <c r="B61" s="5"/>
      <c r="C61" s="5"/>
      <c r="D61" s="5"/>
      <c r="E61" s="5"/>
      <c r="F61" s="5"/>
      <c r="G61" s="5"/>
      <c r="H61" s="5"/>
      <c r="I61" s="5"/>
      <c r="J61" s="5"/>
      <c r="K61" s="5"/>
      <c r="L61" s="5">
        <f>'5.2 Land transport - Rail'!U61</f>
        <v>4873.0815199999997</v>
      </c>
      <c r="M61" s="5">
        <f>'5.3 Electricity and gas'!X61</f>
        <v>33</v>
      </c>
      <c r="N61" s="5">
        <f>'5.3 Electricity and gas'!Y61</f>
        <v>57.6</v>
      </c>
      <c r="O61" s="5"/>
      <c r="P61" s="5">
        <f>'5.3 Electricity and gas'!AA61</f>
        <v>6047</v>
      </c>
      <c r="Q61" s="5"/>
      <c r="R61" s="53"/>
      <c r="S61" s="53"/>
      <c r="T61" s="5">
        <f>'5.5 Telecommunications'!AE61</f>
        <v>21501.587070000001</v>
      </c>
      <c r="U61" s="5">
        <f>'5.5 Telecommunications'!AF61</f>
        <v>102032</v>
      </c>
      <c r="V61" s="5"/>
      <c r="W61" s="5"/>
      <c r="X61" s="5"/>
      <c r="Y61" s="5"/>
      <c r="Z61" s="5"/>
      <c r="AA61" s="5"/>
      <c r="AB61" s="5"/>
      <c r="AC61" s="29">
        <f>'5.6 Health - Hospitals'!T61</f>
        <v>5723</v>
      </c>
      <c r="AD61" s="29"/>
      <c r="AE61" s="29"/>
      <c r="AF61" s="29"/>
      <c r="AG61" s="29"/>
      <c r="AH61" s="29"/>
      <c r="AI61" s="29"/>
      <c r="AJ61" s="29"/>
      <c r="AK61" s="29">
        <f>'5.7 Education'!AD61</f>
        <v>244156</v>
      </c>
      <c r="AL61" s="29">
        <f>'5.7 Education'!AE61</f>
        <v>21625</v>
      </c>
      <c r="AM61" s="29">
        <f>'5.7 Education'!AG61</f>
        <v>4202</v>
      </c>
      <c r="AN61" s="29"/>
      <c r="AO61" s="29">
        <f>'5.7 Education'!AI61</f>
        <v>2984</v>
      </c>
      <c r="AP61" s="29">
        <f>'5.7 Education'!AJ61</f>
        <v>166</v>
      </c>
      <c r="AQ61" s="29">
        <f>'5.7 Education'!AM61</f>
        <v>3150</v>
      </c>
      <c r="AR61" s="4"/>
      <c r="AS61" s="4"/>
      <c r="AT61" s="5">
        <f>'5.8 Other vertical infra'!AR61</f>
        <v>1141</v>
      </c>
      <c r="AU61" s="5"/>
      <c r="AV61" s="5"/>
      <c r="AX61" s="20"/>
    </row>
    <row r="62" spans="1:50">
      <c r="A62" s="4">
        <f t="shared" si="0"/>
        <v>1924</v>
      </c>
      <c r="B62" s="10"/>
      <c r="C62" s="5"/>
      <c r="D62" s="5"/>
      <c r="E62" s="5"/>
      <c r="F62" s="5"/>
      <c r="G62" s="5"/>
      <c r="H62" s="5"/>
      <c r="I62" s="5"/>
      <c r="J62" s="5"/>
      <c r="K62" s="5"/>
      <c r="L62" s="5">
        <f>'5.2 Land transport - Rail'!U62</f>
        <v>4913.31502</v>
      </c>
      <c r="M62" s="5">
        <f>'5.3 Electricity and gas'!X62</f>
        <v>35.700000000000003</v>
      </c>
      <c r="N62" s="5">
        <f>'5.3 Electricity and gas'!Y62</f>
        <v>66</v>
      </c>
      <c r="O62" s="5"/>
      <c r="P62" s="5">
        <f>'5.3 Electricity and gas'!AA62</f>
        <v>7849</v>
      </c>
      <c r="Q62" s="5"/>
      <c r="R62" s="53"/>
      <c r="S62" s="53"/>
      <c r="T62" s="5">
        <f>'5.5 Telecommunications'!AE62</f>
        <v>20847.390360000001</v>
      </c>
      <c r="U62" s="5">
        <f>'5.5 Telecommunications'!AF62</f>
        <v>106764</v>
      </c>
      <c r="V62" s="5"/>
      <c r="W62" s="5"/>
      <c r="X62" s="5"/>
      <c r="Y62" s="5"/>
      <c r="Z62" s="5"/>
      <c r="AA62" s="5"/>
      <c r="AB62" s="5"/>
      <c r="AC62" s="29">
        <f>'5.6 Health - Hospitals'!T62</f>
        <v>5780</v>
      </c>
      <c r="AD62" s="29">
        <f>'5.6 Health - Hospitals'!U62</f>
        <v>6737</v>
      </c>
      <c r="AE62" s="29"/>
      <c r="AF62" s="29"/>
      <c r="AG62" s="29"/>
      <c r="AH62" s="29"/>
      <c r="AI62" s="29"/>
      <c r="AJ62" s="29"/>
      <c r="AK62" s="29">
        <f>'5.7 Education'!AD62</f>
        <v>245902</v>
      </c>
      <c r="AL62" s="29">
        <f>'5.7 Education'!AE62</f>
        <v>22752</v>
      </c>
      <c r="AM62" s="29">
        <f>'5.7 Education'!AG62</f>
        <v>4236</v>
      </c>
      <c r="AN62" s="29"/>
      <c r="AO62" s="29">
        <f>'5.7 Education'!AI62</f>
        <v>2994</v>
      </c>
      <c r="AP62" s="29">
        <f>'5.7 Education'!AJ62</f>
        <v>174</v>
      </c>
      <c r="AQ62" s="29">
        <f>'5.7 Education'!AM62</f>
        <v>3168</v>
      </c>
      <c r="AR62" s="4"/>
      <c r="AS62" s="4"/>
      <c r="AT62" s="5">
        <f>'5.8 Other vertical infra'!AR62</f>
        <v>1197</v>
      </c>
      <c r="AU62" s="5"/>
      <c r="AV62" s="5"/>
      <c r="AX62" s="20"/>
    </row>
    <row r="63" spans="1:50">
      <c r="A63" s="4">
        <f t="shared" si="0"/>
        <v>1925</v>
      </c>
      <c r="B63" s="5">
        <f>'5.1 Land transport - Road'!AB63</f>
        <v>1122.9169850000001</v>
      </c>
      <c r="C63" s="5">
        <f>'5.1 Land transport - Road'!AC63</f>
        <v>46072.185519999999</v>
      </c>
      <c r="D63" s="5">
        <f>'5.1 Land transport - Road'!AD63</f>
        <v>27151.175139999999</v>
      </c>
      <c r="E63" s="5">
        <f>'5.1 Land transport - Road'!AE63</f>
        <v>126139.04160000001</v>
      </c>
      <c r="F63" s="5">
        <f>'5.1 Land transport - Road'!AF63</f>
        <v>9582.0103600000002</v>
      </c>
      <c r="G63" s="5"/>
      <c r="H63" s="5"/>
      <c r="I63" s="5">
        <f>'5.1 Land transport - Road'!AI63</f>
        <v>106449</v>
      </c>
      <c r="J63" s="5"/>
      <c r="K63" s="5"/>
      <c r="L63" s="5">
        <f>'5.2 Land transport - Rail'!U63</f>
        <v>4964.8139000000001</v>
      </c>
      <c r="M63" s="5">
        <f>'5.3 Electricity and gas'!X63</f>
        <v>44.7</v>
      </c>
      <c r="N63" s="5">
        <f>'5.3 Electricity and gas'!Y63</f>
        <v>81.900000000000006</v>
      </c>
      <c r="O63" s="5"/>
      <c r="P63" s="5">
        <f>'5.3 Electricity and gas'!AA63</f>
        <v>9672</v>
      </c>
      <c r="Q63" s="5"/>
      <c r="R63" s="53"/>
      <c r="S63" s="53"/>
      <c r="T63" s="5">
        <f>'5.5 Telecommunications'!AE63</f>
        <v>20821.640920000002</v>
      </c>
      <c r="U63" s="5">
        <f>'5.5 Telecommunications'!AF63</f>
        <v>115549</v>
      </c>
      <c r="V63" s="5"/>
      <c r="W63" s="5"/>
      <c r="X63" s="5"/>
      <c r="Y63" s="5"/>
      <c r="Z63" s="5"/>
      <c r="AA63" s="5"/>
      <c r="AB63" s="5"/>
      <c r="AC63" s="29"/>
      <c r="AD63" s="29">
        <f>'5.6 Health - Hospitals'!U63</f>
        <v>7220</v>
      </c>
      <c r="AE63" s="29"/>
      <c r="AF63" s="29"/>
      <c r="AG63" s="29"/>
      <c r="AH63" s="29"/>
      <c r="AI63" s="29"/>
      <c r="AJ63" s="29"/>
      <c r="AK63" s="29">
        <f>'5.7 Education'!AD63</f>
        <v>247043</v>
      </c>
      <c r="AL63" s="29">
        <f>'5.7 Education'!AE63</f>
        <v>23293</v>
      </c>
      <c r="AM63" s="29">
        <f>'5.7 Education'!AG63</f>
        <v>4442</v>
      </c>
      <c r="AN63" s="29"/>
      <c r="AO63" s="29">
        <f>'5.7 Education'!AI63</f>
        <v>2993</v>
      </c>
      <c r="AP63" s="29">
        <f>'5.7 Education'!AJ63</f>
        <v>183</v>
      </c>
      <c r="AQ63" s="29">
        <f>'5.7 Education'!AM63</f>
        <v>3176</v>
      </c>
      <c r="AR63" s="4"/>
      <c r="AS63" s="4"/>
      <c r="AT63" s="5">
        <f>'5.8 Other vertical infra'!AR63</f>
        <v>1284</v>
      </c>
      <c r="AU63" s="5"/>
      <c r="AV63" s="5"/>
      <c r="AX63" s="20"/>
    </row>
    <row r="64" spans="1:50">
      <c r="A64" s="4">
        <f t="shared" si="0"/>
        <v>1926</v>
      </c>
      <c r="B64" s="5">
        <f>'5.1 Land transport - Road'!AB64</f>
        <v>1502.721225</v>
      </c>
      <c r="C64" s="5">
        <f>'5.1 Land transport - Road'!AC64</f>
        <v>47050.261904999999</v>
      </c>
      <c r="D64" s="5">
        <f>'5.1 Land transport - Road'!AD64</f>
        <v>26811.202065000001</v>
      </c>
      <c r="E64" s="5">
        <f>'5.1 Land transport - Road'!AE64</f>
        <v>126139.04160000001</v>
      </c>
      <c r="F64" s="5">
        <f>'5.1 Land transport - Road'!AF64</f>
        <v>10092.17114</v>
      </c>
      <c r="G64" s="5"/>
      <c r="H64" s="5"/>
      <c r="I64" s="5">
        <f>'5.1 Land transport - Road'!AI64</f>
        <v>140796</v>
      </c>
      <c r="J64" s="5"/>
      <c r="K64" s="5"/>
      <c r="L64" s="5">
        <f>'5.2 Land transport - Rail'!U64</f>
        <v>5050.1089199999997</v>
      </c>
      <c r="M64" s="5">
        <f>'5.3 Electricity and gas'!X64</f>
        <v>76.7</v>
      </c>
      <c r="N64" s="5">
        <f>'5.3 Electricity and gas'!Y64</f>
        <v>127</v>
      </c>
      <c r="O64" s="5"/>
      <c r="P64" s="5">
        <f>'5.3 Electricity and gas'!AA64</f>
        <v>20038</v>
      </c>
      <c r="Q64" s="5"/>
      <c r="R64" s="53"/>
      <c r="S64" s="53"/>
      <c r="T64" s="5">
        <f>'5.5 Telecommunications'!AE64</f>
        <v>21005.105680000001</v>
      </c>
      <c r="U64" s="5">
        <f>'5.5 Telecommunications'!AF64</f>
        <v>125372</v>
      </c>
      <c r="V64" s="5"/>
      <c r="W64" s="5"/>
      <c r="X64" s="5"/>
      <c r="Y64" s="5"/>
      <c r="Z64" s="5"/>
      <c r="AA64" s="5"/>
      <c r="AB64" s="5"/>
      <c r="AC64" s="29"/>
      <c r="AD64" s="29">
        <f>'5.6 Health - Hospitals'!U64</f>
        <v>7501</v>
      </c>
      <c r="AE64" s="29"/>
      <c r="AF64" s="29"/>
      <c r="AG64" s="29"/>
      <c r="AH64" s="29"/>
      <c r="AI64" s="29"/>
      <c r="AJ64" s="29"/>
      <c r="AK64" s="29">
        <f>'5.7 Education'!AD64</f>
        <v>251926</v>
      </c>
      <c r="AL64" s="29">
        <f>'5.7 Education'!AE64</f>
        <v>25444</v>
      </c>
      <c r="AM64" s="29">
        <f>'5.7 Education'!AG64</f>
        <v>4653</v>
      </c>
      <c r="AN64" s="29"/>
      <c r="AO64" s="29">
        <f>'5.7 Education'!AI64</f>
        <v>3032</v>
      </c>
      <c r="AP64" s="29">
        <f>'5.7 Education'!AJ64</f>
        <v>189</v>
      </c>
      <c r="AQ64" s="29">
        <f>'5.7 Education'!AM64</f>
        <v>3221</v>
      </c>
      <c r="AR64" s="4"/>
      <c r="AS64" s="4"/>
      <c r="AT64" s="5">
        <f>'5.8 Other vertical infra'!AR64</f>
        <v>1388</v>
      </c>
      <c r="AU64" s="5"/>
      <c r="AV64" s="5"/>
      <c r="AX64" s="20"/>
    </row>
    <row r="65" spans="1:50">
      <c r="A65" s="4">
        <f t="shared" si="0"/>
        <v>1927</v>
      </c>
      <c r="B65" s="5">
        <f>'5.1 Land transport - Road'!AB65</f>
        <v>1842.6942999999999</v>
      </c>
      <c r="C65" s="5">
        <f>'5.1 Land transport - Road'!AC65</f>
        <v>48510.335619999998</v>
      </c>
      <c r="D65" s="5">
        <f>'5.1 Land transport - Road'!AD65</f>
        <v>27129.046715</v>
      </c>
      <c r="E65" s="5">
        <f>'5.1 Land transport - Road'!AE65</f>
        <v>131926.27920000002</v>
      </c>
      <c r="F65" s="5">
        <f>'5.1 Land transport - Road'!AF65</f>
        <v>10283.6826</v>
      </c>
      <c r="G65" s="5"/>
      <c r="H65" s="5"/>
      <c r="I65" s="5">
        <f>'5.1 Land transport - Road'!AI65</f>
        <v>162442</v>
      </c>
      <c r="J65" s="5"/>
      <c r="K65" s="5"/>
      <c r="L65" s="5">
        <f>'5.2 Land transport - Rail'!U65</f>
        <v>5091.9517599999999</v>
      </c>
      <c r="M65" s="5"/>
      <c r="N65" s="5">
        <f>'5.3 Electricity and gas'!Y65</f>
        <v>138.9</v>
      </c>
      <c r="O65" s="5"/>
      <c r="P65" s="5">
        <f>'5.3 Electricity and gas'!AA65</f>
        <v>24095</v>
      </c>
      <c r="Q65" s="5"/>
      <c r="R65" s="53"/>
      <c r="S65" s="53"/>
      <c r="T65" s="5">
        <f>'5.5 Telecommunications'!AE65</f>
        <v>21175.69572</v>
      </c>
      <c r="U65" s="5">
        <f>'5.5 Telecommunications'!AF65</f>
        <v>132089</v>
      </c>
      <c r="V65" s="5"/>
      <c r="W65" s="5"/>
      <c r="X65" s="5"/>
      <c r="Y65" s="5"/>
      <c r="Z65" s="5"/>
      <c r="AA65" s="5"/>
      <c r="AB65" s="5"/>
      <c r="AC65" s="29"/>
      <c r="AD65" s="29">
        <f>'5.6 Health - Hospitals'!U65</f>
        <v>7847</v>
      </c>
      <c r="AE65" s="29"/>
      <c r="AF65" s="29"/>
      <c r="AG65" s="29"/>
      <c r="AH65" s="29"/>
      <c r="AI65" s="29"/>
      <c r="AJ65" s="29"/>
      <c r="AK65" s="29">
        <f>'5.7 Education'!AD65</f>
        <v>254724</v>
      </c>
      <c r="AL65" s="29">
        <f>'5.7 Education'!AE65</f>
        <v>26406</v>
      </c>
      <c r="AM65" s="29">
        <f>'5.7 Education'!AG65</f>
        <v>4878</v>
      </c>
      <c r="AN65" s="29"/>
      <c r="AO65" s="29">
        <f>'5.7 Education'!AI65</f>
        <v>3040</v>
      </c>
      <c r="AP65" s="29">
        <f>'5.7 Education'!AJ65</f>
        <v>197</v>
      </c>
      <c r="AQ65" s="29">
        <f>'5.7 Education'!AM65</f>
        <v>3237</v>
      </c>
      <c r="AR65" s="4"/>
      <c r="AS65" s="4"/>
      <c r="AT65" s="5">
        <f>'5.8 Other vertical infra'!AR65</f>
        <v>1483</v>
      </c>
      <c r="AU65" s="5"/>
      <c r="AV65" s="5"/>
      <c r="AX65" s="20"/>
    </row>
    <row r="66" spans="1:50">
      <c r="A66" s="4">
        <f t="shared" si="0"/>
        <v>1928</v>
      </c>
      <c r="B66" s="5">
        <f>'5.1 Land transport - Road'!AB66</f>
        <v>2381.0185299999998</v>
      </c>
      <c r="C66" s="5">
        <f>'5.1 Land transport - Road'!AC66</f>
        <v>49698.028539999999</v>
      </c>
      <c r="D66" s="5">
        <f>'5.1 Land transport - Road'!AD66</f>
        <v>25867.324154999998</v>
      </c>
      <c r="E66" s="5">
        <f>'5.1 Land transport - Road'!AE66</f>
        <v>136860.07680000001</v>
      </c>
      <c r="F66" s="5">
        <f>'5.1 Land transport - Road'!AF66</f>
        <v>10634.51872</v>
      </c>
      <c r="G66" s="5"/>
      <c r="H66" s="5"/>
      <c r="I66" s="5">
        <f>'5.1 Land transport - Road'!AI66</f>
        <v>178422</v>
      </c>
      <c r="J66" s="5"/>
      <c r="K66" s="5"/>
      <c r="L66" s="5">
        <f>'5.2 Land transport - Rail'!U66</f>
        <v>5117.7012000000004</v>
      </c>
      <c r="M66" s="5"/>
      <c r="N66" s="5">
        <f>'5.3 Electricity and gas'!Y66</f>
        <v>146.4</v>
      </c>
      <c r="O66" s="5"/>
      <c r="P66" s="5">
        <f>'5.3 Electricity and gas'!AA66</f>
        <v>27454</v>
      </c>
      <c r="Q66" s="5"/>
      <c r="R66" s="53"/>
      <c r="S66" s="53"/>
      <c r="T66" s="5">
        <f>'5.5 Telecommunications'!AE66</f>
        <v>20482.070179999999</v>
      </c>
      <c r="U66" s="5">
        <f>'5.5 Telecommunications'!AF66</f>
        <v>139740</v>
      </c>
      <c r="V66" s="5"/>
      <c r="W66" s="5"/>
      <c r="X66" s="5"/>
      <c r="Y66" s="5"/>
      <c r="Z66" s="5"/>
      <c r="AA66" s="5"/>
      <c r="AB66" s="5"/>
      <c r="AC66" s="29"/>
      <c r="AD66" s="29">
        <f>'5.6 Health - Hospitals'!U66</f>
        <v>8007</v>
      </c>
      <c r="AE66" s="29"/>
      <c r="AF66" s="29"/>
      <c r="AG66" s="29"/>
      <c r="AH66" s="29"/>
      <c r="AI66" s="29"/>
      <c r="AJ66" s="29"/>
      <c r="AK66" s="29">
        <f>'5.7 Education'!AD66</f>
        <v>252863</v>
      </c>
      <c r="AL66" s="29">
        <f>'5.7 Education'!AE66</f>
        <v>28409</v>
      </c>
      <c r="AM66" s="29">
        <f>'5.7 Education'!AG66</f>
        <v>4802</v>
      </c>
      <c r="AN66" s="29"/>
      <c r="AO66" s="29">
        <f>'5.7 Education'!AI66</f>
        <v>3034</v>
      </c>
      <c r="AP66" s="29">
        <f>'5.7 Education'!AJ66</f>
        <v>202</v>
      </c>
      <c r="AQ66" s="29">
        <f>'5.7 Education'!AM66</f>
        <v>3236</v>
      </c>
      <c r="AR66" s="4"/>
      <c r="AS66" s="4"/>
      <c r="AT66" s="5">
        <f>'5.8 Other vertical infra'!AR66</f>
        <v>1435</v>
      </c>
      <c r="AU66" s="5"/>
      <c r="AV66" s="5"/>
      <c r="AX66" s="20"/>
    </row>
    <row r="67" spans="1:50">
      <c r="A67" s="4">
        <f t="shared" si="0"/>
        <v>1929</v>
      </c>
      <c r="B67" s="5">
        <f>'5.1 Land transport - Road'!AB67</f>
        <v>2777.72084</v>
      </c>
      <c r="C67" s="5">
        <f>'5.1 Land transport - Road'!AC67</f>
        <v>50629.434065000001</v>
      </c>
      <c r="D67" s="5">
        <f>'5.1 Land transport - Road'!AD67</f>
        <v>24357.763234999999</v>
      </c>
      <c r="E67" s="5">
        <f>'5.1 Land transport - Road'!AE67</f>
        <v>152229.00720000002</v>
      </c>
      <c r="F67" s="5">
        <f>'5.1 Land transport - Road'!AF67</f>
        <v>16741.964019999999</v>
      </c>
      <c r="G67" s="5"/>
      <c r="H67" s="5"/>
      <c r="I67" s="5">
        <f>'5.1 Land transport - Road'!AI67</f>
        <v>201111</v>
      </c>
      <c r="J67" s="5"/>
      <c r="K67" s="5"/>
      <c r="L67" s="5">
        <f>'5.2 Land transport - Rail'!U67</f>
        <v>5289.9005799999995</v>
      </c>
      <c r="M67" s="5"/>
      <c r="N67" s="5">
        <f>'5.3 Electricity and gas'!Y67</f>
        <v>175</v>
      </c>
      <c r="O67" s="5"/>
      <c r="P67" s="5">
        <f>'5.3 Electricity and gas'!AA67</f>
        <v>28574</v>
      </c>
      <c r="Q67" s="5"/>
      <c r="R67" s="53"/>
      <c r="S67" s="53"/>
      <c r="T67" s="5">
        <f>'5.5 Telecommunications'!AE67</f>
        <v>20485.288860000001</v>
      </c>
      <c r="U67" s="5">
        <f>'5.5 Telecommunications'!AF67</f>
        <v>147936</v>
      </c>
      <c r="V67" s="5"/>
      <c r="W67" s="5"/>
      <c r="X67" s="5"/>
      <c r="Y67" s="5"/>
      <c r="Z67" s="5"/>
      <c r="AA67" s="5"/>
      <c r="AB67" s="5"/>
      <c r="AC67" s="29"/>
      <c r="AD67" s="29">
        <f>'5.6 Health - Hospitals'!U67</f>
        <v>8457</v>
      </c>
      <c r="AE67" s="29"/>
      <c r="AF67" s="29"/>
      <c r="AG67" s="29"/>
      <c r="AH67" s="29"/>
      <c r="AI67" s="29"/>
      <c r="AJ67" s="29"/>
      <c r="AK67" s="29">
        <f>'5.7 Education'!AD67</f>
        <v>253122</v>
      </c>
      <c r="AL67" s="29">
        <f>'5.7 Education'!AE67</f>
        <v>29310</v>
      </c>
      <c r="AM67" s="29">
        <f>'5.7 Education'!AG67</f>
        <v>4623</v>
      </c>
      <c r="AN67" s="29"/>
      <c r="AO67" s="29">
        <f>'5.7 Education'!AI67</f>
        <v>3036</v>
      </c>
      <c r="AP67" s="29">
        <f>'5.7 Education'!AJ67</f>
        <v>207</v>
      </c>
      <c r="AQ67" s="29">
        <f>'5.7 Education'!AM67</f>
        <v>3243</v>
      </c>
      <c r="AR67" s="4"/>
      <c r="AS67" s="4"/>
      <c r="AT67" s="5">
        <f>'5.8 Other vertical infra'!AR67</f>
        <v>1342</v>
      </c>
      <c r="AU67" s="5"/>
      <c r="AV67" s="5"/>
      <c r="AX67" s="20"/>
    </row>
    <row r="68" spans="1:50">
      <c r="A68" s="4">
        <f t="shared" si="0"/>
        <v>1930</v>
      </c>
      <c r="B68" s="5">
        <f>'5.1 Land transport - Road'!AB68</f>
        <v>3355.8762350000002</v>
      </c>
      <c r="C68" s="5">
        <f>'5.1 Land transport - Road'!AC68</f>
        <v>52199.74757</v>
      </c>
      <c r="D68" s="5">
        <f>'5.1 Land transport - Road'!AD68</f>
        <v>23496.766335</v>
      </c>
      <c r="E68" s="5">
        <f>'5.1 Land transport - Road'!AE68</f>
        <v>155296.51440000001</v>
      </c>
      <c r="F68" s="5">
        <f>'5.1 Land transport - Road'!AF68</f>
        <v>16750.010719999998</v>
      </c>
      <c r="G68" s="5"/>
      <c r="H68" s="5"/>
      <c r="I68" s="5">
        <f>'5.1 Land transport - Road'!AI68</f>
        <v>220589</v>
      </c>
      <c r="J68" s="54">
        <f>'5.1 Land transport - Road'!AM68</f>
        <v>2.2999999999999998</v>
      </c>
      <c r="K68" s="5">
        <f>'5.1 Land transport - Road'!AJ68</f>
        <v>286.41343873517786</v>
      </c>
      <c r="L68" s="5">
        <f>'5.2 Land transport - Rail'!U68</f>
        <v>5289.9005799999995</v>
      </c>
      <c r="M68" s="5"/>
      <c r="N68" s="5">
        <f>'5.3 Electricity and gas'!Y68</f>
        <v>254</v>
      </c>
      <c r="O68" s="5"/>
      <c r="P68" s="5">
        <f>'5.3 Electricity and gas'!AA68</f>
        <v>30777</v>
      </c>
      <c r="Q68" s="5"/>
      <c r="R68" s="53"/>
      <c r="S68" s="53"/>
      <c r="T68" s="5">
        <f>'5.5 Telecommunications'!AE68</f>
        <v>20351.713639999998</v>
      </c>
      <c r="U68" s="5">
        <f>'5.5 Telecommunications'!AF68</f>
        <v>157023</v>
      </c>
      <c r="V68" s="5"/>
      <c r="W68" s="5"/>
      <c r="X68" s="5"/>
      <c r="Y68" s="5"/>
      <c r="Z68" s="5"/>
      <c r="AA68" s="5"/>
      <c r="AB68" s="5"/>
      <c r="AC68" s="29"/>
      <c r="AD68" s="29">
        <f>'5.6 Health - Hospitals'!U68</f>
        <v>8577</v>
      </c>
      <c r="AE68" s="29"/>
      <c r="AF68" s="29"/>
      <c r="AG68" s="29"/>
      <c r="AH68" s="29"/>
      <c r="AI68" s="29"/>
      <c r="AJ68" s="29"/>
      <c r="AK68" s="29">
        <f>'5.7 Education'!AD68</f>
        <v>252756</v>
      </c>
      <c r="AL68" s="29">
        <f>'5.7 Education'!AE68</f>
        <v>31167</v>
      </c>
      <c r="AM68" s="29">
        <f>'5.7 Education'!AG68</f>
        <v>5956</v>
      </c>
      <c r="AN68" s="29"/>
      <c r="AO68" s="29">
        <f>'5.7 Education'!AI68</f>
        <v>3045</v>
      </c>
      <c r="AP68" s="29">
        <f>'5.7 Education'!AJ68</f>
        <v>211</v>
      </c>
      <c r="AQ68" s="29">
        <f>'5.7 Education'!AM68</f>
        <v>3256</v>
      </c>
      <c r="AR68" s="4"/>
      <c r="AS68" s="4"/>
      <c r="AT68" s="5">
        <f>'5.8 Other vertical infra'!AR68</f>
        <v>1523</v>
      </c>
      <c r="AU68" s="5"/>
      <c r="AV68" s="5"/>
      <c r="AX68" s="20"/>
    </row>
    <row r="69" spans="1:50">
      <c r="A69" s="4">
        <f t="shared" si="0"/>
        <v>1931</v>
      </c>
      <c r="B69" s="5">
        <f>'5.1 Land transport - Road'!AB69</f>
        <v>3593.6562199999998</v>
      </c>
      <c r="C69" s="5">
        <f>'5.1 Land transport - Road'!AC69</f>
        <v>53061.549140000003</v>
      </c>
      <c r="D69" s="5">
        <f>'5.1 Land transport - Road'!AD69</f>
        <v>23132.653160000002</v>
      </c>
      <c r="E69" s="5">
        <f>'5.1 Land transport - Road'!AE69</f>
        <v>159496.9632</v>
      </c>
      <c r="F69" s="5">
        <f>'5.1 Land transport - Road'!AF69</f>
        <v>16767.713459999999</v>
      </c>
      <c r="G69" s="5"/>
      <c r="H69" s="5"/>
      <c r="I69" s="5">
        <f>'5.1 Land transport - Road'!AI69</f>
        <v>221237</v>
      </c>
      <c r="J69" s="54">
        <f>'5.1 Land transport - Road'!AM69</f>
        <v>2</v>
      </c>
      <c r="K69" s="5">
        <f>'5.1 Land transport - Road'!AJ69</f>
        <v>252.31660079051386</v>
      </c>
      <c r="L69" s="5">
        <f>'5.2 Land transport - Rail'!U69</f>
        <v>5346.2274799999996</v>
      </c>
      <c r="M69" s="5"/>
      <c r="N69" s="5">
        <f>'5.3 Electricity and gas'!Y69</f>
        <v>224</v>
      </c>
      <c r="O69" s="5"/>
      <c r="P69" s="5">
        <f>'5.3 Electricity and gas'!AA69</f>
        <v>31594</v>
      </c>
      <c r="Q69" s="5"/>
      <c r="R69" s="53"/>
      <c r="S69" s="53"/>
      <c r="T69" s="5">
        <f>'5.5 Telecommunications'!AE69</f>
        <v>20258.371920000001</v>
      </c>
      <c r="U69" s="5">
        <f>'5.5 Telecommunications'!AF69</f>
        <v>157767</v>
      </c>
      <c r="V69" s="5"/>
      <c r="W69" s="5"/>
      <c r="X69" s="5"/>
      <c r="Y69" s="5"/>
      <c r="Z69" s="5"/>
      <c r="AA69" s="5"/>
      <c r="AB69" s="5"/>
      <c r="AC69" s="29"/>
      <c r="AD69" s="29">
        <f>'5.6 Health - Hospitals'!U69</f>
        <v>8803</v>
      </c>
      <c r="AE69" s="29"/>
      <c r="AF69" s="29"/>
      <c r="AG69" s="29"/>
      <c r="AH69" s="29"/>
      <c r="AI69" s="29"/>
      <c r="AJ69" s="29"/>
      <c r="AK69" s="29">
        <f>'5.7 Education'!AD69</f>
        <v>253058</v>
      </c>
      <c r="AL69" s="29">
        <f>'5.7 Education'!AE69</f>
        <v>32462</v>
      </c>
      <c r="AM69" s="29">
        <f>'5.7 Education'!AG69</f>
        <v>6034</v>
      </c>
      <c r="AN69" s="29"/>
      <c r="AO69" s="29">
        <f>'5.7 Education'!AI69</f>
        <v>2978</v>
      </c>
      <c r="AP69" s="29">
        <f>'5.7 Education'!AJ69</f>
        <v>212</v>
      </c>
      <c r="AQ69" s="29">
        <f>'5.7 Education'!AM69</f>
        <v>3190</v>
      </c>
      <c r="AR69" s="4"/>
      <c r="AS69" s="4"/>
      <c r="AT69" s="5">
        <f>'5.8 Other vertical infra'!AR69</f>
        <v>1614</v>
      </c>
      <c r="AU69" s="5"/>
      <c r="AV69" s="5"/>
      <c r="AX69" s="20"/>
    </row>
    <row r="70" spans="1:50">
      <c r="A70" s="4">
        <f t="shared" si="0"/>
        <v>1932</v>
      </c>
      <c r="B70" s="5">
        <f>'5.1 Land transport - Road'!AB70</f>
        <v>3950.5273649999999</v>
      </c>
      <c r="C70" s="5">
        <f>'5.1 Land transport - Road'!AC70</f>
        <v>54114.057500000003</v>
      </c>
      <c r="D70" s="5">
        <f>'5.1 Land transport - Road'!AD70</f>
        <v>22845.788304999998</v>
      </c>
      <c r="E70" s="5">
        <f>'5.1 Land transport - Road'!AE70</f>
        <v>160815.52800000002</v>
      </c>
      <c r="F70" s="5">
        <f>'5.1 Land transport - Road'!AF70</f>
        <v>17454.90164</v>
      </c>
      <c r="G70" s="5"/>
      <c r="H70" s="5"/>
      <c r="I70" s="5">
        <f>'5.1 Land transport - Road'!AI70</f>
        <v>220336</v>
      </c>
      <c r="J70" s="54">
        <f>'5.1 Land transport - Road'!AM70</f>
        <v>1.8</v>
      </c>
      <c r="K70" s="5">
        <f>'5.1 Land transport - Road'!AJ70</f>
        <v>227.31225296442688</v>
      </c>
      <c r="L70" s="5">
        <f>'5.2 Land transport - Rail'!U70</f>
        <v>5334.9620999999997</v>
      </c>
      <c r="M70" s="5"/>
      <c r="N70" s="5">
        <f>'5.3 Electricity and gas'!Y70</f>
        <v>191.1</v>
      </c>
      <c r="O70" s="5"/>
      <c r="P70" s="5">
        <f>'5.3 Electricity and gas'!AA70</f>
        <v>32584</v>
      </c>
      <c r="Q70" s="5"/>
      <c r="R70" s="53"/>
      <c r="S70" s="53"/>
      <c r="T70" s="5">
        <f>'5.5 Telecommunications'!AE70</f>
        <v>20210.09172</v>
      </c>
      <c r="U70" s="5">
        <f>'5.5 Telecommunications'!AF70</f>
        <v>156972</v>
      </c>
      <c r="V70" s="5"/>
      <c r="W70" s="5"/>
      <c r="X70" s="5"/>
      <c r="Y70" s="5"/>
      <c r="Z70" s="5"/>
      <c r="AA70" s="5"/>
      <c r="AB70" s="5"/>
      <c r="AC70" s="29"/>
      <c r="AD70" s="29">
        <f>'5.6 Health - Hospitals'!U70</f>
        <v>8646</v>
      </c>
      <c r="AE70" s="29"/>
      <c r="AF70" s="29"/>
      <c r="AG70" s="29"/>
      <c r="AH70" s="29"/>
      <c r="AI70" s="29"/>
      <c r="AJ70" s="29"/>
      <c r="AK70" s="29">
        <f>'5.7 Education'!AD70</f>
        <v>241358</v>
      </c>
      <c r="AL70" s="29">
        <f>'5.7 Education'!AE70</f>
        <v>31156</v>
      </c>
      <c r="AM70" s="29">
        <f>'5.7 Education'!AG70</f>
        <v>5902</v>
      </c>
      <c r="AN70" s="29"/>
      <c r="AO70" s="29">
        <f>'5.7 Education'!AI70</f>
        <v>2972</v>
      </c>
      <c r="AP70" s="29">
        <f>'5.7 Education'!AJ70</f>
        <v>210</v>
      </c>
      <c r="AQ70" s="29">
        <f>'5.7 Education'!AM70</f>
        <v>3182</v>
      </c>
      <c r="AR70" s="4"/>
      <c r="AS70" s="4"/>
      <c r="AT70" s="5">
        <f>'5.8 Other vertical infra'!AR70</f>
        <v>1522</v>
      </c>
      <c r="AU70" s="5"/>
      <c r="AV70" s="5"/>
      <c r="AX70" s="20"/>
    </row>
    <row r="71" spans="1:50">
      <c r="A71" s="4">
        <f t="shared" si="0"/>
        <v>1933</v>
      </c>
      <c r="B71" s="5">
        <f>'5.1 Land transport - Road'!AB71</f>
        <v>4287.2817599999998</v>
      </c>
      <c r="C71" s="5">
        <f>'5.1 Land transport - Road'!AC71</f>
        <v>56211.832190000001</v>
      </c>
      <c r="D71" s="5">
        <f>'5.1 Land transport - Road'!AD71</f>
        <v>21405.026669999999</v>
      </c>
      <c r="E71" s="5">
        <f>'5.1 Land transport - Road'!AE71</f>
        <v>162925.65840000001</v>
      </c>
      <c r="F71" s="5">
        <f>'5.1 Land transport - Road'!AF71</f>
        <v>17506.400519999999</v>
      </c>
      <c r="G71" s="5"/>
      <c r="H71" s="5"/>
      <c r="I71" s="5">
        <f>'5.1 Land transport - Road'!AI71</f>
        <v>193844</v>
      </c>
      <c r="J71" s="54">
        <f>'5.1 Land transport - Road'!AM71</f>
        <v>1.9</v>
      </c>
      <c r="K71" s="5">
        <f>'5.1 Land transport - Road'!AJ71</f>
        <v>234.13162055335968</v>
      </c>
      <c r="L71" s="5">
        <f>'5.2 Land transport - Rail'!U71</f>
        <v>5334.9620999999997</v>
      </c>
      <c r="M71" s="5"/>
      <c r="N71" s="5">
        <f>'5.3 Electricity and gas'!Y71</f>
        <v>203.4</v>
      </c>
      <c r="O71" s="5"/>
      <c r="P71" s="5">
        <f>'5.3 Electricity and gas'!AA71</f>
        <v>33121</v>
      </c>
      <c r="Q71" s="5"/>
      <c r="R71" s="53"/>
      <c r="S71" s="53"/>
      <c r="T71" s="5">
        <f>'5.5 Telecommunications'!AE71</f>
        <v>19979.956099999999</v>
      </c>
      <c r="U71" s="5">
        <f>'5.5 Telecommunications'!AF71</f>
        <v>151757</v>
      </c>
      <c r="V71" s="5"/>
      <c r="W71" s="5"/>
      <c r="X71" s="5"/>
      <c r="Y71" s="5"/>
      <c r="Z71" s="5"/>
      <c r="AA71" s="5"/>
      <c r="AB71" s="5"/>
      <c r="AC71" s="29"/>
      <c r="AD71" s="29">
        <f>'5.6 Health - Hospitals'!U71</f>
        <v>8416</v>
      </c>
      <c r="AE71" s="29"/>
      <c r="AF71" s="29"/>
      <c r="AG71" s="29"/>
      <c r="AH71" s="29"/>
      <c r="AI71" s="29"/>
      <c r="AJ71" s="29"/>
      <c r="AK71" s="29">
        <f>'5.7 Education'!AD71</f>
        <v>234736</v>
      </c>
      <c r="AL71" s="29">
        <f>'5.7 Education'!AE71</f>
        <v>30961</v>
      </c>
      <c r="AM71" s="29">
        <f>'5.7 Education'!AG71</f>
        <v>5249</v>
      </c>
      <c r="AN71" s="29"/>
      <c r="AO71" s="29">
        <f>'5.7 Education'!AI71</f>
        <v>2977</v>
      </c>
      <c r="AP71" s="29">
        <f>'5.7 Education'!AJ71</f>
        <v>211</v>
      </c>
      <c r="AQ71" s="29">
        <f>'5.7 Education'!AM71</f>
        <v>3188</v>
      </c>
      <c r="AR71" s="4"/>
      <c r="AS71" s="4"/>
      <c r="AT71" s="5">
        <f>'5.8 Other vertical infra'!AR71</f>
        <v>1410</v>
      </c>
      <c r="AU71" s="5"/>
      <c r="AV71" s="5"/>
      <c r="AX71" s="20"/>
    </row>
    <row r="72" spans="1:50">
      <c r="A72" s="4">
        <f t="shared" si="0"/>
        <v>1934</v>
      </c>
      <c r="B72" s="5">
        <f>'5.1 Land transport - Road'!AB72</f>
        <v>4687.2027500000004</v>
      </c>
      <c r="C72" s="5">
        <f>'5.1 Land transport - Road'!AC72</f>
        <v>57549.998399999997</v>
      </c>
      <c r="D72" s="5">
        <f>'5.1 Land transport - Road'!AD72</f>
        <v>20436.203989999998</v>
      </c>
      <c r="E72" s="5">
        <f>'5.1 Land transport - Road'!AE72</f>
        <v>165507.61920000002</v>
      </c>
      <c r="F72" s="5">
        <f>'5.1 Land transport - Road'!AF72</f>
        <v>17662.5065</v>
      </c>
      <c r="G72" s="5"/>
      <c r="H72" s="5"/>
      <c r="I72" s="5">
        <f>'5.1 Land transport - Road'!AI72</f>
        <v>197285</v>
      </c>
      <c r="J72" s="54">
        <f>'5.1 Land transport - Road'!AM72</f>
        <v>2.1</v>
      </c>
      <c r="K72" s="5">
        <f>'5.1 Land transport - Road'!AJ72</f>
        <v>254.58972332015813</v>
      </c>
      <c r="L72" s="5">
        <f>'5.2 Land transport - Rail'!U72</f>
        <v>5343.0087999999996</v>
      </c>
      <c r="M72" s="5"/>
      <c r="N72" s="5">
        <f>'5.3 Electricity and gas'!Y72</f>
        <v>203.7</v>
      </c>
      <c r="O72" s="5"/>
      <c r="P72" s="5">
        <f>'5.3 Electricity and gas'!AA72</f>
        <v>33783</v>
      </c>
      <c r="Q72" s="5"/>
      <c r="R72" s="53"/>
      <c r="S72" s="53"/>
      <c r="T72" s="5">
        <f>'5.5 Telecommunications'!AE72</f>
        <v>19785.22596</v>
      </c>
      <c r="U72" s="5">
        <f>'5.5 Telecommunications'!AF72</f>
        <v>151683</v>
      </c>
      <c r="V72" s="5"/>
      <c r="W72" s="5"/>
      <c r="X72" s="5"/>
      <c r="Y72" s="5"/>
      <c r="Z72" s="5"/>
      <c r="AA72" s="5"/>
      <c r="AB72" s="5"/>
      <c r="AC72" s="29"/>
      <c r="AD72" s="29">
        <f>'5.6 Health - Hospitals'!U72</f>
        <v>8698</v>
      </c>
      <c r="AE72" s="29"/>
      <c r="AF72" s="29"/>
      <c r="AG72" s="29"/>
      <c r="AH72" s="29"/>
      <c r="AI72" s="29"/>
      <c r="AJ72" s="29"/>
      <c r="AK72" s="29">
        <f>'5.7 Education'!AD72</f>
        <v>234293</v>
      </c>
      <c r="AL72" s="29">
        <f>'5.7 Education'!AE72</f>
        <v>31100</v>
      </c>
      <c r="AM72" s="29">
        <f>'5.7 Education'!AG72</f>
        <v>4721</v>
      </c>
      <c r="AN72" s="29"/>
      <c r="AO72" s="29">
        <f>'5.7 Education'!AI72</f>
        <v>2993</v>
      </c>
      <c r="AP72" s="29">
        <f>'5.7 Education'!AJ72</f>
        <v>212</v>
      </c>
      <c r="AQ72" s="29">
        <f>'5.7 Education'!AM72</f>
        <v>3205</v>
      </c>
      <c r="AR72" s="4"/>
      <c r="AS72" s="4"/>
      <c r="AT72" s="5">
        <f>'5.8 Other vertical infra'!AR72</f>
        <v>1199</v>
      </c>
      <c r="AU72" s="5"/>
      <c r="AV72" s="5"/>
      <c r="AX72" s="20"/>
    </row>
    <row r="73" spans="1:50">
      <c r="A73" s="4">
        <f t="shared" ref="A73:A136" si="1">A72+1</f>
        <v>1935</v>
      </c>
      <c r="B73" s="5">
        <f>'5.1 Land transport - Road'!AB73</f>
        <v>5147.0716549999997</v>
      </c>
      <c r="C73" s="5">
        <f>'5.1 Land transport - Road'!AC73</f>
        <v>58649.98229</v>
      </c>
      <c r="D73" s="5">
        <f>'5.1 Land transport - Road'!AD73</f>
        <v>19570.379069999999</v>
      </c>
      <c r="E73" s="5">
        <f>'5.1 Land transport - Road'!AE73</f>
        <v>167825.92800000001</v>
      </c>
      <c r="F73" s="5">
        <f>'5.1 Land transport - Road'!AF73</f>
        <v>18599.142380000001</v>
      </c>
      <c r="G73" s="5"/>
      <c r="H73" s="5"/>
      <c r="I73" s="5">
        <f>'5.1 Land transport - Road'!AI73</f>
        <v>209402</v>
      </c>
      <c r="J73" s="54">
        <f>'5.1 Land transport - Road'!AM73</f>
        <v>2.2999999999999998</v>
      </c>
      <c r="K73" s="5">
        <f>'5.1 Land transport - Road'!AJ73</f>
        <v>284.14031620553362</v>
      </c>
      <c r="L73" s="5">
        <f>'5.2 Land transport - Rail'!U73</f>
        <v>5343.0087999999996</v>
      </c>
      <c r="M73" s="5"/>
      <c r="N73" s="5">
        <f>'5.3 Electricity and gas'!Y73</f>
        <v>233.8</v>
      </c>
      <c r="O73" s="5"/>
      <c r="P73" s="5">
        <f>'5.3 Electricity and gas'!AA73</f>
        <v>34927</v>
      </c>
      <c r="Q73" s="5"/>
      <c r="R73" s="53"/>
      <c r="S73" s="53"/>
      <c r="T73" s="5">
        <f>'5.5 Telecommunications'!AE73</f>
        <v>19579.230439999999</v>
      </c>
      <c r="U73" s="5">
        <f>'5.5 Telecommunications'!AF73</f>
        <v>155407</v>
      </c>
      <c r="V73" s="5"/>
      <c r="W73" s="5"/>
      <c r="X73" s="5"/>
      <c r="Y73" s="5"/>
      <c r="Z73" s="5"/>
      <c r="AA73" s="5"/>
      <c r="AB73" s="5"/>
      <c r="AC73" s="29"/>
      <c r="AD73" s="29">
        <f>'5.6 Health - Hospitals'!U73</f>
        <v>8746</v>
      </c>
      <c r="AE73" s="29"/>
      <c r="AF73" s="29"/>
      <c r="AG73" s="29"/>
      <c r="AH73" s="29"/>
      <c r="AI73" s="29"/>
      <c r="AJ73" s="29"/>
      <c r="AK73" s="29">
        <f>'5.7 Education'!AD73</f>
        <v>232434</v>
      </c>
      <c r="AL73" s="29">
        <f>'5.7 Education'!AE73</f>
        <v>32046</v>
      </c>
      <c r="AM73" s="29">
        <f>'5.7 Education'!AG73</f>
        <v>5247</v>
      </c>
      <c r="AN73" s="29"/>
      <c r="AO73" s="29">
        <f>'5.7 Education'!AI73</f>
        <v>2950</v>
      </c>
      <c r="AP73" s="29">
        <f>'5.7 Education'!AJ73</f>
        <v>216</v>
      </c>
      <c r="AQ73" s="29">
        <f>'5.7 Education'!AM73</f>
        <v>3166</v>
      </c>
      <c r="AR73" s="4"/>
      <c r="AS73" s="4"/>
      <c r="AT73" s="5">
        <f>'5.8 Other vertical infra'!AR73</f>
        <v>1112</v>
      </c>
      <c r="AU73" s="5"/>
      <c r="AV73" s="5"/>
      <c r="AX73" s="20"/>
    </row>
    <row r="74" spans="1:50">
      <c r="A74" s="4">
        <f t="shared" si="1"/>
        <v>1936</v>
      </c>
      <c r="B74" s="5">
        <f>'5.1 Land transport - Road'!AB74</f>
        <v>5860.0092750000003</v>
      </c>
      <c r="C74" s="5">
        <f>'5.1 Land transport - Road'!AC74</f>
        <v>58430.709714999997</v>
      </c>
      <c r="D74" s="5">
        <f>'5.1 Land transport - Road'!AD74</f>
        <v>19488.705064999998</v>
      </c>
      <c r="E74" s="5">
        <f>'5.1 Land transport - Road'!AE74</f>
        <v>171410.6808</v>
      </c>
      <c r="F74" s="5">
        <f>'5.1 Land transport - Road'!AF74</f>
        <v>19389.328320000001</v>
      </c>
      <c r="G74" s="5"/>
      <c r="H74" s="5"/>
      <c r="I74" s="5">
        <f>'5.1 Land transport - Road'!AI74</f>
        <v>228247</v>
      </c>
      <c r="J74" s="54">
        <f>'5.1 Land transport - Road'!AM74</f>
        <v>2.7</v>
      </c>
      <c r="K74" s="5">
        <f>'5.1 Land transport - Road'!AJ74</f>
        <v>329.602766798419</v>
      </c>
      <c r="L74" s="5">
        <f>'5.2 Land transport - Rail'!U74</f>
        <v>5343.0087999999996</v>
      </c>
      <c r="M74" s="5"/>
      <c r="N74" s="5">
        <f>'5.3 Electricity and gas'!Y74</f>
        <v>235.4</v>
      </c>
      <c r="O74" s="5"/>
      <c r="P74" s="5">
        <f>'5.3 Electricity and gas'!AA74</f>
        <v>36080</v>
      </c>
      <c r="Q74" s="5"/>
      <c r="R74" s="53"/>
      <c r="S74" s="53"/>
      <c r="T74" s="5">
        <f>'5.5 Telecommunications'!AE74</f>
        <v>19487.498060000002</v>
      </c>
      <c r="U74" s="5">
        <f>'5.5 Telecommunications'!AF74</f>
        <v>162670</v>
      </c>
      <c r="V74" s="5"/>
      <c r="W74" s="5"/>
      <c r="X74" s="5"/>
      <c r="Y74" s="5"/>
      <c r="Z74" s="5"/>
      <c r="AA74" s="5"/>
      <c r="AB74" s="5"/>
      <c r="AC74" s="29"/>
      <c r="AD74" s="29">
        <f>'5.6 Health - Hospitals'!U74</f>
        <v>8842</v>
      </c>
      <c r="AE74" s="29"/>
      <c r="AF74" s="29"/>
      <c r="AG74" s="29"/>
      <c r="AH74" s="29"/>
      <c r="AI74" s="29"/>
      <c r="AJ74" s="29"/>
      <c r="AK74" s="29">
        <f>'5.7 Education'!AD74</f>
        <v>247436</v>
      </c>
      <c r="AL74" s="29">
        <f>'5.7 Education'!AE74</f>
        <v>32289</v>
      </c>
      <c r="AM74" s="29">
        <f>'5.7 Education'!AG74</f>
        <v>6152</v>
      </c>
      <c r="AN74" s="29"/>
      <c r="AO74" s="29">
        <f>'5.7 Education'!AI74</f>
        <v>2909</v>
      </c>
      <c r="AP74" s="29">
        <f>'5.7 Education'!AJ74</f>
        <v>215</v>
      </c>
      <c r="AQ74" s="29">
        <f>'5.7 Education'!AM74</f>
        <v>3124</v>
      </c>
      <c r="AR74" s="4"/>
      <c r="AS74" s="4"/>
      <c r="AT74" s="5">
        <f>'5.8 Other vertical infra'!AR74</f>
        <v>915</v>
      </c>
      <c r="AU74" s="5"/>
      <c r="AV74" s="5"/>
      <c r="AX74" s="20"/>
    </row>
    <row r="75" spans="1:50">
      <c r="A75" s="4">
        <f t="shared" si="1"/>
        <v>1937</v>
      </c>
      <c r="B75" s="5">
        <f>'5.1 Land transport - Road'!AB75</f>
        <v>6286.8867099999998</v>
      </c>
      <c r="C75" s="5">
        <f>'5.1 Land transport - Road'!AC75</f>
        <v>60199.374374999999</v>
      </c>
      <c r="D75" s="5">
        <f>'5.1 Land transport - Road'!AD75</f>
        <v>17726.880099999998</v>
      </c>
      <c r="E75" s="5">
        <f>'5.1 Land transport - Road'!AE75</f>
        <v>175172.8272</v>
      </c>
      <c r="F75" s="5">
        <f>'5.1 Land transport - Road'!AF75</f>
        <v>19495.544760000001</v>
      </c>
      <c r="G75" s="5"/>
      <c r="H75" s="5"/>
      <c r="I75" s="5">
        <f>'5.1 Land transport - Road'!AI75</f>
        <v>255748</v>
      </c>
      <c r="J75" s="54">
        <f>'5.1 Land transport - Road'!AM75</f>
        <v>3</v>
      </c>
      <c r="K75" s="5">
        <f>'5.1 Land transport - Road'!AJ75</f>
        <v>372.79209486166013</v>
      </c>
      <c r="L75" s="5">
        <f>'5.2 Land transport - Rail'!U75</f>
        <v>5343.0087999999996</v>
      </c>
      <c r="M75" s="5"/>
      <c r="N75" s="5">
        <f>'5.3 Electricity and gas'!Y75</f>
        <v>235.5</v>
      </c>
      <c r="O75" s="5"/>
      <c r="P75" s="5">
        <f>'5.3 Electricity and gas'!AA75</f>
        <v>37525</v>
      </c>
      <c r="Q75" s="5"/>
      <c r="R75" s="53"/>
      <c r="S75" s="53"/>
      <c r="T75" s="5">
        <f>'5.5 Telecommunications'!AE75</f>
        <v>19463.357960000001</v>
      </c>
      <c r="U75" s="5">
        <f>'5.5 Telecommunications'!AF75</f>
        <v>174921</v>
      </c>
      <c r="V75" s="5"/>
      <c r="W75" s="5"/>
      <c r="X75" s="5"/>
      <c r="Y75" s="5"/>
      <c r="Z75" s="5"/>
      <c r="AA75" s="5"/>
      <c r="AB75" s="5"/>
      <c r="AC75" s="29"/>
      <c r="AD75" s="29">
        <f>'5.6 Health - Hospitals'!U75</f>
        <v>8876</v>
      </c>
      <c r="AE75" s="29"/>
      <c r="AF75" s="29">
        <f>'5.6 Health - Hospitals'!W75</f>
        <v>13328</v>
      </c>
      <c r="AG75" s="29"/>
      <c r="AH75" s="29"/>
      <c r="AI75" s="29"/>
      <c r="AJ75" s="29"/>
      <c r="AK75" s="29">
        <f>'5.7 Education'!AD75</f>
        <v>245609</v>
      </c>
      <c r="AL75" s="29">
        <f>'5.7 Education'!AE75</f>
        <v>33646</v>
      </c>
      <c r="AM75" s="29">
        <f>'5.7 Education'!AG75</f>
        <v>6356</v>
      </c>
      <c r="AN75" s="29"/>
      <c r="AO75" s="29">
        <f>'5.7 Education'!AI75</f>
        <v>2841</v>
      </c>
      <c r="AP75" s="29">
        <f>'5.7 Education'!AJ75</f>
        <v>218</v>
      </c>
      <c r="AQ75" s="29">
        <f>'5.7 Education'!AM75</f>
        <v>3059</v>
      </c>
      <c r="AR75" s="4"/>
      <c r="AS75" s="4"/>
      <c r="AT75" s="5">
        <f>'5.8 Other vertical infra'!AR75</f>
        <v>790</v>
      </c>
      <c r="AU75" s="5"/>
      <c r="AV75" s="5"/>
      <c r="AX75" s="20"/>
    </row>
    <row r="76" spans="1:50">
      <c r="A76" s="4">
        <f t="shared" si="1"/>
        <v>1938</v>
      </c>
      <c r="B76" s="5">
        <f>'5.1 Land transport - Road'!AB76</f>
        <v>6862.628095</v>
      </c>
      <c r="C76" s="5">
        <f>'5.1 Land transport - Road'!AC76</f>
        <v>60806.497889999999</v>
      </c>
      <c r="D76" s="5">
        <f>'5.1 Land transport - Road'!AD76</f>
        <v>17026.817200000001</v>
      </c>
      <c r="E76" s="5">
        <f>'5.1 Land transport - Road'!AE76</f>
        <v>177531.06480000002</v>
      </c>
      <c r="F76" s="5">
        <f>'5.1 Land transport - Road'!AF76</f>
        <v>19530.950239999998</v>
      </c>
      <c r="G76" s="5">
        <f>'5.1 Land transport - Road'!AG76</f>
        <v>6310.2221399999999</v>
      </c>
      <c r="H76" s="5"/>
      <c r="I76" s="5">
        <f>'5.1 Land transport - Road'!AI76</f>
        <v>280327</v>
      </c>
      <c r="J76" s="54">
        <f>'5.1 Land transport - Road'!AM76</f>
        <v>3.2</v>
      </c>
      <c r="K76" s="5">
        <f>'5.1 Land transport - Road'!AJ76</f>
        <v>404.61581027667984</v>
      </c>
      <c r="L76" s="5">
        <f>'5.2 Land transport - Rail'!U76</f>
        <v>5347.8368199999995</v>
      </c>
      <c r="M76" s="5"/>
      <c r="N76" s="5">
        <f>'5.3 Electricity and gas'!Y76</f>
        <v>279.89999999999998</v>
      </c>
      <c r="O76" s="5"/>
      <c r="P76" s="5">
        <f>'5.3 Electricity and gas'!AA76</f>
        <v>39271</v>
      </c>
      <c r="Q76" s="5"/>
      <c r="R76" s="53"/>
      <c r="S76" s="53"/>
      <c r="T76" s="5">
        <f>'5.5 Telecommunications'!AE76</f>
        <v>19413.468420000001</v>
      </c>
      <c r="U76" s="5">
        <f>'5.5 Telecommunications'!AF76</f>
        <v>188587</v>
      </c>
      <c r="V76" s="5"/>
      <c r="W76" s="5"/>
      <c r="X76" s="5"/>
      <c r="Y76" s="5"/>
      <c r="Z76" s="5"/>
      <c r="AA76" s="5"/>
      <c r="AB76" s="5"/>
      <c r="AC76" s="29"/>
      <c r="AD76" s="29">
        <f>'5.6 Health - Hospitals'!U76</f>
        <v>8982</v>
      </c>
      <c r="AE76" s="29"/>
      <c r="AF76" s="29">
        <f>'5.6 Health - Hospitals'!W76</f>
        <v>13625</v>
      </c>
      <c r="AG76" s="29"/>
      <c r="AH76" s="29"/>
      <c r="AI76" s="29"/>
      <c r="AJ76" s="29"/>
      <c r="AK76" s="29">
        <f>'5.7 Education'!AD76</f>
        <v>244593</v>
      </c>
      <c r="AL76" s="29">
        <f>'5.7 Education'!AE76</f>
        <v>35720</v>
      </c>
      <c r="AM76" s="29">
        <f>'5.7 Education'!AG76</f>
        <v>6741</v>
      </c>
      <c r="AN76" s="29"/>
      <c r="AO76" s="29">
        <f>'5.7 Education'!AI76</f>
        <v>2740</v>
      </c>
      <c r="AP76" s="29">
        <f>'5.7 Education'!AJ76</f>
        <v>219</v>
      </c>
      <c r="AQ76" s="29">
        <f>'5.7 Education'!AM76</f>
        <v>2959</v>
      </c>
      <c r="AR76" s="29">
        <f>'5.8 Other vertical infra'!AO76</f>
        <v>400</v>
      </c>
      <c r="AS76" s="29"/>
      <c r="AT76" s="5">
        <f>'5.8 Other vertical infra'!AR76</f>
        <v>777</v>
      </c>
      <c r="AU76" s="5"/>
      <c r="AV76" s="5"/>
      <c r="AX76" s="20"/>
    </row>
    <row r="77" spans="1:50">
      <c r="A77" s="4">
        <f t="shared" si="1"/>
        <v>1939</v>
      </c>
      <c r="B77" s="5">
        <f>'5.1 Land transport - Road'!AB77</f>
        <v>7619.4202299999997</v>
      </c>
      <c r="C77" s="5">
        <f>'5.1 Land transport - Road'!AC77</f>
        <v>61283.264864999997</v>
      </c>
      <c r="D77" s="5">
        <f>'5.1 Land transport - Road'!AD77</f>
        <v>16074.08792</v>
      </c>
      <c r="E77" s="5">
        <f>'5.1 Land transport - Road'!AE77</f>
        <v>183252.77040000001</v>
      </c>
      <c r="F77" s="5">
        <f>'5.1 Land transport - Road'!AF77</f>
        <v>19643.604039999998</v>
      </c>
      <c r="G77" s="5">
        <f>'5.1 Land transport - Road'!AG77</f>
        <v>6398.7358400000003</v>
      </c>
      <c r="H77" s="5"/>
      <c r="I77" s="5">
        <f>'5.1 Land transport - Road'!AI77</f>
        <v>307931</v>
      </c>
      <c r="J77" s="54">
        <f>'5.1 Land transport - Road'!AM77</f>
        <v>3.3</v>
      </c>
      <c r="K77" s="5">
        <f>'5.1 Land transport - Road'!AJ77</f>
        <v>418.25454545454551</v>
      </c>
      <c r="L77" s="5">
        <f>'5.2 Land transport - Rail'!U77</f>
        <v>5341.3994599999996</v>
      </c>
      <c r="M77" s="5"/>
      <c r="N77" s="5">
        <f>'5.3 Electricity and gas'!Y77</f>
        <v>279.89999999999998</v>
      </c>
      <c r="O77" s="5"/>
      <c r="P77" s="5">
        <f>'5.3 Electricity and gas'!AA77</f>
        <v>41805</v>
      </c>
      <c r="Q77" s="5"/>
      <c r="R77" s="53"/>
      <c r="S77" s="53"/>
      <c r="T77" s="5">
        <f>'5.5 Telecommunications'!AE77</f>
        <v>19302.42396</v>
      </c>
      <c r="U77" s="5">
        <f>'5.5 Telecommunications'!AF77</f>
        <v>202712</v>
      </c>
      <c r="V77" s="5"/>
      <c r="W77" s="5"/>
      <c r="X77" s="5"/>
      <c r="Y77" s="5"/>
      <c r="Z77" s="5"/>
      <c r="AA77" s="5"/>
      <c r="AB77" s="5"/>
      <c r="AC77" s="29"/>
      <c r="AD77" s="29">
        <f>'5.6 Health - Hospitals'!U77</f>
        <v>9225</v>
      </c>
      <c r="AE77" s="29"/>
      <c r="AF77" s="29">
        <f>'5.6 Health - Hospitals'!W77</f>
        <v>13795</v>
      </c>
      <c r="AG77" s="29"/>
      <c r="AH77" s="29"/>
      <c r="AI77" s="29"/>
      <c r="AJ77" s="29"/>
      <c r="AK77" s="29">
        <f>'5.7 Education'!AD77</f>
        <v>244098</v>
      </c>
      <c r="AL77" s="29">
        <f>'5.7 Education'!AE77</f>
        <v>37195</v>
      </c>
      <c r="AM77" s="29">
        <f>'5.7 Education'!AG77</f>
        <v>7235</v>
      </c>
      <c r="AN77" s="29"/>
      <c r="AO77" s="29">
        <f>'5.7 Education'!AI77</f>
        <v>2679</v>
      </c>
      <c r="AP77" s="29">
        <f>'5.7 Education'!AJ77</f>
        <v>229</v>
      </c>
      <c r="AQ77" s="29">
        <f>'5.7 Education'!AM77</f>
        <v>2908</v>
      </c>
      <c r="AR77" s="29">
        <f>'5.8 Other vertical infra'!AO77</f>
        <v>3100</v>
      </c>
      <c r="AS77" s="29"/>
      <c r="AT77" s="5">
        <f>'5.8 Other vertical infra'!AR77</f>
        <v>895</v>
      </c>
      <c r="AU77" s="5"/>
      <c r="AV77" s="5"/>
      <c r="AX77" s="20"/>
    </row>
    <row r="78" spans="1:50">
      <c r="A78" s="4">
        <f t="shared" si="1"/>
        <v>1940</v>
      </c>
      <c r="B78" s="5">
        <f>'5.1 Land transport - Road'!AB78</f>
        <v>8601.9223000000002</v>
      </c>
      <c r="C78" s="5">
        <f>'5.1 Land transport - Road'!AC78</f>
        <v>61539.552259999997</v>
      </c>
      <c r="D78" s="5">
        <f>'5.1 Land transport - Road'!AD78</f>
        <v>15292.351015</v>
      </c>
      <c r="E78" s="5">
        <f>'5.1 Land transport - Road'!AE78</f>
        <v>188994.8976</v>
      </c>
      <c r="F78" s="5">
        <f>'5.1 Land transport - Road'!AF78</f>
        <v>19883.395700000001</v>
      </c>
      <c r="G78" s="5">
        <f>'5.1 Land transport - Road'!AG78</f>
        <v>6416.43858</v>
      </c>
      <c r="H78" s="5"/>
      <c r="I78" s="5">
        <f>'5.1 Land transport - Road'!AI78</f>
        <v>317526</v>
      </c>
      <c r="J78" s="54">
        <f>'5.1 Land transport - Road'!AM78</f>
        <v>2.7</v>
      </c>
      <c r="K78" s="5">
        <f>'5.1 Land transport - Road'!AJ78</f>
        <v>336.87675889328062</v>
      </c>
      <c r="L78" s="5">
        <f>'5.2 Land transport - Rail'!U78</f>
        <v>5455.6625999999997</v>
      </c>
      <c r="M78" s="5"/>
      <c r="N78" s="5">
        <f>'5.3 Electricity and gas'!Y78</f>
        <v>299.39999999999998</v>
      </c>
      <c r="O78" s="5"/>
      <c r="P78" s="5">
        <f>'5.3 Electricity and gas'!AA78</f>
        <v>44019</v>
      </c>
      <c r="Q78" s="5"/>
      <c r="R78" s="53"/>
      <c r="S78" s="53"/>
      <c r="T78" s="5"/>
      <c r="U78" s="5">
        <f>'5.5 Telecommunications'!AF78</f>
        <v>214269</v>
      </c>
      <c r="V78" s="5"/>
      <c r="W78" s="5"/>
      <c r="X78" s="5"/>
      <c r="Y78" s="5"/>
      <c r="Z78" s="5"/>
      <c r="AA78" s="5"/>
      <c r="AB78" s="5"/>
      <c r="AC78" s="29"/>
      <c r="AD78" s="29">
        <f>'5.6 Health - Hospitals'!U78</f>
        <v>9739</v>
      </c>
      <c r="AE78" s="29"/>
      <c r="AF78" s="29">
        <f>'5.6 Health - Hospitals'!W78</f>
        <v>14378</v>
      </c>
      <c r="AG78" s="29"/>
      <c r="AH78" s="29"/>
      <c r="AI78" s="29"/>
      <c r="AJ78" s="29"/>
      <c r="AK78" s="29">
        <f>'5.7 Education'!AD78</f>
        <v>243460</v>
      </c>
      <c r="AL78" s="29">
        <f>'5.7 Education'!AE78</f>
        <v>36179</v>
      </c>
      <c r="AM78" s="29">
        <f>'5.7 Education'!AG78</f>
        <v>6654</v>
      </c>
      <c r="AN78" s="29"/>
      <c r="AO78" s="29">
        <f>'5.7 Education'!AI78</f>
        <v>2656</v>
      </c>
      <c r="AP78" s="29">
        <f>'5.7 Education'!AJ78</f>
        <v>234</v>
      </c>
      <c r="AQ78" s="29">
        <f>'5.7 Education'!AM78</f>
        <v>2890</v>
      </c>
      <c r="AR78" s="29">
        <f>'5.8 Other vertical infra'!AO78</f>
        <v>6500</v>
      </c>
      <c r="AS78" s="29"/>
      <c r="AT78" s="5">
        <f>'5.8 Other vertical infra'!AR78</f>
        <v>863</v>
      </c>
      <c r="AU78" s="5"/>
      <c r="AV78" s="5"/>
      <c r="AX78" s="20"/>
    </row>
    <row r="79" spans="1:50">
      <c r="A79" s="4">
        <f t="shared" si="1"/>
        <v>1941</v>
      </c>
      <c r="B79" s="5">
        <f>'5.1 Land transport - Road'!AB79</f>
        <v>9145.0745499999994</v>
      </c>
      <c r="C79" s="5">
        <f>'5.1 Land transport - Road'!AC79</f>
        <v>62102.016589999999</v>
      </c>
      <c r="D79" s="5">
        <f>'5.1 Land transport - Road'!AD79</f>
        <v>14657.86872</v>
      </c>
      <c r="E79" s="5">
        <f>'5.1 Land transport - Road'!AE79</f>
        <v>192158.41680000001</v>
      </c>
      <c r="F79" s="5">
        <f>'5.1 Land transport - Road'!AF79</f>
        <v>19925.238539999998</v>
      </c>
      <c r="G79" s="5">
        <f>'5.1 Land transport - Road'!AG79</f>
        <v>6421.2665999999999</v>
      </c>
      <c r="H79" s="5"/>
      <c r="I79" s="5">
        <f>'5.1 Land transport - Road'!AI79</f>
        <v>313087</v>
      </c>
      <c r="J79" s="54">
        <f>'5.1 Land transport - Road'!AM79</f>
        <v>2.4</v>
      </c>
      <c r="K79" s="5">
        <f>'5.1 Land transport - Road'!AJ79</f>
        <v>304.59841897233207</v>
      </c>
      <c r="L79" s="5">
        <f>'5.2 Land transport - Rail'!U79</f>
        <v>5455.6625999999997</v>
      </c>
      <c r="M79" s="5"/>
      <c r="N79" s="5">
        <f>'5.3 Electricity and gas'!Y79</f>
        <v>338.1</v>
      </c>
      <c r="O79" s="5"/>
      <c r="P79" s="5">
        <f>'5.3 Electricity and gas'!AA79</f>
        <v>45342</v>
      </c>
      <c r="Q79" s="5"/>
      <c r="R79" s="53"/>
      <c r="S79" s="53"/>
      <c r="T79" s="5"/>
      <c r="U79" s="5">
        <f>'5.5 Telecommunications'!AF79</f>
        <v>224646</v>
      </c>
      <c r="V79" s="5"/>
      <c r="W79" s="5"/>
      <c r="X79" s="5"/>
      <c r="Y79" s="5"/>
      <c r="Z79" s="5"/>
      <c r="AA79" s="5"/>
      <c r="AB79" s="5"/>
      <c r="AC79" s="29"/>
      <c r="AD79" s="29">
        <f>'5.6 Health - Hospitals'!U79</f>
        <v>11147</v>
      </c>
      <c r="AE79" s="29"/>
      <c r="AF79" s="29">
        <f>'5.6 Health - Hospitals'!W79</f>
        <v>15159</v>
      </c>
      <c r="AG79" s="29"/>
      <c r="AH79" s="29"/>
      <c r="AI79" s="29"/>
      <c r="AJ79" s="29"/>
      <c r="AK79" s="29">
        <f>'5.7 Education'!AD79</f>
        <v>243862</v>
      </c>
      <c r="AL79" s="29">
        <f>'5.7 Education'!AE79</f>
        <v>34715</v>
      </c>
      <c r="AM79" s="29">
        <f>'5.7 Education'!AG79</f>
        <v>6467</v>
      </c>
      <c r="AN79" s="29"/>
      <c r="AO79" s="29">
        <f>'5.7 Education'!AI79</f>
        <v>2622</v>
      </c>
      <c r="AP79" s="29">
        <f>'5.7 Education'!AJ79</f>
        <v>238</v>
      </c>
      <c r="AQ79" s="29">
        <f>'5.7 Education'!AM79</f>
        <v>2860</v>
      </c>
      <c r="AR79" s="29">
        <f>'5.8 Other vertical infra'!AO79</f>
        <v>10400</v>
      </c>
      <c r="AS79" s="29"/>
      <c r="AT79" s="5">
        <f>'5.8 Other vertical infra'!AR79</f>
        <v>988</v>
      </c>
      <c r="AU79" s="5"/>
      <c r="AV79" s="5"/>
      <c r="AX79" s="20"/>
    </row>
    <row r="80" spans="1:50">
      <c r="A80" s="4">
        <f t="shared" si="1"/>
        <v>1942</v>
      </c>
      <c r="B80" s="5">
        <f>'5.1 Land transport - Road'!AB80</f>
        <v>9323.7112899999993</v>
      </c>
      <c r="C80" s="5">
        <f>'5.1 Land transport - Road'!AC80</f>
        <v>61928.207869999998</v>
      </c>
      <c r="D80" s="5">
        <f>'5.1 Land transport - Road'!AD80</f>
        <v>14425.721425</v>
      </c>
      <c r="E80" s="5">
        <f>'5.1 Land transport - Road'!AE80</f>
        <v>193535.50320000001</v>
      </c>
      <c r="F80" s="5">
        <f>'5.1 Land transport - Road'!AF80</f>
        <v>19930.066559999999</v>
      </c>
      <c r="G80" s="5">
        <f>'5.1 Land transport - Road'!AG80</f>
        <v>6421.2665999999999</v>
      </c>
      <c r="H80" s="5"/>
      <c r="I80" s="5">
        <f>'5.1 Land transport - Road'!AI80</f>
        <v>305793</v>
      </c>
      <c r="J80" s="54">
        <f>'5.1 Land transport - Road'!AM80</f>
        <v>1.6</v>
      </c>
      <c r="K80" s="5">
        <f>'5.1 Land transport - Road'!AJ80</f>
        <v>209.58189723320157</v>
      </c>
      <c r="L80" s="5">
        <f>'5.2 Land transport - Rail'!U80</f>
        <v>5455.6625999999997</v>
      </c>
      <c r="M80" s="5"/>
      <c r="N80" s="5">
        <f>'5.3 Electricity and gas'!Y80</f>
        <v>340.8</v>
      </c>
      <c r="O80" s="5"/>
      <c r="P80" s="5">
        <f>'5.3 Electricity and gas'!AA80</f>
        <v>46721</v>
      </c>
      <c r="Q80" s="5"/>
      <c r="R80" s="53"/>
      <c r="S80" s="53"/>
      <c r="T80" s="5"/>
      <c r="U80" s="5">
        <f>'5.5 Telecommunications'!AF80</f>
        <v>231640</v>
      </c>
      <c r="V80" s="5"/>
      <c r="W80" s="5"/>
      <c r="X80" s="5"/>
      <c r="Y80" s="5"/>
      <c r="Z80" s="5"/>
      <c r="AA80" s="5"/>
      <c r="AB80" s="5"/>
      <c r="AC80" s="29"/>
      <c r="AD80" s="29">
        <f>'5.6 Health - Hospitals'!U80</f>
        <v>11611</v>
      </c>
      <c r="AE80" s="29"/>
      <c r="AF80" s="29">
        <f>'5.6 Health - Hospitals'!W80</f>
        <v>15500</v>
      </c>
      <c r="AG80" s="29"/>
      <c r="AH80" s="29"/>
      <c r="AI80" s="29"/>
      <c r="AJ80" s="29"/>
      <c r="AK80" s="29">
        <f>'5.7 Education'!AD80</f>
        <v>243676</v>
      </c>
      <c r="AL80" s="29">
        <f>'5.7 Education'!AE80</f>
        <v>34937</v>
      </c>
      <c r="AM80" s="29">
        <f>'5.7 Education'!AG80</f>
        <v>5755</v>
      </c>
      <c r="AN80" s="29"/>
      <c r="AO80" s="29">
        <f>'5.7 Education'!AI80</f>
        <v>2590</v>
      </c>
      <c r="AP80" s="29">
        <f>'5.7 Education'!AJ80</f>
        <v>236</v>
      </c>
      <c r="AQ80" s="29">
        <f>'5.7 Education'!AM80</f>
        <v>2826</v>
      </c>
      <c r="AR80" s="29">
        <f>'5.8 Other vertical infra'!AO80</f>
        <v>13600</v>
      </c>
      <c r="AS80" s="29"/>
      <c r="AT80" s="5">
        <f>'5.8 Other vertical infra'!AR80</f>
        <v>1304</v>
      </c>
      <c r="AU80" s="5"/>
      <c r="AV80" s="5"/>
      <c r="AX80" s="20"/>
    </row>
    <row r="81" spans="1:50">
      <c r="A81" s="4">
        <f t="shared" si="1"/>
        <v>1943</v>
      </c>
      <c r="B81" s="5">
        <f>'5.1 Land transport - Road'!AB81</f>
        <v>9416.2483400000001</v>
      </c>
      <c r="C81" s="5">
        <f>'5.1 Land transport - Road'!AC81</f>
        <v>62014.307560000001</v>
      </c>
      <c r="D81" s="5">
        <f>'5.1 Land transport - Road'!AD81</f>
        <v>14397.155639999999</v>
      </c>
      <c r="E81" s="5">
        <f>'5.1 Land transport - Road'!AE81</f>
        <v>193765.3224</v>
      </c>
      <c r="F81" s="5">
        <f>'5.1 Land transport - Road'!AF81</f>
        <v>19952.597320000001</v>
      </c>
      <c r="G81" s="5">
        <f>'5.1 Land transport - Road'!AG81</f>
        <v>6421.2665999999999</v>
      </c>
      <c r="H81" s="5"/>
      <c r="I81" s="5">
        <f>'5.1 Land transport - Road'!AI81</f>
        <v>298635</v>
      </c>
      <c r="J81" s="54">
        <f>'5.1 Land transport - Road'!AM81</f>
        <v>1.7</v>
      </c>
      <c r="K81" s="5">
        <f>'5.1 Land transport - Road'!AJ81</f>
        <v>228.22150197628463</v>
      </c>
      <c r="L81" s="5">
        <f>'5.2 Land transport - Rail'!U81</f>
        <v>5568.3163999999997</v>
      </c>
      <c r="M81" s="5"/>
      <c r="N81" s="5">
        <f>'5.3 Electricity and gas'!Y81</f>
        <v>364.2</v>
      </c>
      <c r="O81" s="5"/>
      <c r="P81" s="5">
        <f>'5.3 Electricity and gas'!AA81</f>
        <v>47383</v>
      </c>
      <c r="Q81" s="5"/>
      <c r="R81" s="53"/>
      <c r="S81" s="53"/>
      <c r="T81" s="5"/>
      <c r="U81" s="5">
        <f>'5.5 Telecommunications'!AF81</f>
        <v>234541</v>
      </c>
      <c r="V81" s="5"/>
      <c r="W81" s="5"/>
      <c r="X81" s="5"/>
      <c r="Y81" s="5"/>
      <c r="Z81" s="5"/>
      <c r="AA81" s="5"/>
      <c r="AB81" s="5"/>
      <c r="AC81" s="29"/>
      <c r="AD81" s="29">
        <f>'5.6 Health - Hospitals'!U81</f>
        <v>13417</v>
      </c>
      <c r="AE81" s="29"/>
      <c r="AF81" s="29">
        <f>'5.6 Health - Hospitals'!W81</f>
        <v>16488</v>
      </c>
      <c r="AG81" s="29"/>
      <c r="AH81" s="29"/>
      <c r="AI81" s="29"/>
      <c r="AJ81" s="29"/>
      <c r="AK81" s="29">
        <f>'5.7 Education'!AD81</f>
        <v>244974</v>
      </c>
      <c r="AL81" s="29">
        <f>'5.7 Education'!AE81</f>
        <v>37992</v>
      </c>
      <c r="AM81" s="29">
        <f>'5.7 Education'!AG81</f>
        <v>7468</v>
      </c>
      <c r="AN81" s="29"/>
      <c r="AO81" s="29">
        <f>'5.7 Education'!AI81</f>
        <v>2548</v>
      </c>
      <c r="AP81" s="29">
        <f>'5.7 Education'!AJ81</f>
        <v>233</v>
      </c>
      <c r="AQ81" s="29">
        <f>'5.7 Education'!AM81</f>
        <v>2781</v>
      </c>
      <c r="AR81" s="29">
        <f>'5.8 Other vertical infra'!AO81</f>
        <v>14600</v>
      </c>
      <c r="AS81" s="29"/>
      <c r="AT81" s="5">
        <f>'5.8 Other vertical infra'!AR81</f>
        <v>1024</v>
      </c>
      <c r="AU81" s="5"/>
      <c r="AV81" s="5"/>
      <c r="AX81" s="20"/>
    </row>
    <row r="82" spans="1:50">
      <c r="A82" s="4">
        <f t="shared" si="1"/>
        <v>1944</v>
      </c>
      <c r="B82" s="5">
        <f>'5.1 Land transport - Road'!AB82</f>
        <v>9594.88508</v>
      </c>
      <c r="C82" s="5">
        <f>'5.1 Land transport - Road'!AC82</f>
        <v>62532.515039999998</v>
      </c>
      <c r="D82" s="5">
        <f>'5.1 Land transport - Road'!AD82</f>
        <v>13890.213540000001</v>
      </c>
      <c r="E82" s="5">
        <f>'5.1 Land transport - Road'!AE82</f>
        <v>194641.62240000002</v>
      </c>
      <c r="F82" s="5">
        <f>'5.1 Land transport - Road'!AF82</f>
        <v>19952.597320000001</v>
      </c>
      <c r="G82" s="5">
        <f>'5.1 Land transport - Road'!AG82</f>
        <v>6421.2665999999999</v>
      </c>
      <c r="H82" s="5"/>
      <c r="I82" s="5">
        <f>'5.1 Land transport - Road'!AI82</f>
        <v>292137</v>
      </c>
      <c r="J82" s="54">
        <f>'5.1 Land transport - Road'!AM82</f>
        <v>1.8</v>
      </c>
      <c r="K82" s="5">
        <f>'5.1 Land transport - Road'!AJ82</f>
        <v>244.13335968379448</v>
      </c>
      <c r="L82" s="5">
        <f>'5.2 Land transport - Rail'!U82</f>
        <v>5639.1273600000004</v>
      </c>
      <c r="M82" s="5"/>
      <c r="N82" s="5">
        <f>'5.3 Electricity and gas'!Y82</f>
        <v>414.3</v>
      </c>
      <c r="O82" s="5"/>
      <c r="P82" s="5">
        <f>'5.3 Electricity and gas'!AA82</f>
        <v>47618</v>
      </c>
      <c r="Q82" s="5"/>
      <c r="R82" s="53"/>
      <c r="S82" s="53"/>
      <c r="T82" s="5"/>
      <c r="U82" s="5">
        <f>'5.5 Telecommunications'!AF82</f>
        <v>240753</v>
      </c>
      <c r="V82" s="5"/>
      <c r="W82" s="5"/>
      <c r="X82" s="5"/>
      <c r="Y82" s="5"/>
      <c r="Z82" s="5"/>
      <c r="AA82" s="5"/>
      <c r="AB82" s="5"/>
      <c r="AC82" s="29"/>
      <c r="AD82" s="29">
        <f>'5.6 Health - Hospitals'!U82</f>
        <v>13587</v>
      </c>
      <c r="AE82" s="29"/>
      <c r="AF82" s="29">
        <f>'5.6 Health - Hospitals'!W82</f>
        <v>16613</v>
      </c>
      <c r="AG82" s="29"/>
      <c r="AH82" s="29"/>
      <c r="AI82" s="29"/>
      <c r="AJ82" s="29"/>
      <c r="AK82" s="29">
        <f>'5.7 Education'!AD82</f>
        <v>247730</v>
      </c>
      <c r="AL82" s="29">
        <f>'5.7 Education'!AE82</f>
        <v>44176</v>
      </c>
      <c r="AM82" s="29">
        <f>'5.7 Education'!AG82</f>
        <v>8664</v>
      </c>
      <c r="AN82" s="29"/>
      <c r="AO82" s="29">
        <f>'5.7 Education'!AI82</f>
        <v>2533</v>
      </c>
      <c r="AP82" s="29">
        <f>'5.7 Education'!AJ82</f>
        <v>239</v>
      </c>
      <c r="AQ82" s="29">
        <f>'5.7 Education'!AM82</f>
        <v>2772</v>
      </c>
      <c r="AR82" s="29">
        <f>'5.8 Other vertical infra'!AO82</f>
        <v>14600</v>
      </c>
      <c r="AS82" s="29"/>
      <c r="AT82" s="5">
        <f>'5.8 Other vertical infra'!AR82</f>
        <v>945</v>
      </c>
      <c r="AU82" s="5"/>
      <c r="AV82" s="5"/>
      <c r="AX82" s="20"/>
    </row>
    <row r="83" spans="1:50">
      <c r="A83" s="4">
        <f t="shared" si="1"/>
        <v>1945</v>
      </c>
      <c r="B83" s="5">
        <f>'5.1 Land transport - Road'!AB83</f>
        <v>9824.484253333334</v>
      </c>
      <c r="C83" s="5">
        <f>'5.1 Land transport - Road'!AC83</f>
        <v>62575.967219999999</v>
      </c>
      <c r="D83" s="5">
        <f>'5.1 Land transport - Road'!AD83</f>
        <v>13787.752226666667</v>
      </c>
      <c r="E83" s="5">
        <f>'5.1 Land transport - Road'!AE83</f>
        <v>197984.66880000001</v>
      </c>
      <c r="F83" s="5">
        <f>'5.1 Land transport - Road'!AF83</f>
        <v>20005.705539999999</v>
      </c>
      <c r="G83" s="5">
        <f>'5.1 Land transport - Road'!AG83</f>
        <v>6421.2665999999999</v>
      </c>
      <c r="H83" s="5"/>
      <c r="I83" s="5">
        <f>'5.1 Land transport - Road'!AI83</f>
        <v>301154</v>
      </c>
      <c r="J83" s="54">
        <f>'5.1 Land transport - Road'!AM83</f>
        <v>2.2999999999999998</v>
      </c>
      <c r="K83" s="5">
        <f>'5.1 Land transport - Road'!AJ83</f>
        <v>298.23367588932803</v>
      </c>
      <c r="L83" s="5">
        <f>'5.2 Land transport - Rail'!U83</f>
        <v>5639.1273600000004</v>
      </c>
      <c r="M83" s="5"/>
      <c r="N83" s="5">
        <f>'5.3 Electricity and gas'!Y83</f>
        <v>395.4</v>
      </c>
      <c r="O83" s="5"/>
      <c r="P83" s="5">
        <f>'5.3 Electricity and gas'!AA83</f>
        <v>48539</v>
      </c>
      <c r="Q83" s="5"/>
      <c r="R83" s="53">
        <f>'5.4 Water and waste'!AD83</f>
        <v>281357.89090032579</v>
      </c>
      <c r="S83" s="53">
        <f>'5.4 Water and waste'!AE83</f>
        <v>318456.86935820943</v>
      </c>
      <c r="T83" s="5"/>
      <c r="U83" s="5">
        <f>'5.5 Telecommunications'!AF83</f>
        <v>252626</v>
      </c>
      <c r="V83" s="5"/>
      <c r="W83" s="5"/>
      <c r="X83" s="5"/>
      <c r="Y83" s="5"/>
      <c r="Z83" s="5"/>
      <c r="AA83" s="5"/>
      <c r="AB83" s="5"/>
      <c r="AC83" s="29"/>
      <c r="AD83" s="29">
        <f>'5.6 Health - Hospitals'!U83</f>
        <v>13401</v>
      </c>
      <c r="AE83" s="29"/>
      <c r="AF83" s="29">
        <f>'5.6 Health - Hospitals'!W83</f>
        <v>17271</v>
      </c>
      <c r="AG83" s="29"/>
      <c r="AH83" s="29"/>
      <c r="AI83" s="29"/>
      <c r="AJ83" s="29"/>
      <c r="AK83" s="29">
        <f>'5.7 Education'!AD83</f>
        <v>252480</v>
      </c>
      <c r="AL83" s="29">
        <f>'5.7 Education'!AE83</f>
        <v>47134</v>
      </c>
      <c r="AM83" s="29">
        <f>'5.7 Education'!AG83</f>
        <v>9580</v>
      </c>
      <c r="AN83" s="29"/>
      <c r="AO83" s="29">
        <f>'5.7 Education'!AI83</f>
        <v>2514</v>
      </c>
      <c r="AP83" s="29">
        <f>'5.7 Education'!AJ83</f>
        <v>248</v>
      </c>
      <c r="AQ83" s="29">
        <f>'5.7 Education'!AM83</f>
        <v>2762</v>
      </c>
      <c r="AR83" s="29">
        <f>'5.8 Other vertical infra'!AO83</f>
        <v>15400</v>
      </c>
      <c r="AS83" s="29"/>
      <c r="AT83" s="5">
        <f>'5.8 Other vertical infra'!AR83</f>
        <v>998</v>
      </c>
      <c r="AU83" s="5"/>
      <c r="AV83" s="5"/>
      <c r="AX83" s="20"/>
    </row>
    <row r="84" spans="1:50">
      <c r="A84" s="4">
        <f t="shared" si="1"/>
        <v>1946</v>
      </c>
      <c r="B84" s="5">
        <f>'5.1 Land transport - Road'!AB84</f>
        <v>10054.083426666668</v>
      </c>
      <c r="C84" s="5">
        <f>'5.1 Land transport - Road'!AC84</f>
        <v>62619.419399999999</v>
      </c>
      <c r="D84" s="5">
        <f>'5.1 Land transport - Road'!AD84</f>
        <v>13685.290913333334</v>
      </c>
      <c r="E84" s="5">
        <f>'5.1 Land transport - Road'!AE84</f>
        <v>201327.71520000001</v>
      </c>
      <c r="F84" s="5">
        <f>'5.1 Land transport - Road'!AF84</f>
        <v>20025.554066666667</v>
      </c>
      <c r="G84" s="5">
        <f>'5.1 Land transport - Road'!AG84</f>
        <v>6414.82924</v>
      </c>
      <c r="H84" s="5"/>
      <c r="I84" s="5">
        <f>'5.1 Land transport - Road'!AI84</f>
        <v>315500</v>
      </c>
      <c r="J84" s="54">
        <f>'5.1 Land transport - Road'!AM84</f>
        <v>3</v>
      </c>
      <c r="K84" s="5">
        <f>'5.1 Land transport - Road'!AJ84</f>
        <v>393.25019762845852</v>
      </c>
      <c r="L84" s="5">
        <f>'5.2 Land transport - Rail'!U84</f>
        <v>5650.9291866666672</v>
      </c>
      <c r="M84" s="5"/>
      <c r="N84" s="5">
        <f>'5.3 Electricity and gas'!Y84</f>
        <v>433.9</v>
      </c>
      <c r="O84" s="5"/>
      <c r="P84" s="5">
        <f>'5.3 Electricity and gas'!AA84</f>
        <v>49520</v>
      </c>
      <c r="Q84" s="5"/>
      <c r="R84" s="53"/>
      <c r="S84" s="53"/>
      <c r="T84" s="5"/>
      <c r="U84" s="5">
        <f>'5.5 Telecommunications'!AF84</f>
        <v>261563</v>
      </c>
      <c r="V84" s="5"/>
      <c r="W84" s="5"/>
      <c r="X84" s="5"/>
      <c r="Y84" s="5"/>
      <c r="Z84" s="5"/>
      <c r="AA84" s="5"/>
      <c r="AB84" s="5"/>
      <c r="AC84" s="29"/>
      <c r="AD84" s="29">
        <f>'5.6 Health - Hospitals'!U84</f>
        <v>13870</v>
      </c>
      <c r="AE84" s="29"/>
      <c r="AF84" s="29">
        <f>'5.6 Health - Hospitals'!W84</f>
        <v>17620</v>
      </c>
      <c r="AG84" s="29">
        <f>'5.6 Health - Hospitals'!X84</f>
        <v>16879</v>
      </c>
      <c r="AH84" s="29"/>
      <c r="AI84" s="29"/>
      <c r="AJ84" s="29"/>
      <c r="AK84" s="29">
        <f>'5.7 Education'!AD84</f>
        <v>262774</v>
      </c>
      <c r="AL84" s="29">
        <f>'5.7 Education'!AE84</f>
        <v>48723</v>
      </c>
      <c r="AM84" s="29">
        <f>'5.7 Education'!AG84</f>
        <v>12568</v>
      </c>
      <c r="AN84" s="29"/>
      <c r="AO84" s="29">
        <f>'5.7 Education'!AI84</f>
        <v>2497</v>
      </c>
      <c r="AP84" s="29">
        <f>'5.7 Education'!AJ84</f>
        <v>255</v>
      </c>
      <c r="AQ84" s="29">
        <f>'5.7 Education'!AM84</f>
        <v>2752</v>
      </c>
      <c r="AR84" s="29">
        <f>'5.8 Other vertical infra'!AO84</f>
        <v>17300</v>
      </c>
      <c r="AS84" s="29"/>
      <c r="AT84" s="5">
        <f>'5.8 Other vertical infra'!AR84</f>
        <v>992</v>
      </c>
      <c r="AU84" s="5"/>
      <c r="AV84" s="5"/>
      <c r="AX84" s="20"/>
    </row>
    <row r="85" spans="1:50">
      <c r="A85" s="4">
        <f t="shared" si="1"/>
        <v>1947</v>
      </c>
      <c r="B85" s="5">
        <f>'5.1 Land transport - Road'!AB85</f>
        <v>10283.6826</v>
      </c>
      <c r="C85" s="5">
        <f>'5.1 Land transport - Road'!AC85</f>
        <v>62662.871579999999</v>
      </c>
      <c r="D85" s="5">
        <f>'5.1 Land transport - Road'!AD85</f>
        <v>13582.829599999999</v>
      </c>
      <c r="E85" s="5">
        <f>'5.1 Land transport - Road'!AE85</f>
        <v>204670.7616</v>
      </c>
      <c r="F85" s="5">
        <f>'5.1 Land transport - Road'!AF85</f>
        <v>20045.402593333336</v>
      </c>
      <c r="G85" s="5">
        <f>'5.1 Land transport - Road'!AG85</f>
        <v>6408.3918800000001</v>
      </c>
      <c r="H85" s="5"/>
      <c r="I85" s="5">
        <f>'5.1 Land transport - Road'!AI85</f>
        <v>330922</v>
      </c>
      <c r="J85" s="54">
        <f>'5.1 Land transport - Road'!AM85</f>
        <v>3.6</v>
      </c>
      <c r="K85" s="5">
        <f>'5.1 Land transport - Road'!AJ85</f>
        <v>469.62711462450596</v>
      </c>
      <c r="L85" s="5">
        <f>'5.2 Land transport - Rail'!U85</f>
        <v>5662.731013333334</v>
      </c>
      <c r="M85" s="5"/>
      <c r="N85" s="5">
        <f>'5.3 Electricity and gas'!Y85</f>
        <v>455.9</v>
      </c>
      <c r="O85" s="5"/>
      <c r="P85" s="5">
        <f>'5.3 Electricity and gas'!AA85</f>
        <v>50553</v>
      </c>
      <c r="Q85" s="5"/>
      <c r="R85" s="53"/>
      <c r="S85" s="53"/>
      <c r="T85" s="5"/>
      <c r="U85" s="5">
        <f>'5.5 Telecommunications'!AF85</f>
        <v>278041</v>
      </c>
      <c r="V85" s="5"/>
      <c r="W85" s="5"/>
      <c r="X85" s="5"/>
      <c r="Y85" s="5"/>
      <c r="Z85" s="5"/>
      <c r="AA85" s="5"/>
      <c r="AB85" s="5"/>
      <c r="AC85" s="29"/>
      <c r="AD85" s="29">
        <f>'5.6 Health - Hospitals'!U85</f>
        <v>13822</v>
      </c>
      <c r="AE85" s="29"/>
      <c r="AF85" s="29"/>
      <c r="AG85" s="29">
        <f>'5.6 Health - Hospitals'!X85</f>
        <v>16766</v>
      </c>
      <c r="AH85" s="29"/>
      <c r="AI85" s="29"/>
      <c r="AJ85" s="29"/>
      <c r="AK85" s="29">
        <f>'5.7 Education'!AD85</f>
        <v>272882</v>
      </c>
      <c r="AL85" s="29">
        <f>'5.7 Education'!AE85</f>
        <v>49754</v>
      </c>
      <c r="AM85" s="29">
        <f>'5.7 Education'!AG85</f>
        <v>12925</v>
      </c>
      <c r="AN85" s="29"/>
      <c r="AO85" s="29">
        <f>'5.7 Education'!AI85</f>
        <v>2430</v>
      </c>
      <c r="AP85" s="29">
        <f>'5.7 Education'!AJ85</f>
        <v>264</v>
      </c>
      <c r="AQ85" s="29">
        <f>'5.7 Education'!AM85</f>
        <v>2694</v>
      </c>
      <c r="AR85" s="29">
        <f>'5.8 Other vertical infra'!AO85</f>
        <v>22500</v>
      </c>
      <c r="AS85" s="29"/>
      <c r="AT85" s="5">
        <f>'5.8 Other vertical infra'!AR85</f>
        <v>1088</v>
      </c>
      <c r="AU85" s="5"/>
      <c r="AV85" s="5"/>
      <c r="AX85" s="20"/>
    </row>
    <row r="86" spans="1:50">
      <c r="A86" s="4">
        <f t="shared" si="1"/>
        <v>1948</v>
      </c>
      <c r="B86" s="5">
        <f>'5.1 Land transport - Road'!AB86</f>
        <v>10822.8115</v>
      </c>
      <c r="C86" s="5">
        <f>'5.1 Land transport - Road'!AC86</f>
        <v>62569.529859999995</v>
      </c>
      <c r="D86" s="5">
        <f>'5.1 Land transport - Road'!AD86</f>
        <v>13051.7474</v>
      </c>
      <c r="E86" s="5">
        <f>'5.1 Land transport - Road'!AE86</f>
        <v>205137.41039999999</v>
      </c>
      <c r="F86" s="5">
        <f>'5.1 Land transport - Road'!AF86</f>
        <v>20065.251120000001</v>
      </c>
      <c r="G86" s="5">
        <f>'5.1 Land transport - Road'!AG86</f>
        <v>6401.9545200000002</v>
      </c>
      <c r="H86" s="5"/>
      <c r="I86" s="5">
        <f>'5.1 Land transport - Road'!AI86</f>
        <v>360949</v>
      </c>
      <c r="J86" s="54">
        <f>'5.1 Land transport - Road'!AM86</f>
        <v>3.5</v>
      </c>
      <c r="K86" s="5">
        <f>'5.1 Land transport - Road'!AJ86</f>
        <v>466.44474308300397</v>
      </c>
      <c r="L86" s="5">
        <f>'5.2 Land transport - Rail'!U86</f>
        <v>5674.5328399999999</v>
      </c>
      <c r="M86" s="5"/>
      <c r="N86" s="5">
        <f>'5.3 Electricity and gas'!Y86</f>
        <v>509.2</v>
      </c>
      <c r="O86" s="5"/>
      <c r="P86" s="5">
        <f>'5.3 Electricity and gas'!AA86</f>
        <v>54777</v>
      </c>
      <c r="Q86" s="5"/>
      <c r="R86" s="53"/>
      <c r="S86" s="53"/>
      <c r="T86" s="5"/>
      <c r="U86" s="5">
        <f>'5.5 Telecommunications'!AF86</f>
        <v>296552</v>
      </c>
      <c r="V86" s="5"/>
      <c r="W86" s="5"/>
      <c r="X86" s="5"/>
      <c r="Y86" s="5"/>
      <c r="Z86" s="5"/>
      <c r="AA86" s="5"/>
      <c r="AB86" s="5"/>
      <c r="AC86" s="29"/>
      <c r="AD86" s="29">
        <f>'5.6 Health - Hospitals'!U86</f>
        <v>14123</v>
      </c>
      <c r="AE86" s="29"/>
      <c r="AF86" s="29"/>
      <c r="AG86" s="29">
        <f>'5.6 Health - Hospitals'!X86</f>
        <v>16991</v>
      </c>
      <c r="AH86" s="29"/>
      <c r="AI86" s="29"/>
      <c r="AJ86" s="29"/>
      <c r="AK86" s="29">
        <f>'5.7 Education'!AD86</f>
        <v>279918</v>
      </c>
      <c r="AL86" s="29">
        <f>'5.7 Education'!AE86</f>
        <v>49899</v>
      </c>
      <c r="AM86" s="29">
        <f>'5.7 Education'!AG86</f>
        <v>13255</v>
      </c>
      <c r="AN86" s="29"/>
      <c r="AO86" s="29">
        <f>'5.7 Education'!AI86</f>
        <v>2400</v>
      </c>
      <c r="AP86" s="29">
        <f>'5.7 Education'!AJ86</f>
        <v>266</v>
      </c>
      <c r="AQ86" s="29">
        <f>'5.7 Education'!AM86</f>
        <v>2666</v>
      </c>
      <c r="AR86" s="29">
        <f>'5.8 Other vertical infra'!AO86</f>
        <v>25300</v>
      </c>
      <c r="AS86" s="29"/>
      <c r="AT86" s="5">
        <f>'5.8 Other vertical infra'!AR86</f>
        <v>986</v>
      </c>
      <c r="AU86" s="5"/>
      <c r="AV86" s="5"/>
      <c r="AX86" s="20"/>
    </row>
    <row r="87" spans="1:50">
      <c r="A87" s="4">
        <f t="shared" si="1"/>
        <v>1949</v>
      </c>
      <c r="B87" s="5">
        <f>'5.1 Land transport - Road'!AB87</f>
        <v>11361.940399999999</v>
      </c>
      <c r="C87" s="5">
        <f>'5.1 Land transport - Road'!AC87</f>
        <v>62476.188139999998</v>
      </c>
      <c r="D87" s="5">
        <f>'5.1 Land transport - Road'!AD87</f>
        <v>12520.665199999999</v>
      </c>
      <c r="E87" s="5">
        <f>'5.1 Land transport - Road'!AE87</f>
        <v>205604.05920000002</v>
      </c>
      <c r="F87" s="5">
        <f>'5.1 Land transport - Road'!AF87</f>
        <v>20451.492719999998</v>
      </c>
      <c r="G87" s="5">
        <f>'5.1 Land transport - Road'!AG87</f>
        <v>8423.2855600000003</v>
      </c>
      <c r="H87" s="5"/>
      <c r="I87" s="5">
        <f>'5.1 Land transport - Road'!AI87</f>
        <v>386955</v>
      </c>
      <c r="J87" s="54">
        <f>'5.1 Land transport - Road'!AM87</f>
        <v>3.8</v>
      </c>
      <c r="K87" s="5">
        <f>'5.1 Land transport - Road'!AJ87</f>
        <v>506.90632411067196</v>
      </c>
      <c r="L87" s="5">
        <f>'5.2 Land transport - Rail'!U87</f>
        <v>5674.5328399999999</v>
      </c>
      <c r="M87" s="5"/>
      <c r="N87" s="5">
        <f>'5.3 Electricity and gas'!Y87</f>
        <v>586.70000000000005</v>
      </c>
      <c r="O87" s="5"/>
      <c r="P87" s="5">
        <f>'5.3 Electricity and gas'!AA87</f>
        <v>61647</v>
      </c>
      <c r="Q87" s="5"/>
      <c r="R87" s="53"/>
      <c r="S87" s="53"/>
      <c r="T87" s="5"/>
      <c r="U87" s="5">
        <f>'5.5 Telecommunications'!AF87</f>
        <v>318591</v>
      </c>
      <c r="V87" s="5"/>
      <c r="W87" s="5"/>
      <c r="X87" s="5"/>
      <c r="Y87" s="5"/>
      <c r="Z87" s="5"/>
      <c r="AA87" s="5"/>
      <c r="AB87" s="5"/>
      <c r="AC87" s="29"/>
      <c r="AD87" s="29">
        <f>'5.6 Health - Hospitals'!U87</f>
        <v>14221</v>
      </c>
      <c r="AE87" s="29"/>
      <c r="AF87" s="29"/>
      <c r="AG87" s="29">
        <f>'5.6 Health - Hospitals'!X87</f>
        <v>16920</v>
      </c>
      <c r="AH87" s="29"/>
      <c r="AI87" s="29"/>
      <c r="AJ87" s="29"/>
      <c r="AK87" s="29">
        <f>'5.7 Education'!AD87</f>
        <v>290286</v>
      </c>
      <c r="AL87" s="29">
        <f>'5.7 Education'!AE87</f>
        <v>51623</v>
      </c>
      <c r="AM87" s="29">
        <f>'5.7 Education'!AG87</f>
        <v>13321</v>
      </c>
      <c r="AN87" s="29"/>
      <c r="AO87" s="29">
        <f>'5.7 Education'!AI87</f>
        <v>2371</v>
      </c>
      <c r="AP87" s="29">
        <f>'5.7 Education'!AJ87</f>
        <v>269</v>
      </c>
      <c r="AQ87" s="29">
        <f>'5.7 Education'!AM87</f>
        <v>2640</v>
      </c>
      <c r="AR87" s="29">
        <f>'5.8 Other vertical infra'!AO87</f>
        <v>28900</v>
      </c>
      <c r="AS87" s="29"/>
      <c r="AT87" s="5">
        <f>'5.8 Other vertical infra'!AR87</f>
        <v>941</v>
      </c>
      <c r="AU87" s="5"/>
      <c r="AV87" s="5"/>
      <c r="AX87" s="20"/>
    </row>
    <row r="88" spans="1:50">
      <c r="A88" s="4">
        <f t="shared" si="1"/>
        <v>1950</v>
      </c>
      <c r="B88" s="5">
        <f>'5.1 Land transport - Road'!AB88</f>
        <v>12684.817880000001</v>
      </c>
      <c r="C88" s="5">
        <f>'5.1 Land transport - Road'!AC88</f>
        <v>61769.687879999998</v>
      </c>
      <c r="D88" s="5">
        <f>'5.1 Land transport - Road'!AD88</f>
        <v>12153.73568</v>
      </c>
      <c r="E88" s="5">
        <f>'5.1 Land transport - Road'!AE88</f>
        <v>209782.25760000001</v>
      </c>
      <c r="F88" s="5">
        <f>'5.1 Land transport - Road'!AF88</f>
        <v>20477.242160000002</v>
      </c>
      <c r="G88" s="5">
        <f>'5.1 Land transport - Road'!AG88</f>
        <v>8413.6295200000004</v>
      </c>
      <c r="H88" s="5"/>
      <c r="I88" s="5">
        <f>'5.1 Land transport - Road'!AI88</f>
        <v>413363</v>
      </c>
      <c r="J88" s="54">
        <f>'5.1 Land transport - Road'!AM88</f>
        <v>4.0999999999999996</v>
      </c>
      <c r="K88" s="5">
        <f>'5.1 Land transport - Road'!AJ88</f>
        <v>556.91501976284587</v>
      </c>
      <c r="L88" s="5">
        <f>'5.2 Land transport - Rail'!U88</f>
        <v>5674.5328399999999</v>
      </c>
      <c r="M88" s="5"/>
      <c r="N88" s="5">
        <f>'5.3 Electricity and gas'!Y88</f>
        <v>590</v>
      </c>
      <c r="O88" s="5"/>
      <c r="P88" s="5">
        <f>'5.3 Electricity and gas'!AA88</f>
        <v>65195</v>
      </c>
      <c r="Q88" s="5"/>
      <c r="R88" s="53"/>
      <c r="S88" s="53"/>
      <c r="T88" s="5"/>
      <c r="U88" s="5">
        <f>'5.5 Telecommunications'!AF88</f>
        <v>344424</v>
      </c>
      <c r="V88" s="5"/>
      <c r="W88" s="5">
        <f>'5.5 Telecommunications'!AH88</f>
        <v>55309</v>
      </c>
      <c r="X88" s="5"/>
      <c r="Y88" s="5"/>
      <c r="Z88" s="5"/>
      <c r="AA88" s="5"/>
      <c r="AB88" s="5"/>
      <c r="AC88" s="29"/>
      <c r="AD88" s="29">
        <f>'5.6 Health - Hospitals'!U88</f>
        <v>14129</v>
      </c>
      <c r="AE88" s="29"/>
      <c r="AF88" s="29"/>
      <c r="AG88" s="29">
        <f>'5.6 Health - Hospitals'!X88</f>
        <v>16782</v>
      </c>
      <c r="AH88" s="29"/>
      <c r="AI88" s="29"/>
      <c r="AJ88" s="29"/>
      <c r="AK88" s="29">
        <f>'5.7 Education'!AD88</f>
        <v>304707</v>
      </c>
      <c r="AL88" s="29">
        <f>'5.7 Education'!AE88</f>
        <v>53829</v>
      </c>
      <c r="AM88" s="29">
        <f>'5.7 Education'!AG88</f>
        <v>13620</v>
      </c>
      <c r="AN88" s="29"/>
      <c r="AO88" s="29">
        <f>'5.7 Education'!AI88</f>
        <v>2377</v>
      </c>
      <c r="AP88" s="29">
        <f>'5.7 Education'!AJ88</f>
        <v>269</v>
      </c>
      <c r="AQ88" s="29">
        <f>'5.7 Education'!AM88</f>
        <v>2646</v>
      </c>
      <c r="AR88" s="29">
        <f>'5.8 Other vertical infra'!AO88</f>
        <v>32200</v>
      </c>
      <c r="AS88" s="29"/>
      <c r="AT88" s="5">
        <f>'5.8 Other vertical infra'!AR88</f>
        <v>1043</v>
      </c>
      <c r="AU88" s="5"/>
      <c r="AV88" s="5"/>
      <c r="AX88" s="20"/>
    </row>
    <row r="89" spans="1:50">
      <c r="A89" s="4">
        <f t="shared" si="1"/>
        <v>1951</v>
      </c>
      <c r="B89" s="5">
        <f>'5.1 Land transport - Road'!AB89</f>
        <v>12696.083259999999</v>
      </c>
      <c r="C89" s="5">
        <f>'5.1 Land transport - Road'!AC89</f>
        <v>62706.323759999999</v>
      </c>
      <c r="D89" s="5">
        <f>'5.1 Land transport - Road'!AD89</f>
        <v>12156.95436</v>
      </c>
      <c r="E89" s="5">
        <f>'5.1 Land transport - Road'!AE89</f>
        <v>210955.73760000002</v>
      </c>
      <c r="F89" s="5">
        <f>'5.1 Land transport - Road'!AF89</f>
        <v>20507.819619999998</v>
      </c>
      <c r="G89" s="5">
        <f>'5.1 Land transport - Road'!AG89</f>
        <v>8407.1921600000005</v>
      </c>
      <c r="H89" s="5"/>
      <c r="I89" s="5">
        <f>'5.1 Land transport - Road'!AI89</f>
        <v>449150</v>
      </c>
      <c r="J89" s="54">
        <f>'5.1 Land transport - Road'!AM89</f>
        <v>4.7</v>
      </c>
      <c r="K89" s="5">
        <f>'5.1 Land transport - Road'!AJ89</f>
        <v>633.74656126482216</v>
      </c>
      <c r="L89" s="5">
        <f>'5.2 Land transport - Rail'!U89</f>
        <v>5682.5795399999997</v>
      </c>
      <c r="M89" s="5"/>
      <c r="N89" s="5">
        <f>'5.3 Electricity and gas'!Y89</f>
        <v>589.9</v>
      </c>
      <c r="O89" s="5"/>
      <c r="P89" s="5">
        <f>'5.3 Electricity and gas'!AA89</f>
        <v>67843</v>
      </c>
      <c r="Q89" s="5"/>
      <c r="R89" s="53"/>
      <c r="S89" s="53"/>
      <c r="T89" s="5"/>
      <c r="U89" s="5">
        <f>'5.5 Telecommunications'!AF89</f>
        <v>366194</v>
      </c>
      <c r="V89" s="5"/>
      <c r="W89" s="5">
        <f>'5.5 Telecommunications'!AH89</f>
        <v>58484</v>
      </c>
      <c r="X89" s="5"/>
      <c r="Y89" s="5"/>
      <c r="Z89" s="5"/>
      <c r="AA89" s="5"/>
      <c r="AB89" s="5"/>
      <c r="AC89" s="29"/>
      <c r="AD89" s="29">
        <f>'5.6 Health - Hospitals'!U89</f>
        <v>14394</v>
      </c>
      <c r="AE89" s="29"/>
      <c r="AF89" s="29"/>
      <c r="AG89" s="29">
        <f>'5.6 Health - Hospitals'!X89</f>
        <v>16783</v>
      </c>
      <c r="AH89" s="29"/>
      <c r="AI89" s="29"/>
      <c r="AJ89" s="29"/>
      <c r="AK89" s="29">
        <f>'5.7 Education'!AD89</f>
        <v>319716</v>
      </c>
      <c r="AL89" s="29">
        <f>'5.7 Education'!AE89</f>
        <v>56640</v>
      </c>
      <c r="AM89" s="29">
        <f>'5.7 Education'!AG89</f>
        <v>13132</v>
      </c>
      <c r="AN89" s="29"/>
      <c r="AO89" s="29">
        <f>'5.7 Education'!AI89</f>
        <v>2352</v>
      </c>
      <c r="AP89" s="29">
        <f>'5.7 Education'!AJ89</f>
        <v>271</v>
      </c>
      <c r="AQ89" s="29">
        <f>'5.7 Education'!AM89</f>
        <v>2623</v>
      </c>
      <c r="AR89" s="29">
        <f>'5.8 Other vertical infra'!AO89</f>
        <v>35100</v>
      </c>
      <c r="AS89" s="29"/>
      <c r="AT89" s="5">
        <f>'5.8 Other vertical infra'!AR89</f>
        <v>1040</v>
      </c>
      <c r="AU89" s="5"/>
      <c r="AV89" s="5"/>
      <c r="AX89" s="20"/>
    </row>
    <row r="90" spans="1:50">
      <c r="A90" s="4">
        <f t="shared" si="1"/>
        <v>1952</v>
      </c>
      <c r="B90" s="5">
        <f>'5.1 Land transport - Road'!AB90</f>
        <v>13629.500459999999</v>
      </c>
      <c r="C90" s="5">
        <f>'5.1 Land transport - Road'!AC90</f>
        <v>62284.676679999997</v>
      </c>
      <c r="D90" s="5">
        <f>'5.1 Land transport - Road'!AD90</f>
        <v>11835.086359999999</v>
      </c>
      <c r="E90" s="5">
        <f>'5.1 Land transport - Road'!AE90</f>
        <v>221323.50960000002</v>
      </c>
      <c r="F90" s="5">
        <f>'5.1 Land transport - Road'!AF90</f>
        <v>20475.632819999999</v>
      </c>
      <c r="G90" s="5">
        <f>'5.1 Land transport - Road'!AG90</f>
        <v>8502.1432199999999</v>
      </c>
      <c r="H90" s="5"/>
      <c r="I90" s="5">
        <f>'5.1 Land transport - Road'!AI90</f>
        <v>509159</v>
      </c>
      <c r="J90" s="54">
        <f>'5.1 Land transport - Road'!AM90</f>
        <v>5</v>
      </c>
      <c r="K90" s="5">
        <f>'5.1 Land transport - Road'!AJ90</f>
        <v>677.39051383399215</v>
      </c>
      <c r="L90" s="5">
        <f>'5.2 Land transport - Rail'!U90</f>
        <v>5695.4542599999995</v>
      </c>
      <c r="M90" s="5"/>
      <c r="N90" s="5">
        <f>'5.3 Electricity and gas'!Y90</f>
        <v>616.1</v>
      </c>
      <c r="O90" s="5"/>
      <c r="P90" s="5">
        <f>'5.3 Electricity and gas'!AA90</f>
        <v>70180</v>
      </c>
      <c r="Q90" s="5"/>
      <c r="R90" s="53"/>
      <c r="S90" s="53"/>
      <c r="T90" s="5"/>
      <c r="U90" s="5">
        <f>'5.5 Telecommunications'!AF90</f>
        <v>394566</v>
      </c>
      <c r="V90" s="5"/>
      <c r="W90" s="5">
        <f>'5.5 Telecommunications'!AH90</f>
        <v>58348</v>
      </c>
      <c r="X90" s="5"/>
      <c r="Y90" s="5"/>
      <c r="Z90" s="5"/>
      <c r="AA90" s="5"/>
      <c r="AB90" s="5"/>
      <c r="AC90" s="29"/>
      <c r="AD90" s="29">
        <f>'5.6 Health - Hospitals'!U90</f>
        <v>14288</v>
      </c>
      <c r="AE90" s="29"/>
      <c r="AF90" s="29"/>
      <c r="AG90" s="29">
        <f>'5.6 Health - Hospitals'!X90</f>
        <v>16531</v>
      </c>
      <c r="AH90" s="29"/>
      <c r="AI90" s="29"/>
      <c r="AJ90" s="29"/>
      <c r="AK90" s="29">
        <f>'5.7 Education'!AD90</f>
        <v>339560</v>
      </c>
      <c r="AL90" s="29">
        <f>'5.7 Education'!AE90</f>
        <v>61094</v>
      </c>
      <c r="AM90" s="29">
        <f>'5.7 Education'!AG90</f>
        <v>12935</v>
      </c>
      <c r="AN90" s="29"/>
      <c r="AO90" s="29">
        <f>'5.7 Education'!AI90</f>
        <v>2357</v>
      </c>
      <c r="AP90" s="29">
        <f>'5.7 Education'!AJ90</f>
        <v>278</v>
      </c>
      <c r="AQ90" s="29">
        <f>'5.7 Education'!AM90</f>
        <v>2635</v>
      </c>
      <c r="AR90" s="29">
        <f>'5.8 Other vertical infra'!AO90</f>
        <v>33600</v>
      </c>
      <c r="AS90" s="29"/>
      <c r="AT90" s="5">
        <f>'5.8 Other vertical infra'!AR90</f>
        <v>1083</v>
      </c>
      <c r="AU90" s="5"/>
      <c r="AV90" s="5"/>
      <c r="AX90" s="20"/>
    </row>
    <row r="91" spans="1:50">
      <c r="A91" s="4">
        <f t="shared" si="1"/>
        <v>1953</v>
      </c>
      <c r="B91" s="5">
        <f>'5.1 Land transport - Road'!AB91</f>
        <v>14421.29574</v>
      </c>
      <c r="C91" s="5">
        <f>'5.1 Land transport - Road'!AC91</f>
        <v>63564.101979999999</v>
      </c>
      <c r="D91" s="5">
        <f>'5.1 Land transport - Road'!AD91</f>
        <v>11273.4267</v>
      </c>
      <c r="E91" s="5">
        <f>'5.1 Land transport - Road'!AE91</f>
        <v>234344.5656</v>
      </c>
      <c r="F91" s="5">
        <f>'5.1 Land transport - Road'!AF91</f>
        <v>20657.488239999999</v>
      </c>
      <c r="G91" s="5">
        <f>'5.1 Land transport - Road'!AG91</f>
        <v>8535.9393600000003</v>
      </c>
      <c r="H91" s="5"/>
      <c r="I91" s="5">
        <f>'5.1 Land transport - Road'!AI91</f>
        <v>550762</v>
      </c>
      <c r="J91" s="54">
        <f>'5.1 Land transport - Road'!AM91</f>
        <v>5.4</v>
      </c>
      <c r="K91" s="5">
        <f>'5.1 Land transport - Road'!AJ91</f>
        <v>729.6723320158103</v>
      </c>
      <c r="L91" s="5">
        <f>'5.2 Land transport - Rail'!U91</f>
        <v>5689.0168999999996</v>
      </c>
      <c r="M91" s="5"/>
      <c r="N91" s="5">
        <f>'5.3 Electricity and gas'!Y91</f>
        <v>702</v>
      </c>
      <c r="O91" s="5"/>
      <c r="P91" s="5">
        <f>'5.3 Electricity and gas'!AA91</f>
        <v>73642</v>
      </c>
      <c r="Q91" s="5"/>
      <c r="R91" s="53"/>
      <c r="S91" s="53"/>
      <c r="T91" s="5"/>
      <c r="U91" s="5">
        <f>'5.5 Telecommunications'!AF91</f>
        <v>425186</v>
      </c>
      <c r="V91" s="5"/>
      <c r="W91" s="5">
        <f>'5.5 Telecommunications'!AH91</f>
        <v>54946</v>
      </c>
      <c r="X91" s="5"/>
      <c r="Y91" s="5"/>
      <c r="Z91" s="5"/>
      <c r="AA91" s="5"/>
      <c r="AB91" s="5"/>
      <c r="AC91" s="29"/>
      <c r="AD91" s="29">
        <f>'5.6 Health - Hospitals'!U91</f>
        <v>14388</v>
      </c>
      <c r="AE91" s="29"/>
      <c r="AF91" s="29"/>
      <c r="AG91" s="29">
        <f>'5.6 Health - Hospitals'!X91</f>
        <v>16600</v>
      </c>
      <c r="AH91" s="29"/>
      <c r="AI91" s="29"/>
      <c r="AJ91" s="29"/>
      <c r="AK91" s="29">
        <f>'5.7 Education'!AD91</f>
        <v>357892</v>
      </c>
      <c r="AL91" s="29">
        <f>'5.7 Education'!AE91</f>
        <v>66996</v>
      </c>
      <c r="AM91" s="29">
        <f>'5.7 Education'!AG91</f>
        <v>13095</v>
      </c>
      <c r="AN91" s="29"/>
      <c r="AO91" s="29">
        <f>'5.7 Education'!AI91</f>
        <v>2373</v>
      </c>
      <c r="AP91" s="29">
        <f>'5.7 Education'!AJ91</f>
        <v>285</v>
      </c>
      <c r="AQ91" s="29">
        <f>'5.7 Education'!AM91</f>
        <v>2658</v>
      </c>
      <c r="AR91" s="29">
        <f>'5.8 Other vertical infra'!AO91</f>
        <v>32700</v>
      </c>
      <c r="AS91" s="29"/>
      <c r="AT91" s="5">
        <f>'5.8 Other vertical infra'!AR91</f>
        <v>1088</v>
      </c>
      <c r="AU91" s="5"/>
      <c r="AV91" s="5"/>
      <c r="AX91" s="20"/>
    </row>
    <row r="92" spans="1:50">
      <c r="A92" s="4">
        <f t="shared" si="1"/>
        <v>1954</v>
      </c>
      <c r="B92" s="5">
        <f>'5.1 Land transport - Road'!AB92</f>
        <v>15047.329</v>
      </c>
      <c r="C92" s="5">
        <f>'5.1 Land transport - Road'!AC92</f>
        <v>63313.04494</v>
      </c>
      <c r="D92" s="5">
        <f>'5.1 Land transport - Road'!AD92</f>
        <v>11069.04052</v>
      </c>
      <c r="E92" s="5">
        <f>'5.1 Land transport - Road'!AE92</f>
        <v>236093.20320000002</v>
      </c>
      <c r="F92" s="5">
        <f>'5.1 Land transport - Road'!AF92</f>
        <v>20581.849259999999</v>
      </c>
      <c r="G92" s="5">
        <f>'5.1 Land transport - Road'!AG92</f>
        <v>8669.8702340248656</v>
      </c>
      <c r="H92" s="5">
        <f>'5.1 Land transport - Road'!AH92</f>
        <v>8.368567999999998</v>
      </c>
      <c r="I92" s="5">
        <f>'5.1 Land transport - Road'!AI92</f>
        <v>578459</v>
      </c>
      <c r="J92" s="54">
        <f>'5.1 Land transport - Road'!AM92</f>
        <v>5.7</v>
      </c>
      <c r="K92" s="5">
        <f>'5.1 Land transport - Road'!AJ92</f>
        <v>782.40877470355736</v>
      </c>
      <c r="L92" s="5">
        <f>'5.2 Land transport - Rail'!U92</f>
        <v>5639.1273600000004</v>
      </c>
      <c r="M92" s="5"/>
      <c r="N92" s="5">
        <f>'5.3 Electricity and gas'!Y92</f>
        <v>764.9</v>
      </c>
      <c r="O92" s="5"/>
      <c r="P92" s="5">
        <f>'5.3 Electricity and gas'!AA92</f>
        <v>77721</v>
      </c>
      <c r="Q92" s="5"/>
      <c r="R92" s="53"/>
      <c r="S92" s="53"/>
      <c r="T92" s="5"/>
      <c r="U92" s="5">
        <f>'5.5 Telecommunications'!AF92</f>
        <v>456289</v>
      </c>
      <c r="V92" s="5"/>
      <c r="W92" s="5">
        <f>'5.5 Telecommunications'!AH92</f>
        <v>43303</v>
      </c>
      <c r="X92" s="5"/>
      <c r="Y92" s="5"/>
      <c r="Z92" s="5"/>
      <c r="AA92" s="5"/>
      <c r="AB92" s="5"/>
      <c r="AC92" s="29"/>
      <c r="AD92" s="29">
        <f>'5.6 Health - Hospitals'!U92</f>
        <v>14434</v>
      </c>
      <c r="AE92" s="29"/>
      <c r="AF92" s="29"/>
      <c r="AG92" s="29">
        <f>'5.6 Health - Hospitals'!X92</f>
        <v>16715</v>
      </c>
      <c r="AH92" s="29"/>
      <c r="AI92" s="29"/>
      <c r="AJ92" s="29"/>
      <c r="AK92" s="29">
        <f>'5.7 Education'!AD92</f>
        <v>373270</v>
      </c>
      <c r="AL92" s="29">
        <f>'5.7 Education'!AE92</f>
        <v>74816</v>
      </c>
      <c r="AM92" s="29">
        <f>'5.7 Education'!AG92</f>
        <v>13138</v>
      </c>
      <c r="AN92" s="29"/>
      <c r="AO92" s="29">
        <f>'5.7 Education'!AI92</f>
        <v>2394</v>
      </c>
      <c r="AP92" s="29">
        <f>'5.7 Education'!AJ92</f>
        <v>296</v>
      </c>
      <c r="AQ92" s="29">
        <f>'5.7 Education'!AM92</f>
        <v>2690</v>
      </c>
      <c r="AR92" s="29">
        <f>'5.8 Other vertical infra'!AO92</f>
        <v>33600</v>
      </c>
      <c r="AS92" s="29"/>
      <c r="AT92" s="5">
        <f>'5.8 Other vertical infra'!AR92</f>
        <v>1196</v>
      </c>
      <c r="AU92" s="5"/>
      <c r="AV92" s="5"/>
      <c r="AX92" s="20"/>
    </row>
    <row r="93" spans="1:50">
      <c r="A93" s="4">
        <f t="shared" si="1"/>
        <v>1955</v>
      </c>
      <c r="B93" s="5">
        <f>'5.1 Land transport - Road'!AB93</f>
        <v>16711.386559999999</v>
      </c>
      <c r="C93" s="5">
        <f>'5.1 Land transport - Road'!AC93</f>
        <v>62616.200720000001</v>
      </c>
      <c r="D93" s="5">
        <f>'5.1 Land transport - Road'!AD93</f>
        <v>10985.35484</v>
      </c>
      <c r="E93" s="5">
        <f>'5.1 Land transport - Road'!AE93</f>
        <v>232650.4872</v>
      </c>
      <c r="F93" s="5">
        <f>'5.1 Land transport - Road'!AF93</f>
        <v>20562.537179999999</v>
      </c>
      <c r="G93" s="5">
        <f>'5.1 Land transport - Road'!AG93</f>
        <v>9070.0964131284127</v>
      </c>
      <c r="H93" s="5">
        <f>'5.1 Land transport - Road'!AH93</f>
        <v>17.863674</v>
      </c>
      <c r="I93" s="5">
        <f>'5.1 Land transport - Road'!AI93</f>
        <v>624951</v>
      </c>
      <c r="J93" s="54">
        <f>'5.1 Land transport - Road'!AM93</f>
        <v>6.2</v>
      </c>
      <c r="K93" s="5">
        <f>'5.1 Land transport - Road'!AJ93</f>
        <v>841.0553359683795</v>
      </c>
      <c r="L93" s="5">
        <f>'5.2 Land transport - Rail'!U93</f>
        <v>5614.9872599999999</v>
      </c>
      <c r="M93" s="5"/>
      <c r="N93" s="5">
        <f>'5.3 Electricity and gas'!Y93</f>
        <v>864.6</v>
      </c>
      <c r="O93" s="5"/>
      <c r="P93" s="5">
        <f>'5.3 Electricity and gas'!AA93</f>
        <v>81551</v>
      </c>
      <c r="Q93" s="5"/>
      <c r="R93" s="53"/>
      <c r="S93" s="53"/>
      <c r="T93" s="5"/>
      <c r="U93" s="5">
        <f>'5.5 Telecommunications'!AF93</f>
        <v>496293</v>
      </c>
      <c r="V93" s="5"/>
      <c r="W93" s="5">
        <f>'5.5 Telecommunications'!AH93</f>
        <v>33344</v>
      </c>
      <c r="X93" s="5"/>
      <c r="Y93" s="5"/>
      <c r="Z93" s="5"/>
      <c r="AA93" s="5"/>
      <c r="AB93" s="5"/>
      <c r="AC93" s="29"/>
      <c r="AD93" s="29">
        <f>'5.6 Health - Hospitals'!U93</f>
        <v>14550</v>
      </c>
      <c r="AE93" s="29"/>
      <c r="AF93" s="29"/>
      <c r="AG93" s="29">
        <f>'5.6 Health - Hospitals'!X93</f>
        <v>16878</v>
      </c>
      <c r="AH93" s="29"/>
      <c r="AI93" s="29"/>
      <c r="AJ93" s="29"/>
      <c r="AK93" s="29">
        <f>'5.7 Education'!AD93</f>
        <v>381488</v>
      </c>
      <c r="AL93" s="29">
        <f>'5.7 Education'!AE93</f>
        <v>80895</v>
      </c>
      <c r="AM93" s="29">
        <f>'5.7 Education'!AG93</f>
        <v>13178</v>
      </c>
      <c r="AN93" s="29"/>
      <c r="AO93" s="29">
        <f>'5.7 Education'!AI93</f>
        <v>2423</v>
      </c>
      <c r="AP93" s="29">
        <f>'5.7 Education'!AJ93</f>
        <v>314</v>
      </c>
      <c r="AQ93" s="29">
        <f>'5.7 Education'!AM93</f>
        <v>2737</v>
      </c>
      <c r="AR93" s="29">
        <f>'5.8 Other vertical infra'!AO93</f>
        <v>35000</v>
      </c>
      <c r="AS93" s="29"/>
      <c r="AT93" s="5">
        <f>'5.8 Other vertical infra'!AR93</f>
        <v>1118</v>
      </c>
      <c r="AU93" s="5"/>
      <c r="AV93" s="5"/>
      <c r="AX93" s="20"/>
    </row>
    <row r="94" spans="1:50">
      <c r="A94" s="4">
        <f t="shared" si="1"/>
        <v>1956</v>
      </c>
      <c r="B94" s="5">
        <f>'5.1 Land transport - Road'!AB94</f>
        <v>17977.937139999998</v>
      </c>
      <c r="C94" s="5">
        <f>'5.1 Land transport - Road'!AC94</f>
        <v>61842.108180000003</v>
      </c>
      <c r="D94" s="5">
        <f>'5.1 Land transport - Road'!AD94</f>
        <v>10603.94126</v>
      </c>
      <c r="E94" s="5">
        <f>'5.1 Land transport - Road'!AE94</f>
        <v>234339.99360000002</v>
      </c>
      <c r="F94" s="5">
        <f>'5.1 Land transport - Road'!AF94</f>
        <v>20546.443780000001</v>
      </c>
      <c r="G94" s="5">
        <f>'5.1 Land transport - Road'!AG94</f>
        <v>9374.3779602550803</v>
      </c>
      <c r="H94" s="5">
        <f>'5.1 Land transport - Road'!AH94</f>
        <v>40.877235999999996</v>
      </c>
      <c r="I94" s="5">
        <f>'5.1 Land transport - Road'!AI94</f>
        <v>677322</v>
      </c>
      <c r="J94" s="54">
        <f>'5.1 Land transport - Road'!AM94</f>
        <v>6.6</v>
      </c>
      <c r="K94" s="5">
        <f>'5.1 Land transport - Road'!AJ94</f>
        <v>912.43138339920938</v>
      </c>
      <c r="L94" s="5">
        <f>'5.2 Land transport - Rail'!U94</f>
        <v>5507.1614799999998</v>
      </c>
      <c r="M94" s="5"/>
      <c r="N94" s="5">
        <f>'5.3 Electricity and gas'!Y94</f>
        <v>940.2</v>
      </c>
      <c r="O94" s="5"/>
      <c r="P94" s="5">
        <f>'5.3 Electricity and gas'!AA94</f>
        <v>85671</v>
      </c>
      <c r="Q94" s="5"/>
      <c r="R94" s="53">
        <f>'5.4 Water and waste'!AD94</f>
        <v>456195.91314416629</v>
      </c>
      <c r="S94" s="53">
        <f>'5.4 Water and waste'!AE94</f>
        <v>484364.5618094423</v>
      </c>
      <c r="T94" s="5"/>
      <c r="U94" s="5">
        <f>'5.5 Telecommunications'!AF94</f>
        <v>534501</v>
      </c>
      <c r="V94" s="5"/>
      <c r="W94" s="5">
        <f>'5.5 Telecommunications'!AH94</f>
        <v>33862</v>
      </c>
      <c r="X94" s="5"/>
      <c r="Y94" s="5"/>
      <c r="Z94" s="5"/>
      <c r="AA94" s="5"/>
      <c r="AB94" s="5"/>
      <c r="AC94" s="29"/>
      <c r="AD94" s="29">
        <f>'5.6 Health - Hospitals'!U94</f>
        <v>14986</v>
      </c>
      <c r="AE94" s="29"/>
      <c r="AF94" s="29"/>
      <c r="AG94" s="29">
        <f>'5.6 Health - Hospitals'!X94</f>
        <v>17345</v>
      </c>
      <c r="AH94" s="29"/>
      <c r="AI94" s="29"/>
      <c r="AJ94" s="29"/>
      <c r="AK94" s="29">
        <f>'5.7 Education'!AD94</f>
        <v>398075</v>
      </c>
      <c r="AL94" s="29">
        <f>'5.7 Education'!AE94</f>
        <v>85332</v>
      </c>
      <c r="AM94" s="29">
        <f>'5.7 Education'!AG94</f>
        <v>13456</v>
      </c>
      <c r="AN94" s="29"/>
      <c r="AO94" s="29">
        <f>'5.7 Education'!AI94</f>
        <v>2432</v>
      </c>
      <c r="AP94" s="29">
        <f>'5.7 Education'!AJ94</f>
        <v>324</v>
      </c>
      <c r="AQ94" s="29">
        <f>'5.7 Education'!AM94</f>
        <v>2756</v>
      </c>
      <c r="AR94" s="29">
        <f>'5.8 Other vertical infra'!AO94</f>
        <v>35700</v>
      </c>
      <c r="AS94" s="29"/>
      <c r="AT94" s="5">
        <f>'5.8 Other vertical infra'!AR94</f>
        <v>1362</v>
      </c>
      <c r="AU94" s="5"/>
      <c r="AV94" s="5"/>
      <c r="AX94" s="20"/>
    </row>
    <row r="95" spans="1:50">
      <c r="A95" s="4">
        <f t="shared" si="1"/>
        <v>1957</v>
      </c>
      <c r="B95" s="5">
        <f>'5.1 Land transport - Road'!AB95</f>
        <v>19477.84202</v>
      </c>
      <c r="C95" s="5">
        <f>'5.1 Land transport - Road'!AC95</f>
        <v>60350.25</v>
      </c>
      <c r="D95" s="5">
        <f>'5.1 Land transport - Road'!AD95</f>
        <v>10433.35122</v>
      </c>
      <c r="E95" s="5">
        <f>'5.1 Land transport - Road'!AE95</f>
        <v>235981.0368</v>
      </c>
      <c r="F95" s="5">
        <f>'5.1 Land transport - Road'!AF95</f>
        <v>21063.04192</v>
      </c>
      <c r="G95" s="5">
        <f>'5.1 Land transport - Road'!AG95</f>
        <v>9865.0662209368256</v>
      </c>
      <c r="H95" s="5">
        <f>'5.1 Land transport - Road'!AH95</f>
        <v>40.877235999999996</v>
      </c>
      <c r="I95" s="5">
        <f>'5.1 Land transport - Road'!AI95</f>
        <v>733656</v>
      </c>
      <c r="J95" s="54">
        <f>'5.1 Land transport - Road'!AM95</f>
        <v>6.8</v>
      </c>
      <c r="K95" s="5">
        <f>'5.1 Land transport - Road'!AJ95</f>
        <v>941.07272727272732</v>
      </c>
      <c r="L95" s="5">
        <f>'5.2 Land transport - Rail'!U95</f>
        <v>5500.7241199999999</v>
      </c>
      <c r="M95" s="5"/>
      <c r="N95" s="5">
        <f>'5.3 Electricity and gas'!Y95</f>
        <v>1205.2</v>
      </c>
      <c r="O95" s="5"/>
      <c r="P95" s="5">
        <f>'5.3 Electricity and gas'!AA95</f>
        <v>90101</v>
      </c>
      <c r="Q95" s="5"/>
      <c r="R95" s="53"/>
      <c r="S95" s="53"/>
      <c r="T95" s="5"/>
      <c r="U95" s="5">
        <f>'5.5 Telecommunications'!AF95</f>
        <v>568339</v>
      </c>
      <c r="V95" s="5"/>
      <c r="W95" s="5">
        <f>'5.5 Telecommunications'!AH95</f>
        <v>35330</v>
      </c>
      <c r="X95" s="5"/>
      <c r="Y95" s="5"/>
      <c r="Z95" s="5"/>
      <c r="AA95" s="5"/>
      <c r="AB95" s="5"/>
      <c r="AC95" s="29"/>
      <c r="AD95" s="29">
        <f>'5.6 Health - Hospitals'!U95</f>
        <v>14986</v>
      </c>
      <c r="AE95" s="29"/>
      <c r="AF95" s="29"/>
      <c r="AG95" s="29">
        <f>'5.6 Health - Hospitals'!X95</f>
        <v>17411</v>
      </c>
      <c r="AH95" s="29"/>
      <c r="AI95" s="29"/>
      <c r="AJ95" s="29"/>
      <c r="AK95" s="29">
        <f>'5.7 Education'!AD95</f>
        <v>411868</v>
      </c>
      <c r="AL95" s="29">
        <f>'5.7 Education'!AE95</f>
        <v>89198</v>
      </c>
      <c r="AM95" s="29">
        <f>'5.7 Education'!AG95</f>
        <v>14257</v>
      </c>
      <c r="AN95" s="29"/>
      <c r="AO95" s="29">
        <f>'5.7 Education'!AI95</f>
        <v>2447</v>
      </c>
      <c r="AP95" s="29">
        <f>'5.7 Education'!AJ95</f>
        <v>335</v>
      </c>
      <c r="AQ95" s="29">
        <f>'5.7 Education'!AM95</f>
        <v>2782</v>
      </c>
      <c r="AR95" s="29">
        <f>'5.8 Other vertical infra'!AO95</f>
        <v>36900</v>
      </c>
      <c r="AS95" s="29"/>
      <c r="AT95" s="5">
        <f>'5.8 Other vertical infra'!AR95</f>
        <v>1474</v>
      </c>
      <c r="AU95" s="5"/>
      <c r="AV95" s="5"/>
      <c r="AX95" s="20"/>
    </row>
    <row r="96" spans="1:50">
      <c r="A96" s="4">
        <f t="shared" si="1"/>
        <v>1958</v>
      </c>
      <c r="B96" s="5">
        <f>'5.1 Land transport - Road'!AB96</f>
        <v>21195.007799999999</v>
      </c>
      <c r="C96" s="5">
        <f>'5.1 Land transport - Road'!AC96</f>
        <v>59346.021840000001</v>
      </c>
      <c r="D96" s="5">
        <f>'5.1 Land transport - Road'!AD96</f>
        <v>10022.969520000001</v>
      </c>
      <c r="E96" s="5">
        <f>'5.1 Land transport - Road'!AE96</f>
        <v>240227.20560000002</v>
      </c>
      <c r="F96" s="5">
        <f>'5.1 Land transport - Road'!AF96</f>
        <v>21066.260600000001</v>
      </c>
      <c r="G96" s="5">
        <f>'5.1 Land transport - Road'!AG96</f>
        <v>10283.698104950223</v>
      </c>
      <c r="H96" s="5">
        <f>'5.1 Land transport - Road'!AH96</f>
        <v>48.280200000000001</v>
      </c>
      <c r="I96" s="5">
        <f>'5.1 Land transport - Road'!AI96</f>
        <v>776127</v>
      </c>
      <c r="J96" s="54">
        <f>'5.1 Land transport - Road'!AM96</f>
        <v>7.1</v>
      </c>
      <c r="K96" s="5">
        <f>'5.1 Land transport - Road'!AJ96</f>
        <v>986.5351778656127</v>
      </c>
      <c r="L96" s="5">
        <f>'5.2 Land transport - Rail'!U96</f>
        <v>5577.9724399999996</v>
      </c>
      <c r="M96" s="5"/>
      <c r="N96" s="5">
        <f>'5.3 Electricity and gas'!Y96</f>
        <v>1201</v>
      </c>
      <c r="O96" s="5"/>
      <c r="P96" s="5">
        <f>'5.3 Electricity and gas'!AA96</f>
        <v>94041</v>
      </c>
      <c r="Q96" s="5"/>
      <c r="R96" s="53"/>
      <c r="S96" s="53"/>
      <c r="T96" s="5"/>
      <c r="U96" s="5">
        <f>'5.5 Telecommunications'!AF96</f>
        <v>605224</v>
      </c>
      <c r="V96" s="5"/>
      <c r="W96" s="5">
        <f>'5.5 Telecommunications'!AH96</f>
        <v>34501</v>
      </c>
      <c r="X96" s="5"/>
      <c r="Y96" s="5"/>
      <c r="Z96" s="5"/>
      <c r="AA96" s="5"/>
      <c r="AB96" s="5"/>
      <c r="AC96" s="29"/>
      <c r="AD96" s="29">
        <f>'5.6 Health - Hospitals'!U96</f>
        <v>15271</v>
      </c>
      <c r="AE96" s="29"/>
      <c r="AF96" s="29"/>
      <c r="AG96" s="29">
        <f>'5.6 Health - Hospitals'!X96</f>
        <v>17797</v>
      </c>
      <c r="AH96" s="29"/>
      <c r="AI96" s="29"/>
      <c r="AJ96" s="29"/>
      <c r="AK96" s="29">
        <f>'5.7 Education'!AD96</f>
        <v>429379</v>
      </c>
      <c r="AL96" s="29">
        <f>'5.7 Education'!AE96</f>
        <v>94256</v>
      </c>
      <c r="AM96" s="29">
        <f>'5.7 Education'!AG96</f>
        <v>15687</v>
      </c>
      <c r="AN96" s="29"/>
      <c r="AO96" s="29">
        <f>'5.7 Education'!AI96</f>
        <v>2479</v>
      </c>
      <c r="AP96" s="29">
        <f>'5.7 Education'!AJ96</f>
        <v>345</v>
      </c>
      <c r="AQ96" s="29">
        <f>'5.7 Education'!AM96</f>
        <v>2824</v>
      </c>
      <c r="AR96" s="29">
        <f>'5.8 Other vertical infra'!AO96</f>
        <v>37400</v>
      </c>
      <c r="AS96" s="29"/>
      <c r="AT96" s="5">
        <f>'5.8 Other vertical infra'!AR96</f>
        <v>1642</v>
      </c>
      <c r="AU96" s="5"/>
      <c r="AV96" s="5"/>
      <c r="AX96" s="20"/>
    </row>
    <row r="97" spans="1:50">
      <c r="A97" s="4">
        <f t="shared" si="1"/>
        <v>1959</v>
      </c>
      <c r="B97" s="5">
        <f>'5.1 Land transport - Road'!AB97</f>
        <v>22683.647300000001</v>
      </c>
      <c r="C97" s="5">
        <f>'5.1 Land transport - Road'!AC97</f>
        <v>58406.167280000001</v>
      </c>
      <c r="D97" s="5">
        <f>'5.1 Land transport - Road'!AD97</f>
        <v>9842.7234399999998</v>
      </c>
      <c r="E97" s="5">
        <f>'5.1 Land transport - Road'!AE97</f>
        <v>240880.69680000001</v>
      </c>
      <c r="F97" s="5">
        <f>'5.1 Land transport - Road'!AF97</f>
        <v>21212.71054</v>
      </c>
      <c r="G97" s="5">
        <f>'5.1 Land transport - Road'!AG97</f>
        <v>10681.574619597191</v>
      </c>
      <c r="H97" s="5">
        <f>'5.1 Land transport - Road'!AH97</f>
        <v>49.165337000000001</v>
      </c>
      <c r="I97" s="5">
        <f>'5.1 Land transport - Road'!AI97</f>
        <v>808199</v>
      </c>
      <c r="J97" s="54">
        <f>'5.1 Land transport - Road'!AM97</f>
        <v>7.1</v>
      </c>
      <c r="K97" s="5">
        <f>'5.1 Land transport - Road'!AJ97</f>
        <v>993.35454545454547</v>
      </c>
      <c r="L97" s="5">
        <f>'5.2 Land transport - Rail'!U97</f>
        <v>5503.9427999999998</v>
      </c>
      <c r="M97" s="5"/>
      <c r="N97" s="5">
        <f>'5.3 Electricity and gas'!Y97</f>
        <v>1360</v>
      </c>
      <c r="O97" s="5"/>
      <c r="P97" s="5">
        <f>'5.3 Electricity and gas'!AA97</f>
        <v>97423</v>
      </c>
      <c r="Q97" s="5"/>
      <c r="R97" s="53"/>
      <c r="S97" s="53"/>
      <c r="T97" s="5"/>
      <c r="U97" s="5">
        <f>'5.5 Telecommunications'!AF97</f>
        <v>641342</v>
      </c>
      <c r="V97" s="5"/>
      <c r="W97" s="5">
        <f>'5.5 Telecommunications'!AH97</f>
        <v>32087</v>
      </c>
      <c r="X97" s="5"/>
      <c r="Y97" s="5"/>
      <c r="Z97" s="5"/>
      <c r="AA97" s="5"/>
      <c r="AB97" s="5"/>
      <c r="AC97" s="29"/>
      <c r="AD97" s="29">
        <f>'5.6 Health - Hospitals'!U97</f>
        <v>15221</v>
      </c>
      <c r="AE97" s="29"/>
      <c r="AF97" s="29"/>
      <c r="AG97" s="29">
        <f>'5.6 Health - Hospitals'!X97</f>
        <v>17801</v>
      </c>
      <c r="AH97" s="29"/>
      <c r="AI97" s="29"/>
      <c r="AJ97" s="29"/>
      <c r="AK97" s="29">
        <f>'5.7 Education'!AD97</f>
        <v>440612</v>
      </c>
      <c r="AL97" s="29">
        <f>'5.7 Education'!AE97</f>
        <v>106717</v>
      </c>
      <c r="AM97" s="29">
        <f>'5.7 Education'!AG97</f>
        <v>17258</v>
      </c>
      <c r="AN97" s="29"/>
      <c r="AO97" s="29">
        <f>'5.7 Education'!AI97</f>
        <v>2503</v>
      </c>
      <c r="AP97" s="29">
        <f>'5.7 Education'!AJ97</f>
        <v>344</v>
      </c>
      <c r="AQ97" s="29">
        <f>'5.7 Education'!AM97</f>
        <v>2847</v>
      </c>
      <c r="AR97" s="29">
        <f>'5.8 Other vertical infra'!AO97</f>
        <v>38400</v>
      </c>
      <c r="AS97" s="29"/>
      <c r="AT97" s="5">
        <f>'5.8 Other vertical infra'!AR97</f>
        <v>1714</v>
      </c>
      <c r="AU97" s="5"/>
      <c r="AV97" s="5"/>
      <c r="AX97" s="20"/>
    </row>
    <row r="98" spans="1:50">
      <c r="A98" s="4">
        <f t="shared" si="1"/>
        <v>1960</v>
      </c>
      <c r="B98" s="5">
        <f>'5.1 Land transport - Road'!AB98</f>
        <v>23644.423279999999</v>
      </c>
      <c r="C98" s="5">
        <f>'5.1 Land transport - Road'!AC98</f>
        <v>58238.795919999997</v>
      </c>
      <c r="D98" s="5">
        <f>'5.1 Land transport - Road'!AD98</f>
        <v>9676.9614199999996</v>
      </c>
      <c r="E98" s="5">
        <f>'5.1 Land transport - Road'!AE98</f>
        <v>244921.1256</v>
      </c>
      <c r="F98" s="5">
        <f>'5.1 Land transport - Road'!AF98</f>
        <v>21248.116020000001</v>
      </c>
      <c r="G98" s="5">
        <f>'5.1 Land transport - Road'!AG98</f>
        <v>10923.981669367346</v>
      </c>
      <c r="H98" s="5">
        <f>'5.1 Land transport - Road'!AH98</f>
        <v>50.372342000000003</v>
      </c>
      <c r="I98" s="5">
        <f>'5.1 Land transport - Road'!AI98</f>
        <v>846231</v>
      </c>
      <c r="J98" s="54">
        <f>'5.1 Land transport - Road'!AM98</f>
        <v>7.7</v>
      </c>
      <c r="K98" s="5">
        <f>'5.1 Land transport - Road'!AJ98</f>
        <v>1065.1852173913046</v>
      </c>
      <c r="L98" s="5">
        <f>'5.2 Land transport - Rail'!U98</f>
        <v>5368.7582400000001</v>
      </c>
      <c r="M98" s="5"/>
      <c r="N98" s="5">
        <f>'5.3 Electricity and gas'!Y98</f>
        <v>1509.4</v>
      </c>
      <c r="O98" s="5"/>
      <c r="P98" s="5">
        <f>'5.3 Electricity and gas'!AA98</f>
        <v>100294</v>
      </c>
      <c r="Q98" s="5"/>
      <c r="R98" s="53"/>
      <c r="S98" s="53"/>
      <c r="T98" s="5"/>
      <c r="U98" s="5">
        <f>'5.5 Telecommunications'!AF98</f>
        <v>686021</v>
      </c>
      <c r="V98" s="5"/>
      <c r="W98" s="5">
        <f>'5.5 Telecommunications'!AH98</f>
        <v>28711</v>
      </c>
      <c r="X98" s="5">
        <f>'5.5 Telecommunications'!AI98</f>
        <v>537035</v>
      </c>
      <c r="Y98" s="5"/>
      <c r="Z98" s="5"/>
      <c r="AA98" s="5"/>
      <c r="AB98" s="5"/>
      <c r="AC98" s="29"/>
      <c r="AD98" s="29">
        <f>'5.6 Health - Hospitals'!U98</f>
        <v>15527</v>
      </c>
      <c r="AE98" s="29"/>
      <c r="AF98" s="29"/>
      <c r="AG98" s="29">
        <f>'5.6 Health - Hospitals'!X98</f>
        <v>18189</v>
      </c>
      <c r="AH98" s="29"/>
      <c r="AI98" s="29"/>
      <c r="AJ98" s="29"/>
      <c r="AK98" s="29">
        <f>'5.7 Education'!AD98</f>
        <v>424712</v>
      </c>
      <c r="AL98" s="29">
        <f>'5.7 Education'!AE98</f>
        <v>118658</v>
      </c>
      <c r="AM98" s="29">
        <f>'5.7 Education'!AG98</f>
        <v>19718</v>
      </c>
      <c r="AN98" s="29"/>
      <c r="AO98" s="29">
        <f>'5.7 Education'!AI98</f>
        <v>2519</v>
      </c>
      <c r="AP98" s="29">
        <f>'5.7 Education'!AJ98</f>
        <v>354</v>
      </c>
      <c r="AQ98" s="29">
        <f>'5.7 Education'!AM98</f>
        <v>2873</v>
      </c>
      <c r="AR98" s="29">
        <f>'5.8 Other vertical infra'!AO98</f>
        <v>40200</v>
      </c>
      <c r="AS98" s="29"/>
      <c r="AT98" s="5">
        <f>'5.8 Other vertical infra'!AR98</f>
        <v>1777</v>
      </c>
      <c r="AU98" s="5"/>
      <c r="AV98" s="5"/>
      <c r="AX98" s="20"/>
    </row>
    <row r="99" spans="1:50">
      <c r="A99" s="4">
        <f t="shared" si="1"/>
        <v>1961</v>
      </c>
      <c r="B99" s="5">
        <f>'5.1 Land transport - Road'!AB99</f>
        <v>25411.478599999999</v>
      </c>
      <c r="C99" s="5">
        <f>'5.1 Land transport - Road'!AC99</f>
        <v>56750.156419999999</v>
      </c>
      <c r="D99" s="5">
        <f>'5.1 Land transport - Road'!AD99</f>
        <v>9788.0058800000006</v>
      </c>
      <c r="E99" s="5">
        <f>'5.1 Land transport - Road'!AE99</f>
        <v>247130.6208</v>
      </c>
      <c r="F99" s="5"/>
      <c r="G99" s="5">
        <f>'5.1 Land transport - Road'!AG99</f>
        <v>11361.940399999999</v>
      </c>
      <c r="H99" s="5">
        <f>'5.1 Land transport - Road'!AH99</f>
        <v>52.190896199999997</v>
      </c>
      <c r="I99" s="5">
        <f>'5.1 Land transport - Road'!AI99</f>
        <v>897689</v>
      </c>
      <c r="J99" s="54">
        <f>'5.1 Land transport - Road'!AM99</f>
        <v>8</v>
      </c>
      <c r="K99" s="5">
        <f>'5.1 Land transport - Road'!AJ99</f>
        <v>1115.6485375494071</v>
      </c>
      <c r="L99" s="5">
        <f>'5.2 Land transport - Rail'!U99</f>
        <v>5363.9302200000002</v>
      </c>
      <c r="M99" s="5"/>
      <c r="N99" s="5">
        <f>'5.3 Electricity and gas'!Y99</f>
        <v>1565.8</v>
      </c>
      <c r="O99" s="5"/>
      <c r="P99" s="5">
        <f>'5.3 Electricity and gas'!AA99</f>
        <v>104220</v>
      </c>
      <c r="Q99" s="5"/>
      <c r="R99" s="53">
        <f>'5.4 Water and waste'!AD99</f>
        <v>560765.29004631855</v>
      </c>
      <c r="S99" s="53">
        <f>'5.4 Water and waste'!AE99</f>
        <v>556394.74600000004</v>
      </c>
      <c r="T99" s="5"/>
      <c r="U99" s="5">
        <f>'5.5 Telecommunications'!AF99</f>
        <v>744797</v>
      </c>
      <c r="V99" s="5"/>
      <c r="W99" s="5">
        <f>'5.5 Telecommunications'!AH99</f>
        <v>27152</v>
      </c>
      <c r="X99" s="5">
        <f>'5.5 Telecommunications'!AI99</f>
        <v>537035</v>
      </c>
      <c r="Y99" s="5"/>
      <c r="Z99" s="5"/>
      <c r="AA99" s="5"/>
      <c r="AB99" s="5"/>
      <c r="AC99" s="29"/>
      <c r="AD99" s="29">
        <f>'5.6 Health - Hospitals'!U99</f>
        <v>15294</v>
      </c>
      <c r="AE99" s="29"/>
      <c r="AF99" s="29"/>
      <c r="AG99" s="29">
        <f>'5.6 Health - Hospitals'!X99</f>
        <v>18174</v>
      </c>
      <c r="AH99" s="29"/>
      <c r="AI99" s="29"/>
      <c r="AJ99" s="29"/>
      <c r="AK99" s="29">
        <f>'5.7 Education'!AD99</f>
        <v>430554</v>
      </c>
      <c r="AL99" s="29">
        <f>'5.7 Education'!AE99</f>
        <v>130384</v>
      </c>
      <c r="AM99" s="29">
        <f>'5.7 Education'!AG99</f>
        <v>20855</v>
      </c>
      <c r="AN99" s="29"/>
      <c r="AO99" s="29">
        <f>'5.7 Education'!AI99</f>
        <v>2547</v>
      </c>
      <c r="AP99" s="29">
        <f>'5.7 Education'!AJ99</f>
        <v>365</v>
      </c>
      <c r="AQ99" s="29">
        <f>'5.7 Education'!AM99</f>
        <v>2912</v>
      </c>
      <c r="AR99" s="29">
        <f>'5.8 Other vertical infra'!AO99</f>
        <v>42200</v>
      </c>
      <c r="AS99" s="29"/>
      <c r="AT99" s="5">
        <f>'5.8 Other vertical infra'!AR99</f>
        <v>1818</v>
      </c>
      <c r="AU99" s="5"/>
      <c r="AV99" s="5"/>
      <c r="AX99" s="20"/>
    </row>
    <row r="100" spans="1:50">
      <c r="A100" s="4">
        <f t="shared" si="1"/>
        <v>1962</v>
      </c>
      <c r="B100" s="5">
        <f>'5.1 Land transport - Road'!AB100</f>
        <v>27270.266299999999</v>
      </c>
      <c r="C100" s="5">
        <f>'5.1 Land transport - Road'!AC100</f>
        <v>55731.444199999998</v>
      </c>
      <c r="D100" s="5">
        <f>'5.1 Land transport - Road'!AD100</f>
        <v>9612.5878200000006</v>
      </c>
      <c r="E100" s="5">
        <f>'5.1 Land transport - Road'!AE100</f>
        <v>250288.34880000001</v>
      </c>
      <c r="F100" s="5"/>
      <c r="G100" s="5">
        <f>'5.1 Land transport - Road'!AG100</f>
        <v>11360.33106</v>
      </c>
      <c r="H100" s="5">
        <f>'5.1 Land transport - Road'!AH100</f>
        <v>56.471740600000004</v>
      </c>
      <c r="I100" s="5">
        <f>'5.1 Land transport - Road'!AI100</f>
        <v>961676</v>
      </c>
      <c r="J100" s="54">
        <f>'5.1 Land transport - Road'!AM100</f>
        <v>8.3000000000000007</v>
      </c>
      <c r="K100" s="5">
        <f>'5.1 Land transport - Road'!AJ100</f>
        <v>1150.2</v>
      </c>
      <c r="L100" s="5">
        <f>'5.2 Land transport - Rail'!U100</f>
        <v>5362.3208800000002</v>
      </c>
      <c r="M100" s="5"/>
      <c r="N100" s="5">
        <f>'5.3 Electricity and gas'!Y100</f>
        <v>1814.6</v>
      </c>
      <c r="O100" s="5"/>
      <c r="P100" s="5">
        <f>'5.3 Electricity and gas'!AA100</f>
        <v>106612</v>
      </c>
      <c r="Q100" s="5"/>
      <c r="R100" s="53"/>
      <c r="S100" s="53"/>
      <c r="T100" s="5"/>
      <c r="U100" s="5">
        <f>'5.5 Telecommunications'!AF100</f>
        <v>801875</v>
      </c>
      <c r="V100" s="5"/>
      <c r="W100" s="5">
        <f>'5.5 Telecommunications'!AH100</f>
        <v>19108</v>
      </c>
      <c r="X100" s="5">
        <f>'5.5 Telecommunications'!AI100</f>
        <v>537035</v>
      </c>
      <c r="Y100" s="5"/>
      <c r="Z100" s="5"/>
      <c r="AA100" s="5"/>
      <c r="AB100" s="5"/>
      <c r="AC100" s="29"/>
      <c r="AD100" s="29">
        <f>'5.6 Health - Hospitals'!U100</f>
        <v>15297</v>
      </c>
      <c r="AE100" s="29"/>
      <c r="AF100" s="29"/>
      <c r="AG100" s="29">
        <f>'5.6 Health - Hospitals'!X100</f>
        <v>18180</v>
      </c>
      <c r="AH100" s="29"/>
      <c r="AI100" s="29"/>
      <c r="AJ100" s="29"/>
      <c r="AK100" s="29">
        <f>'5.7 Education'!AD100</f>
        <v>439606</v>
      </c>
      <c r="AL100" s="29">
        <f>'5.7 Education'!AE100</f>
        <v>140813</v>
      </c>
      <c r="AM100" s="29">
        <f>'5.7 Education'!AG100</f>
        <v>21878</v>
      </c>
      <c r="AN100" s="37">
        <f>AL108/AL88-1</f>
        <v>2.4598079102342605</v>
      </c>
      <c r="AO100" s="29">
        <f>'5.7 Education'!AI100</f>
        <v>2551</v>
      </c>
      <c r="AP100" s="29">
        <f>'5.7 Education'!AJ100</f>
        <v>371</v>
      </c>
      <c r="AQ100" s="29">
        <f>'5.7 Education'!AM100</f>
        <v>2922</v>
      </c>
      <c r="AR100" s="29">
        <f>'5.8 Other vertical infra'!AO100</f>
        <v>43800</v>
      </c>
      <c r="AS100" s="29"/>
      <c r="AT100" s="5">
        <f>'5.8 Other vertical infra'!AR100</f>
        <v>1707</v>
      </c>
      <c r="AU100" s="5"/>
      <c r="AV100" s="5"/>
      <c r="AX100" s="20"/>
    </row>
    <row r="101" spans="1:50">
      <c r="A101" s="4">
        <f t="shared" si="1"/>
        <v>1963</v>
      </c>
      <c r="B101" s="5">
        <f>'5.1 Land transport - Road'!AB101</f>
        <v>28874.778279999999</v>
      </c>
      <c r="C101" s="5">
        <f>'5.1 Land transport - Road'!AC101</f>
        <v>54170.384400000003</v>
      </c>
      <c r="D101" s="5">
        <f>'5.1 Land transport - Road'!AD101</f>
        <v>8981.7265399999997</v>
      </c>
      <c r="E101" s="5">
        <f>'5.1 Land transport - Road'!AE101</f>
        <v>252870.61440000002</v>
      </c>
      <c r="F101" s="5"/>
      <c r="G101" s="5">
        <f>'5.1 Land transport - Road'!AG101</f>
        <v>11357.11238</v>
      </c>
      <c r="H101" s="5">
        <f>'5.1 Land transport - Road'!AH101</f>
        <v>56.471740600000004</v>
      </c>
      <c r="I101" s="5">
        <f>'5.1 Land transport - Road'!AI101</f>
        <v>1005023</v>
      </c>
      <c r="J101" s="54">
        <f>'5.1 Land transport - Road'!AM101</f>
        <v>9</v>
      </c>
      <c r="K101" s="5">
        <f>'5.1 Land transport - Road'!AJ101</f>
        <v>1241.0999999999999</v>
      </c>
      <c r="L101" s="5">
        <f>'5.2 Land transport - Rail'!U101</f>
        <v>5251.2764200000001</v>
      </c>
      <c r="M101" s="5"/>
      <c r="N101" s="5">
        <f>'5.3 Electricity and gas'!Y101</f>
        <v>1944.6</v>
      </c>
      <c r="O101" s="5"/>
      <c r="P101" s="5">
        <f>'5.3 Electricity and gas'!AA101</f>
        <v>110146</v>
      </c>
      <c r="Q101" s="5"/>
      <c r="R101" s="53"/>
      <c r="S101" s="53"/>
      <c r="T101" s="5"/>
      <c r="U101" s="5">
        <f>'5.5 Telecommunications'!AF101</f>
        <v>850572</v>
      </c>
      <c r="V101" s="5"/>
      <c r="W101" s="5">
        <f>'5.5 Telecommunications'!AH101</f>
        <v>19499</v>
      </c>
      <c r="X101" s="5">
        <f>'5.5 Telecommunications'!AI101</f>
        <v>537035</v>
      </c>
      <c r="Y101" s="5"/>
      <c r="Z101" s="5"/>
      <c r="AA101" s="5"/>
      <c r="AB101" s="5"/>
      <c r="AC101" s="29"/>
      <c r="AD101" s="29">
        <f>'5.6 Health - Hospitals'!U101</f>
        <v>15354</v>
      </c>
      <c r="AE101" s="29"/>
      <c r="AF101" s="29"/>
      <c r="AG101" s="29">
        <f>'5.6 Health - Hospitals'!X101</f>
        <v>18349</v>
      </c>
      <c r="AH101" s="29"/>
      <c r="AI101" s="29"/>
      <c r="AJ101" s="29"/>
      <c r="AK101" s="29">
        <f>'5.7 Education'!AD101</f>
        <v>448936</v>
      </c>
      <c r="AL101" s="29">
        <f>'5.7 Education'!AE101</f>
        <v>148581</v>
      </c>
      <c r="AM101" s="29">
        <f>'5.7 Education'!AG101</f>
        <v>23371</v>
      </c>
      <c r="AN101" s="29"/>
      <c r="AO101" s="29">
        <f>'5.7 Education'!AI101</f>
        <v>2555</v>
      </c>
      <c r="AP101" s="29">
        <f>'5.7 Education'!AJ101</f>
        <v>377</v>
      </c>
      <c r="AQ101" s="29">
        <f>'5.7 Education'!AM101</f>
        <v>2932</v>
      </c>
      <c r="AR101" s="29">
        <f>'5.8 Other vertical infra'!AO101</f>
        <v>43800</v>
      </c>
      <c r="AS101" s="29"/>
      <c r="AT101" s="5">
        <f>'5.8 Other vertical infra'!AR101</f>
        <v>1765</v>
      </c>
      <c r="AU101" s="5"/>
      <c r="AV101" s="5"/>
      <c r="AX101" s="20"/>
    </row>
    <row r="102" spans="1:50">
      <c r="A102" s="4">
        <f t="shared" si="1"/>
        <v>1964</v>
      </c>
      <c r="B102" s="5">
        <f>'5.1 Land transport - Road'!AB102</f>
        <v>30751.26872</v>
      </c>
      <c r="C102" s="5">
        <f>'5.1 Land transport - Road'!AC102</f>
        <v>53413.994599999998</v>
      </c>
      <c r="D102" s="5">
        <f>'5.1 Land transport - Road'!AD102</f>
        <v>8803.0897999999997</v>
      </c>
      <c r="E102" s="5">
        <f>'5.1 Land transport - Road'!AE102</f>
        <v>257544.7224</v>
      </c>
      <c r="F102" s="5"/>
      <c r="G102" s="5">
        <f>'5.1 Land transport - Road'!AG102</f>
        <v>11493.906279999999</v>
      </c>
      <c r="H102" s="5">
        <f>'5.1 Land transport - Road'!AH102</f>
        <v>63.649396999999993</v>
      </c>
      <c r="I102" s="5">
        <f>'5.1 Land transport - Road'!AI102</f>
        <v>1072071</v>
      </c>
      <c r="J102" s="54">
        <f>'5.1 Land transport - Road'!AM102</f>
        <v>9.6999999999999993</v>
      </c>
      <c r="K102" s="5">
        <f>'5.1 Land transport - Road'!AJ102</f>
        <v>1340.6</v>
      </c>
      <c r="L102" s="5">
        <f>'5.2 Land transport - Rail'!U102</f>
        <v>5254.4951000000001</v>
      </c>
      <c r="M102" s="5"/>
      <c r="N102" s="5">
        <f>'5.3 Electricity and gas'!Y102</f>
        <v>2006.3</v>
      </c>
      <c r="O102" s="5"/>
      <c r="P102" s="5">
        <f>'5.3 Electricity and gas'!AA102</f>
        <v>112635</v>
      </c>
      <c r="Q102" s="5"/>
      <c r="R102" s="53"/>
      <c r="S102" s="53"/>
      <c r="T102" s="5"/>
      <c r="U102" s="5">
        <f>'5.5 Telecommunications'!AF102</f>
        <v>901955</v>
      </c>
      <c r="V102" s="5"/>
      <c r="W102" s="5">
        <f>'5.5 Telecommunications'!AH102</f>
        <v>18694</v>
      </c>
      <c r="X102" s="5">
        <f>'5.5 Telecommunications'!AI102</f>
        <v>537035</v>
      </c>
      <c r="Y102" s="5"/>
      <c r="Z102" s="5"/>
      <c r="AA102" s="5"/>
      <c r="AB102" s="5"/>
      <c r="AC102" s="29"/>
      <c r="AD102" s="29">
        <f>'5.6 Health - Hospitals'!U102</f>
        <v>15191</v>
      </c>
      <c r="AE102" s="29"/>
      <c r="AF102" s="29"/>
      <c r="AG102" s="29">
        <f>'5.6 Health - Hospitals'!X102</f>
        <v>18268</v>
      </c>
      <c r="AH102" s="29"/>
      <c r="AI102" s="29"/>
      <c r="AJ102" s="29"/>
      <c r="AK102" s="29">
        <f>'5.7 Education'!AD102</f>
        <v>461411</v>
      </c>
      <c r="AL102" s="29">
        <f>'5.7 Education'!AE102</f>
        <v>153148</v>
      </c>
      <c r="AM102" s="29">
        <f>'5.7 Education'!AG102</f>
        <v>24951</v>
      </c>
      <c r="AN102" s="29"/>
      <c r="AO102" s="29">
        <f>'5.7 Education'!AI102</f>
        <v>2584</v>
      </c>
      <c r="AP102" s="29">
        <f>'5.7 Education'!AJ102</f>
        <v>378</v>
      </c>
      <c r="AQ102" s="29">
        <f>'5.7 Education'!AM102</f>
        <v>2962</v>
      </c>
      <c r="AR102" s="29">
        <f>'5.8 Other vertical infra'!AO102</f>
        <v>44900</v>
      </c>
      <c r="AS102" s="29"/>
      <c r="AT102" s="5">
        <f>'5.8 Other vertical infra'!AR102</f>
        <v>1689</v>
      </c>
      <c r="AU102" s="5"/>
      <c r="AV102" s="5"/>
      <c r="AX102" s="20"/>
    </row>
    <row r="103" spans="1:50">
      <c r="A103" s="4">
        <f t="shared" si="1"/>
        <v>1965</v>
      </c>
      <c r="B103" s="5">
        <f>'5.1 Land transport - Road'!AB103</f>
        <v>32396.014200000001</v>
      </c>
      <c r="C103" s="5">
        <f>'5.1 Land transport - Road'!AC103</f>
        <v>51949.495199999998</v>
      </c>
      <c r="D103" s="5">
        <f>'5.1 Land transport - Road'!AD103</f>
        <v>8629.2810800000007</v>
      </c>
      <c r="E103" s="5">
        <f>'5.1 Land transport - Road'!AE103</f>
        <v>261304.43040000001</v>
      </c>
      <c r="F103" s="5"/>
      <c r="G103" s="5">
        <f>'5.1 Land transport - Road'!AG103</f>
        <v>11481.031559999999</v>
      </c>
      <c r="H103" s="5">
        <f>'5.1 Land transport - Road'!AH103</f>
        <v>63.649396999999993</v>
      </c>
      <c r="I103" s="5">
        <f>'5.1 Land transport - Road'!AI103</f>
        <v>1151666</v>
      </c>
      <c r="J103" s="54">
        <f>'5.1 Land transport - Road'!AM103</f>
        <v>10.3</v>
      </c>
      <c r="K103" s="5">
        <f>'5.1 Land transport - Road'!AJ103</f>
        <v>1421.6</v>
      </c>
      <c r="L103" s="5">
        <f>'5.2 Land transport - Rail'!U103</f>
        <v>5236.7923600000004</v>
      </c>
      <c r="M103" s="5"/>
      <c r="N103" s="5">
        <f>'5.3 Electricity and gas'!Y103</f>
        <v>2335.8000000000002</v>
      </c>
      <c r="O103" s="5"/>
      <c r="P103" s="5">
        <f>'5.3 Electricity and gas'!AA103</f>
        <v>115526</v>
      </c>
      <c r="Q103" s="5"/>
      <c r="R103" s="53"/>
      <c r="S103" s="53"/>
      <c r="T103" s="5"/>
      <c r="U103" s="5">
        <f>'5.5 Telecommunications'!AF103</f>
        <v>962596</v>
      </c>
      <c r="V103" s="5"/>
      <c r="W103" s="5">
        <f>'5.5 Telecommunications'!AH103</f>
        <v>14456</v>
      </c>
      <c r="X103" s="5">
        <f>'5.5 Telecommunications'!AI103</f>
        <v>715000</v>
      </c>
      <c r="Y103" s="5"/>
      <c r="Z103" s="5"/>
      <c r="AA103" s="5"/>
      <c r="AB103" s="5"/>
      <c r="AC103" s="29"/>
      <c r="AD103" s="29">
        <f>'5.6 Health - Hospitals'!U103</f>
        <v>15463</v>
      </c>
      <c r="AE103" s="29"/>
      <c r="AF103" s="29"/>
      <c r="AG103" s="29">
        <f>'5.6 Health - Hospitals'!X103</f>
        <v>18670</v>
      </c>
      <c r="AH103" s="29"/>
      <c r="AI103" s="29"/>
      <c r="AJ103" s="29"/>
      <c r="AK103" s="29">
        <f>'5.7 Education'!AD103</f>
        <v>472826</v>
      </c>
      <c r="AL103" s="29">
        <f>'5.7 Education'!AE103</f>
        <v>157167</v>
      </c>
      <c r="AM103" s="29">
        <f>'5.7 Education'!AG103</f>
        <v>27792</v>
      </c>
      <c r="AN103" s="29">
        <f>'5.7 Education'!AH103</f>
        <v>51613</v>
      </c>
      <c r="AO103" s="29">
        <f>'5.7 Education'!AI103</f>
        <v>2594</v>
      </c>
      <c r="AP103" s="29">
        <f>'5.7 Education'!AJ103</f>
        <v>376</v>
      </c>
      <c r="AQ103" s="29">
        <f>'5.7 Education'!AM103</f>
        <v>2970</v>
      </c>
      <c r="AR103" s="29">
        <f>'5.8 Other vertical infra'!AO103</f>
        <v>46200</v>
      </c>
      <c r="AS103" s="29"/>
      <c r="AT103" s="5">
        <f>'5.8 Other vertical infra'!AR103</f>
        <v>1653</v>
      </c>
      <c r="AU103" s="5"/>
      <c r="AV103" s="5"/>
      <c r="AX103" s="20"/>
    </row>
    <row r="104" spans="1:50">
      <c r="A104" s="4">
        <f t="shared" si="1"/>
        <v>1966</v>
      </c>
      <c r="B104" s="5">
        <f>'5.1 Land transport - Road'!AB104</f>
        <v>34261.239260000002</v>
      </c>
      <c r="C104" s="5">
        <f>'5.1 Land transport - Road'!AC104</f>
        <v>50657.195180000002</v>
      </c>
      <c r="D104" s="5">
        <f>'5.1 Land transport - Road'!AD104</f>
        <v>8392.7080999999998</v>
      </c>
      <c r="E104" s="5">
        <f>'5.1 Land transport - Road'!AE104</f>
        <v>261402.27120000002</v>
      </c>
      <c r="F104" s="5"/>
      <c r="G104" s="5">
        <f>'5.1 Land transport - Road'!AG104</f>
        <v>11571.1546</v>
      </c>
      <c r="H104" s="5">
        <f>'5.1 Land transport - Road'!AH104</f>
        <v>74.576815600000003</v>
      </c>
      <c r="I104" s="5">
        <f>'5.1 Land transport - Road'!AI104</f>
        <v>1220336</v>
      </c>
      <c r="J104" s="54">
        <f>'5.1 Land transport - Road'!AM104</f>
        <v>10.9</v>
      </c>
      <c r="K104" s="5">
        <f>'5.1 Land transport - Road'!AJ104</f>
        <v>1517.5</v>
      </c>
      <c r="L104" s="5">
        <f>'5.2 Land transport - Rail'!U104</f>
        <v>5236.7923600000004</v>
      </c>
      <c r="M104" s="5"/>
      <c r="N104" s="5">
        <f>'5.3 Electricity and gas'!Y104</f>
        <v>2522.1</v>
      </c>
      <c r="O104" s="5"/>
      <c r="P104" s="5">
        <f>'5.3 Electricity and gas'!AA104</f>
        <v>118704</v>
      </c>
      <c r="Q104" s="5"/>
      <c r="R104" s="53">
        <f>'5.4 Water and waste'!AD104</f>
        <v>675230.82290592929</v>
      </c>
      <c r="S104" s="53">
        <f>'5.4 Water and waste'!AE104</f>
        <v>647358.01600000006</v>
      </c>
      <c r="T104" s="5"/>
      <c r="U104" s="5">
        <f>'5.5 Telecommunications'!AF104</f>
        <v>1025084</v>
      </c>
      <c r="V104" s="5"/>
      <c r="W104" s="5">
        <f>'5.5 Telecommunications'!AH104</f>
        <v>13453</v>
      </c>
      <c r="X104" s="5">
        <f>'5.5 Telecommunications'!AI104</f>
        <v>715000</v>
      </c>
      <c r="Y104" s="5"/>
      <c r="Z104" s="5"/>
      <c r="AA104" s="5"/>
      <c r="AB104" s="5"/>
      <c r="AC104" s="29"/>
      <c r="AD104" s="29">
        <f>'5.6 Health - Hospitals'!U104</f>
        <v>15917</v>
      </c>
      <c r="AE104" s="29"/>
      <c r="AF104" s="29"/>
      <c r="AG104" s="29">
        <f>'5.6 Health - Hospitals'!X104</f>
        <v>19181</v>
      </c>
      <c r="AH104" s="29"/>
      <c r="AI104" s="29"/>
      <c r="AJ104" s="29"/>
      <c r="AK104" s="29">
        <f>'5.7 Education'!AD104</f>
        <v>485966</v>
      </c>
      <c r="AL104" s="29">
        <f>'5.7 Education'!AE104</f>
        <v>161689</v>
      </c>
      <c r="AM104" s="29">
        <f>'5.7 Education'!AG104</f>
        <v>30487</v>
      </c>
      <c r="AN104" s="29">
        <f>'5.7 Education'!AH104</f>
        <v>57450</v>
      </c>
      <c r="AO104" s="29">
        <f>'5.7 Education'!AI104</f>
        <v>2605</v>
      </c>
      <c r="AP104" s="29">
        <f>'5.7 Education'!AJ104</f>
        <v>380</v>
      </c>
      <c r="AQ104" s="29">
        <f>'5.7 Education'!AM104</f>
        <v>2985</v>
      </c>
      <c r="AR104" s="29">
        <f>'5.8 Other vertical infra'!AO104</f>
        <v>47200</v>
      </c>
      <c r="AS104" s="29"/>
      <c r="AT104" s="5">
        <f>'5.8 Other vertical infra'!AR104</f>
        <v>1898</v>
      </c>
      <c r="AU104" s="5"/>
      <c r="AV104" s="5"/>
      <c r="AX104" s="20"/>
    </row>
    <row r="105" spans="1:50">
      <c r="A105" s="4">
        <f t="shared" si="1"/>
        <v>1967</v>
      </c>
      <c r="B105" s="5">
        <f>'5.1 Land transport - Road'!AB105</f>
        <v>36100.71488</v>
      </c>
      <c r="C105" s="5">
        <f>'5.1 Land transport - Road'!AC105</f>
        <v>49422.831400000003</v>
      </c>
      <c r="D105" s="5">
        <f>'5.1 Land transport - Road'!AD105</f>
        <v>8354.0839400000004</v>
      </c>
      <c r="E105" s="5">
        <f>'5.1 Land transport - Road'!AE105</f>
        <v>265297.92000000004</v>
      </c>
      <c r="F105" s="5"/>
      <c r="G105" s="5">
        <f>'5.1 Land transport - Road'!AG105</f>
        <v>11567.93592</v>
      </c>
      <c r="H105" s="5">
        <f>'5.1 Land transport - Road'!AH105</f>
        <v>83.363811999999996</v>
      </c>
      <c r="I105" s="5">
        <f>'5.1 Land transport - Road'!AI105</f>
        <v>1275074</v>
      </c>
      <c r="J105" s="54">
        <f>'5.1 Land transport - Road'!AM105</f>
        <v>11.1</v>
      </c>
      <c r="K105" s="5">
        <f>'5.1 Land transport - Road'!AJ105</f>
        <v>1544.3</v>
      </c>
      <c r="L105" s="5">
        <f>'5.2 Land transport - Rail'!U105</f>
        <v>5169.2000799999996</v>
      </c>
      <c r="M105" s="5"/>
      <c r="N105" s="5">
        <f>'5.3 Electricity and gas'!Y105</f>
        <v>2649.8</v>
      </c>
      <c r="O105" s="5"/>
      <c r="P105" s="5">
        <f>'5.3 Electricity and gas'!AA105</f>
        <v>120699</v>
      </c>
      <c r="Q105" s="5"/>
      <c r="R105" s="53"/>
      <c r="S105" s="53"/>
      <c r="T105" s="5"/>
      <c r="U105" s="5">
        <f>'5.5 Telecommunications'!AF105</f>
        <v>1085133</v>
      </c>
      <c r="V105" s="5"/>
      <c r="W105" s="5">
        <f>'5.5 Telecommunications'!AH105</f>
        <v>14083</v>
      </c>
      <c r="X105" s="5">
        <f>'5.5 Telecommunications'!AI105</f>
        <v>715000</v>
      </c>
      <c r="Y105" s="5"/>
      <c r="Z105" s="5"/>
      <c r="AA105" s="5"/>
      <c r="AB105" s="5"/>
      <c r="AC105" s="29"/>
      <c r="AD105" s="29">
        <f>'5.6 Health - Hospitals'!U105</f>
        <v>16176</v>
      </c>
      <c r="AE105" s="29"/>
      <c r="AF105" s="29"/>
      <c r="AG105" s="29">
        <f>'5.6 Health - Hospitals'!X105</f>
        <v>19498</v>
      </c>
      <c r="AH105" s="29"/>
      <c r="AI105" s="29"/>
      <c r="AJ105" s="29"/>
      <c r="AK105" s="29">
        <f>'5.7 Education'!AD105</f>
        <v>499955</v>
      </c>
      <c r="AL105" s="29">
        <f>'5.7 Education'!AE105</f>
        <v>168154</v>
      </c>
      <c r="AM105" s="29">
        <f>'5.7 Education'!AG105</f>
        <v>32824</v>
      </c>
      <c r="AN105" s="29">
        <f>'5.7 Education'!AH105</f>
        <v>60658</v>
      </c>
      <c r="AO105" s="29">
        <f>'5.7 Education'!AI105</f>
        <v>2615</v>
      </c>
      <c r="AP105" s="29">
        <f>'5.7 Education'!AJ105</f>
        <v>380</v>
      </c>
      <c r="AQ105" s="29">
        <f>'5.7 Education'!AM105</f>
        <v>2995</v>
      </c>
      <c r="AR105" s="29">
        <f>'5.8 Other vertical infra'!AO105</f>
        <v>48200</v>
      </c>
      <c r="AS105" s="29"/>
      <c r="AT105" s="5">
        <f>'5.8 Other vertical infra'!AR105</f>
        <v>1983</v>
      </c>
      <c r="AU105" s="5"/>
      <c r="AV105" s="5"/>
      <c r="AW105" s="1"/>
      <c r="AX105" s="20"/>
    </row>
    <row r="106" spans="1:50">
      <c r="A106" s="4">
        <f t="shared" si="1"/>
        <v>1968</v>
      </c>
      <c r="B106" s="5">
        <f>'5.1 Land transport - Road'!AB106</f>
        <v>37636.025240000003</v>
      </c>
      <c r="C106" s="5">
        <f>'5.1 Land transport - Road'!AC106</f>
        <v>48133.750059999998</v>
      </c>
      <c r="D106" s="5">
        <f>'5.1 Land transport - Road'!AD106</f>
        <v>8354.0839400000004</v>
      </c>
      <c r="E106" s="5">
        <f>'5.1 Land transport - Road'!AE106</f>
        <v>268432.17840000003</v>
      </c>
      <c r="F106" s="5"/>
      <c r="G106" s="5">
        <f>'5.1 Land transport - Road'!AG106</f>
        <v>11555.0612</v>
      </c>
      <c r="H106" s="5">
        <f>'5.1 Land transport - Road'!AH106</f>
        <v>89.801171999999994</v>
      </c>
      <c r="I106" s="5">
        <f>'5.1 Land transport - Road'!AI106</f>
        <v>1301691</v>
      </c>
      <c r="J106" s="54">
        <f>'5.1 Land transport - Road'!AM106</f>
        <v>11.1</v>
      </c>
      <c r="K106" s="5">
        <f>'5.1 Land transport - Road'!AJ106</f>
        <v>1566.6</v>
      </c>
      <c r="L106" s="5">
        <f>'5.2 Land transport - Rail'!U106</f>
        <v>5017.9221200000002</v>
      </c>
      <c r="M106" s="5"/>
      <c r="N106" s="5">
        <f>'5.3 Electricity and gas'!Y106</f>
        <v>2975.5</v>
      </c>
      <c r="O106" s="5"/>
      <c r="P106" s="5">
        <f>'5.3 Electricity and gas'!AA106</f>
        <v>124311</v>
      </c>
      <c r="Q106" s="5"/>
      <c r="R106" s="53"/>
      <c r="S106" s="53"/>
      <c r="T106" s="5"/>
      <c r="U106" s="5">
        <f>'5.5 Telecommunications'!AF106</f>
        <v>1119422</v>
      </c>
      <c r="V106" s="5"/>
      <c r="W106" s="5">
        <f>'5.5 Telecommunications'!AH106</f>
        <v>11639</v>
      </c>
      <c r="X106" s="5">
        <f>'5.5 Telecommunications'!AI106</f>
        <v>715000</v>
      </c>
      <c r="Y106" s="5"/>
      <c r="Z106" s="5"/>
      <c r="AA106" s="5"/>
      <c r="AB106" s="5"/>
      <c r="AC106" s="29"/>
      <c r="AD106" s="29">
        <f>'5.6 Health - Hospitals'!U106</f>
        <v>16212</v>
      </c>
      <c r="AE106" s="29"/>
      <c r="AF106" s="29"/>
      <c r="AG106" s="29">
        <f>'5.6 Health - Hospitals'!X106</f>
        <v>19587</v>
      </c>
      <c r="AH106" s="29"/>
      <c r="AI106" s="29"/>
      <c r="AJ106" s="29"/>
      <c r="AK106" s="29">
        <f>'5.7 Education'!AD106</f>
        <v>508901</v>
      </c>
      <c r="AL106" s="29">
        <f>'5.7 Education'!AE106</f>
        <v>179462</v>
      </c>
      <c r="AM106" s="29">
        <f>'5.7 Education'!AG106</f>
        <v>36402</v>
      </c>
      <c r="AN106" s="29">
        <f>'5.7 Education'!AH106</f>
        <v>66690</v>
      </c>
      <c r="AO106" s="29">
        <f>'5.7 Education'!AI106</f>
        <v>2638</v>
      </c>
      <c r="AP106" s="29">
        <f>'5.7 Education'!AJ106</f>
        <v>382</v>
      </c>
      <c r="AQ106" s="29">
        <f>'5.7 Education'!AM106</f>
        <v>3020</v>
      </c>
      <c r="AR106" s="29">
        <f>'5.8 Other vertical infra'!AO106</f>
        <v>50500</v>
      </c>
      <c r="AS106" s="29"/>
      <c r="AT106" s="5">
        <f>'5.8 Other vertical infra'!AR106</f>
        <v>2023</v>
      </c>
      <c r="AU106" s="5"/>
      <c r="AV106" s="5"/>
      <c r="AW106" s="1"/>
      <c r="AX106" s="20"/>
    </row>
    <row r="107" spans="1:50">
      <c r="A107" s="4">
        <f t="shared" si="1"/>
        <v>1969</v>
      </c>
      <c r="B107" s="5">
        <f>'5.1 Land transport - Road'!AB107</f>
        <v>39018.448299999996</v>
      </c>
      <c r="C107" s="5">
        <f>'5.1 Land transport - Road'!AC107</f>
        <v>47543.122280000003</v>
      </c>
      <c r="D107" s="5">
        <f>'5.1 Land transport - Road'!AD107</f>
        <v>7967.8423400000001</v>
      </c>
      <c r="E107" s="5">
        <f>'5.1 Land transport - Road'!AE107</f>
        <v>270369.48720000003</v>
      </c>
      <c r="F107" s="5"/>
      <c r="G107" s="5">
        <f>'5.1 Land transport - Road'!AG107</f>
        <v>11559.889219999999</v>
      </c>
      <c r="H107" s="5">
        <f>'5.1 Land transport - Road'!AH107</f>
        <v>94.468258000000006</v>
      </c>
      <c r="I107" s="5">
        <f>'5.1 Land transport - Road'!AI107</f>
        <v>1339821</v>
      </c>
      <c r="J107" s="54">
        <f>'5.1 Land transport - Road'!AM107</f>
        <v>11.7</v>
      </c>
      <c r="K107" s="5">
        <f>'5.1 Land transport - Road'!AJ107</f>
        <v>1670.2</v>
      </c>
      <c r="L107" s="5">
        <f>'5.2 Land transport - Rail'!U107</f>
        <v>4929.4084199999998</v>
      </c>
      <c r="M107" s="5"/>
      <c r="N107" s="5">
        <f>'5.3 Electricity and gas'!Y107</f>
        <v>3137.5</v>
      </c>
      <c r="O107" s="5"/>
      <c r="P107" s="5">
        <f>'5.3 Electricity and gas'!AA107</f>
        <v>126966</v>
      </c>
      <c r="Q107" s="5"/>
      <c r="R107" s="53"/>
      <c r="S107" s="53"/>
      <c r="T107" s="5"/>
      <c r="U107" s="5">
        <f>'5.5 Telecommunications'!AF107</f>
        <v>1155465</v>
      </c>
      <c r="V107" s="5"/>
      <c r="W107" s="5">
        <f>'5.5 Telecommunications'!AH107</f>
        <v>13555</v>
      </c>
      <c r="X107" s="5">
        <f>'5.5 Telecommunications'!AI107</f>
        <v>715000</v>
      </c>
      <c r="Y107" s="5"/>
      <c r="Z107" s="5"/>
      <c r="AA107" s="5"/>
      <c r="AB107" s="5"/>
      <c r="AC107" s="29"/>
      <c r="AD107" s="29">
        <f>'5.6 Health - Hospitals'!U107</f>
        <v>16262</v>
      </c>
      <c r="AE107" s="29"/>
      <c r="AF107" s="29"/>
      <c r="AG107" s="29">
        <f>'5.6 Health - Hospitals'!X107</f>
        <v>19757</v>
      </c>
      <c r="AH107" s="29"/>
      <c r="AI107" s="29"/>
      <c r="AJ107" s="29"/>
      <c r="AK107" s="29">
        <f>'5.7 Education'!AD107</f>
        <v>513712</v>
      </c>
      <c r="AL107" s="29">
        <f>'5.7 Education'!AE107</f>
        <v>183783</v>
      </c>
      <c r="AM107" s="29">
        <f>'5.7 Education'!AG107</f>
        <v>40067</v>
      </c>
      <c r="AN107" s="29">
        <f>'5.7 Education'!AH107</f>
        <v>73934</v>
      </c>
      <c r="AO107" s="29">
        <f>'5.7 Education'!AI107</f>
        <v>2603</v>
      </c>
      <c r="AP107" s="29">
        <f>'5.7 Education'!AJ107</f>
        <v>386</v>
      </c>
      <c r="AQ107" s="29">
        <f>'5.7 Education'!AM107</f>
        <v>2989</v>
      </c>
      <c r="AR107" s="29">
        <f>'5.8 Other vertical infra'!AO107</f>
        <v>51100</v>
      </c>
      <c r="AS107" s="29"/>
      <c r="AT107" s="5">
        <f>'5.8 Other vertical infra'!AR107</f>
        <v>1967</v>
      </c>
      <c r="AU107" s="5"/>
      <c r="AV107" s="5"/>
      <c r="AW107" s="1"/>
      <c r="AX107" s="20"/>
    </row>
    <row r="108" spans="1:50">
      <c r="A108" s="4">
        <f t="shared" si="1"/>
        <v>1970</v>
      </c>
      <c r="B108" s="5">
        <f>'5.1 Land transport - Road'!AB108</f>
        <v>40276.95218</v>
      </c>
      <c r="C108" s="5">
        <f>'5.1 Land transport - Road'!AC108</f>
        <v>46497.05128</v>
      </c>
      <c r="D108" s="5">
        <f>'5.1 Land transport - Road'!AD108</f>
        <v>8222.1180600000007</v>
      </c>
      <c r="E108" s="5">
        <f>'5.1 Land transport - Road'!AE108</f>
        <v>273575.37359999999</v>
      </c>
      <c r="F108" s="5"/>
      <c r="G108" s="5">
        <f>'5.1 Land transport - Road'!AG108</f>
        <v>11651.6216</v>
      </c>
      <c r="H108" s="5">
        <f>'5.1 Land transport - Road'!AH108</f>
        <v>100.47109620000001</v>
      </c>
      <c r="I108" s="5">
        <f>'5.1 Land transport - Road'!AI108</f>
        <v>1385617</v>
      </c>
      <c r="J108" s="54">
        <f>'5.1 Land transport - Road'!AM108</f>
        <v>12.1</v>
      </c>
      <c r="K108" s="5">
        <f>'5.1 Land transport - Road'!AJ108</f>
        <v>1736.2</v>
      </c>
      <c r="L108" s="5">
        <f>'5.2 Land transport - Rail'!U108</f>
        <v>4929.4084199999998</v>
      </c>
      <c r="M108" s="5"/>
      <c r="N108" s="5">
        <f>'5.3 Electricity and gas'!Y108</f>
        <v>3682.7</v>
      </c>
      <c r="O108" s="5"/>
      <c r="P108" s="5">
        <f>'5.3 Electricity and gas'!AA108</f>
        <v>129891</v>
      </c>
      <c r="Q108" s="5"/>
      <c r="R108" s="53"/>
      <c r="S108" s="53"/>
      <c r="T108" s="5"/>
      <c r="U108" s="5">
        <f>'5.5 Telecommunications'!AF108</f>
        <v>1202590</v>
      </c>
      <c r="V108" s="5"/>
      <c r="W108" s="5">
        <f>'5.5 Telecommunications'!AH108</f>
        <v>13923</v>
      </c>
      <c r="X108" s="5">
        <f>'5.5 Telecommunications'!AI108</f>
        <v>841000</v>
      </c>
      <c r="Y108" s="5"/>
      <c r="Z108" s="5"/>
      <c r="AA108" s="5"/>
      <c r="AB108" s="5"/>
      <c r="AC108" s="29"/>
      <c r="AD108" s="29">
        <f>'5.6 Health - Hospitals'!U108</f>
        <v>16753</v>
      </c>
      <c r="AE108" s="29"/>
      <c r="AF108" s="29"/>
      <c r="AG108" s="29">
        <f>'5.6 Health - Hospitals'!X108</f>
        <v>20382</v>
      </c>
      <c r="AH108" s="29"/>
      <c r="AI108" s="29"/>
      <c r="AJ108" s="29"/>
      <c r="AK108" s="29">
        <f>'5.7 Education'!AD108</f>
        <v>516364</v>
      </c>
      <c r="AL108" s="29">
        <f>'5.7 Education'!AE108</f>
        <v>186238</v>
      </c>
      <c r="AM108" s="29">
        <f>'5.7 Education'!AG108</f>
        <v>43915</v>
      </c>
      <c r="AN108" s="29">
        <f>'5.7 Education'!AH108</f>
        <v>79839</v>
      </c>
      <c r="AO108" s="29">
        <f>'5.7 Education'!AI108</f>
        <v>2595</v>
      </c>
      <c r="AP108" s="29">
        <f>'5.7 Education'!AJ108</f>
        <v>386</v>
      </c>
      <c r="AQ108" s="29">
        <f>'5.7 Education'!AM108</f>
        <v>2981</v>
      </c>
      <c r="AR108" s="29">
        <f>'5.8 Other vertical infra'!AO108</f>
        <v>51800</v>
      </c>
      <c r="AS108" s="29"/>
      <c r="AT108" s="5">
        <f>'5.8 Other vertical infra'!AR108</f>
        <v>2365</v>
      </c>
      <c r="AU108" s="5"/>
      <c r="AV108" s="5"/>
      <c r="AW108" s="1"/>
      <c r="AX108" s="20"/>
    </row>
    <row r="109" spans="1:50">
      <c r="A109" s="4">
        <f t="shared" si="1"/>
        <v>1971</v>
      </c>
      <c r="B109" s="5">
        <f>'5.1 Land transport - Road'!AB109</f>
        <v>41680.29666</v>
      </c>
      <c r="C109" s="5">
        <f>'5.1 Land transport - Road'!AC109</f>
        <v>45563.634079999996</v>
      </c>
      <c r="D109" s="5">
        <f>'5.1 Land transport - Road'!AD109</f>
        <v>8206.0246599999991</v>
      </c>
      <c r="E109" s="5">
        <f>'5.1 Land transport - Road'!AE109</f>
        <v>275059.4448</v>
      </c>
      <c r="F109" s="5"/>
      <c r="G109" s="5">
        <f>'5.1 Land transport - Road'!AG109</f>
        <v>11656.449619999999</v>
      </c>
      <c r="H109" s="5">
        <f>'5.1 Land transport - Road'!AH109</f>
        <v>105.5405172</v>
      </c>
      <c r="I109" s="5">
        <f>'5.1 Land transport - Road'!AI109</f>
        <v>1464337</v>
      </c>
      <c r="J109" s="54">
        <f>'5.1 Land transport - Road'!AM109</f>
        <v>12.6</v>
      </c>
      <c r="K109" s="5">
        <f>'5.1 Land transport - Road'!AJ109</f>
        <v>1802.1</v>
      </c>
      <c r="L109" s="5">
        <f>'5.2 Land transport - Rail'!U109</f>
        <v>4847.3320800000001</v>
      </c>
      <c r="M109" s="5"/>
      <c r="N109" s="5">
        <f>'5.3 Electricity and gas'!Y109</f>
        <v>3908.6</v>
      </c>
      <c r="O109" s="5"/>
      <c r="P109" s="5">
        <f>'5.3 Electricity and gas'!AA109</f>
        <v>132231</v>
      </c>
      <c r="Q109" s="5"/>
      <c r="R109" s="53">
        <f>'5.4 Water and waste'!AD109</f>
        <v>778641</v>
      </c>
      <c r="S109" s="53">
        <f>'5.4 Water and waste'!AE109</f>
        <v>743026.80494501721</v>
      </c>
      <c r="T109" s="5"/>
      <c r="U109" s="5">
        <f>'5.5 Telecommunications'!AF109</f>
        <v>1262427</v>
      </c>
      <c r="V109" s="5"/>
      <c r="W109" s="5">
        <f>'5.5 Telecommunications'!AH109</f>
        <v>15426</v>
      </c>
      <c r="X109" s="5">
        <f>'5.5 Telecommunications'!AI109</f>
        <v>841000</v>
      </c>
      <c r="Y109" s="5"/>
      <c r="Z109" s="5"/>
      <c r="AA109" s="5"/>
      <c r="AB109" s="5"/>
      <c r="AC109" s="29"/>
      <c r="AD109" s="29">
        <f>'5.6 Health - Hospitals'!U109</f>
        <v>16832</v>
      </c>
      <c r="AE109" s="29"/>
      <c r="AF109" s="29"/>
      <c r="AG109" s="29">
        <f>'5.6 Health - Hospitals'!X109</f>
        <v>20572</v>
      </c>
      <c r="AH109" s="29"/>
      <c r="AI109" s="29"/>
      <c r="AJ109" s="29"/>
      <c r="AK109" s="29">
        <f>'5.7 Education'!AD109</f>
        <v>518106</v>
      </c>
      <c r="AL109" s="29">
        <f>'5.7 Education'!AE109</f>
        <v>190106</v>
      </c>
      <c r="AM109" s="29">
        <f>'5.7 Education'!AG109</f>
        <v>47284</v>
      </c>
      <c r="AN109" s="29">
        <f>'5.7 Education'!AH109</f>
        <v>86708</v>
      </c>
      <c r="AO109" s="29">
        <f>'5.7 Education'!AI109</f>
        <v>2599</v>
      </c>
      <c r="AP109" s="29">
        <f>'5.7 Education'!AJ109</f>
        <v>395</v>
      </c>
      <c r="AQ109" s="29">
        <f>'5.7 Education'!AM109</f>
        <v>2994</v>
      </c>
      <c r="AR109" s="29">
        <f>'5.8 Other vertical infra'!AO109</f>
        <v>52400</v>
      </c>
      <c r="AS109" s="29"/>
      <c r="AT109" s="5">
        <f>'5.8 Other vertical infra'!AR109</f>
        <v>2636</v>
      </c>
      <c r="AU109" s="5"/>
      <c r="AV109" s="5"/>
      <c r="AW109" s="1"/>
      <c r="AX109" s="20"/>
    </row>
    <row r="110" spans="1:50">
      <c r="A110" s="4">
        <f t="shared" si="1"/>
        <v>1972</v>
      </c>
      <c r="B110" s="5">
        <f>'5.1 Land transport - Road'!AB110</f>
        <v>42829.365420000002</v>
      </c>
      <c r="C110" s="5">
        <f>'5.1 Land transport - Road'!AC110</f>
        <v>44800.806920000003</v>
      </c>
      <c r="D110" s="5">
        <f>'5.1 Land transport - Road'!AD110</f>
        <v>7790.8149400000002</v>
      </c>
      <c r="E110" s="5">
        <f>'5.1 Land transport - Road'!AE110</f>
        <v>277480.47120000003</v>
      </c>
      <c r="F110" s="5"/>
      <c r="G110" s="5">
        <f>'5.1 Land transport - Road'!AG110</f>
        <v>11651.6216</v>
      </c>
      <c r="H110" s="5">
        <f>'5.1 Land transport - Road'!AH110</f>
        <v>106.5222146</v>
      </c>
      <c r="I110" s="5">
        <f>'5.1 Land transport - Road'!AI110</f>
        <v>1550177</v>
      </c>
      <c r="J110" s="54">
        <f>'5.1 Land transport - Road'!AM110</f>
        <v>13.4</v>
      </c>
      <c r="K110" s="5">
        <f>'5.1 Land transport - Road'!AJ110</f>
        <v>1921.9</v>
      </c>
      <c r="L110" s="5">
        <f>'5.2 Land transport - Rail'!U110</f>
        <v>4807.0985799999999</v>
      </c>
      <c r="M110" s="5"/>
      <c r="N110" s="5">
        <f>'5.3 Electricity and gas'!Y110</f>
        <v>4208.6000000000004</v>
      </c>
      <c r="O110" s="5"/>
      <c r="P110" s="5">
        <f>'5.3 Electricity and gas'!AA110</f>
        <v>135898</v>
      </c>
      <c r="Q110" s="5"/>
      <c r="R110" s="53"/>
      <c r="S110" s="53"/>
      <c r="T110" s="5"/>
      <c r="U110" s="5">
        <f>'5.5 Telecommunications'!AF110</f>
        <v>1304669</v>
      </c>
      <c r="V110" s="5"/>
      <c r="W110" s="5">
        <f>'5.5 Telecommunications'!AH110</f>
        <v>13382</v>
      </c>
      <c r="X110" s="5">
        <f>'5.5 Telecommunications'!AI110</f>
        <v>841000</v>
      </c>
      <c r="Y110" s="5"/>
      <c r="Z110" s="5"/>
      <c r="AA110" s="5"/>
      <c r="AB110" s="5"/>
      <c r="AC110" s="29"/>
      <c r="AD110" s="29">
        <f>'5.6 Health - Hospitals'!U110</f>
        <v>17024</v>
      </c>
      <c r="AE110" s="29"/>
      <c r="AF110" s="29"/>
      <c r="AG110" s="29">
        <f>'5.6 Health - Hospitals'!X110</f>
        <v>20944</v>
      </c>
      <c r="AH110" s="29"/>
      <c r="AI110" s="29"/>
      <c r="AJ110" s="29"/>
      <c r="AK110" s="29">
        <f>'5.7 Education'!AD110</f>
        <v>519551</v>
      </c>
      <c r="AL110" s="29">
        <f>'5.7 Education'!AE110</f>
        <v>196655</v>
      </c>
      <c r="AM110" s="29">
        <f>'5.7 Education'!AG110</f>
        <v>49688</v>
      </c>
      <c r="AN110" s="29">
        <f>'5.7 Education'!AH110</f>
        <v>95092</v>
      </c>
      <c r="AO110" s="29">
        <f>'5.7 Education'!AI110</f>
        <v>2581</v>
      </c>
      <c r="AP110" s="29">
        <f>'5.7 Education'!AJ110</f>
        <v>392</v>
      </c>
      <c r="AQ110" s="29">
        <f>'5.7 Education'!AM110</f>
        <v>2973</v>
      </c>
      <c r="AR110" s="29">
        <f>'5.8 Other vertical infra'!AO110</f>
        <v>52300</v>
      </c>
      <c r="AS110" s="29"/>
      <c r="AT110" s="5">
        <f>'5.8 Other vertical infra'!AR110</f>
        <v>2531</v>
      </c>
      <c r="AU110" s="5"/>
      <c r="AV110" s="5"/>
      <c r="AW110" s="1"/>
      <c r="AX110" s="20"/>
    </row>
    <row r="111" spans="1:50">
      <c r="A111" s="4">
        <f t="shared" si="1"/>
        <v>1973</v>
      </c>
      <c r="B111" s="5">
        <f>'5.1 Land transport - Road'!AB111</f>
        <v>43772</v>
      </c>
      <c r="C111" s="5">
        <f>'5.1 Land transport - Road'!AC111</f>
        <v>43995</v>
      </c>
      <c r="D111" s="5">
        <f>'5.1 Land transport - Road'!AD111</f>
        <v>7633</v>
      </c>
      <c r="E111" s="5">
        <f>'5.1 Land transport - Road'!AE111</f>
        <v>277480</v>
      </c>
      <c r="F111" s="5"/>
      <c r="G111" s="5">
        <f>'5.1 Land transport - Road'!AG111</f>
        <v>11640.35622</v>
      </c>
      <c r="H111" s="5">
        <f>'5.1 Land transport - Road'!AH111</f>
        <v>114.37579379999998</v>
      </c>
      <c r="I111" s="5">
        <f>'5.1 Land transport - Road'!AI111</f>
        <v>1652958</v>
      </c>
      <c r="J111" s="54">
        <f>'5.1 Land transport - Road'!AM111</f>
        <v>14.5</v>
      </c>
      <c r="K111" s="5">
        <f>'5.1 Land transport - Road'!AJ111</f>
        <v>2105.9</v>
      </c>
      <c r="L111" s="5">
        <f>'5.2 Land transport - Rail'!U111</f>
        <v>4799.05188</v>
      </c>
      <c r="M111" s="5"/>
      <c r="N111" s="5">
        <f>'5.3 Electricity and gas'!Y111</f>
        <v>4209.2</v>
      </c>
      <c r="O111" s="5"/>
      <c r="P111" s="5"/>
      <c r="Q111" s="5">
        <f>'5.3 Electricity and gas'!AB111</f>
        <v>128605</v>
      </c>
      <c r="R111" s="53"/>
      <c r="S111" s="53"/>
      <c r="T111" s="5"/>
      <c r="U111" s="5">
        <f>'5.5 Telecommunications'!AF111</f>
        <v>1358134</v>
      </c>
      <c r="V111" s="5"/>
      <c r="W111" s="5">
        <f>'5.5 Telecommunications'!AH111</f>
        <v>15319</v>
      </c>
      <c r="X111" s="5">
        <f>'5.5 Telecommunications'!AI111</f>
        <v>841000</v>
      </c>
      <c r="Y111" s="5"/>
      <c r="Z111" s="5"/>
      <c r="AA111" s="5"/>
      <c r="AB111" s="5"/>
      <c r="AC111" s="29"/>
      <c r="AD111" s="29">
        <f>'5.6 Health - Hospitals'!U111</f>
        <v>17242</v>
      </c>
      <c r="AE111" s="29"/>
      <c r="AF111" s="29"/>
      <c r="AG111" s="29">
        <f>'5.6 Health - Hospitals'!X111</f>
        <v>21234</v>
      </c>
      <c r="AH111" s="29"/>
      <c r="AI111" s="29"/>
      <c r="AJ111" s="29"/>
      <c r="AK111" s="29">
        <f>'5.7 Education'!AD111</f>
        <v>520984</v>
      </c>
      <c r="AL111" s="29">
        <f>'5.7 Education'!AE111</f>
        <v>202179</v>
      </c>
      <c r="AM111" s="29">
        <f>'5.7 Education'!AG111</f>
        <v>50184</v>
      </c>
      <c r="AN111" s="29">
        <f>'5.7 Education'!AH111</f>
        <v>95965</v>
      </c>
      <c r="AO111" s="29">
        <f>'5.7 Education'!AI111</f>
        <v>2559</v>
      </c>
      <c r="AP111" s="29">
        <f>'5.7 Education'!AJ111</f>
        <v>393</v>
      </c>
      <c r="AQ111" s="29">
        <f>'5.7 Education'!AM111</f>
        <v>2952</v>
      </c>
      <c r="AR111" s="29">
        <f>'5.8 Other vertical infra'!AO111</f>
        <v>52500</v>
      </c>
      <c r="AS111" s="29"/>
      <c r="AT111" s="5">
        <f>'5.8 Other vertical infra'!AR111</f>
        <v>2567</v>
      </c>
      <c r="AU111" s="5"/>
      <c r="AV111" s="5"/>
      <c r="AW111" s="1"/>
      <c r="AX111" s="20"/>
    </row>
    <row r="112" spans="1:50">
      <c r="A112" s="4">
        <f t="shared" si="1"/>
        <v>1974</v>
      </c>
      <c r="B112" s="5">
        <f>'5.1 Land transport - Road'!AB112</f>
        <v>43828</v>
      </c>
      <c r="C112" s="5">
        <f>'5.1 Land transport - Road'!AC112</f>
        <v>43634</v>
      </c>
      <c r="D112" s="5">
        <f>'5.1 Land transport - Road'!AD112</f>
        <v>6670</v>
      </c>
      <c r="E112" s="5">
        <f>'5.1 Land transport - Road'!AE112</f>
        <v>277480</v>
      </c>
      <c r="F112" s="5"/>
      <c r="G112" s="5">
        <f>'5.1 Land transport - Road'!AG112</f>
        <v>11600.66106</v>
      </c>
      <c r="H112" s="5">
        <f>'5.1 Land transport - Road'!AH112</f>
        <v>114</v>
      </c>
      <c r="I112" s="5">
        <f>'5.1 Land transport - Road'!AI112</f>
        <v>1765608</v>
      </c>
      <c r="J112" s="54">
        <f>'5.1 Land transport - Road'!AM112</f>
        <v>15.8</v>
      </c>
      <c r="K112" s="5">
        <f>'5.1 Land transport - Road'!AJ112</f>
        <v>2277.5887405340454</v>
      </c>
      <c r="L112" s="5">
        <f>'5.2 Land transport - Rail'!U112</f>
        <v>4797</v>
      </c>
      <c r="M112" s="5"/>
      <c r="N112" s="5">
        <f>'5.3 Electricity and gas'!Y112</f>
        <v>4543.7</v>
      </c>
      <c r="O112" s="5"/>
      <c r="P112" s="5"/>
      <c r="Q112" s="5">
        <f>'5.3 Electricity and gas'!AB112</f>
        <v>130685</v>
      </c>
      <c r="R112" s="53"/>
      <c r="S112" s="53"/>
      <c r="T112" s="5"/>
      <c r="U112" s="5">
        <f>'5.5 Telecommunications'!AF112</f>
        <v>1444032</v>
      </c>
      <c r="V112" s="5"/>
      <c r="W112" s="5">
        <f>'5.5 Telecommunications'!AH112</f>
        <v>20904</v>
      </c>
      <c r="X112" s="5">
        <f>'5.5 Telecommunications'!AI112</f>
        <v>841000</v>
      </c>
      <c r="Y112" s="5"/>
      <c r="Z112" s="5"/>
      <c r="AA112" s="5"/>
      <c r="AB112" s="5"/>
      <c r="AC112" s="29"/>
      <c r="AD112" s="29">
        <f>'5.6 Health - Hospitals'!U112</f>
        <v>17839</v>
      </c>
      <c r="AE112" s="29"/>
      <c r="AF112" s="29"/>
      <c r="AG112" s="29">
        <f>'5.6 Health - Hospitals'!X112</f>
        <v>22103</v>
      </c>
      <c r="AH112" s="29"/>
      <c r="AI112" s="29"/>
      <c r="AJ112" s="29"/>
      <c r="AK112" s="29">
        <f>'5.7 Education'!AD112</f>
        <v>523673</v>
      </c>
      <c r="AL112" s="29">
        <f>'5.7 Education'!AE112</f>
        <v>208596</v>
      </c>
      <c r="AM112" s="29">
        <f>'5.7 Education'!AG112</f>
        <v>51126</v>
      </c>
      <c r="AN112" s="29">
        <f>'5.7 Education'!AH112</f>
        <v>94340</v>
      </c>
      <c r="AO112" s="29">
        <f>'5.7 Education'!AI112</f>
        <v>2543</v>
      </c>
      <c r="AP112" s="29">
        <f>'5.7 Education'!AJ112</f>
        <v>393</v>
      </c>
      <c r="AQ112" s="29">
        <f>'5.7 Education'!AM112</f>
        <v>2936</v>
      </c>
      <c r="AR112" s="29">
        <f>'5.8 Other vertical infra'!AO112</f>
        <v>52200</v>
      </c>
      <c r="AS112" s="29"/>
      <c r="AT112" s="5">
        <f>'5.8 Other vertical infra'!AR112</f>
        <v>2440</v>
      </c>
      <c r="AU112" s="5"/>
      <c r="AV112" s="5"/>
      <c r="AW112" s="1"/>
      <c r="AX112" s="20"/>
    </row>
    <row r="113" spans="1:50">
      <c r="A113" s="4">
        <f t="shared" si="1"/>
        <v>1975</v>
      </c>
      <c r="B113" s="5">
        <f>'5.1 Land transport - Road'!AB113</f>
        <v>45038</v>
      </c>
      <c r="C113" s="5">
        <f>'5.1 Land transport - Road'!AC113</f>
        <v>43031</v>
      </c>
      <c r="D113" s="5">
        <f>'5.1 Land transport - Road'!AD113</f>
        <v>6957</v>
      </c>
      <c r="E113" s="5">
        <f>'5.1 Land transport - Road'!AE113</f>
        <v>289184.5</v>
      </c>
      <c r="F113" s="5"/>
      <c r="G113" s="5">
        <f>'5.1 Land transport - Road'!AG113</f>
        <v>11621</v>
      </c>
      <c r="H113" s="5">
        <f>'5.1 Land transport - Road'!AH113</f>
        <v>116</v>
      </c>
      <c r="I113" s="5">
        <f>'5.1 Land transport - Road'!AI113</f>
        <v>1857377</v>
      </c>
      <c r="J113" s="54">
        <f>'5.1 Land transport - Road'!AM113</f>
        <v>16.399999999999999</v>
      </c>
      <c r="K113" s="5">
        <f>'5.1 Land transport - Road'!AJ113</f>
        <v>2335.4718438584782</v>
      </c>
      <c r="L113" s="5">
        <f>'5.2 Land transport - Rail'!U113</f>
        <v>4797</v>
      </c>
      <c r="M113" s="5"/>
      <c r="N113" s="5">
        <f>'5.3 Electricity and gas'!Y113</f>
        <v>4784.5</v>
      </c>
      <c r="O113" s="5"/>
      <c r="P113" s="5"/>
      <c r="Q113" s="5">
        <f>'5.3 Electricity and gas'!AB113</f>
        <v>134121</v>
      </c>
      <c r="R113" s="53"/>
      <c r="S113" s="53"/>
      <c r="T113" s="5"/>
      <c r="U113" s="5">
        <f>'5.5 Telecommunications'!AF113</f>
        <v>1531234</v>
      </c>
      <c r="V113" s="5"/>
      <c r="W113" s="5">
        <f>'5.5 Telecommunications'!AH113</f>
        <v>22429</v>
      </c>
      <c r="X113" s="5">
        <f>'5.5 Telecommunications'!AI113</f>
        <v>987000</v>
      </c>
      <c r="Y113" s="5"/>
      <c r="Z113" s="5"/>
      <c r="AA113" s="5"/>
      <c r="AB113" s="5"/>
      <c r="AC113" s="29"/>
      <c r="AD113" s="29">
        <f>'5.6 Health - Hospitals'!U113</f>
        <v>17940</v>
      </c>
      <c r="AE113" s="29"/>
      <c r="AF113" s="29"/>
      <c r="AG113" s="29">
        <f>'5.6 Health - Hospitals'!X113</f>
        <v>22474</v>
      </c>
      <c r="AH113" s="29"/>
      <c r="AI113" s="29"/>
      <c r="AJ113" s="29"/>
      <c r="AK113" s="29">
        <f>'5.7 Education'!AD113</f>
        <v>525323</v>
      </c>
      <c r="AL113" s="29">
        <f>'5.7 Education'!AE113</f>
        <v>219754</v>
      </c>
      <c r="AM113" s="29">
        <f>'5.7 Education'!AG113</f>
        <v>53487</v>
      </c>
      <c r="AN113" s="29">
        <f>'5.7 Education'!AH113</f>
        <v>96683</v>
      </c>
      <c r="AO113" s="29">
        <f>'5.7 Education'!AI113</f>
        <v>2543</v>
      </c>
      <c r="AP113" s="29">
        <f>'5.7 Education'!AJ113</f>
        <v>392</v>
      </c>
      <c r="AQ113" s="29">
        <f>'5.7 Education'!AM113</f>
        <v>2935</v>
      </c>
      <c r="AR113" s="29">
        <f>'5.8 Other vertical infra'!AO113</f>
        <v>51600</v>
      </c>
      <c r="AS113" s="29"/>
      <c r="AT113" s="5">
        <f>'5.8 Other vertical infra'!AR113</f>
        <v>2752</v>
      </c>
      <c r="AU113" s="5"/>
      <c r="AV113" s="5"/>
      <c r="AW113" s="1"/>
      <c r="AX113" s="20"/>
    </row>
    <row r="114" spans="1:50">
      <c r="A114" s="4">
        <f t="shared" si="1"/>
        <v>1976</v>
      </c>
      <c r="B114" s="5">
        <f>'5.1 Land transport - Road'!AB114</f>
        <v>46096</v>
      </c>
      <c r="C114" s="5">
        <f>'5.1 Land transport - Road'!AC114</f>
        <v>42903</v>
      </c>
      <c r="D114" s="5">
        <f>'5.1 Land transport - Road'!AD114</f>
        <v>7035</v>
      </c>
      <c r="E114" s="5">
        <f>'5.1 Land transport - Road'!AE114</f>
        <v>300889</v>
      </c>
      <c r="F114" s="5"/>
      <c r="G114" s="5">
        <f>'5.1 Land transport - Road'!AG114</f>
        <v>11605</v>
      </c>
      <c r="H114" s="5">
        <f>'5.1 Land transport - Road'!AH114</f>
        <v>108</v>
      </c>
      <c r="I114" s="5">
        <f>'5.1 Land transport - Road'!AI114</f>
        <v>1943181</v>
      </c>
      <c r="J114" s="54">
        <f>'5.1 Land transport - Road'!AM114</f>
        <v>16.5</v>
      </c>
      <c r="K114" s="5">
        <f>'5.1 Land transport - Road'!AJ114</f>
        <v>2347.1669010413884</v>
      </c>
      <c r="L114" s="5">
        <f>'5.2 Land transport - Rail'!U114</f>
        <v>4797</v>
      </c>
      <c r="M114" s="5"/>
      <c r="N114" s="5">
        <f>'5.3 Electricity and gas'!Y114</f>
        <v>5037.7</v>
      </c>
      <c r="O114" s="5">
        <f>'5.3 Electricity and gas'!Z114</f>
        <v>5385.9141200000004</v>
      </c>
      <c r="P114" s="5"/>
      <c r="Q114" s="5">
        <f>'5.3 Electricity and gas'!AB114</f>
        <v>138146</v>
      </c>
      <c r="R114" s="53"/>
      <c r="S114" s="53"/>
      <c r="T114" s="5"/>
      <c r="U114" s="5">
        <f>'5.5 Telecommunications'!AF114</f>
        <v>1610433</v>
      </c>
      <c r="V114" s="5"/>
      <c r="W114" s="5">
        <f>'5.5 Telecommunications'!AH114</f>
        <v>27013</v>
      </c>
      <c r="X114" s="5">
        <f>'5.5 Telecommunications'!AI114</f>
        <v>1054996</v>
      </c>
      <c r="Y114" s="5"/>
      <c r="Z114" s="5"/>
      <c r="AA114" s="5"/>
      <c r="AB114" s="5"/>
      <c r="AC114" s="29"/>
      <c r="AD114" s="29">
        <f>'5.6 Health - Hospitals'!U114</f>
        <v>17553</v>
      </c>
      <c r="AE114" s="29">
        <f>'5.6 Health - Hospitals'!V114</f>
        <v>27209</v>
      </c>
      <c r="AF114" s="29"/>
      <c r="AG114" s="29">
        <f>'5.6 Health - Hospitals'!X114</f>
        <v>22257</v>
      </c>
      <c r="AH114" s="29"/>
      <c r="AI114" s="29"/>
      <c r="AJ114" s="29"/>
      <c r="AK114" s="29">
        <f>'5.7 Education'!AD114</f>
        <v>525012</v>
      </c>
      <c r="AL114" s="29">
        <f>'5.7 Education'!AE114</f>
        <v>230291</v>
      </c>
      <c r="AM114" s="29">
        <f>'5.7 Education'!AG114</f>
        <v>58241</v>
      </c>
      <c r="AN114" s="29">
        <f>'5.7 Education'!AH114</f>
        <v>104519</v>
      </c>
      <c r="AO114" s="29">
        <f>'5.7 Education'!AI114</f>
        <v>2521</v>
      </c>
      <c r="AP114" s="29">
        <f>'5.7 Education'!AJ114</f>
        <v>397</v>
      </c>
      <c r="AQ114" s="29">
        <f>'5.7 Education'!AM114</f>
        <v>2918</v>
      </c>
      <c r="AR114" s="29">
        <f>'5.8 Other vertical infra'!AO114</f>
        <v>54200</v>
      </c>
      <c r="AS114" s="29"/>
      <c r="AT114" s="5">
        <f>'5.8 Other vertical infra'!AR114</f>
        <v>2761.8</v>
      </c>
      <c r="AU114" s="5"/>
      <c r="AV114" s="5"/>
      <c r="AW114" s="1"/>
      <c r="AX114" s="20"/>
    </row>
    <row r="115" spans="1:50">
      <c r="A115" s="4">
        <f t="shared" si="1"/>
        <v>1977</v>
      </c>
      <c r="B115" s="5">
        <f>'5.1 Land transport - Road'!AB115</f>
        <v>46381</v>
      </c>
      <c r="C115" s="5">
        <f>'5.1 Land transport - Road'!AC115</f>
        <v>43032</v>
      </c>
      <c r="D115" s="5">
        <f>'5.1 Land transport - Road'!AD115</f>
        <v>6866.5</v>
      </c>
      <c r="E115" s="5">
        <f>'5.1 Land transport - Road'!AE115</f>
        <v>300693</v>
      </c>
      <c r="F115" s="5"/>
      <c r="G115" s="5">
        <f>'5.1 Land transport - Road'!AG115</f>
        <v>11573.26203208556</v>
      </c>
      <c r="H115" s="5">
        <f>'5.1 Land transport - Road'!AH115</f>
        <v>117</v>
      </c>
      <c r="I115" s="5">
        <f>'5.1 Land transport - Road'!AI115</f>
        <v>2023621</v>
      </c>
      <c r="J115" s="54">
        <f>'5.1 Land transport - Road'!AM115</f>
        <v>16.899999999999999</v>
      </c>
      <c r="K115" s="5">
        <f>'5.1 Land transport - Road'!AJ115</f>
        <v>2378.3358004939923</v>
      </c>
      <c r="L115" s="5">
        <f>'5.2 Land transport - Rail'!U115</f>
        <v>4688</v>
      </c>
      <c r="M115" s="5"/>
      <c r="N115" s="5">
        <f>'5.3 Electricity and gas'!Y115</f>
        <v>5365.7</v>
      </c>
      <c r="O115" s="5">
        <f>'5.3 Electricity and gas'!Z115</f>
        <v>5592.6641200000004</v>
      </c>
      <c r="P115" s="5"/>
      <c r="Q115" s="5">
        <f>'5.3 Electricity and gas'!AB115</f>
        <v>139958</v>
      </c>
      <c r="R115" s="53"/>
      <c r="S115" s="53"/>
      <c r="T115" s="5"/>
      <c r="U115" s="5">
        <f>'5.5 Telecommunications'!AF115</f>
        <v>1674132</v>
      </c>
      <c r="V115" s="5"/>
      <c r="W115" s="5">
        <f>'5.5 Telecommunications'!AH115</f>
        <v>29571</v>
      </c>
      <c r="X115" s="5">
        <f>'5.5 Telecommunications'!AI115</f>
        <v>1070702</v>
      </c>
      <c r="Y115" s="5"/>
      <c r="Z115" s="5"/>
      <c r="AA115" s="5"/>
      <c r="AB115" s="5"/>
      <c r="AC115" s="29"/>
      <c r="AD115" s="29">
        <f>'5.6 Health - Hospitals'!U115</f>
        <v>17717</v>
      </c>
      <c r="AE115" s="29">
        <f>'5.6 Health - Hospitals'!V115</f>
        <v>27277</v>
      </c>
      <c r="AF115" s="29"/>
      <c r="AG115" s="29">
        <f>'5.6 Health - Hospitals'!X115</f>
        <v>22569</v>
      </c>
      <c r="AH115" s="29"/>
      <c r="AI115" s="29"/>
      <c r="AJ115" s="29"/>
      <c r="AK115" s="29">
        <f>'5.7 Education'!AD115</f>
        <v>522930</v>
      </c>
      <c r="AL115" s="29">
        <f>'5.7 Education'!AE115</f>
        <v>232015</v>
      </c>
      <c r="AM115" s="29">
        <f>'5.7 Education'!AG115</f>
        <v>59486</v>
      </c>
      <c r="AN115" s="29">
        <f>'5.7 Education'!AH115</f>
        <v>102310</v>
      </c>
      <c r="AO115" s="29">
        <f>'5.7 Education'!AI115</f>
        <v>2473</v>
      </c>
      <c r="AP115" s="29">
        <f>'5.7 Education'!AJ115</f>
        <v>398</v>
      </c>
      <c r="AQ115" s="29">
        <f>'5.7 Education'!AM115</f>
        <v>2871</v>
      </c>
      <c r="AR115" s="29">
        <f>'5.8 Other vertical infra'!AO115</f>
        <v>56000</v>
      </c>
      <c r="AS115" s="29"/>
      <c r="AT115" s="5">
        <f>'5.8 Other vertical infra'!AR115</f>
        <v>2771.6000000000004</v>
      </c>
      <c r="AU115" s="5"/>
      <c r="AV115" s="5"/>
      <c r="AW115" s="1"/>
      <c r="AX115" s="20"/>
    </row>
    <row r="116" spans="1:50">
      <c r="A116" s="4">
        <f t="shared" si="1"/>
        <v>1978</v>
      </c>
      <c r="B116" s="5">
        <f>'5.1 Land transport - Road'!AB116</f>
        <v>46666</v>
      </c>
      <c r="C116" s="5">
        <f>'5.1 Land transport - Road'!AC116</f>
        <v>43161</v>
      </c>
      <c r="D116" s="5">
        <f>'5.1 Land transport - Road'!AD116</f>
        <v>6698</v>
      </c>
      <c r="E116" s="5">
        <f>'5.1 Land transport - Road'!AE116</f>
        <v>300497</v>
      </c>
      <c r="F116" s="5"/>
      <c r="G116" s="5">
        <f>'5.1 Land transport - Road'!AG116</f>
        <v>11572.5</v>
      </c>
      <c r="H116" s="5">
        <f>'5.1 Land transport - Road'!AH116</f>
        <v>118.6</v>
      </c>
      <c r="I116" s="5">
        <f>'5.1 Land transport - Road'!AI116</f>
        <v>2036132</v>
      </c>
      <c r="J116" s="54">
        <f>'5.1 Land transport - Road'!AM116</f>
        <v>17.2</v>
      </c>
      <c r="K116" s="5">
        <f>'5.1 Land transport - Road'!AJ116</f>
        <v>2408.7172365020024</v>
      </c>
      <c r="L116" s="5">
        <f>'5.2 Land transport - Rail'!U116</f>
        <v>4595</v>
      </c>
      <c r="M116" s="5"/>
      <c r="N116" s="5">
        <f>'5.3 Electricity and gas'!Y116</f>
        <v>5633.7</v>
      </c>
      <c r="O116" s="5">
        <f>'5.3 Electricity and gas'!Z116</f>
        <v>5639.4141200000004</v>
      </c>
      <c r="P116" s="5"/>
      <c r="Q116" s="5">
        <f>'5.3 Electricity and gas'!AB116</f>
        <v>141899</v>
      </c>
      <c r="R116" s="53"/>
      <c r="S116" s="53"/>
      <c r="T116" s="5"/>
      <c r="U116" s="5">
        <f>'5.5 Telecommunications'!AF116</f>
        <v>1715343</v>
      </c>
      <c r="V116" s="5"/>
      <c r="W116" s="5">
        <f>'5.5 Telecommunications'!AH116</f>
        <v>25793</v>
      </c>
      <c r="X116" s="5">
        <f>'5.5 Telecommunications'!AI116</f>
        <v>1092148</v>
      </c>
      <c r="Y116" s="5"/>
      <c r="Z116" s="5"/>
      <c r="AA116" s="5"/>
      <c r="AB116" s="5"/>
      <c r="AC116" s="29"/>
      <c r="AD116" s="29">
        <f>'5.6 Health - Hospitals'!U116</f>
        <v>17736</v>
      </c>
      <c r="AE116" s="29">
        <f>'5.6 Health - Hospitals'!V116</f>
        <v>26928</v>
      </c>
      <c r="AF116" s="29"/>
      <c r="AG116" s="29">
        <f>'5.6 Health - Hospitals'!X116</f>
        <v>22855</v>
      </c>
      <c r="AH116" s="29"/>
      <c r="AI116" s="29"/>
      <c r="AJ116" s="29"/>
      <c r="AK116" s="29">
        <f>'5.7 Education'!AD116</f>
        <v>521037</v>
      </c>
      <c r="AL116" s="29">
        <f>'5.7 Education'!AE116</f>
        <v>235043</v>
      </c>
      <c r="AM116" s="29">
        <f>'5.7 Education'!AG116</f>
        <v>60705</v>
      </c>
      <c r="AN116" s="29">
        <f>'5.7 Education'!AH116</f>
        <v>107801</v>
      </c>
      <c r="AO116" s="29">
        <f>'5.7 Education'!AI116</f>
        <v>2478</v>
      </c>
      <c r="AP116" s="29">
        <f>'5.7 Education'!AJ116</f>
        <v>394</v>
      </c>
      <c r="AQ116" s="29">
        <f>'5.7 Education'!AM116</f>
        <v>2872</v>
      </c>
      <c r="AR116" s="29">
        <f>'5.8 Other vertical infra'!AO116</f>
        <v>57300</v>
      </c>
      <c r="AS116" s="29"/>
      <c r="AT116" s="5">
        <f>'5.8 Other vertical infra'!AR116</f>
        <v>2781.4000000000005</v>
      </c>
      <c r="AU116" s="5"/>
      <c r="AV116" s="5"/>
      <c r="AW116" s="1"/>
      <c r="AX116" s="20"/>
    </row>
    <row r="117" spans="1:50">
      <c r="A117" s="4">
        <f t="shared" si="1"/>
        <v>1979</v>
      </c>
      <c r="B117" s="5">
        <f>'5.1 Land transport - Road'!AB117</f>
        <v>46892</v>
      </c>
      <c r="C117" s="5">
        <f>'5.1 Land transport - Road'!AC117</f>
        <v>43008</v>
      </c>
      <c r="D117" s="5">
        <f>'5.1 Land transport - Road'!AD117</f>
        <v>6630</v>
      </c>
      <c r="E117" s="5">
        <f>'5.1 Land transport - Road'!AE117</f>
        <v>302809</v>
      </c>
      <c r="F117" s="5"/>
      <c r="G117" s="5">
        <f>'5.1 Land transport - Road'!AG117</f>
        <v>11533.55</v>
      </c>
      <c r="H117" s="5">
        <f>'5.1 Land transport - Road'!AH117</f>
        <v>120.03333333333333</v>
      </c>
      <c r="I117" s="5">
        <f>'5.1 Land transport - Road'!AI117</f>
        <v>2085169</v>
      </c>
      <c r="J117" s="54">
        <f>'5.1 Land transport - Road'!AM117</f>
        <v>17.3</v>
      </c>
      <c r="K117" s="5">
        <f>'5.1 Land transport - Road'!AJ117</f>
        <v>2375.2263005607474</v>
      </c>
      <c r="L117" s="5">
        <f>'5.2 Land transport - Rail'!U117</f>
        <v>4536</v>
      </c>
      <c r="M117" s="5"/>
      <c r="N117" s="5">
        <f>'5.3 Electricity and gas'!Y117</f>
        <v>5623.3</v>
      </c>
      <c r="O117" s="5">
        <f>'5.3 Electricity and gas'!Z117</f>
        <v>6373.9278199999999</v>
      </c>
      <c r="P117" s="5"/>
      <c r="Q117" s="5">
        <f>'5.3 Electricity and gas'!AB117</f>
        <v>143986</v>
      </c>
      <c r="R117" s="53"/>
      <c r="S117" s="53"/>
      <c r="T117" s="5"/>
      <c r="U117" s="5">
        <f>'5.5 Telecommunications'!AF117</f>
        <v>1762151</v>
      </c>
      <c r="V117" s="5">
        <f>'5.5 Telecommunications'!AG117</f>
        <v>1677279</v>
      </c>
      <c r="W117" s="5">
        <f>'5.5 Telecommunications'!AH117</f>
        <v>22410</v>
      </c>
      <c r="X117" s="5">
        <f>'5.5 Telecommunications'!AI117</f>
        <v>1102740</v>
      </c>
      <c r="Y117" s="5"/>
      <c r="Z117" s="5"/>
      <c r="AA117" s="5"/>
      <c r="AB117" s="5"/>
      <c r="AC117" s="29"/>
      <c r="AD117" s="29">
        <f>'5.6 Health - Hospitals'!U117</f>
        <v>17828</v>
      </c>
      <c r="AE117" s="29">
        <f>'5.6 Health - Hospitals'!V117</f>
        <v>26861</v>
      </c>
      <c r="AF117" s="29"/>
      <c r="AG117" s="29">
        <f>'5.6 Health - Hospitals'!X117</f>
        <v>22916</v>
      </c>
      <c r="AH117" s="29"/>
      <c r="AI117" s="29"/>
      <c r="AJ117" s="29"/>
      <c r="AK117" s="29">
        <f>'5.7 Education'!AD117</f>
        <v>515976</v>
      </c>
      <c r="AL117" s="29">
        <f>'5.7 Education'!AE117</f>
        <v>230128</v>
      </c>
      <c r="AM117" s="29">
        <f>'5.7 Education'!AG117</f>
        <v>61256</v>
      </c>
      <c r="AN117" s="29">
        <f>'5.7 Education'!AH117</f>
        <v>114719</v>
      </c>
      <c r="AO117" s="29">
        <f>'5.7 Education'!AI117</f>
        <v>2494</v>
      </c>
      <c r="AP117" s="29">
        <f>'5.7 Education'!AJ117</f>
        <v>395</v>
      </c>
      <c r="AQ117" s="29">
        <f>'5.7 Education'!AM117</f>
        <v>2889</v>
      </c>
      <c r="AR117" s="29">
        <f>'5.8 Other vertical infra'!AO117</f>
        <v>58400</v>
      </c>
      <c r="AS117" s="29"/>
      <c r="AT117" s="5">
        <f>'5.8 Other vertical infra'!AR117</f>
        <v>2791.2000000000007</v>
      </c>
      <c r="AU117" s="5"/>
      <c r="AV117" s="5"/>
      <c r="AW117" s="1"/>
      <c r="AX117" s="20"/>
    </row>
    <row r="118" spans="1:50">
      <c r="A118" s="4">
        <f t="shared" si="1"/>
        <v>1980</v>
      </c>
      <c r="B118" s="5">
        <f>'5.1 Land transport - Road'!AB118</f>
        <v>47358</v>
      </c>
      <c r="C118" s="5">
        <f>'5.1 Land transport - Road'!AC118</f>
        <v>42578</v>
      </c>
      <c r="D118" s="5">
        <f>'5.1 Land transport - Road'!AD118</f>
        <v>5963</v>
      </c>
      <c r="E118" s="5">
        <f>'5.1 Land transport - Road'!AE118</f>
        <v>302809</v>
      </c>
      <c r="F118" s="5"/>
      <c r="G118" s="5">
        <f>'5.1 Land transport - Road'!AG118</f>
        <v>11494.6</v>
      </c>
      <c r="H118" s="5">
        <f>'5.1 Land transport - Road'!AH118</f>
        <v>121.46666666666667</v>
      </c>
      <c r="I118" s="5">
        <f>'5.1 Land transport - Road'!AI118</f>
        <v>2157516</v>
      </c>
      <c r="J118" s="54">
        <f>'5.1 Land transport - Road'!AM118</f>
        <v>18</v>
      </c>
      <c r="K118" s="5">
        <f>'5.1 Land transport - Road'!AJ118</f>
        <v>2345.2392304672894</v>
      </c>
      <c r="L118" s="5">
        <f>'5.2 Land transport - Rail'!U118</f>
        <v>4478</v>
      </c>
      <c r="M118" s="5"/>
      <c r="N118" s="5">
        <f>'5.3 Electricity and gas'!Y118</f>
        <v>5860.4</v>
      </c>
      <c r="O118" s="5">
        <f>'5.3 Electricity and gas'!Z118</f>
        <v>6586.0990499999998</v>
      </c>
      <c r="P118" s="5"/>
      <c r="Q118" s="5">
        <f>'5.3 Electricity and gas'!AB118</f>
        <v>144632</v>
      </c>
      <c r="R118" s="53"/>
      <c r="S118" s="53"/>
      <c r="T118" s="5"/>
      <c r="U118" s="5"/>
      <c r="V118" s="5">
        <f>'5.5 Telecommunications'!AG118</f>
        <v>1729999</v>
      </c>
      <c r="W118" s="5">
        <f>'5.5 Telecommunications'!AH118</f>
        <v>17189</v>
      </c>
      <c r="X118" s="5">
        <f>'5.5 Telecommunications'!AI118</f>
        <v>1136453</v>
      </c>
      <c r="Y118" s="5"/>
      <c r="Z118" s="5"/>
      <c r="AA118" s="5"/>
      <c r="AB118" s="5"/>
      <c r="AC118" s="29"/>
      <c r="AD118" s="29">
        <f>'5.6 Health - Hospitals'!U118</f>
        <v>17517</v>
      </c>
      <c r="AE118" s="29">
        <f>'5.6 Health - Hospitals'!V118</f>
        <v>26345</v>
      </c>
      <c r="AF118" s="29"/>
      <c r="AG118" s="29">
        <f>'5.6 Health - Hospitals'!X118</f>
        <v>22656</v>
      </c>
      <c r="AH118" s="29"/>
      <c r="AI118" s="29"/>
      <c r="AJ118" s="29"/>
      <c r="AK118" s="29">
        <f>'5.7 Education'!AD118</f>
        <v>506602</v>
      </c>
      <c r="AL118" s="29">
        <f>'5.7 Education'!AE118</f>
        <v>226346</v>
      </c>
      <c r="AM118" s="29">
        <f>'5.7 Education'!AG118</f>
        <v>64060</v>
      </c>
      <c r="AN118" s="29">
        <f>'5.7 Education'!AH118</f>
        <v>116002</v>
      </c>
      <c r="AO118" s="29">
        <f>'5.7 Education'!AI118</f>
        <v>2493</v>
      </c>
      <c r="AP118" s="29">
        <f>'5.7 Education'!AJ118</f>
        <v>396</v>
      </c>
      <c r="AQ118" s="29">
        <f>'5.7 Education'!AM118</f>
        <v>2889</v>
      </c>
      <c r="AR118" s="29">
        <f>'5.8 Other vertical infra'!AO118</f>
        <v>59300</v>
      </c>
      <c r="AS118" s="29"/>
      <c r="AT118" s="5">
        <f>'5.8 Other vertical infra'!AR118</f>
        <v>2801</v>
      </c>
      <c r="AU118" s="5"/>
      <c r="AV118" s="5"/>
      <c r="AW118" s="1"/>
      <c r="AX118" s="20"/>
    </row>
    <row r="119" spans="1:50">
      <c r="A119" s="4">
        <f t="shared" si="1"/>
        <v>1981</v>
      </c>
      <c r="B119" s="5">
        <f>'5.1 Land transport - Road'!AB119</f>
        <v>48191.75</v>
      </c>
      <c r="C119" s="5">
        <f>'5.1 Land transport - Road'!AC119</f>
        <v>43342.55</v>
      </c>
      <c r="D119" s="5"/>
      <c r="E119" s="5">
        <f>'5.1 Land transport - Road'!AE119</f>
        <v>312132.5</v>
      </c>
      <c r="F119" s="5"/>
      <c r="G119" s="5">
        <f>'5.1 Land transport - Road'!AG119</f>
        <v>11507.25</v>
      </c>
      <c r="H119" s="5">
        <f>'5.1 Land transport - Road'!AH119</f>
        <v>121.3</v>
      </c>
      <c r="I119" s="5">
        <f>'5.1 Land transport - Road'!AI119</f>
        <v>2220990</v>
      </c>
      <c r="J119" s="54">
        <f>'5.1 Land transport - Road'!AM119</f>
        <v>19</v>
      </c>
      <c r="K119" s="5">
        <f>'5.1 Land transport - Road'!AJ119</f>
        <v>2370.3554227236314</v>
      </c>
      <c r="L119" s="5">
        <f>'5.2 Land transport - Rail'!U119</f>
        <v>4433</v>
      </c>
      <c r="M119" s="5"/>
      <c r="N119" s="5">
        <f>'5.3 Electricity and gas'!Y119</f>
        <v>6018.2</v>
      </c>
      <c r="O119" s="5">
        <f>'5.3 Electricity and gas'!Z119</f>
        <v>6629.77</v>
      </c>
      <c r="P119" s="5"/>
      <c r="Q119" s="5">
        <f>'5.3 Electricity and gas'!AB119</f>
        <v>147446</v>
      </c>
      <c r="R119" s="53"/>
      <c r="S119" s="53"/>
      <c r="T119" s="5"/>
      <c r="U119" s="5"/>
      <c r="V119" s="5">
        <f>'5.5 Telecommunications'!AG119</f>
        <v>1799528</v>
      </c>
      <c r="W119" s="5">
        <f>'5.5 Telecommunications'!AH119</f>
        <v>12795</v>
      </c>
      <c r="X119" s="5">
        <f>'5.5 Telecommunications'!AI119</f>
        <v>1173276</v>
      </c>
      <c r="Y119" s="5"/>
      <c r="Z119" s="5"/>
      <c r="AA119" s="5"/>
      <c r="AB119" s="5"/>
      <c r="AC119" s="29"/>
      <c r="AD119" s="29">
        <f>'5.6 Health - Hospitals'!U119</f>
        <v>17075</v>
      </c>
      <c r="AE119" s="29">
        <f>'5.6 Health - Hospitals'!V119</f>
        <v>25775</v>
      </c>
      <c r="AF119" s="29"/>
      <c r="AG119" s="29">
        <f>'5.6 Health - Hospitals'!X119</f>
        <v>22431</v>
      </c>
      <c r="AH119" s="29"/>
      <c r="AI119" s="29"/>
      <c r="AJ119" s="29"/>
      <c r="AK119" s="29">
        <f>'5.7 Education'!AD119</f>
        <v>493856</v>
      </c>
      <c r="AL119" s="29">
        <f>'5.7 Education'!AE119</f>
        <v>224926</v>
      </c>
      <c r="AM119" s="29">
        <f>'5.7 Education'!AG119</f>
        <v>65580</v>
      </c>
      <c r="AN119" s="29">
        <f>'5.7 Education'!AH119</f>
        <v>116475</v>
      </c>
      <c r="AO119" s="29">
        <f>'5.7 Education'!AI119</f>
        <v>2434</v>
      </c>
      <c r="AP119" s="29">
        <f>'5.7 Education'!AJ119</f>
        <v>393</v>
      </c>
      <c r="AQ119" s="29">
        <f>'5.7 Education'!AM119</f>
        <v>2827</v>
      </c>
      <c r="AR119" s="29">
        <f>'5.8 Other vertical infra'!AO119</f>
        <v>59600</v>
      </c>
      <c r="AS119" s="29"/>
      <c r="AT119" s="5">
        <f>'5.8 Other vertical infra'!AR119</f>
        <v>2687.8</v>
      </c>
      <c r="AU119" s="5"/>
      <c r="AV119" s="5"/>
      <c r="AW119" s="1"/>
      <c r="AX119" s="20"/>
    </row>
    <row r="120" spans="1:50">
      <c r="A120" s="4">
        <f t="shared" si="1"/>
        <v>1982</v>
      </c>
      <c r="B120" s="5">
        <f>'5.1 Land transport - Road'!AB120</f>
        <v>49025.5</v>
      </c>
      <c r="C120" s="5">
        <f>'5.1 Land transport - Road'!AC120</f>
        <v>44107.1</v>
      </c>
      <c r="D120" s="5"/>
      <c r="E120" s="5">
        <f>'5.1 Land transport - Road'!AE120</f>
        <v>321456</v>
      </c>
      <c r="F120" s="5"/>
      <c r="G120" s="5">
        <f>'5.1 Land transport - Road'!AG120</f>
        <v>11556.3</v>
      </c>
      <c r="H120" s="5">
        <f>'5.1 Land transport - Road'!AH120</f>
        <v>121.8</v>
      </c>
      <c r="I120" s="5">
        <f>'5.1 Land transport - Road'!AI120</f>
        <v>2296887</v>
      </c>
      <c r="J120" s="54">
        <f>'5.1 Land transport - Road'!AM120</f>
        <v>20.399999999999999</v>
      </c>
      <c r="K120" s="5">
        <f>'5.1 Land transport - Road'!AJ120</f>
        <v>2379.3405010680908</v>
      </c>
      <c r="L120" s="5">
        <f>'5.2 Land transport - Rail'!U120</f>
        <v>4418</v>
      </c>
      <c r="M120" s="5"/>
      <c r="N120" s="5">
        <f>'5.3 Electricity and gas'!Y120</f>
        <v>5826.6</v>
      </c>
      <c r="O120" s="5">
        <f>'5.3 Electricity and gas'!Z120</f>
        <v>6615.5812999999998</v>
      </c>
      <c r="P120" s="5"/>
      <c r="Q120" s="5">
        <f>'5.3 Electricity and gas'!AB120</f>
        <v>148853</v>
      </c>
      <c r="R120" s="53"/>
      <c r="S120" s="53"/>
      <c r="T120" s="5"/>
      <c r="U120" s="5"/>
      <c r="V120" s="5">
        <f>'5.5 Telecommunications'!AG120</f>
        <v>1875538</v>
      </c>
      <c r="W120" s="5">
        <f>'5.5 Telecommunications'!AH120</f>
        <v>11925</v>
      </c>
      <c r="X120" s="5">
        <f>'5.5 Telecommunications'!AI120</f>
        <v>1197726</v>
      </c>
      <c r="Y120" s="5"/>
      <c r="Z120" s="5"/>
      <c r="AA120" s="5"/>
      <c r="AB120" s="5"/>
      <c r="AC120" s="29"/>
      <c r="AD120" s="29">
        <f>'5.6 Health - Hospitals'!U120</f>
        <v>17040</v>
      </c>
      <c r="AE120" s="29">
        <f>'5.6 Health - Hospitals'!V120</f>
        <v>25524</v>
      </c>
      <c r="AF120" s="29"/>
      <c r="AG120" s="29">
        <f>'5.6 Health - Hospitals'!X120</f>
        <v>22546</v>
      </c>
      <c r="AH120" s="29"/>
      <c r="AI120" s="29"/>
      <c r="AJ120" s="29"/>
      <c r="AK120" s="29">
        <f>'5.7 Education'!AD120</f>
        <v>486167</v>
      </c>
      <c r="AL120" s="29">
        <f>'5.7 Education'!AE120</f>
        <v>223501</v>
      </c>
      <c r="AM120" s="29">
        <f>'5.7 Education'!AG120</f>
        <v>65943</v>
      </c>
      <c r="AN120" s="29">
        <f>'5.7 Education'!AH120</f>
        <v>117111</v>
      </c>
      <c r="AO120" s="29">
        <f>'5.7 Education'!AI120</f>
        <v>2430</v>
      </c>
      <c r="AP120" s="29">
        <f>'5.7 Education'!AJ120</f>
        <v>391</v>
      </c>
      <c r="AQ120" s="29">
        <f>'5.7 Education'!AM120</f>
        <v>2821</v>
      </c>
      <c r="AR120" s="29">
        <f>'5.8 Other vertical infra'!AO120</f>
        <v>58700</v>
      </c>
      <c r="AS120" s="29"/>
      <c r="AT120" s="5">
        <f>'5.8 Other vertical infra'!AR120</f>
        <v>2574.6000000000004</v>
      </c>
      <c r="AU120" s="5"/>
      <c r="AV120" s="5"/>
      <c r="AW120" s="1"/>
      <c r="AX120" s="20"/>
    </row>
    <row r="121" spans="1:50">
      <c r="A121" s="4">
        <f t="shared" si="1"/>
        <v>1983</v>
      </c>
      <c r="B121" s="5">
        <f>'5.1 Land transport - Road'!AB121</f>
        <v>48948.6</v>
      </c>
      <c r="C121" s="5">
        <f>'5.1 Land transport - Road'!AC121</f>
        <v>43960.7</v>
      </c>
      <c r="D121" s="5"/>
      <c r="E121" s="5">
        <f>'5.1 Land transport - Road'!AE121</f>
        <v>322797</v>
      </c>
      <c r="F121" s="5"/>
      <c r="G121" s="5">
        <f>'5.1 Land transport - Road'!AG121</f>
        <v>11561.5</v>
      </c>
      <c r="H121" s="5">
        <f>'5.1 Land transport - Road'!AH121</f>
        <v>121.8</v>
      </c>
      <c r="I121" s="5">
        <f>'5.1 Land transport - Road'!AI121</f>
        <v>2325386</v>
      </c>
      <c r="J121" s="54">
        <f>'5.1 Land transport - Road'!AM121</f>
        <v>20.9</v>
      </c>
      <c r="K121" s="5">
        <f>'5.1 Land transport - Road'!AJ121</f>
        <v>2412.9998477169561</v>
      </c>
      <c r="L121" s="5">
        <f>'5.2 Land transport - Rail'!U121</f>
        <v>4332</v>
      </c>
      <c r="M121" s="5"/>
      <c r="N121" s="5">
        <f>'5.3 Electricity and gas'!Y121</f>
        <v>5819.8</v>
      </c>
      <c r="O121" s="5">
        <f>'5.3 Electricity and gas'!Z121</f>
        <v>7011.8395</v>
      </c>
      <c r="P121" s="5"/>
      <c r="Q121" s="5">
        <f>'5.3 Electricity and gas'!AB121</f>
        <v>150528</v>
      </c>
      <c r="R121" s="53"/>
      <c r="S121" s="53"/>
      <c r="T121" s="5"/>
      <c r="U121" s="5"/>
      <c r="V121" s="5">
        <f>'5.5 Telecommunications'!AG121</f>
        <v>1939488</v>
      </c>
      <c r="W121" s="5">
        <f>'5.5 Telecommunications'!AH121</f>
        <v>7130</v>
      </c>
      <c r="X121" s="5">
        <f>'5.5 Telecommunications'!AI121</f>
        <v>1225569</v>
      </c>
      <c r="Y121" s="5"/>
      <c r="Z121" s="5"/>
      <c r="AA121" s="5"/>
      <c r="AB121" s="5"/>
      <c r="AC121" s="29"/>
      <c r="AD121" s="29">
        <f>'5.6 Health - Hospitals'!U121</f>
        <v>16882</v>
      </c>
      <c r="AE121" s="29">
        <f>'5.6 Health - Hospitals'!V121</f>
        <v>25304</v>
      </c>
      <c r="AF121" s="29"/>
      <c r="AG121" s="29">
        <f>'5.6 Health - Hospitals'!X121</f>
        <v>22582</v>
      </c>
      <c r="AH121" s="29"/>
      <c r="AI121" s="29"/>
      <c r="AJ121" s="29"/>
      <c r="AK121" s="29">
        <f>'5.7 Education'!AD121</f>
        <v>476083</v>
      </c>
      <c r="AL121" s="29">
        <f>'5.7 Education'!AE121</f>
        <v>230748</v>
      </c>
      <c r="AM121" s="29">
        <f>'5.7 Education'!AG121</f>
        <v>67898</v>
      </c>
      <c r="AN121" s="29">
        <f>'5.7 Education'!AH121</f>
        <v>120507</v>
      </c>
      <c r="AO121" s="29">
        <f>'5.7 Education'!AI121</f>
        <v>2393</v>
      </c>
      <c r="AP121" s="29">
        <f>'5.7 Education'!AJ121</f>
        <v>400</v>
      </c>
      <c r="AQ121" s="29">
        <f>'5.7 Education'!AM121</f>
        <v>2793</v>
      </c>
      <c r="AR121" s="29">
        <f>'5.8 Other vertical infra'!AO121</f>
        <v>58100</v>
      </c>
      <c r="AS121" s="29"/>
      <c r="AT121" s="5">
        <f>'5.8 Other vertical infra'!AR121</f>
        <v>2461.4000000000005</v>
      </c>
      <c r="AU121" s="5"/>
      <c r="AV121" s="5"/>
      <c r="AW121" s="1"/>
      <c r="AX121" s="20"/>
    </row>
    <row r="122" spans="1:50">
      <c r="A122" s="4">
        <f t="shared" si="1"/>
        <v>1984</v>
      </c>
      <c r="B122" s="5">
        <f>'5.1 Land transport - Road'!AB122</f>
        <v>49546.6</v>
      </c>
      <c r="C122" s="5">
        <f>'5.1 Land transport - Road'!AC122</f>
        <v>43101.3</v>
      </c>
      <c r="D122" s="5"/>
      <c r="E122" s="5">
        <f>'5.1 Land transport - Road'!AE122</f>
        <v>322797</v>
      </c>
      <c r="F122" s="5"/>
      <c r="G122" s="5">
        <f>'5.1 Land transport - Road'!AG122</f>
        <v>11571.1</v>
      </c>
      <c r="H122" s="5">
        <f>'5.1 Land transport - Road'!AH122</f>
        <v>121.8</v>
      </c>
      <c r="I122" s="5">
        <f>'5.1 Land transport - Road'!AI122</f>
        <v>2365643</v>
      </c>
      <c r="J122" s="54">
        <f>'5.1 Land transport - Road'!AM122</f>
        <v>22.2</v>
      </c>
      <c r="K122" s="5">
        <f>'5.1 Land transport - Road'!AJ122</f>
        <v>2532.6159219839788</v>
      </c>
      <c r="L122" s="5">
        <f>'5.2 Land transport - Rail'!U122</f>
        <v>4273</v>
      </c>
      <c r="M122" s="5"/>
      <c r="N122" s="5">
        <f>'5.3 Electricity and gas'!Y122</f>
        <v>6382.3</v>
      </c>
      <c r="O122" s="5">
        <f>'5.3 Electricity and gas'!Z122</f>
        <v>7580.9422999999997</v>
      </c>
      <c r="P122" s="5"/>
      <c r="Q122" s="5">
        <f>'5.3 Electricity and gas'!AB122</f>
        <v>152290</v>
      </c>
      <c r="R122" s="53"/>
      <c r="S122" s="53"/>
      <c r="T122" s="5"/>
      <c r="U122" s="5"/>
      <c r="V122" s="5">
        <f>'5.5 Telecommunications'!AG122</f>
        <v>2010684</v>
      </c>
      <c r="W122" s="5">
        <f>'5.5 Telecommunications'!AH122</f>
        <v>11267</v>
      </c>
      <c r="X122" s="5">
        <f>'5.5 Telecommunications'!AI122</f>
        <v>1259761</v>
      </c>
      <c r="Y122" s="5"/>
      <c r="Z122" s="5"/>
      <c r="AA122" s="5"/>
      <c r="AB122" s="5"/>
      <c r="AC122" s="29"/>
      <c r="AD122" s="29">
        <f>'5.6 Health - Hospitals'!U122</f>
        <v>16676</v>
      </c>
      <c r="AE122" s="29">
        <f>'5.6 Health - Hospitals'!V122</f>
        <v>24874</v>
      </c>
      <c r="AF122" s="29"/>
      <c r="AG122" s="29">
        <f>'5.6 Health - Hospitals'!X122</f>
        <v>22514</v>
      </c>
      <c r="AH122" s="29"/>
      <c r="AI122" s="29"/>
      <c r="AJ122" s="29"/>
      <c r="AK122" s="29">
        <f>'5.7 Education'!AD122</f>
        <v>465353</v>
      </c>
      <c r="AL122" s="29">
        <f>'5.7 Education'!AE122</f>
        <v>226889</v>
      </c>
      <c r="AM122" s="29">
        <f>'5.7 Education'!AG122</f>
        <v>69042</v>
      </c>
      <c r="AN122" s="29">
        <f>'5.7 Education'!AH122</f>
        <v>120261</v>
      </c>
      <c r="AO122" s="29">
        <f>'5.7 Education'!AI122</f>
        <v>2384</v>
      </c>
      <c r="AP122" s="29">
        <f>'5.7 Education'!AJ122</f>
        <v>397</v>
      </c>
      <c r="AQ122" s="29">
        <f>'5.7 Education'!AM122</f>
        <v>2781</v>
      </c>
      <c r="AR122" s="29">
        <f>'5.8 Other vertical infra'!AO122</f>
        <v>57800</v>
      </c>
      <c r="AS122" s="29"/>
      <c r="AT122" s="5">
        <f>'5.8 Other vertical infra'!AR122</f>
        <v>2348.2000000000007</v>
      </c>
      <c r="AU122" s="5"/>
      <c r="AV122" s="5"/>
      <c r="AW122" s="1"/>
      <c r="AX122" s="20"/>
    </row>
    <row r="123" spans="1:50">
      <c r="A123" s="4">
        <f t="shared" si="1"/>
        <v>1985</v>
      </c>
      <c r="B123" s="5">
        <f>'5.1 Land transport - Road'!AB123</f>
        <v>50271.6</v>
      </c>
      <c r="C123" s="5">
        <f>'5.1 Land transport - Road'!AC123</f>
        <v>42767.5</v>
      </c>
      <c r="D123" s="5"/>
      <c r="E123" s="5">
        <f>'5.1 Land transport - Road'!AE123</f>
        <v>329224</v>
      </c>
      <c r="F123" s="5"/>
      <c r="G123" s="5">
        <f>'5.1 Land transport - Road'!AG123</f>
        <v>11529.5</v>
      </c>
      <c r="H123" s="5">
        <f>'5.1 Land transport - Road'!AH123</f>
        <v>121.8</v>
      </c>
      <c r="I123" s="5">
        <f>'5.1 Land transport - Road'!AI123</f>
        <v>2412003</v>
      </c>
      <c r="J123" s="54">
        <f>'5.1 Land transport - Road'!AM123</f>
        <v>22.7</v>
      </c>
      <c r="K123" s="5">
        <f>'5.1 Land transport - Road'!AJ123</f>
        <v>2499.4489627957278</v>
      </c>
      <c r="L123" s="5">
        <f>'5.2 Land transport - Rail'!U123</f>
        <v>4270.666666666667</v>
      </c>
      <c r="M123" s="5"/>
      <c r="N123" s="5">
        <f>'5.3 Electricity and gas'!Y123</f>
        <v>6987.9</v>
      </c>
      <c r="O123" s="5">
        <f>'5.3 Electricity and gas'!Z123</f>
        <v>8047.9422999999997</v>
      </c>
      <c r="P123" s="5"/>
      <c r="Q123" s="5">
        <f>'5.3 Electricity and gas'!AB123</f>
        <v>154496</v>
      </c>
      <c r="R123" s="53"/>
      <c r="S123" s="53"/>
      <c r="T123" s="5"/>
      <c r="U123" s="5"/>
      <c r="V123" s="5">
        <f>'5.5 Telecommunications'!AG123</f>
        <v>2105694</v>
      </c>
      <c r="W123" s="5">
        <f>'5.5 Telecommunications'!AH123</f>
        <v>14981</v>
      </c>
      <c r="X123" s="5">
        <f>'5.5 Telecommunications'!AI123</f>
        <v>1295022</v>
      </c>
      <c r="Y123" s="5"/>
      <c r="Z123" s="5"/>
      <c r="AA123" s="5"/>
      <c r="AB123" s="5"/>
      <c r="AC123" s="29"/>
      <c r="AD123" s="29">
        <f>'5.6 Health - Hospitals'!U123</f>
        <v>16342</v>
      </c>
      <c r="AE123" s="29">
        <f>'5.6 Health - Hospitals'!V123</f>
        <v>24485</v>
      </c>
      <c r="AF123" s="29"/>
      <c r="AG123" s="29">
        <f>'5.6 Health - Hospitals'!X123</f>
        <v>22260</v>
      </c>
      <c r="AH123" s="29"/>
      <c r="AI123" s="29"/>
      <c r="AJ123" s="29"/>
      <c r="AK123" s="29">
        <f>'5.7 Education'!AD123</f>
        <v>450502</v>
      </c>
      <c r="AL123" s="29">
        <f>'5.7 Education'!AE123</f>
        <v>229251</v>
      </c>
      <c r="AM123" s="29">
        <f>'5.7 Education'!AG123</f>
        <v>70927</v>
      </c>
      <c r="AN123" s="29">
        <f>'5.7 Education'!AH123</f>
        <v>121493</v>
      </c>
      <c r="AO123" s="29">
        <f>'5.7 Education'!AI123</f>
        <v>2383</v>
      </c>
      <c r="AP123" s="29">
        <f>'5.7 Education'!AJ123</f>
        <v>402</v>
      </c>
      <c r="AQ123" s="29">
        <f>'5.7 Education'!AM123</f>
        <v>2785</v>
      </c>
      <c r="AR123" s="29">
        <f>'5.8 Other vertical infra'!AO123</f>
        <v>56700</v>
      </c>
      <c r="AS123" s="29"/>
      <c r="AT123" s="5">
        <f>'5.8 Other vertical infra'!AR123</f>
        <v>2235</v>
      </c>
      <c r="AU123" s="5"/>
      <c r="AV123" s="5"/>
      <c r="AW123" s="1"/>
      <c r="AX123" s="20"/>
    </row>
    <row r="124" spans="1:50">
      <c r="A124" s="4">
        <f t="shared" si="1"/>
        <v>1986</v>
      </c>
      <c r="B124" s="5">
        <f>'5.1 Land transport - Road'!AB124</f>
        <v>50908.9</v>
      </c>
      <c r="C124" s="5">
        <f>'5.1 Land transport - Road'!AC124</f>
        <v>42062.3</v>
      </c>
      <c r="D124" s="5"/>
      <c r="E124" s="5">
        <f>'5.1 Land transport - Road'!AE124</f>
        <v>335000</v>
      </c>
      <c r="F124" s="5"/>
      <c r="G124" s="5">
        <f>'5.1 Land transport - Road'!AG124</f>
        <v>11555.3</v>
      </c>
      <c r="H124" s="5">
        <f>'5.1 Land transport - Road'!AH124</f>
        <v>121.8</v>
      </c>
      <c r="I124" s="5">
        <f>'5.1 Land transport - Road'!AI124</f>
        <v>2437329</v>
      </c>
      <c r="J124" s="54">
        <f>'5.1 Land transport - Road'!AM124</f>
        <v>23.4</v>
      </c>
      <c r="K124" s="5">
        <f>'5.1 Land transport - Road'!AJ124</f>
        <v>2629.1807126782378</v>
      </c>
      <c r="L124" s="5">
        <f>'5.2 Land transport - Rail'!U124</f>
        <v>4268.3333333333339</v>
      </c>
      <c r="M124" s="5"/>
      <c r="N124" s="5">
        <f>'5.3 Electricity and gas'!Y124</f>
        <v>7435.1</v>
      </c>
      <c r="O124" s="5">
        <f>'5.3 Electricity and gas'!Z124</f>
        <v>8047.9422999999997</v>
      </c>
      <c r="P124" s="5"/>
      <c r="Q124" s="5">
        <f>'5.3 Electricity and gas'!AB124</f>
        <v>156102</v>
      </c>
      <c r="R124" s="53"/>
      <c r="S124" s="53"/>
      <c r="T124" s="5"/>
      <c r="U124" s="5"/>
      <c r="V124" s="5">
        <f>'5.5 Telecommunications'!AG124</f>
        <v>2203485</v>
      </c>
      <c r="W124" s="5">
        <f>'5.5 Telecommunications'!AH124</f>
        <v>16779</v>
      </c>
      <c r="X124" s="5">
        <f>'5.5 Telecommunications'!AI124</f>
        <v>1327766</v>
      </c>
      <c r="Y124" s="5"/>
      <c r="Z124" s="5"/>
      <c r="AA124" s="5"/>
      <c r="AB124" s="5"/>
      <c r="AC124" s="29"/>
      <c r="AD124" s="29">
        <f>'5.6 Health - Hospitals'!U124</f>
        <v>15989</v>
      </c>
      <c r="AE124" s="29">
        <f>'5.6 Health - Hospitals'!V124</f>
        <v>23759</v>
      </c>
      <c r="AF124" s="29"/>
      <c r="AG124" s="29">
        <f>'5.6 Health - Hospitals'!X124</f>
        <v>22031</v>
      </c>
      <c r="AH124" s="29"/>
      <c r="AI124" s="29"/>
      <c r="AJ124" s="29"/>
      <c r="AK124" s="29">
        <f>'5.7 Education'!AD124</f>
        <v>439107</v>
      </c>
      <c r="AL124" s="29">
        <f>'5.7 Education'!AE124</f>
        <v>229307</v>
      </c>
      <c r="AM124" s="29">
        <f>'5.7 Education'!AG124</f>
        <v>74884</v>
      </c>
      <c r="AN124" s="29">
        <f>'5.7 Education'!AH124</f>
        <v>127296</v>
      </c>
      <c r="AO124" s="29">
        <f>'5.7 Education'!AI124</f>
        <v>2360</v>
      </c>
      <c r="AP124" s="29">
        <f>'5.7 Education'!AJ124</f>
        <v>399</v>
      </c>
      <c r="AQ124" s="29">
        <f>'5.7 Education'!AM124</f>
        <v>2759</v>
      </c>
      <c r="AR124" s="29">
        <f>'5.8 Other vertical infra'!AO124</f>
        <v>59100</v>
      </c>
      <c r="AS124" s="29"/>
      <c r="AT124" s="5">
        <f>'5.8 Other vertical infra'!AR124</f>
        <v>2596</v>
      </c>
      <c r="AU124" s="5"/>
      <c r="AV124" s="5"/>
      <c r="AW124" s="1"/>
      <c r="AX124" s="20"/>
    </row>
    <row r="125" spans="1:50">
      <c r="A125" s="4">
        <f t="shared" si="1"/>
        <v>1987</v>
      </c>
      <c r="B125" s="5">
        <f>'5.1 Land transport - Road'!AB125</f>
        <v>51353.7</v>
      </c>
      <c r="C125" s="5">
        <f>'5.1 Land transport - Road'!AC125</f>
        <v>41776.300000000003</v>
      </c>
      <c r="D125" s="5"/>
      <c r="E125" s="5">
        <f>'5.1 Land transport - Road'!AE125</f>
        <v>335000</v>
      </c>
      <c r="F125" s="5"/>
      <c r="G125" s="5">
        <f>'5.1 Land transport - Road'!AG125</f>
        <v>11543.6</v>
      </c>
      <c r="H125" s="5">
        <f>'5.1 Land transport - Road'!AH125</f>
        <v>121.8</v>
      </c>
      <c r="I125" s="5">
        <f>'5.1 Land transport - Road'!AI125</f>
        <v>2308167</v>
      </c>
      <c r="J125" s="54">
        <f>'5.1 Land transport - Road'!AM125</f>
        <v>24.8</v>
      </c>
      <c r="K125" s="5">
        <f>'5.1 Land transport - Road'!AJ125</f>
        <v>2799.9459212496663</v>
      </c>
      <c r="L125" s="5">
        <f>'5.2 Land transport - Rail'!U125</f>
        <v>4266</v>
      </c>
      <c r="M125" s="5"/>
      <c r="N125" s="5">
        <f>'5.3 Electricity and gas'!Y125</f>
        <v>7388.7</v>
      </c>
      <c r="O125" s="5">
        <f>'5.3 Electricity and gas'!Z125</f>
        <v>8048.0123000000003</v>
      </c>
      <c r="P125" s="5"/>
      <c r="Q125" s="5">
        <f>'5.3 Electricity and gas'!AB125</f>
        <v>157487</v>
      </c>
      <c r="R125" s="53"/>
      <c r="S125" s="53"/>
      <c r="T125" s="5"/>
      <c r="U125" s="5"/>
      <c r="V125" s="5"/>
      <c r="W125" s="5">
        <f>'5.5 Telecommunications'!AH125</f>
        <v>19000</v>
      </c>
      <c r="X125" s="5">
        <f>'5.5 Telecommunications'!AI125</f>
        <v>1370000</v>
      </c>
      <c r="Y125" s="5">
        <f>'5.5 Telecommunications'!AJ125</f>
        <v>2400</v>
      </c>
      <c r="Z125" s="5"/>
      <c r="AA125" s="5"/>
      <c r="AB125" s="5"/>
      <c r="AC125" s="29"/>
      <c r="AD125" s="29">
        <f>'5.6 Health - Hospitals'!U125</f>
        <v>16132</v>
      </c>
      <c r="AE125" s="29">
        <f>'5.6 Health - Hospitals'!V125</f>
        <v>23680</v>
      </c>
      <c r="AF125" s="29"/>
      <c r="AG125" s="29">
        <f>'5.6 Health - Hospitals'!X125</f>
        <v>22289</v>
      </c>
      <c r="AH125" s="29"/>
      <c r="AI125" s="29"/>
      <c r="AJ125" s="29"/>
      <c r="AK125" s="29">
        <f>'5.7 Education'!AD125</f>
        <v>430885</v>
      </c>
      <c r="AL125" s="29">
        <f>'5.7 Education'!AE125</f>
        <v>230689</v>
      </c>
      <c r="AM125" s="29">
        <f>'5.7 Education'!AG125</f>
        <v>81589</v>
      </c>
      <c r="AN125" s="29">
        <f>'5.7 Education'!AH125</f>
        <v>132042</v>
      </c>
      <c r="AO125" s="29">
        <f>'5.7 Education'!AI125</f>
        <v>2355</v>
      </c>
      <c r="AP125" s="29">
        <f>'5.7 Education'!AJ125</f>
        <v>396</v>
      </c>
      <c r="AQ125" s="29">
        <f>'5.7 Education'!AM125</f>
        <v>2751</v>
      </c>
      <c r="AR125" s="29">
        <f>'5.8 Other vertical infra'!AO125</f>
        <v>60600</v>
      </c>
      <c r="AS125" s="29"/>
      <c r="AT125" s="5">
        <f>'5.8 Other vertical infra'!AR125</f>
        <v>2957</v>
      </c>
      <c r="AU125" s="5"/>
      <c r="AV125" s="5"/>
      <c r="AW125" s="1"/>
      <c r="AX125" s="20"/>
    </row>
    <row r="126" spans="1:50">
      <c r="A126" s="4">
        <f t="shared" si="1"/>
        <v>1988</v>
      </c>
      <c r="B126" s="5">
        <f>'5.1 Land transport - Road'!AB126</f>
        <v>51861.85</v>
      </c>
      <c r="C126" s="5">
        <f>'5.1 Land transport - Road'!AC126</f>
        <v>41190.350000000006</v>
      </c>
      <c r="D126" s="5"/>
      <c r="E126" s="5"/>
      <c r="F126" s="5"/>
      <c r="G126" s="5">
        <f>'5.1 Land transport - Road'!AG126</f>
        <v>11533.45</v>
      </c>
      <c r="H126" s="5">
        <f>'5.1 Land transport - Road'!AH126</f>
        <v>123.73333333333333</v>
      </c>
      <c r="I126" s="5">
        <f>'5.1 Land transport - Road'!AI126</f>
        <v>2179005</v>
      </c>
      <c r="J126" s="54">
        <f>'5.1 Land transport - Road'!AM126</f>
        <v>25.2</v>
      </c>
      <c r="K126" s="5">
        <f>'5.1 Land transport - Road'!AJ126</f>
        <v>2903.8092638664884</v>
      </c>
      <c r="L126" s="5">
        <f>'5.2 Land transport - Rail'!U126</f>
        <v>4266</v>
      </c>
      <c r="M126" s="5"/>
      <c r="N126" s="5">
        <f>'5.3 Electricity and gas'!Y126</f>
        <v>7398.5</v>
      </c>
      <c r="O126" s="5">
        <f>'5.3 Electricity and gas'!Z126</f>
        <v>7885.8356000000003</v>
      </c>
      <c r="P126" s="5"/>
      <c r="Q126" s="5">
        <f>'5.3 Electricity and gas'!AB126</f>
        <v>159473</v>
      </c>
      <c r="R126" s="53"/>
      <c r="S126" s="53"/>
      <c r="T126" s="5"/>
      <c r="U126" s="5"/>
      <c r="V126" s="5"/>
      <c r="W126" s="5">
        <f>'5.5 Telecommunications'!AH126</f>
        <v>1000</v>
      </c>
      <c r="X126" s="5">
        <f>'5.5 Telecommunications'!AI126</f>
        <v>1406000</v>
      </c>
      <c r="Y126" s="5">
        <f>'5.5 Telecommunications'!AJ126</f>
        <v>10000</v>
      </c>
      <c r="Z126" s="5"/>
      <c r="AA126" s="5"/>
      <c r="AB126" s="5"/>
      <c r="AC126" s="29"/>
      <c r="AD126" s="29">
        <f>'5.6 Health - Hospitals'!U126</f>
        <v>15842.5</v>
      </c>
      <c r="AE126" s="29">
        <f>'5.6 Health - Hospitals'!V126</f>
        <v>23108.5</v>
      </c>
      <c r="AF126" s="29"/>
      <c r="AG126" s="29">
        <f>'5.6 Health - Hospitals'!X126</f>
        <v>22848.5</v>
      </c>
      <c r="AH126" s="29"/>
      <c r="AI126" s="29"/>
      <c r="AJ126" s="29"/>
      <c r="AK126" s="29">
        <f>'5.7 Education'!AD126</f>
        <v>422422</v>
      </c>
      <c r="AL126" s="29">
        <f>'5.7 Education'!AE126</f>
        <v>232432</v>
      </c>
      <c r="AM126" s="29">
        <f>'5.7 Education'!AG126</f>
        <v>89461</v>
      </c>
      <c r="AN126" s="29">
        <f>'5.7 Education'!AH126</f>
        <v>136555</v>
      </c>
      <c r="AO126" s="29">
        <f>'5.7 Education'!AI126</f>
        <v>2348</v>
      </c>
      <c r="AP126" s="29">
        <f>'5.7 Education'!AJ126</f>
        <v>396</v>
      </c>
      <c r="AQ126" s="29">
        <f>'5.7 Education'!AM126</f>
        <v>2744</v>
      </c>
      <c r="AR126" s="29">
        <f>'5.8 Other vertical infra'!AO126</f>
        <v>62000</v>
      </c>
      <c r="AS126" s="29"/>
      <c r="AT126" s="5">
        <f>'5.8 Other vertical infra'!AR126</f>
        <v>3318</v>
      </c>
      <c r="AU126" s="5"/>
      <c r="AV126" s="5"/>
      <c r="AW126" s="1"/>
      <c r="AX126" s="20"/>
    </row>
    <row r="127" spans="1:50">
      <c r="A127" s="4">
        <f t="shared" si="1"/>
        <v>1989</v>
      </c>
      <c r="B127" s="5">
        <f>'5.1 Land transport - Road'!AB127</f>
        <v>52370</v>
      </c>
      <c r="C127" s="5">
        <f>'5.1 Land transport - Road'!AC127</f>
        <v>40604.400000000001</v>
      </c>
      <c r="D127" s="5"/>
      <c r="E127" s="5"/>
      <c r="F127" s="5"/>
      <c r="G127" s="5">
        <f>'5.1 Land transport - Road'!AG127</f>
        <v>11523.3</v>
      </c>
      <c r="H127" s="5">
        <f>'5.1 Land transport - Road'!AH127</f>
        <v>125.66666666666667</v>
      </c>
      <c r="I127" s="5">
        <f>'5.1 Land transport - Road'!AI127</f>
        <v>2217259</v>
      </c>
      <c r="J127" s="54">
        <f>'5.1 Land transport - Road'!AM127</f>
        <v>26.5</v>
      </c>
      <c r="K127" s="5">
        <f>'5.1 Land transport - Road'!AJ127</f>
        <v>2996.0416762937252</v>
      </c>
      <c r="L127" s="5">
        <f>'5.2 Land transport - Rail'!U127</f>
        <v>4266</v>
      </c>
      <c r="M127" s="5"/>
      <c r="N127" s="5">
        <f>'5.3 Electricity and gas'!Y127</f>
        <v>7373</v>
      </c>
      <c r="O127" s="5">
        <f>'5.3 Electricity and gas'!Z127</f>
        <v>7971.8356000000003</v>
      </c>
      <c r="P127" s="5"/>
      <c r="Q127" s="5">
        <f>'5.3 Electricity and gas'!AB127</f>
        <v>161309</v>
      </c>
      <c r="R127" s="53"/>
      <c r="S127" s="53"/>
      <c r="T127" s="5"/>
      <c r="U127" s="5"/>
      <c r="V127" s="5"/>
      <c r="W127" s="5">
        <f>'5.5 Telecommunications'!AH127</f>
        <v>1000</v>
      </c>
      <c r="X127" s="5">
        <f>'5.5 Telecommunications'!AI127</f>
        <v>1444000</v>
      </c>
      <c r="Y127" s="5">
        <f>'5.5 Telecommunications'!AJ127</f>
        <v>28900</v>
      </c>
      <c r="Z127" s="5"/>
      <c r="AA127" s="5"/>
      <c r="AB127" s="5"/>
      <c r="AC127" s="29"/>
      <c r="AD127" s="29">
        <f>'5.6 Health - Hospitals'!U127</f>
        <v>15553</v>
      </c>
      <c r="AE127" s="29">
        <f>'5.6 Health - Hospitals'!V127</f>
        <v>22537</v>
      </c>
      <c r="AF127" s="29"/>
      <c r="AG127" s="29">
        <f>'5.6 Health - Hospitals'!X127</f>
        <v>23408</v>
      </c>
      <c r="AH127" s="29"/>
      <c r="AI127" s="29"/>
      <c r="AJ127" s="29"/>
      <c r="AK127" s="29">
        <f>'5.7 Education'!AD127</f>
        <v>421424</v>
      </c>
      <c r="AL127" s="29">
        <f>'5.7 Education'!AE127</f>
        <v>231294</v>
      </c>
      <c r="AM127" s="29">
        <f>'5.7 Education'!AG127</f>
        <v>94496</v>
      </c>
      <c r="AN127" s="29">
        <f>'5.7 Education'!AH127</f>
        <v>141315</v>
      </c>
      <c r="AO127" s="29">
        <f>'5.7 Education'!AI127</f>
        <v>2347</v>
      </c>
      <c r="AP127" s="29">
        <f>'5.7 Education'!AJ127</f>
        <v>396</v>
      </c>
      <c r="AQ127" s="29">
        <f>'5.7 Education'!AM127</f>
        <v>2743</v>
      </c>
      <c r="AR127" s="29">
        <f>'5.8 Other vertical infra'!AO127</f>
        <v>64500</v>
      </c>
      <c r="AS127" s="29"/>
      <c r="AT127" s="5">
        <f>'5.8 Other vertical infra'!AR127</f>
        <v>3622.6666666666665</v>
      </c>
      <c r="AU127" s="5"/>
      <c r="AV127" s="5"/>
      <c r="AW127" s="1"/>
      <c r="AX127" s="20"/>
    </row>
    <row r="128" spans="1:50">
      <c r="A128" s="4">
        <f t="shared" si="1"/>
        <v>1990</v>
      </c>
      <c r="B128" s="5">
        <f>'5.1 Land transport - Road'!AB128</f>
        <v>53030.75</v>
      </c>
      <c r="C128" s="5">
        <f>'5.1 Land transport - Road'!AC128</f>
        <v>39937.300000000003</v>
      </c>
      <c r="D128" s="5"/>
      <c r="E128" s="5"/>
      <c r="F128" s="5"/>
      <c r="G128" s="5">
        <f>'5.1 Land transport - Road'!AG128</f>
        <v>11307.64</v>
      </c>
      <c r="H128" s="5">
        <f>'5.1 Land transport - Road'!AH128</f>
        <v>127.60000000000001</v>
      </c>
      <c r="I128" s="5">
        <f>'5.1 Land transport - Road'!AI128</f>
        <v>2299192</v>
      </c>
      <c r="J128" s="54">
        <f>'5.1 Land transport - Road'!AM128</f>
        <v>27.7</v>
      </c>
      <c r="K128" s="5">
        <f>'5.1 Land transport - Road'!AJ128</f>
        <v>2903.6503978284613</v>
      </c>
      <c r="L128" s="5">
        <f>'5.2 Land transport - Rail'!U128</f>
        <v>4069</v>
      </c>
      <c r="M128" s="5"/>
      <c r="N128" s="5">
        <f>'5.3 Electricity and gas'!Y128</f>
        <v>7181.9</v>
      </c>
      <c r="O128" s="5">
        <f>'5.3 Electricity and gas'!Z128</f>
        <v>7975.3801199999998</v>
      </c>
      <c r="P128" s="5"/>
      <c r="Q128" s="5">
        <f>'5.3 Electricity and gas'!AB128</f>
        <v>161068</v>
      </c>
      <c r="R128" s="53"/>
      <c r="S128" s="53"/>
      <c r="T128" s="5"/>
      <c r="U128" s="5"/>
      <c r="V128" s="5"/>
      <c r="W128" s="5">
        <f>'5.5 Telecommunications'!AH128</f>
        <v>1000</v>
      </c>
      <c r="X128" s="5">
        <f>'5.5 Telecommunications'!AI128</f>
        <v>1469000</v>
      </c>
      <c r="Y128" s="5">
        <f>'5.5 Telecommunications'!AJ128</f>
        <v>54100</v>
      </c>
      <c r="Z128" s="5"/>
      <c r="AA128" s="5"/>
      <c r="AB128" s="5"/>
      <c r="AC128" s="29"/>
      <c r="AD128" s="29">
        <f>'5.6 Health - Hospitals'!U128</f>
        <v>14488.5</v>
      </c>
      <c r="AE128" s="29">
        <f>'5.6 Health - Hospitals'!V128</f>
        <v>20917</v>
      </c>
      <c r="AF128" s="29"/>
      <c r="AG128" s="29">
        <f>'5.6 Health - Hospitals'!X128</f>
        <v>21897.5</v>
      </c>
      <c r="AH128" s="29"/>
      <c r="AI128" s="29"/>
      <c r="AJ128" s="29"/>
      <c r="AK128" s="29">
        <f>'5.7 Education'!AD128</f>
        <v>420426</v>
      </c>
      <c r="AL128" s="29">
        <f>'5.7 Education'!AE128</f>
        <v>230156</v>
      </c>
      <c r="AM128" s="29">
        <f>'5.7 Education'!AG128</f>
        <v>99531</v>
      </c>
      <c r="AN128" s="29">
        <f>'5.7 Education'!AH128</f>
        <v>141456</v>
      </c>
      <c r="AO128" s="29">
        <f>'5.7 Education'!AI128</f>
        <v>2342</v>
      </c>
      <c r="AP128" s="29">
        <f>'5.7 Education'!AJ128</f>
        <v>399</v>
      </c>
      <c r="AQ128" s="29">
        <f>'5.7 Education'!AM128</f>
        <v>2741</v>
      </c>
      <c r="AR128" s="29">
        <f>'5.8 Other vertical infra'!AO128</f>
        <v>67700</v>
      </c>
      <c r="AS128" s="29"/>
      <c r="AT128" s="5">
        <f>'5.8 Other vertical infra'!AR128</f>
        <v>3927.333333333333</v>
      </c>
      <c r="AU128" s="5"/>
      <c r="AV128" s="5"/>
      <c r="AX128" s="20"/>
    </row>
    <row r="129" spans="1:50">
      <c r="A129" s="4">
        <f t="shared" si="1"/>
        <v>1991</v>
      </c>
      <c r="B129" s="5">
        <f>'5.1 Land transport - Road'!AB129</f>
        <v>53691.5</v>
      </c>
      <c r="C129" s="5">
        <f>'5.1 Land transport - Road'!AC129</f>
        <v>39270.199999999997</v>
      </c>
      <c r="D129" s="5"/>
      <c r="E129" s="5"/>
      <c r="F129" s="5"/>
      <c r="G129" s="5">
        <f>'5.1 Land transport - Road'!AG129</f>
        <v>11091.98</v>
      </c>
      <c r="H129" s="5">
        <f>'5.1 Land transport - Road'!AH129</f>
        <v>129.53333333333333</v>
      </c>
      <c r="I129" s="5">
        <f>'5.1 Land transport - Road'!AI129</f>
        <v>2349269</v>
      </c>
      <c r="J129" s="54">
        <f>'5.1 Land transport - Road'!AM129</f>
        <v>28.4</v>
      </c>
      <c r="K129" s="5">
        <f>'5.1 Land transport - Road'!AJ129</f>
        <v>2925.2103452104648</v>
      </c>
      <c r="L129" s="5"/>
      <c r="M129" s="5"/>
      <c r="N129" s="5"/>
      <c r="O129" s="5">
        <f>'5.3 Electricity and gas'!Z129</f>
        <v>7768.8356000000003</v>
      </c>
      <c r="P129" s="5"/>
      <c r="Q129" s="5"/>
      <c r="R129" s="53"/>
      <c r="S129" s="53"/>
      <c r="T129" s="5"/>
      <c r="U129" s="5"/>
      <c r="V129" s="5"/>
      <c r="W129" s="5"/>
      <c r="X129" s="5">
        <f>'5.5 Telecommunications'!AI129</f>
        <v>1493000</v>
      </c>
      <c r="Y129" s="5">
        <f>'5.5 Telecommunications'!AJ129</f>
        <v>72300</v>
      </c>
      <c r="Z129" s="5"/>
      <c r="AA129" s="5"/>
      <c r="AB129" s="5"/>
      <c r="AC129" s="29"/>
      <c r="AD129" s="29">
        <f>'5.6 Health - Hospitals'!U129</f>
        <v>13424</v>
      </c>
      <c r="AE129" s="29">
        <f>'5.6 Health - Hospitals'!V129</f>
        <v>19297</v>
      </c>
      <c r="AF129" s="29"/>
      <c r="AG129" s="29">
        <f>'5.6 Health - Hospitals'!X129</f>
        <v>20387</v>
      </c>
      <c r="AH129" s="29"/>
      <c r="AI129" s="29"/>
      <c r="AJ129" s="29"/>
      <c r="AK129" s="29">
        <f>'5.7 Education'!AD129</f>
        <v>416084</v>
      </c>
      <c r="AL129" s="29">
        <f>'5.7 Education'!AE129</f>
        <v>228689</v>
      </c>
      <c r="AM129" s="29">
        <f>'5.7 Education'!AG129</f>
        <v>117357</v>
      </c>
      <c r="AN129" s="29">
        <f>'5.7 Education'!AH129</f>
        <v>165115</v>
      </c>
      <c r="AO129" s="29">
        <f>'5.7 Education'!AI129</f>
        <v>2341</v>
      </c>
      <c r="AP129" s="29">
        <f>'5.7 Education'!AJ129</f>
        <v>335</v>
      </c>
      <c r="AQ129" s="29">
        <f>'5.7 Education'!AM129</f>
        <v>2676</v>
      </c>
      <c r="AR129" s="29">
        <f>'5.8 Other vertical infra'!AO129</f>
        <v>69900</v>
      </c>
      <c r="AS129" s="29"/>
      <c r="AT129" s="5">
        <f>'5.8 Other vertical infra'!AR129</f>
        <v>4232</v>
      </c>
      <c r="AU129" s="5">
        <f>'5.8 Other vertical infra'!AS129</f>
        <v>411</v>
      </c>
      <c r="AV129" s="5">
        <f>'5.8 Other vertical infra'!AT129</f>
        <v>3821</v>
      </c>
      <c r="AW129" s="1"/>
      <c r="AX129" s="20"/>
    </row>
    <row r="130" spans="1:50">
      <c r="A130" s="4">
        <f t="shared" si="1"/>
        <v>1992</v>
      </c>
      <c r="B130" s="5">
        <f>'5.1 Land transport - Road'!AB130</f>
        <v>54312.7</v>
      </c>
      <c r="C130" s="5">
        <f>'5.1 Land transport - Road'!AC130</f>
        <v>39002.699999999997</v>
      </c>
      <c r="D130" s="5"/>
      <c r="E130" s="5"/>
      <c r="F130" s="5"/>
      <c r="G130" s="5">
        <f>'5.1 Land transport - Road'!AG130</f>
        <v>10876.32</v>
      </c>
      <c r="H130" s="5">
        <f>'5.1 Land transport - Road'!AH130</f>
        <v>131.46666666666667</v>
      </c>
      <c r="I130" s="5">
        <f>'5.1 Land transport - Road'!AI130</f>
        <v>2351868</v>
      </c>
      <c r="J130" s="54">
        <f>'5.1 Land transport - Road'!AM130</f>
        <v>28.9</v>
      </c>
      <c r="K130" s="5">
        <f>'5.1 Land transport - Road'!AJ130</f>
        <v>3082.598236663121</v>
      </c>
      <c r="L130" s="5"/>
      <c r="M130" s="5"/>
      <c r="N130" s="5"/>
      <c r="O130" s="5">
        <f>'5.3 Electricity and gas'!Z130</f>
        <v>7960.9246400000002</v>
      </c>
      <c r="P130" s="5"/>
      <c r="Q130" s="5"/>
      <c r="R130" s="53"/>
      <c r="S130" s="53"/>
      <c r="T130" s="5"/>
      <c r="U130" s="5"/>
      <c r="V130" s="5"/>
      <c r="W130" s="5"/>
      <c r="X130" s="5">
        <f>'5.5 Telecommunications'!AI130</f>
        <v>1534000</v>
      </c>
      <c r="Y130" s="5">
        <f>'5.5 Telecommunications'!AJ130</f>
        <v>100200</v>
      </c>
      <c r="Z130" s="5"/>
      <c r="AA130" s="5"/>
      <c r="AB130" s="5"/>
      <c r="AC130" s="29"/>
      <c r="AD130" s="29">
        <f>'5.6 Health - Hospitals'!U130</f>
        <v>15302</v>
      </c>
      <c r="AE130" s="29">
        <f>'5.6 Health - Hospitals'!V130</f>
        <v>18823</v>
      </c>
      <c r="AF130" s="29"/>
      <c r="AG130" s="29">
        <f>'5.6 Health - Hospitals'!X130</f>
        <v>22451</v>
      </c>
      <c r="AH130" s="29"/>
      <c r="AI130" s="29"/>
      <c r="AJ130" s="29"/>
      <c r="AK130" s="29">
        <f>'5.7 Education'!AD130</f>
        <v>417401</v>
      </c>
      <c r="AL130" s="29">
        <f>'5.7 Education'!AE130</f>
        <v>227912</v>
      </c>
      <c r="AM130" s="29">
        <f>'5.7 Education'!AG130</f>
        <v>132356</v>
      </c>
      <c r="AN130" s="29">
        <f>'5.7 Education'!AH130</f>
        <v>181125</v>
      </c>
      <c r="AO130" s="29">
        <f>'5.7 Education'!AI130</f>
        <v>2339</v>
      </c>
      <c r="AP130" s="29">
        <f>'5.7 Education'!AJ130</f>
        <v>339</v>
      </c>
      <c r="AQ130" s="29">
        <f>'5.7 Education'!AM130</f>
        <v>2678</v>
      </c>
      <c r="AR130" s="29">
        <f>'5.8 Other vertical infra'!AO130</f>
        <v>70100</v>
      </c>
      <c r="AS130" s="29"/>
      <c r="AT130" s="5">
        <f>'5.8 Other vertical infra'!AR130</f>
        <v>4247.5</v>
      </c>
      <c r="AU130" s="5">
        <f>'5.8 Other vertical infra'!AS130</f>
        <v>455.5</v>
      </c>
      <c r="AV130" s="5">
        <f>'5.8 Other vertical infra'!AT130</f>
        <v>3792</v>
      </c>
      <c r="AW130" s="1"/>
      <c r="AX130" s="20"/>
    </row>
    <row r="131" spans="1:50">
      <c r="A131" s="4">
        <f t="shared" si="1"/>
        <v>1993</v>
      </c>
      <c r="B131" s="5">
        <f>'5.1 Land transport - Road'!AB131</f>
        <v>54576.9</v>
      </c>
      <c r="C131" s="5">
        <f>'5.1 Land transport - Road'!AC131</f>
        <v>37729</v>
      </c>
      <c r="D131" s="5"/>
      <c r="E131" s="5"/>
      <c r="F131" s="5"/>
      <c r="G131" s="5">
        <f>'5.1 Land transport - Road'!AG131</f>
        <v>10660.66</v>
      </c>
      <c r="H131" s="5">
        <f>'5.1 Land transport - Road'!AH131</f>
        <v>133.4</v>
      </c>
      <c r="I131" s="5">
        <f>'5.1 Land transport - Road'!AI131</f>
        <v>2379417</v>
      </c>
      <c r="J131" s="54">
        <f>'5.1 Land transport - Road'!AM131</f>
        <v>30.1</v>
      </c>
      <c r="K131" s="5">
        <f>'5.1 Land transport - Road'!AJ131</f>
        <v>3205.6035935444229</v>
      </c>
      <c r="L131" s="5"/>
      <c r="M131" s="5"/>
      <c r="N131" s="5"/>
      <c r="O131" s="5">
        <f>'5.3 Electricity and gas'!Z131</f>
        <v>7961.1496399999996</v>
      </c>
      <c r="P131" s="5"/>
      <c r="Q131" s="5"/>
      <c r="R131" s="53"/>
      <c r="S131" s="53"/>
      <c r="T131" s="5"/>
      <c r="U131" s="5"/>
      <c r="V131" s="5"/>
      <c r="W131" s="5"/>
      <c r="X131" s="5">
        <f>'5.5 Telecommunications'!AI131</f>
        <v>1593000</v>
      </c>
      <c r="Y131" s="5">
        <f>'5.5 Telecommunications'!AJ131</f>
        <v>143800</v>
      </c>
      <c r="Z131" s="5"/>
      <c r="AA131" s="5"/>
      <c r="AB131" s="5"/>
      <c r="AC131" s="29"/>
      <c r="AD131" s="29"/>
      <c r="AE131" s="29">
        <f>'5.6 Health - Hospitals'!V131</f>
        <v>17645.5</v>
      </c>
      <c r="AF131" s="29"/>
      <c r="AG131" s="29"/>
      <c r="AH131" s="29"/>
      <c r="AI131" s="29"/>
      <c r="AJ131" s="29"/>
      <c r="AK131" s="29">
        <f>'5.7 Education'!AD131</f>
        <v>423510</v>
      </c>
      <c r="AL131" s="29">
        <f>'5.7 Education'!AE131</f>
        <v>223787</v>
      </c>
      <c r="AM131" s="29">
        <f>'5.7 Education'!AG131</f>
        <v>137725</v>
      </c>
      <c r="AN131" s="29">
        <f>'5.7 Education'!AH131</f>
        <v>197134</v>
      </c>
      <c r="AO131" s="29">
        <f>'5.7 Education'!AI131</f>
        <v>2329</v>
      </c>
      <c r="AP131" s="29">
        <f>'5.7 Education'!AJ131</f>
        <v>339</v>
      </c>
      <c r="AQ131" s="29">
        <f>'5.7 Education'!AM131</f>
        <v>2668</v>
      </c>
      <c r="AR131" s="29">
        <f>'5.8 Other vertical infra'!AO131</f>
        <v>70200</v>
      </c>
      <c r="AS131" s="29"/>
      <c r="AT131" s="5">
        <f>'5.8 Other vertical infra'!AR131</f>
        <v>4263</v>
      </c>
      <c r="AU131" s="5">
        <f>'5.8 Other vertical infra'!AS131</f>
        <v>500</v>
      </c>
      <c r="AV131" s="5">
        <f>'5.8 Other vertical infra'!AT131</f>
        <v>3763</v>
      </c>
      <c r="AW131" s="1"/>
      <c r="AX131" s="20"/>
    </row>
    <row r="132" spans="1:50">
      <c r="A132" s="4">
        <f t="shared" si="1"/>
        <v>1994</v>
      </c>
      <c r="B132" s="5">
        <f>'5.1 Land transport - Road'!AB132</f>
        <v>55133.4</v>
      </c>
      <c r="C132" s="5">
        <f>'5.1 Land transport - Road'!AC132</f>
        <v>37252.1</v>
      </c>
      <c r="D132" s="5"/>
      <c r="E132" s="5"/>
      <c r="F132" s="5"/>
      <c r="G132" s="5">
        <f>'5.1 Land transport - Road'!AG132</f>
        <v>10445</v>
      </c>
      <c r="H132" s="5">
        <f>'5.1 Land transport - Road'!AH132</f>
        <v>135.33333333333334</v>
      </c>
      <c r="I132" s="5">
        <f>'5.1 Land transport - Road'!AI132</f>
        <v>2437515</v>
      </c>
      <c r="J132" s="54">
        <f>'5.1 Land transport - Road'!AM132</f>
        <v>31.8</v>
      </c>
      <c r="K132" s="5">
        <f>'5.1 Land transport - Road'!AJ132</f>
        <v>3409.5923406898105</v>
      </c>
      <c r="L132" s="5"/>
      <c r="M132" s="5"/>
      <c r="N132" s="5"/>
      <c r="O132" s="5">
        <f>'5.3 Electricity and gas'!Z132</f>
        <v>7966.1128399999998</v>
      </c>
      <c r="P132" s="5"/>
      <c r="Q132" s="5"/>
      <c r="R132" s="53"/>
      <c r="S132" s="53"/>
      <c r="T132" s="5"/>
      <c r="U132" s="5"/>
      <c r="V132" s="5"/>
      <c r="W132" s="5"/>
      <c r="X132" s="5">
        <f>'5.5 Telecommunications'!AI132</f>
        <v>1658000</v>
      </c>
      <c r="Y132" s="5">
        <f>'5.5 Telecommunications'!AJ132</f>
        <v>239200</v>
      </c>
      <c r="Z132" s="5"/>
      <c r="AA132" s="5"/>
      <c r="AB132" s="5"/>
      <c r="AC132" s="29"/>
      <c r="AD132" s="29"/>
      <c r="AE132" s="29">
        <f>'5.6 Health - Hospitals'!V132</f>
        <v>16468</v>
      </c>
      <c r="AF132" s="29"/>
      <c r="AG132" s="29"/>
      <c r="AH132" s="29"/>
      <c r="AI132" s="29"/>
      <c r="AJ132" s="29"/>
      <c r="AK132" s="29">
        <f>'5.7 Education'!AD132</f>
        <v>430938</v>
      </c>
      <c r="AL132" s="29">
        <f>'5.7 Education'!AE132</f>
        <v>222095</v>
      </c>
      <c r="AM132" s="29">
        <f>'5.7 Education'!AG132</f>
        <v>146114</v>
      </c>
      <c r="AN132" s="29">
        <f>'5.7 Education'!AH132</f>
        <v>252270</v>
      </c>
      <c r="AO132" s="29">
        <f>'5.7 Education'!AI132</f>
        <v>2326</v>
      </c>
      <c r="AP132" s="29">
        <f>'5.7 Education'!AJ132</f>
        <v>335</v>
      </c>
      <c r="AQ132" s="29">
        <f>'5.7 Education'!AM132</f>
        <v>2661</v>
      </c>
      <c r="AR132" s="29">
        <f>'5.8 Other vertical infra'!AO132</f>
        <v>69500</v>
      </c>
      <c r="AS132" s="29"/>
      <c r="AT132" s="5">
        <f>'5.8 Other vertical infra'!AR132</f>
        <v>4376</v>
      </c>
      <c r="AU132" s="5">
        <f>'5.8 Other vertical infra'!AS132</f>
        <v>428.5</v>
      </c>
      <c r="AV132" s="5">
        <f>'5.8 Other vertical infra'!AT132</f>
        <v>3947.5</v>
      </c>
      <c r="AW132" s="1"/>
      <c r="AX132" s="20"/>
    </row>
    <row r="133" spans="1:50">
      <c r="A133" s="4">
        <f t="shared" si="1"/>
        <v>1995</v>
      </c>
      <c r="B133" s="5">
        <f>'5.1 Land transport - Road'!AB133</f>
        <v>55456.5</v>
      </c>
      <c r="C133" s="5">
        <f>'5.1 Land transport - Road'!AC133</f>
        <v>36419.300000000003</v>
      </c>
      <c r="D133" s="5"/>
      <c r="E133" s="5"/>
      <c r="F133" s="5"/>
      <c r="G133" s="5">
        <f>'5.1 Land transport - Road'!AG133</f>
        <v>10453.1</v>
      </c>
      <c r="H133" s="5">
        <f>'5.1 Land transport - Road'!AH133</f>
        <v>137.26666666666668</v>
      </c>
      <c r="I133" s="5">
        <f>'5.1 Land transport - Road'!AI133</f>
        <v>2487722</v>
      </c>
      <c r="J133" s="54">
        <f>'5.1 Land transport - Road'!AM133</f>
        <v>33.299999999999997</v>
      </c>
      <c r="K133" s="5">
        <f>'5.1 Land transport - Road'!AJ133</f>
        <v>3672.6246374552393</v>
      </c>
      <c r="L133" s="5"/>
      <c r="M133" s="5"/>
      <c r="N133" s="5"/>
      <c r="O133" s="5">
        <f>'5.3 Electricity and gas'!Z133</f>
        <v>7973.5192999999999</v>
      </c>
      <c r="P133" s="5"/>
      <c r="Q133" s="5"/>
      <c r="R133" s="53"/>
      <c r="S133" s="53"/>
      <c r="T133" s="5"/>
      <c r="U133" s="5"/>
      <c r="V133" s="5"/>
      <c r="W133" s="5"/>
      <c r="X133" s="5">
        <f>'5.5 Telecommunications'!AI133</f>
        <v>1719000</v>
      </c>
      <c r="Y133" s="5">
        <f>'5.5 Telecommunications'!AJ133</f>
        <v>365000</v>
      </c>
      <c r="Z133" s="5"/>
      <c r="AA133" s="5"/>
      <c r="AB133" s="5"/>
      <c r="AC133" s="29"/>
      <c r="AD133" s="29"/>
      <c r="AE133" s="29">
        <f>'5.6 Health - Hospitals'!V133</f>
        <v>15555</v>
      </c>
      <c r="AF133" s="29"/>
      <c r="AG133" s="29"/>
      <c r="AH133" s="29"/>
      <c r="AI133" s="29"/>
      <c r="AJ133" s="29"/>
      <c r="AK133" s="29">
        <f>'5.7 Education'!AD133</f>
        <v>444761</v>
      </c>
      <c r="AL133" s="29">
        <f>'5.7 Education'!AE133</f>
        <v>220470</v>
      </c>
      <c r="AM133" s="29">
        <f>'5.7 Education'!AG133</f>
        <v>151760</v>
      </c>
      <c r="AN133" s="29">
        <f>'5.7 Education'!AH133</f>
        <v>266845</v>
      </c>
      <c r="AO133" s="29">
        <f>'5.7 Education'!AI133</f>
        <v>2312</v>
      </c>
      <c r="AP133" s="29">
        <f>'5.7 Education'!AJ133</f>
        <v>336</v>
      </c>
      <c r="AQ133" s="29">
        <f>'5.7 Education'!AM133</f>
        <v>2648</v>
      </c>
      <c r="AR133" s="29">
        <f>'5.8 Other vertical infra'!AO133</f>
        <v>69000</v>
      </c>
      <c r="AS133" s="29"/>
      <c r="AT133" s="5">
        <f>'5.8 Other vertical infra'!AR133</f>
        <v>4489</v>
      </c>
      <c r="AU133" s="5">
        <f>'5.8 Other vertical infra'!AS133</f>
        <v>357</v>
      </c>
      <c r="AV133" s="5">
        <f>'5.8 Other vertical infra'!AT133</f>
        <v>4132</v>
      </c>
      <c r="AW133" s="1"/>
      <c r="AX133" s="20"/>
    </row>
    <row r="134" spans="1:50">
      <c r="A134" s="4">
        <f t="shared" si="1"/>
        <v>1996</v>
      </c>
      <c r="B134" s="5">
        <f>'5.1 Land transport - Road'!AB134</f>
        <v>55855.3</v>
      </c>
      <c r="C134" s="5">
        <f>'5.1 Land transport - Road'!AC134</f>
        <v>36008.800000000003</v>
      </c>
      <c r="D134" s="5"/>
      <c r="E134" s="5"/>
      <c r="F134" s="5"/>
      <c r="G134" s="5">
        <f>'5.1 Land transport - Road'!AG134</f>
        <v>10463.700000000001</v>
      </c>
      <c r="H134" s="5">
        <f>'5.1 Land transport - Road'!AH134</f>
        <v>139.20000000000002</v>
      </c>
      <c r="I134" s="5">
        <f>'5.1 Land transport - Road'!AI134</f>
        <v>2450006</v>
      </c>
      <c r="J134" s="54">
        <f>'5.1 Land transport - Road'!AM134</f>
        <v>34.299999999999997</v>
      </c>
      <c r="K134" s="5">
        <f>'5.1 Land transport - Road'!AJ134</f>
        <v>3743.773715504874</v>
      </c>
      <c r="L134" s="5"/>
      <c r="M134" s="5"/>
      <c r="N134" s="5"/>
      <c r="O134" s="5">
        <f>'5.3 Electricity and gas'!Z134</f>
        <v>7707.7950000000001</v>
      </c>
      <c r="P134" s="5"/>
      <c r="Q134" s="5"/>
      <c r="R134" s="53"/>
      <c r="S134" s="53"/>
      <c r="T134" s="5"/>
      <c r="U134" s="5"/>
      <c r="V134" s="5"/>
      <c r="W134" s="5"/>
      <c r="X134" s="5">
        <f>'5.5 Telecommunications'!AI134</f>
        <v>1726600</v>
      </c>
      <c r="Y134" s="5">
        <f>'5.5 Telecommunications'!AJ134</f>
        <v>492800</v>
      </c>
      <c r="Z134" s="5"/>
      <c r="AA134" s="5"/>
      <c r="AB134" s="5"/>
      <c r="AC134" s="29"/>
      <c r="AD134" s="29"/>
      <c r="AE134" s="29">
        <f>'5.6 Health - Hospitals'!V134</f>
        <v>15270</v>
      </c>
      <c r="AF134" s="29"/>
      <c r="AG134" s="29"/>
      <c r="AH134" s="29"/>
      <c r="AI134" s="29"/>
      <c r="AJ134" s="29"/>
      <c r="AK134" s="29">
        <f>'5.7 Education'!AD134</f>
        <v>458231</v>
      </c>
      <c r="AL134" s="29">
        <f>'5.7 Education'!AE134</f>
        <v>235553</v>
      </c>
      <c r="AM134" s="29">
        <f>'5.7 Education'!AG134</f>
        <v>207895</v>
      </c>
      <c r="AN134" s="29">
        <f>'5.7 Education'!AH134</f>
        <v>270090</v>
      </c>
      <c r="AO134" s="29">
        <f>'5.7 Education'!AI134</f>
        <v>2292</v>
      </c>
      <c r="AP134" s="29">
        <f>'5.7 Education'!AJ134</f>
        <v>339</v>
      </c>
      <c r="AQ134" s="29">
        <f>'5.7 Education'!AM134</f>
        <v>2631</v>
      </c>
      <c r="AR134" s="29">
        <f>'5.8 Other vertical infra'!AO134</f>
        <v>67000</v>
      </c>
      <c r="AS134" s="29"/>
      <c r="AT134" s="5">
        <f>'5.8 Other vertical infra'!AR134</f>
        <v>4976.5</v>
      </c>
      <c r="AU134" s="5">
        <f>'5.8 Other vertical infra'!AS134</f>
        <v>443</v>
      </c>
      <c r="AV134" s="5">
        <f>'5.8 Other vertical infra'!AT134</f>
        <v>4533.5</v>
      </c>
      <c r="AW134" s="1"/>
      <c r="AX134" s="20"/>
    </row>
    <row r="135" spans="1:50">
      <c r="A135" s="4">
        <f t="shared" si="1"/>
        <v>1997</v>
      </c>
      <c r="B135" s="5">
        <f>'5.1 Land transport - Road'!AB135</f>
        <v>56338.400000000001</v>
      </c>
      <c r="C135" s="5">
        <f>'5.1 Land transport - Road'!AC135</f>
        <v>35628</v>
      </c>
      <c r="D135" s="5"/>
      <c r="E135" s="5"/>
      <c r="F135" s="5"/>
      <c r="G135" s="5">
        <f>'5.1 Land transport - Road'!AG135</f>
        <v>10486.4</v>
      </c>
      <c r="H135" s="5">
        <f>'5.1 Land transport - Road'!AH135</f>
        <v>141.13333333333335</v>
      </c>
      <c r="I135" s="5">
        <f>'5.1 Land transport - Road'!AI135</f>
        <v>2457116</v>
      </c>
      <c r="J135" s="54">
        <f>'5.1 Land transport - Road'!AM135</f>
        <v>35.9</v>
      </c>
      <c r="K135" s="5">
        <f>'5.1 Land transport - Road'!AJ135</f>
        <v>3922.8853521922479</v>
      </c>
      <c r="L135" s="5"/>
      <c r="M135" s="5"/>
      <c r="N135" s="5"/>
      <c r="O135" s="5">
        <f>'5.3 Electricity and gas'!Z135</f>
        <v>7464.62</v>
      </c>
      <c r="P135" s="5"/>
      <c r="Q135" s="5"/>
      <c r="R135" s="53"/>
      <c r="S135" s="53"/>
      <c r="T135" s="5"/>
      <c r="U135" s="5"/>
      <c r="V135" s="5"/>
      <c r="W135" s="5"/>
      <c r="X135" s="5">
        <f>'5.5 Telecommunications'!AI135</f>
        <v>1776400</v>
      </c>
      <c r="Y135" s="5">
        <f>'5.5 Telecommunications'!AJ135</f>
        <v>566200</v>
      </c>
      <c r="Z135" s="5"/>
      <c r="AA135" s="5"/>
      <c r="AB135" s="5"/>
      <c r="AC135" s="29"/>
      <c r="AD135" s="29"/>
      <c r="AE135" s="29">
        <f>'5.6 Health - Hospitals'!V135</f>
        <v>14930</v>
      </c>
      <c r="AF135" s="29"/>
      <c r="AG135" s="29"/>
      <c r="AH135" s="29"/>
      <c r="AI135" s="29"/>
      <c r="AJ135" s="29"/>
      <c r="AK135" s="29">
        <f>'5.7 Education'!AD135</f>
        <v>471431</v>
      </c>
      <c r="AL135" s="29">
        <f>'5.7 Education'!AE135</f>
        <v>238251</v>
      </c>
      <c r="AM135" s="29">
        <f>'5.7 Education'!AG135</f>
        <v>252034</v>
      </c>
      <c r="AN135" s="29">
        <f>'5.7 Education'!AH135</f>
        <v>268495</v>
      </c>
      <c r="AO135" s="29">
        <f>'5.7 Education'!AI135</f>
        <v>2290</v>
      </c>
      <c r="AP135" s="29">
        <f>'5.7 Education'!AJ135</f>
        <v>338</v>
      </c>
      <c r="AQ135" s="29">
        <f>'5.7 Education'!AM135</f>
        <v>2628</v>
      </c>
      <c r="AR135" s="29">
        <f>'5.8 Other vertical infra'!AO135</f>
        <v>65800</v>
      </c>
      <c r="AS135" s="29"/>
      <c r="AT135" s="5">
        <f>'5.8 Other vertical infra'!AR135</f>
        <v>5464</v>
      </c>
      <c r="AU135" s="5">
        <f>'5.8 Other vertical infra'!AS135</f>
        <v>529</v>
      </c>
      <c r="AV135" s="5">
        <f>'5.8 Other vertical infra'!AT135</f>
        <v>4935</v>
      </c>
      <c r="AW135" s="1"/>
      <c r="AX135" s="20"/>
    </row>
    <row r="136" spans="1:50">
      <c r="A136" s="4">
        <f t="shared" si="1"/>
        <v>1998</v>
      </c>
      <c r="B136" s="5">
        <f>'5.1 Land transport - Road'!AB136</f>
        <v>56502</v>
      </c>
      <c r="C136" s="5">
        <f>'5.1 Land transport - Road'!AC136</f>
        <v>35641</v>
      </c>
      <c r="D136" s="5"/>
      <c r="E136" s="5"/>
      <c r="F136" s="5"/>
      <c r="G136" s="5">
        <f>'5.1 Land transport - Road'!AG136</f>
        <v>10571</v>
      </c>
      <c r="H136" s="5">
        <f>'5.1 Land transport - Road'!AH136</f>
        <v>143.06666666666669</v>
      </c>
      <c r="I136" s="5">
        <f>'5.1 Land transport - Road'!AI136</f>
        <v>2547795</v>
      </c>
      <c r="J136" s="54">
        <f>'5.1 Land transport - Road'!AM136</f>
        <v>36.799999999999997</v>
      </c>
      <c r="K136" s="5">
        <f>'5.1 Land transport - Road'!AJ136</f>
        <v>3983.5462949393932</v>
      </c>
      <c r="L136" s="5"/>
      <c r="M136" s="5"/>
      <c r="N136" s="5"/>
      <c r="O136" s="5">
        <f>'5.3 Electricity and gas'!Z136</f>
        <v>7491.62</v>
      </c>
      <c r="P136" s="5"/>
      <c r="Q136" s="5"/>
      <c r="R136" s="53"/>
      <c r="S136" s="53"/>
      <c r="T136" s="5"/>
      <c r="U136" s="5"/>
      <c r="V136" s="5"/>
      <c r="W136" s="5"/>
      <c r="X136" s="5">
        <f>'5.5 Telecommunications'!AI136</f>
        <v>1809000</v>
      </c>
      <c r="Y136" s="5">
        <f>'5.5 Telecommunications'!AJ136</f>
        <v>790000</v>
      </c>
      <c r="Z136" s="5"/>
      <c r="AA136" s="5"/>
      <c r="AB136" s="5"/>
      <c r="AC136" s="29"/>
      <c r="AD136" s="29"/>
      <c r="AE136" s="29">
        <f>'5.6 Health - Hospitals'!V136</f>
        <v>14298</v>
      </c>
      <c r="AF136" s="29"/>
      <c r="AG136" s="29"/>
      <c r="AH136" s="29"/>
      <c r="AI136" s="29"/>
      <c r="AJ136" s="29"/>
      <c r="AK136" s="29">
        <f>'5.7 Education'!AD136</f>
        <v>479264</v>
      </c>
      <c r="AL136" s="29">
        <f>'5.7 Education'!AE136</f>
        <v>242746</v>
      </c>
      <c r="AM136" s="29">
        <f>'5.7 Education'!AG136</f>
        <v>256123</v>
      </c>
      <c r="AN136" s="29">
        <f>'5.7 Education'!AH136</f>
        <v>268520</v>
      </c>
      <c r="AO136" s="29">
        <f>'5.7 Education'!AI136</f>
        <v>2282</v>
      </c>
      <c r="AP136" s="29">
        <f>'5.7 Education'!AJ136</f>
        <v>343</v>
      </c>
      <c r="AQ136" s="29">
        <f>'5.7 Education'!AM136</f>
        <v>2625</v>
      </c>
      <c r="AR136" s="29">
        <f>'5.8 Other vertical infra'!AO136</f>
        <v>63900</v>
      </c>
      <c r="AS136" s="29"/>
      <c r="AT136" s="5">
        <f>'5.8 Other vertical infra'!AR136</f>
        <v>5543</v>
      </c>
      <c r="AU136" s="5">
        <f>'5.8 Other vertical infra'!AS136</f>
        <v>593</v>
      </c>
      <c r="AV136" s="5">
        <f>'5.8 Other vertical infra'!AT136</f>
        <v>4950</v>
      </c>
      <c r="AW136" s="1"/>
      <c r="AX136" s="20"/>
    </row>
    <row r="137" spans="1:50">
      <c r="A137" s="4">
        <f t="shared" ref="A137:A161" si="2">A136+1</f>
        <v>1999</v>
      </c>
      <c r="B137" s="5">
        <f>'5.1 Land transport - Road'!AB137</f>
        <v>57028</v>
      </c>
      <c r="C137" s="5">
        <f>'5.1 Land transport - Road'!AC137</f>
        <v>35047</v>
      </c>
      <c r="D137" s="5"/>
      <c r="E137" s="5"/>
      <c r="F137" s="5"/>
      <c r="G137" s="5">
        <f>'5.1 Land transport - Road'!AG137</f>
        <v>10605</v>
      </c>
      <c r="H137" s="5">
        <f>'5.1 Land transport - Road'!AH137</f>
        <v>145</v>
      </c>
      <c r="I137" s="5">
        <f>'5.1 Land transport - Road'!AI137</f>
        <v>2616806.5</v>
      </c>
      <c r="J137" s="54">
        <f>'5.1 Land transport - Road'!AM137</f>
        <v>36.799999999999997</v>
      </c>
      <c r="K137" s="5">
        <f>'5.1 Land transport - Road'!AJ137</f>
        <v>4094.654997473719</v>
      </c>
      <c r="L137" s="5"/>
      <c r="M137" s="5"/>
      <c r="N137" s="5"/>
      <c r="O137" s="5">
        <f>'5.3 Electricity and gas'!Z137</f>
        <v>7890.3</v>
      </c>
      <c r="P137" s="5"/>
      <c r="Q137" s="5"/>
      <c r="R137" s="53"/>
      <c r="S137" s="53"/>
      <c r="T137" s="5"/>
      <c r="U137" s="5"/>
      <c r="V137" s="5"/>
      <c r="W137" s="5"/>
      <c r="X137" s="5">
        <f>'5.5 Telecommunications'!AI137</f>
        <v>1833400</v>
      </c>
      <c r="Y137" s="5">
        <f>'5.5 Telecommunications'!AJ137</f>
        <v>1395000</v>
      </c>
      <c r="Z137" s="5"/>
      <c r="AA137" s="5"/>
      <c r="AB137" s="5"/>
      <c r="AC137" s="29"/>
      <c r="AD137" s="29"/>
      <c r="AE137" s="29">
        <f>'5.6 Health - Hospitals'!V137</f>
        <v>13844.5</v>
      </c>
      <c r="AF137" s="29"/>
      <c r="AG137" s="29"/>
      <c r="AH137" s="29"/>
      <c r="AI137" s="29"/>
      <c r="AJ137" s="29"/>
      <c r="AK137" s="29">
        <f>'5.7 Education'!AD137</f>
        <v>481085</v>
      </c>
      <c r="AL137" s="29">
        <f>'5.7 Education'!AE137</f>
        <v>243775</v>
      </c>
      <c r="AM137" s="29">
        <f>'5.7 Education'!AG137</f>
        <v>253043</v>
      </c>
      <c r="AN137" s="29">
        <f>'5.7 Education'!AH137</f>
        <v>267800</v>
      </c>
      <c r="AO137" s="29">
        <f>'5.7 Education'!AI137</f>
        <v>2252</v>
      </c>
      <c r="AP137" s="29">
        <f>'5.7 Education'!AJ137</f>
        <v>335</v>
      </c>
      <c r="AQ137" s="29">
        <f>'5.7 Education'!AM137</f>
        <v>2587</v>
      </c>
      <c r="AR137" s="29">
        <f>'5.8 Other vertical infra'!AO137</f>
        <v>61000</v>
      </c>
      <c r="AS137" s="29"/>
      <c r="AT137" s="5">
        <f>'5.8 Other vertical infra'!AR137</f>
        <v>5622</v>
      </c>
      <c r="AU137" s="5">
        <f>'5.8 Other vertical infra'!AS137</f>
        <v>657</v>
      </c>
      <c r="AV137" s="5">
        <f>'5.8 Other vertical infra'!AT137</f>
        <v>4965</v>
      </c>
      <c r="AW137" s="1"/>
      <c r="AX137" s="20"/>
    </row>
    <row r="138" spans="1:50">
      <c r="A138" s="4">
        <f t="shared" si="2"/>
        <v>2000</v>
      </c>
      <c r="B138" s="5">
        <f>'5.1 Land transport - Road'!AB138</f>
        <v>57772</v>
      </c>
      <c r="C138" s="5">
        <f>'5.1 Land transport - Road'!AC138</f>
        <v>34282</v>
      </c>
      <c r="D138" s="5"/>
      <c r="E138" s="5"/>
      <c r="F138" s="5"/>
      <c r="G138" s="5">
        <f>'5.1 Land transport - Road'!AG138</f>
        <v>10761</v>
      </c>
      <c r="H138" s="5">
        <f>'5.1 Land transport - Road'!AH138</f>
        <v>159</v>
      </c>
      <c r="I138" s="5">
        <f>'5.1 Land transport - Road'!AI138</f>
        <v>2685818</v>
      </c>
      <c r="J138" s="54">
        <f>'5.1 Land transport - Road'!AM138</f>
        <v>36.799999999999997</v>
      </c>
      <c r="K138" s="5">
        <f>'5.1 Land transport - Road'!AJ138</f>
        <v>4209.1041378307327</v>
      </c>
      <c r="L138" s="5"/>
      <c r="M138" s="5"/>
      <c r="N138" s="5"/>
      <c r="O138" s="5">
        <f>'5.3 Electricity and gas'!Z138</f>
        <v>7910.72</v>
      </c>
      <c r="P138" s="5"/>
      <c r="Q138" s="5"/>
      <c r="R138" s="53"/>
      <c r="S138" s="53"/>
      <c r="T138" s="5"/>
      <c r="U138" s="5"/>
      <c r="V138" s="5"/>
      <c r="W138" s="5"/>
      <c r="X138" s="5">
        <f>'5.5 Telecommunications'!AI138</f>
        <v>1831000</v>
      </c>
      <c r="Y138" s="5">
        <f>'5.5 Telecommunications'!AJ138</f>
        <v>1542000</v>
      </c>
      <c r="Z138" s="5">
        <f>'5.5 Telecommunications'!AK138</f>
        <v>4660</v>
      </c>
      <c r="AA138" s="5"/>
      <c r="AB138" s="5"/>
      <c r="AC138" s="29"/>
      <c r="AD138" s="29"/>
      <c r="AE138" s="29">
        <f>'5.6 Health - Hospitals'!V138</f>
        <v>13391</v>
      </c>
      <c r="AF138" s="29"/>
      <c r="AG138" s="29"/>
      <c r="AH138" s="29"/>
      <c r="AI138" s="29"/>
      <c r="AJ138" s="29"/>
      <c r="AK138" s="29">
        <f>'5.7 Education'!AD138</f>
        <v>484161</v>
      </c>
      <c r="AL138" s="29">
        <f>'5.7 Education'!AE138</f>
        <v>243110</v>
      </c>
      <c r="AM138" s="29"/>
      <c r="AN138" s="29">
        <f>'5.7 Education'!AH138</f>
        <v>279960</v>
      </c>
      <c r="AO138" s="29">
        <f>'5.7 Education'!AI138</f>
        <v>2225</v>
      </c>
      <c r="AP138" s="29">
        <f>'5.7 Education'!AJ138</f>
        <v>336</v>
      </c>
      <c r="AQ138" s="29">
        <f>'5.7 Education'!AM138</f>
        <v>2561</v>
      </c>
      <c r="AR138" s="29">
        <f>'5.8 Other vertical infra'!AO138</f>
        <v>59500</v>
      </c>
      <c r="AS138" s="29"/>
      <c r="AT138" s="5">
        <f>'5.8 Other vertical infra'!AR138</f>
        <v>5701</v>
      </c>
      <c r="AU138" s="5">
        <f>'5.8 Other vertical infra'!AS138</f>
        <v>759.5</v>
      </c>
      <c r="AV138" s="5">
        <f>'5.8 Other vertical infra'!AT138</f>
        <v>4941.5</v>
      </c>
      <c r="AW138" s="1"/>
      <c r="AX138" s="20"/>
    </row>
    <row r="139" spans="1:50">
      <c r="A139" s="4">
        <f t="shared" si="2"/>
        <v>2001</v>
      </c>
      <c r="B139" s="5">
        <f>'5.1 Land transport - Road'!AB139</f>
        <v>58186</v>
      </c>
      <c r="C139" s="5">
        <f>'5.1 Land transport - Road'!AC139</f>
        <v>34002</v>
      </c>
      <c r="D139" s="5"/>
      <c r="E139" s="5"/>
      <c r="F139" s="5"/>
      <c r="G139" s="5">
        <f>'5.1 Land transport - Road'!AG139</f>
        <v>10775</v>
      </c>
      <c r="H139" s="5">
        <f>'5.1 Land transport - Road'!AH139</f>
        <v>173</v>
      </c>
      <c r="I139" s="5">
        <f>'5.1 Land transport - Road'!AI139</f>
        <v>2757934</v>
      </c>
      <c r="J139" s="54">
        <f>'5.1 Land transport - Road'!AM139</f>
        <v>36.57</v>
      </c>
      <c r="K139" s="5">
        <f>'5.1 Land transport - Road'!AJ139</f>
        <v>4263.8752272337761</v>
      </c>
      <c r="L139" s="5"/>
      <c r="M139" s="5"/>
      <c r="N139" s="5"/>
      <c r="O139" s="5">
        <f>'5.3 Electricity and gas'!Z139</f>
        <v>7910.72</v>
      </c>
      <c r="P139" s="5"/>
      <c r="Q139" s="5"/>
      <c r="R139" s="53"/>
      <c r="S139" s="53"/>
      <c r="T139" s="5"/>
      <c r="U139" s="5"/>
      <c r="V139" s="5"/>
      <c r="W139" s="5"/>
      <c r="X139" s="5">
        <f>'5.5 Telecommunications'!AI139</f>
        <v>1823000</v>
      </c>
      <c r="Y139" s="5">
        <f>'5.5 Telecommunications'!AJ139</f>
        <v>2288000</v>
      </c>
      <c r="Z139" s="5">
        <f>'5.5 Telecommunications'!AK139</f>
        <v>17300</v>
      </c>
      <c r="AA139" s="5"/>
      <c r="AB139" s="5"/>
      <c r="AC139" s="29"/>
      <c r="AD139" s="29"/>
      <c r="AE139" s="29">
        <f>'5.6 Health - Hospitals'!V139</f>
        <v>12937.5</v>
      </c>
      <c r="AF139" s="29"/>
      <c r="AG139" s="29"/>
      <c r="AH139" s="29"/>
      <c r="AI139" s="29"/>
      <c r="AJ139" s="29"/>
      <c r="AK139" s="29">
        <f>'5.7 Education'!AD139</f>
        <v>483962</v>
      </c>
      <c r="AL139" s="29">
        <f>'5.7 Education'!AE139</f>
        <v>246916</v>
      </c>
      <c r="AM139" s="29"/>
      <c r="AN139" s="29">
        <f>'5.7 Education'!AH139</f>
        <v>299890</v>
      </c>
      <c r="AO139" s="29">
        <f>'5.7 Education'!AI139</f>
        <v>2216</v>
      </c>
      <c r="AP139" s="29">
        <f>'5.7 Education'!AJ139</f>
        <v>336</v>
      </c>
      <c r="AQ139" s="29">
        <f>'5.7 Education'!AM139</f>
        <v>2552</v>
      </c>
      <c r="AR139" s="29">
        <f>'5.8 Other vertical infra'!AO139</f>
        <v>59900</v>
      </c>
      <c r="AS139" s="29"/>
      <c r="AT139" s="5">
        <f>'5.8 Other vertical infra'!AR139</f>
        <v>5780</v>
      </c>
      <c r="AU139" s="5">
        <f>'5.8 Other vertical infra'!AS139</f>
        <v>862</v>
      </c>
      <c r="AV139" s="5">
        <f>'5.8 Other vertical infra'!AT139</f>
        <v>4918</v>
      </c>
      <c r="AX139" s="20"/>
    </row>
    <row r="140" spans="1:50">
      <c r="A140" s="4">
        <f t="shared" si="2"/>
        <v>2002</v>
      </c>
      <c r="B140" s="5">
        <f>'5.1 Land transport - Road'!AB140</f>
        <v>58562</v>
      </c>
      <c r="C140" s="5">
        <f>'5.1 Land transport - Road'!AC140</f>
        <v>33819</v>
      </c>
      <c r="D140" s="5"/>
      <c r="E140" s="5"/>
      <c r="F140" s="5"/>
      <c r="G140" s="5">
        <f>'5.1 Land transport - Road'!AG140</f>
        <v>10783</v>
      </c>
      <c r="H140" s="5">
        <f>'5.1 Land transport - Road'!AH140</f>
        <v>173</v>
      </c>
      <c r="I140" s="5">
        <f>'5.1 Land transport - Road'!AI140</f>
        <v>2848660</v>
      </c>
      <c r="J140" s="54">
        <f>'5.1 Land transport - Road'!AM140</f>
        <v>37.770000000000003</v>
      </c>
      <c r="K140" s="5">
        <f>'5.1 Land transport - Road'!AJ140</f>
        <v>4480.7168101363759</v>
      </c>
      <c r="L140" s="5"/>
      <c r="M140" s="5"/>
      <c r="N140" s="5"/>
      <c r="O140" s="5">
        <f>'5.3 Electricity and gas'!Z140</f>
        <v>8621.49</v>
      </c>
      <c r="P140" s="5"/>
      <c r="Q140" s="5"/>
      <c r="R140" s="53"/>
      <c r="S140" s="53"/>
      <c r="T140" s="5"/>
      <c r="U140" s="5"/>
      <c r="V140" s="5"/>
      <c r="W140" s="5"/>
      <c r="X140" s="5">
        <f>'5.5 Telecommunications'!AI140</f>
        <v>1765000</v>
      </c>
      <c r="Y140" s="5">
        <f>'5.5 Telecommunications'!AJ140</f>
        <v>2449000</v>
      </c>
      <c r="Z140" s="5">
        <f>'5.5 Telecommunications'!AK140</f>
        <v>43500</v>
      </c>
      <c r="AA140" s="5"/>
      <c r="AB140" s="5"/>
      <c r="AC140" s="29"/>
      <c r="AD140" s="29"/>
      <c r="AE140" s="29">
        <f>'5.6 Health - Hospitals'!V140</f>
        <v>12484</v>
      </c>
      <c r="AF140" s="29"/>
      <c r="AG140" s="29"/>
      <c r="AH140" s="29"/>
      <c r="AI140" s="29"/>
      <c r="AJ140" s="29"/>
      <c r="AK140" s="29">
        <f>'5.7 Education'!AD140</f>
        <v>488424</v>
      </c>
      <c r="AL140" s="29">
        <f>'5.7 Education'!AE140</f>
        <v>256552</v>
      </c>
      <c r="AM140" s="29"/>
      <c r="AN140" s="29">
        <f>'5.7 Education'!AH140</f>
        <v>343115</v>
      </c>
      <c r="AO140" s="29">
        <f>'5.7 Education'!AI140</f>
        <v>2197</v>
      </c>
      <c r="AP140" s="29">
        <f>'5.7 Education'!AJ140</f>
        <v>331</v>
      </c>
      <c r="AQ140" s="29">
        <f>'5.7 Education'!AM140</f>
        <v>2528</v>
      </c>
      <c r="AR140" s="29">
        <f>'5.8 Other vertical infra'!AO140</f>
        <v>61900</v>
      </c>
      <c r="AS140" s="29"/>
      <c r="AT140" s="5">
        <f>'5.8 Other vertical infra'!AR140</f>
        <v>5942</v>
      </c>
      <c r="AU140" s="5">
        <f>'5.8 Other vertical infra'!AS140</f>
        <v>970.5</v>
      </c>
      <c r="AV140" s="5">
        <f>'5.8 Other vertical infra'!AT140</f>
        <v>4971.5</v>
      </c>
      <c r="AX140" s="20"/>
    </row>
    <row r="141" spans="1:50">
      <c r="A141" s="4">
        <f t="shared" si="2"/>
        <v>2003</v>
      </c>
      <c r="B141" s="5">
        <f>'5.1 Land transport - Road'!AB141</f>
        <v>58937</v>
      </c>
      <c r="C141" s="5">
        <f>'5.1 Land transport - Road'!AC141</f>
        <v>33557</v>
      </c>
      <c r="D141" s="5"/>
      <c r="E141" s="5"/>
      <c r="F141" s="5"/>
      <c r="G141" s="5">
        <f>'5.1 Land transport - Road'!AG141</f>
        <v>10791</v>
      </c>
      <c r="H141" s="5">
        <f>'5.1 Land transport - Road'!AH141</f>
        <v>173</v>
      </c>
      <c r="I141" s="5">
        <f>'5.1 Land transport - Road'!AI141</f>
        <v>2969171</v>
      </c>
      <c r="J141" s="54">
        <f>'5.1 Land transport - Road'!AM141</f>
        <v>38.94</v>
      </c>
      <c r="K141" s="5">
        <f>'5.1 Land transport - Road'!AJ141</f>
        <v>4618.5038957092866</v>
      </c>
      <c r="L141" s="5"/>
      <c r="M141" s="5"/>
      <c r="N141" s="5"/>
      <c r="O141" s="5">
        <f>'5.3 Electricity and gas'!Z141</f>
        <v>8648.2440000000006</v>
      </c>
      <c r="P141" s="5"/>
      <c r="Q141" s="5"/>
      <c r="R141" s="53"/>
      <c r="S141" s="53"/>
      <c r="T141" s="5"/>
      <c r="U141" s="5"/>
      <c r="V141" s="5"/>
      <c r="W141" s="5"/>
      <c r="X141" s="5">
        <f>'5.5 Telecommunications'!AI141</f>
        <v>1798000</v>
      </c>
      <c r="Y141" s="5">
        <f>'5.5 Telecommunications'!AJ141</f>
        <v>2599000</v>
      </c>
      <c r="Z141" s="5">
        <f>'5.5 Telecommunications'!AK141</f>
        <v>83000</v>
      </c>
      <c r="AA141" s="5"/>
      <c r="AB141" s="5"/>
      <c r="AC141" s="29"/>
      <c r="AD141" s="29"/>
      <c r="AE141" s="29"/>
      <c r="AF141" s="29"/>
      <c r="AG141" s="29"/>
      <c r="AH141" s="29"/>
      <c r="AI141" s="29"/>
      <c r="AJ141" s="29"/>
      <c r="AK141" s="29">
        <f>'5.7 Education'!AD141</f>
        <v>492860</v>
      </c>
      <c r="AL141" s="29">
        <f>'5.7 Education'!AE141</f>
        <v>265070</v>
      </c>
      <c r="AM141" s="29"/>
      <c r="AN141" s="29">
        <f>'5.7 Education'!AH141</f>
        <v>393280</v>
      </c>
      <c r="AO141" s="29">
        <f>'5.7 Education'!AI141</f>
        <v>2174</v>
      </c>
      <c r="AP141" s="29">
        <f>'5.7 Education'!AJ141</f>
        <v>343</v>
      </c>
      <c r="AQ141" s="29">
        <f>'5.7 Education'!AM141</f>
        <v>2517</v>
      </c>
      <c r="AR141" s="29">
        <f>'5.8 Other vertical infra'!AO141</f>
        <v>64399</v>
      </c>
      <c r="AS141" s="29"/>
      <c r="AT141" s="5">
        <f>'5.8 Other vertical infra'!AR141</f>
        <v>6104</v>
      </c>
      <c r="AU141" s="5">
        <f>'5.8 Other vertical infra'!AS141</f>
        <v>1079</v>
      </c>
      <c r="AV141" s="5">
        <f>'5.8 Other vertical infra'!AT141</f>
        <v>5025</v>
      </c>
      <c r="AX141" s="20"/>
    </row>
    <row r="142" spans="1:50">
      <c r="A142" s="4">
        <f t="shared" si="2"/>
        <v>2004</v>
      </c>
      <c r="B142" s="5">
        <f>'5.1 Land transport - Road'!AB142</f>
        <v>59503</v>
      </c>
      <c r="C142" s="5">
        <f>'5.1 Land transport - Road'!AC142</f>
        <v>33257</v>
      </c>
      <c r="D142" s="5"/>
      <c r="E142" s="5"/>
      <c r="F142" s="5"/>
      <c r="G142" s="5">
        <f>'5.1 Land transport - Road'!AG142</f>
        <v>10837</v>
      </c>
      <c r="H142" s="5">
        <f>'5.1 Land transport - Road'!AH142</f>
        <v>173</v>
      </c>
      <c r="I142" s="5">
        <f>'5.1 Land transport - Road'!AI142</f>
        <v>3089572</v>
      </c>
      <c r="J142" s="54">
        <f>'5.1 Land transport - Road'!AM142</f>
        <v>40.08</v>
      </c>
      <c r="K142" s="5">
        <f>'5.1 Land transport - Road'!AJ142</f>
        <v>4741.9040912523751</v>
      </c>
      <c r="L142" s="5"/>
      <c r="M142" s="5"/>
      <c r="N142" s="5"/>
      <c r="O142" s="5">
        <f>'5.3 Electricity and gas'!Z142</f>
        <v>8944.5108400000008</v>
      </c>
      <c r="P142" s="5"/>
      <c r="Q142" s="5"/>
      <c r="R142" s="53"/>
      <c r="S142" s="53"/>
      <c r="T142" s="5"/>
      <c r="U142" s="5"/>
      <c r="V142" s="5"/>
      <c r="W142" s="5"/>
      <c r="X142" s="5">
        <f>'5.5 Telecommunications'!AI142</f>
        <v>1800500</v>
      </c>
      <c r="Y142" s="5">
        <f>'5.5 Telecommunications'!AJ142</f>
        <v>3027000</v>
      </c>
      <c r="Z142" s="5">
        <f>'5.5 Telecommunications'!AK142</f>
        <v>192000</v>
      </c>
      <c r="AA142" s="5"/>
      <c r="AB142" s="5"/>
      <c r="AC142" s="29"/>
      <c r="AD142" s="29"/>
      <c r="AE142" s="29"/>
      <c r="AF142" s="29"/>
      <c r="AG142" s="29"/>
      <c r="AH142" s="29"/>
      <c r="AI142" s="29"/>
      <c r="AJ142" s="29"/>
      <c r="AK142" s="29">
        <f>'5.7 Education'!AD142</f>
        <v>488071</v>
      </c>
      <c r="AL142" s="29">
        <f>'5.7 Education'!AE142</f>
        <v>273663</v>
      </c>
      <c r="AM142" s="29"/>
      <c r="AN142" s="29">
        <f>'5.7 Education'!AH142</f>
        <v>418925</v>
      </c>
      <c r="AO142" s="29">
        <f>'5.7 Education'!AI142</f>
        <v>2124</v>
      </c>
      <c r="AP142" s="29">
        <f>'5.7 Education'!AJ142</f>
        <v>352</v>
      </c>
      <c r="AQ142" s="29">
        <f>'5.7 Education'!AM142</f>
        <v>2476</v>
      </c>
      <c r="AR142" s="29">
        <f>'5.8 Other vertical infra'!AO142</f>
        <v>65304</v>
      </c>
      <c r="AS142" s="29"/>
      <c r="AT142" s="5">
        <f>'5.8 Other vertical infra'!AR142</f>
        <v>6578</v>
      </c>
      <c r="AU142" s="5">
        <f>'5.8 Other vertical infra'!AS142</f>
        <v>1267</v>
      </c>
      <c r="AV142" s="5">
        <f>'5.8 Other vertical infra'!AT142</f>
        <v>5311</v>
      </c>
      <c r="AX142" s="20"/>
    </row>
    <row r="143" spans="1:50">
      <c r="A143" s="4">
        <f t="shared" si="2"/>
        <v>2005</v>
      </c>
      <c r="B143" s="5">
        <f>'5.1 Land transport - Road'!AB143</f>
        <v>60080</v>
      </c>
      <c r="C143" s="5">
        <f>'5.1 Land transport - Road'!AC143</f>
        <v>33068</v>
      </c>
      <c r="D143" s="5"/>
      <c r="E143" s="5"/>
      <c r="F143" s="5"/>
      <c r="G143" s="5">
        <f>'5.1 Land transport - Road'!AG143</f>
        <v>10894</v>
      </c>
      <c r="H143" s="5">
        <f>'5.1 Land transport - Road'!AH143</f>
        <v>173</v>
      </c>
      <c r="I143" s="5">
        <f>'5.1 Land transport - Road'!AI143</f>
        <v>3205639</v>
      </c>
      <c r="J143" s="54">
        <f>'5.1 Land transport - Road'!AM143</f>
        <v>40.5</v>
      </c>
      <c r="K143" s="5">
        <f>'5.1 Land transport - Road'!AJ143</f>
        <v>4790.6087472613171</v>
      </c>
      <c r="L143" s="5"/>
      <c r="M143" s="5"/>
      <c r="N143" s="5"/>
      <c r="O143" s="5">
        <f>'5.3 Electricity and gas'!Z143</f>
        <v>8955.6111600000004</v>
      </c>
      <c r="P143" s="5"/>
      <c r="Q143" s="5"/>
      <c r="R143" s="53"/>
      <c r="S143" s="53"/>
      <c r="T143" s="5"/>
      <c r="U143" s="5"/>
      <c r="V143" s="5"/>
      <c r="W143" s="5"/>
      <c r="X143" s="5">
        <f>'5.5 Telecommunications'!AI143</f>
        <v>1729000</v>
      </c>
      <c r="Y143" s="5">
        <f>'5.5 Telecommunications'!AJ143</f>
        <v>3530000</v>
      </c>
      <c r="Z143" s="5">
        <f>'5.5 Telecommunications'!AK143</f>
        <v>321000</v>
      </c>
      <c r="AA143" s="5"/>
      <c r="AB143" s="5"/>
      <c r="AC143" s="29"/>
      <c r="AD143" s="29"/>
      <c r="AE143" s="29"/>
      <c r="AF143" s="29"/>
      <c r="AG143" s="29"/>
      <c r="AH143" s="29"/>
      <c r="AI143" s="29"/>
      <c r="AJ143" s="29"/>
      <c r="AK143" s="29">
        <f>'5.7 Education'!AD143</f>
        <v>485124</v>
      </c>
      <c r="AL143" s="29">
        <f>'5.7 Education'!AE143</f>
        <v>275769</v>
      </c>
      <c r="AM143" s="29"/>
      <c r="AN143" s="29">
        <f>'5.7 Education'!AH143</f>
        <v>430635</v>
      </c>
      <c r="AO143" s="29">
        <f>'5.7 Education'!AI143</f>
        <v>2059</v>
      </c>
      <c r="AP143" s="29">
        <f>'5.7 Education'!AJ143</f>
        <v>351</v>
      </c>
      <c r="AQ143" s="29">
        <f>'5.7 Education'!AM143</f>
        <v>2410</v>
      </c>
      <c r="AR143" s="29">
        <f>'5.8 Other vertical infra'!AO143</f>
        <v>66354</v>
      </c>
      <c r="AS143" s="29"/>
      <c r="AT143" s="5">
        <f>'5.8 Other vertical infra'!AR143</f>
        <v>6980</v>
      </c>
      <c r="AU143" s="5">
        <f>'5.8 Other vertical infra'!AS143</f>
        <v>1193</v>
      </c>
      <c r="AV143" s="5">
        <f>'5.8 Other vertical infra'!AT143</f>
        <v>5787</v>
      </c>
      <c r="AX143" s="20"/>
    </row>
    <row r="144" spans="1:50">
      <c r="A144" s="4">
        <f t="shared" si="2"/>
        <v>2006</v>
      </c>
      <c r="B144" s="5">
        <f>'5.1 Land transport - Road'!AB144</f>
        <v>60649</v>
      </c>
      <c r="C144" s="5">
        <f>'5.1 Land transport - Road'!AC144</f>
        <v>32811</v>
      </c>
      <c r="D144" s="5"/>
      <c r="E144" s="5"/>
      <c r="F144" s="5"/>
      <c r="G144" s="5">
        <f>'5.1 Land transport - Road'!AG144</f>
        <v>10895</v>
      </c>
      <c r="H144" s="5">
        <f>'5.1 Land transport - Road'!AH144</f>
        <v>173</v>
      </c>
      <c r="I144" s="5">
        <f>'5.1 Land transport - Road'!AI144</f>
        <v>3284040</v>
      </c>
      <c r="J144" s="54">
        <f>'5.1 Land transport - Road'!AM144</f>
        <v>40.51</v>
      </c>
      <c r="K144" s="5">
        <f>'5.1 Land transport - Road'!AJ144</f>
        <v>4866.3397645097721</v>
      </c>
      <c r="L144" s="5"/>
      <c r="M144" s="5"/>
      <c r="N144" s="5"/>
      <c r="O144" s="5">
        <f>'5.3 Electricity and gas'!Z144</f>
        <v>8968.7161599999999</v>
      </c>
      <c r="P144" s="5"/>
      <c r="Q144" s="5"/>
      <c r="R144" s="53"/>
      <c r="S144" s="53"/>
      <c r="T144" s="5"/>
      <c r="U144" s="5"/>
      <c r="V144" s="5"/>
      <c r="W144" s="5"/>
      <c r="X144" s="5">
        <f>'5.5 Telecommunications'!AI144</f>
        <v>1761645</v>
      </c>
      <c r="Y144" s="5">
        <f>'5.5 Telecommunications'!AJ144</f>
        <v>3802290</v>
      </c>
      <c r="Z144" s="5">
        <f>'5.5 Telecommunications'!AK144</f>
        <v>470000</v>
      </c>
      <c r="AA144" s="5"/>
      <c r="AB144" s="5"/>
      <c r="AC144" s="29"/>
      <c r="AD144" s="29"/>
      <c r="AE144" s="29"/>
      <c r="AF144" s="29"/>
      <c r="AG144" s="29"/>
      <c r="AH144" s="29"/>
      <c r="AI144" s="29"/>
      <c r="AJ144" s="29"/>
      <c r="AK144" s="29">
        <f>'5.7 Education'!AD144</f>
        <v>482758</v>
      </c>
      <c r="AL144" s="29">
        <f>'5.7 Education'!AE144</f>
        <v>276128</v>
      </c>
      <c r="AM144" s="29"/>
      <c r="AN144" s="29">
        <f>'5.7 Education'!AH144</f>
        <v>419130</v>
      </c>
      <c r="AO144" s="29">
        <f>'5.7 Education'!AI144</f>
        <v>2051</v>
      </c>
      <c r="AP144" s="29">
        <f>'5.7 Education'!AJ144</f>
        <v>352</v>
      </c>
      <c r="AQ144" s="29">
        <f>'5.7 Education'!AM144</f>
        <v>2403</v>
      </c>
      <c r="AR144" s="29">
        <f>'5.8 Other vertical infra'!AO144</f>
        <v>67397</v>
      </c>
      <c r="AS144" s="29"/>
      <c r="AT144" s="5">
        <f>'5.8 Other vertical infra'!AR144</f>
        <v>7624</v>
      </c>
      <c r="AU144" s="5">
        <f>'5.8 Other vertical infra'!AS144</f>
        <v>1496</v>
      </c>
      <c r="AV144" s="5">
        <f>'5.8 Other vertical infra'!AT144</f>
        <v>6128</v>
      </c>
      <c r="AX144" s="20"/>
    </row>
    <row r="145" spans="1:50">
      <c r="A145" s="4">
        <f t="shared" si="2"/>
        <v>2007</v>
      </c>
      <c r="B145" s="5">
        <f>'5.1 Land transport - Road'!AB145</f>
        <v>61146</v>
      </c>
      <c r="C145" s="5">
        <f>'5.1 Land transport - Road'!AC145</f>
        <v>32431</v>
      </c>
      <c r="D145" s="5"/>
      <c r="E145" s="5"/>
      <c r="F145" s="5"/>
      <c r="G145" s="5">
        <f>'5.1 Land transport - Road'!AG145</f>
        <v>10893</v>
      </c>
      <c r="H145" s="5">
        <f>'5.1 Land transport - Road'!AH145</f>
        <v>180.06179321486269</v>
      </c>
      <c r="I145" s="5">
        <f>'5.1 Land transport - Road'!AI145</f>
        <v>3359913</v>
      </c>
      <c r="J145" s="54">
        <f>'5.1 Land transport - Road'!AM145</f>
        <v>41.12</v>
      </c>
      <c r="K145" s="5">
        <f>'5.1 Land transport - Road'!AJ145</f>
        <v>4991.1184752958579</v>
      </c>
      <c r="L145" s="5"/>
      <c r="M145" s="5"/>
      <c r="N145" s="5"/>
      <c r="O145" s="5">
        <f>'5.3 Electricity and gas'!Z145</f>
        <v>9518.7761599999994</v>
      </c>
      <c r="P145" s="5"/>
      <c r="Q145" s="5"/>
      <c r="R145" s="53"/>
      <c r="S145" s="53"/>
      <c r="T145" s="5"/>
      <c r="U145" s="5"/>
      <c r="V145" s="5"/>
      <c r="W145" s="5"/>
      <c r="X145" s="5">
        <f>'5.5 Telecommunications'!AI145</f>
        <v>1746874</v>
      </c>
      <c r="Y145" s="5">
        <f>'5.5 Telecommunications'!AJ145</f>
        <v>4251207</v>
      </c>
      <c r="Z145" s="5">
        <f>'5.5 Telecommunications'!AK145</f>
        <v>853000</v>
      </c>
      <c r="AA145" s="5"/>
      <c r="AB145" s="5"/>
      <c r="AC145" s="29"/>
      <c r="AD145" s="29"/>
      <c r="AE145" s="29"/>
      <c r="AF145" s="29"/>
      <c r="AG145" s="29"/>
      <c r="AH145" s="29"/>
      <c r="AI145" s="29"/>
      <c r="AJ145" s="29"/>
      <c r="AK145" s="29">
        <f>'5.7 Education'!AD145</f>
        <v>480594</v>
      </c>
      <c r="AL145" s="29">
        <f>'5.7 Education'!AE145</f>
        <v>277504</v>
      </c>
      <c r="AM145" s="29"/>
      <c r="AN145" s="29">
        <f>'5.7 Education'!AH145</f>
        <v>414495</v>
      </c>
      <c r="AO145" s="29">
        <f>'5.7 Education'!AI145</f>
        <v>2047</v>
      </c>
      <c r="AP145" s="29">
        <f>'5.7 Education'!AJ145</f>
        <v>352</v>
      </c>
      <c r="AQ145" s="29">
        <f>'5.7 Education'!AM145</f>
        <v>2399</v>
      </c>
      <c r="AR145" s="29">
        <f>'5.8 Other vertical infra'!AO145</f>
        <v>68128</v>
      </c>
      <c r="AS145" s="29"/>
      <c r="AT145" s="5">
        <f>'5.8 Other vertical infra'!AR145</f>
        <v>8089</v>
      </c>
      <c r="AU145" s="5">
        <f>'5.8 Other vertical infra'!AS145</f>
        <v>1642</v>
      </c>
      <c r="AV145" s="5">
        <f>'5.8 Other vertical infra'!AT145</f>
        <v>6447</v>
      </c>
      <c r="AX145" s="20"/>
    </row>
    <row r="146" spans="1:50">
      <c r="A146" s="4">
        <f t="shared" si="2"/>
        <v>2008</v>
      </c>
      <c r="B146" s="5">
        <f>'5.1 Land transport - Road'!AB146</f>
        <v>61504</v>
      </c>
      <c r="C146" s="5">
        <f>'5.1 Land transport - Road'!AC146</f>
        <v>32301</v>
      </c>
      <c r="D146" s="5"/>
      <c r="E146" s="5"/>
      <c r="F146" s="5"/>
      <c r="G146" s="5">
        <f>'5.1 Land transport - Road'!AG146</f>
        <v>10906</v>
      </c>
      <c r="H146" s="5">
        <f>'5.1 Land transport - Road'!AH146</f>
        <v>180.06179321486269</v>
      </c>
      <c r="I146" s="5">
        <f>'5.1 Land transport - Road'!AI146</f>
        <v>3397090</v>
      </c>
      <c r="J146" s="54">
        <f>'5.1 Land transport - Road'!AM146</f>
        <v>40.56</v>
      </c>
      <c r="K146" s="5">
        <f>'5.1 Land transport - Road'!AJ146</f>
        <v>4965.5358332958267</v>
      </c>
      <c r="L146" s="5"/>
      <c r="M146" s="5"/>
      <c r="N146" s="5"/>
      <c r="O146" s="5">
        <f>'5.3 Electricity and gas'!Z146</f>
        <v>9453.2911600000007</v>
      </c>
      <c r="P146" s="5"/>
      <c r="Q146" s="5"/>
      <c r="R146" s="53"/>
      <c r="S146" s="53"/>
      <c r="T146" s="5"/>
      <c r="U146" s="5"/>
      <c r="V146" s="5"/>
      <c r="W146" s="5"/>
      <c r="X146" s="5">
        <f>'5.5 Telecommunications'!AI146</f>
        <v>1750000</v>
      </c>
      <c r="Y146" s="5">
        <f>'5.5 Telecommunications'!AJ146</f>
        <v>4620000</v>
      </c>
      <c r="Z146" s="5">
        <f>'5.5 Telecommunications'!AK146</f>
        <v>915000</v>
      </c>
      <c r="AA146" s="5"/>
      <c r="AB146" s="5"/>
      <c r="AC146" s="29"/>
      <c r="AD146" s="29"/>
      <c r="AE146" s="29"/>
      <c r="AF146" s="29"/>
      <c r="AG146" s="29"/>
      <c r="AH146" s="29"/>
      <c r="AI146" s="29"/>
      <c r="AJ146" s="29"/>
      <c r="AK146" s="29">
        <f>'5.7 Education'!AD146</f>
        <v>477901</v>
      </c>
      <c r="AL146" s="29">
        <f>'5.7 Education'!AE146</f>
        <v>278142</v>
      </c>
      <c r="AM146" s="29"/>
      <c r="AN146" s="29">
        <f>'5.7 Education'!AH146</f>
        <v>393775</v>
      </c>
      <c r="AO146" s="29">
        <f>'5.7 Education'!AI146</f>
        <v>2037</v>
      </c>
      <c r="AP146" s="29">
        <f>'5.7 Education'!AJ146</f>
        <v>352</v>
      </c>
      <c r="AQ146" s="29">
        <f>'5.7 Education'!AM146</f>
        <v>2389</v>
      </c>
      <c r="AR146" s="29">
        <f>'5.8 Other vertical infra'!AO146</f>
        <v>68644</v>
      </c>
      <c r="AS146" s="29"/>
      <c r="AT146" s="5">
        <f>'5.8 Other vertical infra'!AR146</f>
        <v>7887</v>
      </c>
      <c r="AU146" s="5">
        <f>'5.8 Other vertical infra'!AS146</f>
        <v>1771</v>
      </c>
      <c r="AV146" s="5">
        <f>'5.8 Other vertical infra'!AT146</f>
        <v>6116</v>
      </c>
      <c r="AX146" s="20"/>
    </row>
    <row r="147" spans="1:50">
      <c r="A147" s="4">
        <f t="shared" si="2"/>
        <v>2009</v>
      </c>
      <c r="B147" s="5">
        <f>'5.1 Land transport - Road'!AB147</f>
        <v>61803.26666666667</v>
      </c>
      <c r="C147" s="5">
        <f>'5.1 Land transport - Road'!AC147</f>
        <v>32133.766666666666</v>
      </c>
      <c r="D147" s="5"/>
      <c r="E147" s="5"/>
      <c r="F147" s="5"/>
      <c r="G147" s="5">
        <f>'5.1 Land transport - Road'!AG147</f>
        <v>10907.1</v>
      </c>
      <c r="H147" s="5">
        <f>'5.1 Land transport - Road'!AH147</f>
        <v>192.55573505654283</v>
      </c>
      <c r="I147" s="5">
        <f>'5.1 Land transport - Road'!AI147</f>
        <v>3392709</v>
      </c>
      <c r="J147" s="54">
        <f>'5.1 Land transport - Road'!AM147</f>
        <v>40.520000000000003</v>
      </c>
      <c r="K147" s="5">
        <f>'5.1 Land transport - Road'!AJ147</f>
        <v>4896.5872303307651</v>
      </c>
      <c r="L147" s="5"/>
      <c r="M147" s="5"/>
      <c r="N147" s="5"/>
      <c r="O147" s="5">
        <f>'5.3 Electricity and gas'!Z147</f>
        <v>9484.5123600000006</v>
      </c>
      <c r="P147" s="5"/>
      <c r="Q147" s="5"/>
      <c r="R147" s="53"/>
      <c r="S147" s="53"/>
      <c r="T147" s="5"/>
      <c r="U147" s="5"/>
      <c r="V147" s="5"/>
      <c r="W147" s="5"/>
      <c r="X147" s="5">
        <f>'5.5 Telecommunications'!AI147</f>
        <v>1870000</v>
      </c>
      <c r="Y147" s="5">
        <f>'5.5 Telecommunications'!AJ147</f>
        <v>4700000</v>
      </c>
      <c r="Z147" s="5">
        <f>'5.5 Telecommunications'!AK147</f>
        <v>1020000</v>
      </c>
      <c r="AA147" s="5"/>
      <c r="AB147" s="5"/>
      <c r="AC147" s="29"/>
      <c r="AD147" s="29"/>
      <c r="AE147" s="29"/>
      <c r="AF147" s="29"/>
      <c r="AG147" s="29"/>
      <c r="AH147" s="29">
        <f>'5.6 Health - Hospitals'!Y147</f>
        <v>9762</v>
      </c>
      <c r="AI147" s="29">
        <f>'5.6 Health - Hospitals'!Z147</f>
        <v>10352</v>
      </c>
      <c r="AJ147" s="29">
        <f>'5.6 Health - Hospitals'!AA147</f>
        <v>8428</v>
      </c>
      <c r="AK147" s="29">
        <f>'5.7 Education'!AD147</f>
        <v>476747</v>
      </c>
      <c r="AL147" s="29">
        <f>'5.7 Education'!AE147</f>
        <v>282180</v>
      </c>
      <c r="AM147" s="29"/>
      <c r="AN147" s="29">
        <f>'5.7 Education'!AH147</f>
        <v>399230</v>
      </c>
      <c r="AO147" s="29">
        <f>'5.7 Education'!AI147</f>
        <v>2029</v>
      </c>
      <c r="AP147" s="29">
        <f>'5.7 Education'!AJ147</f>
        <v>354</v>
      </c>
      <c r="AQ147" s="29">
        <f>'5.7 Education'!AM147</f>
        <v>2383</v>
      </c>
      <c r="AR147" s="29">
        <f>'5.8 Other vertical infra'!AO147</f>
        <v>69173</v>
      </c>
      <c r="AS147" s="29"/>
      <c r="AT147" s="5">
        <f>'5.8 Other vertical infra'!AR147</f>
        <v>8325</v>
      </c>
      <c r="AU147" s="5">
        <f>'5.8 Other vertical infra'!AS147</f>
        <v>1810</v>
      </c>
      <c r="AV147" s="5">
        <f>'5.8 Other vertical infra'!AT147</f>
        <v>6515</v>
      </c>
      <c r="AX147" s="20"/>
    </row>
    <row r="148" spans="1:50">
      <c r="A148" s="4">
        <f t="shared" si="2"/>
        <v>2010</v>
      </c>
      <c r="B148" s="5">
        <f>'5.1 Land transport - Road'!AB148</f>
        <v>62102.53333333334</v>
      </c>
      <c r="C148" s="5">
        <f>'5.1 Land transport - Road'!AC148</f>
        <v>31966.533333333333</v>
      </c>
      <c r="D148" s="5"/>
      <c r="E148" s="5"/>
      <c r="F148" s="5"/>
      <c r="G148" s="5">
        <f>'5.1 Land transport - Road'!AG148</f>
        <v>10908.2</v>
      </c>
      <c r="H148" s="5">
        <f>'5.1 Land transport - Road'!AH148</f>
        <v>192.55573505654283</v>
      </c>
      <c r="I148" s="5">
        <f>'5.1 Land transport - Road'!AI148</f>
        <v>3415714</v>
      </c>
      <c r="J148" s="54">
        <f>'5.1 Land transport - Road'!AM148</f>
        <v>40.49</v>
      </c>
      <c r="K148" s="5">
        <f>'5.1 Land transport - Road'!AJ148</f>
        <v>5038.8701492236632</v>
      </c>
      <c r="L148" s="5">
        <f>'5.2 Land transport - Rail'!U148</f>
        <v>3995.4369999999999</v>
      </c>
      <c r="M148" s="5"/>
      <c r="N148" s="5"/>
      <c r="O148" s="5">
        <f>'5.3 Electricity and gas'!Z148</f>
        <v>9647.7923599999995</v>
      </c>
      <c r="P148" s="5"/>
      <c r="Q148" s="5"/>
      <c r="R148" s="53"/>
      <c r="S148" s="53"/>
      <c r="T148" s="5"/>
      <c r="U148" s="5"/>
      <c r="V148" s="5"/>
      <c r="W148" s="5"/>
      <c r="X148" s="5">
        <f>'5.5 Telecommunications'!AI148</f>
        <v>1880000</v>
      </c>
      <c r="Y148" s="5">
        <f>'5.5 Telecommunications'!AJ148</f>
        <v>4710000</v>
      </c>
      <c r="Z148" s="5">
        <f>'5.5 Telecommunications'!AK148</f>
        <v>1090000</v>
      </c>
      <c r="AA148" s="5"/>
      <c r="AB148" s="5"/>
      <c r="AC148" s="29"/>
      <c r="AD148" s="29"/>
      <c r="AE148" s="29"/>
      <c r="AF148" s="29"/>
      <c r="AG148" s="29"/>
      <c r="AH148" s="29">
        <f>'5.6 Health - Hospitals'!Y148</f>
        <v>10978</v>
      </c>
      <c r="AI148" s="29">
        <f>'5.6 Health - Hospitals'!Z148</f>
        <v>11948</v>
      </c>
      <c r="AJ148" s="29">
        <f>'5.6 Health - Hospitals'!AA148</f>
        <v>9937</v>
      </c>
      <c r="AK148" s="29">
        <f>'5.7 Education'!AD148</f>
        <v>476961</v>
      </c>
      <c r="AL148" s="29">
        <f>'5.7 Education'!AE148</f>
        <v>284451</v>
      </c>
      <c r="AM148" s="29"/>
      <c r="AN148" s="29">
        <f>'5.7 Education'!AH148</f>
        <v>396915</v>
      </c>
      <c r="AO148" s="29">
        <f>'5.7 Education'!AI148</f>
        <v>2017</v>
      </c>
      <c r="AP148" s="29">
        <f>'5.7 Education'!AJ148</f>
        <v>359</v>
      </c>
      <c r="AQ148" s="29">
        <f>'5.7 Education'!AM148</f>
        <v>2376</v>
      </c>
      <c r="AR148" s="29">
        <f>'5.8 Other vertical infra'!AO148</f>
        <v>69489</v>
      </c>
      <c r="AS148" s="29"/>
      <c r="AT148" s="5">
        <f>'5.8 Other vertical infra'!AR148</f>
        <v>8745</v>
      </c>
      <c r="AU148" s="5">
        <f>'5.8 Other vertical infra'!AS148</f>
        <v>1830</v>
      </c>
      <c r="AV148" s="5">
        <f>'5.8 Other vertical infra'!AT148</f>
        <v>6915</v>
      </c>
      <c r="AX148" s="20"/>
    </row>
    <row r="149" spans="1:50">
      <c r="A149" s="4">
        <f t="shared" si="2"/>
        <v>2011</v>
      </c>
      <c r="B149" s="5">
        <f>'5.1 Land transport - Road'!AB149</f>
        <v>62401.8</v>
      </c>
      <c r="C149" s="5">
        <f>'5.1 Land transport - Road'!AC149</f>
        <v>31799.3</v>
      </c>
      <c r="D149" s="5"/>
      <c r="E149" s="5">
        <f>'5.1 Land transport - Road'!AE149</f>
        <v>371147</v>
      </c>
      <c r="F149" s="5"/>
      <c r="G149" s="5">
        <f>'5.1 Land transport - Road'!AG149</f>
        <v>10909.3</v>
      </c>
      <c r="H149" s="5">
        <f>'5.1 Land transport - Road'!AH149</f>
        <v>197.44466882067854</v>
      </c>
      <c r="I149" s="5">
        <f>'5.1 Land transport - Road'!AI149</f>
        <v>3410685</v>
      </c>
      <c r="J149" s="54">
        <f>'5.1 Land transport - Road'!AM149</f>
        <v>40.020000000000003</v>
      </c>
      <c r="K149" s="5">
        <f>'5.1 Land transport - Road'!AJ149</f>
        <v>5024.6587595418159</v>
      </c>
      <c r="L149" s="5">
        <f>'5.2 Land transport - Rail'!U149</f>
        <v>4008.0889999999999</v>
      </c>
      <c r="M149" s="5"/>
      <c r="N149" s="5"/>
      <c r="O149" s="5">
        <f>'5.3 Electricity and gas'!Z149</f>
        <v>10016.36736</v>
      </c>
      <c r="P149" s="5"/>
      <c r="Q149" s="5"/>
      <c r="R149" s="53"/>
      <c r="S149" s="53"/>
      <c r="T149" s="5"/>
      <c r="U149" s="5"/>
      <c r="V149" s="5"/>
      <c r="W149" s="5"/>
      <c r="X149" s="5">
        <f>'5.5 Telecommunications'!AI149</f>
        <v>1880000</v>
      </c>
      <c r="Y149" s="5">
        <f>'5.5 Telecommunications'!AJ149</f>
        <v>4820000</v>
      </c>
      <c r="Z149" s="5">
        <f>'5.5 Telecommunications'!AK149</f>
        <v>1180000</v>
      </c>
      <c r="AA149" s="5">
        <f>'5.5 Telecommunications'!AL149</f>
        <v>0</v>
      </c>
      <c r="AB149" s="5">
        <f>'5.5 Telecommunications'!AM149</f>
        <v>0</v>
      </c>
      <c r="AC149" s="29"/>
      <c r="AD149" s="29"/>
      <c r="AE149" s="29"/>
      <c r="AF149" s="29"/>
      <c r="AG149" s="29"/>
      <c r="AH149" s="29">
        <f>'5.6 Health - Hospitals'!Y149</f>
        <v>11482</v>
      </c>
      <c r="AI149" s="29">
        <f>'5.6 Health - Hospitals'!Z149</f>
        <v>12348</v>
      </c>
      <c r="AJ149" s="29">
        <f>'5.6 Health - Hospitals'!AA149</f>
        <v>10338</v>
      </c>
      <c r="AK149" s="29">
        <f>'5.7 Education'!AD149</f>
        <v>475796</v>
      </c>
      <c r="AL149" s="29">
        <f>'5.7 Education'!AE149</f>
        <v>285024</v>
      </c>
      <c r="AM149" s="29"/>
      <c r="AN149" s="29">
        <f>'5.7 Education'!AH149</f>
        <v>362130</v>
      </c>
      <c r="AO149" s="29">
        <f>'5.7 Education'!AI149</f>
        <v>2007</v>
      </c>
      <c r="AP149" s="29">
        <f>'5.7 Education'!AJ149</f>
        <v>362</v>
      </c>
      <c r="AQ149" s="29">
        <f>'5.7 Education'!AM149</f>
        <v>2369</v>
      </c>
      <c r="AR149" s="29">
        <f>'5.8 Other vertical infra'!AO149</f>
        <v>69717</v>
      </c>
      <c r="AS149" s="29"/>
      <c r="AT149" s="5">
        <f>'5.8 Other vertical infra'!AR149</f>
        <v>8589</v>
      </c>
      <c r="AU149" s="5">
        <f>'5.8 Other vertical infra'!AS149</f>
        <v>1805</v>
      </c>
      <c r="AV149" s="5">
        <f>'5.8 Other vertical infra'!AT149</f>
        <v>6784</v>
      </c>
      <c r="AX149" s="20"/>
    </row>
    <row r="150" spans="1:50">
      <c r="A150" s="4">
        <f t="shared" si="2"/>
        <v>2012</v>
      </c>
      <c r="B150" s="5">
        <f>'5.1 Land transport - Road'!AB150</f>
        <v>62781.182999999997</v>
      </c>
      <c r="C150" s="5">
        <f>'5.1 Land transport - Road'!AC150</f>
        <v>31586.5</v>
      </c>
      <c r="D150" s="5"/>
      <c r="E150" s="5">
        <f>'5.1 Land transport - Road'!AE150</f>
        <v>390537</v>
      </c>
      <c r="F150" s="5"/>
      <c r="G150" s="5">
        <f>'5.1 Land transport - Road'!AG150</f>
        <v>10917.883</v>
      </c>
      <c r="H150" s="5">
        <f>'5.1 Land transport - Road'!AH150</f>
        <v>222.54119547657515</v>
      </c>
      <c r="I150" s="5">
        <f>'5.1 Land transport - Road'!AI150</f>
        <v>3462085</v>
      </c>
      <c r="J150" s="54">
        <f>'5.1 Land transport - Road'!AM150</f>
        <v>40.090000000000003</v>
      </c>
      <c r="K150" s="5">
        <f>'5.1 Land transport - Road'!AJ150</f>
        <v>4956.6018874454194</v>
      </c>
      <c r="L150" s="5">
        <f>'5.2 Land transport - Rail'!U150</f>
        <v>3897.43</v>
      </c>
      <c r="M150" s="5"/>
      <c r="N150" s="5"/>
      <c r="O150" s="5">
        <f>'5.3 Electricity and gas'!Z150</f>
        <v>9914.3823599999996</v>
      </c>
      <c r="P150" s="5"/>
      <c r="Q150" s="5"/>
      <c r="R150" s="53"/>
      <c r="S150" s="53"/>
      <c r="T150" s="5"/>
      <c r="U150" s="5"/>
      <c r="V150" s="5"/>
      <c r="W150" s="5"/>
      <c r="X150" s="5">
        <f>'5.5 Telecommunications'!AI150</f>
        <v>1880000</v>
      </c>
      <c r="Y150" s="5">
        <f>'5.5 Telecommunications'!AJ150</f>
        <v>4922000</v>
      </c>
      <c r="Z150" s="5">
        <f>'5.5 Telecommunications'!AK150</f>
        <v>1270000</v>
      </c>
      <c r="AA150" s="5">
        <f>'5.5 Telecommunications'!AL150</f>
        <v>76311</v>
      </c>
      <c r="AB150" s="5">
        <f>'5.5 Telecommunications'!AM150</f>
        <v>1233</v>
      </c>
      <c r="AC150" s="29"/>
      <c r="AD150" s="29"/>
      <c r="AE150" s="29"/>
      <c r="AF150" s="29"/>
      <c r="AG150" s="29"/>
      <c r="AH150" s="29">
        <f>'5.6 Health - Hospitals'!Y150</f>
        <v>11582</v>
      </c>
      <c r="AI150" s="29">
        <f>'5.6 Health - Hospitals'!Z150</f>
        <v>12469</v>
      </c>
      <c r="AJ150" s="29">
        <f>'5.6 Health - Hospitals'!AA150</f>
        <v>10456</v>
      </c>
      <c r="AK150" s="29">
        <f>'5.7 Education'!AD150</f>
        <v>475908</v>
      </c>
      <c r="AL150" s="29">
        <f>'5.7 Education'!AE150</f>
        <v>282132</v>
      </c>
      <c r="AM150" s="29"/>
      <c r="AN150" s="29">
        <f>'5.7 Education'!AH150</f>
        <v>357980</v>
      </c>
      <c r="AO150" s="29">
        <f>'5.7 Education'!AI150</f>
        <v>2000</v>
      </c>
      <c r="AP150" s="29">
        <f>'5.7 Education'!AJ150</f>
        <v>362</v>
      </c>
      <c r="AQ150" s="29">
        <f>'5.7 Education'!AM150</f>
        <v>2362</v>
      </c>
      <c r="AR150" s="29">
        <f>'5.8 Other vertical infra'!AO150</f>
        <v>69407</v>
      </c>
      <c r="AS150" s="29"/>
      <c r="AT150" s="5">
        <f>'5.8 Other vertical infra'!AR150</f>
        <v>8616</v>
      </c>
      <c r="AU150" s="5">
        <f>'5.8 Other vertical infra'!AS150</f>
        <v>1854</v>
      </c>
      <c r="AV150" s="5">
        <f>'5.8 Other vertical infra'!AT150</f>
        <v>6762</v>
      </c>
      <c r="AX150" s="20"/>
    </row>
    <row r="151" spans="1:50">
      <c r="A151" s="4">
        <f t="shared" si="2"/>
        <v>2013</v>
      </c>
      <c r="B151" s="5">
        <f>'5.1 Land transport - Road'!AB151</f>
        <v>62958.1</v>
      </c>
      <c r="C151" s="5">
        <f>'5.1 Land transport - Road'!AC151</f>
        <v>31571.9</v>
      </c>
      <c r="D151" s="5"/>
      <c r="E151" s="5">
        <f>'5.1 Land transport - Road'!AE151</f>
        <v>393055</v>
      </c>
      <c r="F151" s="5"/>
      <c r="G151" s="5">
        <f>'5.1 Land transport - Road'!AG151</f>
        <v>10874.5</v>
      </c>
      <c r="H151" s="5">
        <f>'5.1 Land transport - Road'!AH151</f>
        <v>222.54119547657515</v>
      </c>
      <c r="I151" s="5">
        <f>'5.1 Land transport - Road'!AI151</f>
        <v>3547631</v>
      </c>
      <c r="J151" s="54">
        <f>'5.1 Land transport - Road'!AM151</f>
        <v>40.71</v>
      </c>
      <c r="K151" s="5">
        <f>'5.1 Land transport - Road'!AJ151</f>
        <v>4941.69551636305</v>
      </c>
      <c r="L151" s="5">
        <f>'5.2 Land transport - Rail'!U151</f>
        <v>3897.43</v>
      </c>
      <c r="M151" s="5"/>
      <c r="N151" s="5"/>
      <c r="O151" s="5">
        <f>'5.3 Electricity and gas'!Z151</f>
        <v>9748.48236</v>
      </c>
      <c r="P151" s="5"/>
      <c r="Q151" s="5"/>
      <c r="R151" s="53"/>
      <c r="S151" s="53"/>
      <c r="T151" s="5"/>
      <c r="U151" s="5"/>
      <c r="V151" s="5"/>
      <c r="W151" s="5"/>
      <c r="X151" s="5">
        <f>'5.5 Telecommunications'!AI151</f>
        <v>1850000</v>
      </c>
      <c r="Y151" s="5">
        <f>'5.5 Telecommunications'!AJ151</f>
        <v>4766000</v>
      </c>
      <c r="Z151" s="5">
        <f>'5.5 Telecommunications'!AK151</f>
        <v>1320000</v>
      </c>
      <c r="AA151" s="5">
        <f>'5.5 Telecommunications'!AL151</f>
        <v>301238</v>
      </c>
      <c r="AB151" s="5">
        <f>'5.5 Telecommunications'!AM151</f>
        <v>9984</v>
      </c>
      <c r="AC151" s="29"/>
      <c r="AD151" s="29"/>
      <c r="AE151" s="29"/>
      <c r="AF151" s="29"/>
      <c r="AG151" s="29"/>
      <c r="AH151" s="29">
        <f>'5.6 Health - Hospitals'!Y151</f>
        <v>11596</v>
      </c>
      <c r="AI151" s="29">
        <f>'5.6 Health - Hospitals'!Z151</f>
        <v>12362</v>
      </c>
      <c r="AJ151" s="29">
        <f>'5.6 Health - Hospitals'!AA151</f>
        <v>10347</v>
      </c>
      <c r="AK151" s="29">
        <f>'5.7 Education'!AD151</f>
        <v>478615</v>
      </c>
      <c r="AL151" s="29">
        <f>'5.7 Education'!AE151</f>
        <v>282252</v>
      </c>
      <c r="AM151" s="29"/>
      <c r="AN151" s="29">
        <f>'5.7 Education'!AH151</f>
        <v>348695</v>
      </c>
      <c r="AO151" s="29">
        <f>'5.7 Education'!AI151</f>
        <v>1979</v>
      </c>
      <c r="AP151" s="29">
        <f>'5.7 Education'!AJ151</f>
        <v>360</v>
      </c>
      <c r="AQ151" s="29">
        <f>'5.7 Education'!AM151</f>
        <v>2339</v>
      </c>
      <c r="AR151" s="29">
        <f>'5.8 Other vertical infra'!AO151</f>
        <v>68710</v>
      </c>
      <c r="AS151" s="29"/>
      <c r="AT151" s="5">
        <f>'5.8 Other vertical infra'!AR151</f>
        <v>8596</v>
      </c>
      <c r="AU151" s="5">
        <f>'5.8 Other vertical infra'!AS151</f>
        <v>1646</v>
      </c>
      <c r="AV151" s="5">
        <f>'5.8 Other vertical infra'!AT151</f>
        <v>6950</v>
      </c>
      <c r="AX151" s="20"/>
    </row>
    <row r="152" spans="1:50">
      <c r="A152" s="4">
        <f t="shared" si="2"/>
        <v>2014</v>
      </c>
      <c r="B152" s="5">
        <f>'5.1 Land transport - Road'!AB152</f>
        <v>63145.4</v>
      </c>
      <c r="C152" s="5">
        <f>'5.1 Land transport - Road'!AC152</f>
        <v>31469.4</v>
      </c>
      <c r="D152" s="5"/>
      <c r="E152" s="5">
        <f>'5.1 Land transport - Road'!AE152</f>
        <v>397055</v>
      </c>
      <c r="F152" s="5"/>
      <c r="G152" s="5">
        <f>'5.1 Land transport - Road'!AG152</f>
        <v>10886</v>
      </c>
      <c r="H152" s="5">
        <f>'5.1 Land transport - Road'!AH152</f>
        <v>222.54119547657515</v>
      </c>
      <c r="I152" s="5">
        <f>'5.1 Land transport - Road'!AI152</f>
        <v>3676851</v>
      </c>
      <c r="J152" s="54">
        <f>'5.1 Land transport - Road'!AM152</f>
        <v>41.73</v>
      </c>
      <c r="K152" s="5">
        <f>'5.1 Land transport - Road'!AJ152</f>
        <v>5064.0137367747648</v>
      </c>
      <c r="L152" s="5">
        <f>'5.2 Land transport - Rail'!U152</f>
        <v>3848.3879999999999</v>
      </c>
      <c r="M152" s="5"/>
      <c r="N152" s="5"/>
      <c r="O152" s="5">
        <f>'5.3 Electricity and gas'!Z152</f>
        <v>9939.6323599999996</v>
      </c>
      <c r="P152" s="5"/>
      <c r="Q152" s="5"/>
      <c r="R152" s="53"/>
      <c r="S152" s="53"/>
      <c r="T152" s="5"/>
      <c r="U152" s="5"/>
      <c r="V152" s="5"/>
      <c r="W152" s="5"/>
      <c r="X152" s="5">
        <f>'5.5 Telecommunications'!AI152</f>
        <v>1850000</v>
      </c>
      <c r="Y152" s="5">
        <f>'5.5 Telecommunications'!AJ152</f>
        <v>5100000</v>
      </c>
      <c r="Z152" s="5">
        <f>'5.5 Telecommunications'!AK152</f>
        <v>1410000</v>
      </c>
      <c r="AA152" s="5">
        <f>'5.5 Telecommunications'!AL152</f>
        <v>517203</v>
      </c>
      <c r="AB152" s="5">
        <f>'5.5 Telecommunications'!AM152</f>
        <v>39510</v>
      </c>
      <c r="AC152" s="29"/>
      <c r="AD152" s="29"/>
      <c r="AE152" s="29"/>
      <c r="AF152" s="29"/>
      <c r="AG152" s="29"/>
      <c r="AH152" s="29">
        <f>'5.6 Health - Hospitals'!Y152</f>
        <v>11368</v>
      </c>
      <c r="AI152" s="29">
        <f>'5.6 Health - Hospitals'!Z152</f>
        <v>12412</v>
      </c>
      <c r="AJ152" s="29">
        <f>'5.6 Health - Hospitals'!AA152</f>
        <v>10506</v>
      </c>
      <c r="AK152" s="29">
        <f>'5.7 Education'!AD152</f>
        <v>483843</v>
      </c>
      <c r="AL152" s="29">
        <f>'5.7 Education'!AE152</f>
        <v>281404</v>
      </c>
      <c r="AM152" s="29"/>
      <c r="AN152" s="29">
        <f>'5.7 Education'!AH152</f>
        <v>347790</v>
      </c>
      <c r="AO152" s="29">
        <f>'5.7 Education'!AI152</f>
        <v>1961</v>
      </c>
      <c r="AP152" s="29">
        <f>'5.7 Education'!AJ152</f>
        <v>366</v>
      </c>
      <c r="AQ152" s="29">
        <f>'5.7 Education'!AM152</f>
        <v>2327</v>
      </c>
      <c r="AR152" s="29">
        <f>'5.8 Other vertical infra'!AO152</f>
        <v>68229</v>
      </c>
      <c r="AS152" s="29"/>
      <c r="AT152" s="5">
        <f>'5.8 Other vertical infra'!AR152</f>
        <v>8571</v>
      </c>
      <c r="AU152" s="5">
        <f>'5.8 Other vertical infra'!AS152</f>
        <v>1817</v>
      </c>
      <c r="AV152" s="5">
        <f>'5.8 Other vertical infra'!AT152</f>
        <v>6754</v>
      </c>
      <c r="AX152" s="20"/>
    </row>
    <row r="153" spans="1:50">
      <c r="A153" s="4">
        <f t="shared" si="2"/>
        <v>2015</v>
      </c>
      <c r="B153" s="5">
        <f>'5.1 Land transport - Road'!AB153</f>
        <v>63468.7</v>
      </c>
      <c r="C153" s="5">
        <f>'5.1 Land transport - Road'!AC153</f>
        <v>31353.5</v>
      </c>
      <c r="D153" s="5"/>
      <c r="E153" s="5">
        <f>'5.1 Land transport - Road'!AE153</f>
        <v>406615</v>
      </c>
      <c r="F153" s="5"/>
      <c r="G153" s="5">
        <f>'5.1 Land transport - Road'!AG153</f>
        <v>10860.6</v>
      </c>
      <c r="H153" s="5">
        <f>'5.1 Land transport - Road'!AH153</f>
        <v>276.10218093699518</v>
      </c>
      <c r="I153" s="5">
        <f>'5.1 Land transport - Road'!AI153</f>
        <v>3812556</v>
      </c>
      <c r="J153" s="54">
        <f>'5.1 Land transport - Road'!AM153</f>
        <v>43.24</v>
      </c>
      <c r="K153" s="5">
        <f>'5.1 Land transport - Road'!AJ153</f>
        <v>5234.0895308645404</v>
      </c>
      <c r="L153" s="5">
        <f>'5.2 Land transport - Rail'!U153</f>
        <v>3848.3879999999999</v>
      </c>
      <c r="M153" s="5"/>
      <c r="N153" s="5"/>
      <c r="O153" s="5">
        <f>'5.3 Electricity and gas'!Z153</f>
        <v>9591.0373600000003</v>
      </c>
      <c r="P153" s="5"/>
      <c r="Q153" s="5">
        <f>'5.3 Electricity and gas'!AB153</f>
        <v>162513</v>
      </c>
      <c r="R153" s="53"/>
      <c r="S153" s="53"/>
      <c r="T153" s="5"/>
      <c r="U153" s="5"/>
      <c r="V153" s="5"/>
      <c r="W153" s="5"/>
      <c r="X153" s="5">
        <f>'5.5 Telecommunications'!AI153</f>
        <v>1850000</v>
      </c>
      <c r="Y153" s="5">
        <f>'5.5 Telecommunications'!AJ153</f>
        <v>5600000</v>
      </c>
      <c r="Z153" s="5">
        <f>'5.5 Telecommunications'!AK153</f>
        <v>1450000</v>
      </c>
      <c r="AA153" s="5">
        <f>'5.5 Telecommunications'!AL153</f>
        <v>724253</v>
      </c>
      <c r="AB153" s="5">
        <f>'5.5 Telecommunications'!AM153</f>
        <v>106025</v>
      </c>
      <c r="AC153" s="29"/>
      <c r="AD153" s="29"/>
      <c r="AE153" s="29"/>
      <c r="AF153" s="29"/>
      <c r="AG153" s="29"/>
      <c r="AH153" s="29">
        <f>'5.6 Health - Hospitals'!Y153</f>
        <v>11385</v>
      </c>
      <c r="AI153" s="29">
        <f>'5.6 Health - Hospitals'!Z153</f>
        <v>12474</v>
      </c>
      <c r="AJ153" s="29">
        <f>'5.6 Health - Hospitals'!AA153</f>
        <v>10528</v>
      </c>
      <c r="AK153" s="29">
        <f>'5.7 Education'!AD153</f>
        <v>493352</v>
      </c>
      <c r="AL153" s="29">
        <f>'5.7 Education'!AE153</f>
        <v>281590</v>
      </c>
      <c r="AM153" s="29"/>
      <c r="AN153" s="29">
        <f>'5.7 Education'!AH153</f>
        <v>350585</v>
      </c>
      <c r="AO153" s="29">
        <f>'5.7 Education'!AI153</f>
        <v>1963</v>
      </c>
      <c r="AP153" s="29">
        <f>'5.7 Education'!AJ153</f>
        <v>367</v>
      </c>
      <c r="AQ153" s="29">
        <f>'5.7 Education'!AM153</f>
        <v>2330</v>
      </c>
      <c r="AR153" s="29">
        <f>'5.8 Other vertical infra'!AO153</f>
        <v>67245</v>
      </c>
      <c r="AS153" s="29"/>
      <c r="AT153" s="5">
        <f>'5.8 Other vertical infra'!AR153</f>
        <v>8819</v>
      </c>
      <c r="AU153" s="5">
        <f>'5.8 Other vertical infra'!AS153</f>
        <v>2127</v>
      </c>
      <c r="AV153" s="5">
        <f>'5.8 Other vertical infra'!AT153</f>
        <v>6692</v>
      </c>
      <c r="AX153" s="20"/>
    </row>
    <row r="154" spans="1:50">
      <c r="A154" s="4">
        <f t="shared" si="2"/>
        <v>2016</v>
      </c>
      <c r="B154" s="5">
        <f>'5.1 Land transport - Road'!AB154</f>
        <v>63670.3</v>
      </c>
      <c r="C154" s="5">
        <f>'5.1 Land transport - Road'!AC154</f>
        <v>31332.2</v>
      </c>
      <c r="D154" s="5"/>
      <c r="E154" s="5">
        <f>'5.1 Land transport - Road'!AE154</f>
        <v>412440</v>
      </c>
      <c r="F154" s="5"/>
      <c r="G154" s="5">
        <f>'5.1 Land transport - Road'!AG154</f>
        <v>10853.9</v>
      </c>
      <c r="H154" s="5">
        <f>'5.1 Land transport - Road'!AH154</f>
        <v>276.10218093699518</v>
      </c>
      <c r="I154" s="5">
        <f>'5.1 Land transport - Road'!AI154</f>
        <v>3972677</v>
      </c>
      <c r="J154" s="54">
        <f>'5.1 Land transport - Road'!AM154</f>
        <v>45.23</v>
      </c>
      <c r="K154" s="5">
        <f>'5.1 Land transport - Road'!AJ154</f>
        <v>5318.7843570638961</v>
      </c>
      <c r="L154" s="5">
        <f>'5.2 Land transport - Rail'!U154</f>
        <v>3836.9140000000002</v>
      </c>
      <c r="M154" s="5"/>
      <c r="N154" s="5"/>
      <c r="O154" s="5">
        <f>'5.3 Electricity and gas'!Z154</f>
        <v>9413.4843600000004</v>
      </c>
      <c r="P154" s="5"/>
      <c r="Q154" s="5">
        <f>'5.3 Electricity and gas'!AB154</f>
        <v>163204</v>
      </c>
      <c r="R154" s="53"/>
      <c r="S154" s="53"/>
      <c r="T154" s="5"/>
      <c r="U154" s="5"/>
      <c r="V154" s="5"/>
      <c r="W154" s="5"/>
      <c r="X154" s="5">
        <f>'5.5 Telecommunications'!AI154</f>
        <v>1760000</v>
      </c>
      <c r="Y154" s="5">
        <f>'5.5 Telecommunications'!AJ154</f>
        <v>6100000</v>
      </c>
      <c r="Z154" s="5">
        <f>'5.5 Telecommunications'!AK154</f>
        <v>1530000</v>
      </c>
      <c r="AA154" s="5">
        <f>'5.5 Telecommunications'!AL154</f>
        <v>1006741</v>
      </c>
      <c r="AB154" s="5">
        <f>'5.5 Telecommunications'!AM154</f>
        <v>240625</v>
      </c>
      <c r="AC154" s="29"/>
      <c r="AD154" s="29"/>
      <c r="AE154" s="29"/>
      <c r="AF154" s="29"/>
      <c r="AG154" s="29"/>
      <c r="AH154" s="29">
        <f>'5.6 Health - Hospitals'!Y154</f>
        <v>11387</v>
      </c>
      <c r="AI154" s="29">
        <f>'5.6 Health - Hospitals'!Z154</f>
        <v>12821</v>
      </c>
      <c r="AJ154" s="29">
        <f>'5.6 Health - Hospitals'!AA154</f>
        <v>10962</v>
      </c>
      <c r="AK154" s="29">
        <f>'5.7 Education'!AD154</f>
        <v>504202</v>
      </c>
      <c r="AL154" s="29">
        <f>'5.7 Education'!AE154</f>
        <v>281550</v>
      </c>
      <c r="AM154" s="29"/>
      <c r="AN154" s="29">
        <f>'5.7 Education'!AH154</f>
        <v>353250</v>
      </c>
      <c r="AO154" s="29">
        <f>'5.7 Education'!AI154</f>
        <v>1951</v>
      </c>
      <c r="AP154" s="29">
        <f>'5.7 Education'!AJ154</f>
        <v>368</v>
      </c>
      <c r="AQ154" s="29">
        <f>'5.7 Education'!AM154</f>
        <v>2319</v>
      </c>
      <c r="AR154" s="29">
        <f>'5.8 Other vertical infra'!AO154</f>
        <v>64408</v>
      </c>
      <c r="AS154" s="29"/>
      <c r="AT154" s="5">
        <f>'5.8 Other vertical infra'!AR154</f>
        <v>9509</v>
      </c>
      <c r="AU154" s="5">
        <f>'5.8 Other vertical infra'!AS154</f>
        <v>2547</v>
      </c>
      <c r="AV154" s="5">
        <f>'5.8 Other vertical infra'!AT154</f>
        <v>6962</v>
      </c>
      <c r="AX154" s="20"/>
    </row>
    <row r="155" spans="1:50">
      <c r="A155" s="4">
        <f t="shared" si="2"/>
        <v>2017</v>
      </c>
      <c r="B155" s="5">
        <f>'5.1 Land transport - Road'!AB155</f>
        <v>64193.4</v>
      </c>
      <c r="C155" s="5">
        <f>'5.1 Land transport - Road'!AC155</f>
        <v>31078.5</v>
      </c>
      <c r="D155" s="5"/>
      <c r="E155" s="5">
        <f>'5.1 Land transport - Road'!AE155</f>
        <v>457277</v>
      </c>
      <c r="F155" s="5"/>
      <c r="G155" s="5">
        <f>'5.1 Land transport - Road'!AG155</f>
        <v>10967.1</v>
      </c>
      <c r="H155" s="5">
        <f>'5.1 Land transport - Road'!AH155</f>
        <v>306.30492730210017</v>
      </c>
      <c r="I155" s="5">
        <f>'5.1 Land transport - Road'!AI155</f>
        <v>4137889</v>
      </c>
      <c r="J155" s="54">
        <f>'5.1 Land transport - Road'!AM155</f>
        <v>46.79</v>
      </c>
      <c r="K155" s="5">
        <f>'5.1 Land transport - Road'!AJ155</f>
        <v>5673.8949642346124</v>
      </c>
      <c r="L155" s="5">
        <f>'5.2 Land transport - Rail'!U155</f>
        <v>3836.9140000000002</v>
      </c>
      <c r="M155" s="5"/>
      <c r="N155" s="5"/>
      <c r="O155" s="5">
        <f>'5.3 Electricity and gas'!Z155</f>
        <v>9417.0143599999992</v>
      </c>
      <c r="P155" s="5"/>
      <c r="Q155" s="5">
        <f>'5.3 Electricity and gas'!AB155</f>
        <v>164163</v>
      </c>
      <c r="R155" s="53"/>
      <c r="S155" s="53"/>
      <c r="T155" s="5"/>
      <c r="U155" s="5"/>
      <c r="V155" s="5"/>
      <c r="W155" s="5"/>
      <c r="X155" s="5">
        <f>'5.5 Telecommunications'!AI155</f>
        <v>1790000</v>
      </c>
      <c r="Y155" s="5">
        <f>'5.5 Telecommunications'!AJ155</f>
        <v>6400000</v>
      </c>
      <c r="Z155" s="5">
        <f>'5.5 Telecommunications'!AK155</f>
        <v>1580000</v>
      </c>
      <c r="AA155" s="5">
        <f>'5.5 Telecommunications'!AL155</f>
        <v>1185351</v>
      </c>
      <c r="AB155" s="5">
        <f>'5.5 Telecommunications'!AM155</f>
        <v>413047</v>
      </c>
      <c r="AC155" s="29"/>
      <c r="AD155" s="29"/>
      <c r="AE155" s="29"/>
      <c r="AF155" s="29"/>
      <c r="AG155" s="29"/>
      <c r="AH155" s="29">
        <f>'5.6 Health - Hospitals'!Y155</f>
        <v>11570</v>
      </c>
      <c r="AI155" s="29">
        <f>'5.6 Health - Hospitals'!Z155</f>
        <v>13010</v>
      </c>
      <c r="AJ155" s="29">
        <f>'5.6 Health - Hospitals'!AA155</f>
        <v>11096</v>
      </c>
      <c r="AK155" s="29">
        <f>'5.7 Education'!AD155</f>
        <v>513657</v>
      </c>
      <c r="AL155" s="29">
        <f>'5.7 Education'!AE155</f>
        <v>284327</v>
      </c>
      <c r="AM155" s="29"/>
      <c r="AN155" s="29">
        <f>'5.7 Education'!AH155</f>
        <v>346160</v>
      </c>
      <c r="AO155" s="29">
        <f>'5.7 Education'!AI155</f>
        <v>1945</v>
      </c>
      <c r="AP155" s="29">
        <f>'5.7 Education'!AJ155</f>
        <v>374</v>
      </c>
      <c r="AQ155" s="29">
        <f>'5.7 Education'!AM155</f>
        <v>2319</v>
      </c>
      <c r="AR155" s="29">
        <f>'5.8 Other vertical infra'!AO155</f>
        <v>63276</v>
      </c>
      <c r="AS155" s="29">
        <f>'5.8 Other vertical infra'!AP155</f>
        <v>4720</v>
      </c>
      <c r="AT155" s="5">
        <f>'5.8 Other vertical infra'!AR155</f>
        <v>10258</v>
      </c>
      <c r="AU155" s="5">
        <f>'5.8 Other vertical infra'!AS155</f>
        <v>2976</v>
      </c>
      <c r="AV155" s="5">
        <f>'5.8 Other vertical infra'!AT155</f>
        <v>7282</v>
      </c>
      <c r="AX155" s="20"/>
    </row>
    <row r="156" spans="1:50">
      <c r="A156" s="4">
        <f t="shared" si="2"/>
        <v>2018</v>
      </c>
      <c r="B156" s="5">
        <f>'5.1 Land transport - Road'!AB156</f>
        <v>64233.7</v>
      </c>
      <c r="C156" s="5">
        <f>'5.1 Land transport - Road'!AC156</f>
        <v>31152.6</v>
      </c>
      <c r="D156" s="5"/>
      <c r="E156" s="5">
        <f>'5.1 Land transport - Road'!AE156</f>
        <v>460190</v>
      </c>
      <c r="F156" s="5"/>
      <c r="G156" s="5">
        <f>'5.1 Land transport - Road'!AG156</f>
        <v>10992.4</v>
      </c>
      <c r="H156" s="5">
        <f>'5.1 Land transport - Road'!AH156</f>
        <v>306.30492730210017</v>
      </c>
      <c r="I156" s="5">
        <f>'5.1 Land transport - Road'!AI156</f>
        <v>4267140</v>
      </c>
      <c r="J156" s="54">
        <f>'5.1 Land transport - Road'!AM156</f>
        <v>47.97</v>
      </c>
      <c r="K156" s="5">
        <f>'5.1 Land transport - Road'!AJ156</f>
        <v>5778.9815874720762</v>
      </c>
      <c r="L156" s="5">
        <f>'5.2 Land transport - Rail'!U156</f>
        <v>3836.9140000000002</v>
      </c>
      <c r="M156" s="5"/>
      <c r="N156" s="5"/>
      <c r="O156" s="5">
        <f>'5.3 Electricity and gas'!Z156</f>
        <v>9444.0143599999992</v>
      </c>
      <c r="P156" s="5"/>
      <c r="Q156" s="5">
        <f>'5.3 Electricity and gas'!AB156</f>
        <v>165293</v>
      </c>
      <c r="R156" s="53">
        <f>'5.4 Water and waste'!AD156</f>
        <v>1515042</v>
      </c>
      <c r="S156" s="53">
        <f>'5.4 Water and waste'!AE156</f>
        <v>1481133</v>
      </c>
      <c r="T156" s="5"/>
      <c r="U156" s="5"/>
      <c r="V156" s="5"/>
      <c r="W156" s="5"/>
      <c r="X156" s="5">
        <f>'5.5 Telecommunications'!AI156</f>
        <v>1073000</v>
      </c>
      <c r="Y156" s="5">
        <f>'5.5 Telecommunications'!AJ156</f>
        <v>6319000</v>
      </c>
      <c r="Z156" s="5">
        <f>'5.5 Telecommunications'!AK156</f>
        <v>1650000</v>
      </c>
      <c r="AA156" s="5">
        <f>'5.5 Telecommunications'!AL156</f>
        <v>1373467</v>
      </c>
      <c r="AB156" s="5">
        <f>'5.5 Telecommunications'!AM156</f>
        <v>605345</v>
      </c>
      <c r="AC156" s="29"/>
      <c r="AD156" s="29"/>
      <c r="AE156" s="29"/>
      <c r="AF156" s="29"/>
      <c r="AG156" s="29"/>
      <c r="AH156" s="29">
        <f>'5.6 Health - Hospitals'!Y156</f>
        <v>11250</v>
      </c>
      <c r="AI156" s="29">
        <f>'5.6 Health - Hospitals'!Z156</f>
        <v>12702</v>
      </c>
      <c r="AJ156" s="29">
        <f>'5.6 Health - Hospitals'!AA156</f>
        <v>10717</v>
      </c>
      <c r="AK156" s="29">
        <f>'5.7 Education'!AD156</f>
        <v>522457</v>
      </c>
      <c r="AL156" s="29">
        <f>'5.7 Education'!AE156</f>
        <v>283241</v>
      </c>
      <c r="AM156" s="29"/>
      <c r="AN156" s="29">
        <f>'5.7 Education'!AH156</f>
        <v>340745</v>
      </c>
      <c r="AO156" s="29">
        <f>'5.7 Education'!AI156</f>
        <v>1946</v>
      </c>
      <c r="AP156" s="29">
        <f>'5.7 Education'!AJ156</f>
        <v>374</v>
      </c>
      <c r="AQ156" s="29">
        <f>'5.7 Education'!AM156</f>
        <v>2320</v>
      </c>
      <c r="AR156" s="29">
        <f>'5.8 Other vertical infra'!AO156</f>
        <v>63996</v>
      </c>
      <c r="AS156" s="29">
        <f>'5.8 Other vertical infra'!AP156</f>
        <v>5428</v>
      </c>
      <c r="AT156" s="5">
        <f>'5.8 Other vertical infra'!AR156</f>
        <v>10435</v>
      </c>
      <c r="AU156" s="5">
        <f>'5.8 Other vertical infra'!AS156</f>
        <v>3196</v>
      </c>
      <c r="AV156" s="5">
        <f>'5.8 Other vertical infra'!AT156</f>
        <v>7239</v>
      </c>
      <c r="AX156" s="20"/>
    </row>
    <row r="157" spans="1:50">
      <c r="A157" s="4">
        <f t="shared" si="2"/>
        <v>2019</v>
      </c>
      <c r="B157" s="5">
        <f>'5.1 Land transport - Road'!AB157</f>
        <v>64573.599999999999</v>
      </c>
      <c r="C157" s="5">
        <f>'5.1 Land transport - Road'!AC157</f>
        <v>32108.2</v>
      </c>
      <c r="D157" s="5"/>
      <c r="E157" s="5">
        <f>'5.1 Land transport - Road'!AE157</f>
        <v>461409</v>
      </c>
      <c r="F157" s="5"/>
      <c r="G157" s="5">
        <f>'5.1 Land transport - Road'!AG157</f>
        <v>11046.2</v>
      </c>
      <c r="H157" s="5">
        <f>'5.1 Land transport - Road'!AH157</f>
        <v>306.30492730210017</v>
      </c>
      <c r="I157" s="5">
        <f>'5.1 Land transport - Road'!AI157</f>
        <v>4375437</v>
      </c>
      <c r="J157" s="54">
        <f>'5.1 Land transport - Road'!AM157</f>
        <v>47.56</v>
      </c>
      <c r="K157" s="5">
        <f>'5.1 Land transport - Road'!AJ157</f>
        <v>5571.6253506640314</v>
      </c>
      <c r="L157" s="5">
        <f>'5.2 Land transport - Rail'!U157</f>
        <v>3836.9140000000002</v>
      </c>
      <c r="M157" s="5"/>
      <c r="N157" s="5"/>
      <c r="O157" s="5">
        <f>'5.3 Electricity and gas'!Z157</f>
        <v>9452.0143599999992</v>
      </c>
      <c r="P157" s="5"/>
      <c r="Q157" s="5">
        <f>'5.3 Electricity and gas'!AB157</f>
        <v>165821</v>
      </c>
      <c r="R157" s="53"/>
      <c r="S157" s="53"/>
      <c r="T157" s="5"/>
      <c r="U157" s="5"/>
      <c r="V157" s="5"/>
      <c r="W157" s="5"/>
      <c r="X157" s="5">
        <f>'5.5 Telecommunications'!AI157</f>
        <v>967000</v>
      </c>
      <c r="Y157" s="5">
        <f>'5.5 Telecommunications'!AJ157</f>
        <v>6011000</v>
      </c>
      <c r="Z157" s="5">
        <f>'5.5 Telecommunications'!AK157</f>
        <v>1700000</v>
      </c>
      <c r="AA157" s="5">
        <f>'5.5 Telecommunications'!AL157</f>
        <v>1578386.5384615385</v>
      </c>
      <c r="AB157" s="5">
        <f>'5.5 Telecommunications'!AM157</f>
        <v>820761</v>
      </c>
      <c r="AC157" s="29"/>
      <c r="AD157" s="29"/>
      <c r="AE157" s="29"/>
      <c r="AF157" s="29"/>
      <c r="AG157" s="29"/>
      <c r="AH157" s="29">
        <f>'5.6 Health - Hospitals'!Y157</f>
        <v>11082</v>
      </c>
      <c r="AI157" s="29">
        <f>'5.6 Health - Hospitals'!Z157</f>
        <v>12667</v>
      </c>
      <c r="AJ157" s="29">
        <f>'5.6 Health - Hospitals'!AA157</f>
        <v>10763</v>
      </c>
      <c r="AK157" s="29">
        <f>'5.7 Education'!AD157</f>
        <v>529287</v>
      </c>
      <c r="AL157" s="29">
        <f>'5.7 Education'!AE157</f>
        <v>284935</v>
      </c>
      <c r="AM157" s="29"/>
      <c r="AN157" s="29">
        <f>'5.7 Education'!AH157</f>
        <v>333325</v>
      </c>
      <c r="AO157" s="29">
        <f>'5.7 Education'!AI157</f>
        <v>1945</v>
      </c>
      <c r="AP157" s="29">
        <f>'5.7 Education'!AJ157</f>
        <v>376</v>
      </c>
      <c r="AQ157" s="29">
        <f>'5.7 Education'!AM157</f>
        <v>2321</v>
      </c>
      <c r="AR157" s="29">
        <f>'5.8 Other vertical infra'!AO157</f>
        <v>65256</v>
      </c>
      <c r="AS157" s="29">
        <f>'5.8 Other vertical infra'!AP157</f>
        <v>6383</v>
      </c>
      <c r="AT157" s="5">
        <f>'5.8 Other vertical infra'!AR157</f>
        <v>9969</v>
      </c>
      <c r="AU157" s="5">
        <f>'5.8 Other vertical infra'!AS157</f>
        <v>3474</v>
      </c>
      <c r="AV157" s="5">
        <f>'5.8 Other vertical infra'!AT157</f>
        <v>6495</v>
      </c>
      <c r="AX157" s="20"/>
    </row>
    <row r="158" spans="1:50">
      <c r="A158" s="4">
        <f t="shared" si="2"/>
        <v>2020</v>
      </c>
      <c r="B158" s="5">
        <f>'5.1 Land transport - Road'!AB158</f>
        <v>64957</v>
      </c>
      <c r="C158" s="5">
        <f>'5.1 Land transport - Road'!AC158</f>
        <v>31891</v>
      </c>
      <c r="D158" s="5"/>
      <c r="E158" s="5">
        <f>'5.1 Land transport - Road'!AE158</f>
        <v>474796</v>
      </c>
      <c r="F158" s="5"/>
      <c r="G158" s="5">
        <f>'5.1 Land transport - Road'!AG158</f>
        <v>11052.5</v>
      </c>
      <c r="H158" s="5">
        <f>'5.1 Land transport - Road'!AH158</f>
        <v>354.75969305331182</v>
      </c>
      <c r="I158" s="5">
        <f>'5.1 Land transport - Road'!AI158</f>
        <v>4426339</v>
      </c>
      <c r="J158" s="54">
        <f>'5.1 Land transport - Road'!AM158</f>
        <v>45.78</v>
      </c>
      <c r="K158" s="5">
        <f>'5.1 Land transport - Road'!AJ158</f>
        <v>5115.0852381937384</v>
      </c>
      <c r="L158" s="5">
        <f>'5.2 Land transport - Rail'!U158</f>
        <v>3953.16</v>
      </c>
      <c r="M158" s="5"/>
      <c r="N158" s="5"/>
      <c r="O158" s="5">
        <f>'5.3 Electricity and gas'!Z158</f>
        <v>9537.4293600000001</v>
      </c>
      <c r="P158" s="5"/>
      <c r="Q158" s="5">
        <f>'5.3 Electricity and gas'!AB158</f>
        <v>166134</v>
      </c>
      <c r="R158" s="53"/>
      <c r="S158" s="53"/>
      <c r="T158" s="5"/>
      <c r="U158" s="5"/>
      <c r="V158" s="5"/>
      <c r="W158" s="5"/>
      <c r="X158" s="5">
        <f>'5.5 Telecommunications'!AI158</f>
        <v>844000</v>
      </c>
      <c r="Y158" s="5">
        <f>'5.5 Telecommunications'!AJ158</f>
        <v>6236000</v>
      </c>
      <c r="Z158" s="5">
        <f>'5.5 Telecommunications'!AK158</f>
        <v>1760000</v>
      </c>
      <c r="AA158" s="5">
        <f>'5.5 Telecommunications'!AL158</f>
        <v>1673975</v>
      </c>
      <c r="AB158" s="5">
        <f>'5.5 Telecommunications'!AM158</f>
        <v>1004385</v>
      </c>
      <c r="AC158" s="29"/>
      <c r="AD158" s="29"/>
      <c r="AE158" s="29"/>
      <c r="AF158" s="29"/>
      <c r="AG158" s="29"/>
      <c r="AH158" s="29">
        <f>'5.6 Health - Hospitals'!Y158</f>
        <v>11075</v>
      </c>
      <c r="AI158" s="29">
        <f>'5.6 Health - Hospitals'!Z158</f>
        <v>12684</v>
      </c>
      <c r="AJ158" s="29">
        <f>'5.6 Health - Hospitals'!AA158</f>
        <v>10784</v>
      </c>
      <c r="AK158" s="29">
        <f>'5.7 Education'!AD158</f>
        <v>532035</v>
      </c>
      <c r="AL158" s="29">
        <f>'5.7 Education'!AE158</f>
        <v>291421</v>
      </c>
      <c r="AM158" s="29"/>
      <c r="AN158" s="29">
        <f>'5.7 Education'!AH158</f>
        <v>327895</v>
      </c>
      <c r="AO158" s="29">
        <f>'5.7 Education'!AI158</f>
        <v>1943</v>
      </c>
      <c r="AP158" s="29">
        <f>'5.7 Education'!AJ158</f>
        <v>378</v>
      </c>
      <c r="AQ158" s="29">
        <f>'5.7 Education'!AM158</f>
        <v>2321</v>
      </c>
      <c r="AR158" s="29">
        <f>'5.8 Other vertical infra'!AO158</f>
        <v>66253</v>
      </c>
      <c r="AS158" s="29">
        <f>'5.8 Other vertical infra'!AP158</f>
        <v>7730</v>
      </c>
      <c r="AT158" s="5">
        <f>'5.8 Other vertical infra'!AR158</f>
        <v>9469</v>
      </c>
      <c r="AU158" s="5">
        <f>'5.8 Other vertical infra'!AS158</f>
        <v>3458</v>
      </c>
      <c r="AV158" s="5">
        <f>'5.8 Other vertical infra'!AT158</f>
        <v>6011</v>
      </c>
      <c r="AX158" s="20"/>
    </row>
    <row r="159" spans="1:50">
      <c r="A159" s="4">
        <f t="shared" si="2"/>
        <v>2021</v>
      </c>
      <c r="B159" s="5">
        <f>'5.1 Land transport - Road'!AB159</f>
        <v>65179.1</v>
      </c>
      <c r="C159" s="5">
        <f>'5.1 Land transport - Road'!AC159</f>
        <v>31784.3</v>
      </c>
      <c r="D159" s="5"/>
      <c r="E159" s="5">
        <f>'5.1 Land transport - Road'!AE159</f>
        <v>481766</v>
      </c>
      <c r="F159" s="5"/>
      <c r="G159" s="5">
        <f>'5.1 Land transport - Road'!AG159</f>
        <v>11071</v>
      </c>
      <c r="H159" s="5">
        <f>'5.1 Land transport - Road'!AH159</f>
        <v>354.75969305331182</v>
      </c>
      <c r="I159" s="5">
        <f>'5.1 Land transport - Road'!AI159</f>
        <v>4526928</v>
      </c>
      <c r="J159" s="54">
        <f>'5.1 Land transport - Road'!AM159</f>
        <v>46.31</v>
      </c>
      <c r="K159" s="5">
        <f>'5.1 Land transport - Road'!AJ159</f>
        <v>5373.888593871884</v>
      </c>
      <c r="L159" s="5">
        <f>'5.2 Land transport - Rail'!U159</f>
        <v>3956.7759999999998</v>
      </c>
      <c r="M159" s="5"/>
      <c r="N159" s="5"/>
      <c r="O159" s="5">
        <f>'5.3 Electricity and gas'!Z159</f>
        <v>9760.4293600000001</v>
      </c>
      <c r="P159" s="5"/>
      <c r="Q159" s="5">
        <f>'5.3 Electricity and gas'!AB159</f>
        <v>167008</v>
      </c>
      <c r="R159" s="53"/>
      <c r="S159" s="53"/>
      <c r="T159" s="5"/>
      <c r="U159" s="5"/>
      <c r="V159" s="5"/>
      <c r="W159" s="5"/>
      <c r="X159" s="5">
        <f>'5.5 Telecommunications'!AI159</f>
        <v>908000</v>
      </c>
      <c r="Y159" s="5">
        <f>'5.5 Telecommunications'!AJ159</f>
        <v>5846000</v>
      </c>
      <c r="Z159" s="5">
        <f>'5.5 Telecommunications'!AK159</f>
        <v>1800000</v>
      </c>
      <c r="AA159" s="5">
        <f>'5.5 Telecommunications'!AL159</f>
        <v>1760483</v>
      </c>
      <c r="AB159" s="5">
        <f>'5.5 Telecommunications'!AM159</f>
        <v>1150710</v>
      </c>
      <c r="AC159" s="29"/>
      <c r="AD159" s="29"/>
      <c r="AE159" s="29"/>
      <c r="AF159" s="29"/>
      <c r="AG159" s="29"/>
      <c r="AH159" s="29">
        <f>'5.6 Health - Hospitals'!Y159</f>
        <v>11788</v>
      </c>
      <c r="AI159" s="29">
        <f>'5.6 Health - Hospitals'!Z159</f>
        <v>13635</v>
      </c>
      <c r="AJ159" s="29">
        <f>'5.6 Health - Hospitals'!AA159</f>
        <v>11713</v>
      </c>
      <c r="AK159" s="29">
        <f>'5.7 Education'!AD159</f>
        <v>530516</v>
      </c>
      <c r="AL159" s="29">
        <f>'5.7 Education'!AE159</f>
        <v>293571</v>
      </c>
      <c r="AM159" s="29"/>
      <c r="AN159" s="29">
        <f>'5.7 Education'!AH159</f>
        <v>344610</v>
      </c>
      <c r="AO159" s="29">
        <f>'5.7 Education'!AI159</f>
        <v>1941</v>
      </c>
      <c r="AP159" s="29">
        <f>'5.7 Education'!AJ159</f>
        <v>377</v>
      </c>
      <c r="AQ159" s="29">
        <f>'5.7 Education'!AM159</f>
        <v>2318</v>
      </c>
      <c r="AR159" s="29">
        <f>'5.8 Other vertical infra'!AO159</f>
        <v>68169</v>
      </c>
      <c r="AS159" s="29">
        <f>'5.8 Other vertical infra'!AP159</f>
        <v>10382</v>
      </c>
      <c r="AT159" s="5">
        <f>'5.8 Other vertical infra'!AR159</f>
        <v>8397</v>
      </c>
      <c r="AU159" s="5">
        <f>'5.8 Other vertical infra'!AS159</f>
        <v>3129</v>
      </c>
      <c r="AV159" s="5">
        <f>'5.8 Other vertical infra'!AT159</f>
        <v>5268</v>
      </c>
      <c r="AX159" s="20"/>
    </row>
    <row r="160" spans="1:50">
      <c r="A160" s="4">
        <f t="shared" si="2"/>
        <v>2022</v>
      </c>
      <c r="B160" s="5">
        <f>'5.1 Land transport - Road'!AB160</f>
        <v>65422</v>
      </c>
      <c r="C160" s="5">
        <f>'5.1 Land transport - Road'!AC160</f>
        <v>31769.1</v>
      </c>
      <c r="D160" s="5"/>
      <c r="E160" s="5">
        <f>'5.1 Land transport - Road'!AE160</f>
        <v>477831</v>
      </c>
      <c r="F160" s="5"/>
      <c r="G160" s="5">
        <f>'5.1 Land transport - Road'!AG160</f>
        <v>11039.5</v>
      </c>
      <c r="H160" s="5">
        <f>'5.1 Land transport - Road'!AH160</f>
        <v>421.90105008077546</v>
      </c>
      <c r="I160" s="5">
        <f>'5.1 Land transport - Road'!AI160</f>
        <v>4621519</v>
      </c>
      <c r="J160" s="54">
        <f>'5.1 Land transport - Road'!AM160</f>
        <v>47.3</v>
      </c>
      <c r="K160" s="5">
        <f>'5.1 Land transport - Road'!AJ160</f>
        <v>5380.889122344146</v>
      </c>
      <c r="L160" s="5">
        <f>'5.2 Land transport - Rail'!U160</f>
        <v>3962.953</v>
      </c>
      <c r="M160" s="5"/>
      <c r="N160" s="5"/>
      <c r="O160" s="5">
        <f>'5.3 Electricity and gas'!Z160</f>
        <v>9852.1193600000006</v>
      </c>
      <c r="P160" s="5"/>
      <c r="Q160" s="5">
        <f>'5.3 Electricity and gas'!AB160</f>
        <v>168073</v>
      </c>
      <c r="R160" s="53"/>
      <c r="S160" s="53"/>
      <c r="T160" s="5"/>
      <c r="U160" s="5"/>
      <c r="V160" s="5"/>
      <c r="W160" s="5"/>
      <c r="X160" s="5">
        <f>'5.5 Telecommunications'!AI160</f>
        <v>757000</v>
      </c>
      <c r="Y160" s="5">
        <f>'5.5 Telecommunications'!AJ160</f>
        <v>5947000</v>
      </c>
      <c r="Z160" s="5">
        <f>'5.5 Telecommunications'!AK160</f>
        <v>1860000</v>
      </c>
      <c r="AA160" s="5">
        <f>'5.5 Telecommunications'!AL160</f>
        <v>1808900</v>
      </c>
      <c r="AB160" s="5">
        <f>'5.5 Telecommunications'!AM160</f>
        <v>1258782</v>
      </c>
      <c r="AC160" s="4"/>
      <c r="AD160" s="4"/>
      <c r="AE160" s="4"/>
      <c r="AF160" s="4"/>
      <c r="AG160" s="4"/>
      <c r="AH160" s="29">
        <f>'5.6 Health - Hospitals'!Y160</f>
        <v>11454</v>
      </c>
      <c r="AI160" s="29">
        <f>'5.6 Health - Hospitals'!Z160</f>
        <v>13167</v>
      </c>
      <c r="AJ160" s="29">
        <f>'5.6 Health - Hospitals'!AA160</f>
        <v>11236</v>
      </c>
      <c r="AK160" s="29">
        <f>'5.7 Education'!AD160</f>
        <v>520131</v>
      </c>
      <c r="AL160" s="29">
        <f>'5.7 Education'!AE160</f>
        <v>291527</v>
      </c>
      <c r="AM160" s="29"/>
      <c r="AN160" s="29">
        <f>'5.7 Education'!AH160</f>
        <v>329335</v>
      </c>
      <c r="AO160" s="29">
        <f>'5.7 Education'!AI160</f>
        <v>1942</v>
      </c>
      <c r="AP160" s="29">
        <f>'5.7 Education'!AJ160</f>
        <v>377</v>
      </c>
      <c r="AQ160" s="29">
        <f>'5.7 Education'!AM160</f>
        <v>2319</v>
      </c>
      <c r="AR160" s="29">
        <f>'5.8 Other vertical infra'!AO160</f>
        <v>69509</v>
      </c>
      <c r="AS160" s="29">
        <f>'5.8 Other vertical infra'!AP160</f>
        <v>11401</v>
      </c>
      <c r="AT160" s="5">
        <f>'5.8 Other vertical infra'!AR160</f>
        <v>7728</v>
      </c>
      <c r="AU160" s="5">
        <f>'5.8 Other vertical infra'!AS160</f>
        <v>3058</v>
      </c>
      <c r="AV160" s="5">
        <f>'5.8 Other vertical infra'!AT160</f>
        <v>4572</v>
      </c>
      <c r="AX160" s="20"/>
    </row>
    <row r="161" spans="1:50">
      <c r="A161" s="4">
        <f t="shared" si="2"/>
        <v>2023</v>
      </c>
      <c r="B161" s="5">
        <f>'5.1 Land transport - Road'!AB161</f>
        <v>65633.3</v>
      </c>
      <c r="C161" s="5">
        <f>'5.1 Land transport - Road'!AC161</f>
        <v>31597.5</v>
      </c>
      <c r="D161" s="5"/>
      <c r="E161" s="5">
        <f>'5.1 Land transport - Road'!AE161</f>
        <v>466833</v>
      </c>
      <c r="F161" s="5"/>
      <c r="G161" s="5">
        <f>'5.1 Land transport - Road'!AG161</f>
        <v>11072.3</v>
      </c>
      <c r="H161" s="5">
        <f>'5.1 Land transport - Road'!AH161</f>
        <v>442</v>
      </c>
      <c r="I161" s="5">
        <f>'5.1 Land transport - Road'!AI161</f>
        <v>4689672</v>
      </c>
      <c r="J161" s="54">
        <f>'5.1 Land transport - Road'!AM161</f>
        <v>49.51</v>
      </c>
      <c r="K161" s="5">
        <f>'5.1 Land transport - Road'!AJ161</f>
        <v>5518.9774679872216</v>
      </c>
      <c r="L161" s="5"/>
      <c r="M161" s="5"/>
      <c r="N161" s="5"/>
      <c r="O161" s="5"/>
      <c r="P161" s="5"/>
      <c r="Q161" s="5"/>
      <c r="R161" s="53">
        <f>'5.4 Water and waste'!AD161</f>
        <v>1624785</v>
      </c>
      <c r="S161" s="53">
        <f>'5.4 Water and waste'!AE161</f>
        <v>1583256</v>
      </c>
      <c r="T161" s="5"/>
      <c r="U161" s="5"/>
      <c r="V161" s="5"/>
      <c r="W161" s="5"/>
      <c r="X161" s="5"/>
      <c r="Y161" s="5"/>
      <c r="Z161" s="5">
        <f>'5.5 Telecommunications'!AK161</f>
        <v>1930000</v>
      </c>
      <c r="AA161" s="5">
        <f>'5.5 Telecommunications'!AL161</f>
        <v>1836402</v>
      </c>
      <c r="AB161" s="5">
        <f>'5.5 Telecommunications'!AM161</f>
        <v>1345034</v>
      </c>
      <c r="AC161" s="4"/>
      <c r="AD161" s="4"/>
      <c r="AE161" s="4"/>
      <c r="AF161" s="4"/>
      <c r="AG161" s="4"/>
      <c r="AH161" s="4"/>
      <c r="AI161" s="4"/>
      <c r="AJ161" s="4"/>
      <c r="AK161" s="29">
        <f>'5.7 Education'!AD161</f>
        <v>524729</v>
      </c>
      <c r="AL161" s="29">
        <f>'5.7 Education'!AE161</f>
        <v>302655</v>
      </c>
      <c r="AM161" s="29"/>
      <c r="AN161" s="29">
        <f>'5.7 Education'!AH161</f>
        <v>326875</v>
      </c>
      <c r="AO161" s="29">
        <f>'5.7 Education'!AI161</f>
        <v>1935</v>
      </c>
      <c r="AP161" s="29">
        <f>'5.7 Education'!AJ161</f>
        <v>374</v>
      </c>
      <c r="AQ161" s="29">
        <f>'5.7 Education'!AM161</f>
        <v>2309</v>
      </c>
      <c r="AR161" s="29">
        <f>'5.8 Other vertical infra'!AO161</f>
        <v>71959</v>
      </c>
      <c r="AS161" s="29">
        <f>'5.8 Other vertical infra'!AP161</f>
        <v>12364</v>
      </c>
      <c r="AT161" s="5">
        <f>'5.8 Other vertical infra'!AR161</f>
        <v>8610</v>
      </c>
      <c r="AU161" s="5">
        <f>'5.8 Other vertical infra'!AS161</f>
        <v>3791</v>
      </c>
      <c r="AV161" s="5">
        <f>'5.8 Other vertical infra'!AT161</f>
        <v>4722</v>
      </c>
      <c r="AX161" s="20"/>
    </row>
    <row r="162" spans="1:50">
      <c r="O162" s="1"/>
    </row>
    <row r="163" spans="1:50">
      <c r="O163" s="1"/>
    </row>
    <row r="164" spans="1:50">
      <c r="O164" s="1"/>
    </row>
    <row r="165" spans="1:50">
      <c r="O165" s="1"/>
    </row>
    <row r="166" spans="1:50">
      <c r="O166" s="1"/>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A08AC-9183-4EAA-AC4D-7FA45CDFE6CB}">
  <sheetPr>
    <tabColor theme="8"/>
  </sheetPr>
  <dimension ref="A1:BA166"/>
  <sheetViews>
    <sheetView showGridLines="0" zoomScaleNormal="100" workbookViewId="0">
      <pane xSplit="1" ySplit="6" topLeftCell="B7" activePane="bottomRight" state="frozen"/>
      <selection pane="topRight" activeCell="B1" sqref="B1"/>
      <selection pane="bottomLeft" activeCell="A6" sqref="A6"/>
      <selection pane="bottomRight" activeCell="O6" sqref="O6"/>
    </sheetView>
  </sheetViews>
  <sheetFormatPr defaultRowHeight="14.25"/>
  <cols>
    <col min="1" max="1" width="10.25" customWidth="1"/>
    <col min="2" max="15" width="13.25" customWidth="1"/>
  </cols>
  <sheetData>
    <row r="1" spans="1:53" s="11" customFormat="1" ht="29.25">
      <c r="A1" s="23" t="s">
        <v>68</v>
      </c>
      <c r="B1" s="16" t="s">
        <v>133</v>
      </c>
      <c r="C1" s="16" t="s">
        <v>133</v>
      </c>
      <c r="D1" s="16" t="s">
        <v>133</v>
      </c>
      <c r="E1" s="16" t="s">
        <v>133</v>
      </c>
      <c r="F1" s="16" t="s">
        <v>133</v>
      </c>
      <c r="G1" s="16" t="s">
        <v>133</v>
      </c>
      <c r="H1" s="16" t="s">
        <v>133</v>
      </c>
      <c r="I1" s="16" t="s">
        <v>134</v>
      </c>
      <c r="J1" s="16" t="s">
        <v>134</v>
      </c>
      <c r="K1" s="16" t="s">
        <v>134</v>
      </c>
      <c r="L1" s="16" t="s">
        <v>133</v>
      </c>
      <c r="M1" s="16" t="s">
        <v>133</v>
      </c>
      <c r="N1" s="16" t="s">
        <v>133</v>
      </c>
      <c r="O1" s="16" t="s">
        <v>133</v>
      </c>
      <c r="P1" s="16" t="s">
        <v>133</v>
      </c>
      <c r="Q1" s="16" t="s">
        <v>133</v>
      </c>
      <c r="R1" s="16" t="s">
        <v>133</v>
      </c>
      <c r="S1" s="16" t="s">
        <v>133</v>
      </c>
      <c r="T1" s="16" t="s">
        <v>133</v>
      </c>
      <c r="U1" s="16" t="s">
        <v>133</v>
      </c>
      <c r="V1" s="16" t="s">
        <v>133</v>
      </c>
      <c r="W1" s="16" t="s">
        <v>135</v>
      </c>
      <c r="X1" s="16" t="s">
        <v>133</v>
      </c>
      <c r="Y1" s="16" t="s">
        <v>133</v>
      </c>
      <c r="Z1" s="16" t="s">
        <v>133</v>
      </c>
      <c r="AA1" s="16" t="s">
        <v>133</v>
      </c>
      <c r="AB1" s="16" t="s">
        <v>134</v>
      </c>
      <c r="AC1" s="16" t="s">
        <v>133</v>
      </c>
      <c r="AD1" s="16" t="s">
        <v>133</v>
      </c>
      <c r="AE1" s="16" t="s">
        <v>133</v>
      </c>
      <c r="AF1" s="16" t="s">
        <v>133</v>
      </c>
      <c r="AG1" s="16" t="s">
        <v>133</v>
      </c>
      <c r="AH1" s="16" t="s">
        <v>133</v>
      </c>
      <c r="AI1" s="16" t="s">
        <v>133</v>
      </c>
      <c r="AJ1" s="16" t="s">
        <v>133</v>
      </c>
      <c r="AK1" s="16" t="s">
        <v>134</v>
      </c>
      <c r="AL1" s="16" t="s">
        <v>134</v>
      </c>
      <c r="AM1" s="16" t="s">
        <v>134</v>
      </c>
      <c r="AN1" s="16" t="s">
        <v>134</v>
      </c>
      <c r="AO1" s="16" t="s">
        <v>133</v>
      </c>
      <c r="AP1" s="16" t="s">
        <v>133</v>
      </c>
      <c r="AQ1" s="16" t="s">
        <v>133</v>
      </c>
      <c r="AR1" s="16" t="s">
        <v>133</v>
      </c>
      <c r="AS1" s="16" t="s">
        <v>133</v>
      </c>
      <c r="AT1" s="16" t="s">
        <v>133</v>
      </c>
      <c r="AU1" s="16" t="s">
        <v>133</v>
      </c>
      <c r="AV1" s="16" t="s">
        <v>133</v>
      </c>
      <c r="AY1"/>
      <c r="AZ1"/>
      <c r="BA1"/>
    </row>
    <row r="2" spans="1:53" s="11" customFormat="1" ht="72">
      <c r="A2" s="23" t="s">
        <v>42</v>
      </c>
      <c r="B2" s="16" t="s">
        <v>80</v>
      </c>
      <c r="C2" s="16" t="s">
        <v>80</v>
      </c>
      <c r="D2" s="16" t="s">
        <v>80</v>
      </c>
      <c r="E2" s="16" t="s">
        <v>80</v>
      </c>
      <c r="F2" s="16" t="s">
        <v>80</v>
      </c>
      <c r="G2" s="16" t="s">
        <v>80</v>
      </c>
      <c r="H2" s="16" t="s">
        <v>80</v>
      </c>
      <c r="I2" s="16" t="s">
        <v>80</v>
      </c>
      <c r="J2" s="16" t="s">
        <v>80</v>
      </c>
      <c r="K2" s="16" t="s">
        <v>80</v>
      </c>
      <c r="L2" s="16" t="s">
        <v>8</v>
      </c>
      <c r="M2" s="16" t="s">
        <v>136</v>
      </c>
      <c r="N2" s="16" t="s">
        <v>136</v>
      </c>
      <c r="O2" s="16" t="s">
        <v>136</v>
      </c>
      <c r="P2" s="16" t="s">
        <v>136</v>
      </c>
      <c r="Q2" s="16" t="s">
        <v>136</v>
      </c>
      <c r="R2" s="16" t="s">
        <v>137</v>
      </c>
      <c r="S2" s="16" t="s">
        <v>137</v>
      </c>
      <c r="T2" s="16" t="s">
        <v>17</v>
      </c>
      <c r="U2" s="16" t="s">
        <v>17</v>
      </c>
      <c r="V2" s="16" t="s">
        <v>17</v>
      </c>
      <c r="W2" s="16" t="s">
        <v>17</v>
      </c>
      <c r="X2" s="16" t="s">
        <v>17</v>
      </c>
      <c r="Y2" s="16" t="s">
        <v>17</v>
      </c>
      <c r="Z2" s="16" t="s">
        <v>17</v>
      </c>
      <c r="AA2" s="16" t="s">
        <v>17</v>
      </c>
      <c r="AB2" s="16" t="s">
        <v>17</v>
      </c>
      <c r="AC2" s="16" t="s">
        <v>27</v>
      </c>
      <c r="AD2" s="16" t="s">
        <v>27</v>
      </c>
      <c r="AE2" s="16" t="s">
        <v>27</v>
      </c>
      <c r="AF2" s="16" t="s">
        <v>27</v>
      </c>
      <c r="AG2" s="16" t="s">
        <v>27</v>
      </c>
      <c r="AH2" s="16" t="s">
        <v>27</v>
      </c>
      <c r="AI2" s="16" t="s">
        <v>27</v>
      </c>
      <c r="AJ2" s="16" t="s">
        <v>27</v>
      </c>
      <c r="AK2" s="16" t="s">
        <v>21</v>
      </c>
      <c r="AL2" s="16" t="s">
        <v>21</v>
      </c>
      <c r="AM2" s="16" t="s">
        <v>24</v>
      </c>
      <c r="AN2" s="16" t="s">
        <v>24</v>
      </c>
      <c r="AO2" s="16" t="s">
        <v>21</v>
      </c>
      <c r="AP2" s="16" t="s">
        <v>21</v>
      </c>
      <c r="AQ2" s="16" t="s">
        <v>21</v>
      </c>
      <c r="AR2" s="16" t="s">
        <v>34</v>
      </c>
      <c r="AS2" s="16" t="s">
        <v>34</v>
      </c>
      <c r="AT2" s="16" t="s">
        <v>138</v>
      </c>
      <c r="AU2" s="16" t="s">
        <v>138</v>
      </c>
      <c r="AV2" s="16" t="s">
        <v>138</v>
      </c>
      <c r="AY2"/>
      <c r="AZ2"/>
      <c r="BA2"/>
    </row>
    <row r="3" spans="1:53" s="11" customFormat="1" ht="74.25" customHeight="1">
      <c r="A3" s="23" t="s">
        <v>1</v>
      </c>
      <c r="B3" s="16" t="s">
        <v>139</v>
      </c>
      <c r="C3" s="16" t="s">
        <v>140</v>
      </c>
      <c r="D3" s="16" t="s">
        <v>141</v>
      </c>
      <c r="E3" s="16" t="s">
        <v>142</v>
      </c>
      <c r="F3" s="16" t="s">
        <v>143</v>
      </c>
      <c r="G3" s="16" t="s">
        <v>144</v>
      </c>
      <c r="H3" s="16" t="s">
        <v>145</v>
      </c>
      <c r="I3" s="16" t="s">
        <v>146</v>
      </c>
      <c r="J3" s="16" t="s">
        <v>227</v>
      </c>
      <c r="K3" s="16" t="s">
        <v>148</v>
      </c>
      <c r="L3" s="16" t="s">
        <v>149</v>
      </c>
      <c r="M3" s="16" t="s">
        <v>81</v>
      </c>
      <c r="N3" s="16" t="s">
        <v>81</v>
      </c>
      <c r="O3" s="16" t="s">
        <v>81</v>
      </c>
      <c r="P3" s="16" t="s">
        <v>150</v>
      </c>
      <c r="Q3" s="16" t="s">
        <v>150</v>
      </c>
      <c r="R3" s="16" t="s">
        <v>228</v>
      </c>
      <c r="S3" s="16" t="s">
        <v>229</v>
      </c>
      <c r="T3" s="16" t="s">
        <v>87</v>
      </c>
      <c r="U3" s="16" t="s">
        <v>153</v>
      </c>
      <c r="V3" s="16" t="s">
        <v>153</v>
      </c>
      <c r="W3" s="16" t="s">
        <v>154</v>
      </c>
      <c r="X3" s="16" t="s">
        <v>155</v>
      </c>
      <c r="Y3" s="16" t="s">
        <v>88</v>
      </c>
      <c r="Z3" s="16" t="s">
        <v>156</v>
      </c>
      <c r="AA3" s="16" t="s">
        <v>157</v>
      </c>
      <c r="AB3" s="16" t="s">
        <v>158</v>
      </c>
      <c r="AC3" s="16" t="s">
        <v>159</v>
      </c>
      <c r="AD3" s="16" t="s">
        <v>160</v>
      </c>
      <c r="AE3" s="16" t="s">
        <v>161</v>
      </c>
      <c r="AF3" s="16" t="s">
        <v>162</v>
      </c>
      <c r="AG3" s="16" t="s">
        <v>163</v>
      </c>
      <c r="AH3" s="16" t="s">
        <v>164</v>
      </c>
      <c r="AI3" s="16" t="s">
        <v>165</v>
      </c>
      <c r="AJ3" s="16" t="s">
        <v>166</v>
      </c>
      <c r="AK3" s="16" t="s">
        <v>167</v>
      </c>
      <c r="AL3" s="16" t="s">
        <v>168</v>
      </c>
      <c r="AM3" s="16" t="s">
        <v>169</v>
      </c>
      <c r="AN3" s="16" t="s">
        <v>170</v>
      </c>
      <c r="AO3" s="16" t="s">
        <v>171</v>
      </c>
      <c r="AP3" s="16" t="s">
        <v>172</v>
      </c>
      <c r="AQ3" s="16" t="s">
        <v>173</v>
      </c>
      <c r="AR3" s="16" t="s">
        <v>84</v>
      </c>
      <c r="AS3" s="16" t="s">
        <v>174</v>
      </c>
      <c r="AT3" s="16" t="s">
        <v>175</v>
      </c>
      <c r="AU3" s="16" t="s">
        <v>176</v>
      </c>
      <c r="AV3" s="16" t="s">
        <v>177</v>
      </c>
      <c r="AY3"/>
      <c r="AZ3"/>
      <c r="BA3"/>
    </row>
    <row r="4" spans="1:53" s="11" customFormat="1" ht="35.65" customHeight="1">
      <c r="A4" s="23" t="s">
        <v>43</v>
      </c>
      <c r="B4" s="16" t="s">
        <v>676</v>
      </c>
      <c r="C4" s="16" t="s">
        <v>676</v>
      </c>
      <c r="D4" s="16" t="s">
        <v>178</v>
      </c>
      <c r="E4" s="16" t="s">
        <v>676</v>
      </c>
      <c r="F4" s="16" t="s">
        <v>178</v>
      </c>
      <c r="G4" s="16" t="s">
        <v>676</v>
      </c>
      <c r="H4" s="16" t="s">
        <v>677</v>
      </c>
      <c r="I4" s="16" t="s">
        <v>678</v>
      </c>
      <c r="J4" s="16" t="s">
        <v>679</v>
      </c>
      <c r="K4" s="16" t="s">
        <v>680</v>
      </c>
      <c r="L4" s="16" t="s">
        <v>681</v>
      </c>
      <c r="M4" s="16" t="s">
        <v>178</v>
      </c>
      <c r="N4" s="16" t="s">
        <v>179</v>
      </c>
      <c r="O4" s="16" t="s">
        <v>549</v>
      </c>
      <c r="P4" s="16" t="s">
        <v>179</v>
      </c>
      <c r="Q4" s="16" t="s">
        <v>682</v>
      </c>
      <c r="R4" s="16" t="s">
        <v>683</v>
      </c>
      <c r="S4" s="16" t="s">
        <v>683</v>
      </c>
      <c r="T4" s="16" t="s">
        <v>684</v>
      </c>
      <c r="U4" s="16" t="s">
        <v>685</v>
      </c>
      <c r="V4" s="16" t="s">
        <v>178</v>
      </c>
      <c r="W4" s="16" t="s">
        <v>178</v>
      </c>
      <c r="X4" s="16" t="s">
        <v>180</v>
      </c>
      <c r="Y4" s="16" t="s">
        <v>180</v>
      </c>
      <c r="Z4" s="16" t="s">
        <v>180</v>
      </c>
      <c r="AA4" s="16" t="s">
        <v>562</v>
      </c>
      <c r="AB4" s="16" t="s">
        <v>562</v>
      </c>
      <c r="AC4" s="16" t="s">
        <v>178</v>
      </c>
      <c r="AD4" s="16" t="s">
        <v>178</v>
      </c>
      <c r="AE4" s="16" t="s">
        <v>178</v>
      </c>
      <c r="AF4" s="16" t="s">
        <v>178</v>
      </c>
      <c r="AG4" s="16" t="s">
        <v>178</v>
      </c>
      <c r="AH4" s="16" t="s">
        <v>181</v>
      </c>
      <c r="AI4" s="16" t="s">
        <v>181</v>
      </c>
      <c r="AJ4" s="16" t="s">
        <v>181</v>
      </c>
      <c r="AK4" s="16" t="s">
        <v>686</v>
      </c>
      <c r="AL4" s="16" t="s">
        <v>686</v>
      </c>
      <c r="AM4" s="16" t="s">
        <v>619</v>
      </c>
      <c r="AN4" s="16" t="s">
        <v>600</v>
      </c>
      <c r="AO4" s="16" t="s">
        <v>687</v>
      </c>
      <c r="AP4" s="16" t="s">
        <v>687</v>
      </c>
      <c r="AQ4" s="16" t="s">
        <v>687</v>
      </c>
      <c r="AR4" s="16" t="s">
        <v>688</v>
      </c>
      <c r="AS4" s="16" t="s">
        <v>635</v>
      </c>
      <c r="AT4" s="16" t="s">
        <v>689</v>
      </c>
      <c r="AU4" s="16" t="s">
        <v>690</v>
      </c>
      <c r="AV4" s="16" t="s">
        <v>690</v>
      </c>
      <c r="AY4"/>
      <c r="AZ4"/>
      <c r="BA4"/>
    </row>
    <row r="5" spans="1:53" s="11" customFormat="1" ht="29.25">
      <c r="A5" s="23" t="s">
        <v>73</v>
      </c>
      <c r="B5" s="16" t="s">
        <v>183</v>
      </c>
      <c r="C5" s="16" t="s">
        <v>183</v>
      </c>
      <c r="D5" s="16" t="s">
        <v>183</v>
      </c>
      <c r="E5" s="16" t="s">
        <v>184</v>
      </c>
      <c r="F5" s="16" t="s">
        <v>183</v>
      </c>
      <c r="G5" s="16" t="s">
        <v>183</v>
      </c>
      <c r="H5" s="16" t="s">
        <v>183</v>
      </c>
      <c r="I5" s="16" t="s">
        <v>185</v>
      </c>
      <c r="J5" s="16" t="s">
        <v>186</v>
      </c>
      <c r="K5" s="16" t="s">
        <v>187</v>
      </c>
      <c r="L5" s="16" t="s">
        <v>183</v>
      </c>
      <c r="M5" s="16" t="s">
        <v>188</v>
      </c>
      <c r="N5" s="16" t="s">
        <v>188</v>
      </c>
      <c r="O5" s="16" t="s">
        <v>188</v>
      </c>
      <c r="P5" s="16" t="s">
        <v>189</v>
      </c>
      <c r="Q5" s="16" t="s">
        <v>190</v>
      </c>
      <c r="R5" s="16" t="s">
        <v>185</v>
      </c>
      <c r="S5" s="16" t="s">
        <v>185</v>
      </c>
      <c r="T5" s="16" t="s">
        <v>183</v>
      </c>
      <c r="U5" s="16" t="s">
        <v>185</v>
      </c>
      <c r="V5" s="16" t="s">
        <v>185</v>
      </c>
      <c r="W5" s="16" t="s">
        <v>185</v>
      </c>
      <c r="X5" s="16" t="s">
        <v>185</v>
      </c>
      <c r="Y5" s="16" t="s">
        <v>185</v>
      </c>
      <c r="Z5" s="16" t="s">
        <v>185</v>
      </c>
      <c r="AA5" s="16" t="s">
        <v>185</v>
      </c>
      <c r="AB5" s="16" t="s">
        <v>185</v>
      </c>
      <c r="AC5" s="16" t="s">
        <v>185</v>
      </c>
      <c r="AD5" s="16" t="s">
        <v>185</v>
      </c>
      <c r="AE5" s="16" t="s">
        <v>185</v>
      </c>
      <c r="AF5" s="16" t="s">
        <v>185</v>
      </c>
      <c r="AG5" s="16" t="s">
        <v>185</v>
      </c>
      <c r="AH5" s="16" t="s">
        <v>185</v>
      </c>
      <c r="AI5" s="16" t="s">
        <v>185</v>
      </c>
      <c r="AJ5" s="16" t="s">
        <v>185</v>
      </c>
      <c r="AK5" s="16" t="s">
        <v>185</v>
      </c>
      <c r="AL5" s="16" t="s">
        <v>185</v>
      </c>
      <c r="AM5" s="16" t="s">
        <v>185</v>
      </c>
      <c r="AN5" s="16" t="s">
        <v>185</v>
      </c>
      <c r="AO5" s="16" t="s">
        <v>185</v>
      </c>
      <c r="AP5" s="16" t="s">
        <v>185</v>
      </c>
      <c r="AQ5" s="16" t="s">
        <v>185</v>
      </c>
      <c r="AR5" s="16" t="s">
        <v>185</v>
      </c>
      <c r="AS5" s="16" t="s">
        <v>185</v>
      </c>
      <c r="AT5" s="16" t="s">
        <v>185</v>
      </c>
      <c r="AU5" s="16" t="s">
        <v>185</v>
      </c>
      <c r="AV5" s="16" t="s">
        <v>185</v>
      </c>
      <c r="AY5"/>
      <c r="AZ5"/>
      <c r="BA5"/>
    </row>
    <row r="6" spans="1:53" s="11" customFormat="1" ht="57.75">
      <c r="A6" s="23" t="s">
        <v>75</v>
      </c>
      <c r="B6" s="16" t="s">
        <v>192</v>
      </c>
      <c r="C6" s="16" t="s">
        <v>192</v>
      </c>
      <c r="D6" s="16" t="s">
        <v>193</v>
      </c>
      <c r="E6" s="16" t="s">
        <v>194</v>
      </c>
      <c r="F6" s="16" t="s">
        <v>195</v>
      </c>
      <c r="G6" s="16" t="s">
        <v>196</v>
      </c>
      <c r="H6" s="16" t="s">
        <v>197</v>
      </c>
      <c r="I6" s="16" t="s">
        <v>192</v>
      </c>
      <c r="J6" s="16" t="s">
        <v>199</v>
      </c>
      <c r="K6" s="16" t="s">
        <v>199</v>
      </c>
      <c r="L6" s="16" t="s">
        <v>44</v>
      </c>
      <c r="M6" s="16" t="s">
        <v>200</v>
      </c>
      <c r="N6" s="16" t="s">
        <v>201</v>
      </c>
      <c r="O6" s="16" t="s">
        <v>202</v>
      </c>
      <c r="P6" s="16" t="s">
        <v>203</v>
      </c>
      <c r="Q6" s="16" t="s">
        <v>204</v>
      </c>
      <c r="R6" s="52" t="s">
        <v>205</v>
      </c>
      <c r="S6" s="52" t="s">
        <v>205</v>
      </c>
      <c r="T6" s="16" t="s">
        <v>206</v>
      </c>
      <c r="U6" s="16" t="s">
        <v>231</v>
      </c>
      <c r="V6" s="16" t="s">
        <v>232</v>
      </c>
      <c r="W6" s="16" t="s">
        <v>209</v>
      </c>
      <c r="X6" s="16" t="s">
        <v>210</v>
      </c>
      <c r="Y6" s="16" t="s">
        <v>211</v>
      </c>
      <c r="Z6" s="16" t="s">
        <v>212</v>
      </c>
      <c r="AA6" s="16" t="s">
        <v>213</v>
      </c>
      <c r="AB6" s="16" t="s">
        <v>213</v>
      </c>
      <c r="AC6" s="16" t="s">
        <v>214</v>
      </c>
      <c r="AD6" s="16" t="s">
        <v>215</v>
      </c>
      <c r="AE6" s="16" t="s">
        <v>216</v>
      </c>
      <c r="AF6" s="16" t="s">
        <v>217</v>
      </c>
      <c r="AG6" s="16" t="s">
        <v>218</v>
      </c>
      <c r="AH6" s="16" t="s">
        <v>219</v>
      </c>
      <c r="AI6" s="16" t="s">
        <v>219</v>
      </c>
      <c r="AJ6" s="16" t="s">
        <v>219</v>
      </c>
      <c r="AK6" s="16" t="s">
        <v>220</v>
      </c>
      <c r="AL6" s="16" t="s">
        <v>220</v>
      </c>
      <c r="AM6" s="16" t="s">
        <v>220</v>
      </c>
      <c r="AN6" s="16" t="s">
        <v>221</v>
      </c>
      <c r="AO6" s="16" t="s">
        <v>222</v>
      </c>
      <c r="AP6" s="16" t="s">
        <v>222</v>
      </c>
      <c r="AQ6" s="16" t="s">
        <v>222</v>
      </c>
      <c r="AR6" s="16" t="s">
        <v>223</v>
      </c>
      <c r="AS6" s="16" t="s">
        <v>224</v>
      </c>
      <c r="AT6" s="16" t="s">
        <v>225</v>
      </c>
      <c r="AU6" s="16" t="s">
        <v>226</v>
      </c>
      <c r="AV6" s="16" t="s">
        <v>226</v>
      </c>
      <c r="AY6"/>
      <c r="AZ6"/>
      <c r="BA6"/>
    </row>
    <row r="7" spans="1:53" ht="15">
      <c r="A7" s="25" t="s">
        <v>56</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row>
    <row r="8" spans="1:53">
      <c r="A8" s="4">
        <v>1870</v>
      </c>
      <c r="B8" s="54" t="e">
        <f>IF('4.1 Network size and usage'!B8/'Historical population and GDP'!$K5=0,NA(),'4.1 Network size and usage'!B8/'Historical population and GDP'!$K5*1000)</f>
        <v>#N/A</v>
      </c>
      <c r="C8" s="54" t="e">
        <f>IF('4.1 Network size and usage'!C8/'Historical population and GDP'!$K5=0,NA(),'4.1 Network size and usage'!C8/'Historical population and GDP'!$K5*1000)</f>
        <v>#N/A</v>
      </c>
      <c r="D8" s="54" t="e">
        <f>IF('4.1 Network size and usage'!D8/'Historical population and GDP'!$K5=0,NA(),'4.1 Network size and usage'!D8/'Historical population and GDP'!$K5*1000)</f>
        <v>#N/A</v>
      </c>
      <c r="E8" s="54" t="e">
        <f>IF('4.1 Network size and usage'!E8/'Historical population and GDP'!$K5=0,NA(),'4.1 Network size and usage'!E8/'Historical population and GDP'!$K5*1000)</f>
        <v>#N/A</v>
      </c>
      <c r="F8" s="54" t="e">
        <f>IF('4.1 Network size and usage'!F8/'Historical population and GDP'!$K5=0,NA(),'4.1 Network size and usage'!F8/'Historical population and GDP'!$K5*1000)</f>
        <v>#N/A</v>
      </c>
      <c r="G8" s="54" t="e">
        <f>IF('4.1 Network size and usage'!G8/'Historical population and GDP'!$K5=0,NA(),'4.1 Network size and usage'!G8/'Historical population and GDP'!$K5*1000)</f>
        <v>#N/A</v>
      </c>
      <c r="H8" s="54" t="e">
        <f>IF('4.1 Network size and usage'!H8/'Historical population and GDP'!$K5=0,NA(),'4.1 Network size and usage'!H8/'Historical population and GDP'!$K5*1000)</f>
        <v>#N/A</v>
      </c>
      <c r="I8" s="54" t="e">
        <f>IF('4.1 Network size and usage'!I8/'Historical population and GDP'!$K5=0,NA(),'4.1 Network size and usage'!I8/'Historical population and GDP'!$K5*1000)</f>
        <v>#N/A</v>
      </c>
      <c r="J8" s="5" t="e">
        <f>IF('4.1 Network size and usage'!J8/'Historical population and GDP'!$K5=0,NA(),'4.1 Network size and usage'!J8/'Historical population and GDP'!$K5*1000000000)</f>
        <v>#N/A</v>
      </c>
      <c r="K8" s="5" t="e">
        <f>IF('4.1 Network size and usage'!K8/'Historical population and GDP'!$K5=0,NA(),'4.1 Network size and usage'!K8/'Historical population and GDP'!$K5*1000000)</f>
        <v>#N/A</v>
      </c>
      <c r="L8" s="54">
        <f>IF('4.1 Network size and usage'!L8/'Historical population and GDP'!$K5=0,NA(),'4.1 Network size and usage'!L8/'Historical population and GDP'!$K5*1000)</f>
        <v>0.26587248947520514</v>
      </c>
      <c r="M8" s="54" t="e">
        <f>IF('4.1 Network size and usage'!M8/'Historical population and GDP'!$K5=0,NA(),'4.1 Network size and usage'!M8/'Historical population and GDP'!$K5*1000)</f>
        <v>#N/A</v>
      </c>
      <c r="N8" s="54" t="e">
        <f>IF('4.1 Network size and usage'!N8/'Historical population and GDP'!$K5=0,NA(),'4.1 Network size and usage'!N8/'Historical population and GDP'!$K5*1000)</f>
        <v>#N/A</v>
      </c>
      <c r="O8" s="54" t="e">
        <f>IF('4.1 Network size and usage'!O8/'Historical population and GDP'!$K5=0,NA(),'4.1 Network size and usage'!O8/'Historical population and GDP'!$K5*1000)</f>
        <v>#N/A</v>
      </c>
      <c r="P8" s="54" t="e">
        <f>IF('4.1 Network size and usage'!P8/'Historical population and GDP'!$K5=0,NA(),'4.1 Network size and usage'!P8/'Historical population and GDP'!$K5*1000)</f>
        <v>#N/A</v>
      </c>
      <c r="Q8" s="54" t="e">
        <f>IF('4.1 Network size and usage'!Q8/'Historical population and GDP'!$K5=0,NA(),'4.1 Network size and usage'!Q8/'Historical population and GDP'!$K5*1000)</f>
        <v>#N/A</v>
      </c>
      <c r="R8" s="55" t="e">
        <f>IF('4.1 Network size and usage'!R8=0,NA(),'5.4 Water and waste'!AB8)</f>
        <v>#N/A</v>
      </c>
      <c r="S8" s="55" t="e">
        <f>IF('4.1 Network size and usage'!S8=0,NA(),'5.4 Water and waste'!AC8)</f>
        <v>#N/A</v>
      </c>
      <c r="T8" s="54">
        <f>IF('4.1 Network size and usage'!T8/'Historical population and GDP'!$K5=0,NA(),'4.1 Network size and usage'!T8/'Historical population and GDP'!$K5*1000)</f>
        <v>9.5367306007410555</v>
      </c>
      <c r="U8" s="54" t="e">
        <f>IF('4.1 Network size and usage'!U8/'Historical population and GDP'!$K5=0,NA(),'4.1 Network size and usage'!U8/'Historical population and GDP'!$K5*1000)</f>
        <v>#N/A</v>
      </c>
      <c r="V8" s="54" t="e">
        <f>IF('4.1 Network size and usage'!V8/'Historical population and GDP'!$K5=0,NA(),'4.1 Network size and usage'!V8/'Historical population and GDP'!$K5*1000)</f>
        <v>#N/A</v>
      </c>
      <c r="W8" s="54" t="e">
        <f>IF('4.1 Network size and usage'!W8/'Historical population and GDP'!$K5=0,NA(),'4.1 Network size and usage'!W8/'Historical population and GDP'!$K5*1000)</f>
        <v>#N/A</v>
      </c>
      <c r="X8" s="54" t="e">
        <f>IF('4.1 Network size and usage'!X8/'Historical population and GDP'!$K5=0,NA(),'4.1 Network size and usage'!X8/'Historical population and GDP'!$K5*1000)</f>
        <v>#N/A</v>
      </c>
      <c r="Y8" s="54" t="e">
        <f>IF('4.1 Network size and usage'!Y8/'Historical population and GDP'!$K5=0,NA(),'4.1 Network size and usage'!Y8/'Historical population and GDP'!$K5*1000)</f>
        <v>#N/A</v>
      </c>
      <c r="Z8" s="54" t="e">
        <f>IF('4.1 Network size and usage'!Z8/'Historical population and GDP'!$K5=0,NA(),'4.1 Network size and usage'!Z8/'Historical population and GDP'!$K5*1000)</f>
        <v>#N/A</v>
      </c>
      <c r="AA8" s="54" t="e">
        <f>IF('4.1 Network size and usage'!AA8/'Historical population and GDP'!$K5=0,NA(),'4.1 Network size and usage'!AA8/'Historical population and GDP'!$K5*1000)</f>
        <v>#N/A</v>
      </c>
      <c r="AB8" s="54" t="e">
        <f>IF('4.1 Network size and usage'!AB8/'Historical population and GDP'!$K5=0,NA(),'4.1 Network size and usage'!AB8/'Historical population and GDP'!$K5*1000)</f>
        <v>#N/A</v>
      </c>
      <c r="AC8" s="54" t="e">
        <f>IF('4.1 Network size and usage'!AC8/'Historical population and GDP'!$K5=0,NA(),'4.1 Network size and usage'!AC8/'Historical population and GDP'!$K5*1000)</f>
        <v>#N/A</v>
      </c>
      <c r="AD8" s="54" t="e">
        <f>IF('4.1 Network size and usage'!AD8/'Historical population and GDP'!$K5=0,NA(),'4.1 Network size and usage'!AD8/'Historical population and GDP'!$K5*1000)</f>
        <v>#N/A</v>
      </c>
      <c r="AE8" s="54" t="e">
        <f>IF('4.1 Network size and usage'!AE8/'Historical population and GDP'!$K5=0,NA(),'4.1 Network size and usage'!AE8/'Historical population and GDP'!$K5*1000)</f>
        <v>#N/A</v>
      </c>
      <c r="AF8" s="54" t="e">
        <f>IF('4.1 Network size and usage'!AF8/'Historical population and GDP'!$K5=0,NA(),'4.1 Network size and usage'!AF8/'Historical population and GDP'!$K5*1000)</f>
        <v>#N/A</v>
      </c>
      <c r="AG8" s="54" t="e">
        <f>IF('4.1 Network size and usage'!AG8/'Historical population and GDP'!$K5=0,NA(),'4.1 Network size and usage'!AG8/'Historical population and GDP'!$K5*1000)</f>
        <v>#N/A</v>
      </c>
      <c r="AH8" s="54" t="e">
        <f>IF('4.1 Network size and usage'!AH8/'Historical population and GDP'!$K5=0,NA(),'4.1 Network size and usage'!AH8/'Historical population and GDP'!$K5*1000)</f>
        <v>#N/A</v>
      </c>
      <c r="AI8" s="54" t="e">
        <f>IF('4.1 Network size and usage'!AI8/'Historical population and GDP'!$K5=0,NA(),'4.1 Network size and usage'!AI8/'Historical population and GDP'!$K5*1000)</f>
        <v>#N/A</v>
      </c>
      <c r="AJ8" s="54" t="e">
        <f>IF('4.1 Network size and usage'!AJ8/'Historical population and GDP'!$K5=0,NA(),'4.1 Network size and usage'!AJ8/'Historical population and GDP'!$K5*1000)</f>
        <v>#N/A</v>
      </c>
      <c r="AK8" s="54" t="e">
        <f>IF('4.1 Network size and usage'!AK8/'Historical population and GDP'!$K5=0,NA(),'4.1 Network size and usage'!AK8/'Historical population and GDP'!$K5*1000)</f>
        <v>#N/A</v>
      </c>
      <c r="AL8" s="54" t="e">
        <f>IF('4.1 Network size and usage'!AL8/'Historical population and GDP'!$K5=0,NA(),'4.1 Network size and usage'!AL8/'Historical population and GDP'!$K5*1000)</f>
        <v>#N/A</v>
      </c>
      <c r="AM8" s="54" t="e">
        <f>IF('4.1 Network size and usage'!AM8/'Historical population and GDP'!$K5=0,NA(),'4.1 Network size and usage'!AM8/'Historical population and GDP'!$K5*1000)</f>
        <v>#N/A</v>
      </c>
      <c r="AN8" s="54" t="e">
        <f>IF('4.1 Network size and usage'!AN8/'Historical population and GDP'!$K5=0,NA(),'4.1 Network size and usage'!AN8/'Historical population and GDP'!$K5*1000)</f>
        <v>#N/A</v>
      </c>
      <c r="AO8" s="50" t="e">
        <f>IF('4.1 Network size and usage'!AO8/'Historical population and GDP'!$K5=0,NA(),'4.1 Network size and usage'!AO8/'Historical population and GDP'!$K5*1000)</f>
        <v>#N/A</v>
      </c>
      <c r="AP8" s="50" t="e">
        <f>IF('4.1 Network size and usage'!AP8/'Historical population and GDP'!$K5=0,NA(),'4.1 Network size and usage'!AP8/'Historical population and GDP'!$K5*1000)</f>
        <v>#N/A</v>
      </c>
      <c r="AQ8" s="50" t="e">
        <f>IF('4.1 Network size and usage'!AQ8/'Historical population and GDP'!$K5=0,NA(),'4.1 Network size and usage'!AQ8/'Historical population and GDP'!$K5*1000)</f>
        <v>#N/A</v>
      </c>
      <c r="AR8" s="54" t="e">
        <f>IF('4.1 Network size and usage'!AR8/'Historical population and GDP'!$K5=0,NA(),'4.1 Network size and usage'!AR8/'Historical population and GDP'!$K5*1000)</f>
        <v>#N/A</v>
      </c>
      <c r="AS8" s="54" t="e">
        <f>IF('4.1 Network size and usage'!AS8/'Historical population and GDP'!$K5=0,NA(),'4.1 Network size and usage'!AS8/'Historical population and GDP'!$K5*1000)</f>
        <v>#N/A</v>
      </c>
      <c r="AT8" s="54" t="e">
        <f>IF('4.1 Network size and usage'!AT8/'Historical population and GDP'!$K5=0,NA(),'4.1 Network size and usage'!AT8/'Historical population and GDP'!$K5*1000)</f>
        <v>#N/A</v>
      </c>
      <c r="AU8" s="54" t="e">
        <f>IF('4.1 Network size and usage'!AU8/'Historical population and GDP'!$K5=0,NA(),'4.1 Network size and usage'!AU8/'Historical population and GDP'!$K5*1000)</f>
        <v>#N/A</v>
      </c>
      <c r="AV8" s="54" t="e">
        <f>IF('4.1 Network size and usage'!AV8/'Historical population and GDP'!$K5=0,NA(),'4.1 Network size and usage'!AV8/'Historical population and GDP'!$K5*1000)</f>
        <v>#N/A</v>
      </c>
    </row>
    <row r="9" spans="1:53">
      <c r="A9" s="4">
        <f t="shared" ref="A9:A72" si="0">A8+1</f>
        <v>1871</v>
      </c>
      <c r="B9" s="54" t="e">
        <f>IF('4.1 Network size and usage'!B9/'Historical population and GDP'!$K6=0,NA(),'4.1 Network size and usage'!B9/'Historical population and GDP'!$K6*1000)</f>
        <v>#N/A</v>
      </c>
      <c r="C9" s="54" t="e">
        <f>IF('4.1 Network size and usage'!C9/'Historical population and GDP'!$K6=0,NA(),'4.1 Network size and usage'!C9/'Historical population and GDP'!$K6*1000)</f>
        <v>#N/A</v>
      </c>
      <c r="D9" s="54" t="e">
        <f>IF('4.1 Network size and usage'!D9/'Historical population and GDP'!$K6=0,NA(),'4.1 Network size and usage'!D9/'Historical population and GDP'!$K6*1000)</f>
        <v>#N/A</v>
      </c>
      <c r="E9" s="54" t="e">
        <f>IF('4.1 Network size and usage'!E9/'Historical population and GDP'!$K6=0,NA(),'4.1 Network size and usage'!E9/'Historical population and GDP'!$K6*1000)</f>
        <v>#N/A</v>
      </c>
      <c r="F9" s="54" t="e">
        <f>IF('4.1 Network size and usage'!F9/'Historical population and GDP'!$K6=0,NA(),'4.1 Network size and usage'!F9/'Historical population and GDP'!$K6*1000)</f>
        <v>#N/A</v>
      </c>
      <c r="G9" s="54" t="e">
        <f>IF('4.1 Network size and usage'!G9/'Historical population and GDP'!$K6=0,NA(),'4.1 Network size and usage'!G9/'Historical population and GDP'!$K6*1000)</f>
        <v>#N/A</v>
      </c>
      <c r="H9" s="54" t="e">
        <f>IF('4.1 Network size and usage'!H9/'Historical population and GDP'!$K6=0,NA(),'4.1 Network size and usage'!H9/'Historical population and GDP'!$K6*1000)</f>
        <v>#N/A</v>
      </c>
      <c r="I9" s="54" t="e">
        <f>IF('4.1 Network size and usage'!I9/'Historical population and GDP'!$K6=0,NA(),'4.1 Network size and usage'!I9/'Historical population and GDP'!$K6*1000)</f>
        <v>#N/A</v>
      </c>
      <c r="J9" s="5" t="e">
        <f>IF('4.1 Network size and usage'!J9/'Historical population and GDP'!$K6=0,NA(),'4.1 Network size and usage'!J9/'Historical population and GDP'!$K6*1000000000)</f>
        <v>#N/A</v>
      </c>
      <c r="K9" s="5" t="e">
        <f>IF('4.1 Network size and usage'!K9/'Historical population and GDP'!$K6=0,NA(),'4.1 Network size and usage'!K9/'Historical population and GDP'!$K6*1000000)</f>
        <v>#N/A</v>
      </c>
      <c r="L9" s="54">
        <f>IF('4.1 Network size and usage'!L9/'Historical population and GDP'!$K6=0,NA(),'4.1 Network size and usage'!L9/'Historical population and GDP'!$K6*1000)</f>
        <v>0.29576131098310748</v>
      </c>
      <c r="M9" s="54" t="e">
        <f>IF('4.1 Network size and usage'!M9/'Historical population and GDP'!$K6=0,NA(),'4.1 Network size and usage'!M9/'Historical population and GDP'!$K6*1000)</f>
        <v>#N/A</v>
      </c>
      <c r="N9" s="54" t="e">
        <f>IF('4.1 Network size and usage'!N9/'Historical population and GDP'!$K6=0,NA(),'4.1 Network size and usage'!N9/'Historical population and GDP'!$K6*1000)</f>
        <v>#N/A</v>
      </c>
      <c r="O9" s="54" t="e">
        <f>IF('4.1 Network size and usage'!O9/'Historical population and GDP'!$K6=0,NA(),'4.1 Network size and usage'!O9/'Historical population and GDP'!$K6*1000)</f>
        <v>#N/A</v>
      </c>
      <c r="P9" s="54" t="e">
        <f>IF('4.1 Network size and usage'!P9/'Historical population and GDP'!$K6=0,NA(),'4.1 Network size and usage'!P9/'Historical population and GDP'!$K6*1000)</f>
        <v>#N/A</v>
      </c>
      <c r="Q9" s="54" t="e">
        <f>IF('4.1 Network size and usage'!Q9/'Historical population and GDP'!$K6=0,NA(),'4.1 Network size and usage'!Q9/'Historical population and GDP'!$K6*1000)</f>
        <v>#N/A</v>
      </c>
      <c r="R9" s="55" t="e">
        <f>IF('4.1 Network size and usage'!R9=0,NA(),'5.4 Water and waste'!AB9)</f>
        <v>#N/A</v>
      </c>
      <c r="S9" s="55" t="e">
        <f>IF('4.1 Network size and usage'!S9=0,NA(),'5.4 Water and waste'!AC9)</f>
        <v>#N/A</v>
      </c>
      <c r="T9" s="54">
        <f>IF('4.1 Network size and usage'!T9/'Historical population and GDP'!$K6=0,NA(),'4.1 Network size and usage'!T9/'Historical population and GDP'!$K6*1000)</f>
        <v>10.109659357240767</v>
      </c>
      <c r="U9" s="54" t="e">
        <f>IF('4.1 Network size and usage'!U9/'Historical population and GDP'!$K6=0,NA(),'4.1 Network size and usage'!U9/'Historical population and GDP'!$K6*1000)</f>
        <v>#N/A</v>
      </c>
      <c r="V9" s="54" t="e">
        <f>IF('4.1 Network size and usage'!V9/'Historical population and GDP'!$K6=0,NA(),'4.1 Network size and usage'!V9/'Historical population and GDP'!$K6*1000)</f>
        <v>#N/A</v>
      </c>
      <c r="W9" s="54" t="e">
        <f>IF('4.1 Network size and usage'!W9/'Historical population and GDP'!$K6=0,NA(),'4.1 Network size and usage'!W9/'Historical population and GDP'!$K6*1000)</f>
        <v>#N/A</v>
      </c>
      <c r="X9" s="54" t="e">
        <f>IF('4.1 Network size and usage'!X9/'Historical population and GDP'!$K6=0,NA(),'4.1 Network size and usage'!X9/'Historical population and GDP'!$K6*1000)</f>
        <v>#N/A</v>
      </c>
      <c r="Y9" s="54" t="e">
        <f>IF('4.1 Network size and usage'!Y9/'Historical population and GDP'!$K6=0,NA(),'4.1 Network size and usage'!Y9/'Historical population and GDP'!$K6*1000)</f>
        <v>#N/A</v>
      </c>
      <c r="Z9" s="54" t="e">
        <f>IF('4.1 Network size and usage'!Z9/'Historical population and GDP'!$K6=0,NA(),'4.1 Network size and usage'!Z9/'Historical population and GDP'!$K6*1000)</f>
        <v>#N/A</v>
      </c>
      <c r="AA9" s="54" t="e">
        <f>IF('4.1 Network size and usage'!AA9/'Historical population and GDP'!$K6=0,NA(),'4.1 Network size and usage'!AA9/'Historical population and GDP'!$K6*1000)</f>
        <v>#N/A</v>
      </c>
      <c r="AB9" s="54" t="e">
        <f>IF('4.1 Network size and usage'!AB9/'Historical population and GDP'!$K6=0,NA(),'4.1 Network size and usage'!AB9/'Historical population and GDP'!$K6*1000)</f>
        <v>#N/A</v>
      </c>
      <c r="AC9" s="54" t="e">
        <f>IF('4.1 Network size and usage'!AC9/'Historical population and GDP'!$K6=0,NA(),'4.1 Network size and usage'!AC9/'Historical population and GDP'!$K6*1000)</f>
        <v>#N/A</v>
      </c>
      <c r="AD9" s="54" t="e">
        <f>IF('4.1 Network size and usage'!AD9/'Historical population and GDP'!$K6=0,NA(),'4.1 Network size and usage'!AD9/'Historical population and GDP'!$K6*1000)</f>
        <v>#N/A</v>
      </c>
      <c r="AE9" s="54" t="e">
        <f>IF('4.1 Network size and usage'!AE9/'Historical population and GDP'!$K6=0,NA(),'4.1 Network size and usage'!AE9/'Historical population and GDP'!$K6*1000)</f>
        <v>#N/A</v>
      </c>
      <c r="AF9" s="54" t="e">
        <f>IF('4.1 Network size and usage'!AF9/'Historical population and GDP'!$K6=0,NA(),'4.1 Network size and usage'!AF9/'Historical population and GDP'!$K6*1000)</f>
        <v>#N/A</v>
      </c>
      <c r="AG9" s="54" t="e">
        <f>IF('4.1 Network size and usage'!AG9/'Historical population and GDP'!$K6=0,NA(),'4.1 Network size and usage'!AG9/'Historical population and GDP'!$K6*1000)</f>
        <v>#N/A</v>
      </c>
      <c r="AH9" s="54" t="e">
        <f>IF('4.1 Network size and usage'!AH9/'Historical population and GDP'!$K6=0,NA(),'4.1 Network size and usage'!AH9/'Historical population and GDP'!$K6*1000)</f>
        <v>#N/A</v>
      </c>
      <c r="AI9" s="54" t="e">
        <f>IF('4.1 Network size and usage'!AI9/'Historical population and GDP'!$K6=0,NA(),'4.1 Network size and usage'!AI9/'Historical population and GDP'!$K6*1000)</f>
        <v>#N/A</v>
      </c>
      <c r="AJ9" s="54" t="e">
        <f>IF('4.1 Network size and usage'!AJ9/'Historical population and GDP'!$K6=0,NA(),'4.1 Network size and usage'!AJ9/'Historical population and GDP'!$K6*1000)</f>
        <v>#N/A</v>
      </c>
      <c r="AK9" s="54" t="e">
        <f>IF('4.1 Network size and usage'!AK9/'Historical population and GDP'!$K6=0,NA(),'4.1 Network size and usage'!AK9/'Historical population and GDP'!$K6*1000)</f>
        <v>#N/A</v>
      </c>
      <c r="AL9" s="54" t="e">
        <f>IF('4.1 Network size and usage'!AL9/'Historical population and GDP'!$K6=0,NA(),'4.1 Network size and usage'!AL9/'Historical population and GDP'!$K6*1000)</f>
        <v>#N/A</v>
      </c>
      <c r="AM9" s="54" t="e">
        <f>IF('4.1 Network size and usage'!AM9/'Historical population and GDP'!$K6=0,NA(),'4.1 Network size and usage'!AM9/'Historical population and GDP'!$K6*1000)</f>
        <v>#N/A</v>
      </c>
      <c r="AN9" s="54" t="e">
        <f>IF('4.1 Network size and usage'!AN9/'Historical population and GDP'!$K6=0,NA(),'4.1 Network size and usage'!AN9/'Historical population and GDP'!$K6*1000)</f>
        <v>#N/A</v>
      </c>
      <c r="AO9" s="50" t="e">
        <f>IF('4.1 Network size and usage'!AO9/'Historical population and GDP'!$K6=0,NA(),'4.1 Network size and usage'!AO9/'Historical population and GDP'!$K6*1000)</f>
        <v>#N/A</v>
      </c>
      <c r="AP9" s="50" t="e">
        <f>IF('4.1 Network size and usage'!AP9/'Historical population and GDP'!$K6=0,NA(),'4.1 Network size and usage'!AP9/'Historical population and GDP'!$K6*1000)</f>
        <v>#N/A</v>
      </c>
      <c r="AQ9" s="50" t="e">
        <f>IF('4.1 Network size and usage'!AQ9/'Historical population and GDP'!$K6=0,NA(),'4.1 Network size and usage'!AQ9/'Historical population and GDP'!$K6*1000)</f>
        <v>#N/A</v>
      </c>
      <c r="AR9" s="54" t="e">
        <f>IF('4.1 Network size and usage'!AR9/'Historical population and GDP'!$K6=0,NA(),'4.1 Network size and usage'!AR9/'Historical population and GDP'!$K6*1000)</f>
        <v>#N/A</v>
      </c>
      <c r="AS9" s="54" t="e">
        <f>IF('4.1 Network size and usage'!AS9/'Historical population and GDP'!$K6=0,NA(),'4.1 Network size and usage'!AS9/'Historical population and GDP'!$K6*1000)</f>
        <v>#N/A</v>
      </c>
      <c r="AT9" s="54" t="e">
        <f>IF('4.1 Network size and usage'!AT9/'Historical population and GDP'!$K6=0,NA(),'4.1 Network size and usage'!AT9/'Historical population and GDP'!$K6*1000)</f>
        <v>#N/A</v>
      </c>
      <c r="AU9" s="54" t="e">
        <f>IF('4.1 Network size and usage'!AU9/'Historical population and GDP'!$K6=0,NA(),'4.1 Network size and usage'!AU9/'Historical population and GDP'!$K6*1000)</f>
        <v>#N/A</v>
      </c>
      <c r="AV9" s="54" t="e">
        <f>IF('4.1 Network size and usage'!AV9/'Historical population and GDP'!$K6=0,NA(),'4.1 Network size and usage'!AV9/'Historical population and GDP'!$K6*1000)</f>
        <v>#N/A</v>
      </c>
    </row>
    <row r="10" spans="1:53">
      <c r="A10" s="4">
        <f t="shared" si="0"/>
        <v>1872</v>
      </c>
      <c r="B10" s="54" t="e">
        <f>IF('4.1 Network size and usage'!B10/'Historical population and GDP'!$K7=0,NA(),'4.1 Network size and usage'!B10/'Historical population and GDP'!$K7*1000)</f>
        <v>#N/A</v>
      </c>
      <c r="C10" s="54" t="e">
        <f>IF('4.1 Network size and usage'!C10/'Historical population and GDP'!$K7=0,NA(),'4.1 Network size and usage'!C10/'Historical population and GDP'!$K7*1000)</f>
        <v>#N/A</v>
      </c>
      <c r="D10" s="54" t="e">
        <f>IF('4.1 Network size and usage'!D10/'Historical population and GDP'!$K7=0,NA(),'4.1 Network size and usage'!D10/'Historical population and GDP'!$K7*1000)</f>
        <v>#N/A</v>
      </c>
      <c r="E10" s="54" t="e">
        <f>IF('4.1 Network size and usage'!E10/'Historical population and GDP'!$K7=0,NA(),'4.1 Network size and usage'!E10/'Historical population and GDP'!$K7*1000)</f>
        <v>#N/A</v>
      </c>
      <c r="F10" s="54" t="e">
        <f>IF('4.1 Network size and usage'!F10/'Historical population and GDP'!$K7=0,NA(),'4.1 Network size and usage'!F10/'Historical population and GDP'!$K7*1000)</f>
        <v>#N/A</v>
      </c>
      <c r="G10" s="54" t="e">
        <f>IF('4.1 Network size and usage'!G10/'Historical population and GDP'!$K7=0,NA(),'4.1 Network size and usage'!G10/'Historical population and GDP'!$K7*1000)</f>
        <v>#N/A</v>
      </c>
      <c r="H10" s="54" t="e">
        <f>IF('4.1 Network size and usage'!H10/'Historical population and GDP'!$K7=0,NA(),'4.1 Network size and usage'!H10/'Historical population and GDP'!$K7*1000)</f>
        <v>#N/A</v>
      </c>
      <c r="I10" s="54" t="e">
        <f>IF('4.1 Network size and usage'!I10/'Historical population and GDP'!$K7=0,NA(),'4.1 Network size and usage'!I10/'Historical population and GDP'!$K7*1000)</f>
        <v>#N/A</v>
      </c>
      <c r="J10" s="5" t="e">
        <f>IF('4.1 Network size and usage'!J10/'Historical population and GDP'!$K7=0,NA(),'4.1 Network size and usage'!J10/'Historical population and GDP'!$K7*1000000000)</f>
        <v>#N/A</v>
      </c>
      <c r="K10" s="5" t="e">
        <f>IF('4.1 Network size and usage'!K10/'Historical population and GDP'!$K7=0,NA(),'4.1 Network size and usage'!K10/'Historical population and GDP'!$K7*1000000)</f>
        <v>#N/A</v>
      </c>
      <c r="L10" s="54">
        <f>IF('4.1 Network size and usage'!L10/'Historical population and GDP'!$K7=0,NA(),'4.1 Network size and usage'!L10/'Historical population and GDP'!$K7*1000)</f>
        <v>0.33381472244168342</v>
      </c>
      <c r="M10" s="54" t="e">
        <f>IF('4.1 Network size and usage'!M10/'Historical population and GDP'!$K7=0,NA(),'4.1 Network size and usage'!M10/'Historical population and GDP'!$K7*1000)</f>
        <v>#N/A</v>
      </c>
      <c r="N10" s="54" t="e">
        <f>IF('4.1 Network size and usage'!N10/'Historical population and GDP'!$K7=0,NA(),'4.1 Network size and usage'!N10/'Historical population and GDP'!$K7*1000)</f>
        <v>#N/A</v>
      </c>
      <c r="O10" s="54" t="e">
        <f>IF('4.1 Network size and usage'!O10/'Historical population and GDP'!$K7=0,NA(),'4.1 Network size and usage'!O10/'Historical population and GDP'!$K7*1000)</f>
        <v>#N/A</v>
      </c>
      <c r="P10" s="54" t="e">
        <f>IF('4.1 Network size and usage'!P10/'Historical population and GDP'!$K7=0,NA(),'4.1 Network size and usage'!P10/'Historical population and GDP'!$K7*1000)</f>
        <v>#N/A</v>
      </c>
      <c r="Q10" s="54" t="e">
        <f>IF('4.1 Network size and usage'!Q10/'Historical population and GDP'!$K7=0,NA(),'4.1 Network size and usage'!Q10/'Historical population and GDP'!$K7*1000)</f>
        <v>#N/A</v>
      </c>
      <c r="R10" s="55" t="e">
        <f>IF('4.1 Network size and usage'!R10=0,NA(),'5.4 Water and waste'!AB10)</f>
        <v>#N/A</v>
      </c>
      <c r="S10" s="55" t="e">
        <f>IF('4.1 Network size and usage'!S10=0,NA(),'5.4 Water and waste'!AC10)</f>
        <v>#N/A</v>
      </c>
      <c r="T10" s="54">
        <f>IF('4.1 Network size and usage'!T10/'Historical population and GDP'!$K7=0,NA(),'4.1 Network size and usage'!T10/'Historical population and GDP'!$K7*1000)</f>
        <v>10.271222228974874</v>
      </c>
      <c r="U10" s="54" t="e">
        <f>IF('4.1 Network size and usage'!U10/'Historical population and GDP'!$K7=0,NA(),'4.1 Network size and usage'!U10/'Historical population and GDP'!$K7*1000)</f>
        <v>#N/A</v>
      </c>
      <c r="V10" s="54" t="e">
        <f>IF('4.1 Network size and usage'!V10/'Historical population and GDP'!$K7=0,NA(),'4.1 Network size and usage'!V10/'Historical population and GDP'!$K7*1000)</f>
        <v>#N/A</v>
      </c>
      <c r="W10" s="54" t="e">
        <f>IF('4.1 Network size and usage'!W10/'Historical population and GDP'!$K7=0,NA(),'4.1 Network size and usage'!W10/'Historical population and GDP'!$K7*1000)</f>
        <v>#N/A</v>
      </c>
      <c r="X10" s="54" t="e">
        <f>IF('4.1 Network size and usage'!X10/'Historical population and GDP'!$K7=0,NA(),'4.1 Network size and usage'!X10/'Historical population and GDP'!$K7*1000)</f>
        <v>#N/A</v>
      </c>
      <c r="Y10" s="54" t="e">
        <f>IF('4.1 Network size and usage'!Y10/'Historical population and GDP'!$K7=0,NA(),'4.1 Network size and usage'!Y10/'Historical population and GDP'!$K7*1000)</f>
        <v>#N/A</v>
      </c>
      <c r="Z10" s="54" t="e">
        <f>IF('4.1 Network size and usage'!Z10/'Historical population and GDP'!$K7=0,NA(),'4.1 Network size and usage'!Z10/'Historical population and GDP'!$K7*1000)</f>
        <v>#N/A</v>
      </c>
      <c r="AA10" s="54" t="e">
        <f>IF('4.1 Network size and usage'!AA10/'Historical population and GDP'!$K7=0,NA(),'4.1 Network size and usage'!AA10/'Historical population and GDP'!$K7*1000)</f>
        <v>#N/A</v>
      </c>
      <c r="AB10" s="54" t="e">
        <f>IF('4.1 Network size and usage'!AB10/'Historical population and GDP'!$K7=0,NA(),'4.1 Network size and usage'!AB10/'Historical population and GDP'!$K7*1000)</f>
        <v>#N/A</v>
      </c>
      <c r="AC10" s="54" t="e">
        <f>IF('4.1 Network size and usage'!AC10/'Historical population and GDP'!$K7=0,NA(),'4.1 Network size and usage'!AC10/'Historical population and GDP'!$K7*1000)</f>
        <v>#N/A</v>
      </c>
      <c r="AD10" s="54" t="e">
        <f>IF('4.1 Network size and usage'!AD10/'Historical population and GDP'!$K7=0,NA(),'4.1 Network size and usage'!AD10/'Historical population and GDP'!$K7*1000)</f>
        <v>#N/A</v>
      </c>
      <c r="AE10" s="54" t="e">
        <f>IF('4.1 Network size and usage'!AE10/'Historical population and GDP'!$K7=0,NA(),'4.1 Network size and usage'!AE10/'Historical population and GDP'!$K7*1000)</f>
        <v>#N/A</v>
      </c>
      <c r="AF10" s="54" t="e">
        <f>IF('4.1 Network size and usage'!AF10/'Historical population and GDP'!$K7=0,NA(),'4.1 Network size and usage'!AF10/'Historical population and GDP'!$K7*1000)</f>
        <v>#N/A</v>
      </c>
      <c r="AG10" s="54" t="e">
        <f>IF('4.1 Network size and usage'!AG10/'Historical population and GDP'!$K7=0,NA(),'4.1 Network size and usage'!AG10/'Historical population and GDP'!$K7*1000)</f>
        <v>#N/A</v>
      </c>
      <c r="AH10" s="54" t="e">
        <f>IF('4.1 Network size and usage'!AH10/'Historical population and GDP'!$K7=0,NA(),'4.1 Network size and usage'!AH10/'Historical population and GDP'!$K7*1000)</f>
        <v>#N/A</v>
      </c>
      <c r="AI10" s="54" t="e">
        <f>IF('4.1 Network size and usage'!AI10/'Historical population and GDP'!$K7=0,NA(),'4.1 Network size and usage'!AI10/'Historical population and GDP'!$K7*1000)</f>
        <v>#N/A</v>
      </c>
      <c r="AJ10" s="54" t="e">
        <f>IF('4.1 Network size and usage'!AJ10/'Historical population and GDP'!$K7=0,NA(),'4.1 Network size and usage'!AJ10/'Historical population and GDP'!$K7*1000)</f>
        <v>#N/A</v>
      </c>
      <c r="AK10" s="54" t="e">
        <f>IF('4.1 Network size and usage'!AK10/'Historical population and GDP'!$K7=0,NA(),'4.1 Network size and usage'!AK10/'Historical population and GDP'!$K7*1000)</f>
        <v>#N/A</v>
      </c>
      <c r="AL10" s="54" t="e">
        <f>IF('4.1 Network size and usage'!AL10/'Historical population and GDP'!$K7=0,NA(),'4.1 Network size and usage'!AL10/'Historical population and GDP'!$K7*1000)</f>
        <v>#N/A</v>
      </c>
      <c r="AM10" s="54" t="e">
        <f>IF('4.1 Network size and usage'!AM10/'Historical population and GDP'!$K7=0,NA(),'4.1 Network size and usage'!AM10/'Historical population and GDP'!$K7*1000)</f>
        <v>#N/A</v>
      </c>
      <c r="AN10" s="54" t="e">
        <f>IF('4.1 Network size and usage'!AN10/'Historical population and GDP'!$K7=0,NA(),'4.1 Network size and usage'!AN10/'Historical population and GDP'!$K7*1000)</f>
        <v>#N/A</v>
      </c>
      <c r="AO10" s="50" t="e">
        <f>IF('4.1 Network size and usage'!AO10/'Historical population and GDP'!$K7=0,NA(),'4.1 Network size and usage'!AO10/'Historical population and GDP'!$K7*1000)</f>
        <v>#N/A</v>
      </c>
      <c r="AP10" s="50" t="e">
        <f>IF('4.1 Network size and usage'!AP10/'Historical population and GDP'!$K7=0,NA(),'4.1 Network size and usage'!AP10/'Historical population and GDP'!$K7*1000)</f>
        <v>#N/A</v>
      </c>
      <c r="AQ10" s="50" t="e">
        <f>IF('4.1 Network size and usage'!AQ10/'Historical population and GDP'!$K7=0,NA(),'4.1 Network size and usage'!AQ10/'Historical population and GDP'!$K7*1000)</f>
        <v>#N/A</v>
      </c>
      <c r="AR10" s="54" t="e">
        <f>IF('4.1 Network size and usage'!AR10/'Historical population and GDP'!$K7=0,NA(),'4.1 Network size and usage'!AR10/'Historical population and GDP'!$K7*1000)</f>
        <v>#N/A</v>
      </c>
      <c r="AS10" s="54" t="e">
        <f>IF('4.1 Network size and usage'!AS10/'Historical population and GDP'!$K7=0,NA(),'4.1 Network size and usage'!AS10/'Historical population and GDP'!$K7*1000)</f>
        <v>#N/A</v>
      </c>
      <c r="AT10" s="54" t="e">
        <f>IF('4.1 Network size and usage'!AT10/'Historical population and GDP'!$K7=0,NA(),'4.1 Network size and usage'!AT10/'Historical population and GDP'!$K7*1000)</f>
        <v>#N/A</v>
      </c>
      <c r="AU10" s="54" t="e">
        <f>IF('4.1 Network size and usage'!AU10/'Historical population and GDP'!$K7=0,NA(),'4.1 Network size and usage'!AU10/'Historical population and GDP'!$K7*1000)</f>
        <v>#N/A</v>
      </c>
      <c r="AV10" s="54" t="e">
        <f>IF('4.1 Network size and usage'!AV10/'Historical population and GDP'!$K7=0,NA(),'4.1 Network size and usage'!AV10/'Historical population and GDP'!$K7*1000)</f>
        <v>#N/A</v>
      </c>
    </row>
    <row r="11" spans="1:53">
      <c r="A11" s="4">
        <f t="shared" si="0"/>
        <v>1873</v>
      </c>
      <c r="B11" s="54" t="e">
        <f>IF('4.1 Network size and usage'!B11/'Historical population and GDP'!$K8=0,NA(),'4.1 Network size and usage'!B11/'Historical population and GDP'!$K8*1000)</f>
        <v>#N/A</v>
      </c>
      <c r="C11" s="54" t="e">
        <f>IF('4.1 Network size and usage'!C11/'Historical population and GDP'!$K8=0,NA(),'4.1 Network size and usage'!C11/'Historical population and GDP'!$K8*1000)</f>
        <v>#N/A</v>
      </c>
      <c r="D11" s="54" t="e">
        <f>IF('4.1 Network size and usage'!D11/'Historical population and GDP'!$K8=0,NA(),'4.1 Network size and usage'!D11/'Historical population and GDP'!$K8*1000)</f>
        <v>#N/A</v>
      </c>
      <c r="E11" s="54" t="e">
        <f>IF('4.1 Network size and usage'!E11/'Historical population and GDP'!$K8=0,NA(),'4.1 Network size and usage'!E11/'Historical population and GDP'!$K8*1000)</f>
        <v>#N/A</v>
      </c>
      <c r="F11" s="54" t="e">
        <f>IF('4.1 Network size and usage'!F11/'Historical population and GDP'!$K8=0,NA(),'4.1 Network size and usage'!F11/'Historical population and GDP'!$K8*1000)</f>
        <v>#N/A</v>
      </c>
      <c r="G11" s="54" t="e">
        <f>IF('4.1 Network size and usage'!G11/'Historical population and GDP'!$K8=0,NA(),'4.1 Network size and usage'!G11/'Historical population and GDP'!$K8*1000)</f>
        <v>#N/A</v>
      </c>
      <c r="H11" s="54" t="e">
        <f>IF('4.1 Network size and usage'!H11/'Historical population and GDP'!$K8=0,NA(),'4.1 Network size and usage'!H11/'Historical population and GDP'!$K8*1000)</f>
        <v>#N/A</v>
      </c>
      <c r="I11" s="54" t="e">
        <f>IF('4.1 Network size and usage'!I11/'Historical population and GDP'!$K8=0,NA(),'4.1 Network size and usage'!I11/'Historical population and GDP'!$K8*1000)</f>
        <v>#N/A</v>
      </c>
      <c r="J11" s="5" t="e">
        <f>IF('4.1 Network size and usage'!J11/'Historical population and GDP'!$K8=0,NA(),'4.1 Network size and usage'!J11/'Historical population and GDP'!$K8*1000000000)</f>
        <v>#N/A</v>
      </c>
      <c r="K11" s="5" t="e">
        <f>IF('4.1 Network size and usage'!K11/'Historical population and GDP'!$K8=0,NA(),'4.1 Network size and usage'!K11/'Historical population and GDP'!$K8*1000000)</f>
        <v>#N/A</v>
      </c>
      <c r="L11" s="54">
        <f>IF('4.1 Network size and usage'!L11/'Historical population and GDP'!$K8=0,NA(),'4.1 Network size and usage'!L11/'Historical population and GDP'!$K8*1000)</f>
        <v>0.33958830672361706</v>
      </c>
      <c r="M11" s="54" t="e">
        <f>IF('4.1 Network size and usage'!M11/'Historical population and GDP'!$K8=0,NA(),'4.1 Network size and usage'!M11/'Historical population and GDP'!$K8*1000)</f>
        <v>#N/A</v>
      </c>
      <c r="N11" s="54" t="e">
        <f>IF('4.1 Network size and usage'!N11/'Historical population and GDP'!$K8=0,NA(),'4.1 Network size and usage'!N11/'Historical population and GDP'!$K8*1000)</f>
        <v>#N/A</v>
      </c>
      <c r="O11" s="54" t="e">
        <f>IF('4.1 Network size and usage'!O11/'Historical population and GDP'!$K8=0,NA(),'4.1 Network size and usage'!O11/'Historical population and GDP'!$K8*1000)</f>
        <v>#N/A</v>
      </c>
      <c r="P11" s="54" t="e">
        <f>IF('4.1 Network size and usage'!P11/'Historical population and GDP'!$K8=0,NA(),'4.1 Network size and usage'!P11/'Historical population and GDP'!$K8*1000)</f>
        <v>#N/A</v>
      </c>
      <c r="Q11" s="54" t="e">
        <f>IF('4.1 Network size and usage'!Q11/'Historical population and GDP'!$K8=0,NA(),'4.1 Network size and usage'!Q11/'Historical population and GDP'!$K8*1000)</f>
        <v>#N/A</v>
      </c>
      <c r="R11" s="55" t="e">
        <f>IF('4.1 Network size and usage'!R11=0,NA(),'5.4 Water and waste'!AB11)</f>
        <v>#N/A</v>
      </c>
      <c r="S11" s="55" t="e">
        <f>IF('4.1 Network size and usage'!S11=0,NA(),'5.4 Water and waste'!AC11)</f>
        <v>#N/A</v>
      </c>
      <c r="T11" s="54">
        <f>IF('4.1 Network size and usage'!T11/'Historical population and GDP'!$K8=0,NA(),'4.1 Network size and usage'!T11/'Historical population and GDP'!$K8*1000)</f>
        <v>11.400464582864288</v>
      </c>
      <c r="U11" s="54" t="e">
        <f>IF('4.1 Network size and usage'!U11/'Historical population and GDP'!$K8=0,NA(),'4.1 Network size and usage'!U11/'Historical population and GDP'!$K8*1000)</f>
        <v>#N/A</v>
      </c>
      <c r="V11" s="54" t="e">
        <f>IF('4.1 Network size and usage'!V11/'Historical population and GDP'!$K8=0,NA(),'4.1 Network size and usage'!V11/'Historical population and GDP'!$K8*1000)</f>
        <v>#N/A</v>
      </c>
      <c r="W11" s="54" t="e">
        <f>IF('4.1 Network size and usage'!W11/'Historical population and GDP'!$K8=0,NA(),'4.1 Network size and usage'!W11/'Historical population and GDP'!$K8*1000)</f>
        <v>#N/A</v>
      </c>
      <c r="X11" s="54" t="e">
        <f>IF('4.1 Network size and usage'!X11/'Historical population and GDP'!$K8=0,NA(),'4.1 Network size and usage'!X11/'Historical population and GDP'!$K8*1000)</f>
        <v>#N/A</v>
      </c>
      <c r="Y11" s="54" t="e">
        <f>IF('4.1 Network size and usage'!Y11/'Historical population and GDP'!$K8=0,NA(),'4.1 Network size and usage'!Y11/'Historical population and GDP'!$K8*1000)</f>
        <v>#N/A</v>
      </c>
      <c r="Z11" s="54" t="e">
        <f>IF('4.1 Network size and usage'!Z11/'Historical population and GDP'!$K8=0,NA(),'4.1 Network size and usage'!Z11/'Historical population and GDP'!$K8*1000)</f>
        <v>#N/A</v>
      </c>
      <c r="AA11" s="54" t="e">
        <f>IF('4.1 Network size and usage'!AA11/'Historical population and GDP'!$K8=0,NA(),'4.1 Network size and usage'!AA11/'Historical population and GDP'!$K8*1000)</f>
        <v>#N/A</v>
      </c>
      <c r="AB11" s="54" t="e">
        <f>IF('4.1 Network size and usage'!AB11/'Historical population and GDP'!$K8=0,NA(),'4.1 Network size and usage'!AB11/'Historical population and GDP'!$K8*1000)</f>
        <v>#N/A</v>
      </c>
      <c r="AC11" s="54" t="e">
        <f>IF('4.1 Network size and usage'!AC11/'Historical population and GDP'!$K8=0,NA(),'4.1 Network size and usage'!AC11/'Historical population and GDP'!$K8*1000)</f>
        <v>#N/A</v>
      </c>
      <c r="AD11" s="54" t="e">
        <f>IF('4.1 Network size and usage'!AD11/'Historical population and GDP'!$K8=0,NA(),'4.1 Network size and usage'!AD11/'Historical population and GDP'!$K8*1000)</f>
        <v>#N/A</v>
      </c>
      <c r="AE11" s="54" t="e">
        <f>IF('4.1 Network size and usage'!AE11/'Historical population and GDP'!$K8=0,NA(),'4.1 Network size and usage'!AE11/'Historical population and GDP'!$K8*1000)</f>
        <v>#N/A</v>
      </c>
      <c r="AF11" s="54" t="e">
        <f>IF('4.1 Network size and usage'!AF11/'Historical population and GDP'!$K8=0,NA(),'4.1 Network size and usage'!AF11/'Historical population and GDP'!$K8*1000)</f>
        <v>#N/A</v>
      </c>
      <c r="AG11" s="54" t="e">
        <f>IF('4.1 Network size and usage'!AG11/'Historical population and GDP'!$K8=0,NA(),'4.1 Network size and usage'!AG11/'Historical population and GDP'!$K8*1000)</f>
        <v>#N/A</v>
      </c>
      <c r="AH11" s="54" t="e">
        <f>IF('4.1 Network size and usage'!AH11/'Historical population and GDP'!$K8=0,NA(),'4.1 Network size and usage'!AH11/'Historical population and GDP'!$K8*1000)</f>
        <v>#N/A</v>
      </c>
      <c r="AI11" s="54" t="e">
        <f>IF('4.1 Network size and usage'!AI11/'Historical population and GDP'!$K8=0,NA(),'4.1 Network size and usage'!AI11/'Historical population and GDP'!$K8*1000)</f>
        <v>#N/A</v>
      </c>
      <c r="AJ11" s="54" t="e">
        <f>IF('4.1 Network size and usage'!AJ11/'Historical population and GDP'!$K8=0,NA(),'4.1 Network size and usage'!AJ11/'Historical population and GDP'!$K8*1000)</f>
        <v>#N/A</v>
      </c>
      <c r="AK11" s="54" t="e">
        <f>IF('4.1 Network size and usage'!AK11/'Historical population and GDP'!$K8=0,NA(),'4.1 Network size and usage'!AK11/'Historical population and GDP'!$K8*1000)</f>
        <v>#N/A</v>
      </c>
      <c r="AL11" s="54" t="e">
        <f>IF('4.1 Network size and usage'!AL11/'Historical population and GDP'!$K8=0,NA(),'4.1 Network size and usage'!AL11/'Historical population and GDP'!$K8*1000)</f>
        <v>#N/A</v>
      </c>
      <c r="AM11" s="54" t="e">
        <f>IF('4.1 Network size and usage'!AM11/'Historical population and GDP'!$K8=0,NA(),'4.1 Network size and usage'!AM11/'Historical population and GDP'!$K8*1000)</f>
        <v>#N/A</v>
      </c>
      <c r="AN11" s="54" t="e">
        <f>IF('4.1 Network size and usage'!AN11/'Historical population and GDP'!$K8=0,NA(),'4.1 Network size and usage'!AN11/'Historical population and GDP'!$K8*1000)</f>
        <v>#N/A</v>
      </c>
      <c r="AO11" s="50" t="e">
        <f>IF('4.1 Network size and usage'!AO11/'Historical population and GDP'!$K8=0,NA(),'4.1 Network size and usage'!AO11/'Historical population and GDP'!$K8*1000)</f>
        <v>#N/A</v>
      </c>
      <c r="AP11" s="50" t="e">
        <f>IF('4.1 Network size and usage'!AP11/'Historical population and GDP'!$K8=0,NA(),'4.1 Network size and usage'!AP11/'Historical population and GDP'!$K8*1000)</f>
        <v>#N/A</v>
      </c>
      <c r="AQ11" s="50" t="e">
        <f>IF('4.1 Network size and usage'!AQ11/'Historical population and GDP'!$K8=0,NA(),'4.1 Network size and usage'!AQ11/'Historical population and GDP'!$K8*1000)</f>
        <v>#N/A</v>
      </c>
      <c r="AR11" s="54" t="e">
        <f>IF('4.1 Network size and usage'!AR11/'Historical population and GDP'!$K8=0,NA(),'4.1 Network size and usage'!AR11/'Historical population and GDP'!$K8*1000)</f>
        <v>#N/A</v>
      </c>
      <c r="AS11" s="54" t="e">
        <f>IF('4.1 Network size and usage'!AS11/'Historical population and GDP'!$K8=0,NA(),'4.1 Network size and usage'!AS11/'Historical population and GDP'!$K8*1000)</f>
        <v>#N/A</v>
      </c>
      <c r="AT11" s="54" t="e">
        <f>IF('4.1 Network size and usage'!AT11/'Historical population and GDP'!$K8=0,NA(),'4.1 Network size and usage'!AT11/'Historical population and GDP'!$K8*1000)</f>
        <v>#N/A</v>
      </c>
      <c r="AU11" s="54" t="e">
        <f>IF('4.1 Network size and usage'!AU11/'Historical population and GDP'!$K8=0,NA(),'4.1 Network size and usage'!AU11/'Historical population and GDP'!$K8*1000)</f>
        <v>#N/A</v>
      </c>
      <c r="AV11" s="54" t="e">
        <f>IF('4.1 Network size and usage'!AV11/'Historical population and GDP'!$K8=0,NA(),'4.1 Network size and usage'!AV11/'Historical population and GDP'!$K8*1000)</f>
        <v>#N/A</v>
      </c>
    </row>
    <row r="12" spans="1:53">
      <c r="A12" s="4">
        <f t="shared" si="0"/>
        <v>1874</v>
      </c>
      <c r="B12" s="54" t="e">
        <f>IF('4.1 Network size and usage'!B12/'Historical population and GDP'!$K9=0,NA(),'4.1 Network size and usage'!B12/'Historical population and GDP'!$K9*1000)</f>
        <v>#N/A</v>
      </c>
      <c r="C12" s="54" t="e">
        <f>IF('4.1 Network size and usage'!C12/'Historical population and GDP'!$K9=0,NA(),'4.1 Network size and usage'!C12/'Historical population and GDP'!$K9*1000)</f>
        <v>#N/A</v>
      </c>
      <c r="D12" s="54" t="e">
        <f>IF('4.1 Network size and usage'!D12/'Historical population and GDP'!$K9=0,NA(),'4.1 Network size and usage'!D12/'Historical population and GDP'!$K9*1000)</f>
        <v>#N/A</v>
      </c>
      <c r="E12" s="54" t="e">
        <f>IF('4.1 Network size and usage'!E12/'Historical population and GDP'!$K9=0,NA(),'4.1 Network size and usage'!E12/'Historical population and GDP'!$K9*1000)</f>
        <v>#N/A</v>
      </c>
      <c r="F12" s="54" t="e">
        <f>IF('4.1 Network size and usage'!F12/'Historical population and GDP'!$K9=0,NA(),'4.1 Network size and usage'!F12/'Historical population and GDP'!$K9*1000)</f>
        <v>#N/A</v>
      </c>
      <c r="G12" s="54" t="e">
        <f>IF('4.1 Network size and usage'!G12/'Historical population and GDP'!$K9=0,NA(),'4.1 Network size and usage'!G12/'Historical population and GDP'!$K9*1000)</f>
        <v>#N/A</v>
      </c>
      <c r="H12" s="54" t="e">
        <f>IF('4.1 Network size and usage'!H12/'Historical population and GDP'!$K9=0,NA(),'4.1 Network size and usage'!H12/'Historical population and GDP'!$K9*1000)</f>
        <v>#N/A</v>
      </c>
      <c r="I12" s="54" t="e">
        <f>IF('4.1 Network size and usage'!I12/'Historical population and GDP'!$K9=0,NA(),'4.1 Network size and usage'!I12/'Historical population and GDP'!$K9*1000)</f>
        <v>#N/A</v>
      </c>
      <c r="J12" s="5" t="e">
        <f>IF('4.1 Network size and usage'!J12/'Historical population and GDP'!$K9=0,NA(),'4.1 Network size and usage'!J12/'Historical population and GDP'!$K9*1000000000)</f>
        <v>#N/A</v>
      </c>
      <c r="K12" s="5" t="e">
        <f>IF('4.1 Network size and usage'!K12/'Historical population and GDP'!$K9=0,NA(),'4.1 Network size and usage'!K12/'Historical population and GDP'!$K9*1000000)</f>
        <v>#N/A</v>
      </c>
      <c r="L12" s="54">
        <f>IF('4.1 Network size and usage'!L12/'Historical population and GDP'!$K9=0,NA(),'4.1 Network size and usage'!L12/'Historical population and GDP'!$K9*1000)</f>
        <v>0.32757705659321484</v>
      </c>
      <c r="M12" s="54" t="e">
        <f>IF('4.1 Network size and usage'!M12/'Historical population and GDP'!$K9=0,NA(),'4.1 Network size and usage'!M12/'Historical population and GDP'!$K9*1000)</f>
        <v>#N/A</v>
      </c>
      <c r="N12" s="54" t="e">
        <f>IF('4.1 Network size and usage'!N12/'Historical population and GDP'!$K9=0,NA(),'4.1 Network size and usage'!N12/'Historical population and GDP'!$K9*1000)</f>
        <v>#N/A</v>
      </c>
      <c r="O12" s="54" t="e">
        <f>IF('4.1 Network size and usage'!O12/'Historical population and GDP'!$K9=0,NA(),'4.1 Network size and usage'!O12/'Historical population and GDP'!$K9*1000)</f>
        <v>#N/A</v>
      </c>
      <c r="P12" s="54" t="e">
        <f>IF('4.1 Network size and usage'!P12/'Historical population and GDP'!$K9=0,NA(),'4.1 Network size and usage'!P12/'Historical population and GDP'!$K9*1000)</f>
        <v>#N/A</v>
      </c>
      <c r="Q12" s="54" t="e">
        <f>IF('4.1 Network size and usage'!Q12/'Historical population and GDP'!$K9=0,NA(),'4.1 Network size and usage'!Q12/'Historical population and GDP'!$K9*1000)</f>
        <v>#N/A</v>
      </c>
      <c r="R12" s="55" t="e">
        <f>IF('4.1 Network size and usage'!R12=0,NA(),'5.4 Water and waste'!AB12)</f>
        <v>#N/A</v>
      </c>
      <c r="S12" s="55" t="e">
        <f>IF('4.1 Network size and usage'!S12=0,NA(),'5.4 Water and waste'!AC12)</f>
        <v>#N/A</v>
      </c>
      <c r="T12" s="54">
        <f>IF('4.1 Network size and usage'!T12/'Historical population and GDP'!$K9=0,NA(),'4.1 Network size and usage'!T12/'Historical population and GDP'!$K9*1000)</f>
        <v>10.079294049021996</v>
      </c>
      <c r="U12" s="54" t="e">
        <f>IF('4.1 Network size and usage'!U12/'Historical population and GDP'!$K9=0,NA(),'4.1 Network size and usage'!U12/'Historical population and GDP'!$K9*1000)</f>
        <v>#N/A</v>
      </c>
      <c r="V12" s="54" t="e">
        <f>IF('4.1 Network size and usage'!V12/'Historical population and GDP'!$K9=0,NA(),'4.1 Network size and usage'!V12/'Historical population and GDP'!$K9*1000)</f>
        <v>#N/A</v>
      </c>
      <c r="W12" s="54" t="e">
        <f>IF('4.1 Network size and usage'!W12/'Historical population and GDP'!$K9=0,NA(),'4.1 Network size and usage'!W12/'Historical population and GDP'!$K9*1000)</f>
        <v>#N/A</v>
      </c>
      <c r="X12" s="54" t="e">
        <f>IF('4.1 Network size and usage'!X12/'Historical population and GDP'!$K9=0,NA(),'4.1 Network size and usage'!X12/'Historical population and GDP'!$K9*1000)</f>
        <v>#N/A</v>
      </c>
      <c r="Y12" s="54" t="e">
        <f>IF('4.1 Network size and usage'!Y12/'Historical population and GDP'!$K9=0,NA(),'4.1 Network size and usage'!Y12/'Historical population and GDP'!$K9*1000)</f>
        <v>#N/A</v>
      </c>
      <c r="Z12" s="54" t="e">
        <f>IF('4.1 Network size and usage'!Z12/'Historical population and GDP'!$K9=0,NA(),'4.1 Network size and usage'!Z12/'Historical population and GDP'!$K9*1000)</f>
        <v>#N/A</v>
      </c>
      <c r="AA12" s="54" t="e">
        <f>IF('4.1 Network size and usage'!AA12/'Historical population and GDP'!$K9=0,NA(),'4.1 Network size and usage'!AA12/'Historical population and GDP'!$K9*1000)</f>
        <v>#N/A</v>
      </c>
      <c r="AB12" s="54" t="e">
        <f>IF('4.1 Network size and usage'!AB12/'Historical population and GDP'!$K9=0,NA(),'4.1 Network size and usage'!AB12/'Historical population and GDP'!$K9*1000)</f>
        <v>#N/A</v>
      </c>
      <c r="AC12" s="54" t="e">
        <f>IF('4.1 Network size and usage'!AC12/'Historical population and GDP'!$K9=0,NA(),'4.1 Network size and usage'!AC12/'Historical population and GDP'!$K9*1000)</f>
        <v>#N/A</v>
      </c>
      <c r="AD12" s="54" t="e">
        <f>IF('4.1 Network size and usage'!AD12/'Historical population and GDP'!$K9=0,NA(),'4.1 Network size and usage'!AD12/'Historical population and GDP'!$K9*1000)</f>
        <v>#N/A</v>
      </c>
      <c r="AE12" s="54" t="e">
        <f>IF('4.1 Network size and usage'!AE12/'Historical population and GDP'!$K9=0,NA(),'4.1 Network size and usage'!AE12/'Historical population and GDP'!$K9*1000)</f>
        <v>#N/A</v>
      </c>
      <c r="AF12" s="54" t="e">
        <f>IF('4.1 Network size and usage'!AF12/'Historical population and GDP'!$K9=0,NA(),'4.1 Network size and usage'!AF12/'Historical population and GDP'!$K9*1000)</f>
        <v>#N/A</v>
      </c>
      <c r="AG12" s="54" t="e">
        <f>IF('4.1 Network size and usage'!AG12/'Historical population and GDP'!$K9=0,NA(),'4.1 Network size and usage'!AG12/'Historical population and GDP'!$K9*1000)</f>
        <v>#N/A</v>
      </c>
      <c r="AH12" s="54" t="e">
        <f>IF('4.1 Network size and usage'!AH12/'Historical population and GDP'!$K9=0,NA(),'4.1 Network size and usage'!AH12/'Historical population and GDP'!$K9*1000)</f>
        <v>#N/A</v>
      </c>
      <c r="AI12" s="54" t="e">
        <f>IF('4.1 Network size and usage'!AI12/'Historical population and GDP'!$K9=0,NA(),'4.1 Network size and usage'!AI12/'Historical population and GDP'!$K9*1000)</f>
        <v>#N/A</v>
      </c>
      <c r="AJ12" s="54" t="e">
        <f>IF('4.1 Network size and usage'!AJ12/'Historical population and GDP'!$K9=0,NA(),'4.1 Network size and usage'!AJ12/'Historical population and GDP'!$K9*1000)</f>
        <v>#N/A</v>
      </c>
      <c r="AK12" s="54" t="e">
        <f>IF('4.1 Network size and usage'!AK12/'Historical population and GDP'!$K9=0,NA(),'4.1 Network size and usage'!AK12/'Historical population and GDP'!$K9*1000)</f>
        <v>#N/A</v>
      </c>
      <c r="AL12" s="54" t="e">
        <f>IF('4.1 Network size and usage'!AL12/'Historical population and GDP'!$K9=0,NA(),'4.1 Network size and usage'!AL12/'Historical population and GDP'!$K9*1000)</f>
        <v>#N/A</v>
      </c>
      <c r="AM12" s="54" t="e">
        <f>IF('4.1 Network size and usage'!AM12/'Historical population and GDP'!$K9=0,NA(),'4.1 Network size and usage'!AM12/'Historical population and GDP'!$K9*1000)</f>
        <v>#N/A</v>
      </c>
      <c r="AN12" s="54" t="e">
        <f>IF('4.1 Network size and usage'!AN12/'Historical population and GDP'!$K9=0,NA(),'4.1 Network size and usage'!AN12/'Historical population and GDP'!$K9*1000)</f>
        <v>#N/A</v>
      </c>
      <c r="AO12" s="50" t="e">
        <f>IF('4.1 Network size and usage'!AO12/'Historical population and GDP'!$K9=0,NA(),'4.1 Network size and usage'!AO12/'Historical population and GDP'!$K9*1000)</f>
        <v>#N/A</v>
      </c>
      <c r="AP12" s="50" t="e">
        <f>IF('4.1 Network size and usage'!AP12/'Historical population and GDP'!$K9=0,NA(),'4.1 Network size and usage'!AP12/'Historical population and GDP'!$K9*1000)</f>
        <v>#N/A</v>
      </c>
      <c r="AQ12" s="50" t="e">
        <f>IF('4.1 Network size and usage'!AQ12/'Historical population and GDP'!$K9=0,NA(),'4.1 Network size and usage'!AQ12/'Historical population and GDP'!$K9*1000)</f>
        <v>#N/A</v>
      </c>
      <c r="AR12" s="54" t="e">
        <f>IF('4.1 Network size and usage'!AR12/'Historical population and GDP'!$K9=0,NA(),'4.1 Network size and usage'!AR12/'Historical population and GDP'!$K9*1000)</f>
        <v>#N/A</v>
      </c>
      <c r="AS12" s="54" t="e">
        <f>IF('4.1 Network size and usage'!AS12/'Historical population and GDP'!$K9=0,NA(),'4.1 Network size and usage'!AS12/'Historical population and GDP'!$K9*1000)</f>
        <v>#N/A</v>
      </c>
      <c r="AT12" s="54" t="e">
        <f>IF('4.1 Network size and usage'!AT12/'Historical population and GDP'!$K9=0,NA(),'4.1 Network size and usage'!AT12/'Historical population and GDP'!$K9*1000)</f>
        <v>#N/A</v>
      </c>
      <c r="AU12" s="54" t="e">
        <f>IF('4.1 Network size and usage'!AU12/'Historical population and GDP'!$K9=0,NA(),'4.1 Network size and usage'!AU12/'Historical population and GDP'!$K9*1000)</f>
        <v>#N/A</v>
      </c>
      <c r="AV12" s="54" t="e">
        <f>IF('4.1 Network size and usage'!AV12/'Historical population and GDP'!$K9=0,NA(),'4.1 Network size and usage'!AV12/'Historical population and GDP'!$K9*1000)</f>
        <v>#N/A</v>
      </c>
    </row>
    <row r="13" spans="1:53">
      <c r="A13" s="4">
        <f t="shared" si="0"/>
        <v>1875</v>
      </c>
      <c r="B13" s="54" t="e">
        <f>IF('4.1 Network size and usage'!B13/'Historical population and GDP'!$K10=0,NA(),'4.1 Network size and usage'!B13/'Historical population and GDP'!$K10*1000)</f>
        <v>#N/A</v>
      </c>
      <c r="C13" s="54" t="e">
        <f>IF('4.1 Network size and usage'!C13/'Historical population and GDP'!$K10=0,NA(),'4.1 Network size and usage'!C13/'Historical population and GDP'!$K10*1000)</f>
        <v>#N/A</v>
      </c>
      <c r="D13" s="54" t="e">
        <f>IF('4.1 Network size and usage'!D13/'Historical population and GDP'!$K10=0,NA(),'4.1 Network size and usage'!D13/'Historical population and GDP'!$K10*1000)</f>
        <v>#N/A</v>
      </c>
      <c r="E13" s="54" t="e">
        <f>IF('4.1 Network size and usage'!E13/'Historical population and GDP'!$K10=0,NA(),'4.1 Network size and usage'!E13/'Historical population and GDP'!$K10*1000)</f>
        <v>#N/A</v>
      </c>
      <c r="F13" s="54" t="e">
        <f>IF('4.1 Network size and usage'!F13/'Historical population and GDP'!$K10=0,NA(),'4.1 Network size and usage'!F13/'Historical population and GDP'!$K10*1000)</f>
        <v>#N/A</v>
      </c>
      <c r="G13" s="54" t="e">
        <f>IF('4.1 Network size and usage'!G13/'Historical population and GDP'!$K10=0,NA(),'4.1 Network size and usage'!G13/'Historical population and GDP'!$K10*1000)</f>
        <v>#N/A</v>
      </c>
      <c r="H13" s="54" t="e">
        <f>IF('4.1 Network size and usage'!H13/'Historical population and GDP'!$K10=0,NA(),'4.1 Network size and usage'!H13/'Historical population and GDP'!$K10*1000)</f>
        <v>#N/A</v>
      </c>
      <c r="I13" s="54" t="e">
        <f>IF('4.1 Network size and usage'!I13/'Historical population and GDP'!$K10=0,NA(),'4.1 Network size and usage'!I13/'Historical population and GDP'!$K10*1000)</f>
        <v>#N/A</v>
      </c>
      <c r="J13" s="5" t="e">
        <f>IF('4.1 Network size and usage'!J13/'Historical population and GDP'!$K10=0,NA(),'4.1 Network size and usage'!J13/'Historical population and GDP'!$K10*1000000000)</f>
        <v>#N/A</v>
      </c>
      <c r="K13" s="5" t="e">
        <f>IF('4.1 Network size and usage'!K13/'Historical population and GDP'!$K10=0,NA(),'4.1 Network size and usage'!K13/'Historical population and GDP'!$K10*1000000)</f>
        <v>#N/A</v>
      </c>
      <c r="L13" s="54">
        <f>IF('4.1 Network size and usage'!L13/'Historical population and GDP'!$K10=0,NA(),'4.1 Network size and usage'!L13/'Historical population and GDP'!$K10*1000)</f>
        <v>1.489739322599033</v>
      </c>
      <c r="M13" s="54" t="e">
        <f>IF('4.1 Network size and usage'!M13/'Historical population and GDP'!$K10=0,NA(),'4.1 Network size and usage'!M13/'Historical population and GDP'!$K10*1000)</f>
        <v>#N/A</v>
      </c>
      <c r="N13" s="54" t="e">
        <f>IF('4.1 Network size and usage'!N13/'Historical population and GDP'!$K10=0,NA(),'4.1 Network size and usage'!N13/'Historical population and GDP'!$K10*1000)</f>
        <v>#N/A</v>
      </c>
      <c r="O13" s="54" t="e">
        <f>IF('4.1 Network size and usage'!O13/'Historical population and GDP'!$K10=0,NA(),'4.1 Network size and usage'!O13/'Historical population and GDP'!$K10*1000)</f>
        <v>#N/A</v>
      </c>
      <c r="P13" s="54" t="e">
        <f>IF('4.1 Network size and usage'!P13/'Historical population and GDP'!$K10=0,NA(),'4.1 Network size and usage'!P13/'Historical population and GDP'!$K10*1000)</f>
        <v>#N/A</v>
      </c>
      <c r="Q13" s="54" t="e">
        <f>IF('4.1 Network size and usage'!Q13/'Historical population and GDP'!$K10=0,NA(),'4.1 Network size and usage'!Q13/'Historical population and GDP'!$K10*1000)</f>
        <v>#N/A</v>
      </c>
      <c r="R13" s="55" t="e">
        <f>IF('4.1 Network size and usage'!R13=0,NA(),'5.4 Water and waste'!AB13)</f>
        <v>#N/A</v>
      </c>
      <c r="S13" s="55" t="e">
        <f>IF('4.1 Network size and usage'!S13=0,NA(),'5.4 Water and waste'!AC13)</f>
        <v>#N/A</v>
      </c>
      <c r="T13" s="54">
        <f>IF('4.1 Network size and usage'!T13/'Historical population and GDP'!$K10=0,NA(),'4.1 Network size and usage'!T13/'Historical population and GDP'!$K10*1000)</f>
        <v>10.122587704839583</v>
      </c>
      <c r="U13" s="54" t="e">
        <f>IF('4.1 Network size and usage'!U13/'Historical population and GDP'!$K10=0,NA(),'4.1 Network size and usage'!U13/'Historical population and GDP'!$K10*1000)</f>
        <v>#N/A</v>
      </c>
      <c r="V13" s="54" t="e">
        <f>IF('4.1 Network size and usage'!V13/'Historical population and GDP'!$K10=0,NA(),'4.1 Network size and usage'!V13/'Historical population and GDP'!$K10*1000)</f>
        <v>#N/A</v>
      </c>
      <c r="W13" s="54" t="e">
        <f>IF('4.1 Network size and usage'!W13/'Historical population and GDP'!$K10=0,NA(),'4.1 Network size and usage'!W13/'Historical population and GDP'!$K10*1000)</f>
        <v>#N/A</v>
      </c>
      <c r="X13" s="54" t="e">
        <f>IF('4.1 Network size and usage'!X13/'Historical population and GDP'!$K10=0,NA(),'4.1 Network size and usage'!X13/'Historical population and GDP'!$K10*1000)</f>
        <v>#N/A</v>
      </c>
      <c r="Y13" s="54" t="e">
        <f>IF('4.1 Network size and usage'!Y13/'Historical population and GDP'!$K10=0,NA(),'4.1 Network size and usage'!Y13/'Historical population and GDP'!$K10*1000)</f>
        <v>#N/A</v>
      </c>
      <c r="Z13" s="54" t="e">
        <f>IF('4.1 Network size and usage'!Z13/'Historical population and GDP'!$K10=0,NA(),'4.1 Network size and usage'!Z13/'Historical population and GDP'!$K10*1000)</f>
        <v>#N/A</v>
      </c>
      <c r="AA13" s="54" t="e">
        <f>IF('4.1 Network size and usage'!AA13/'Historical population and GDP'!$K10=0,NA(),'4.1 Network size and usage'!AA13/'Historical population and GDP'!$K10*1000)</f>
        <v>#N/A</v>
      </c>
      <c r="AB13" s="54" t="e">
        <f>IF('4.1 Network size and usage'!AB13/'Historical population and GDP'!$K10=0,NA(),'4.1 Network size and usage'!AB13/'Historical population and GDP'!$K10*1000)</f>
        <v>#N/A</v>
      </c>
      <c r="AC13" s="54" t="e">
        <f>IF('4.1 Network size and usage'!AC13/'Historical population and GDP'!$K10=0,NA(),'4.1 Network size and usage'!AC13/'Historical population and GDP'!$K10*1000)</f>
        <v>#N/A</v>
      </c>
      <c r="AD13" s="54" t="e">
        <f>IF('4.1 Network size and usage'!AD13/'Historical population and GDP'!$K10=0,NA(),'4.1 Network size and usage'!AD13/'Historical population and GDP'!$K10*1000)</f>
        <v>#N/A</v>
      </c>
      <c r="AE13" s="54" t="e">
        <f>IF('4.1 Network size and usage'!AE13/'Historical population and GDP'!$K10=0,NA(),'4.1 Network size and usage'!AE13/'Historical population and GDP'!$K10*1000)</f>
        <v>#N/A</v>
      </c>
      <c r="AF13" s="54" t="e">
        <f>IF('4.1 Network size and usage'!AF13/'Historical population and GDP'!$K10=0,NA(),'4.1 Network size and usage'!AF13/'Historical population and GDP'!$K10*1000)</f>
        <v>#N/A</v>
      </c>
      <c r="AG13" s="54" t="e">
        <f>IF('4.1 Network size and usage'!AG13/'Historical population and GDP'!$K10=0,NA(),'4.1 Network size and usage'!AG13/'Historical population and GDP'!$K10*1000)</f>
        <v>#N/A</v>
      </c>
      <c r="AH13" s="54" t="e">
        <f>IF('4.1 Network size and usage'!AH13/'Historical population and GDP'!$K10=0,NA(),'4.1 Network size and usage'!AH13/'Historical population and GDP'!$K10*1000)</f>
        <v>#N/A</v>
      </c>
      <c r="AI13" s="54" t="e">
        <f>IF('4.1 Network size and usage'!AI13/'Historical population and GDP'!$K10=0,NA(),'4.1 Network size and usage'!AI13/'Historical population and GDP'!$K10*1000)</f>
        <v>#N/A</v>
      </c>
      <c r="AJ13" s="54" t="e">
        <f>IF('4.1 Network size and usage'!AJ13/'Historical population and GDP'!$K10=0,NA(),'4.1 Network size and usage'!AJ13/'Historical population and GDP'!$K10*1000)</f>
        <v>#N/A</v>
      </c>
      <c r="AK13" s="54" t="e">
        <f>IF('4.1 Network size and usage'!AK13/'Historical population and GDP'!$K10=0,NA(),'4.1 Network size and usage'!AK13/'Historical population and GDP'!$K10*1000)</f>
        <v>#N/A</v>
      </c>
      <c r="AL13" s="54" t="e">
        <f>IF('4.1 Network size and usage'!AL13/'Historical population and GDP'!$K10=0,NA(),'4.1 Network size and usage'!AL13/'Historical population and GDP'!$K10*1000)</f>
        <v>#N/A</v>
      </c>
      <c r="AM13" s="54" t="e">
        <f>IF('4.1 Network size and usage'!AM13/'Historical population and GDP'!$K10=0,NA(),'4.1 Network size and usage'!AM13/'Historical population and GDP'!$K10*1000)</f>
        <v>#N/A</v>
      </c>
      <c r="AN13" s="54" t="e">
        <f>IF('4.1 Network size and usage'!AN13/'Historical population and GDP'!$K10=0,NA(),'4.1 Network size and usage'!AN13/'Historical population and GDP'!$K10*1000)</f>
        <v>#N/A</v>
      </c>
      <c r="AO13" s="50" t="e">
        <f>IF('4.1 Network size and usage'!AO13/'Historical population and GDP'!$K10=0,NA(),'4.1 Network size and usage'!AO13/'Historical population and GDP'!$K10*1000)</f>
        <v>#N/A</v>
      </c>
      <c r="AP13" s="50" t="e">
        <f>IF('4.1 Network size and usage'!AP13/'Historical population and GDP'!$K10=0,NA(),'4.1 Network size and usage'!AP13/'Historical population and GDP'!$K10*1000)</f>
        <v>#N/A</v>
      </c>
      <c r="AQ13" s="50" t="e">
        <f>IF('4.1 Network size and usage'!AQ13/'Historical population and GDP'!$K10=0,NA(),'4.1 Network size and usage'!AQ13/'Historical population and GDP'!$K10*1000)</f>
        <v>#N/A</v>
      </c>
      <c r="AR13" s="54" t="e">
        <f>IF('4.1 Network size and usage'!AR13/'Historical population and GDP'!$K10=0,NA(),'4.1 Network size and usage'!AR13/'Historical population and GDP'!$K10*1000)</f>
        <v>#N/A</v>
      </c>
      <c r="AS13" s="54" t="e">
        <f>IF('4.1 Network size and usage'!AS13/'Historical population and GDP'!$K10=0,NA(),'4.1 Network size and usage'!AS13/'Historical population and GDP'!$K10*1000)</f>
        <v>#N/A</v>
      </c>
      <c r="AT13" s="54">
        <f>IF('4.1 Network size and usage'!AT13/'Historical population and GDP'!$K10=0,NA(),'4.1 Network size and usage'!AT13/'Historical population and GDP'!$K10*1000)</f>
        <v>1.5451792134759024</v>
      </c>
      <c r="AU13" s="54" t="e">
        <f>IF('4.1 Network size and usage'!AU13/'Historical population and GDP'!$K10=0,NA(),'4.1 Network size and usage'!AU13/'Historical population and GDP'!$K10*1000)</f>
        <v>#N/A</v>
      </c>
      <c r="AV13" s="54" t="e">
        <f>IF('4.1 Network size and usage'!AV13/'Historical population and GDP'!$K10=0,NA(),'4.1 Network size and usage'!AV13/'Historical population and GDP'!$K10*1000)</f>
        <v>#N/A</v>
      </c>
    </row>
    <row r="14" spans="1:53">
      <c r="A14" s="4">
        <f t="shared" si="0"/>
        <v>1876</v>
      </c>
      <c r="B14" s="54" t="e">
        <f>IF('4.1 Network size and usage'!B14/'Historical population and GDP'!$K11=0,NA(),'4.1 Network size and usage'!B14/'Historical population and GDP'!$K11*1000)</f>
        <v>#N/A</v>
      </c>
      <c r="C14" s="54" t="e">
        <f>IF('4.1 Network size and usage'!C14/'Historical population and GDP'!$K11=0,NA(),'4.1 Network size and usage'!C14/'Historical population and GDP'!$K11*1000)</f>
        <v>#N/A</v>
      </c>
      <c r="D14" s="54" t="e">
        <f>IF('4.1 Network size and usage'!D14/'Historical population and GDP'!$K11=0,NA(),'4.1 Network size and usage'!D14/'Historical population and GDP'!$K11*1000)</f>
        <v>#N/A</v>
      </c>
      <c r="E14" s="54" t="e">
        <f>IF('4.1 Network size and usage'!E14/'Historical population and GDP'!$K11=0,NA(),'4.1 Network size and usage'!E14/'Historical population and GDP'!$K11*1000)</f>
        <v>#N/A</v>
      </c>
      <c r="F14" s="54" t="e">
        <f>IF('4.1 Network size and usage'!F14/'Historical population and GDP'!$K11=0,NA(),'4.1 Network size and usage'!F14/'Historical population and GDP'!$K11*1000)</f>
        <v>#N/A</v>
      </c>
      <c r="G14" s="54" t="e">
        <f>IF('4.1 Network size and usage'!G14/'Historical population and GDP'!$K11=0,NA(),'4.1 Network size and usage'!G14/'Historical population and GDP'!$K11*1000)</f>
        <v>#N/A</v>
      </c>
      <c r="H14" s="54" t="e">
        <f>IF('4.1 Network size and usage'!H14/'Historical population and GDP'!$K11=0,NA(),'4.1 Network size and usage'!H14/'Historical population and GDP'!$K11*1000)</f>
        <v>#N/A</v>
      </c>
      <c r="I14" s="54" t="e">
        <f>IF('4.1 Network size and usage'!I14/'Historical population and GDP'!$K11=0,NA(),'4.1 Network size and usage'!I14/'Historical population and GDP'!$K11*1000)</f>
        <v>#N/A</v>
      </c>
      <c r="J14" s="5" t="e">
        <f>IF('4.1 Network size and usage'!J14/'Historical population and GDP'!$K11=0,NA(),'4.1 Network size and usage'!J14/'Historical population and GDP'!$K11*1000000000)</f>
        <v>#N/A</v>
      </c>
      <c r="K14" s="5" t="e">
        <f>IF('4.1 Network size and usage'!K14/'Historical population and GDP'!$K11=0,NA(),'4.1 Network size and usage'!K14/'Historical population and GDP'!$K11*1000000)</f>
        <v>#N/A</v>
      </c>
      <c r="L14" s="54">
        <f>IF('4.1 Network size and usage'!L14/'Historical population and GDP'!$K11=0,NA(),'4.1 Network size and usage'!L14/'Historical population and GDP'!$K11*1000)</f>
        <v>2.5993972128826197</v>
      </c>
      <c r="M14" s="54" t="e">
        <f>IF('4.1 Network size and usage'!M14/'Historical population and GDP'!$K11=0,NA(),'4.1 Network size and usage'!M14/'Historical population and GDP'!$K11*1000)</f>
        <v>#N/A</v>
      </c>
      <c r="N14" s="54" t="e">
        <f>IF('4.1 Network size and usage'!N14/'Historical population and GDP'!$K11=0,NA(),'4.1 Network size and usage'!N14/'Historical population and GDP'!$K11*1000)</f>
        <v>#N/A</v>
      </c>
      <c r="O14" s="54" t="e">
        <f>IF('4.1 Network size and usage'!O14/'Historical population and GDP'!$K11=0,NA(),'4.1 Network size and usage'!O14/'Historical population and GDP'!$K11*1000)</f>
        <v>#N/A</v>
      </c>
      <c r="P14" s="54" t="e">
        <f>IF('4.1 Network size and usage'!P14/'Historical population and GDP'!$K11=0,NA(),'4.1 Network size and usage'!P14/'Historical population and GDP'!$K11*1000)</f>
        <v>#N/A</v>
      </c>
      <c r="Q14" s="54" t="e">
        <f>IF('4.1 Network size and usage'!Q14/'Historical population and GDP'!$K11=0,NA(),'4.1 Network size and usage'!Q14/'Historical population and GDP'!$K11*1000)</f>
        <v>#N/A</v>
      </c>
      <c r="R14" s="55" t="e">
        <f>IF('4.1 Network size and usage'!R14=0,NA(),'5.4 Water and waste'!AB14)</f>
        <v>#N/A</v>
      </c>
      <c r="S14" s="55" t="e">
        <f>IF('4.1 Network size and usage'!S14=0,NA(),'5.4 Water and waste'!AC14)</f>
        <v>#N/A</v>
      </c>
      <c r="T14" s="54">
        <f>IF('4.1 Network size and usage'!T14/'Historical population and GDP'!$K11=0,NA(),'4.1 Network size and usage'!T14/'Historical population and GDP'!$K11*1000)</f>
        <v>11.40404069718698</v>
      </c>
      <c r="U14" s="54" t="e">
        <f>IF('4.1 Network size and usage'!U14/'Historical population and GDP'!$K11=0,NA(),'4.1 Network size and usage'!U14/'Historical population and GDP'!$K11*1000)</f>
        <v>#N/A</v>
      </c>
      <c r="V14" s="54" t="e">
        <f>IF('4.1 Network size and usage'!V14/'Historical population and GDP'!$K11=0,NA(),'4.1 Network size and usage'!V14/'Historical population and GDP'!$K11*1000)</f>
        <v>#N/A</v>
      </c>
      <c r="W14" s="54" t="e">
        <f>IF('4.1 Network size and usage'!W14/'Historical population and GDP'!$K11=0,NA(),'4.1 Network size and usage'!W14/'Historical population and GDP'!$K11*1000)</f>
        <v>#N/A</v>
      </c>
      <c r="X14" s="54" t="e">
        <f>IF('4.1 Network size and usage'!X14/'Historical population and GDP'!$K11=0,NA(),'4.1 Network size and usage'!X14/'Historical population and GDP'!$K11*1000)</f>
        <v>#N/A</v>
      </c>
      <c r="Y14" s="54" t="e">
        <f>IF('4.1 Network size and usage'!Y14/'Historical population and GDP'!$K11=0,NA(),'4.1 Network size and usage'!Y14/'Historical population and GDP'!$K11*1000)</f>
        <v>#N/A</v>
      </c>
      <c r="Z14" s="54" t="e">
        <f>IF('4.1 Network size and usage'!Z14/'Historical population and GDP'!$K11=0,NA(),'4.1 Network size and usage'!Z14/'Historical population and GDP'!$K11*1000)</f>
        <v>#N/A</v>
      </c>
      <c r="AA14" s="54" t="e">
        <f>IF('4.1 Network size and usage'!AA14/'Historical population and GDP'!$K11=0,NA(),'4.1 Network size and usage'!AA14/'Historical population and GDP'!$K11*1000)</f>
        <v>#N/A</v>
      </c>
      <c r="AB14" s="54" t="e">
        <f>IF('4.1 Network size and usage'!AB14/'Historical population and GDP'!$K11=0,NA(),'4.1 Network size and usage'!AB14/'Historical population and GDP'!$K11*1000)</f>
        <v>#N/A</v>
      </c>
      <c r="AC14" s="54" t="e">
        <f>IF('4.1 Network size and usage'!AC14/'Historical population and GDP'!$K11=0,NA(),'4.1 Network size and usage'!AC14/'Historical population and GDP'!$K11*1000)</f>
        <v>#N/A</v>
      </c>
      <c r="AD14" s="54" t="e">
        <f>IF('4.1 Network size and usage'!AD14/'Historical population and GDP'!$K11=0,NA(),'4.1 Network size and usage'!AD14/'Historical population and GDP'!$K11*1000)</f>
        <v>#N/A</v>
      </c>
      <c r="AE14" s="54" t="e">
        <f>IF('4.1 Network size and usage'!AE14/'Historical population and GDP'!$K11=0,NA(),'4.1 Network size and usage'!AE14/'Historical population and GDP'!$K11*1000)</f>
        <v>#N/A</v>
      </c>
      <c r="AF14" s="54" t="e">
        <f>IF('4.1 Network size and usage'!AF14/'Historical population and GDP'!$K11=0,NA(),'4.1 Network size and usage'!AF14/'Historical population and GDP'!$K11*1000)</f>
        <v>#N/A</v>
      </c>
      <c r="AG14" s="54" t="e">
        <f>IF('4.1 Network size and usage'!AG14/'Historical population and GDP'!$K11=0,NA(),'4.1 Network size and usage'!AG14/'Historical population and GDP'!$K11*1000)</f>
        <v>#N/A</v>
      </c>
      <c r="AH14" s="54" t="e">
        <f>IF('4.1 Network size and usage'!AH14/'Historical population and GDP'!$K11=0,NA(),'4.1 Network size and usage'!AH14/'Historical population and GDP'!$K11*1000)</f>
        <v>#N/A</v>
      </c>
      <c r="AI14" s="54" t="e">
        <f>IF('4.1 Network size and usage'!AI14/'Historical population and GDP'!$K11=0,NA(),'4.1 Network size and usage'!AI14/'Historical population and GDP'!$K11*1000)</f>
        <v>#N/A</v>
      </c>
      <c r="AJ14" s="54" t="e">
        <f>IF('4.1 Network size and usage'!AJ14/'Historical population and GDP'!$K11=0,NA(),'4.1 Network size and usage'!AJ14/'Historical population and GDP'!$K11*1000)</f>
        <v>#N/A</v>
      </c>
      <c r="AK14" s="54" t="e">
        <f>IF('4.1 Network size and usage'!AK14/'Historical population and GDP'!$K11=0,NA(),'4.1 Network size and usage'!AK14/'Historical population and GDP'!$K11*1000)</f>
        <v>#N/A</v>
      </c>
      <c r="AL14" s="54" t="e">
        <f>IF('4.1 Network size and usage'!AL14/'Historical population and GDP'!$K11=0,NA(),'4.1 Network size and usage'!AL14/'Historical population and GDP'!$K11*1000)</f>
        <v>#N/A</v>
      </c>
      <c r="AM14" s="54" t="e">
        <f>IF('4.1 Network size and usage'!AM14/'Historical population and GDP'!$K11=0,NA(),'4.1 Network size and usage'!AM14/'Historical population and GDP'!$K11*1000)</f>
        <v>#N/A</v>
      </c>
      <c r="AN14" s="54" t="e">
        <f>IF('4.1 Network size and usage'!AN14/'Historical population and GDP'!$K11=0,NA(),'4.1 Network size and usage'!AN14/'Historical population and GDP'!$K11*1000)</f>
        <v>#N/A</v>
      </c>
      <c r="AO14" s="50" t="e">
        <f>IF('4.1 Network size and usage'!AO14/'Historical population and GDP'!$K11=0,NA(),'4.1 Network size and usage'!AO14/'Historical population and GDP'!$K11*1000)</f>
        <v>#N/A</v>
      </c>
      <c r="AP14" s="50" t="e">
        <f>IF('4.1 Network size and usage'!AP14/'Historical population and GDP'!$K11=0,NA(),'4.1 Network size and usage'!AP14/'Historical population and GDP'!$K11*1000)</f>
        <v>#N/A</v>
      </c>
      <c r="AQ14" s="50" t="e">
        <f>IF('4.1 Network size and usage'!AQ14/'Historical population and GDP'!$K11=0,NA(),'4.1 Network size and usage'!AQ14/'Historical population and GDP'!$K11*1000)</f>
        <v>#N/A</v>
      </c>
      <c r="AR14" s="54" t="e">
        <f>IF('4.1 Network size and usage'!AR14/'Historical population and GDP'!$K11=0,NA(),'4.1 Network size and usage'!AR14/'Historical population and GDP'!$K11*1000)</f>
        <v>#N/A</v>
      </c>
      <c r="AS14" s="54" t="e">
        <f>IF('4.1 Network size and usage'!AS14/'Historical population and GDP'!$K11=0,NA(),'4.1 Network size and usage'!AS14/'Historical population and GDP'!$K11*1000)</f>
        <v>#N/A</v>
      </c>
      <c r="AT14" s="54">
        <f>IF('4.1 Network size and usage'!AT14/'Historical population and GDP'!$K11=0,NA(),'4.1 Network size and usage'!AT14/'Historical population and GDP'!$K11*1000)</f>
        <v>1.3744900780545244</v>
      </c>
      <c r="AU14" s="54" t="e">
        <f>IF('4.1 Network size and usage'!AU14/'Historical population and GDP'!$K11=0,NA(),'4.1 Network size and usage'!AU14/'Historical population and GDP'!$K11*1000)</f>
        <v>#N/A</v>
      </c>
      <c r="AV14" s="54" t="e">
        <f>IF('4.1 Network size and usage'!AV14/'Historical population and GDP'!$K11=0,NA(),'4.1 Network size and usage'!AV14/'Historical population and GDP'!$K11*1000)</f>
        <v>#N/A</v>
      </c>
    </row>
    <row r="15" spans="1:53">
      <c r="A15" s="4">
        <f t="shared" si="0"/>
        <v>1877</v>
      </c>
      <c r="B15" s="54" t="e">
        <f>IF('4.1 Network size and usage'!B15/'Historical population and GDP'!$K12=0,NA(),'4.1 Network size and usage'!B15/'Historical population and GDP'!$K12*1000)</f>
        <v>#N/A</v>
      </c>
      <c r="C15" s="54" t="e">
        <f>IF('4.1 Network size and usage'!C15/'Historical population and GDP'!$K12=0,NA(),'4.1 Network size and usage'!C15/'Historical population and GDP'!$K12*1000)</f>
        <v>#N/A</v>
      </c>
      <c r="D15" s="54" t="e">
        <f>IF('4.1 Network size and usage'!D15/'Historical population and GDP'!$K12=0,NA(),'4.1 Network size and usage'!D15/'Historical population and GDP'!$K12*1000)</f>
        <v>#N/A</v>
      </c>
      <c r="E15" s="54" t="e">
        <f>IF('4.1 Network size and usage'!E15/'Historical population and GDP'!$K12=0,NA(),'4.1 Network size and usage'!E15/'Historical population and GDP'!$K12*1000)</f>
        <v>#N/A</v>
      </c>
      <c r="F15" s="54" t="e">
        <f>IF('4.1 Network size and usage'!F15/'Historical population and GDP'!$K12=0,NA(),'4.1 Network size and usage'!F15/'Historical population and GDP'!$K12*1000)</f>
        <v>#N/A</v>
      </c>
      <c r="G15" s="54" t="e">
        <f>IF('4.1 Network size and usage'!G15/'Historical population and GDP'!$K12=0,NA(),'4.1 Network size and usage'!G15/'Historical population and GDP'!$K12*1000)</f>
        <v>#N/A</v>
      </c>
      <c r="H15" s="54" t="e">
        <f>IF('4.1 Network size and usage'!H15/'Historical population and GDP'!$K12=0,NA(),'4.1 Network size and usage'!H15/'Historical population and GDP'!$K12*1000)</f>
        <v>#N/A</v>
      </c>
      <c r="I15" s="54" t="e">
        <f>IF('4.1 Network size and usage'!I15/'Historical population and GDP'!$K12=0,NA(),'4.1 Network size and usage'!I15/'Historical population and GDP'!$K12*1000)</f>
        <v>#N/A</v>
      </c>
      <c r="J15" s="5" t="e">
        <f>IF('4.1 Network size and usage'!J15/'Historical population and GDP'!$K12=0,NA(),'4.1 Network size and usage'!J15/'Historical population and GDP'!$K12*1000000000)</f>
        <v>#N/A</v>
      </c>
      <c r="K15" s="5" t="e">
        <f>IF('4.1 Network size and usage'!K15/'Historical population and GDP'!$K12=0,NA(),'4.1 Network size and usage'!K15/'Historical population and GDP'!$K12*1000000)</f>
        <v>#N/A</v>
      </c>
      <c r="L15" s="54">
        <f>IF('4.1 Network size and usage'!L15/'Historical population and GDP'!$K12=0,NA(),'4.1 Network size and usage'!L15/'Historical population and GDP'!$K12*1000)</f>
        <v>3.0834943862401878</v>
      </c>
      <c r="M15" s="54" t="e">
        <f>IF('4.1 Network size and usage'!M15/'Historical population and GDP'!$K12=0,NA(),'4.1 Network size and usage'!M15/'Historical population and GDP'!$K12*1000)</f>
        <v>#N/A</v>
      </c>
      <c r="N15" s="54" t="e">
        <f>IF('4.1 Network size and usage'!N15/'Historical population and GDP'!$K12=0,NA(),'4.1 Network size and usage'!N15/'Historical population and GDP'!$K12*1000)</f>
        <v>#N/A</v>
      </c>
      <c r="O15" s="54" t="e">
        <f>IF('4.1 Network size and usage'!O15/'Historical population and GDP'!$K12=0,NA(),'4.1 Network size and usage'!O15/'Historical population and GDP'!$K12*1000)</f>
        <v>#N/A</v>
      </c>
      <c r="P15" s="54" t="e">
        <f>IF('4.1 Network size and usage'!P15/'Historical population and GDP'!$K12=0,NA(),'4.1 Network size and usage'!P15/'Historical population and GDP'!$K12*1000)</f>
        <v>#N/A</v>
      </c>
      <c r="Q15" s="54" t="e">
        <f>IF('4.1 Network size and usage'!Q15/'Historical population and GDP'!$K12=0,NA(),'4.1 Network size and usage'!Q15/'Historical population and GDP'!$K12*1000)</f>
        <v>#N/A</v>
      </c>
      <c r="R15" s="55" t="e">
        <f>IF('4.1 Network size and usage'!R15=0,NA(),'5.4 Water and waste'!AB15)</f>
        <v>#N/A</v>
      </c>
      <c r="S15" s="55" t="e">
        <f>IF('4.1 Network size and usage'!S15=0,NA(),'5.4 Water and waste'!AC15)</f>
        <v>#N/A</v>
      </c>
      <c r="T15" s="54">
        <f>IF('4.1 Network size and usage'!T15/'Historical population and GDP'!$K12=0,NA(),'4.1 Network size and usage'!T15/'Historical population and GDP'!$K12*1000)</f>
        <v>11.270703618671034</v>
      </c>
      <c r="U15" s="54" t="e">
        <f>IF('4.1 Network size and usage'!U15/'Historical population and GDP'!$K12=0,NA(),'4.1 Network size and usage'!U15/'Historical population and GDP'!$K12*1000)</f>
        <v>#N/A</v>
      </c>
      <c r="V15" s="54" t="e">
        <f>IF('4.1 Network size and usage'!V15/'Historical population and GDP'!$K12=0,NA(),'4.1 Network size and usage'!V15/'Historical population and GDP'!$K12*1000)</f>
        <v>#N/A</v>
      </c>
      <c r="W15" s="54" t="e">
        <f>IF('4.1 Network size and usage'!W15/'Historical population and GDP'!$K12=0,NA(),'4.1 Network size and usage'!W15/'Historical population and GDP'!$K12*1000)</f>
        <v>#N/A</v>
      </c>
      <c r="X15" s="54" t="e">
        <f>IF('4.1 Network size and usage'!X15/'Historical population and GDP'!$K12=0,NA(),'4.1 Network size and usage'!X15/'Historical population and GDP'!$K12*1000)</f>
        <v>#N/A</v>
      </c>
      <c r="Y15" s="54" t="e">
        <f>IF('4.1 Network size and usage'!Y15/'Historical population and GDP'!$K12=0,NA(),'4.1 Network size and usage'!Y15/'Historical population and GDP'!$K12*1000)</f>
        <v>#N/A</v>
      </c>
      <c r="Z15" s="54" t="e">
        <f>IF('4.1 Network size and usage'!Z15/'Historical population and GDP'!$K12=0,NA(),'4.1 Network size and usage'!Z15/'Historical population and GDP'!$K12*1000)</f>
        <v>#N/A</v>
      </c>
      <c r="AA15" s="54" t="e">
        <f>IF('4.1 Network size and usage'!AA15/'Historical population and GDP'!$K12=0,NA(),'4.1 Network size and usage'!AA15/'Historical population and GDP'!$K12*1000)</f>
        <v>#N/A</v>
      </c>
      <c r="AB15" s="54" t="e">
        <f>IF('4.1 Network size and usage'!AB15/'Historical population and GDP'!$K12=0,NA(),'4.1 Network size and usage'!AB15/'Historical population and GDP'!$K12*1000)</f>
        <v>#N/A</v>
      </c>
      <c r="AC15" s="54" t="e">
        <f>IF('4.1 Network size and usage'!AC15/'Historical population and GDP'!$K12=0,NA(),'4.1 Network size and usage'!AC15/'Historical population and GDP'!$K12*1000)</f>
        <v>#N/A</v>
      </c>
      <c r="AD15" s="54" t="e">
        <f>IF('4.1 Network size and usage'!AD15/'Historical population and GDP'!$K12=0,NA(),'4.1 Network size and usage'!AD15/'Historical population and GDP'!$K12*1000)</f>
        <v>#N/A</v>
      </c>
      <c r="AE15" s="54" t="e">
        <f>IF('4.1 Network size and usage'!AE15/'Historical population and GDP'!$K12=0,NA(),'4.1 Network size and usage'!AE15/'Historical population and GDP'!$K12*1000)</f>
        <v>#N/A</v>
      </c>
      <c r="AF15" s="54" t="e">
        <f>IF('4.1 Network size and usage'!AF15/'Historical population and GDP'!$K12=0,NA(),'4.1 Network size and usage'!AF15/'Historical population and GDP'!$K12*1000)</f>
        <v>#N/A</v>
      </c>
      <c r="AG15" s="54" t="e">
        <f>IF('4.1 Network size and usage'!AG15/'Historical population and GDP'!$K12=0,NA(),'4.1 Network size and usage'!AG15/'Historical population and GDP'!$K12*1000)</f>
        <v>#N/A</v>
      </c>
      <c r="AH15" s="54" t="e">
        <f>IF('4.1 Network size and usage'!AH15/'Historical population and GDP'!$K12=0,NA(),'4.1 Network size and usage'!AH15/'Historical population and GDP'!$K12*1000)</f>
        <v>#N/A</v>
      </c>
      <c r="AI15" s="54" t="e">
        <f>IF('4.1 Network size and usage'!AI15/'Historical population and GDP'!$K12=0,NA(),'4.1 Network size and usage'!AI15/'Historical population and GDP'!$K12*1000)</f>
        <v>#N/A</v>
      </c>
      <c r="AJ15" s="54" t="e">
        <f>IF('4.1 Network size and usage'!AJ15/'Historical population and GDP'!$K12=0,NA(),'4.1 Network size and usage'!AJ15/'Historical population and GDP'!$K12*1000)</f>
        <v>#N/A</v>
      </c>
      <c r="AK15" s="54" t="e">
        <f>IF('4.1 Network size and usage'!AK15/'Historical population and GDP'!$K12=0,NA(),'4.1 Network size and usage'!AK15/'Historical population and GDP'!$K12*1000)</f>
        <v>#N/A</v>
      </c>
      <c r="AL15" s="54" t="e">
        <f>IF('4.1 Network size and usage'!AL15/'Historical population and GDP'!$K12=0,NA(),'4.1 Network size and usage'!AL15/'Historical population and GDP'!$K12*1000)</f>
        <v>#N/A</v>
      </c>
      <c r="AM15" s="54" t="e">
        <f>IF('4.1 Network size and usage'!AM15/'Historical population and GDP'!$K12=0,NA(),'4.1 Network size and usage'!AM15/'Historical population and GDP'!$K12*1000)</f>
        <v>#N/A</v>
      </c>
      <c r="AN15" s="54" t="e">
        <f>IF('4.1 Network size and usage'!AN15/'Historical population and GDP'!$K12=0,NA(),'4.1 Network size and usage'!AN15/'Historical population and GDP'!$K12*1000)</f>
        <v>#N/A</v>
      </c>
      <c r="AO15" s="50" t="e">
        <f>IF('4.1 Network size and usage'!AO15/'Historical population and GDP'!$K12=0,NA(),'4.1 Network size and usage'!AO15/'Historical population and GDP'!$K12*1000)</f>
        <v>#N/A</v>
      </c>
      <c r="AP15" s="50" t="e">
        <f>IF('4.1 Network size and usage'!AP15/'Historical population and GDP'!$K12=0,NA(),'4.1 Network size and usage'!AP15/'Historical population and GDP'!$K12*1000)</f>
        <v>#N/A</v>
      </c>
      <c r="AQ15" s="50" t="e">
        <f>IF('4.1 Network size and usage'!AQ15/'Historical population and GDP'!$K12=0,NA(),'4.1 Network size and usage'!AQ15/'Historical population and GDP'!$K12*1000)</f>
        <v>#N/A</v>
      </c>
      <c r="AR15" s="54" t="e">
        <f>IF('4.1 Network size and usage'!AR15/'Historical population and GDP'!$K12=0,NA(),'4.1 Network size and usage'!AR15/'Historical population and GDP'!$K12*1000)</f>
        <v>#N/A</v>
      </c>
      <c r="AS15" s="54" t="e">
        <f>IF('4.1 Network size and usage'!AS15/'Historical population and GDP'!$K12=0,NA(),'4.1 Network size and usage'!AS15/'Historical population and GDP'!$K12*1000)</f>
        <v>#N/A</v>
      </c>
      <c r="AT15" s="54">
        <f>IF('4.1 Network size and usage'!AT15/'Historical population and GDP'!$K12=0,NA(),'4.1 Network size and usage'!AT15/'Historical population and GDP'!$K12*1000)</f>
        <v>1.4425052541616783</v>
      </c>
      <c r="AU15" s="54" t="e">
        <f>IF('4.1 Network size and usage'!AU15/'Historical population and GDP'!$K12=0,NA(),'4.1 Network size and usage'!AU15/'Historical population and GDP'!$K12*1000)</f>
        <v>#N/A</v>
      </c>
      <c r="AV15" s="54" t="e">
        <f>IF('4.1 Network size and usage'!AV15/'Historical population and GDP'!$K12=0,NA(),'4.1 Network size and usage'!AV15/'Historical population and GDP'!$K12*1000)</f>
        <v>#N/A</v>
      </c>
    </row>
    <row r="16" spans="1:53">
      <c r="A16" s="4">
        <f t="shared" si="0"/>
        <v>1878</v>
      </c>
      <c r="B16" s="54" t="e">
        <f>IF('4.1 Network size and usage'!B16/'Historical population and GDP'!$K13=0,NA(),'4.1 Network size and usage'!B16/'Historical population and GDP'!$K13*1000)</f>
        <v>#N/A</v>
      </c>
      <c r="C16" s="54" t="e">
        <f>IF('4.1 Network size and usage'!C16/'Historical population and GDP'!$K13=0,NA(),'4.1 Network size and usage'!C16/'Historical population and GDP'!$K13*1000)</f>
        <v>#N/A</v>
      </c>
      <c r="D16" s="54" t="e">
        <f>IF('4.1 Network size and usage'!D16/'Historical population and GDP'!$K13=0,NA(),'4.1 Network size and usage'!D16/'Historical population and GDP'!$K13*1000)</f>
        <v>#N/A</v>
      </c>
      <c r="E16" s="54" t="e">
        <f>IF('4.1 Network size and usage'!E16/'Historical population and GDP'!$K13=0,NA(),'4.1 Network size and usage'!E16/'Historical population and GDP'!$K13*1000)</f>
        <v>#N/A</v>
      </c>
      <c r="F16" s="54" t="e">
        <f>IF('4.1 Network size and usage'!F16/'Historical population and GDP'!$K13=0,NA(),'4.1 Network size and usage'!F16/'Historical population and GDP'!$K13*1000)</f>
        <v>#N/A</v>
      </c>
      <c r="G16" s="54" t="e">
        <f>IF('4.1 Network size and usage'!G16/'Historical population and GDP'!$K13=0,NA(),'4.1 Network size and usage'!G16/'Historical population and GDP'!$K13*1000)</f>
        <v>#N/A</v>
      </c>
      <c r="H16" s="54" t="e">
        <f>IF('4.1 Network size and usage'!H16/'Historical population and GDP'!$K13=0,NA(),'4.1 Network size and usage'!H16/'Historical population and GDP'!$K13*1000)</f>
        <v>#N/A</v>
      </c>
      <c r="I16" s="54" t="e">
        <f>IF('4.1 Network size and usage'!I16/'Historical population and GDP'!$K13=0,NA(),'4.1 Network size and usage'!I16/'Historical population and GDP'!$K13*1000)</f>
        <v>#N/A</v>
      </c>
      <c r="J16" s="5" t="e">
        <f>IF('4.1 Network size and usage'!J16/'Historical population and GDP'!$K13=0,NA(),'4.1 Network size and usage'!J16/'Historical population and GDP'!$K13*1000000000)</f>
        <v>#N/A</v>
      </c>
      <c r="K16" s="5" t="e">
        <f>IF('4.1 Network size and usage'!K16/'Historical population and GDP'!$K13=0,NA(),'4.1 Network size and usage'!K16/'Historical population and GDP'!$K13*1000000)</f>
        <v>#N/A</v>
      </c>
      <c r="L16" s="54">
        <f>IF('4.1 Network size and usage'!L16/'Historical population and GDP'!$K13=0,NA(),'4.1 Network size and usage'!L16/'Historical population and GDP'!$K13*1000)</f>
        <v>3.2788739162036471</v>
      </c>
      <c r="M16" s="54" t="e">
        <f>IF('4.1 Network size and usage'!M16/'Historical population and GDP'!$K13=0,NA(),'4.1 Network size and usage'!M16/'Historical population and GDP'!$K13*1000)</f>
        <v>#N/A</v>
      </c>
      <c r="N16" s="54" t="e">
        <f>IF('4.1 Network size and usage'!N16/'Historical population and GDP'!$K13=0,NA(),'4.1 Network size and usage'!N16/'Historical population and GDP'!$K13*1000)</f>
        <v>#N/A</v>
      </c>
      <c r="O16" s="54" t="e">
        <f>IF('4.1 Network size and usage'!O16/'Historical population and GDP'!$K13=0,NA(),'4.1 Network size and usage'!O16/'Historical population and GDP'!$K13*1000)</f>
        <v>#N/A</v>
      </c>
      <c r="P16" s="54" t="e">
        <f>IF('4.1 Network size and usage'!P16/'Historical population and GDP'!$K13=0,NA(),'4.1 Network size and usage'!P16/'Historical population and GDP'!$K13*1000)</f>
        <v>#N/A</v>
      </c>
      <c r="Q16" s="54" t="e">
        <f>IF('4.1 Network size and usage'!Q16/'Historical population and GDP'!$K13=0,NA(),'4.1 Network size and usage'!Q16/'Historical population and GDP'!$K13*1000)</f>
        <v>#N/A</v>
      </c>
      <c r="R16" s="55" t="e">
        <f>IF('4.1 Network size and usage'!R16=0,NA(),'5.4 Water and waste'!AB16)</f>
        <v>#N/A</v>
      </c>
      <c r="S16" s="55" t="e">
        <f>IF('4.1 Network size and usage'!S16=0,NA(),'5.4 Water and waste'!AC16)</f>
        <v>#N/A</v>
      </c>
      <c r="T16" s="54">
        <f>IF('4.1 Network size and usage'!T16/'Historical population and GDP'!$K13=0,NA(),'4.1 Network size and usage'!T16/'Historical population and GDP'!$K13*1000)</f>
        <v>11.29014317538163</v>
      </c>
      <c r="U16" s="54" t="e">
        <f>IF('4.1 Network size and usage'!U16/'Historical population and GDP'!$K13=0,NA(),'4.1 Network size and usage'!U16/'Historical population and GDP'!$K13*1000)</f>
        <v>#N/A</v>
      </c>
      <c r="V16" s="54" t="e">
        <f>IF('4.1 Network size and usage'!V16/'Historical population and GDP'!$K13=0,NA(),'4.1 Network size and usage'!V16/'Historical population and GDP'!$K13*1000)</f>
        <v>#N/A</v>
      </c>
      <c r="W16" s="54" t="e">
        <f>IF('4.1 Network size and usage'!W16/'Historical population and GDP'!$K13=0,NA(),'4.1 Network size and usage'!W16/'Historical population and GDP'!$K13*1000)</f>
        <v>#N/A</v>
      </c>
      <c r="X16" s="54" t="e">
        <f>IF('4.1 Network size and usage'!X16/'Historical population and GDP'!$K13=0,NA(),'4.1 Network size and usage'!X16/'Historical population and GDP'!$K13*1000)</f>
        <v>#N/A</v>
      </c>
      <c r="Y16" s="54" t="e">
        <f>IF('4.1 Network size and usage'!Y16/'Historical population and GDP'!$K13=0,NA(),'4.1 Network size and usage'!Y16/'Historical population and GDP'!$K13*1000)</f>
        <v>#N/A</v>
      </c>
      <c r="Z16" s="54" t="e">
        <f>IF('4.1 Network size and usage'!Z16/'Historical population and GDP'!$K13=0,NA(),'4.1 Network size and usage'!Z16/'Historical population and GDP'!$K13*1000)</f>
        <v>#N/A</v>
      </c>
      <c r="AA16" s="54" t="e">
        <f>IF('4.1 Network size and usage'!AA16/'Historical population and GDP'!$K13=0,NA(),'4.1 Network size and usage'!AA16/'Historical population and GDP'!$K13*1000)</f>
        <v>#N/A</v>
      </c>
      <c r="AB16" s="54" t="e">
        <f>IF('4.1 Network size and usage'!AB16/'Historical population and GDP'!$K13=0,NA(),'4.1 Network size and usage'!AB16/'Historical population and GDP'!$K13*1000)</f>
        <v>#N/A</v>
      </c>
      <c r="AC16" s="54" t="e">
        <f>IF('4.1 Network size and usage'!AC16/'Historical population and GDP'!$K13=0,NA(),'4.1 Network size and usage'!AC16/'Historical population and GDP'!$K13*1000)</f>
        <v>#N/A</v>
      </c>
      <c r="AD16" s="54" t="e">
        <f>IF('4.1 Network size and usage'!AD16/'Historical population and GDP'!$K13=0,NA(),'4.1 Network size and usage'!AD16/'Historical population and GDP'!$K13*1000)</f>
        <v>#N/A</v>
      </c>
      <c r="AE16" s="54" t="e">
        <f>IF('4.1 Network size and usage'!AE16/'Historical population and GDP'!$K13=0,NA(),'4.1 Network size and usage'!AE16/'Historical population and GDP'!$K13*1000)</f>
        <v>#N/A</v>
      </c>
      <c r="AF16" s="54" t="e">
        <f>IF('4.1 Network size and usage'!AF16/'Historical population and GDP'!$K13=0,NA(),'4.1 Network size and usage'!AF16/'Historical population and GDP'!$K13*1000)</f>
        <v>#N/A</v>
      </c>
      <c r="AG16" s="54" t="e">
        <f>IF('4.1 Network size and usage'!AG16/'Historical population and GDP'!$K13=0,NA(),'4.1 Network size and usage'!AG16/'Historical population and GDP'!$K13*1000)</f>
        <v>#N/A</v>
      </c>
      <c r="AH16" s="54" t="e">
        <f>IF('4.1 Network size and usage'!AH16/'Historical population and GDP'!$K13=0,NA(),'4.1 Network size and usage'!AH16/'Historical population and GDP'!$K13*1000)</f>
        <v>#N/A</v>
      </c>
      <c r="AI16" s="54" t="e">
        <f>IF('4.1 Network size and usage'!AI16/'Historical population and GDP'!$K13=0,NA(),'4.1 Network size and usage'!AI16/'Historical population and GDP'!$K13*1000)</f>
        <v>#N/A</v>
      </c>
      <c r="AJ16" s="54" t="e">
        <f>IF('4.1 Network size and usage'!AJ16/'Historical population and GDP'!$K13=0,NA(),'4.1 Network size and usage'!AJ16/'Historical population and GDP'!$K13*1000)</f>
        <v>#N/A</v>
      </c>
      <c r="AK16" s="54" t="e">
        <f>IF('4.1 Network size and usage'!AK16/'Historical population and GDP'!$K13=0,NA(),'4.1 Network size and usage'!AK16/'Historical population and GDP'!$K13*1000)</f>
        <v>#N/A</v>
      </c>
      <c r="AL16" s="54" t="e">
        <f>IF('4.1 Network size and usage'!AL16/'Historical population and GDP'!$K13=0,NA(),'4.1 Network size and usage'!AL16/'Historical population and GDP'!$K13*1000)</f>
        <v>#N/A</v>
      </c>
      <c r="AM16" s="54" t="e">
        <f>IF('4.1 Network size and usage'!AM16/'Historical population and GDP'!$K13=0,NA(),'4.1 Network size and usage'!AM16/'Historical population and GDP'!$K13*1000)</f>
        <v>#N/A</v>
      </c>
      <c r="AN16" s="54" t="e">
        <f>IF('4.1 Network size and usage'!AN16/'Historical population and GDP'!$K13=0,NA(),'4.1 Network size and usage'!AN16/'Historical population and GDP'!$K13*1000)</f>
        <v>#N/A</v>
      </c>
      <c r="AO16" s="50" t="e">
        <f>IF('4.1 Network size and usage'!AO16/'Historical population and GDP'!$K13=0,NA(),'4.1 Network size and usage'!AO16/'Historical population and GDP'!$K13*1000)</f>
        <v>#N/A</v>
      </c>
      <c r="AP16" s="50" t="e">
        <f>IF('4.1 Network size and usage'!AP16/'Historical population and GDP'!$K13=0,NA(),'4.1 Network size and usage'!AP16/'Historical population and GDP'!$K13*1000)</f>
        <v>#N/A</v>
      </c>
      <c r="AQ16" s="50" t="e">
        <f>IF('4.1 Network size and usage'!AQ16/'Historical population and GDP'!$K13=0,NA(),'4.1 Network size and usage'!AQ16/'Historical population and GDP'!$K13*1000)</f>
        <v>#N/A</v>
      </c>
      <c r="AR16" s="54" t="e">
        <f>IF('4.1 Network size and usage'!AR16/'Historical population and GDP'!$K13=0,NA(),'4.1 Network size and usage'!AR16/'Historical population and GDP'!$K13*1000)</f>
        <v>#N/A</v>
      </c>
      <c r="AS16" s="54" t="e">
        <f>IF('4.1 Network size and usage'!AS16/'Historical population and GDP'!$K13=0,NA(),'4.1 Network size and usage'!AS16/'Historical population and GDP'!$K13*1000)</f>
        <v>#N/A</v>
      </c>
      <c r="AT16" s="54">
        <f>IF('4.1 Network size and usage'!AT16/'Historical population and GDP'!$K13=0,NA(),'4.1 Network size and usage'!AT16/'Historical population and GDP'!$K13*1000)</f>
        <v>1.2518475295164053</v>
      </c>
      <c r="AU16" s="54" t="e">
        <f>IF('4.1 Network size and usage'!AU16/'Historical population and GDP'!$K13=0,NA(),'4.1 Network size and usage'!AU16/'Historical population and GDP'!$K13*1000)</f>
        <v>#N/A</v>
      </c>
      <c r="AV16" s="54" t="e">
        <f>IF('4.1 Network size and usage'!AV16/'Historical population and GDP'!$K13=0,NA(),'4.1 Network size and usage'!AV16/'Historical population and GDP'!$K13*1000)</f>
        <v>#N/A</v>
      </c>
    </row>
    <row r="17" spans="1:50">
      <c r="A17" s="4">
        <f t="shared" si="0"/>
        <v>1879</v>
      </c>
      <c r="B17" s="54" t="e">
        <f>IF('4.1 Network size and usage'!B17/'Historical population and GDP'!$K14=0,NA(),'4.1 Network size and usage'!B17/'Historical population and GDP'!$K14*1000)</f>
        <v>#N/A</v>
      </c>
      <c r="C17" s="54" t="e">
        <f>IF('4.1 Network size and usage'!C17/'Historical population and GDP'!$K14=0,NA(),'4.1 Network size and usage'!C17/'Historical population and GDP'!$K14*1000)</f>
        <v>#N/A</v>
      </c>
      <c r="D17" s="54" t="e">
        <f>IF('4.1 Network size and usage'!D17/'Historical population and GDP'!$K14=0,NA(),'4.1 Network size and usage'!D17/'Historical population and GDP'!$K14*1000)</f>
        <v>#N/A</v>
      </c>
      <c r="E17" s="54" t="e">
        <f>IF('4.1 Network size and usage'!E17/'Historical population and GDP'!$K14=0,NA(),'4.1 Network size and usage'!E17/'Historical population and GDP'!$K14*1000)</f>
        <v>#N/A</v>
      </c>
      <c r="F17" s="54" t="e">
        <f>IF('4.1 Network size and usage'!F17/'Historical population and GDP'!$K14=0,NA(),'4.1 Network size and usage'!F17/'Historical population and GDP'!$K14*1000)</f>
        <v>#N/A</v>
      </c>
      <c r="G17" s="54" t="e">
        <f>IF('4.1 Network size and usage'!G17/'Historical population and GDP'!$K14=0,NA(),'4.1 Network size and usage'!G17/'Historical population and GDP'!$K14*1000)</f>
        <v>#N/A</v>
      </c>
      <c r="H17" s="54" t="e">
        <f>IF('4.1 Network size and usage'!H17/'Historical population and GDP'!$K14=0,NA(),'4.1 Network size and usage'!H17/'Historical population and GDP'!$K14*1000)</f>
        <v>#N/A</v>
      </c>
      <c r="I17" s="54" t="e">
        <f>IF('4.1 Network size and usage'!I17/'Historical population and GDP'!$K14=0,NA(),'4.1 Network size and usage'!I17/'Historical population and GDP'!$K14*1000)</f>
        <v>#N/A</v>
      </c>
      <c r="J17" s="5" t="e">
        <f>IF('4.1 Network size and usage'!J17/'Historical population and GDP'!$K14=0,NA(),'4.1 Network size and usage'!J17/'Historical population and GDP'!$K14*1000000000)</f>
        <v>#N/A</v>
      </c>
      <c r="K17" s="5" t="e">
        <f>IF('4.1 Network size and usage'!K17/'Historical population and GDP'!$K14=0,NA(),'4.1 Network size and usage'!K17/'Historical population and GDP'!$K14*1000000)</f>
        <v>#N/A</v>
      </c>
      <c r="L17" s="54">
        <f>IF('4.1 Network size and usage'!L17/'Historical population and GDP'!$K14=0,NA(),'4.1 Network size and usage'!L17/'Historical population and GDP'!$K14*1000)</f>
        <v>3.4895643527288995</v>
      </c>
      <c r="M17" s="54" t="e">
        <f>IF('4.1 Network size and usage'!M17/'Historical population and GDP'!$K14=0,NA(),'4.1 Network size and usage'!M17/'Historical population and GDP'!$K14*1000)</f>
        <v>#N/A</v>
      </c>
      <c r="N17" s="54" t="e">
        <f>IF('4.1 Network size and usage'!N17/'Historical population and GDP'!$K14=0,NA(),'4.1 Network size and usage'!N17/'Historical population and GDP'!$K14*1000)</f>
        <v>#N/A</v>
      </c>
      <c r="O17" s="54" t="e">
        <f>IF('4.1 Network size and usage'!O17/'Historical population and GDP'!$K14=0,NA(),'4.1 Network size and usage'!O17/'Historical population and GDP'!$K14*1000)</f>
        <v>#N/A</v>
      </c>
      <c r="P17" s="54" t="e">
        <f>IF('4.1 Network size and usage'!P17/'Historical population and GDP'!$K14=0,NA(),'4.1 Network size and usage'!P17/'Historical population and GDP'!$K14*1000)</f>
        <v>#N/A</v>
      </c>
      <c r="Q17" s="54" t="e">
        <f>IF('4.1 Network size and usage'!Q17/'Historical population and GDP'!$K14=0,NA(),'4.1 Network size and usage'!Q17/'Historical population and GDP'!$K14*1000)</f>
        <v>#N/A</v>
      </c>
      <c r="R17" s="55" t="e">
        <f>IF('4.1 Network size and usage'!R17=0,NA(),'5.4 Water and waste'!AB17)</f>
        <v>#N/A</v>
      </c>
      <c r="S17" s="55" t="e">
        <f>IF('4.1 Network size and usage'!S17=0,NA(),'5.4 Water and waste'!AC17)</f>
        <v>#N/A</v>
      </c>
      <c r="T17" s="54">
        <f>IF('4.1 Network size and usage'!T17/'Historical population and GDP'!$K14=0,NA(),'4.1 Network size and usage'!T17/'Historical population and GDP'!$K14*1000)</f>
        <v>10.912819430352197</v>
      </c>
      <c r="U17" s="54" t="e">
        <f>IF('4.1 Network size and usage'!U17/'Historical population and GDP'!$K14=0,NA(),'4.1 Network size and usage'!U17/'Historical population and GDP'!$K14*1000)</f>
        <v>#N/A</v>
      </c>
      <c r="V17" s="54" t="e">
        <f>IF('4.1 Network size and usage'!V17/'Historical population and GDP'!$K14=0,NA(),'4.1 Network size and usage'!V17/'Historical population and GDP'!$K14*1000)</f>
        <v>#N/A</v>
      </c>
      <c r="W17" s="54" t="e">
        <f>IF('4.1 Network size and usage'!W17/'Historical population and GDP'!$K14=0,NA(),'4.1 Network size and usage'!W17/'Historical population and GDP'!$K14*1000)</f>
        <v>#N/A</v>
      </c>
      <c r="X17" s="54" t="e">
        <f>IF('4.1 Network size and usage'!X17/'Historical population and GDP'!$K14=0,NA(),'4.1 Network size and usage'!X17/'Historical population and GDP'!$K14*1000)</f>
        <v>#N/A</v>
      </c>
      <c r="Y17" s="54" t="e">
        <f>IF('4.1 Network size and usage'!Y17/'Historical population and GDP'!$K14=0,NA(),'4.1 Network size and usage'!Y17/'Historical population and GDP'!$K14*1000)</f>
        <v>#N/A</v>
      </c>
      <c r="Z17" s="54" t="e">
        <f>IF('4.1 Network size and usage'!Z17/'Historical population and GDP'!$K14=0,NA(),'4.1 Network size and usage'!Z17/'Historical population and GDP'!$K14*1000)</f>
        <v>#N/A</v>
      </c>
      <c r="AA17" s="54" t="e">
        <f>IF('4.1 Network size and usage'!AA17/'Historical population and GDP'!$K14=0,NA(),'4.1 Network size and usage'!AA17/'Historical population and GDP'!$K14*1000)</f>
        <v>#N/A</v>
      </c>
      <c r="AB17" s="54" t="e">
        <f>IF('4.1 Network size and usage'!AB17/'Historical population and GDP'!$K14=0,NA(),'4.1 Network size and usage'!AB17/'Historical population and GDP'!$K14*1000)</f>
        <v>#N/A</v>
      </c>
      <c r="AC17" s="54" t="e">
        <f>IF('4.1 Network size and usage'!AC17/'Historical population and GDP'!$K14=0,NA(),'4.1 Network size and usage'!AC17/'Historical population and GDP'!$K14*1000)</f>
        <v>#N/A</v>
      </c>
      <c r="AD17" s="54" t="e">
        <f>IF('4.1 Network size and usage'!AD17/'Historical population and GDP'!$K14=0,NA(),'4.1 Network size and usage'!AD17/'Historical population and GDP'!$K14*1000)</f>
        <v>#N/A</v>
      </c>
      <c r="AE17" s="54" t="e">
        <f>IF('4.1 Network size and usage'!AE17/'Historical population and GDP'!$K14=0,NA(),'4.1 Network size and usage'!AE17/'Historical population and GDP'!$K14*1000)</f>
        <v>#N/A</v>
      </c>
      <c r="AF17" s="54" t="e">
        <f>IF('4.1 Network size and usage'!AF17/'Historical population and GDP'!$K14=0,NA(),'4.1 Network size and usage'!AF17/'Historical population and GDP'!$K14*1000)</f>
        <v>#N/A</v>
      </c>
      <c r="AG17" s="54" t="e">
        <f>IF('4.1 Network size and usage'!AG17/'Historical population and GDP'!$K14=0,NA(),'4.1 Network size and usage'!AG17/'Historical population and GDP'!$K14*1000)</f>
        <v>#N/A</v>
      </c>
      <c r="AH17" s="54" t="e">
        <f>IF('4.1 Network size and usage'!AH17/'Historical population and GDP'!$K14=0,NA(),'4.1 Network size and usage'!AH17/'Historical population and GDP'!$K14*1000)</f>
        <v>#N/A</v>
      </c>
      <c r="AI17" s="54" t="e">
        <f>IF('4.1 Network size and usage'!AI17/'Historical population and GDP'!$K14=0,NA(),'4.1 Network size and usage'!AI17/'Historical population and GDP'!$K14*1000)</f>
        <v>#N/A</v>
      </c>
      <c r="AJ17" s="54" t="e">
        <f>IF('4.1 Network size and usage'!AJ17/'Historical population and GDP'!$K14=0,NA(),'4.1 Network size and usage'!AJ17/'Historical population and GDP'!$K14*1000)</f>
        <v>#N/A</v>
      </c>
      <c r="AK17" s="54">
        <f>IF('4.1 Network size and usage'!AK17/'Historical population and GDP'!$K14=0,NA(),'4.1 Network size and usage'!AK17/'Historical population and GDP'!$K14*1000)</f>
        <v>172.29866164408884</v>
      </c>
      <c r="AL17" s="54">
        <f>IF('4.1 Network size and usage'!AL17/'Historical population and GDP'!$K14=0,NA(),'4.1 Network size and usage'!AL17/'Historical population and GDP'!$K14*1000)</f>
        <v>2.7931905952507079</v>
      </c>
      <c r="AM17" s="54">
        <f>IF('4.1 Network size and usage'!AM17/'Historical population and GDP'!$K14=0,NA(),'4.1 Network size and usage'!AM17/'Historical population and GDP'!$K14*1000)</f>
        <v>0.47308803306998576</v>
      </c>
      <c r="AN17" s="54" t="e">
        <f>IF('4.1 Network size and usage'!AN17/'Historical population and GDP'!$K14=0,NA(),'4.1 Network size and usage'!AN17/'Historical population and GDP'!$K14*1000)</f>
        <v>#N/A</v>
      </c>
      <c r="AO17" s="50" t="e">
        <f>IF('4.1 Network size and usage'!AO17/'Historical population and GDP'!$K14=0,NA(),'4.1 Network size and usage'!AO17/'Historical population and GDP'!$K14*1000)</f>
        <v>#N/A</v>
      </c>
      <c r="AP17" s="50" t="e">
        <f>IF('4.1 Network size and usage'!AP17/'Historical population and GDP'!$K14=0,NA(),'4.1 Network size and usage'!AP17/'Historical population and GDP'!$K14*1000)</f>
        <v>#N/A</v>
      </c>
      <c r="AQ17" s="50" t="e">
        <f>IF('4.1 Network size and usage'!AQ17/'Historical population and GDP'!$K14=0,NA(),'4.1 Network size and usage'!AQ17/'Historical population and GDP'!$K14*1000)</f>
        <v>#N/A</v>
      </c>
      <c r="AR17" s="54" t="e">
        <f>IF('4.1 Network size and usage'!AR17/'Historical population and GDP'!$K14=0,NA(),'4.1 Network size and usage'!AR17/'Historical population and GDP'!$K14*1000)</f>
        <v>#N/A</v>
      </c>
      <c r="AS17" s="54" t="e">
        <f>IF('4.1 Network size and usage'!AS17/'Historical population and GDP'!$K14=0,NA(),'4.1 Network size and usage'!AS17/'Historical population and GDP'!$K14*1000)</f>
        <v>#N/A</v>
      </c>
      <c r="AT17" s="54">
        <f>IF('4.1 Network size and usage'!AT17/'Historical population and GDP'!$K14=0,NA(),'4.1 Network size and usage'!AT17/'Historical population and GDP'!$K14*1000)</f>
        <v>1.3758976961785419</v>
      </c>
      <c r="AU17" s="54" t="e">
        <f>IF('4.1 Network size and usage'!AU17/'Historical population and GDP'!$K14=0,NA(),'4.1 Network size and usage'!AU17/'Historical population and GDP'!$K14*1000)</f>
        <v>#N/A</v>
      </c>
      <c r="AV17" s="54" t="e">
        <f>IF('4.1 Network size and usage'!AV17/'Historical population and GDP'!$K14=0,NA(),'4.1 Network size and usage'!AV17/'Historical population and GDP'!$K14*1000)</f>
        <v>#N/A</v>
      </c>
      <c r="AX17" s="3"/>
    </row>
    <row r="18" spans="1:50">
      <c r="A18" s="4">
        <f t="shared" si="0"/>
        <v>1880</v>
      </c>
      <c r="B18" s="54" t="e">
        <f>IF('4.1 Network size and usage'!B18/'Historical population and GDP'!$K15=0,NA(),'4.1 Network size and usage'!B18/'Historical population and GDP'!$K15*1000)</f>
        <v>#N/A</v>
      </c>
      <c r="C18" s="54" t="e">
        <f>IF('4.1 Network size and usage'!C18/'Historical population and GDP'!$K15=0,NA(),'4.1 Network size and usage'!C18/'Historical population and GDP'!$K15*1000)</f>
        <v>#N/A</v>
      </c>
      <c r="D18" s="54" t="e">
        <f>IF('4.1 Network size and usage'!D18/'Historical population and GDP'!$K15=0,NA(),'4.1 Network size and usage'!D18/'Historical population and GDP'!$K15*1000)</f>
        <v>#N/A</v>
      </c>
      <c r="E18" s="54" t="e">
        <f>IF('4.1 Network size and usage'!E18/'Historical population and GDP'!$K15=0,NA(),'4.1 Network size and usage'!E18/'Historical population and GDP'!$K15*1000)</f>
        <v>#N/A</v>
      </c>
      <c r="F18" s="54" t="e">
        <f>IF('4.1 Network size and usage'!F18/'Historical population and GDP'!$K15=0,NA(),'4.1 Network size and usage'!F18/'Historical population and GDP'!$K15*1000)</f>
        <v>#N/A</v>
      </c>
      <c r="G18" s="54" t="e">
        <f>IF('4.1 Network size and usage'!G18/'Historical population and GDP'!$K15=0,NA(),'4.1 Network size and usage'!G18/'Historical population and GDP'!$K15*1000)</f>
        <v>#N/A</v>
      </c>
      <c r="H18" s="54" t="e">
        <f>IF('4.1 Network size and usage'!H18/'Historical population and GDP'!$K15=0,NA(),'4.1 Network size and usage'!H18/'Historical population and GDP'!$K15*1000)</f>
        <v>#N/A</v>
      </c>
      <c r="I18" s="54" t="e">
        <f>IF('4.1 Network size and usage'!I18/'Historical population and GDP'!$K15=0,NA(),'4.1 Network size and usage'!I18/'Historical population and GDP'!$K15*1000)</f>
        <v>#N/A</v>
      </c>
      <c r="J18" s="5" t="e">
        <f>IF('4.1 Network size and usage'!J18/'Historical population and GDP'!$K15=0,NA(),'4.1 Network size and usage'!J18/'Historical population and GDP'!$K15*1000000000)</f>
        <v>#N/A</v>
      </c>
      <c r="K18" s="5" t="e">
        <f>IF('4.1 Network size and usage'!K18/'Historical population and GDP'!$K15=0,NA(),'4.1 Network size and usage'!K18/'Historical population and GDP'!$K15*1000000)</f>
        <v>#N/A</v>
      </c>
      <c r="L18" s="54">
        <f>IF('4.1 Network size and usage'!L18/'Historical population and GDP'!$K15=0,NA(),'4.1 Network size and usage'!L18/'Historical population and GDP'!$K15*1000)</f>
        <v>3.5692769524933583</v>
      </c>
      <c r="M18" s="54" t="e">
        <f>IF('4.1 Network size and usage'!M18/'Historical population and GDP'!$K15=0,NA(),'4.1 Network size and usage'!M18/'Historical population and GDP'!$K15*1000)</f>
        <v>#N/A</v>
      </c>
      <c r="N18" s="54" t="e">
        <f>IF('4.1 Network size and usage'!N18/'Historical population and GDP'!$K15=0,NA(),'4.1 Network size and usage'!N18/'Historical population and GDP'!$K15*1000)</f>
        <v>#N/A</v>
      </c>
      <c r="O18" s="54" t="e">
        <f>IF('4.1 Network size and usage'!O18/'Historical population and GDP'!$K15=0,NA(),'4.1 Network size and usage'!O18/'Historical population and GDP'!$K15*1000)</f>
        <v>#N/A</v>
      </c>
      <c r="P18" s="54" t="e">
        <f>IF('4.1 Network size and usage'!P18/'Historical population and GDP'!$K15=0,NA(),'4.1 Network size and usage'!P18/'Historical population and GDP'!$K15*1000)</f>
        <v>#N/A</v>
      </c>
      <c r="Q18" s="54" t="e">
        <f>IF('4.1 Network size and usage'!Q18/'Historical population and GDP'!$K15=0,NA(),'4.1 Network size and usage'!Q18/'Historical population and GDP'!$K15*1000)</f>
        <v>#N/A</v>
      </c>
      <c r="R18" s="55" t="e">
        <f>IF('4.1 Network size and usage'!R18=0,NA(),'5.4 Water and waste'!AB18)</f>
        <v>#N/A</v>
      </c>
      <c r="S18" s="55" t="e">
        <f>IF('4.1 Network size and usage'!S18=0,NA(),'5.4 Water and waste'!AC18)</f>
        <v>#N/A</v>
      </c>
      <c r="T18" s="54">
        <f>IF('4.1 Network size and usage'!T18/'Historical population and GDP'!$K15=0,NA(),'4.1 Network size and usage'!T18/'Historical population and GDP'!$K15*1000)</f>
        <v>10.780921853094275</v>
      </c>
      <c r="U18" s="54">
        <f>IF('4.1 Network size and usage'!U18/'Historical population and GDP'!$K15=0,NA(),'4.1 Network size and usage'!U18/'Historical population and GDP'!$K15*1000)</f>
        <v>9.4618233269278179E-2</v>
      </c>
      <c r="V18" s="54" t="e">
        <f>IF('4.1 Network size and usage'!V18/'Historical population and GDP'!$K15=0,NA(),'4.1 Network size and usage'!V18/'Historical population and GDP'!$K15*1000)</f>
        <v>#N/A</v>
      </c>
      <c r="W18" s="54" t="e">
        <f>IF('4.1 Network size and usage'!W18/'Historical population and GDP'!$K15=0,NA(),'4.1 Network size and usage'!W18/'Historical population and GDP'!$K15*1000)</f>
        <v>#N/A</v>
      </c>
      <c r="X18" s="54" t="e">
        <f>IF('4.1 Network size and usage'!X18/'Historical population and GDP'!$K15=0,NA(),'4.1 Network size and usage'!X18/'Historical population and GDP'!$K15*1000)</f>
        <v>#N/A</v>
      </c>
      <c r="Y18" s="54" t="e">
        <f>IF('4.1 Network size and usage'!Y18/'Historical population and GDP'!$K15=0,NA(),'4.1 Network size and usage'!Y18/'Historical population and GDP'!$K15*1000)</f>
        <v>#N/A</v>
      </c>
      <c r="Z18" s="54" t="e">
        <f>IF('4.1 Network size and usage'!Z18/'Historical population and GDP'!$K15=0,NA(),'4.1 Network size and usage'!Z18/'Historical population and GDP'!$K15*1000)</f>
        <v>#N/A</v>
      </c>
      <c r="AA18" s="54" t="e">
        <f>IF('4.1 Network size and usage'!AA18/'Historical population and GDP'!$K15=0,NA(),'4.1 Network size and usage'!AA18/'Historical population and GDP'!$K15*1000)</f>
        <v>#N/A</v>
      </c>
      <c r="AB18" s="54" t="e">
        <f>IF('4.1 Network size and usage'!AB18/'Historical population and GDP'!$K15=0,NA(),'4.1 Network size and usage'!AB18/'Historical population and GDP'!$K15*1000)</f>
        <v>#N/A</v>
      </c>
      <c r="AC18" s="54" t="e">
        <f>IF('4.1 Network size and usage'!AC18/'Historical population and GDP'!$K15=0,NA(),'4.1 Network size and usage'!AC18/'Historical population and GDP'!$K15*1000)</f>
        <v>#N/A</v>
      </c>
      <c r="AD18" s="54" t="e">
        <f>IF('4.1 Network size and usage'!AD18/'Historical population and GDP'!$K15=0,NA(),'4.1 Network size and usage'!AD18/'Historical population and GDP'!$K15*1000)</f>
        <v>#N/A</v>
      </c>
      <c r="AE18" s="54" t="e">
        <f>IF('4.1 Network size and usage'!AE18/'Historical population and GDP'!$K15=0,NA(),'4.1 Network size and usage'!AE18/'Historical population and GDP'!$K15*1000)</f>
        <v>#N/A</v>
      </c>
      <c r="AF18" s="54" t="e">
        <f>IF('4.1 Network size and usage'!AF18/'Historical population and GDP'!$K15=0,NA(),'4.1 Network size and usage'!AF18/'Historical population and GDP'!$K15*1000)</f>
        <v>#N/A</v>
      </c>
      <c r="AG18" s="54" t="e">
        <f>IF('4.1 Network size and usage'!AG18/'Historical population and GDP'!$K15=0,NA(),'4.1 Network size and usage'!AG18/'Historical population and GDP'!$K15*1000)</f>
        <v>#N/A</v>
      </c>
      <c r="AH18" s="54" t="e">
        <f>IF('4.1 Network size and usage'!AH18/'Historical population and GDP'!$K15=0,NA(),'4.1 Network size and usage'!AH18/'Historical population and GDP'!$K15*1000)</f>
        <v>#N/A</v>
      </c>
      <c r="AI18" s="54" t="e">
        <f>IF('4.1 Network size and usage'!AI18/'Historical population and GDP'!$K15=0,NA(),'4.1 Network size and usage'!AI18/'Historical population and GDP'!$K15*1000)</f>
        <v>#N/A</v>
      </c>
      <c r="AJ18" s="54" t="e">
        <f>IF('4.1 Network size and usage'!AJ18/'Historical population and GDP'!$K15=0,NA(),'4.1 Network size and usage'!AJ18/'Historical population and GDP'!$K15*1000)</f>
        <v>#N/A</v>
      </c>
      <c r="AK18" s="54">
        <f>IF('4.1 Network size and usage'!AK18/'Historical population and GDP'!$K15=0,NA(),'4.1 Network size and usage'!AK18/'Historical population and GDP'!$K15*1000)</f>
        <v>180.27044275395957</v>
      </c>
      <c r="AL18" s="54">
        <f>IF('4.1 Network size and usage'!AL18/'Historical population and GDP'!$K15=0,NA(),'4.1 Network size and usage'!AL18/'Historical population and GDP'!$K15*1000)</f>
        <v>3.086446769243854</v>
      </c>
      <c r="AM18" s="54">
        <f>IF('4.1 Network size and usage'!AM18/'Historical population and GDP'!$K15=0,NA(),'4.1 Network size and usage'!AM18/'Historical population and GDP'!$K15*1000)</f>
        <v>0.39928894439635387</v>
      </c>
      <c r="AN18" s="54" t="e">
        <f>IF('4.1 Network size and usage'!AN18/'Historical population and GDP'!$K15=0,NA(),'4.1 Network size and usage'!AN18/'Historical population and GDP'!$K15*1000)</f>
        <v>#N/A</v>
      </c>
      <c r="AO18" s="50" t="e">
        <f>IF('4.1 Network size and usage'!AO18/'Historical population and GDP'!$K15=0,NA(),'4.1 Network size and usage'!AO18/'Historical population and GDP'!$K15*1000)</f>
        <v>#N/A</v>
      </c>
      <c r="AP18" s="50" t="e">
        <f>IF('4.1 Network size and usage'!AP18/'Historical population and GDP'!$K15=0,NA(),'4.1 Network size and usage'!AP18/'Historical population and GDP'!$K15*1000)</f>
        <v>#N/A</v>
      </c>
      <c r="AQ18" s="50" t="e">
        <f>IF('4.1 Network size and usage'!AQ18/'Historical population and GDP'!$K15=0,NA(),'4.1 Network size and usage'!AQ18/'Historical population and GDP'!$K15*1000)</f>
        <v>#N/A</v>
      </c>
      <c r="AR18" s="54" t="e">
        <f>IF('4.1 Network size and usage'!AR18/'Historical population and GDP'!$K15=0,NA(),'4.1 Network size and usage'!AR18/'Historical population and GDP'!$K15*1000)</f>
        <v>#N/A</v>
      </c>
      <c r="AS18" s="54" t="e">
        <f>IF('4.1 Network size and usage'!AS18/'Historical population and GDP'!$K15=0,NA(),'4.1 Network size and usage'!AS18/'Historical population and GDP'!$K15*1000)</f>
        <v>#N/A</v>
      </c>
      <c r="AT18" s="54">
        <f>IF('4.1 Network size and usage'!AT18/'Historical population and GDP'!$K15=0,NA(),'4.1 Network size and usage'!AT18/'Historical population and GDP'!$K15*1000)</f>
        <v>1.3303323597660512</v>
      </c>
      <c r="AU18" s="54" t="e">
        <f>IF('4.1 Network size and usage'!AU18/'Historical population and GDP'!$K15=0,NA(),'4.1 Network size and usage'!AU18/'Historical population and GDP'!$K15*1000)</f>
        <v>#N/A</v>
      </c>
      <c r="AV18" s="54" t="e">
        <f>IF('4.1 Network size and usage'!AV18/'Historical population and GDP'!$K15=0,NA(),'4.1 Network size and usage'!AV18/'Historical population and GDP'!$K15*1000)</f>
        <v>#N/A</v>
      </c>
      <c r="AX18" s="3"/>
    </row>
    <row r="19" spans="1:50">
      <c r="A19" s="4">
        <f t="shared" si="0"/>
        <v>1881</v>
      </c>
      <c r="B19" s="54" t="e">
        <f>IF('4.1 Network size and usage'!B19/'Historical population and GDP'!$K16=0,NA(),'4.1 Network size and usage'!B19/'Historical population and GDP'!$K16*1000)</f>
        <v>#N/A</v>
      </c>
      <c r="C19" s="54" t="e">
        <f>IF('4.1 Network size and usage'!C19/'Historical population and GDP'!$K16=0,NA(),'4.1 Network size and usage'!C19/'Historical population and GDP'!$K16*1000)</f>
        <v>#N/A</v>
      </c>
      <c r="D19" s="54" t="e">
        <f>IF('4.1 Network size and usage'!D19/'Historical population and GDP'!$K16=0,NA(),'4.1 Network size and usage'!D19/'Historical population and GDP'!$K16*1000)</f>
        <v>#N/A</v>
      </c>
      <c r="E19" s="54" t="e">
        <f>IF('4.1 Network size and usage'!E19/'Historical population and GDP'!$K16=0,NA(),'4.1 Network size and usage'!E19/'Historical population and GDP'!$K16*1000)</f>
        <v>#N/A</v>
      </c>
      <c r="F19" s="54" t="e">
        <f>IF('4.1 Network size and usage'!F19/'Historical population and GDP'!$K16=0,NA(),'4.1 Network size and usage'!F19/'Historical population and GDP'!$K16*1000)</f>
        <v>#N/A</v>
      </c>
      <c r="G19" s="54" t="e">
        <f>IF('4.1 Network size and usage'!G19/'Historical population and GDP'!$K16=0,NA(),'4.1 Network size and usage'!G19/'Historical population and GDP'!$K16*1000)</f>
        <v>#N/A</v>
      </c>
      <c r="H19" s="54" t="e">
        <f>IF('4.1 Network size and usage'!H19/'Historical population and GDP'!$K16=0,NA(),'4.1 Network size and usage'!H19/'Historical population and GDP'!$K16*1000)</f>
        <v>#N/A</v>
      </c>
      <c r="I19" s="54" t="e">
        <f>IF('4.1 Network size and usage'!I19/'Historical population and GDP'!$K16=0,NA(),'4.1 Network size and usage'!I19/'Historical population and GDP'!$K16*1000)</f>
        <v>#N/A</v>
      </c>
      <c r="J19" s="5" t="e">
        <f>IF('4.1 Network size and usage'!J19/'Historical population and GDP'!$K16=0,NA(),'4.1 Network size and usage'!J19/'Historical population and GDP'!$K16*1000000000)</f>
        <v>#N/A</v>
      </c>
      <c r="K19" s="5" t="e">
        <f>IF('4.1 Network size and usage'!K19/'Historical population and GDP'!$K16=0,NA(),'4.1 Network size and usage'!K19/'Historical population and GDP'!$K16*1000000)</f>
        <v>#N/A</v>
      </c>
      <c r="L19" s="54">
        <f>IF('4.1 Network size and usage'!L19/'Historical population and GDP'!$K16=0,NA(),'4.1 Network size and usage'!L19/'Historical population and GDP'!$K16*1000)</f>
        <v>3.7709671706272649</v>
      </c>
      <c r="M19" s="54" t="e">
        <f>IF('4.1 Network size and usage'!M19/'Historical population and GDP'!$K16=0,NA(),'4.1 Network size and usage'!M19/'Historical population and GDP'!$K16*1000)</f>
        <v>#N/A</v>
      </c>
      <c r="N19" s="54" t="e">
        <f>IF('4.1 Network size and usage'!N19/'Historical population and GDP'!$K16=0,NA(),'4.1 Network size and usage'!N19/'Historical population and GDP'!$K16*1000)</f>
        <v>#N/A</v>
      </c>
      <c r="O19" s="54" t="e">
        <f>IF('4.1 Network size and usage'!O19/'Historical population and GDP'!$K16=0,NA(),'4.1 Network size and usage'!O19/'Historical population and GDP'!$K16*1000)</f>
        <v>#N/A</v>
      </c>
      <c r="P19" s="54" t="e">
        <f>IF('4.1 Network size and usage'!P19/'Historical population and GDP'!$K16=0,NA(),'4.1 Network size and usage'!P19/'Historical population and GDP'!$K16*1000)</f>
        <v>#N/A</v>
      </c>
      <c r="Q19" s="54" t="e">
        <f>IF('4.1 Network size and usage'!Q19/'Historical population and GDP'!$K16=0,NA(),'4.1 Network size and usage'!Q19/'Historical population and GDP'!$K16*1000)</f>
        <v>#N/A</v>
      </c>
      <c r="R19" s="55" t="e">
        <f>IF('4.1 Network size and usage'!R19=0,NA(),'5.4 Water and waste'!AB19)</f>
        <v>#N/A</v>
      </c>
      <c r="S19" s="55" t="e">
        <f>IF('4.1 Network size and usage'!S19=0,NA(),'5.4 Water and waste'!AC19)</f>
        <v>#N/A</v>
      </c>
      <c r="T19" s="54">
        <f>IF('4.1 Network size and usage'!T19/'Historical population and GDP'!$K16=0,NA(),'4.1 Network size and usage'!T19/'Historical population and GDP'!$K16*1000)</f>
        <v>11.162299064190337</v>
      </c>
      <c r="U19" s="54">
        <f>IF('4.1 Network size and usage'!U19/'Historical population and GDP'!$K16=0,NA(),'4.1 Network size and usage'!U19/'Historical population and GDP'!$K16*1000)</f>
        <v>0.55551808278230475</v>
      </c>
      <c r="V19" s="54" t="e">
        <f>IF('4.1 Network size and usage'!V19/'Historical population and GDP'!$K16=0,NA(),'4.1 Network size and usage'!V19/'Historical population and GDP'!$K16*1000)</f>
        <v>#N/A</v>
      </c>
      <c r="W19" s="54" t="e">
        <f>IF('4.1 Network size and usage'!W19/'Historical population and GDP'!$K16=0,NA(),'4.1 Network size and usage'!W19/'Historical population and GDP'!$K16*1000)</f>
        <v>#N/A</v>
      </c>
      <c r="X19" s="54" t="e">
        <f>IF('4.1 Network size and usage'!X19/'Historical population and GDP'!$K16=0,NA(),'4.1 Network size and usage'!X19/'Historical population and GDP'!$K16*1000)</f>
        <v>#N/A</v>
      </c>
      <c r="Y19" s="54" t="e">
        <f>IF('4.1 Network size and usage'!Y19/'Historical population and GDP'!$K16=0,NA(),'4.1 Network size and usage'!Y19/'Historical population and GDP'!$K16*1000)</f>
        <v>#N/A</v>
      </c>
      <c r="Z19" s="54" t="e">
        <f>IF('4.1 Network size and usage'!Z19/'Historical population and GDP'!$K16=0,NA(),'4.1 Network size and usage'!Z19/'Historical population and GDP'!$K16*1000)</f>
        <v>#N/A</v>
      </c>
      <c r="AA19" s="54" t="e">
        <f>IF('4.1 Network size and usage'!AA19/'Historical population and GDP'!$K16=0,NA(),'4.1 Network size and usage'!AA19/'Historical population and GDP'!$K16*1000)</f>
        <v>#N/A</v>
      </c>
      <c r="AB19" s="54" t="e">
        <f>IF('4.1 Network size and usage'!AB19/'Historical population and GDP'!$K16=0,NA(),'4.1 Network size and usage'!AB19/'Historical population and GDP'!$K16*1000)</f>
        <v>#N/A</v>
      </c>
      <c r="AC19" s="54" t="e">
        <f>IF('4.1 Network size and usage'!AC19/'Historical population and GDP'!$K16=0,NA(),'4.1 Network size and usage'!AC19/'Historical population and GDP'!$K16*1000)</f>
        <v>#N/A</v>
      </c>
      <c r="AD19" s="54" t="e">
        <f>IF('4.1 Network size and usage'!AD19/'Historical population and GDP'!$K16=0,NA(),'4.1 Network size and usage'!AD19/'Historical population and GDP'!$K16*1000)</f>
        <v>#N/A</v>
      </c>
      <c r="AE19" s="54" t="e">
        <f>IF('4.1 Network size and usage'!AE19/'Historical population and GDP'!$K16=0,NA(),'4.1 Network size and usage'!AE19/'Historical population and GDP'!$K16*1000)</f>
        <v>#N/A</v>
      </c>
      <c r="AF19" s="54" t="e">
        <f>IF('4.1 Network size and usage'!AF19/'Historical population and GDP'!$K16=0,NA(),'4.1 Network size and usage'!AF19/'Historical population and GDP'!$K16*1000)</f>
        <v>#N/A</v>
      </c>
      <c r="AG19" s="54" t="e">
        <f>IF('4.1 Network size and usage'!AG19/'Historical population and GDP'!$K16=0,NA(),'4.1 Network size and usage'!AG19/'Historical population and GDP'!$K16*1000)</f>
        <v>#N/A</v>
      </c>
      <c r="AH19" s="54" t="e">
        <f>IF('4.1 Network size and usage'!AH19/'Historical population and GDP'!$K16=0,NA(),'4.1 Network size and usage'!AH19/'Historical population and GDP'!$K16*1000)</f>
        <v>#N/A</v>
      </c>
      <c r="AI19" s="54" t="e">
        <f>IF('4.1 Network size and usage'!AI19/'Historical population and GDP'!$K16=0,NA(),'4.1 Network size and usage'!AI19/'Historical population and GDP'!$K16*1000)</f>
        <v>#N/A</v>
      </c>
      <c r="AJ19" s="54" t="e">
        <f>IF('4.1 Network size and usage'!AJ19/'Historical population and GDP'!$K16=0,NA(),'4.1 Network size and usage'!AJ19/'Historical population and GDP'!$K16*1000)</f>
        <v>#N/A</v>
      </c>
      <c r="AK19" s="54">
        <f>IF('4.1 Network size and usage'!AK19/'Historical population and GDP'!$K16=0,NA(),'4.1 Network size and usage'!AK19/'Historical population and GDP'!$K16*1000)</f>
        <v>175.38774706742797</v>
      </c>
      <c r="AL19" s="54">
        <f>IF('4.1 Network size and usage'!AL19/'Historical population and GDP'!$K16=0,NA(),'4.1 Network size and usage'!AL19/'Historical population and GDP'!$K16*1000)</f>
        <v>3.3376957640991325</v>
      </c>
      <c r="AM19" s="54">
        <f>IF('4.1 Network size and usage'!AM19/'Historical population and GDP'!$K16=0,NA(),'4.1 Network size and usage'!AM19/'Historical population and GDP'!$K16*1000)</f>
        <v>0.43854276394705483</v>
      </c>
      <c r="AN19" s="54" t="e">
        <f>IF('4.1 Network size and usage'!AN19/'Historical population and GDP'!$K16=0,NA(),'4.1 Network size and usage'!AN19/'Historical population and GDP'!$K16*1000)</f>
        <v>#N/A</v>
      </c>
      <c r="AO19" s="50" t="e">
        <f>IF('4.1 Network size and usage'!AO19/'Historical population and GDP'!$K16=0,NA(),'4.1 Network size and usage'!AO19/'Historical population and GDP'!$K16*1000)</f>
        <v>#N/A</v>
      </c>
      <c r="AP19" s="50" t="e">
        <f>IF('4.1 Network size and usage'!AP19/'Historical population and GDP'!$K16=0,NA(),'4.1 Network size and usage'!AP19/'Historical population and GDP'!$K16*1000)</f>
        <v>#N/A</v>
      </c>
      <c r="AQ19" s="50" t="e">
        <f>IF('4.1 Network size and usage'!AQ19/'Historical population and GDP'!$K16=0,NA(),'4.1 Network size and usage'!AQ19/'Historical population and GDP'!$K16*1000)</f>
        <v>#N/A</v>
      </c>
      <c r="AR19" s="54" t="e">
        <f>IF('4.1 Network size and usage'!AR19/'Historical population and GDP'!$K16=0,NA(),'4.1 Network size and usage'!AR19/'Historical population and GDP'!$K16*1000)</f>
        <v>#N/A</v>
      </c>
      <c r="AS19" s="54" t="e">
        <f>IF('4.1 Network size and usage'!AS19/'Historical population and GDP'!$K16=0,NA(),'4.1 Network size and usage'!AS19/'Historical population and GDP'!$K16*1000)</f>
        <v>#N/A</v>
      </c>
      <c r="AT19" s="54">
        <f>IF('4.1 Network size and usage'!AT19/'Historical population and GDP'!$K16=0,NA(),'4.1 Network size and usage'!AT19/'Historical population and GDP'!$K16*1000)</f>
        <v>1.1761753627199252</v>
      </c>
      <c r="AU19" s="54" t="e">
        <f>IF('4.1 Network size and usage'!AU19/'Historical population and GDP'!$K16=0,NA(),'4.1 Network size and usage'!AU19/'Historical population and GDP'!$K16*1000)</f>
        <v>#N/A</v>
      </c>
      <c r="AV19" s="54" t="e">
        <f>IF('4.1 Network size and usage'!AV19/'Historical population and GDP'!$K16=0,NA(),'4.1 Network size and usage'!AV19/'Historical population and GDP'!$K16*1000)</f>
        <v>#N/A</v>
      </c>
      <c r="AX19" s="3"/>
    </row>
    <row r="20" spans="1:50">
      <c r="A20" s="4">
        <f t="shared" si="0"/>
        <v>1882</v>
      </c>
      <c r="B20" s="54" t="e">
        <f>IF('4.1 Network size and usage'!B20/'Historical population and GDP'!$K17=0,NA(),'4.1 Network size and usage'!B20/'Historical population and GDP'!$K17*1000)</f>
        <v>#N/A</v>
      </c>
      <c r="C20" s="54" t="e">
        <f>IF('4.1 Network size and usage'!C20/'Historical population and GDP'!$K17=0,NA(),'4.1 Network size and usage'!C20/'Historical population and GDP'!$K17*1000)</f>
        <v>#N/A</v>
      </c>
      <c r="D20" s="54" t="e">
        <f>IF('4.1 Network size and usage'!D20/'Historical population and GDP'!$K17=0,NA(),'4.1 Network size and usage'!D20/'Historical population and GDP'!$K17*1000)</f>
        <v>#N/A</v>
      </c>
      <c r="E20" s="54" t="e">
        <f>IF('4.1 Network size and usage'!E20/'Historical population and GDP'!$K17=0,NA(),'4.1 Network size and usage'!E20/'Historical population and GDP'!$K17*1000)</f>
        <v>#N/A</v>
      </c>
      <c r="F20" s="54" t="e">
        <f>IF('4.1 Network size and usage'!F20/'Historical population and GDP'!$K17=0,NA(),'4.1 Network size and usage'!F20/'Historical population and GDP'!$K17*1000)</f>
        <v>#N/A</v>
      </c>
      <c r="G20" s="54" t="e">
        <f>IF('4.1 Network size and usage'!G20/'Historical population and GDP'!$K17=0,NA(),'4.1 Network size and usage'!G20/'Historical population and GDP'!$K17*1000)</f>
        <v>#N/A</v>
      </c>
      <c r="H20" s="54" t="e">
        <f>IF('4.1 Network size and usage'!H20/'Historical population and GDP'!$K17=0,NA(),'4.1 Network size and usage'!H20/'Historical population and GDP'!$K17*1000)</f>
        <v>#N/A</v>
      </c>
      <c r="I20" s="54" t="e">
        <f>IF('4.1 Network size and usage'!I20/'Historical population and GDP'!$K17=0,NA(),'4.1 Network size and usage'!I20/'Historical population and GDP'!$K17*1000)</f>
        <v>#N/A</v>
      </c>
      <c r="J20" s="5" t="e">
        <f>IF('4.1 Network size and usage'!J20/'Historical population and GDP'!$K17=0,NA(),'4.1 Network size and usage'!J20/'Historical population and GDP'!$K17*1000000000)</f>
        <v>#N/A</v>
      </c>
      <c r="K20" s="5" t="e">
        <f>IF('4.1 Network size and usage'!K20/'Historical population and GDP'!$K17=0,NA(),'4.1 Network size and usage'!K20/'Historical population and GDP'!$K17*1000000)</f>
        <v>#N/A</v>
      </c>
      <c r="L20" s="54">
        <f>IF('4.1 Network size and usage'!L20/'Historical population and GDP'!$K17=0,NA(),'4.1 Network size and usage'!L20/'Historical population and GDP'!$K17*1000)</f>
        <v>3.7785389478391047</v>
      </c>
      <c r="M20" s="54" t="e">
        <f>IF('4.1 Network size and usage'!M20/'Historical population and GDP'!$K17=0,NA(),'4.1 Network size and usage'!M20/'Historical population and GDP'!$K17*1000)</f>
        <v>#N/A</v>
      </c>
      <c r="N20" s="54" t="e">
        <f>IF('4.1 Network size and usage'!N20/'Historical population and GDP'!$K17=0,NA(),'4.1 Network size and usage'!N20/'Historical population and GDP'!$K17*1000)</f>
        <v>#N/A</v>
      </c>
      <c r="O20" s="54" t="e">
        <f>IF('4.1 Network size and usage'!O20/'Historical population and GDP'!$K17=0,NA(),'4.1 Network size and usage'!O20/'Historical population and GDP'!$K17*1000)</f>
        <v>#N/A</v>
      </c>
      <c r="P20" s="54" t="e">
        <f>IF('4.1 Network size and usage'!P20/'Historical population and GDP'!$K17=0,NA(),'4.1 Network size and usage'!P20/'Historical population and GDP'!$K17*1000)</f>
        <v>#N/A</v>
      </c>
      <c r="Q20" s="54" t="e">
        <f>IF('4.1 Network size and usage'!Q20/'Historical population and GDP'!$K17=0,NA(),'4.1 Network size and usage'!Q20/'Historical population and GDP'!$K17*1000)</f>
        <v>#N/A</v>
      </c>
      <c r="R20" s="55" t="e">
        <f>IF('4.1 Network size and usage'!R20=0,NA(),'5.4 Water and waste'!AB20)</f>
        <v>#N/A</v>
      </c>
      <c r="S20" s="55" t="e">
        <f>IF('4.1 Network size and usage'!S20=0,NA(),'5.4 Water and waste'!AC20)</f>
        <v>#N/A</v>
      </c>
      <c r="T20" s="54">
        <f>IF('4.1 Network size and usage'!T20/'Historical population and GDP'!$K17=0,NA(),'4.1 Network size and usage'!T20/'Historical population and GDP'!$K17*1000)</f>
        <v>10.885858985434874</v>
      </c>
      <c r="U20" s="54">
        <f>IF('4.1 Network size and usage'!U20/'Historical population and GDP'!$K17=0,NA(),'4.1 Network size and usage'!U20/'Historical population and GDP'!$K17*1000)</f>
        <v>0.98881572674922513</v>
      </c>
      <c r="V20" s="54" t="e">
        <f>IF('4.1 Network size and usage'!V20/'Historical population and GDP'!$K17=0,NA(),'4.1 Network size and usage'!V20/'Historical population and GDP'!$K17*1000)</f>
        <v>#N/A</v>
      </c>
      <c r="W20" s="54" t="e">
        <f>IF('4.1 Network size and usage'!W20/'Historical population and GDP'!$K17=0,NA(),'4.1 Network size and usage'!W20/'Historical population and GDP'!$K17*1000)</f>
        <v>#N/A</v>
      </c>
      <c r="X20" s="54" t="e">
        <f>IF('4.1 Network size and usage'!X20/'Historical population and GDP'!$K17=0,NA(),'4.1 Network size and usage'!X20/'Historical population and GDP'!$K17*1000)</f>
        <v>#N/A</v>
      </c>
      <c r="Y20" s="54" t="e">
        <f>IF('4.1 Network size and usage'!Y20/'Historical population and GDP'!$K17=0,NA(),'4.1 Network size and usage'!Y20/'Historical population and GDP'!$K17*1000)</f>
        <v>#N/A</v>
      </c>
      <c r="Z20" s="54" t="e">
        <f>IF('4.1 Network size and usage'!Z20/'Historical population and GDP'!$K17=0,NA(),'4.1 Network size and usage'!Z20/'Historical population and GDP'!$K17*1000)</f>
        <v>#N/A</v>
      </c>
      <c r="AA20" s="54" t="e">
        <f>IF('4.1 Network size and usage'!AA20/'Historical population and GDP'!$K17=0,NA(),'4.1 Network size and usage'!AA20/'Historical population and GDP'!$K17*1000)</f>
        <v>#N/A</v>
      </c>
      <c r="AB20" s="54" t="e">
        <f>IF('4.1 Network size and usage'!AB20/'Historical population and GDP'!$K17=0,NA(),'4.1 Network size and usage'!AB20/'Historical population and GDP'!$K17*1000)</f>
        <v>#N/A</v>
      </c>
      <c r="AC20" s="54" t="e">
        <f>IF('4.1 Network size and usage'!AC20/'Historical population and GDP'!$K17=0,NA(),'4.1 Network size and usage'!AC20/'Historical population and GDP'!$K17*1000)</f>
        <v>#N/A</v>
      </c>
      <c r="AD20" s="54" t="e">
        <f>IF('4.1 Network size and usage'!AD20/'Historical population and GDP'!$K17=0,NA(),'4.1 Network size and usage'!AD20/'Historical population and GDP'!$K17*1000)</f>
        <v>#N/A</v>
      </c>
      <c r="AE20" s="54" t="e">
        <f>IF('4.1 Network size and usage'!AE20/'Historical population and GDP'!$K17=0,NA(),'4.1 Network size and usage'!AE20/'Historical population and GDP'!$K17*1000)</f>
        <v>#N/A</v>
      </c>
      <c r="AF20" s="54" t="e">
        <f>IF('4.1 Network size and usage'!AF20/'Historical population and GDP'!$K17=0,NA(),'4.1 Network size and usage'!AF20/'Historical population and GDP'!$K17*1000)</f>
        <v>#N/A</v>
      </c>
      <c r="AG20" s="54" t="e">
        <f>IF('4.1 Network size and usage'!AG20/'Historical population and GDP'!$K17=0,NA(),'4.1 Network size and usage'!AG20/'Historical population and GDP'!$K17*1000)</f>
        <v>#N/A</v>
      </c>
      <c r="AH20" s="54" t="e">
        <f>IF('4.1 Network size and usage'!AH20/'Historical population and GDP'!$K17=0,NA(),'4.1 Network size and usage'!AH20/'Historical population and GDP'!$K17*1000)</f>
        <v>#N/A</v>
      </c>
      <c r="AI20" s="54" t="e">
        <f>IF('4.1 Network size and usage'!AI20/'Historical population and GDP'!$K17=0,NA(),'4.1 Network size and usage'!AI20/'Historical population and GDP'!$K17*1000)</f>
        <v>#N/A</v>
      </c>
      <c r="AJ20" s="54" t="e">
        <f>IF('4.1 Network size and usage'!AJ20/'Historical population and GDP'!$K17=0,NA(),'4.1 Network size and usage'!AJ20/'Historical population and GDP'!$K17*1000)</f>
        <v>#N/A</v>
      </c>
      <c r="AK20" s="54">
        <f>IF('4.1 Network size and usage'!AK20/'Historical population and GDP'!$K17=0,NA(),'4.1 Network size and usage'!AK20/'Historical population and GDP'!$K17*1000)</f>
        <v>176.58949445932834</v>
      </c>
      <c r="AL20" s="54">
        <f>IF('4.1 Network size and usage'!AL20/'Historical population and GDP'!$K17=0,NA(),'4.1 Network size and usage'!AL20/'Historical population and GDP'!$K17*1000)</f>
        <v>3.3803079479689986</v>
      </c>
      <c r="AM20" s="54">
        <f>IF('4.1 Network size and usage'!AM20/'Historical population and GDP'!$K17=0,NA(),'4.1 Network size and usage'!AM20/'Historical population and GDP'!$K17*1000)</f>
        <v>0.49663292126558745</v>
      </c>
      <c r="AN20" s="54" t="e">
        <f>IF('4.1 Network size and usage'!AN20/'Historical population and GDP'!$K17=0,NA(),'4.1 Network size and usage'!AN20/'Historical population and GDP'!$K17*1000)</f>
        <v>#N/A</v>
      </c>
      <c r="AO20" s="50" t="e">
        <f>IF('4.1 Network size and usage'!AO20/'Historical population and GDP'!$K17=0,NA(),'4.1 Network size and usage'!AO20/'Historical population and GDP'!$K17*1000)</f>
        <v>#N/A</v>
      </c>
      <c r="AP20" s="50" t="e">
        <f>IF('4.1 Network size and usage'!AP20/'Historical population and GDP'!$K17=0,NA(),'4.1 Network size and usage'!AP20/'Historical population and GDP'!$K17*1000)</f>
        <v>#N/A</v>
      </c>
      <c r="AQ20" s="50" t="e">
        <f>IF('4.1 Network size and usage'!AQ20/'Historical population and GDP'!$K17=0,NA(),'4.1 Network size and usage'!AQ20/'Historical population and GDP'!$K17*1000)</f>
        <v>#N/A</v>
      </c>
      <c r="AR20" s="54" t="e">
        <f>IF('4.1 Network size and usage'!AR20/'Historical population and GDP'!$K17=0,NA(),'4.1 Network size and usage'!AR20/'Historical population and GDP'!$K17*1000)</f>
        <v>#N/A</v>
      </c>
      <c r="AS20" s="54" t="e">
        <f>IF('4.1 Network size and usage'!AS20/'Historical population and GDP'!$K17=0,NA(),'4.1 Network size and usage'!AS20/'Historical population and GDP'!$K17*1000)</f>
        <v>#N/A</v>
      </c>
      <c r="AT20" s="54">
        <f>IF('4.1 Network size and usage'!AT20/'Historical population and GDP'!$K17=0,NA(),'4.1 Network size and usage'!AT20/'Historical population and GDP'!$K17*1000)</f>
        <v>1.0288667687867725</v>
      </c>
      <c r="AU20" s="54" t="e">
        <f>IF('4.1 Network size and usage'!AU20/'Historical population and GDP'!$K17=0,NA(),'4.1 Network size and usage'!AU20/'Historical population and GDP'!$K17*1000)</f>
        <v>#N/A</v>
      </c>
      <c r="AV20" s="54" t="e">
        <f>IF('4.1 Network size and usage'!AV20/'Historical population and GDP'!$K17=0,NA(),'4.1 Network size and usage'!AV20/'Historical population and GDP'!$K17*1000)</f>
        <v>#N/A</v>
      </c>
      <c r="AX20" s="3"/>
    </row>
    <row r="21" spans="1:50">
      <c r="A21" s="4">
        <f t="shared" si="0"/>
        <v>1883</v>
      </c>
      <c r="B21" s="54" t="e">
        <f>IF('4.1 Network size and usage'!B21/'Historical population and GDP'!$K18=0,NA(),'4.1 Network size and usage'!B21/'Historical population and GDP'!$K18*1000)</f>
        <v>#N/A</v>
      </c>
      <c r="C21" s="54" t="e">
        <f>IF('4.1 Network size and usage'!C21/'Historical population and GDP'!$K18=0,NA(),'4.1 Network size and usage'!C21/'Historical population and GDP'!$K18*1000)</f>
        <v>#N/A</v>
      </c>
      <c r="D21" s="54" t="e">
        <f>IF('4.1 Network size and usage'!D21/'Historical population and GDP'!$K18=0,NA(),'4.1 Network size and usage'!D21/'Historical population and GDP'!$K18*1000)</f>
        <v>#N/A</v>
      </c>
      <c r="E21" s="54" t="e">
        <f>IF('4.1 Network size and usage'!E21/'Historical population and GDP'!$K18=0,NA(),'4.1 Network size and usage'!E21/'Historical population and GDP'!$K18*1000)</f>
        <v>#N/A</v>
      </c>
      <c r="F21" s="54" t="e">
        <f>IF('4.1 Network size and usage'!F21/'Historical population and GDP'!$K18=0,NA(),'4.1 Network size and usage'!F21/'Historical population and GDP'!$K18*1000)</f>
        <v>#N/A</v>
      </c>
      <c r="G21" s="54" t="e">
        <f>IF('4.1 Network size and usage'!G21/'Historical population and GDP'!$K18=0,NA(),'4.1 Network size and usage'!G21/'Historical population and GDP'!$K18*1000)</f>
        <v>#N/A</v>
      </c>
      <c r="H21" s="54" t="e">
        <f>IF('4.1 Network size and usage'!H21/'Historical population and GDP'!$K18=0,NA(),'4.1 Network size and usage'!H21/'Historical population and GDP'!$K18*1000)</f>
        <v>#N/A</v>
      </c>
      <c r="I21" s="54" t="e">
        <f>IF('4.1 Network size and usage'!I21/'Historical population and GDP'!$K18=0,NA(),'4.1 Network size and usage'!I21/'Historical population and GDP'!$K18*1000)</f>
        <v>#N/A</v>
      </c>
      <c r="J21" s="5" t="e">
        <f>IF('4.1 Network size and usage'!J21/'Historical population and GDP'!$K18=0,NA(),'4.1 Network size and usage'!J21/'Historical population and GDP'!$K18*1000000000)</f>
        <v>#N/A</v>
      </c>
      <c r="K21" s="5" t="e">
        <f>IF('4.1 Network size and usage'!K21/'Historical population and GDP'!$K18=0,NA(),'4.1 Network size and usage'!K21/'Historical population and GDP'!$K18*1000000)</f>
        <v>#N/A</v>
      </c>
      <c r="L21" s="54">
        <f>IF('4.1 Network size and usage'!L21/'Historical population and GDP'!$K18=0,NA(),'4.1 Network size and usage'!L21/'Historical population and GDP'!$K18*1000)</f>
        <v>3.7361744043925658</v>
      </c>
      <c r="M21" s="54" t="e">
        <f>IF('4.1 Network size and usage'!M21/'Historical population and GDP'!$K18=0,NA(),'4.1 Network size and usage'!M21/'Historical population and GDP'!$K18*1000)</f>
        <v>#N/A</v>
      </c>
      <c r="N21" s="54" t="e">
        <f>IF('4.1 Network size and usage'!N21/'Historical population and GDP'!$K18=0,NA(),'4.1 Network size and usage'!N21/'Historical population and GDP'!$K18*1000)</f>
        <v>#N/A</v>
      </c>
      <c r="O21" s="54" t="e">
        <f>IF('4.1 Network size and usage'!O21/'Historical population and GDP'!$K18=0,NA(),'4.1 Network size and usage'!O21/'Historical population and GDP'!$K18*1000)</f>
        <v>#N/A</v>
      </c>
      <c r="P21" s="54" t="e">
        <f>IF('4.1 Network size and usage'!P21/'Historical population and GDP'!$K18=0,NA(),'4.1 Network size and usage'!P21/'Historical population and GDP'!$K18*1000)</f>
        <v>#N/A</v>
      </c>
      <c r="Q21" s="54" t="e">
        <f>IF('4.1 Network size and usage'!Q21/'Historical population and GDP'!$K18=0,NA(),'4.1 Network size and usage'!Q21/'Historical population and GDP'!$K18*1000)</f>
        <v>#N/A</v>
      </c>
      <c r="R21" s="55" t="e">
        <f>IF('4.1 Network size and usage'!R21=0,NA(),'5.4 Water and waste'!AB21)</f>
        <v>#N/A</v>
      </c>
      <c r="S21" s="55" t="e">
        <f>IF('4.1 Network size and usage'!S21=0,NA(),'5.4 Water and waste'!AC21)</f>
        <v>#N/A</v>
      </c>
      <c r="T21" s="54">
        <f>IF('4.1 Network size and usage'!T21/'Historical population and GDP'!$K18=0,NA(),'4.1 Network size and usage'!T21/'Historical population and GDP'!$K18*1000)</f>
        <v>11.05995663155973</v>
      </c>
      <c r="U21" s="54">
        <f>IF('4.1 Network size and usage'!U21/'Historical population and GDP'!$K18=0,NA(),'4.1 Network size and usage'!U21/'Historical population and GDP'!$K18*1000)</f>
        <v>1.3817366538654843</v>
      </c>
      <c r="V21" s="54" t="e">
        <f>IF('4.1 Network size and usage'!V21/'Historical population and GDP'!$K18=0,NA(),'4.1 Network size and usage'!V21/'Historical population and GDP'!$K18*1000)</f>
        <v>#N/A</v>
      </c>
      <c r="W21" s="54" t="e">
        <f>IF('4.1 Network size and usage'!W21/'Historical population and GDP'!$K18=0,NA(),'4.1 Network size and usage'!W21/'Historical population and GDP'!$K18*1000)</f>
        <v>#N/A</v>
      </c>
      <c r="X21" s="54" t="e">
        <f>IF('4.1 Network size and usage'!X21/'Historical population and GDP'!$K18=0,NA(),'4.1 Network size and usage'!X21/'Historical population and GDP'!$K18*1000)</f>
        <v>#N/A</v>
      </c>
      <c r="Y21" s="54" t="e">
        <f>IF('4.1 Network size and usage'!Y21/'Historical population and GDP'!$K18=0,NA(),'4.1 Network size and usage'!Y21/'Historical population and GDP'!$K18*1000)</f>
        <v>#N/A</v>
      </c>
      <c r="Z21" s="54" t="e">
        <f>IF('4.1 Network size and usage'!Z21/'Historical population and GDP'!$K18=0,NA(),'4.1 Network size and usage'!Z21/'Historical population and GDP'!$K18*1000)</f>
        <v>#N/A</v>
      </c>
      <c r="AA21" s="54" t="e">
        <f>IF('4.1 Network size and usage'!AA21/'Historical population and GDP'!$K18=0,NA(),'4.1 Network size and usage'!AA21/'Historical population and GDP'!$K18*1000)</f>
        <v>#N/A</v>
      </c>
      <c r="AB21" s="54" t="e">
        <f>IF('4.1 Network size and usage'!AB21/'Historical population and GDP'!$K18=0,NA(),'4.1 Network size and usage'!AB21/'Historical population and GDP'!$K18*1000)</f>
        <v>#N/A</v>
      </c>
      <c r="AC21" s="54" t="e">
        <f>IF('4.1 Network size and usage'!AC21/'Historical population and GDP'!$K18=0,NA(),'4.1 Network size and usage'!AC21/'Historical population and GDP'!$K18*1000)</f>
        <v>#N/A</v>
      </c>
      <c r="AD21" s="54" t="e">
        <f>IF('4.1 Network size and usage'!AD21/'Historical population and GDP'!$K18=0,NA(),'4.1 Network size and usage'!AD21/'Historical population and GDP'!$K18*1000)</f>
        <v>#N/A</v>
      </c>
      <c r="AE21" s="54" t="e">
        <f>IF('4.1 Network size and usage'!AE21/'Historical population and GDP'!$K18=0,NA(),'4.1 Network size and usage'!AE21/'Historical population and GDP'!$K18*1000)</f>
        <v>#N/A</v>
      </c>
      <c r="AF21" s="54" t="e">
        <f>IF('4.1 Network size and usage'!AF21/'Historical population and GDP'!$K18=0,NA(),'4.1 Network size and usage'!AF21/'Historical population and GDP'!$K18*1000)</f>
        <v>#N/A</v>
      </c>
      <c r="AG21" s="54" t="e">
        <f>IF('4.1 Network size and usage'!AG21/'Historical population and GDP'!$K18=0,NA(),'4.1 Network size and usage'!AG21/'Historical population and GDP'!$K18*1000)</f>
        <v>#N/A</v>
      </c>
      <c r="AH21" s="54" t="e">
        <f>IF('4.1 Network size and usage'!AH21/'Historical population and GDP'!$K18=0,NA(),'4.1 Network size and usage'!AH21/'Historical population and GDP'!$K18*1000)</f>
        <v>#N/A</v>
      </c>
      <c r="AI21" s="54" t="e">
        <f>IF('4.1 Network size and usage'!AI21/'Historical population and GDP'!$K18=0,NA(),'4.1 Network size and usage'!AI21/'Historical population and GDP'!$K18*1000)</f>
        <v>#N/A</v>
      </c>
      <c r="AJ21" s="54" t="e">
        <f>IF('4.1 Network size and usage'!AJ21/'Historical population and GDP'!$K18=0,NA(),'4.1 Network size and usage'!AJ21/'Historical population and GDP'!$K18*1000)</f>
        <v>#N/A</v>
      </c>
      <c r="AK21" s="54">
        <f>IF('4.1 Network size and usage'!AK21/'Historical population and GDP'!$K18=0,NA(),'4.1 Network size and usage'!AK21/'Historical population and GDP'!$K18*1000)</f>
        <v>180.61986319517956</v>
      </c>
      <c r="AL21" s="54">
        <f>IF('4.1 Network size and usage'!AL21/'Historical population and GDP'!$K18=0,NA(),'4.1 Network size and usage'!AL21/'Historical population and GDP'!$K18*1000)</f>
        <v>4.0755461587569624</v>
      </c>
      <c r="AM21" s="54">
        <f>IF('4.1 Network size and usage'!AM21/'Historical population and GDP'!$K18=0,NA(),'4.1 Network size and usage'!AM21/'Historical population and GDP'!$K18*1000)</f>
        <v>0.6171443638050601</v>
      </c>
      <c r="AN21" s="54" t="e">
        <f>IF('4.1 Network size and usage'!AN21/'Historical population and GDP'!$K18=0,NA(),'4.1 Network size and usage'!AN21/'Historical population and GDP'!$K18*1000)</f>
        <v>#N/A</v>
      </c>
      <c r="AO21" s="50" t="e">
        <f>IF('4.1 Network size and usage'!AO21/'Historical population and GDP'!$K18=0,NA(),'4.1 Network size and usage'!AO21/'Historical population and GDP'!$K18*1000)</f>
        <v>#N/A</v>
      </c>
      <c r="AP21" s="50" t="e">
        <f>IF('4.1 Network size and usage'!AP21/'Historical population and GDP'!$K18=0,NA(),'4.1 Network size and usage'!AP21/'Historical population and GDP'!$K18*1000)</f>
        <v>#N/A</v>
      </c>
      <c r="AQ21" s="50" t="e">
        <f>IF('4.1 Network size and usage'!AQ21/'Historical population and GDP'!$K18=0,NA(),'4.1 Network size and usage'!AQ21/'Historical population and GDP'!$K18*1000)</f>
        <v>#N/A</v>
      </c>
      <c r="AR21" s="54" t="e">
        <f>IF('4.1 Network size and usage'!AR21/'Historical population and GDP'!$K18=0,NA(),'4.1 Network size and usage'!AR21/'Historical population and GDP'!$K18*1000)</f>
        <v>#N/A</v>
      </c>
      <c r="AS21" s="54" t="e">
        <f>IF('4.1 Network size and usage'!AS21/'Historical population and GDP'!$K18=0,NA(),'4.1 Network size and usage'!AS21/'Historical population and GDP'!$K18*1000)</f>
        <v>#N/A</v>
      </c>
      <c r="AT21" s="54">
        <f>IF('4.1 Network size and usage'!AT21/'Historical population and GDP'!$K18=0,NA(),'4.1 Network size and usage'!AT21/'Historical population and GDP'!$K18*1000)</f>
        <v>0.96930984564395872</v>
      </c>
      <c r="AU21" s="54" t="e">
        <f>IF('4.1 Network size and usage'!AU21/'Historical population and GDP'!$K18=0,NA(),'4.1 Network size and usage'!AU21/'Historical population and GDP'!$K18*1000)</f>
        <v>#N/A</v>
      </c>
      <c r="AV21" s="54" t="e">
        <f>IF('4.1 Network size and usage'!AV21/'Historical population and GDP'!$K18=0,NA(),'4.1 Network size and usage'!AV21/'Historical population and GDP'!$K18*1000)</f>
        <v>#N/A</v>
      </c>
      <c r="AX21" s="3"/>
    </row>
    <row r="22" spans="1:50">
      <c r="A22" s="4">
        <f t="shared" si="0"/>
        <v>1884</v>
      </c>
      <c r="B22" s="54" t="e">
        <f>IF('4.1 Network size and usage'!B22/'Historical population and GDP'!$K19=0,NA(),'4.1 Network size and usage'!B22/'Historical population and GDP'!$K19*1000)</f>
        <v>#N/A</v>
      </c>
      <c r="C22" s="54" t="e">
        <f>IF('4.1 Network size and usage'!C22/'Historical population and GDP'!$K19=0,NA(),'4.1 Network size and usage'!C22/'Historical population and GDP'!$K19*1000)</f>
        <v>#N/A</v>
      </c>
      <c r="D22" s="54" t="e">
        <f>IF('4.1 Network size and usage'!D22/'Historical population and GDP'!$K19=0,NA(),'4.1 Network size and usage'!D22/'Historical population and GDP'!$K19*1000)</f>
        <v>#N/A</v>
      </c>
      <c r="E22" s="54" t="e">
        <f>IF('4.1 Network size and usage'!E22/'Historical population and GDP'!$K19=0,NA(),'4.1 Network size and usage'!E22/'Historical population and GDP'!$K19*1000)</f>
        <v>#N/A</v>
      </c>
      <c r="F22" s="54" t="e">
        <f>IF('4.1 Network size and usage'!F22/'Historical population and GDP'!$K19=0,NA(),'4.1 Network size and usage'!F22/'Historical population and GDP'!$K19*1000)</f>
        <v>#N/A</v>
      </c>
      <c r="G22" s="54" t="e">
        <f>IF('4.1 Network size and usage'!G22/'Historical population and GDP'!$K19=0,NA(),'4.1 Network size and usage'!G22/'Historical population and GDP'!$K19*1000)</f>
        <v>#N/A</v>
      </c>
      <c r="H22" s="54" t="e">
        <f>IF('4.1 Network size and usage'!H22/'Historical population and GDP'!$K19=0,NA(),'4.1 Network size and usage'!H22/'Historical population and GDP'!$K19*1000)</f>
        <v>#N/A</v>
      </c>
      <c r="I22" s="54" t="e">
        <f>IF('4.1 Network size and usage'!I22/'Historical population and GDP'!$K19=0,NA(),'4.1 Network size and usage'!I22/'Historical population and GDP'!$K19*1000)</f>
        <v>#N/A</v>
      </c>
      <c r="J22" s="5" t="e">
        <f>IF('4.1 Network size and usage'!J22/'Historical population and GDP'!$K19=0,NA(),'4.1 Network size and usage'!J22/'Historical population and GDP'!$K19*1000000000)</f>
        <v>#N/A</v>
      </c>
      <c r="K22" s="5" t="e">
        <f>IF('4.1 Network size and usage'!K22/'Historical population and GDP'!$K19=0,NA(),'4.1 Network size and usage'!K22/'Historical population and GDP'!$K19*1000000)</f>
        <v>#N/A</v>
      </c>
      <c r="L22" s="54">
        <f>IF('4.1 Network size and usage'!L22/'Historical population and GDP'!$K19=0,NA(),'4.1 Network size and usage'!L22/'Historical population and GDP'!$K19*1000)</f>
        <v>3.6928310066052967</v>
      </c>
      <c r="M22" s="54" t="e">
        <f>IF('4.1 Network size and usage'!M22/'Historical population and GDP'!$K19=0,NA(),'4.1 Network size and usage'!M22/'Historical population and GDP'!$K19*1000)</f>
        <v>#N/A</v>
      </c>
      <c r="N22" s="54" t="e">
        <f>IF('4.1 Network size and usage'!N22/'Historical population and GDP'!$K19=0,NA(),'4.1 Network size and usage'!N22/'Historical population and GDP'!$K19*1000)</f>
        <v>#N/A</v>
      </c>
      <c r="O22" s="54" t="e">
        <f>IF('4.1 Network size and usage'!O22/'Historical population and GDP'!$K19=0,NA(),'4.1 Network size and usage'!O22/'Historical population and GDP'!$K19*1000)</f>
        <v>#N/A</v>
      </c>
      <c r="P22" s="54" t="e">
        <f>IF('4.1 Network size and usage'!P22/'Historical population and GDP'!$K19=0,NA(),'4.1 Network size and usage'!P22/'Historical population and GDP'!$K19*1000)</f>
        <v>#N/A</v>
      </c>
      <c r="Q22" s="54" t="e">
        <f>IF('4.1 Network size and usage'!Q22/'Historical population and GDP'!$K19=0,NA(),'4.1 Network size and usage'!Q22/'Historical population and GDP'!$K19*1000)</f>
        <v>#N/A</v>
      </c>
      <c r="R22" s="55" t="e">
        <f>IF('4.1 Network size and usage'!R22=0,NA(),'5.4 Water and waste'!AB22)</f>
        <v>#N/A</v>
      </c>
      <c r="S22" s="55" t="e">
        <f>IF('4.1 Network size and usage'!S22=0,NA(),'5.4 Water and waste'!AC22)</f>
        <v>#N/A</v>
      </c>
      <c r="T22" s="54">
        <f>IF('4.1 Network size and usage'!T22/'Historical population and GDP'!$K19=0,NA(),'4.1 Network size and usage'!T22/'Historical population and GDP'!$K19*1000)</f>
        <v>10.739895334396493</v>
      </c>
      <c r="U22" s="54">
        <f>IF('4.1 Network size and usage'!U22/'Historical population and GDP'!$K19=0,NA(),'4.1 Network size and usage'!U22/'Historical population and GDP'!$K19*1000)</f>
        <v>1.7439803750585452</v>
      </c>
      <c r="V22" s="54" t="e">
        <f>IF('4.1 Network size and usage'!V22/'Historical population and GDP'!$K19=0,NA(),'4.1 Network size and usage'!V22/'Historical population and GDP'!$K19*1000)</f>
        <v>#N/A</v>
      </c>
      <c r="W22" s="54" t="e">
        <f>IF('4.1 Network size and usage'!W22/'Historical population and GDP'!$K19=0,NA(),'4.1 Network size and usage'!W22/'Historical population and GDP'!$K19*1000)</f>
        <v>#N/A</v>
      </c>
      <c r="X22" s="54" t="e">
        <f>IF('4.1 Network size and usage'!X22/'Historical population and GDP'!$K19=0,NA(),'4.1 Network size and usage'!X22/'Historical population and GDP'!$K19*1000)</f>
        <v>#N/A</v>
      </c>
      <c r="Y22" s="54" t="e">
        <f>IF('4.1 Network size and usage'!Y22/'Historical population and GDP'!$K19=0,NA(),'4.1 Network size and usage'!Y22/'Historical population and GDP'!$K19*1000)</f>
        <v>#N/A</v>
      </c>
      <c r="Z22" s="54" t="e">
        <f>IF('4.1 Network size and usage'!Z22/'Historical population and GDP'!$K19=0,NA(),'4.1 Network size and usage'!Z22/'Historical population and GDP'!$K19*1000)</f>
        <v>#N/A</v>
      </c>
      <c r="AA22" s="54" t="e">
        <f>IF('4.1 Network size and usage'!AA22/'Historical population and GDP'!$K19=0,NA(),'4.1 Network size and usage'!AA22/'Historical population and GDP'!$K19*1000)</f>
        <v>#N/A</v>
      </c>
      <c r="AB22" s="54" t="e">
        <f>IF('4.1 Network size and usage'!AB22/'Historical population and GDP'!$K19=0,NA(),'4.1 Network size and usage'!AB22/'Historical population and GDP'!$K19*1000)</f>
        <v>#N/A</v>
      </c>
      <c r="AC22" s="54" t="e">
        <f>IF('4.1 Network size and usage'!AC22/'Historical population and GDP'!$K19=0,NA(),'4.1 Network size and usage'!AC22/'Historical population and GDP'!$K19*1000)</f>
        <v>#N/A</v>
      </c>
      <c r="AD22" s="54" t="e">
        <f>IF('4.1 Network size and usage'!AD22/'Historical population and GDP'!$K19=0,NA(),'4.1 Network size and usage'!AD22/'Historical population and GDP'!$K19*1000)</f>
        <v>#N/A</v>
      </c>
      <c r="AE22" s="54" t="e">
        <f>IF('4.1 Network size and usage'!AE22/'Historical population and GDP'!$K19=0,NA(),'4.1 Network size and usage'!AE22/'Historical population and GDP'!$K19*1000)</f>
        <v>#N/A</v>
      </c>
      <c r="AF22" s="54" t="e">
        <f>IF('4.1 Network size and usage'!AF22/'Historical population and GDP'!$K19=0,NA(),'4.1 Network size and usage'!AF22/'Historical population and GDP'!$K19*1000)</f>
        <v>#N/A</v>
      </c>
      <c r="AG22" s="54" t="e">
        <f>IF('4.1 Network size and usage'!AG22/'Historical population and GDP'!$K19=0,NA(),'4.1 Network size and usage'!AG22/'Historical population and GDP'!$K19*1000)</f>
        <v>#N/A</v>
      </c>
      <c r="AH22" s="54" t="e">
        <f>IF('4.1 Network size and usage'!AH22/'Historical population and GDP'!$K19=0,NA(),'4.1 Network size and usage'!AH22/'Historical population and GDP'!$K19*1000)</f>
        <v>#N/A</v>
      </c>
      <c r="AI22" s="54" t="e">
        <f>IF('4.1 Network size and usage'!AI22/'Historical population and GDP'!$K19=0,NA(),'4.1 Network size and usage'!AI22/'Historical population and GDP'!$K19*1000)</f>
        <v>#N/A</v>
      </c>
      <c r="AJ22" s="54" t="e">
        <f>IF('4.1 Network size and usage'!AJ22/'Historical population and GDP'!$K19=0,NA(),'4.1 Network size and usage'!AJ22/'Historical population and GDP'!$K19*1000)</f>
        <v>#N/A</v>
      </c>
      <c r="AK22" s="54">
        <f>IF('4.1 Network size and usage'!AK22/'Historical population and GDP'!$K19=0,NA(),'4.1 Network size and usage'!AK22/'Historical population and GDP'!$K19*1000)</f>
        <v>183.54859240496</v>
      </c>
      <c r="AL22" s="54">
        <f>IF('4.1 Network size and usage'!AL22/'Historical population and GDP'!$K19=0,NA(),'4.1 Network size and usage'!AL22/'Historical population and GDP'!$K19*1000)</f>
        <v>4.3426919424172263</v>
      </c>
      <c r="AM22" s="54">
        <f>IF('4.1 Network size and usage'!AM22/'Historical population and GDP'!$K19=0,NA(),'4.1 Network size and usage'!AM22/'Historical population and GDP'!$K19*1000)</f>
        <v>0.68871609533414735</v>
      </c>
      <c r="AN22" s="54" t="e">
        <f>IF('4.1 Network size and usage'!AN22/'Historical population and GDP'!$K19=0,NA(),'4.1 Network size and usage'!AN22/'Historical population and GDP'!$K19*1000)</f>
        <v>#N/A</v>
      </c>
      <c r="AO22" s="50" t="e">
        <f>IF('4.1 Network size and usage'!AO22/'Historical population and GDP'!$K19=0,NA(),'4.1 Network size and usage'!AO22/'Historical population and GDP'!$K19*1000)</f>
        <v>#N/A</v>
      </c>
      <c r="AP22" s="50" t="e">
        <f>IF('4.1 Network size and usage'!AP22/'Historical population and GDP'!$K19=0,NA(),'4.1 Network size and usage'!AP22/'Historical population and GDP'!$K19*1000)</f>
        <v>#N/A</v>
      </c>
      <c r="AQ22" s="50" t="e">
        <f>IF('4.1 Network size and usage'!AQ22/'Historical population and GDP'!$K19=0,NA(),'4.1 Network size and usage'!AQ22/'Historical population and GDP'!$K19*1000)</f>
        <v>#N/A</v>
      </c>
      <c r="AR22" s="54" t="e">
        <f>IF('4.1 Network size and usage'!AR22/'Historical population and GDP'!$K19=0,NA(),'4.1 Network size and usage'!AR22/'Historical population and GDP'!$K19*1000)</f>
        <v>#N/A</v>
      </c>
      <c r="AS22" s="54" t="e">
        <f>IF('4.1 Network size and usage'!AS22/'Historical population and GDP'!$K19=0,NA(),'4.1 Network size and usage'!AS22/'Historical population and GDP'!$K19*1000)</f>
        <v>#N/A</v>
      </c>
      <c r="AT22" s="54">
        <f>IF('4.1 Network size and usage'!AT22/'Historical population and GDP'!$K19=0,NA(),'4.1 Network size and usage'!AT22/'Historical population and GDP'!$K19*1000)</f>
        <v>0.92047974555399181</v>
      </c>
      <c r="AU22" s="54" t="e">
        <f>IF('4.1 Network size and usage'!AU22/'Historical population and GDP'!$K19=0,NA(),'4.1 Network size and usage'!AU22/'Historical population and GDP'!$K19*1000)</f>
        <v>#N/A</v>
      </c>
      <c r="AV22" s="54" t="e">
        <f>IF('4.1 Network size and usage'!AV22/'Historical population and GDP'!$K19=0,NA(),'4.1 Network size and usage'!AV22/'Historical population and GDP'!$K19*1000)</f>
        <v>#N/A</v>
      </c>
      <c r="AX22" s="3"/>
    </row>
    <row r="23" spans="1:50">
      <c r="A23" s="4">
        <f t="shared" si="0"/>
        <v>1885</v>
      </c>
      <c r="B23" s="54" t="e">
        <f>IF('4.1 Network size and usage'!B23/'Historical population and GDP'!$K20=0,NA(),'4.1 Network size and usage'!B23/'Historical population and GDP'!$K20*1000)</f>
        <v>#N/A</v>
      </c>
      <c r="C23" s="54" t="e">
        <f>IF('4.1 Network size and usage'!C23/'Historical population and GDP'!$K20=0,NA(),'4.1 Network size and usage'!C23/'Historical population and GDP'!$K20*1000)</f>
        <v>#N/A</v>
      </c>
      <c r="D23" s="54" t="e">
        <f>IF('4.1 Network size and usage'!D23/'Historical population and GDP'!$K20=0,NA(),'4.1 Network size and usage'!D23/'Historical population and GDP'!$K20*1000)</f>
        <v>#N/A</v>
      </c>
      <c r="E23" s="54" t="e">
        <f>IF('4.1 Network size and usage'!E23/'Historical population and GDP'!$K20=0,NA(),'4.1 Network size and usage'!E23/'Historical population and GDP'!$K20*1000)</f>
        <v>#N/A</v>
      </c>
      <c r="F23" s="54" t="e">
        <f>IF('4.1 Network size and usage'!F23/'Historical population and GDP'!$K20=0,NA(),'4.1 Network size and usage'!F23/'Historical population and GDP'!$K20*1000)</f>
        <v>#N/A</v>
      </c>
      <c r="G23" s="54" t="e">
        <f>IF('4.1 Network size and usage'!G23/'Historical population and GDP'!$K20=0,NA(),'4.1 Network size and usage'!G23/'Historical population and GDP'!$K20*1000)</f>
        <v>#N/A</v>
      </c>
      <c r="H23" s="54" t="e">
        <f>IF('4.1 Network size and usage'!H23/'Historical population and GDP'!$K20=0,NA(),'4.1 Network size and usage'!H23/'Historical population and GDP'!$K20*1000)</f>
        <v>#N/A</v>
      </c>
      <c r="I23" s="54" t="e">
        <f>IF('4.1 Network size and usage'!I23/'Historical population and GDP'!$K20=0,NA(),'4.1 Network size and usage'!I23/'Historical population and GDP'!$K20*1000)</f>
        <v>#N/A</v>
      </c>
      <c r="J23" s="5" t="e">
        <f>IF('4.1 Network size and usage'!J23/'Historical population and GDP'!$K20=0,NA(),'4.1 Network size and usage'!J23/'Historical population and GDP'!$K20*1000000000)</f>
        <v>#N/A</v>
      </c>
      <c r="K23" s="5" t="e">
        <f>IF('4.1 Network size and usage'!K23/'Historical population and GDP'!$K20=0,NA(),'4.1 Network size and usage'!K23/'Historical population and GDP'!$K20*1000000)</f>
        <v>#N/A</v>
      </c>
      <c r="L23" s="54">
        <f>IF('4.1 Network size and usage'!L23/'Historical population and GDP'!$K20=0,NA(),'4.1 Network size and usage'!L23/'Historical population and GDP'!$K20*1000)</f>
        <v>3.8381966413692878</v>
      </c>
      <c r="M23" s="54" t="e">
        <f>IF('4.1 Network size and usage'!M23/'Historical population and GDP'!$K20=0,NA(),'4.1 Network size and usage'!M23/'Historical population and GDP'!$K20*1000)</f>
        <v>#N/A</v>
      </c>
      <c r="N23" s="54" t="e">
        <f>IF('4.1 Network size and usage'!N23/'Historical population and GDP'!$K20=0,NA(),'4.1 Network size and usage'!N23/'Historical population and GDP'!$K20*1000)</f>
        <v>#N/A</v>
      </c>
      <c r="O23" s="54" t="e">
        <f>IF('4.1 Network size and usage'!O23/'Historical population and GDP'!$K20=0,NA(),'4.1 Network size and usage'!O23/'Historical population and GDP'!$K20*1000)</f>
        <v>#N/A</v>
      </c>
      <c r="P23" s="54" t="e">
        <f>IF('4.1 Network size and usage'!P23/'Historical population and GDP'!$K20=0,NA(),'4.1 Network size and usage'!P23/'Historical population and GDP'!$K20*1000)</f>
        <v>#N/A</v>
      </c>
      <c r="Q23" s="54" t="e">
        <f>IF('4.1 Network size and usage'!Q23/'Historical population and GDP'!$K20=0,NA(),'4.1 Network size and usage'!Q23/'Historical population and GDP'!$K20*1000)</f>
        <v>#N/A</v>
      </c>
      <c r="R23" s="55" t="e">
        <f>IF('4.1 Network size and usage'!R23=0,NA(),'5.4 Water and waste'!AB23)</f>
        <v>#N/A</v>
      </c>
      <c r="S23" s="55" t="e">
        <f>IF('4.1 Network size and usage'!S23=0,NA(),'5.4 Water and waste'!AC23)</f>
        <v>#N/A</v>
      </c>
      <c r="T23" s="54">
        <f>IF('4.1 Network size and usage'!T23/'Historical population and GDP'!$K20=0,NA(),'4.1 Network size and usage'!T23/'Historical population and GDP'!$K20*1000)</f>
        <v>11.174167608590343</v>
      </c>
      <c r="U23" s="54">
        <f>IF('4.1 Network size and usage'!U23/'Historical population and GDP'!$K20=0,NA(),'4.1 Network size and usage'!U23/'Historical population and GDP'!$K20*1000)</f>
        <v>2.1213466817374456</v>
      </c>
      <c r="V23" s="54" t="e">
        <f>IF('4.1 Network size and usage'!V23/'Historical population and GDP'!$K20=0,NA(),'4.1 Network size and usage'!V23/'Historical population and GDP'!$K20*1000)</f>
        <v>#N/A</v>
      </c>
      <c r="W23" s="54" t="e">
        <f>IF('4.1 Network size and usage'!W23/'Historical population and GDP'!$K20=0,NA(),'4.1 Network size and usage'!W23/'Historical population and GDP'!$K20*1000)</f>
        <v>#N/A</v>
      </c>
      <c r="X23" s="54" t="e">
        <f>IF('4.1 Network size and usage'!X23/'Historical population and GDP'!$K20=0,NA(),'4.1 Network size and usage'!X23/'Historical population and GDP'!$K20*1000)</f>
        <v>#N/A</v>
      </c>
      <c r="Y23" s="54" t="e">
        <f>IF('4.1 Network size and usage'!Y23/'Historical population and GDP'!$K20=0,NA(),'4.1 Network size and usage'!Y23/'Historical population and GDP'!$K20*1000)</f>
        <v>#N/A</v>
      </c>
      <c r="Z23" s="54" t="e">
        <f>IF('4.1 Network size and usage'!Z23/'Historical population and GDP'!$K20=0,NA(),'4.1 Network size and usage'!Z23/'Historical population and GDP'!$K20*1000)</f>
        <v>#N/A</v>
      </c>
      <c r="AA23" s="54" t="e">
        <f>IF('4.1 Network size and usage'!AA23/'Historical population and GDP'!$K20=0,NA(),'4.1 Network size and usage'!AA23/'Historical population and GDP'!$K20*1000)</f>
        <v>#N/A</v>
      </c>
      <c r="AB23" s="54" t="e">
        <f>IF('4.1 Network size and usage'!AB23/'Historical population and GDP'!$K20=0,NA(),'4.1 Network size and usage'!AB23/'Historical population and GDP'!$K20*1000)</f>
        <v>#N/A</v>
      </c>
      <c r="AC23" s="54" t="e">
        <f>IF('4.1 Network size and usage'!AC23/'Historical population and GDP'!$K20=0,NA(),'4.1 Network size and usage'!AC23/'Historical population and GDP'!$K20*1000)</f>
        <v>#N/A</v>
      </c>
      <c r="AD23" s="54" t="e">
        <f>IF('4.1 Network size and usage'!AD23/'Historical population and GDP'!$K20=0,NA(),'4.1 Network size and usage'!AD23/'Historical population and GDP'!$K20*1000)</f>
        <v>#N/A</v>
      </c>
      <c r="AE23" s="54" t="e">
        <f>IF('4.1 Network size and usage'!AE23/'Historical population and GDP'!$K20=0,NA(),'4.1 Network size and usage'!AE23/'Historical population and GDP'!$K20*1000)</f>
        <v>#N/A</v>
      </c>
      <c r="AF23" s="54" t="e">
        <f>IF('4.1 Network size and usage'!AF23/'Historical population and GDP'!$K20=0,NA(),'4.1 Network size and usage'!AF23/'Historical population and GDP'!$K20*1000)</f>
        <v>#N/A</v>
      </c>
      <c r="AG23" s="54" t="e">
        <f>IF('4.1 Network size and usage'!AG23/'Historical population and GDP'!$K20=0,NA(),'4.1 Network size and usage'!AG23/'Historical population and GDP'!$K20*1000)</f>
        <v>#N/A</v>
      </c>
      <c r="AH23" s="54" t="e">
        <f>IF('4.1 Network size and usage'!AH23/'Historical population and GDP'!$K20=0,NA(),'4.1 Network size and usage'!AH23/'Historical population and GDP'!$K20*1000)</f>
        <v>#N/A</v>
      </c>
      <c r="AI23" s="54" t="e">
        <f>IF('4.1 Network size and usage'!AI23/'Historical population and GDP'!$K20=0,NA(),'4.1 Network size and usage'!AI23/'Historical population and GDP'!$K20*1000)</f>
        <v>#N/A</v>
      </c>
      <c r="AJ23" s="54" t="e">
        <f>IF('4.1 Network size and usage'!AJ23/'Historical population and GDP'!$K20=0,NA(),'4.1 Network size and usage'!AJ23/'Historical population and GDP'!$K20*1000)</f>
        <v>#N/A</v>
      </c>
      <c r="AK23" s="54">
        <f>IF('4.1 Network size and usage'!AK23/'Historical population and GDP'!$K20=0,NA(),'4.1 Network size and usage'!AK23/'Historical population and GDP'!$K20*1000)</f>
        <v>188.20765380268045</v>
      </c>
      <c r="AL23" s="54">
        <f>IF('4.1 Network size and usage'!AL23/'Historical population and GDP'!$K20=0,NA(),'4.1 Network size and usage'!AL23/'Historical population and GDP'!$K20*1000)</f>
        <v>4.2935572420474735</v>
      </c>
      <c r="AM23" s="54">
        <f>IF('4.1 Network size and usage'!AM23/'Historical population and GDP'!$K20=0,NA(),'4.1 Network size and usage'!AM23/'Historical population and GDP'!$K20*1000)</f>
        <v>0.71370902632003874</v>
      </c>
      <c r="AN23" s="54" t="e">
        <f>IF('4.1 Network size and usage'!AN23/'Historical population and GDP'!$K20=0,NA(),'4.1 Network size and usage'!AN23/'Historical population and GDP'!$K20*1000)</f>
        <v>#N/A</v>
      </c>
      <c r="AO23" s="50" t="e">
        <f>IF('4.1 Network size and usage'!AO23/'Historical population and GDP'!$K20=0,NA(),'4.1 Network size and usage'!AO23/'Historical population and GDP'!$K20*1000)</f>
        <v>#N/A</v>
      </c>
      <c r="AP23" s="50" t="e">
        <f>IF('4.1 Network size and usage'!AP23/'Historical population and GDP'!$K20=0,NA(),'4.1 Network size and usage'!AP23/'Historical population and GDP'!$K20*1000)</f>
        <v>#N/A</v>
      </c>
      <c r="AQ23" s="50" t="e">
        <f>IF('4.1 Network size and usage'!AQ23/'Historical population and GDP'!$K20=0,NA(),'4.1 Network size and usage'!AQ23/'Historical population and GDP'!$K20*1000)</f>
        <v>#N/A</v>
      </c>
      <c r="AR23" s="54" t="e">
        <f>IF('4.1 Network size and usage'!AR23/'Historical population and GDP'!$K20=0,NA(),'4.1 Network size and usage'!AR23/'Historical population and GDP'!$K20*1000)</f>
        <v>#N/A</v>
      </c>
      <c r="AS23" s="54" t="e">
        <f>IF('4.1 Network size and usage'!AS23/'Historical population and GDP'!$K20=0,NA(),'4.1 Network size and usage'!AS23/'Historical population and GDP'!$K20*1000)</f>
        <v>#N/A</v>
      </c>
      <c r="AT23" s="54">
        <f>IF('4.1 Network size and usage'!AT23/'Historical population and GDP'!$K20=0,NA(),'4.1 Network size and usage'!AT23/'Historical population and GDP'!$K20*1000)</f>
        <v>0.85741966736638142</v>
      </c>
      <c r="AU23" s="54" t="e">
        <f>IF('4.1 Network size and usage'!AU23/'Historical population and GDP'!$K20=0,NA(),'4.1 Network size and usage'!AU23/'Historical population and GDP'!$K20*1000)</f>
        <v>#N/A</v>
      </c>
      <c r="AV23" s="54" t="e">
        <f>IF('4.1 Network size and usage'!AV23/'Historical population and GDP'!$K20=0,NA(),'4.1 Network size and usage'!AV23/'Historical population and GDP'!$K20*1000)</f>
        <v>#N/A</v>
      </c>
      <c r="AX23" s="3"/>
    </row>
    <row r="24" spans="1:50">
      <c r="A24" s="4">
        <f t="shared" si="0"/>
        <v>1886</v>
      </c>
      <c r="B24" s="54" t="e">
        <f>IF('4.1 Network size and usage'!B24/'Historical population and GDP'!$K21=0,NA(),'4.1 Network size and usage'!B24/'Historical population and GDP'!$K21*1000)</f>
        <v>#N/A</v>
      </c>
      <c r="C24" s="54" t="e">
        <f>IF('4.1 Network size and usage'!C24/'Historical population and GDP'!$K21=0,NA(),'4.1 Network size and usage'!C24/'Historical population and GDP'!$K21*1000)</f>
        <v>#N/A</v>
      </c>
      <c r="D24" s="54" t="e">
        <f>IF('4.1 Network size and usage'!D24/'Historical population and GDP'!$K21=0,NA(),'4.1 Network size and usage'!D24/'Historical population and GDP'!$K21*1000)</f>
        <v>#N/A</v>
      </c>
      <c r="E24" s="54" t="e">
        <f>IF('4.1 Network size and usage'!E24/'Historical population and GDP'!$K21=0,NA(),'4.1 Network size and usage'!E24/'Historical population and GDP'!$K21*1000)</f>
        <v>#N/A</v>
      </c>
      <c r="F24" s="54" t="e">
        <f>IF('4.1 Network size and usage'!F24/'Historical population and GDP'!$K21=0,NA(),'4.1 Network size and usage'!F24/'Historical population and GDP'!$K21*1000)</f>
        <v>#N/A</v>
      </c>
      <c r="G24" s="54" t="e">
        <f>IF('4.1 Network size and usage'!G24/'Historical population and GDP'!$K21=0,NA(),'4.1 Network size and usage'!G24/'Historical population and GDP'!$K21*1000)</f>
        <v>#N/A</v>
      </c>
      <c r="H24" s="54" t="e">
        <f>IF('4.1 Network size and usage'!H24/'Historical population and GDP'!$K21=0,NA(),'4.1 Network size and usage'!H24/'Historical population and GDP'!$K21*1000)</f>
        <v>#N/A</v>
      </c>
      <c r="I24" s="54" t="e">
        <f>IF('4.1 Network size and usage'!I24/'Historical population and GDP'!$K21=0,NA(),'4.1 Network size and usage'!I24/'Historical population and GDP'!$K21*1000)</f>
        <v>#N/A</v>
      </c>
      <c r="J24" s="5" t="e">
        <f>IF('4.1 Network size and usage'!J24/'Historical population and GDP'!$K21=0,NA(),'4.1 Network size and usage'!J24/'Historical population and GDP'!$K21*1000000000)</f>
        <v>#N/A</v>
      </c>
      <c r="K24" s="5" t="e">
        <f>IF('4.1 Network size and usage'!K24/'Historical population and GDP'!$K21=0,NA(),'4.1 Network size and usage'!K24/'Historical population and GDP'!$K21*1000000)</f>
        <v>#N/A</v>
      </c>
      <c r="L24" s="54">
        <f>IF('4.1 Network size and usage'!L24/'Historical population and GDP'!$K21=0,NA(),'4.1 Network size and usage'!L24/'Historical population and GDP'!$K21*1000)</f>
        <v>4.1112851124485275</v>
      </c>
      <c r="M24" s="54" t="e">
        <f>IF('4.1 Network size and usage'!M24/'Historical population and GDP'!$K21=0,NA(),'4.1 Network size and usage'!M24/'Historical population and GDP'!$K21*1000)</f>
        <v>#N/A</v>
      </c>
      <c r="N24" s="54" t="e">
        <f>IF('4.1 Network size and usage'!N24/'Historical population and GDP'!$K21=0,NA(),'4.1 Network size and usage'!N24/'Historical population and GDP'!$K21*1000)</f>
        <v>#N/A</v>
      </c>
      <c r="O24" s="54" t="e">
        <f>IF('4.1 Network size and usage'!O24/'Historical population and GDP'!$K21=0,NA(),'4.1 Network size and usage'!O24/'Historical population and GDP'!$K21*1000)</f>
        <v>#N/A</v>
      </c>
      <c r="P24" s="54" t="e">
        <f>IF('4.1 Network size and usage'!P24/'Historical population and GDP'!$K21=0,NA(),'4.1 Network size and usage'!P24/'Historical population and GDP'!$K21*1000)</f>
        <v>#N/A</v>
      </c>
      <c r="Q24" s="54" t="e">
        <f>IF('4.1 Network size and usage'!Q24/'Historical population and GDP'!$K21=0,NA(),'4.1 Network size and usage'!Q24/'Historical population and GDP'!$K21*1000)</f>
        <v>#N/A</v>
      </c>
      <c r="R24" s="55">
        <f>IF('4.1 Network size and usage'!R24=0,NA(),'5.4 Water and waste'!AB24)</f>
        <v>2.2343541923914106E-2</v>
      </c>
      <c r="S24" s="55">
        <f>IF('4.1 Network size and usage'!S24=0,NA(),'5.4 Water and waste'!AC24)</f>
        <v>0.32292357704784302</v>
      </c>
      <c r="T24" s="54">
        <f>IF('4.1 Network size and usage'!T24/'Historical population and GDP'!$K21=0,NA(),'4.1 Network size and usage'!T24/'Historical population and GDP'!$K21*1000)</f>
        <v>11.367843522331327</v>
      </c>
      <c r="U24" s="54">
        <f>IF('4.1 Network size and usage'!U24/'Historical population and GDP'!$K21=0,NA(),'4.1 Network size and usage'!U24/'Historical population and GDP'!$K21*1000)</f>
        <v>2.4809946151409568</v>
      </c>
      <c r="V24" s="54" t="e">
        <f>IF('4.1 Network size and usage'!V24/'Historical population and GDP'!$K21=0,NA(),'4.1 Network size and usage'!V24/'Historical population and GDP'!$K21*1000)</f>
        <v>#N/A</v>
      </c>
      <c r="W24" s="54" t="e">
        <f>IF('4.1 Network size and usage'!W24/'Historical population and GDP'!$K21=0,NA(),'4.1 Network size and usage'!W24/'Historical population and GDP'!$K21*1000)</f>
        <v>#N/A</v>
      </c>
      <c r="X24" s="54" t="e">
        <f>IF('4.1 Network size and usage'!X24/'Historical population and GDP'!$K21=0,NA(),'4.1 Network size and usage'!X24/'Historical population and GDP'!$K21*1000)</f>
        <v>#N/A</v>
      </c>
      <c r="Y24" s="54" t="e">
        <f>IF('4.1 Network size and usage'!Y24/'Historical population and GDP'!$K21=0,NA(),'4.1 Network size and usage'!Y24/'Historical population and GDP'!$K21*1000)</f>
        <v>#N/A</v>
      </c>
      <c r="Z24" s="54" t="e">
        <f>IF('4.1 Network size and usage'!Z24/'Historical population and GDP'!$K21=0,NA(),'4.1 Network size and usage'!Z24/'Historical population and GDP'!$K21*1000)</f>
        <v>#N/A</v>
      </c>
      <c r="AA24" s="54" t="e">
        <f>IF('4.1 Network size and usage'!AA24/'Historical population and GDP'!$K21=0,NA(),'4.1 Network size and usage'!AA24/'Historical population and GDP'!$K21*1000)</f>
        <v>#N/A</v>
      </c>
      <c r="AB24" s="54" t="e">
        <f>IF('4.1 Network size and usage'!AB24/'Historical population and GDP'!$K21=0,NA(),'4.1 Network size and usage'!AB24/'Historical population and GDP'!$K21*1000)</f>
        <v>#N/A</v>
      </c>
      <c r="AC24" s="54" t="e">
        <f>IF('4.1 Network size and usage'!AC24/'Historical population and GDP'!$K21=0,NA(),'4.1 Network size and usage'!AC24/'Historical population and GDP'!$K21*1000)</f>
        <v>#N/A</v>
      </c>
      <c r="AD24" s="54" t="e">
        <f>IF('4.1 Network size and usage'!AD24/'Historical population and GDP'!$K21=0,NA(),'4.1 Network size and usage'!AD24/'Historical population and GDP'!$K21*1000)</f>
        <v>#N/A</v>
      </c>
      <c r="AE24" s="54" t="e">
        <f>IF('4.1 Network size and usage'!AE24/'Historical population and GDP'!$K21=0,NA(),'4.1 Network size and usage'!AE24/'Historical population and GDP'!$K21*1000)</f>
        <v>#N/A</v>
      </c>
      <c r="AF24" s="54" t="e">
        <f>IF('4.1 Network size and usage'!AF24/'Historical population and GDP'!$K21=0,NA(),'4.1 Network size and usage'!AF24/'Historical population and GDP'!$K21*1000)</f>
        <v>#N/A</v>
      </c>
      <c r="AG24" s="54" t="e">
        <f>IF('4.1 Network size and usage'!AG24/'Historical population and GDP'!$K21=0,NA(),'4.1 Network size and usage'!AG24/'Historical population and GDP'!$K21*1000)</f>
        <v>#N/A</v>
      </c>
      <c r="AH24" s="54" t="e">
        <f>IF('4.1 Network size and usage'!AH24/'Historical population and GDP'!$K21=0,NA(),'4.1 Network size and usage'!AH24/'Historical population and GDP'!$K21*1000)</f>
        <v>#N/A</v>
      </c>
      <c r="AI24" s="54" t="e">
        <f>IF('4.1 Network size and usage'!AI24/'Historical population and GDP'!$K21=0,NA(),'4.1 Network size and usage'!AI24/'Historical population and GDP'!$K21*1000)</f>
        <v>#N/A</v>
      </c>
      <c r="AJ24" s="54" t="e">
        <f>IF('4.1 Network size and usage'!AJ24/'Historical population and GDP'!$K21=0,NA(),'4.1 Network size and usage'!AJ24/'Historical population and GDP'!$K21*1000)</f>
        <v>#N/A</v>
      </c>
      <c r="AK24" s="54">
        <f>IF('4.1 Network size and usage'!AK24/'Historical population and GDP'!$K21=0,NA(),'4.1 Network size and usage'!AK24/'Historical population and GDP'!$K21*1000)</f>
        <v>191.90845739626226</v>
      </c>
      <c r="AL24" s="54">
        <f>IF('4.1 Network size and usage'!AL24/'Historical population and GDP'!$K21=0,NA(),'4.1 Network size and usage'!AL24/'Historical population and GDP'!$K21*1000)</f>
        <v>3.7345581248020276</v>
      </c>
      <c r="AM24" s="54">
        <f>IF('4.1 Network size and usage'!AM24/'Historical population and GDP'!$K21=0,NA(),'4.1 Network size and usage'!AM24/'Historical population and GDP'!$K21*1000)</f>
        <v>0.77605321507760527</v>
      </c>
      <c r="AN24" s="54" t="e">
        <f>IF('4.1 Network size and usage'!AN24/'Historical population and GDP'!$K21=0,NA(),'4.1 Network size and usage'!AN24/'Historical population and GDP'!$K21*1000)</f>
        <v>#N/A</v>
      </c>
      <c r="AO24" s="50" t="e">
        <f>IF('4.1 Network size and usage'!AO24/'Historical population and GDP'!$K21=0,NA(),'4.1 Network size and usage'!AO24/'Historical population and GDP'!$K21*1000)</f>
        <v>#N/A</v>
      </c>
      <c r="AP24" s="50" t="e">
        <f>IF('4.1 Network size and usage'!AP24/'Historical population and GDP'!$K21=0,NA(),'4.1 Network size and usage'!AP24/'Historical population and GDP'!$K21*1000)</f>
        <v>#N/A</v>
      </c>
      <c r="AQ24" s="50" t="e">
        <f>IF('4.1 Network size and usage'!AQ24/'Historical population and GDP'!$K21=0,NA(),'4.1 Network size and usage'!AQ24/'Historical population and GDP'!$K21*1000)</f>
        <v>#N/A</v>
      </c>
      <c r="AR24" s="54" t="e">
        <f>IF('4.1 Network size and usage'!AR24/'Historical population and GDP'!$K21=0,NA(),'4.1 Network size and usage'!AR24/'Historical population and GDP'!$K21*1000)</f>
        <v>#N/A</v>
      </c>
      <c r="AS24" s="54" t="e">
        <f>IF('4.1 Network size and usage'!AS24/'Historical population and GDP'!$K21=0,NA(),'4.1 Network size and usage'!AS24/'Historical population and GDP'!$K21*1000)</f>
        <v>#N/A</v>
      </c>
      <c r="AT24" s="54">
        <f>IF('4.1 Network size and usage'!AT24/'Historical population and GDP'!$K21=0,NA(),'4.1 Network size and usage'!AT24/'Historical population and GDP'!$K21*1000)</f>
        <v>0.88375039594551785</v>
      </c>
      <c r="AU24" s="54" t="e">
        <f>IF('4.1 Network size and usage'!AU24/'Historical population and GDP'!$K21=0,NA(),'4.1 Network size and usage'!AU24/'Historical population and GDP'!$K21*1000)</f>
        <v>#N/A</v>
      </c>
      <c r="AV24" s="54" t="e">
        <f>IF('4.1 Network size and usage'!AV24/'Historical population and GDP'!$K21=0,NA(),'4.1 Network size and usage'!AV24/'Historical population and GDP'!$K21*1000)</f>
        <v>#N/A</v>
      </c>
      <c r="AX24" s="3"/>
    </row>
    <row r="25" spans="1:50">
      <c r="A25" s="4">
        <f t="shared" si="0"/>
        <v>1887</v>
      </c>
      <c r="B25" s="54" t="e">
        <f>IF('4.1 Network size and usage'!B25/'Historical population and GDP'!$K22=0,NA(),'4.1 Network size and usage'!B25/'Historical population and GDP'!$K22*1000)</f>
        <v>#N/A</v>
      </c>
      <c r="C25" s="54" t="e">
        <f>IF('4.1 Network size and usage'!C25/'Historical population and GDP'!$K22=0,NA(),'4.1 Network size and usage'!C25/'Historical population and GDP'!$K22*1000)</f>
        <v>#N/A</v>
      </c>
      <c r="D25" s="54" t="e">
        <f>IF('4.1 Network size and usage'!D25/'Historical population and GDP'!$K22=0,NA(),'4.1 Network size and usage'!D25/'Historical population and GDP'!$K22*1000)</f>
        <v>#N/A</v>
      </c>
      <c r="E25" s="54" t="e">
        <f>IF('4.1 Network size and usage'!E25/'Historical population and GDP'!$K22=0,NA(),'4.1 Network size and usage'!E25/'Historical population and GDP'!$K22*1000)</f>
        <v>#N/A</v>
      </c>
      <c r="F25" s="54" t="e">
        <f>IF('4.1 Network size and usage'!F25/'Historical population and GDP'!$K22=0,NA(),'4.1 Network size and usage'!F25/'Historical population and GDP'!$K22*1000)</f>
        <v>#N/A</v>
      </c>
      <c r="G25" s="54" t="e">
        <f>IF('4.1 Network size and usage'!G25/'Historical population and GDP'!$K22=0,NA(),'4.1 Network size and usage'!G25/'Historical population and GDP'!$K22*1000)</f>
        <v>#N/A</v>
      </c>
      <c r="H25" s="54" t="e">
        <f>IF('4.1 Network size and usage'!H25/'Historical population and GDP'!$K22=0,NA(),'4.1 Network size and usage'!H25/'Historical population and GDP'!$K22*1000)</f>
        <v>#N/A</v>
      </c>
      <c r="I25" s="54" t="e">
        <f>IF('4.1 Network size and usage'!I25/'Historical population and GDP'!$K22=0,NA(),'4.1 Network size and usage'!I25/'Historical population and GDP'!$K22*1000)</f>
        <v>#N/A</v>
      </c>
      <c r="J25" s="5" t="e">
        <f>IF('4.1 Network size and usage'!J25/'Historical population and GDP'!$K22=0,NA(),'4.1 Network size and usage'!J25/'Historical population and GDP'!$K22*1000000000)</f>
        <v>#N/A</v>
      </c>
      <c r="K25" s="5" t="e">
        <f>IF('4.1 Network size and usage'!K25/'Historical population and GDP'!$K22=0,NA(),'4.1 Network size and usage'!K25/'Historical population and GDP'!$K22*1000000)</f>
        <v>#N/A</v>
      </c>
      <c r="L25" s="54">
        <f>IF('4.1 Network size and usage'!L25/'Historical population and GDP'!$K22=0,NA(),'4.1 Network size and usage'!L25/'Historical population and GDP'!$K22*1000)</f>
        <v>4.3070357663102437</v>
      </c>
      <c r="M25" s="54" t="e">
        <f>IF('4.1 Network size and usage'!M25/'Historical population and GDP'!$K22=0,NA(),'4.1 Network size and usage'!M25/'Historical population and GDP'!$K22*1000)</f>
        <v>#N/A</v>
      </c>
      <c r="N25" s="54" t="e">
        <f>IF('4.1 Network size and usage'!N25/'Historical population and GDP'!$K22=0,NA(),'4.1 Network size and usage'!N25/'Historical population and GDP'!$K22*1000)</f>
        <v>#N/A</v>
      </c>
      <c r="O25" s="54" t="e">
        <f>IF('4.1 Network size and usage'!O25/'Historical population and GDP'!$K22=0,NA(),'4.1 Network size and usage'!O25/'Historical population and GDP'!$K22*1000)</f>
        <v>#N/A</v>
      </c>
      <c r="P25" s="54" t="e">
        <f>IF('4.1 Network size and usage'!P25/'Historical population and GDP'!$K22=0,NA(),'4.1 Network size and usage'!P25/'Historical population and GDP'!$K22*1000)</f>
        <v>#N/A</v>
      </c>
      <c r="Q25" s="54" t="e">
        <f>IF('4.1 Network size and usage'!Q25/'Historical population and GDP'!$K22=0,NA(),'4.1 Network size and usage'!Q25/'Historical population and GDP'!$K22*1000)</f>
        <v>#N/A</v>
      </c>
      <c r="R25" s="55" t="e">
        <f>IF('4.1 Network size and usage'!R25=0,NA(),'5.4 Water and waste'!AB25)</f>
        <v>#N/A</v>
      </c>
      <c r="S25" s="55" t="e">
        <f>IF('4.1 Network size and usage'!S25=0,NA(),'5.4 Water and waste'!AC25)</f>
        <v>#N/A</v>
      </c>
      <c r="T25" s="54">
        <f>IF('4.1 Network size and usage'!T25/'Historical population and GDP'!$K22=0,NA(),'4.1 Network size and usage'!T25/'Historical population and GDP'!$K22*1000)</f>
        <v>11.447188284518829</v>
      </c>
      <c r="U25" s="54">
        <f>IF('4.1 Network size and usage'!U25/'Historical population and GDP'!$K22=0,NA(),'4.1 Network size and usage'!U25/'Historical population and GDP'!$K22*1000)</f>
        <v>2.8192313652564698</v>
      </c>
      <c r="V25" s="54" t="e">
        <f>IF('4.1 Network size and usage'!V25/'Historical population and GDP'!$K22=0,NA(),'4.1 Network size and usage'!V25/'Historical population and GDP'!$K22*1000)</f>
        <v>#N/A</v>
      </c>
      <c r="W25" s="54" t="e">
        <f>IF('4.1 Network size and usage'!W25/'Historical population and GDP'!$K22=0,NA(),'4.1 Network size and usage'!W25/'Historical population and GDP'!$K22*1000)</f>
        <v>#N/A</v>
      </c>
      <c r="X25" s="54" t="e">
        <f>IF('4.1 Network size and usage'!X25/'Historical population and GDP'!$K22=0,NA(),'4.1 Network size and usage'!X25/'Historical population and GDP'!$K22*1000)</f>
        <v>#N/A</v>
      </c>
      <c r="Y25" s="54" t="e">
        <f>IF('4.1 Network size and usage'!Y25/'Historical population and GDP'!$K22=0,NA(),'4.1 Network size and usage'!Y25/'Historical population and GDP'!$K22*1000)</f>
        <v>#N/A</v>
      </c>
      <c r="Z25" s="54" t="e">
        <f>IF('4.1 Network size and usage'!Z25/'Historical population and GDP'!$K22=0,NA(),'4.1 Network size and usage'!Z25/'Historical population and GDP'!$K22*1000)</f>
        <v>#N/A</v>
      </c>
      <c r="AA25" s="54" t="e">
        <f>IF('4.1 Network size and usage'!AA25/'Historical population and GDP'!$K22=0,NA(),'4.1 Network size and usage'!AA25/'Historical population and GDP'!$K22*1000)</f>
        <v>#N/A</v>
      </c>
      <c r="AB25" s="54" t="e">
        <f>IF('4.1 Network size and usage'!AB25/'Historical population and GDP'!$K22=0,NA(),'4.1 Network size and usage'!AB25/'Historical population and GDP'!$K22*1000)</f>
        <v>#N/A</v>
      </c>
      <c r="AC25" s="54" t="e">
        <f>IF('4.1 Network size and usage'!AC25/'Historical population and GDP'!$K22=0,NA(),'4.1 Network size and usage'!AC25/'Historical population and GDP'!$K22*1000)</f>
        <v>#N/A</v>
      </c>
      <c r="AD25" s="54" t="e">
        <f>IF('4.1 Network size and usage'!AD25/'Historical population and GDP'!$K22=0,NA(),'4.1 Network size and usage'!AD25/'Historical population and GDP'!$K22*1000)</f>
        <v>#N/A</v>
      </c>
      <c r="AE25" s="54" t="e">
        <f>IF('4.1 Network size and usage'!AE25/'Historical population and GDP'!$K22=0,NA(),'4.1 Network size and usage'!AE25/'Historical population and GDP'!$K22*1000)</f>
        <v>#N/A</v>
      </c>
      <c r="AF25" s="54" t="e">
        <f>IF('4.1 Network size and usage'!AF25/'Historical population and GDP'!$K22=0,NA(),'4.1 Network size and usage'!AF25/'Historical population and GDP'!$K22*1000)</f>
        <v>#N/A</v>
      </c>
      <c r="AG25" s="54" t="e">
        <f>IF('4.1 Network size and usage'!AG25/'Historical population and GDP'!$K22=0,NA(),'4.1 Network size and usage'!AG25/'Historical population and GDP'!$K22*1000)</f>
        <v>#N/A</v>
      </c>
      <c r="AH25" s="54" t="e">
        <f>IF('4.1 Network size and usage'!AH25/'Historical population and GDP'!$K22=0,NA(),'4.1 Network size and usage'!AH25/'Historical population and GDP'!$K22*1000)</f>
        <v>#N/A</v>
      </c>
      <c r="AI25" s="54" t="e">
        <f>IF('4.1 Network size and usage'!AI25/'Historical population and GDP'!$K22=0,NA(),'4.1 Network size and usage'!AI25/'Historical population and GDP'!$K22*1000)</f>
        <v>#N/A</v>
      </c>
      <c r="AJ25" s="54" t="e">
        <f>IF('4.1 Network size and usage'!AJ25/'Historical population and GDP'!$K22=0,NA(),'4.1 Network size and usage'!AJ25/'Historical population and GDP'!$K22*1000)</f>
        <v>#N/A</v>
      </c>
      <c r="AK25" s="54">
        <f>IF('4.1 Network size and usage'!AK25/'Historical population and GDP'!$K22=0,NA(),'4.1 Network size and usage'!AK25/'Historical population and GDP'!$K22*1000)</f>
        <v>196.7565473423214</v>
      </c>
      <c r="AL25" s="54">
        <f>IF('4.1 Network size and usage'!AL25/'Historical population and GDP'!$K22=0,NA(),'4.1 Network size and usage'!AL25/'Historical population and GDP'!$K22*1000)</f>
        <v>3.4743530141019683</v>
      </c>
      <c r="AM25" s="54">
        <f>IF('4.1 Network size and usage'!AM25/'Historical population and GDP'!$K22=0,NA(),'4.1 Network size and usage'!AM25/'Historical population and GDP'!$K22*1000)</f>
        <v>0.91120409112040912</v>
      </c>
      <c r="AN25" s="54" t="e">
        <f>IF('4.1 Network size and usage'!AN25/'Historical population and GDP'!$K22=0,NA(),'4.1 Network size and usage'!AN25/'Historical population and GDP'!$K22*1000)</f>
        <v>#N/A</v>
      </c>
      <c r="AO25" s="50" t="e">
        <f>IF('4.1 Network size and usage'!AO25/'Historical population and GDP'!$K22=0,NA(),'4.1 Network size and usage'!AO25/'Historical population and GDP'!$K22*1000)</f>
        <v>#N/A</v>
      </c>
      <c r="AP25" s="50" t="e">
        <f>IF('4.1 Network size and usage'!AP25/'Historical population and GDP'!$K22=0,NA(),'4.1 Network size and usage'!AP25/'Historical population and GDP'!$K22*1000)</f>
        <v>#N/A</v>
      </c>
      <c r="AQ25" s="50" t="e">
        <f>IF('4.1 Network size and usage'!AQ25/'Historical population and GDP'!$K22=0,NA(),'4.1 Network size and usage'!AQ25/'Historical population and GDP'!$K22*1000)</f>
        <v>#N/A</v>
      </c>
      <c r="AR25" s="54" t="e">
        <f>IF('4.1 Network size and usage'!AR25/'Historical population and GDP'!$K22=0,NA(),'4.1 Network size and usage'!AR25/'Historical population and GDP'!$K22*1000)</f>
        <v>#N/A</v>
      </c>
      <c r="AS25" s="54" t="e">
        <f>IF('4.1 Network size and usage'!AS25/'Historical population and GDP'!$K22=0,NA(),'4.1 Network size and usage'!AS25/'Historical population and GDP'!$K22*1000)</f>
        <v>#N/A</v>
      </c>
      <c r="AT25" s="54">
        <f>IF('4.1 Network size and usage'!AT25/'Historical population and GDP'!$K22=0,NA(),'4.1 Network size and usage'!AT25/'Historical population and GDP'!$K22*1000)</f>
        <v>0.98093909809390989</v>
      </c>
      <c r="AU25" s="54" t="e">
        <f>IF('4.1 Network size and usage'!AU25/'Historical population and GDP'!$K22=0,NA(),'4.1 Network size and usage'!AU25/'Historical population and GDP'!$K22*1000)</f>
        <v>#N/A</v>
      </c>
      <c r="AV25" s="54" t="e">
        <f>IF('4.1 Network size and usage'!AV25/'Historical population and GDP'!$K22=0,NA(),'4.1 Network size and usage'!AV25/'Historical population and GDP'!$K22*1000)</f>
        <v>#N/A</v>
      </c>
      <c r="AX25" s="3"/>
    </row>
    <row r="26" spans="1:50">
      <c r="A26" s="4">
        <f t="shared" si="0"/>
        <v>1888</v>
      </c>
      <c r="B26" s="54" t="e">
        <f>IF('4.1 Network size and usage'!B26/'Historical population and GDP'!$K23=0,NA(),'4.1 Network size and usage'!B26/'Historical population and GDP'!$K23*1000)</f>
        <v>#N/A</v>
      </c>
      <c r="C26" s="54" t="e">
        <f>IF('4.1 Network size and usage'!C26/'Historical population and GDP'!$K23=0,NA(),'4.1 Network size and usage'!C26/'Historical population and GDP'!$K23*1000)</f>
        <v>#N/A</v>
      </c>
      <c r="D26" s="54" t="e">
        <f>IF('4.1 Network size and usage'!D26/'Historical population and GDP'!$K23=0,NA(),'4.1 Network size and usage'!D26/'Historical population and GDP'!$K23*1000)</f>
        <v>#N/A</v>
      </c>
      <c r="E26" s="54" t="e">
        <f>IF('4.1 Network size and usage'!E26/'Historical population and GDP'!$K23=0,NA(),'4.1 Network size and usage'!E26/'Historical population and GDP'!$K23*1000)</f>
        <v>#N/A</v>
      </c>
      <c r="F26" s="54" t="e">
        <f>IF('4.1 Network size and usage'!F26/'Historical population and GDP'!$K23=0,NA(),'4.1 Network size and usage'!F26/'Historical population and GDP'!$K23*1000)</f>
        <v>#N/A</v>
      </c>
      <c r="G26" s="54" t="e">
        <f>IF('4.1 Network size and usage'!G26/'Historical population and GDP'!$K23=0,NA(),'4.1 Network size and usage'!G26/'Historical population and GDP'!$K23*1000)</f>
        <v>#N/A</v>
      </c>
      <c r="H26" s="54" t="e">
        <f>IF('4.1 Network size and usage'!H26/'Historical population and GDP'!$K23=0,NA(),'4.1 Network size and usage'!H26/'Historical population and GDP'!$K23*1000)</f>
        <v>#N/A</v>
      </c>
      <c r="I26" s="54" t="e">
        <f>IF('4.1 Network size and usage'!I26/'Historical population and GDP'!$K23=0,NA(),'4.1 Network size and usage'!I26/'Historical population and GDP'!$K23*1000)</f>
        <v>#N/A</v>
      </c>
      <c r="J26" s="5" t="e">
        <f>IF('4.1 Network size and usage'!J26/'Historical population and GDP'!$K23=0,NA(),'4.1 Network size and usage'!J26/'Historical population and GDP'!$K23*1000000000)</f>
        <v>#N/A</v>
      </c>
      <c r="K26" s="5" t="e">
        <f>IF('4.1 Network size and usage'!K26/'Historical population and GDP'!$K23=0,NA(),'4.1 Network size and usage'!K26/'Historical population and GDP'!$K23*1000000)</f>
        <v>#N/A</v>
      </c>
      <c r="L26" s="54">
        <f>IF('4.1 Network size and usage'!L26/'Historical population and GDP'!$K23=0,NA(),'4.1 Network size and usage'!L26/'Historical population and GDP'!$K23*1000)</f>
        <v>4.3573382411828119</v>
      </c>
      <c r="M26" s="54" t="e">
        <f>IF('4.1 Network size and usage'!M26/'Historical population and GDP'!$K23=0,NA(),'4.1 Network size and usage'!M26/'Historical population and GDP'!$K23*1000)</f>
        <v>#N/A</v>
      </c>
      <c r="N26" s="54" t="e">
        <f>IF('4.1 Network size and usage'!N26/'Historical population and GDP'!$K23=0,NA(),'4.1 Network size and usage'!N26/'Historical population and GDP'!$K23*1000)</f>
        <v>#N/A</v>
      </c>
      <c r="O26" s="54" t="e">
        <f>IF('4.1 Network size and usage'!O26/'Historical population and GDP'!$K23=0,NA(),'4.1 Network size and usage'!O26/'Historical population and GDP'!$K23*1000)</f>
        <v>#N/A</v>
      </c>
      <c r="P26" s="54" t="e">
        <f>IF('4.1 Network size and usage'!P26/'Historical population and GDP'!$K23=0,NA(),'4.1 Network size and usage'!P26/'Historical population and GDP'!$K23*1000)</f>
        <v>#N/A</v>
      </c>
      <c r="Q26" s="54" t="e">
        <f>IF('4.1 Network size and usage'!Q26/'Historical population and GDP'!$K23=0,NA(),'4.1 Network size and usage'!Q26/'Historical population and GDP'!$K23*1000)</f>
        <v>#N/A</v>
      </c>
      <c r="R26" s="55" t="e">
        <f>IF('4.1 Network size and usage'!R26=0,NA(),'5.4 Water and waste'!AB26)</f>
        <v>#N/A</v>
      </c>
      <c r="S26" s="55" t="e">
        <f>IF('4.1 Network size and usage'!S26=0,NA(),'5.4 Water and waste'!AC26)</f>
        <v>#N/A</v>
      </c>
      <c r="T26" s="54">
        <f>IF('4.1 Network size and usage'!T26/'Historical population and GDP'!$K23=0,NA(),'4.1 Network size and usage'!T26/'Historical population and GDP'!$K23*1000)</f>
        <v>11.649311566302172</v>
      </c>
      <c r="U26" s="54">
        <f>IF('4.1 Network size and usage'!U26/'Historical population and GDP'!$K23=0,NA(),'4.1 Network size and usage'!U26/'Historical population and GDP'!$K23*1000)</f>
        <v>3.1911289080548286</v>
      </c>
      <c r="V26" s="54" t="e">
        <f>IF('4.1 Network size and usage'!V26/'Historical population and GDP'!$K23=0,NA(),'4.1 Network size and usage'!V26/'Historical population and GDP'!$K23*1000)</f>
        <v>#N/A</v>
      </c>
      <c r="W26" s="54" t="e">
        <f>IF('4.1 Network size and usage'!W26/'Historical population and GDP'!$K23=0,NA(),'4.1 Network size and usage'!W26/'Historical population and GDP'!$K23*1000)</f>
        <v>#N/A</v>
      </c>
      <c r="X26" s="54" t="e">
        <f>IF('4.1 Network size and usage'!X26/'Historical population and GDP'!$K23=0,NA(),'4.1 Network size and usage'!X26/'Historical population and GDP'!$K23*1000)</f>
        <v>#N/A</v>
      </c>
      <c r="Y26" s="54" t="e">
        <f>IF('4.1 Network size and usage'!Y26/'Historical population and GDP'!$K23=0,NA(),'4.1 Network size and usage'!Y26/'Historical population and GDP'!$K23*1000)</f>
        <v>#N/A</v>
      </c>
      <c r="Z26" s="54" t="e">
        <f>IF('4.1 Network size and usage'!Z26/'Historical population and GDP'!$K23=0,NA(),'4.1 Network size and usage'!Z26/'Historical population and GDP'!$K23*1000)</f>
        <v>#N/A</v>
      </c>
      <c r="AA26" s="54" t="e">
        <f>IF('4.1 Network size and usage'!AA26/'Historical population and GDP'!$K23=0,NA(),'4.1 Network size and usage'!AA26/'Historical population and GDP'!$K23*1000)</f>
        <v>#N/A</v>
      </c>
      <c r="AB26" s="54" t="e">
        <f>IF('4.1 Network size and usage'!AB26/'Historical population and GDP'!$K23=0,NA(),'4.1 Network size and usage'!AB26/'Historical population and GDP'!$K23*1000)</f>
        <v>#N/A</v>
      </c>
      <c r="AC26" s="54" t="e">
        <f>IF('4.1 Network size and usage'!AC26/'Historical population and GDP'!$K23=0,NA(),'4.1 Network size and usage'!AC26/'Historical population and GDP'!$K23*1000)</f>
        <v>#N/A</v>
      </c>
      <c r="AD26" s="54" t="e">
        <f>IF('4.1 Network size and usage'!AD26/'Historical population and GDP'!$K23=0,NA(),'4.1 Network size and usage'!AD26/'Historical population and GDP'!$K23*1000)</f>
        <v>#N/A</v>
      </c>
      <c r="AE26" s="54" t="e">
        <f>IF('4.1 Network size and usage'!AE26/'Historical population and GDP'!$K23=0,NA(),'4.1 Network size and usage'!AE26/'Historical population and GDP'!$K23*1000)</f>
        <v>#N/A</v>
      </c>
      <c r="AF26" s="54" t="e">
        <f>IF('4.1 Network size and usage'!AF26/'Historical population and GDP'!$K23=0,NA(),'4.1 Network size and usage'!AF26/'Historical population and GDP'!$K23*1000)</f>
        <v>#N/A</v>
      </c>
      <c r="AG26" s="54" t="e">
        <f>IF('4.1 Network size and usage'!AG26/'Historical population and GDP'!$K23=0,NA(),'4.1 Network size and usage'!AG26/'Historical population and GDP'!$K23*1000)</f>
        <v>#N/A</v>
      </c>
      <c r="AH26" s="54" t="e">
        <f>IF('4.1 Network size and usage'!AH26/'Historical population and GDP'!$K23=0,NA(),'4.1 Network size and usage'!AH26/'Historical population and GDP'!$K23*1000)</f>
        <v>#N/A</v>
      </c>
      <c r="AI26" s="54" t="e">
        <f>IF('4.1 Network size and usage'!AI26/'Historical population and GDP'!$K23=0,NA(),'4.1 Network size and usage'!AI26/'Historical population and GDP'!$K23*1000)</f>
        <v>#N/A</v>
      </c>
      <c r="AJ26" s="54" t="e">
        <f>IF('4.1 Network size and usage'!AJ26/'Historical population and GDP'!$K23=0,NA(),'4.1 Network size and usage'!AJ26/'Historical population and GDP'!$K23*1000)</f>
        <v>#N/A</v>
      </c>
      <c r="AK26" s="54">
        <f>IF('4.1 Network size and usage'!AK26/'Historical population and GDP'!$K23=0,NA(),'4.1 Network size and usage'!AK26/'Historical population and GDP'!$K23*1000)</f>
        <v>198.81410750038503</v>
      </c>
      <c r="AL26" s="54">
        <f>IF('4.1 Network size and usage'!AL26/'Historical population and GDP'!$K23=0,NA(),'4.1 Network size and usage'!AL26/'Historical population and GDP'!$K23*1000)</f>
        <v>3.2650546742645927</v>
      </c>
      <c r="AM26" s="54">
        <f>IF('4.1 Network size and usage'!AM26/'Historical population and GDP'!$K23=0,NA(),'4.1 Network size and usage'!AM26/'Historical population and GDP'!$K23*1000)</f>
        <v>1.0195595256430001</v>
      </c>
      <c r="AN26" s="54" t="e">
        <f>IF('4.1 Network size and usage'!AN26/'Historical population and GDP'!$K23=0,NA(),'4.1 Network size and usage'!AN26/'Historical population and GDP'!$K23*1000)</f>
        <v>#N/A</v>
      </c>
      <c r="AO26" s="50" t="e">
        <f>IF('4.1 Network size and usage'!AO26/'Historical population and GDP'!$K23=0,NA(),'4.1 Network size and usage'!AO26/'Historical population and GDP'!$K23*1000)</f>
        <v>#N/A</v>
      </c>
      <c r="AP26" s="50" t="e">
        <f>IF('4.1 Network size and usage'!AP26/'Historical population and GDP'!$K23=0,NA(),'4.1 Network size and usage'!AP26/'Historical population and GDP'!$K23*1000)</f>
        <v>#N/A</v>
      </c>
      <c r="AQ26" s="50" t="e">
        <f>IF('4.1 Network size and usage'!AQ26/'Historical population and GDP'!$K23=0,NA(),'4.1 Network size and usage'!AQ26/'Historical population and GDP'!$K23*1000)</f>
        <v>#N/A</v>
      </c>
      <c r="AR26" s="54" t="e">
        <f>IF('4.1 Network size and usage'!AR26/'Historical population and GDP'!$K23=0,NA(),'4.1 Network size and usage'!AR26/'Historical population and GDP'!$K23*1000)</f>
        <v>#N/A</v>
      </c>
      <c r="AS26" s="54" t="e">
        <f>IF('4.1 Network size and usage'!AS26/'Historical population and GDP'!$K23=0,NA(),'4.1 Network size and usage'!AS26/'Historical population and GDP'!$K23*1000)</f>
        <v>#N/A</v>
      </c>
      <c r="AT26" s="54">
        <f>IF('4.1 Network size and usage'!AT26/'Historical population and GDP'!$K23=0,NA(),'4.1 Network size and usage'!AT26/'Historical population and GDP'!$K23*1000)</f>
        <v>0.93177267826890497</v>
      </c>
      <c r="AU26" s="54" t="e">
        <f>IF('4.1 Network size and usage'!AU26/'Historical population and GDP'!$K23=0,NA(),'4.1 Network size and usage'!AU26/'Historical population and GDP'!$K23*1000)</f>
        <v>#N/A</v>
      </c>
      <c r="AV26" s="54" t="e">
        <f>IF('4.1 Network size and usage'!AV26/'Historical population and GDP'!$K23=0,NA(),'4.1 Network size and usage'!AV26/'Historical population and GDP'!$K23*1000)</f>
        <v>#N/A</v>
      </c>
      <c r="AX26" s="3"/>
    </row>
    <row r="27" spans="1:50">
      <c r="A27" s="4">
        <f t="shared" si="0"/>
        <v>1889</v>
      </c>
      <c r="B27" s="54" t="e">
        <f>IF('4.1 Network size and usage'!B27/'Historical population and GDP'!$K24=0,NA(),'4.1 Network size and usage'!B27/'Historical population and GDP'!$K24*1000)</f>
        <v>#N/A</v>
      </c>
      <c r="C27" s="54" t="e">
        <f>IF('4.1 Network size and usage'!C27/'Historical population and GDP'!$K24=0,NA(),'4.1 Network size and usage'!C27/'Historical population and GDP'!$K24*1000)</f>
        <v>#N/A</v>
      </c>
      <c r="D27" s="54" t="e">
        <f>IF('4.1 Network size and usage'!D27/'Historical population and GDP'!$K24=0,NA(),'4.1 Network size and usage'!D27/'Historical population and GDP'!$K24*1000)</f>
        <v>#N/A</v>
      </c>
      <c r="E27" s="54" t="e">
        <f>IF('4.1 Network size and usage'!E27/'Historical population and GDP'!$K24=0,NA(),'4.1 Network size and usage'!E27/'Historical population and GDP'!$K24*1000)</f>
        <v>#N/A</v>
      </c>
      <c r="F27" s="54" t="e">
        <f>IF('4.1 Network size and usage'!F27/'Historical population and GDP'!$K24=0,NA(),'4.1 Network size and usage'!F27/'Historical population and GDP'!$K24*1000)</f>
        <v>#N/A</v>
      </c>
      <c r="G27" s="54" t="e">
        <f>IF('4.1 Network size and usage'!G27/'Historical population and GDP'!$K24=0,NA(),'4.1 Network size and usage'!G27/'Historical population and GDP'!$K24*1000)</f>
        <v>#N/A</v>
      </c>
      <c r="H27" s="54" t="e">
        <f>IF('4.1 Network size and usage'!H27/'Historical population and GDP'!$K24=0,NA(),'4.1 Network size and usage'!H27/'Historical population and GDP'!$K24*1000)</f>
        <v>#N/A</v>
      </c>
      <c r="I27" s="54" t="e">
        <f>IF('4.1 Network size and usage'!I27/'Historical population and GDP'!$K24=0,NA(),'4.1 Network size and usage'!I27/'Historical population and GDP'!$K24*1000)</f>
        <v>#N/A</v>
      </c>
      <c r="J27" s="5" t="e">
        <f>IF('4.1 Network size and usage'!J27/'Historical population and GDP'!$K24=0,NA(),'4.1 Network size and usage'!J27/'Historical population and GDP'!$K24*1000000000)</f>
        <v>#N/A</v>
      </c>
      <c r="K27" s="5" t="e">
        <f>IF('4.1 Network size and usage'!K27/'Historical population and GDP'!$K24=0,NA(),'4.1 Network size and usage'!K27/'Historical population and GDP'!$K24*1000000)</f>
        <v>#N/A</v>
      </c>
      <c r="L27" s="54">
        <f>IF('4.1 Network size and usage'!L27/'Historical population and GDP'!$K24=0,NA(),'4.1 Network size and usage'!L27/'Historical population and GDP'!$K24*1000)</f>
        <v>4.3461963221884492</v>
      </c>
      <c r="M27" s="54" t="e">
        <f>IF('4.1 Network size and usage'!M27/'Historical population and GDP'!$K24=0,NA(),'4.1 Network size and usage'!M27/'Historical population and GDP'!$K24*1000)</f>
        <v>#N/A</v>
      </c>
      <c r="N27" s="54" t="e">
        <f>IF('4.1 Network size and usage'!N27/'Historical population and GDP'!$K24=0,NA(),'4.1 Network size and usage'!N27/'Historical population and GDP'!$K24*1000)</f>
        <v>#N/A</v>
      </c>
      <c r="O27" s="54" t="e">
        <f>IF('4.1 Network size and usage'!O27/'Historical population and GDP'!$K24=0,NA(),'4.1 Network size and usage'!O27/'Historical population and GDP'!$K24*1000)</f>
        <v>#N/A</v>
      </c>
      <c r="P27" s="54" t="e">
        <f>IF('4.1 Network size and usage'!P27/'Historical population and GDP'!$K24=0,NA(),'4.1 Network size and usage'!P27/'Historical population and GDP'!$K24*1000)</f>
        <v>#N/A</v>
      </c>
      <c r="Q27" s="54" t="e">
        <f>IF('4.1 Network size and usage'!Q27/'Historical population and GDP'!$K24=0,NA(),'4.1 Network size and usage'!Q27/'Historical population and GDP'!$K24*1000)</f>
        <v>#N/A</v>
      </c>
      <c r="R27" s="55" t="e">
        <f>IF('4.1 Network size and usage'!R27=0,NA(),'5.4 Water and waste'!AB27)</f>
        <v>#N/A</v>
      </c>
      <c r="S27" s="55" t="e">
        <f>IF('4.1 Network size and usage'!S27=0,NA(),'5.4 Water and waste'!AC27)</f>
        <v>#N/A</v>
      </c>
      <c r="T27" s="54">
        <f>IF('4.1 Network size and usage'!T27/'Historical population and GDP'!$K24=0,NA(),'4.1 Network size and usage'!T27/'Historical population and GDP'!$K24*1000)</f>
        <v>11.764324316109423</v>
      </c>
      <c r="U27" s="54">
        <f>IF('4.1 Network size and usage'!U27/'Historical population and GDP'!$K24=0,NA(),'4.1 Network size and usage'!U27/'Historical population and GDP'!$K24*1000)</f>
        <v>3.5330547112462005</v>
      </c>
      <c r="V27" s="54" t="e">
        <f>IF('4.1 Network size and usage'!V27/'Historical population and GDP'!$K24=0,NA(),'4.1 Network size and usage'!V27/'Historical population and GDP'!$K24*1000)</f>
        <v>#N/A</v>
      </c>
      <c r="W27" s="54" t="e">
        <f>IF('4.1 Network size and usage'!W27/'Historical population and GDP'!$K24=0,NA(),'4.1 Network size and usage'!W27/'Historical population and GDP'!$K24*1000)</f>
        <v>#N/A</v>
      </c>
      <c r="X27" s="54" t="e">
        <f>IF('4.1 Network size and usage'!X27/'Historical population and GDP'!$K24=0,NA(),'4.1 Network size and usage'!X27/'Historical population and GDP'!$K24*1000)</f>
        <v>#N/A</v>
      </c>
      <c r="Y27" s="54" t="e">
        <f>IF('4.1 Network size and usage'!Y27/'Historical population and GDP'!$K24=0,NA(),'4.1 Network size and usage'!Y27/'Historical population and GDP'!$K24*1000)</f>
        <v>#N/A</v>
      </c>
      <c r="Z27" s="54" t="e">
        <f>IF('4.1 Network size and usage'!Z27/'Historical population and GDP'!$K24=0,NA(),'4.1 Network size and usage'!Z27/'Historical population and GDP'!$K24*1000)</f>
        <v>#N/A</v>
      </c>
      <c r="AA27" s="54" t="e">
        <f>IF('4.1 Network size and usage'!AA27/'Historical population and GDP'!$K24=0,NA(),'4.1 Network size and usage'!AA27/'Historical population and GDP'!$K24*1000)</f>
        <v>#N/A</v>
      </c>
      <c r="AB27" s="54" t="e">
        <f>IF('4.1 Network size and usage'!AB27/'Historical population and GDP'!$K24=0,NA(),'4.1 Network size and usage'!AB27/'Historical population and GDP'!$K24*1000)</f>
        <v>#N/A</v>
      </c>
      <c r="AC27" s="54" t="e">
        <f>IF('4.1 Network size and usage'!AC27/'Historical population and GDP'!$K24=0,NA(),'4.1 Network size and usage'!AC27/'Historical population and GDP'!$K24*1000)</f>
        <v>#N/A</v>
      </c>
      <c r="AD27" s="54" t="e">
        <f>IF('4.1 Network size and usage'!AD27/'Historical population and GDP'!$K24=0,NA(),'4.1 Network size and usage'!AD27/'Historical population and GDP'!$K24*1000)</f>
        <v>#N/A</v>
      </c>
      <c r="AE27" s="54" t="e">
        <f>IF('4.1 Network size and usage'!AE27/'Historical population and GDP'!$K24=0,NA(),'4.1 Network size and usage'!AE27/'Historical population and GDP'!$K24*1000)</f>
        <v>#N/A</v>
      </c>
      <c r="AF27" s="54" t="e">
        <f>IF('4.1 Network size and usage'!AF27/'Historical population and GDP'!$K24=0,NA(),'4.1 Network size and usage'!AF27/'Historical population and GDP'!$K24*1000)</f>
        <v>#N/A</v>
      </c>
      <c r="AG27" s="54" t="e">
        <f>IF('4.1 Network size and usage'!AG27/'Historical population and GDP'!$K24=0,NA(),'4.1 Network size and usage'!AG27/'Historical population and GDP'!$K24*1000)</f>
        <v>#N/A</v>
      </c>
      <c r="AH27" s="54" t="e">
        <f>IF('4.1 Network size and usage'!AH27/'Historical population and GDP'!$K24=0,NA(),'4.1 Network size and usage'!AH27/'Historical population and GDP'!$K24*1000)</f>
        <v>#N/A</v>
      </c>
      <c r="AI27" s="54" t="e">
        <f>IF('4.1 Network size and usage'!AI27/'Historical population and GDP'!$K24=0,NA(),'4.1 Network size and usage'!AI27/'Historical population and GDP'!$K24*1000)</f>
        <v>#N/A</v>
      </c>
      <c r="AJ27" s="54" t="e">
        <f>IF('4.1 Network size and usage'!AJ27/'Historical population and GDP'!$K24=0,NA(),'4.1 Network size and usage'!AJ27/'Historical population and GDP'!$K24*1000)</f>
        <v>#N/A</v>
      </c>
      <c r="AK27" s="54">
        <f>IF('4.1 Network size and usage'!AK27/'Historical population and GDP'!$K24=0,NA(),'4.1 Network size and usage'!AK27/'Historical population and GDP'!$K24*1000)</f>
        <v>199.74772036474164</v>
      </c>
      <c r="AL27" s="54">
        <f>IF('4.1 Network size and usage'!AL27/'Historical population and GDP'!$K24=0,NA(),'4.1 Network size and usage'!AL27/'Historical population and GDP'!$K24*1000)</f>
        <v>3.2629179331306992</v>
      </c>
      <c r="AM27" s="54">
        <f>IF('4.1 Network size and usage'!AM27/'Historical population and GDP'!$K24=0,NA(),'4.1 Network size and usage'!AM27/'Historical population and GDP'!$K24*1000)</f>
        <v>0.8936170212765957</v>
      </c>
      <c r="AN27" s="54" t="e">
        <f>IF('4.1 Network size and usage'!AN27/'Historical population and GDP'!$K24=0,NA(),'4.1 Network size and usage'!AN27/'Historical population and GDP'!$K24*1000)</f>
        <v>#N/A</v>
      </c>
      <c r="AO27" s="50" t="e">
        <f>IF('4.1 Network size and usage'!AO27/'Historical population and GDP'!$K24=0,NA(),'4.1 Network size and usage'!AO27/'Historical population and GDP'!$K24*1000)</f>
        <v>#N/A</v>
      </c>
      <c r="AP27" s="50" t="e">
        <f>IF('4.1 Network size and usage'!AP27/'Historical population and GDP'!$K24=0,NA(),'4.1 Network size and usage'!AP27/'Historical population and GDP'!$K24*1000)</f>
        <v>#N/A</v>
      </c>
      <c r="AQ27" s="50" t="e">
        <f>IF('4.1 Network size and usage'!AQ27/'Historical population and GDP'!$K24=0,NA(),'4.1 Network size and usage'!AQ27/'Historical population and GDP'!$K24*1000)</f>
        <v>#N/A</v>
      </c>
      <c r="AR27" s="54" t="e">
        <f>IF('4.1 Network size and usage'!AR27/'Historical population and GDP'!$K24=0,NA(),'4.1 Network size and usage'!AR27/'Historical population and GDP'!$K24*1000)</f>
        <v>#N/A</v>
      </c>
      <c r="AS27" s="54" t="e">
        <f>IF('4.1 Network size and usage'!AS27/'Historical population and GDP'!$K24=0,NA(),'4.1 Network size and usage'!AS27/'Historical population and GDP'!$K24*1000)</f>
        <v>#N/A</v>
      </c>
      <c r="AT27" s="54">
        <f>IF('4.1 Network size and usage'!AT27/'Historical population and GDP'!$K24=0,NA(),'4.1 Network size and usage'!AT27/'Historical population and GDP'!$K24*1000)</f>
        <v>0.9285714285714286</v>
      </c>
      <c r="AU27" s="54" t="e">
        <f>IF('4.1 Network size and usage'!AU27/'Historical population and GDP'!$K24=0,NA(),'4.1 Network size and usage'!AU27/'Historical population and GDP'!$K24*1000)</f>
        <v>#N/A</v>
      </c>
      <c r="AV27" s="54" t="e">
        <f>IF('4.1 Network size and usage'!AV27/'Historical population and GDP'!$K24=0,NA(),'4.1 Network size and usage'!AV27/'Historical population and GDP'!$K24*1000)</f>
        <v>#N/A</v>
      </c>
      <c r="AX27" s="3"/>
    </row>
    <row r="28" spans="1:50">
      <c r="A28" s="4">
        <f t="shared" si="0"/>
        <v>1890</v>
      </c>
      <c r="B28" s="54" t="e">
        <f>IF('4.1 Network size and usage'!B28/'Historical population and GDP'!$K25=0,NA(),'4.1 Network size and usage'!B28/'Historical population and GDP'!$K25*1000)</f>
        <v>#N/A</v>
      </c>
      <c r="C28" s="54" t="e">
        <f>IF('4.1 Network size and usage'!C28/'Historical population and GDP'!$K25=0,NA(),'4.1 Network size and usage'!C28/'Historical population and GDP'!$K25*1000)</f>
        <v>#N/A</v>
      </c>
      <c r="D28" s="54" t="e">
        <f>IF('4.1 Network size and usage'!D28/'Historical population and GDP'!$K25=0,NA(),'4.1 Network size and usage'!D28/'Historical population and GDP'!$K25*1000)</f>
        <v>#N/A</v>
      </c>
      <c r="E28" s="54" t="e">
        <f>IF('4.1 Network size and usage'!E28/'Historical population and GDP'!$K25=0,NA(),'4.1 Network size and usage'!E28/'Historical population and GDP'!$K25*1000)</f>
        <v>#N/A</v>
      </c>
      <c r="F28" s="54" t="e">
        <f>IF('4.1 Network size and usage'!F28/'Historical population and GDP'!$K25=0,NA(),'4.1 Network size and usage'!F28/'Historical population and GDP'!$K25*1000)</f>
        <v>#N/A</v>
      </c>
      <c r="G28" s="54" t="e">
        <f>IF('4.1 Network size and usage'!G28/'Historical population and GDP'!$K25=0,NA(),'4.1 Network size and usage'!G28/'Historical population and GDP'!$K25*1000)</f>
        <v>#N/A</v>
      </c>
      <c r="H28" s="54" t="e">
        <f>IF('4.1 Network size and usage'!H28/'Historical population and GDP'!$K25=0,NA(),'4.1 Network size and usage'!H28/'Historical population and GDP'!$K25*1000)</f>
        <v>#N/A</v>
      </c>
      <c r="I28" s="54" t="e">
        <f>IF('4.1 Network size and usage'!I28/'Historical population and GDP'!$K25=0,NA(),'4.1 Network size and usage'!I28/'Historical population and GDP'!$K25*1000)</f>
        <v>#N/A</v>
      </c>
      <c r="J28" s="5" t="e">
        <f>IF('4.1 Network size and usage'!J28/'Historical population and GDP'!$K25=0,NA(),'4.1 Network size and usage'!J28/'Historical population and GDP'!$K25*1000000000)</f>
        <v>#N/A</v>
      </c>
      <c r="K28" s="5" t="e">
        <f>IF('4.1 Network size and usage'!K28/'Historical population and GDP'!$K25=0,NA(),'4.1 Network size and usage'!K28/'Historical population and GDP'!$K25*1000000)</f>
        <v>#N/A</v>
      </c>
      <c r="L28" s="54">
        <f>IF('4.1 Network size and usage'!L28/'Historical population and GDP'!$K25=0,NA(),'4.1 Network size and usage'!L28/'Historical population and GDP'!$K25*1000)</f>
        <v>4.3614922247191013</v>
      </c>
      <c r="M28" s="54" t="e">
        <f>IF('4.1 Network size and usage'!M28/'Historical population and GDP'!$K25=0,NA(),'4.1 Network size and usage'!M28/'Historical population and GDP'!$K25*1000)</f>
        <v>#N/A</v>
      </c>
      <c r="N28" s="54" t="e">
        <f>IF('4.1 Network size and usage'!N28/'Historical population and GDP'!$K25=0,NA(),'4.1 Network size and usage'!N28/'Historical population and GDP'!$K25*1000)</f>
        <v>#N/A</v>
      </c>
      <c r="O28" s="54" t="e">
        <f>IF('4.1 Network size and usage'!O28/'Historical population and GDP'!$K25=0,NA(),'4.1 Network size and usage'!O28/'Historical population and GDP'!$K25*1000)</f>
        <v>#N/A</v>
      </c>
      <c r="P28" s="54" t="e">
        <f>IF('4.1 Network size and usage'!P28/'Historical population and GDP'!$K25=0,NA(),'4.1 Network size and usage'!P28/'Historical population and GDP'!$K25*1000)</f>
        <v>#N/A</v>
      </c>
      <c r="Q28" s="54" t="e">
        <f>IF('4.1 Network size and usage'!Q28/'Historical population and GDP'!$K25=0,NA(),'4.1 Network size and usage'!Q28/'Historical population and GDP'!$K25*1000)</f>
        <v>#N/A</v>
      </c>
      <c r="R28" s="55" t="e">
        <f>IF('4.1 Network size and usage'!R28=0,NA(),'5.4 Water and waste'!AB28)</f>
        <v>#N/A</v>
      </c>
      <c r="S28" s="55" t="e">
        <f>IF('4.1 Network size and usage'!S28=0,NA(),'5.4 Water and waste'!AC28)</f>
        <v>#N/A</v>
      </c>
      <c r="T28" s="54">
        <f>IF('4.1 Network size and usage'!T28/'Historical population and GDP'!$K25=0,NA(),'4.1 Network size and usage'!T28/'Historical population and GDP'!$K25*1000)</f>
        <v>11.813881647940075</v>
      </c>
      <c r="U28" s="54">
        <f>IF('4.1 Network size and usage'!U28/'Historical population and GDP'!$K25=0,NA(),'4.1 Network size and usage'!U28/'Historical population and GDP'!$K25*1000)</f>
        <v>3.8614232209737827</v>
      </c>
      <c r="V28" s="54" t="e">
        <f>IF('4.1 Network size and usage'!V28/'Historical population and GDP'!$K25=0,NA(),'4.1 Network size and usage'!V28/'Historical population and GDP'!$K25*1000)</f>
        <v>#N/A</v>
      </c>
      <c r="W28" s="54" t="e">
        <f>IF('4.1 Network size and usage'!W28/'Historical population and GDP'!$K25=0,NA(),'4.1 Network size and usage'!W28/'Historical population and GDP'!$K25*1000)</f>
        <v>#N/A</v>
      </c>
      <c r="X28" s="54" t="e">
        <f>IF('4.1 Network size and usage'!X28/'Historical population and GDP'!$K25=0,NA(),'4.1 Network size and usage'!X28/'Historical population and GDP'!$K25*1000)</f>
        <v>#N/A</v>
      </c>
      <c r="Y28" s="54" t="e">
        <f>IF('4.1 Network size and usage'!Y28/'Historical population and GDP'!$K25=0,NA(),'4.1 Network size and usage'!Y28/'Historical population and GDP'!$K25*1000)</f>
        <v>#N/A</v>
      </c>
      <c r="Z28" s="54" t="e">
        <f>IF('4.1 Network size and usage'!Z28/'Historical population and GDP'!$K25=0,NA(),'4.1 Network size and usage'!Z28/'Historical population and GDP'!$K25*1000)</f>
        <v>#N/A</v>
      </c>
      <c r="AA28" s="54" t="e">
        <f>IF('4.1 Network size and usage'!AA28/'Historical population and GDP'!$K25=0,NA(),'4.1 Network size and usage'!AA28/'Historical population and GDP'!$K25*1000)</f>
        <v>#N/A</v>
      </c>
      <c r="AB28" s="54" t="e">
        <f>IF('4.1 Network size and usage'!AB28/'Historical population and GDP'!$K25=0,NA(),'4.1 Network size and usage'!AB28/'Historical population and GDP'!$K25*1000)</f>
        <v>#N/A</v>
      </c>
      <c r="AC28" s="54" t="e">
        <f>IF('4.1 Network size and usage'!AC28/'Historical population and GDP'!$K25=0,NA(),'4.1 Network size and usage'!AC28/'Historical population and GDP'!$K25*1000)</f>
        <v>#N/A</v>
      </c>
      <c r="AD28" s="54" t="e">
        <f>IF('4.1 Network size and usage'!AD28/'Historical population and GDP'!$K25=0,NA(),'4.1 Network size and usage'!AD28/'Historical population and GDP'!$K25*1000)</f>
        <v>#N/A</v>
      </c>
      <c r="AE28" s="54" t="e">
        <f>IF('4.1 Network size and usage'!AE28/'Historical population and GDP'!$K25=0,NA(),'4.1 Network size and usage'!AE28/'Historical population and GDP'!$K25*1000)</f>
        <v>#N/A</v>
      </c>
      <c r="AF28" s="54" t="e">
        <f>IF('4.1 Network size and usage'!AF28/'Historical population and GDP'!$K25=0,NA(),'4.1 Network size and usage'!AF28/'Historical population and GDP'!$K25*1000)</f>
        <v>#N/A</v>
      </c>
      <c r="AG28" s="54" t="e">
        <f>IF('4.1 Network size and usage'!AG28/'Historical population and GDP'!$K25=0,NA(),'4.1 Network size and usage'!AG28/'Historical population and GDP'!$K25*1000)</f>
        <v>#N/A</v>
      </c>
      <c r="AH28" s="54" t="e">
        <f>IF('4.1 Network size and usage'!AH28/'Historical population and GDP'!$K25=0,NA(),'4.1 Network size and usage'!AH28/'Historical population and GDP'!$K25*1000)</f>
        <v>#N/A</v>
      </c>
      <c r="AI28" s="54" t="e">
        <f>IF('4.1 Network size and usage'!AI28/'Historical population and GDP'!$K25=0,NA(),'4.1 Network size and usage'!AI28/'Historical population and GDP'!$K25*1000)</f>
        <v>#N/A</v>
      </c>
      <c r="AJ28" s="54" t="e">
        <f>IF('4.1 Network size and usage'!AJ28/'Historical population and GDP'!$K25=0,NA(),'4.1 Network size and usage'!AJ28/'Historical population and GDP'!$K25*1000)</f>
        <v>#N/A</v>
      </c>
      <c r="AK28" s="54">
        <f>IF('4.1 Network size and usage'!AK28/'Historical population and GDP'!$K25=0,NA(),'4.1 Network size and usage'!AK28/'Historical population and GDP'!$K25*1000)</f>
        <v>200.54232209737827</v>
      </c>
      <c r="AL28" s="54">
        <f>IF('4.1 Network size and usage'!AL28/'Historical population and GDP'!$K25=0,NA(),'4.1 Network size and usage'!AL28/'Historical population and GDP'!$K25*1000)</f>
        <v>3.1715355805243446</v>
      </c>
      <c r="AM28" s="54">
        <f>IF('4.1 Network size and usage'!AM28/'Historical population and GDP'!$K25=0,NA(),'4.1 Network size and usage'!AM28/'Historical population and GDP'!$K25*1000)</f>
        <v>0.89288389513108612</v>
      </c>
      <c r="AN28" s="54" t="e">
        <f>IF('4.1 Network size and usage'!AN28/'Historical population and GDP'!$K25=0,NA(),'4.1 Network size and usage'!AN28/'Historical population and GDP'!$K25*1000)</f>
        <v>#N/A</v>
      </c>
      <c r="AO28" s="50">
        <f>IF('4.1 Network size and usage'!AO28/'Historical population and GDP'!$K25=0,NA(),'4.1 Network size and usage'!AO28/'Historical population and GDP'!$K25*1000)</f>
        <v>2.166292134831461</v>
      </c>
      <c r="AP28" s="50">
        <f>IF('4.1 Network size and usage'!AP28/'Historical population and GDP'!$K25=0,NA(),'4.1 Network size and usage'!AP28/'Historical population and GDP'!$K25*1000)</f>
        <v>0.22172284644194756</v>
      </c>
      <c r="AQ28" s="50">
        <f>IF('4.1 Network size and usage'!AQ28/'Historical population and GDP'!$K25=0,NA(),'4.1 Network size and usage'!AQ28/'Historical population and GDP'!$K25*1000)</f>
        <v>2.3880149812734084</v>
      </c>
      <c r="AR28" s="54" t="e">
        <f>IF('4.1 Network size and usage'!AR28/'Historical population and GDP'!$K25=0,NA(),'4.1 Network size and usage'!AR28/'Historical population and GDP'!$K25*1000)</f>
        <v>#N/A</v>
      </c>
      <c r="AS28" s="54" t="e">
        <f>IF('4.1 Network size and usage'!AS28/'Historical population and GDP'!$K25=0,NA(),'4.1 Network size and usage'!AS28/'Historical population and GDP'!$K25*1000)</f>
        <v>#N/A</v>
      </c>
      <c r="AT28" s="54">
        <f>IF('4.1 Network size and usage'!AT28/'Historical population and GDP'!$K25=0,NA(),'4.1 Network size and usage'!AT28/'Historical population and GDP'!$K25*1000)</f>
        <v>0.77453183520599256</v>
      </c>
      <c r="AU28" s="54" t="e">
        <f>IF('4.1 Network size and usage'!AU28/'Historical population and GDP'!$K25=0,NA(),'4.1 Network size and usage'!AU28/'Historical population and GDP'!$K25*1000)</f>
        <v>#N/A</v>
      </c>
      <c r="AV28" s="54" t="e">
        <f>IF('4.1 Network size and usage'!AV28/'Historical population and GDP'!$K25=0,NA(),'4.1 Network size and usage'!AV28/'Historical population and GDP'!$K25*1000)</f>
        <v>#N/A</v>
      </c>
      <c r="AX28" s="3"/>
    </row>
    <row r="29" spans="1:50">
      <c r="A29" s="4">
        <f t="shared" si="0"/>
        <v>1891</v>
      </c>
      <c r="B29" s="54" t="e">
        <f>IF('4.1 Network size and usage'!B29/'Historical population and GDP'!$K26=0,NA(),'4.1 Network size and usage'!B29/'Historical population and GDP'!$K26*1000)</f>
        <v>#N/A</v>
      </c>
      <c r="C29" s="54" t="e">
        <f>IF('4.1 Network size and usage'!C29/'Historical population and GDP'!$K26=0,NA(),'4.1 Network size and usage'!C29/'Historical population and GDP'!$K26*1000)</f>
        <v>#N/A</v>
      </c>
      <c r="D29" s="54" t="e">
        <f>IF('4.1 Network size and usage'!D29/'Historical population and GDP'!$K26=0,NA(),'4.1 Network size and usage'!D29/'Historical population and GDP'!$K26*1000)</f>
        <v>#N/A</v>
      </c>
      <c r="E29" s="54" t="e">
        <f>IF('4.1 Network size and usage'!E29/'Historical population and GDP'!$K26=0,NA(),'4.1 Network size and usage'!E29/'Historical population and GDP'!$K26*1000)</f>
        <v>#N/A</v>
      </c>
      <c r="F29" s="54" t="e">
        <f>IF('4.1 Network size and usage'!F29/'Historical population and GDP'!$K26=0,NA(),'4.1 Network size and usage'!F29/'Historical population and GDP'!$K26*1000)</f>
        <v>#N/A</v>
      </c>
      <c r="G29" s="54" t="e">
        <f>IF('4.1 Network size and usage'!G29/'Historical population and GDP'!$K26=0,NA(),'4.1 Network size and usage'!G29/'Historical population and GDP'!$K26*1000)</f>
        <v>#N/A</v>
      </c>
      <c r="H29" s="54" t="e">
        <f>IF('4.1 Network size and usage'!H29/'Historical population and GDP'!$K26=0,NA(),'4.1 Network size and usage'!H29/'Historical population and GDP'!$K26*1000)</f>
        <v>#N/A</v>
      </c>
      <c r="I29" s="54" t="e">
        <f>IF('4.1 Network size and usage'!I29/'Historical population and GDP'!$K26=0,NA(),'4.1 Network size and usage'!I29/'Historical population and GDP'!$K26*1000)</f>
        <v>#N/A</v>
      </c>
      <c r="J29" s="5" t="e">
        <f>IF('4.1 Network size and usage'!J29/'Historical population and GDP'!$K26=0,NA(),'4.1 Network size and usage'!J29/'Historical population and GDP'!$K26*1000000000)</f>
        <v>#N/A</v>
      </c>
      <c r="K29" s="5" t="e">
        <f>IF('4.1 Network size and usage'!K29/'Historical population and GDP'!$K26=0,NA(),'4.1 Network size and usage'!K29/'Historical population and GDP'!$K26*1000000)</f>
        <v>#N/A</v>
      </c>
      <c r="L29" s="54">
        <f>IF('4.1 Network size and usage'!L29/'Historical population and GDP'!$K26=0,NA(),'4.1 Network size and usage'!L29/'Historical population and GDP'!$K26*1000)</f>
        <v>4.3845648276882123</v>
      </c>
      <c r="M29" s="54" t="e">
        <f>IF('4.1 Network size and usage'!M29/'Historical population and GDP'!$K26=0,NA(),'4.1 Network size and usage'!M29/'Historical population and GDP'!$K26*1000)</f>
        <v>#N/A</v>
      </c>
      <c r="N29" s="54" t="e">
        <f>IF('4.1 Network size and usage'!N29/'Historical population and GDP'!$K26=0,NA(),'4.1 Network size and usage'!N29/'Historical population and GDP'!$K26*1000)</f>
        <v>#N/A</v>
      </c>
      <c r="O29" s="54" t="e">
        <f>IF('4.1 Network size and usage'!O29/'Historical population and GDP'!$K26=0,NA(),'4.1 Network size and usage'!O29/'Historical population and GDP'!$K26*1000)</f>
        <v>#N/A</v>
      </c>
      <c r="P29" s="54" t="e">
        <f>IF('4.1 Network size and usage'!P29/'Historical population and GDP'!$K26=0,NA(),'4.1 Network size and usage'!P29/'Historical population and GDP'!$K26*1000)</f>
        <v>#N/A</v>
      </c>
      <c r="Q29" s="54" t="e">
        <f>IF('4.1 Network size and usage'!Q29/'Historical population and GDP'!$K26=0,NA(),'4.1 Network size and usage'!Q29/'Historical population and GDP'!$K26*1000)</f>
        <v>#N/A</v>
      </c>
      <c r="R29" s="55" t="e">
        <f>IF('4.1 Network size and usage'!R29=0,NA(),'5.4 Water and waste'!AB29)</f>
        <v>#N/A</v>
      </c>
      <c r="S29" s="55" t="e">
        <f>IF('4.1 Network size and usage'!S29=0,NA(),'5.4 Water and waste'!AC29)</f>
        <v>#N/A</v>
      </c>
      <c r="T29" s="54">
        <f>IF('4.1 Network size and usage'!T29/'Historical population and GDP'!$K26=0,NA(),'4.1 Network size and usage'!T29/'Historical population and GDP'!$K26*1000)</f>
        <v>12.163477887886408</v>
      </c>
      <c r="U29" s="54">
        <f>IF('4.1 Network size and usage'!U29/'Historical population and GDP'!$K26=0,NA(),'4.1 Network size and usage'!U29/'Historical population and GDP'!$K26*1000)</f>
        <v>4.1861411033870732</v>
      </c>
      <c r="V29" s="54" t="e">
        <f>IF('4.1 Network size and usage'!V29/'Historical population and GDP'!$K26=0,NA(),'4.1 Network size and usage'!V29/'Historical population and GDP'!$K26*1000)</f>
        <v>#N/A</v>
      </c>
      <c r="W29" s="54" t="e">
        <f>IF('4.1 Network size and usage'!W29/'Historical population and GDP'!$K26=0,NA(),'4.1 Network size and usage'!W29/'Historical population and GDP'!$K26*1000)</f>
        <v>#N/A</v>
      </c>
      <c r="X29" s="54" t="e">
        <f>IF('4.1 Network size and usage'!X29/'Historical population and GDP'!$K26=0,NA(),'4.1 Network size and usage'!X29/'Historical population and GDP'!$K26*1000)</f>
        <v>#N/A</v>
      </c>
      <c r="Y29" s="54" t="e">
        <f>IF('4.1 Network size and usage'!Y29/'Historical population and GDP'!$K26=0,NA(),'4.1 Network size and usage'!Y29/'Historical population and GDP'!$K26*1000)</f>
        <v>#N/A</v>
      </c>
      <c r="Z29" s="54" t="e">
        <f>IF('4.1 Network size and usage'!Z29/'Historical population and GDP'!$K26=0,NA(),'4.1 Network size and usage'!Z29/'Historical population and GDP'!$K26*1000)</f>
        <v>#N/A</v>
      </c>
      <c r="AA29" s="54" t="e">
        <f>IF('4.1 Network size and usage'!AA29/'Historical population and GDP'!$K26=0,NA(),'4.1 Network size and usage'!AA29/'Historical population and GDP'!$K26*1000)</f>
        <v>#N/A</v>
      </c>
      <c r="AB29" s="54" t="e">
        <f>IF('4.1 Network size and usage'!AB29/'Historical population and GDP'!$K26=0,NA(),'4.1 Network size and usage'!AB29/'Historical population and GDP'!$K26*1000)</f>
        <v>#N/A</v>
      </c>
      <c r="AC29" s="54" t="e">
        <f>IF('4.1 Network size and usage'!AC29/'Historical population and GDP'!$K26=0,NA(),'4.1 Network size and usage'!AC29/'Historical population and GDP'!$K26*1000)</f>
        <v>#N/A</v>
      </c>
      <c r="AD29" s="54" t="e">
        <f>IF('4.1 Network size and usage'!AD29/'Historical population and GDP'!$K26=0,NA(),'4.1 Network size and usage'!AD29/'Historical population and GDP'!$K26*1000)</f>
        <v>#N/A</v>
      </c>
      <c r="AE29" s="54" t="e">
        <f>IF('4.1 Network size and usage'!AE29/'Historical population and GDP'!$K26=0,NA(),'4.1 Network size and usage'!AE29/'Historical population and GDP'!$K26*1000)</f>
        <v>#N/A</v>
      </c>
      <c r="AF29" s="54" t="e">
        <f>IF('4.1 Network size and usage'!AF29/'Historical population and GDP'!$K26=0,NA(),'4.1 Network size and usage'!AF29/'Historical population and GDP'!$K26*1000)</f>
        <v>#N/A</v>
      </c>
      <c r="AG29" s="54" t="e">
        <f>IF('4.1 Network size and usage'!AG29/'Historical population and GDP'!$K26=0,NA(),'4.1 Network size and usage'!AG29/'Historical population and GDP'!$K26*1000)</f>
        <v>#N/A</v>
      </c>
      <c r="AH29" s="54" t="e">
        <f>IF('4.1 Network size and usage'!AH29/'Historical population and GDP'!$K26=0,NA(),'4.1 Network size and usage'!AH29/'Historical population and GDP'!$K26*1000)</f>
        <v>#N/A</v>
      </c>
      <c r="AI29" s="54" t="e">
        <f>IF('4.1 Network size and usage'!AI29/'Historical population and GDP'!$K26=0,NA(),'4.1 Network size and usage'!AI29/'Historical population and GDP'!$K26*1000)</f>
        <v>#N/A</v>
      </c>
      <c r="AJ29" s="54" t="e">
        <f>IF('4.1 Network size and usage'!AJ29/'Historical population and GDP'!$K26=0,NA(),'4.1 Network size and usage'!AJ29/'Historical population and GDP'!$K26*1000)</f>
        <v>#N/A</v>
      </c>
      <c r="AK29" s="54">
        <f>IF('4.1 Network size and usage'!AK29/'Historical population and GDP'!$K26=0,NA(),'4.1 Network size and usage'!AK29/'Historical population and GDP'!$K26*1000)</f>
        <v>201.05014051175863</v>
      </c>
      <c r="AL29" s="54">
        <f>IF('4.1 Network size and usage'!AL29/'Historical population and GDP'!$K26=0,NA(),'4.1 Network size and usage'!AL29/'Historical population and GDP'!$K26*1000)</f>
        <v>3.2613518710249965</v>
      </c>
      <c r="AM29" s="54">
        <f>IF('4.1 Network size and usage'!AM29/'Historical population and GDP'!$K26=0,NA(),'4.1 Network size and usage'!AM29/'Historical population and GDP'!$K26*1000)</f>
        <v>1.0427451560420056</v>
      </c>
      <c r="AN29" s="54" t="e">
        <f>IF('4.1 Network size and usage'!AN29/'Historical population and GDP'!$K26=0,NA(),'4.1 Network size and usage'!AN29/'Historical population and GDP'!$K26*1000)</f>
        <v>#N/A</v>
      </c>
      <c r="AO29" s="50">
        <f>IF('4.1 Network size and usage'!AO29/'Historical population and GDP'!$K26=0,NA(),'4.1 Network size and usage'!AO29/'Historical population and GDP'!$K26*1000)</f>
        <v>2.2067741458364147</v>
      </c>
      <c r="AP29" s="50">
        <f>IF('4.1 Network size and usage'!AP29/'Historical population and GDP'!$K26=0,NA(),'4.1 Network size and usage'!AP29/'Historical population and GDP'!$K26*1000)</f>
        <v>0.21150717349504511</v>
      </c>
      <c r="AQ29" s="50">
        <f>IF('4.1 Network size and usage'!AQ29/'Historical population and GDP'!$K26=0,NA(),'4.1 Network size and usage'!AQ29/'Historical population and GDP'!$K26*1000)</f>
        <v>2.4182813193314598</v>
      </c>
      <c r="AR29" s="54" t="e">
        <f>IF('4.1 Network size and usage'!AR29/'Historical population and GDP'!$K26=0,NA(),'4.1 Network size and usage'!AR29/'Historical population and GDP'!$K26*1000)</f>
        <v>#N/A</v>
      </c>
      <c r="AS29" s="54" t="e">
        <f>IF('4.1 Network size and usage'!AS29/'Historical population and GDP'!$K26=0,NA(),'4.1 Network size and usage'!AS29/'Historical population and GDP'!$K26*1000)</f>
        <v>#N/A</v>
      </c>
      <c r="AT29" s="54">
        <f>IF('4.1 Network size and usage'!AT29/'Historical population and GDP'!$K26=0,NA(),'4.1 Network size and usage'!AT29/'Historical population and GDP'!$K26*1000)</f>
        <v>0.73066114480106503</v>
      </c>
      <c r="AU29" s="54" t="e">
        <f>IF('4.1 Network size and usage'!AU29/'Historical population and GDP'!$K26=0,NA(),'4.1 Network size and usage'!AU29/'Historical population and GDP'!$K26*1000)</f>
        <v>#N/A</v>
      </c>
      <c r="AV29" s="54" t="e">
        <f>IF('4.1 Network size and usage'!AV29/'Historical population and GDP'!$K26=0,NA(),'4.1 Network size and usage'!AV29/'Historical population and GDP'!$K26*1000)</f>
        <v>#N/A</v>
      </c>
      <c r="AX29" s="3"/>
    </row>
    <row r="30" spans="1:50">
      <c r="A30" s="4">
        <f t="shared" si="0"/>
        <v>1892</v>
      </c>
      <c r="B30" s="54" t="e">
        <f>IF('4.1 Network size and usage'!B30/'Historical population and GDP'!$K27=0,NA(),'4.1 Network size and usage'!B30/'Historical population and GDP'!$K27*1000)</f>
        <v>#N/A</v>
      </c>
      <c r="C30" s="54" t="e">
        <f>IF('4.1 Network size and usage'!C30/'Historical population and GDP'!$K27=0,NA(),'4.1 Network size and usage'!C30/'Historical population and GDP'!$K27*1000)</f>
        <v>#N/A</v>
      </c>
      <c r="D30" s="54" t="e">
        <f>IF('4.1 Network size and usage'!D30/'Historical population and GDP'!$K27=0,NA(),'4.1 Network size and usage'!D30/'Historical population and GDP'!$K27*1000)</f>
        <v>#N/A</v>
      </c>
      <c r="E30" s="54" t="e">
        <f>IF('4.1 Network size and usage'!E30/'Historical population and GDP'!$K27=0,NA(),'4.1 Network size and usage'!E30/'Historical population and GDP'!$K27*1000)</f>
        <v>#N/A</v>
      </c>
      <c r="F30" s="54" t="e">
        <f>IF('4.1 Network size and usage'!F30/'Historical population and GDP'!$K27=0,NA(),'4.1 Network size and usage'!F30/'Historical population and GDP'!$K27*1000)</f>
        <v>#N/A</v>
      </c>
      <c r="G30" s="54" t="e">
        <f>IF('4.1 Network size and usage'!G30/'Historical population and GDP'!$K27=0,NA(),'4.1 Network size and usage'!G30/'Historical population and GDP'!$K27*1000)</f>
        <v>#N/A</v>
      </c>
      <c r="H30" s="54" t="e">
        <f>IF('4.1 Network size and usage'!H30/'Historical population and GDP'!$K27=0,NA(),'4.1 Network size and usage'!H30/'Historical population and GDP'!$K27*1000)</f>
        <v>#N/A</v>
      </c>
      <c r="I30" s="54" t="e">
        <f>IF('4.1 Network size and usage'!I30/'Historical population and GDP'!$K27=0,NA(),'4.1 Network size and usage'!I30/'Historical population and GDP'!$K27*1000)</f>
        <v>#N/A</v>
      </c>
      <c r="J30" s="5" t="e">
        <f>IF('4.1 Network size and usage'!J30/'Historical population and GDP'!$K27=0,NA(),'4.1 Network size and usage'!J30/'Historical population and GDP'!$K27*1000000000)</f>
        <v>#N/A</v>
      </c>
      <c r="K30" s="5" t="e">
        <f>IF('4.1 Network size and usage'!K30/'Historical population and GDP'!$K27=0,NA(),'4.1 Network size and usage'!K30/'Historical population and GDP'!$K27*1000000)</f>
        <v>#N/A</v>
      </c>
      <c r="L30" s="54">
        <f>IF('4.1 Network size and usage'!L30/'Historical population and GDP'!$K27=0,NA(),'4.1 Network size and usage'!L30/'Historical population and GDP'!$K27*1000)</f>
        <v>4.3441023396880416</v>
      </c>
      <c r="M30" s="54" t="e">
        <f>IF('4.1 Network size and usage'!M30/'Historical population and GDP'!$K27=0,NA(),'4.1 Network size and usage'!M30/'Historical population and GDP'!$K27*1000)</f>
        <v>#N/A</v>
      </c>
      <c r="N30" s="54" t="e">
        <f>IF('4.1 Network size and usage'!N30/'Historical population and GDP'!$K27=0,NA(),'4.1 Network size and usage'!N30/'Historical population and GDP'!$K27*1000)</f>
        <v>#N/A</v>
      </c>
      <c r="O30" s="54" t="e">
        <f>IF('4.1 Network size and usage'!O30/'Historical population and GDP'!$K27=0,NA(),'4.1 Network size and usage'!O30/'Historical population and GDP'!$K27*1000)</f>
        <v>#N/A</v>
      </c>
      <c r="P30" s="54" t="e">
        <f>IF('4.1 Network size and usage'!P30/'Historical population and GDP'!$K27=0,NA(),'4.1 Network size and usage'!P30/'Historical population and GDP'!$K27*1000)</f>
        <v>#N/A</v>
      </c>
      <c r="Q30" s="54" t="e">
        <f>IF('4.1 Network size and usage'!Q30/'Historical population and GDP'!$K27=0,NA(),'4.1 Network size and usage'!Q30/'Historical population and GDP'!$K27*1000)</f>
        <v>#N/A</v>
      </c>
      <c r="R30" s="55" t="e">
        <f>IF('4.1 Network size and usage'!R30=0,NA(),'5.4 Water and waste'!AB30)</f>
        <v>#N/A</v>
      </c>
      <c r="S30" s="55" t="e">
        <f>IF('4.1 Network size and usage'!S30=0,NA(),'5.4 Water and waste'!AC30)</f>
        <v>#N/A</v>
      </c>
      <c r="T30" s="54">
        <f>IF('4.1 Network size and usage'!T30/'Historical population and GDP'!$K27=0,NA(),'4.1 Network size and usage'!T30/'Historical population and GDP'!$K27*1000)</f>
        <v>12.43496389370306</v>
      </c>
      <c r="U30" s="54">
        <f>IF('4.1 Network size and usage'!U30/'Historical population and GDP'!$K27=0,NA(),'4.1 Network size and usage'!U30/'Historical population and GDP'!$K27*1000)</f>
        <v>4.4526285384171</v>
      </c>
      <c r="V30" s="54" t="e">
        <f>IF('4.1 Network size and usage'!V30/'Historical population and GDP'!$K27=0,NA(),'4.1 Network size and usage'!V30/'Historical population and GDP'!$K27*1000)</f>
        <v>#N/A</v>
      </c>
      <c r="W30" s="54" t="e">
        <f>IF('4.1 Network size and usage'!W30/'Historical population and GDP'!$K27=0,NA(),'4.1 Network size and usage'!W30/'Historical population and GDP'!$K27*1000)</f>
        <v>#N/A</v>
      </c>
      <c r="X30" s="54" t="e">
        <f>IF('4.1 Network size and usage'!X30/'Historical population and GDP'!$K27=0,NA(),'4.1 Network size and usage'!X30/'Historical population and GDP'!$K27*1000)</f>
        <v>#N/A</v>
      </c>
      <c r="Y30" s="54" t="e">
        <f>IF('4.1 Network size and usage'!Y30/'Historical population and GDP'!$K27=0,NA(),'4.1 Network size and usage'!Y30/'Historical population and GDP'!$K27*1000)</f>
        <v>#N/A</v>
      </c>
      <c r="Z30" s="54" t="e">
        <f>IF('4.1 Network size and usage'!Z30/'Historical population and GDP'!$K27=0,NA(),'4.1 Network size and usage'!Z30/'Historical population and GDP'!$K27*1000)</f>
        <v>#N/A</v>
      </c>
      <c r="AA30" s="54" t="e">
        <f>IF('4.1 Network size and usage'!AA30/'Historical population and GDP'!$K27=0,NA(),'4.1 Network size and usage'!AA30/'Historical population and GDP'!$K27*1000)</f>
        <v>#N/A</v>
      </c>
      <c r="AB30" s="54" t="e">
        <f>IF('4.1 Network size and usage'!AB30/'Historical population and GDP'!$K27=0,NA(),'4.1 Network size and usage'!AB30/'Historical population and GDP'!$K27*1000)</f>
        <v>#N/A</v>
      </c>
      <c r="AC30" s="54">
        <f>IF('4.1 Network size and usage'!AC30/'Historical population and GDP'!$K27=0,NA(),'4.1 Network size and usage'!AC30/'Historical population and GDP'!$K27*1000)</f>
        <v>2.0248411322934721</v>
      </c>
      <c r="AD30" s="54" t="e">
        <f>IF('4.1 Network size and usage'!AD30/'Historical population and GDP'!$K27=0,NA(),'4.1 Network size and usage'!AD30/'Historical population and GDP'!$K27*1000)</f>
        <v>#N/A</v>
      </c>
      <c r="AE30" s="54" t="e">
        <f>IF('4.1 Network size and usage'!AE30/'Historical population and GDP'!$K27=0,NA(),'4.1 Network size and usage'!AE30/'Historical population and GDP'!$K27*1000)</f>
        <v>#N/A</v>
      </c>
      <c r="AF30" s="54" t="e">
        <f>IF('4.1 Network size and usage'!AF30/'Historical population and GDP'!$K27=0,NA(),'4.1 Network size and usage'!AF30/'Historical population and GDP'!$K27*1000)</f>
        <v>#N/A</v>
      </c>
      <c r="AG30" s="54" t="e">
        <f>IF('4.1 Network size and usage'!AG30/'Historical population and GDP'!$K27=0,NA(),'4.1 Network size and usage'!AG30/'Historical population and GDP'!$K27*1000)</f>
        <v>#N/A</v>
      </c>
      <c r="AH30" s="54" t="e">
        <f>IF('4.1 Network size and usage'!AH30/'Historical population and GDP'!$K27=0,NA(),'4.1 Network size and usage'!AH30/'Historical population and GDP'!$K27*1000)</f>
        <v>#N/A</v>
      </c>
      <c r="AI30" s="54" t="e">
        <f>IF('4.1 Network size and usage'!AI30/'Historical population and GDP'!$K27=0,NA(),'4.1 Network size and usage'!AI30/'Historical population and GDP'!$K27*1000)</f>
        <v>#N/A</v>
      </c>
      <c r="AJ30" s="54" t="e">
        <f>IF('4.1 Network size and usage'!AJ30/'Historical population and GDP'!$K27=0,NA(),'4.1 Network size and usage'!AJ30/'Historical population and GDP'!$K27*1000)</f>
        <v>#N/A</v>
      </c>
      <c r="AK30" s="54">
        <f>IF('4.1 Network size and usage'!AK30/'Historical population and GDP'!$K27=0,NA(),'4.1 Network size and usage'!AK30/'Historical population and GDP'!$K27*1000)</f>
        <v>201.06874638937032</v>
      </c>
      <c r="AL30" s="54">
        <f>IF('4.1 Network size and usage'!AL30/'Historical population and GDP'!$K27=0,NA(),'4.1 Network size and usage'!AL30/'Historical population and GDP'!$K27*1000)</f>
        <v>3.266897746967071</v>
      </c>
      <c r="AM30" s="54">
        <f>IF('4.1 Network size and usage'!AM30/'Historical population and GDP'!$K27=0,NA(),'4.1 Network size and usage'!AM30/'Historical population and GDP'!$K27*1000)</f>
        <v>1.0037550548815712</v>
      </c>
      <c r="AN30" s="54" t="e">
        <f>IF('4.1 Network size and usage'!AN30/'Historical population and GDP'!$K27=0,NA(),'4.1 Network size and usage'!AN30/'Historical population and GDP'!$K27*1000)</f>
        <v>#N/A</v>
      </c>
      <c r="AO30" s="50">
        <f>IF('4.1 Network size and usage'!AO30/'Historical population and GDP'!$K27=0,NA(),'4.1 Network size and usage'!AO30/'Historical population and GDP'!$K27*1000)</f>
        <v>2.2169266320046215</v>
      </c>
      <c r="AP30" s="50">
        <f>IF('4.1 Network size and usage'!AP30/'Historical population and GDP'!$K27=0,NA(),'4.1 Network size and usage'!AP30/'Historical population and GDP'!$K27*1000)</f>
        <v>0.20219526285384171</v>
      </c>
      <c r="AQ30" s="50">
        <f>IF('4.1 Network size and usage'!AQ30/'Historical population and GDP'!$K27=0,NA(),'4.1 Network size and usage'!AQ30/'Historical population and GDP'!$K27*1000)</f>
        <v>2.419121894858463</v>
      </c>
      <c r="AR30" s="54" t="e">
        <f>IF('4.1 Network size and usage'!AR30/'Historical population and GDP'!$K27=0,NA(),'4.1 Network size and usage'!AR30/'Historical population and GDP'!$K27*1000)</f>
        <v>#N/A</v>
      </c>
      <c r="AS30" s="54" t="e">
        <f>IF('4.1 Network size and usage'!AS30/'Historical population and GDP'!$K27=0,NA(),'4.1 Network size and usage'!AS30/'Historical population and GDP'!$K27*1000)</f>
        <v>#N/A</v>
      </c>
      <c r="AT30" s="54">
        <f>IF('4.1 Network size and usage'!AT30/'Historical population and GDP'!$K27=0,NA(),'4.1 Network size and usage'!AT30/'Historical population and GDP'!$K27*1000)</f>
        <v>0.62536106296938188</v>
      </c>
      <c r="AU30" s="54" t="e">
        <f>IF('4.1 Network size and usage'!AU30/'Historical population and GDP'!$K27=0,NA(),'4.1 Network size and usage'!AU30/'Historical population and GDP'!$K27*1000)</f>
        <v>#N/A</v>
      </c>
      <c r="AV30" s="54" t="e">
        <f>IF('4.1 Network size and usage'!AV30/'Historical population and GDP'!$K27=0,NA(),'4.1 Network size and usage'!AV30/'Historical population and GDP'!$K27*1000)</f>
        <v>#N/A</v>
      </c>
      <c r="AX30" s="3"/>
    </row>
    <row r="31" spans="1:50">
      <c r="A31" s="4">
        <f t="shared" si="0"/>
        <v>1893</v>
      </c>
      <c r="B31" s="54" t="e">
        <f>IF('4.1 Network size and usage'!B31/'Historical population and GDP'!$K28=0,NA(),'4.1 Network size and usage'!B31/'Historical population and GDP'!$K28*1000)</f>
        <v>#N/A</v>
      </c>
      <c r="C31" s="54" t="e">
        <f>IF('4.1 Network size and usage'!C31/'Historical population and GDP'!$K28=0,NA(),'4.1 Network size and usage'!C31/'Historical population and GDP'!$K28*1000)</f>
        <v>#N/A</v>
      </c>
      <c r="D31" s="54" t="e">
        <f>IF('4.1 Network size and usage'!D31/'Historical population and GDP'!$K28=0,NA(),'4.1 Network size and usage'!D31/'Historical population and GDP'!$K28*1000)</f>
        <v>#N/A</v>
      </c>
      <c r="E31" s="54" t="e">
        <f>IF('4.1 Network size and usage'!E31/'Historical population and GDP'!$K28=0,NA(),'4.1 Network size and usage'!E31/'Historical population and GDP'!$K28*1000)</f>
        <v>#N/A</v>
      </c>
      <c r="F31" s="54" t="e">
        <f>IF('4.1 Network size and usage'!F31/'Historical population and GDP'!$K28=0,NA(),'4.1 Network size and usage'!F31/'Historical population and GDP'!$K28*1000)</f>
        <v>#N/A</v>
      </c>
      <c r="G31" s="54" t="e">
        <f>IF('4.1 Network size and usage'!G31/'Historical population and GDP'!$K28=0,NA(),'4.1 Network size and usage'!G31/'Historical population and GDP'!$K28*1000)</f>
        <v>#N/A</v>
      </c>
      <c r="H31" s="54" t="e">
        <f>IF('4.1 Network size and usage'!H31/'Historical population and GDP'!$K28=0,NA(),'4.1 Network size and usage'!H31/'Historical population and GDP'!$K28*1000)</f>
        <v>#N/A</v>
      </c>
      <c r="I31" s="54" t="e">
        <f>IF('4.1 Network size and usage'!I31/'Historical population and GDP'!$K28=0,NA(),'4.1 Network size and usage'!I31/'Historical population and GDP'!$K28*1000)</f>
        <v>#N/A</v>
      </c>
      <c r="J31" s="5" t="e">
        <f>IF('4.1 Network size and usage'!J31/'Historical population and GDP'!$K28=0,NA(),'4.1 Network size and usage'!J31/'Historical population and GDP'!$K28*1000000000)</f>
        <v>#N/A</v>
      </c>
      <c r="K31" s="5" t="e">
        <f>IF('4.1 Network size and usage'!K31/'Historical population and GDP'!$K28=0,NA(),'4.1 Network size and usage'!K31/'Historical population and GDP'!$K28*1000000)</f>
        <v>#N/A</v>
      </c>
      <c r="L31" s="54">
        <f>IF('4.1 Network size and usage'!L31/'Historical population and GDP'!$K28=0,NA(),'4.1 Network size and usage'!L31/'Historical population and GDP'!$K28*1000)</f>
        <v>4.2492163516729669</v>
      </c>
      <c r="M31" s="54" t="e">
        <f>IF('4.1 Network size and usage'!M31/'Historical population and GDP'!$K28=0,NA(),'4.1 Network size and usage'!M31/'Historical population and GDP'!$K28*1000)</f>
        <v>#N/A</v>
      </c>
      <c r="N31" s="54" t="e">
        <f>IF('4.1 Network size and usage'!N31/'Historical population and GDP'!$K28=0,NA(),'4.1 Network size and usage'!N31/'Historical population and GDP'!$K28*1000)</f>
        <v>#N/A</v>
      </c>
      <c r="O31" s="54" t="e">
        <f>IF('4.1 Network size and usage'!O31/'Historical population and GDP'!$K28=0,NA(),'4.1 Network size and usage'!O31/'Historical population and GDP'!$K28*1000)</f>
        <v>#N/A</v>
      </c>
      <c r="P31" s="54" t="e">
        <f>IF('4.1 Network size and usage'!P31/'Historical population and GDP'!$K28=0,NA(),'4.1 Network size and usage'!P31/'Historical population and GDP'!$K28*1000)</f>
        <v>#N/A</v>
      </c>
      <c r="Q31" s="54" t="e">
        <f>IF('4.1 Network size and usage'!Q31/'Historical population and GDP'!$K28=0,NA(),'4.1 Network size and usage'!Q31/'Historical population and GDP'!$K28*1000)</f>
        <v>#N/A</v>
      </c>
      <c r="R31" s="55" t="e">
        <f>IF('4.1 Network size and usage'!R31=0,NA(),'5.4 Water and waste'!AB31)</f>
        <v>#N/A</v>
      </c>
      <c r="S31" s="55" t="e">
        <f>IF('4.1 Network size and usage'!S31=0,NA(),'5.4 Water and waste'!AC31)</f>
        <v>#N/A</v>
      </c>
      <c r="T31" s="54">
        <f>IF('4.1 Network size and usage'!T31/'Historical population and GDP'!$K28=0,NA(),'4.1 Network size and usage'!T31/'Historical population and GDP'!$K28*1000)</f>
        <v>12.344356516869663</v>
      </c>
      <c r="U31" s="54">
        <f>IF('4.1 Network size and usage'!U31/'Historical population and GDP'!$K28=0,NA(),'4.1 Network size and usage'!U31/'Historical population and GDP'!$K28*1000)</f>
        <v>5.335293294134118</v>
      </c>
      <c r="V31" s="54" t="e">
        <f>IF('4.1 Network size and usage'!V31/'Historical population and GDP'!$K28=0,NA(),'4.1 Network size and usage'!V31/'Historical population and GDP'!$K28*1000)</f>
        <v>#N/A</v>
      </c>
      <c r="W31" s="54" t="e">
        <f>IF('4.1 Network size and usage'!W31/'Historical population and GDP'!$K28=0,NA(),'4.1 Network size and usage'!W31/'Historical population and GDP'!$K28*1000)</f>
        <v>#N/A</v>
      </c>
      <c r="X31" s="54" t="e">
        <f>IF('4.1 Network size and usage'!X31/'Historical population and GDP'!$K28=0,NA(),'4.1 Network size and usage'!X31/'Historical population and GDP'!$K28*1000)</f>
        <v>#N/A</v>
      </c>
      <c r="Y31" s="54" t="e">
        <f>IF('4.1 Network size and usage'!Y31/'Historical population and GDP'!$K28=0,NA(),'4.1 Network size and usage'!Y31/'Historical population and GDP'!$K28*1000)</f>
        <v>#N/A</v>
      </c>
      <c r="Z31" s="54" t="e">
        <f>IF('4.1 Network size and usage'!Z31/'Historical population and GDP'!$K28=0,NA(),'4.1 Network size and usage'!Z31/'Historical population and GDP'!$K28*1000)</f>
        <v>#N/A</v>
      </c>
      <c r="AA31" s="54" t="e">
        <f>IF('4.1 Network size and usage'!AA31/'Historical population and GDP'!$K28=0,NA(),'4.1 Network size and usage'!AA31/'Historical population and GDP'!$K28*1000)</f>
        <v>#N/A</v>
      </c>
      <c r="AB31" s="54" t="e">
        <f>IF('4.1 Network size and usage'!AB31/'Historical population and GDP'!$K28=0,NA(),'4.1 Network size and usage'!AB31/'Historical population and GDP'!$K28*1000)</f>
        <v>#N/A</v>
      </c>
      <c r="AC31" s="54">
        <f>IF('4.1 Network size and usage'!AC31/'Historical population and GDP'!$K28=0,NA(),'4.1 Network size and usage'!AC31/'Historical population and GDP'!$K28*1000)</f>
        <v>2.0775584488310233</v>
      </c>
      <c r="AD31" s="54" t="e">
        <f>IF('4.1 Network size and usage'!AD31/'Historical population and GDP'!$K28=0,NA(),'4.1 Network size and usage'!AD31/'Historical population and GDP'!$K28*1000)</f>
        <v>#N/A</v>
      </c>
      <c r="AE31" s="54" t="e">
        <f>IF('4.1 Network size and usage'!AE31/'Historical population and GDP'!$K28=0,NA(),'4.1 Network size and usage'!AE31/'Historical population and GDP'!$K28*1000)</f>
        <v>#N/A</v>
      </c>
      <c r="AF31" s="54" t="e">
        <f>IF('4.1 Network size and usage'!AF31/'Historical population and GDP'!$K28=0,NA(),'4.1 Network size and usage'!AF31/'Historical population and GDP'!$K28*1000)</f>
        <v>#N/A</v>
      </c>
      <c r="AG31" s="54" t="e">
        <f>IF('4.1 Network size and usage'!AG31/'Historical population and GDP'!$K28=0,NA(),'4.1 Network size and usage'!AG31/'Historical population and GDP'!$K28*1000)</f>
        <v>#N/A</v>
      </c>
      <c r="AH31" s="54" t="e">
        <f>IF('4.1 Network size and usage'!AH31/'Historical population and GDP'!$K28=0,NA(),'4.1 Network size and usage'!AH31/'Historical population and GDP'!$K28*1000)</f>
        <v>#N/A</v>
      </c>
      <c r="AI31" s="54" t="e">
        <f>IF('4.1 Network size and usage'!AI31/'Historical population and GDP'!$K28=0,NA(),'4.1 Network size and usage'!AI31/'Historical population and GDP'!$K28*1000)</f>
        <v>#N/A</v>
      </c>
      <c r="AJ31" s="54" t="e">
        <f>IF('4.1 Network size and usage'!AJ31/'Historical population and GDP'!$K28=0,NA(),'4.1 Network size and usage'!AJ31/'Historical population and GDP'!$K28*1000)</f>
        <v>#N/A</v>
      </c>
      <c r="AK31" s="54">
        <f>IF('4.1 Network size and usage'!AK31/'Historical population and GDP'!$K28=0,NA(),'4.1 Network size and usage'!AK31/'Historical population and GDP'!$K28*1000)</f>
        <v>198.45303093938122</v>
      </c>
      <c r="AL31" s="54">
        <f>IF('4.1 Network size and usage'!AL31/'Historical population and GDP'!$K28=0,NA(),'4.1 Network size and usage'!AL31/'Historical population and GDP'!$K28*1000)</f>
        <v>3.151336973260535</v>
      </c>
      <c r="AM31" s="54">
        <f>IF('4.1 Network size and usage'!AM31/'Historical population and GDP'!$K28=0,NA(),'4.1 Network size and usage'!AM31/'Historical population and GDP'!$K28*1000)</f>
        <v>0.95198096038079238</v>
      </c>
      <c r="AN31" s="54" t="e">
        <f>IF('4.1 Network size and usage'!AN31/'Historical population and GDP'!$K28=0,NA(),'4.1 Network size and usage'!AN31/'Historical population and GDP'!$K28*1000)</f>
        <v>#N/A</v>
      </c>
      <c r="AO31" s="50">
        <f>IF('4.1 Network size and usage'!AO31/'Historical population and GDP'!$K28=0,NA(),'4.1 Network size and usage'!AO31/'Historical population and GDP'!$K28*1000)</f>
        <v>2.2371552568948618</v>
      </c>
      <c r="AP31" s="50">
        <f>IF('4.1 Network size and usage'!AP31/'Historical population and GDP'!$K28=0,NA(),'4.1 Network size and usage'!AP31/'Historical population and GDP'!$K28*1000)</f>
        <v>0.20859582808343832</v>
      </c>
      <c r="AQ31" s="50">
        <f>IF('4.1 Network size and usage'!AQ31/'Historical population and GDP'!$K28=0,NA(),'4.1 Network size and usage'!AQ31/'Historical population and GDP'!$K28*1000)</f>
        <v>2.4457510849783004</v>
      </c>
      <c r="AR31" s="54" t="e">
        <f>IF('4.1 Network size and usage'!AR31/'Historical population and GDP'!$K28=0,NA(),'4.1 Network size and usage'!AR31/'Historical population and GDP'!$K28*1000)</f>
        <v>#N/A</v>
      </c>
      <c r="AS31" s="54" t="e">
        <f>IF('4.1 Network size and usage'!AS31/'Historical population and GDP'!$K28=0,NA(),'4.1 Network size and usage'!AS31/'Historical population and GDP'!$K28*1000)</f>
        <v>#N/A</v>
      </c>
      <c r="AT31" s="54">
        <f>IF('4.1 Network size and usage'!AT31/'Historical population and GDP'!$K28=0,NA(),'4.1 Network size and usage'!AT31/'Historical population and GDP'!$K28*1000)</f>
        <v>0.64818703625927476</v>
      </c>
      <c r="AU31" s="54" t="e">
        <f>IF('4.1 Network size and usage'!AU31/'Historical population and GDP'!$K28=0,NA(),'4.1 Network size and usage'!AU31/'Historical population and GDP'!$K28*1000)</f>
        <v>#N/A</v>
      </c>
      <c r="AV31" s="54" t="e">
        <f>IF('4.1 Network size and usage'!AV31/'Historical population and GDP'!$K28=0,NA(),'4.1 Network size and usage'!AV31/'Historical population and GDP'!$K28*1000)</f>
        <v>#N/A</v>
      </c>
      <c r="AX31" s="3"/>
    </row>
    <row r="32" spans="1:50">
      <c r="A32" s="4">
        <f t="shared" si="0"/>
        <v>1894</v>
      </c>
      <c r="B32" s="54" t="e">
        <f>IF('4.1 Network size and usage'!B32/'Historical population and GDP'!$K29=0,NA(),'4.1 Network size and usage'!B32/'Historical population and GDP'!$K29*1000)</f>
        <v>#N/A</v>
      </c>
      <c r="C32" s="54" t="e">
        <f>IF('4.1 Network size and usage'!C32/'Historical population and GDP'!$K29=0,NA(),'4.1 Network size and usage'!C32/'Historical population and GDP'!$K29*1000)</f>
        <v>#N/A</v>
      </c>
      <c r="D32" s="54" t="e">
        <f>IF('4.1 Network size and usage'!D32/'Historical population and GDP'!$K29=0,NA(),'4.1 Network size and usage'!D32/'Historical population and GDP'!$K29*1000)</f>
        <v>#N/A</v>
      </c>
      <c r="E32" s="54" t="e">
        <f>IF('4.1 Network size and usage'!E32/'Historical population and GDP'!$K29=0,NA(),'4.1 Network size and usage'!E32/'Historical population and GDP'!$K29*1000)</f>
        <v>#N/A</v>
      </c>
      <c r="F32" s="54" t="e">
        <f>IF('4.1 Network size and usage'!F32/'Historical population and GDP'!$K29=0,NA(),'4.1 Network size and usage'!F32/'Historical population and GDP'!$K29*1000)</f>
        <v>#N/A</v>
      </c>
      <c r="G32" s="54" t="e">
        <f>IF('4.1 Network size and usage'!G32/'Historical population and GDP'!$K29=0,NA(),'4.1 Network size and usage'!G32/'Historical population and GDP'!$K29*1000)</f>
        <v>#N/A</v>
      </c>
      <c r="H32" s="54" t="e">
        <f>IF('4.1 Network size and usage'!H32/'Historical population and GDP'!$K29=0,NA(),'4.1 Network size and usage'!H32/'Historical population and GDP'!$K29*1000)</f>
        <v>#N/A</v>
      </c>
      <c r="I32" s="54" t="e">
        <f>IF('4.1 Network size and usage'!I32/'Historical population and GDP'!$K29=0,NA(),'4.1 Network size and usage'!I32/'Historical population and GDP'!$K29*1000)</f>
        <v>#N/A</v>
      </c>
      <c r="J32" s="5" t="e">
        <f>IF('4.1 Network size and usage'!J32/'Historical population and GDP'!$K29=0,NA(),'4.1 Network size and usage'!J32/'Historical population and GDP'!$K29*1000000000)</f>
        <v>#N/A</v>
      </c>
      <c r="K32" s="5" t="e">
        <f>IF('4.1 Network size and usage'!K32/'Historical population and GDP'!$K29=0,NA(),'4.1 Network size and usage'!K32/'Historical population and GDP'!$K29*1000000)</f>
        <v>#N/A</v>
      </c>
      <c r="L32" s="54">
        <f>IF('4.1 Network size and usage'!L32/'Historical population and GDP'!$K29=0,NA(),'4.1 Network size and usage'!L32/'Historical population and GDP'!$K29*1000)</f>
        <v>4.3057194341436613</v>
      </c>
      <c r="M32" s="54" t="e">
        <f>IF('4.1 Network size and usage'!M32/'Historical population and GDP'!$K29=0,NA(),'4.1 Network size and usage'!M32/'Historical population and GDP'!$K29*1000)</f>
        <v>#N/A</v>
      </c>
      <c r="N32" s="54" t="e">
        <f>IF('4.1 Network size and usage'!N32/'Historical population and GDP'!$K29=0,NA(),'4.1 Network size and usage'!N32/'Historical population and GDP'!$K29*1000)</f>
        <v>#N/A</v>
      </c>
      <c r="O32" s="54" t="e">
        <f>IF('4.1 Network size and usage'!O32/'Historical population and GDP'!$K29=0,NA(),'4.1 Network size and usage'!O32/'Historical population and GDP'!$K29*1000)</f>
        <v>#N/A</v>
      </c>
      <c r="P32" s="54" t="e">
        <f>IF('4.1 Network size and usage'!P32/'Historical population and GDP'!$K29=0,NA(),'4.1 Network size and usage'!P32/'Historical population and GDP'!$K29*1000)</f>
        <v>#N/A</v>
      </c>
      <c r="Q32" s="54" t="e">
        <f>IF('4.1 Network size and usage'!Q32/'Historical population and GDP'!$K29=0,NA(),'4.1 Network size and usage'!Q32/'Historical population and GDP'!$K29*1000)</f>
        <v>#N/A</v>
      </c>
      <c r="R32" s="55" t="e">
        <f>IF('4.1 Network size and usage'!R32=0,NA(),'5.4 Water and waste'!AB32)</f>
        <v>#N/A</v>
      </c>
      <c r="S32" s="55" t="e">
        <f>IF('4.1 Network size and usage'!S32=0,NA(),'5.4 Water and waste'!AC32)</f>
        <v>#N/A</v>
      </c>
      <c r="T32" s="54">
        <f>IF('4.1 Network size and usage'!T32/'Historical population and GDP'!$K29=0,NA(),'4.1 Network size and usage'!T32/'Historical population and GDP'!$K29*1000)</f>
        <v>12.185539651146819</v>
      </c>
      <c r="U32" s="54">
        <f>IF('4.1 Network size and usage'!U32/'Historical population and GDP'!$K29=0,NA(),'4.1 Network size and usage'!U32/'Historical population and GDP'!$K29*1000)</f>
        <v>5.8288696607608852</v>
      </c>
      <c r="V32" s="54" t="e">
        <f>IF('4.1 Network size and usage'!V32/'Historical population and GDP'!$K29=0,NA(),'4.1 Network size and usage'!V32/'Historical population and GDP'!$K29*1000)</f>
        <v>#N/A</v>
      </c>
      <c r="W32" s="54" t="e">
        <f>IF('4.1 Network size and usage'!W32/'Historical population and GDP'!$K29=0,NA(),'4.1 Network size and usage'!W32/'Historical population and GDP'!$K29*1000)</f>
        <v>#N/A</v>
      </c>
      <c r="X32" s="54" t="e">
        <f>IF('4.1 Network size and usage'!X32/'Historical population and GDP'!$K29=0,NA(),'4.1 Network size and usage'!X32/'Historical population and GDP'!$K29*1000)</f>
        <v>#N/A</v>
      </c>
      <c r="Y32" s="54" t="e">
        <f>IF('4.1 Network size and usage'!Y32/'Historical population and GDP'!$K29=0,NA(),'4.1 Network size and usage'!Y32/'Historical population and GDP'!$K29*1000)</f>
        <v>#N/A</v>
      </c>
      <c r="Z32" s="54" t="e">
        <f>IF('4.1 Network size and usage'!Z32/'Historical population and GDP'!$K29=0,NA(),'4.1 Network size and usage'!Z32/'Historical population and GDP'!$K29*1000)</f>
        <v>#N/A</v>
      </c>
      <c r="AA32" s="54" t="e">
        <f>IF('4.1 Network size and usage'!AA32/'Historical population and GDP'!$K29=0,NA(),'4.1 Network size and usage'!AA32/'Historical population and GDP'!$K29*1000)</f>
        <v>#N/A</v>
      </c>
      <c r="AB32" s="54" t="e">
        <f>IF('4.1 Network size and usage'!AB32/'Historical population and GDP'!$K29=0,NA(),'4.1 Network size and usage'!AB32/'Historical population and GDP'!$K29*1000)</f>
        <v>#N/A</v>
      </c>
      <c r="AC32" s="54">
        <f>IF('4.1 Network size and usage'!AC32/'Historical population and GDP'!$K29=0,NA(),'4.1 Network size and usage'!AC32/'Historical population and GDP'!$K29*1000)</f>
        <v>2.0642768850432636</v>
      </c>
      <c r="AD32" s="54" t="e">
        <f>IF('4.1 Network size and usage'!AD32/'Historical population and GDP'!$K29=0,NA(),'4.1 Network size and usage'!AD32/'Historical population and GDP'!$K29*1000)</f>
        <v>#N/A</v>
      </c>
      <c r="AE32" s="54" t="e">
        <f>IF('4.1 Network size and usage'!AE32/'Historical population and GDP'!$K29=0,NA(),'4.1 Network size and usage'!AE32/'Historical population and GDP'!$K29*1000)</f>
        <v>#N/A</v>
      </c>
      <c r="AF32" s="54" t="e">
        <f>IF('4.1 Network size and usage'!AF32/'Historical population and GDP'!$K29=0,NA(),'4.1 Network size and usage'!AF32/'Historical population and GDP'!$K29*1000)</f>
        <v>#N/A</v>
      </c>
      <c r="AG32" s="54" t="e">
        <f>IF('4.1 Network size and usage'!AG32/'Historical population and GDP'!$K29=0,NA(),'4.1 Network size and usage'!AG32/'Historical population and GDP'!$K29*1000)</f>
        <v>#N/A</v>
      </c>
      <c r="AH32" s="54" t="e">
        <f>IF('4.1 Network size and usage'!AH32/'Historical population and GDP'!$K29=0,NA(),'4.1 Network size and usage'!AH32/'Historical population and GDP'!$K29*1000)</f>
        <v>#N/A</v>
      </c>
      <c r="AI32" s="54" t="e">
        <f>IF('4.1 Network size and usage'!AI32/'Historical population and GDP'!$K29=0,NA(),'4.1 Network size and usage'!AI32/'Historical population and GDP'!$K29*1000)</f>
        <v>#N/A</v>
      </c>
      <c r="AJ32" s="54" t="e">
        <f>IF('4.1 Network size and usage'!AJ32/'Historical population and GDP'!$K29=0,NA(),'4.1 Network size and usage'!AJ32/'Historical population and GDP'!$K29*1000)</f>
        <v>#N/A</v>
      </c>
      <c r="AK32" s="54">
        <f>IF('4.1 Network size and usage'!AK32/'Historical population and GDP'!$K29=0,NA(),'4.1 Network size and usage'!AK32/'Historical population and GDP'!$K29*1000)</f>
        <v>198.27908254360665</v>
      </c>
      <c r="AL32" s="54">
        <f>IF('4.1 Network size and usage'!AL32/'Historical population and GDP'!$K29=0,NA(),'4.1 Network size and usage'!AL32/'Historical population and GDP'!$K29*1000)</f>
        <v>3.3704161516275235</v>
      </c>
      <c r="AM32" s="54">
        <f>IF('4.1 Network size and usage'!AM32/'Historical population and GDP'!$K29=0,NA(),'4.1 Network size and usage'!AM32/'Historical population and GDP'!$K29*1000)</f>
        <v>0.93393764592775719</v>
      </c>
      <c r="AN32" s="54" t="e">
        <f>IF('4.1 Network size and usage'!AN32/'Historical population and GDP'!$K29=0,NA(),'4.1 Network size and usage'!AN32/'Historical population and GDP'!$K29*1000)</f>
        <v>#N/A</v>
      </c>
      <c r="AO32" s="50">
        <f>IF('4.1 Network size and usage'!AO32/'Historical population and GDP'!$K29=0,NA(),'4.1 Network size and usage'!AO32/'Historical population and GDP'!$K29*1000)</f>
        <v>2.2757862930916084</v>
      </c>
      <c r="AP32" s="50">
        <f>IF('4.1 Network size and usage'!AP32/'Historical population and GDP'!$K29=0,NA(),'4.1 Network size and usage'!AP32/'Historical population and GDP'!$K29*1000)</f>
        <v>0.20738909490454607</v>
      </c>
      <c r="AQ32" s="50">
        <f>IF('4.1 Network size and usage'!AQ32/'Historical population and GDP'!$K29=0,NA(),'4.1 Network size and usage'!AQ32/'Historical population and GDP'!$K29*1000)</f>
        <v>2.4831753879961544</v>
      </c>
      <c r="AR32" s="54" t="e">
        <f>IF('4.1 Network size and usage'!AR32/'Historical population and GDP'!$K29=0,NA(),'4.1 Network size and usage'!AR32/'Historical population and GDP'!$K29*1000)</f>
        <v>#N/A</v>
      </c>
      <c r="AS32" s="54" t="e">
        <f>IF('4.1 Network size and usage'!AS32/'Historical population and GDP'!$K29=0,NA(),'4.1 Network size and usage'!AS32/'Historical population and GDP'!$K29*1000)</f>
        <v>#N/A</v>
      </c>
      <c r="AT32" s="54">
        <f>IF('4.1 Network size and usage'!AT32/'Historical population and GDP'!$K29=0,NA(),'4.1 Network size and usage'!AT32/'Historical population and GDP'!$K29*1000)</f>
        <v>0.66337041615162751</v>
      </c>
      <c r="AU32" s="54" t="e">
        <f>IF('4.1 Network size and usage'!AU32/'Historical population and GDP'!$K29=0,NA(),'4.1 Network size and usage'!AU32/'Historical population and GDP'!$K29*1000)</f>
        <v>#N/A</v>
      </c>
      <c r="AV32" s="54" t="e">
        <f>IF('4.1 Network size and usage'!AV32/'Historical population and GDP'!$K29=0,NA(),'4.1 Network size and usage'!AV32/'Historical population and GDP'!$K29*1000)</f>
        <v>#N/A</v>
      </c>
      <c r="AX32" s="3"/>
    </row>
    <row r="33" spans="1:50">
      <c r="A33" s="4">
        <f t="shared" si="0"/>
        <v>1895</v>
      </c>
      <c r="B33" s="54" t="e">
        <f>IF('4.1 Network size and usage'!B33/'Historical population and GDP'!$K30=0,NA(),'4.1 Network size and usage'!B33/'Historical population and GDP'!$K30*1000)</f>
        <v>#N/A</v>
      </c>
      <c r="C33" s="54" t="e">
        <f>IF('4.1 Network size and usage'!C33/'Historical population and GDP'!$K30=0,NA(),'4.1 Network size and usage'!C33/'Historical population and GDP'!$K30*1000)</f>
        <v>#N/A</v>
      </c>
      <c r="D33" s="54" t="e">
        <f>IF('4.1 Network size and usage'!D33/'Historical population and GDP'!$K30=0,NA(),'4.1 Network size and usage'!D33/'Historical population and GDP'!$K30*1000)</f>
        <v>#N/A</v>
      </c>
      <c r="E33" s="54" t="e">
        <f>IF('4.1 Network size and usage'!E33/'Historical population and GDP'!$K30=0,NA(),'4.1 Network size and usage'!E33/'Historical population and GDP'!$K30*1000)</f>
        <v>#N/A</v>
      </c>
      <c r="F33" s="54" t="e">
        <f>IF('4.1 Network size and usage'!F33/'Historical population and GDP'!$K30=0,NA(),'4.1 Network size and usage'!F33/'Historical population and GDP'!$K30*1000)</f>
        <v>#N/A</v>
      </c>
      <c r="G33" s="54" t="e">
        <f>IF('4.1 Network size and usage'!G33/'Historical population and GDP'!$K30=0,NA(),'4.1 Network size and usage'!G33/'Historical population and GDP'!$K30*1000)</f>
        <v>#N/A</v>
      </c>
      <c r="H33" s="54" t="e">
        <f>IF('4.1 Network size and usage'!H33/'Historical population and GDP'!$K30=0,NA(),'4.1 Network size and usage'!H33/'Historical population and GDP'!$K30*1000)</f>
        <v>#N/A</v>
      </c>
      <c r="I33" s="54" t="e">
        <f>IF('4.1 Network size and usage'!I33/'Historical population and GDP'!$K30=0,NA(),'4.1 Network size and usage'!I33/'Historical population and GDP'!$K30*1000)</f>
        <v>#N/A</v>
      </c>
      <c r="J33" s="5" t="e">
        <f>IF('4.1 Network size and usage'!J33/'Historical population and GDP'!$K30=0,NA(),'4.1 Network size and usage'!J33/'Historical population and GDP'!$K30*1000000000)</f>
        <v>#N/A</v>
      </c>
      <c r="K33" s="5" t="e">
        <f>IF('4.1 Network size and usage'!K33/'Historical population and GDP'!$K30=0,NA(),'4.1 Network size and usage'!K33/'Historical population and GDP'!$K30*1000000)</f>
        <v>#N/A</v>
      </c>
      <c r="L33" s="54">
        <f>IF('4.1 Network size and usage'!L33/'Historical population and GDP'!$K30=0,NA(),'4.1 Network size and usage'!L33/'Historical population and GDP'!$K30*1000)</f>
        <v>4.3302479006345349</v>
      </c>
      <c r="M33" s="54" t="e">
        <f>IF('4.1 Network size and usage'!M33/'Historical population and GDP'!$K30=0,NA(),'4.1 Network size and usage'!M33/'Historical population and GDP'!$K30*1000)</f>
        <v>#N/A</v>
      </c>
      <c r="N33" s="54" t="e">
        <f>IF('4.1 Network size and usage'!N33/'Historical population and GDP'!$K30=0,NA(),'4.1 Network size and usage'!N33/'Historical population and GDP'!$K30*1000)</f>
        <v>#N/A</v>
      </c>
      <c r="O33" s="54" t="e">
        <f>IF('4.1 Network size and usage'!O33/'Historical population and GDP'!$K30=0,NA(),'4.1 Network size and usage'!O33/'Historical population and GDP'!$K30*1000)</f>
        <v>#N/A</v>
      </c>
      <c r="P33" s="54" t="e">
        <f>IF('4.1 Network size and usage'!P33/'Historical population and GDP'!$K30=0,NA(),'4.1 Network size and usage'!P33/'Historical population and GDP'!$K30*1000)</f>
        <v>#N/A</v>
      </c>
      <c r="Q33" s="54" t="e">
        <f>IF('4.1 Network size and usage'!Q33/'Historical population and GDP'!$K30=0,NA(),'4.1 Network size and usage'!Q33/'Historical population and GDP'!$K30*1000)</f>
        <v>#N/A</v>
      </c>
      <c r="R33" s="55" t="e">
        <f>IF('4.1 Network size and usage'!R33=0,NA(),'5.4 Water and waste'!AB33)</f>
        <v>#N/A</v>
      </c>
      <c r="S33" s="55" t="e">
        <f>IF('4.1 Network size and usage'!S33=0,NA(),'5.4 Water and waste'!AC33)</f>
        <v>#N/A</v>
      </c>
      <c r="T33" s="54">
        <f>IF('4.1 Network size and usage'!T33/'Historical population and GDP'!$K30=0,NA(),'4.1 Network size and usage'!T33/'Historical population and GDP'!$K30*1000)</f>
        <v>12.651798055893076</v>
      </c>
      <c r="U33" s="54">
        <f>IF('4.1 Network size and usage'!U33/'Historical population and GDP'!$K30=0,NA(),'4.1 Network size and usage'!U33/'Historical population and GDP'!$K30*1000)</f>
        <v>6.2319427568516268</v>
      </c>
      <c r="V33" s="54" t="e">
        <f>IF('4.1 Network size and usage'!V33/'Historical population and GDP'!$K30=0,NA(),'4.1 Network size and usage'!V33/'Historical population and GDP'!$K30*1000)</f>
        <v>#N/A</v>
      </c>
      <c r="W33" s="54" t="e">
        <f>IF('4.1 Network size and usage'!W33/'Historical population and GDP'!$K30=0,NA(),'4.1 Network size and usage'!W33/'Historical population and GDP'!$K30*1000)</f>
        <v>#N/A</v>
      </c>
      <c r="X33" s="54" t="e">
        <f>IF('4.1 Network size and usage'!X33/'Historical population and GDP'!$K30=0,NA(),'4.1 Network size and usage'!X33/'Historical population and GDP'!$K30*1000)</f>
        <v>#N/A</v>
      </c>
      <c r="Y33" s="54" t="e">
        <f>IF('4.1 Network size and usage'!Y33/'Historical population and GDP'!$K30=0,NA(),'4.1 Network size and usage'!Y33/'Historical population and GDP'!$K30*1000)</f>
        <v>#N/A</v>
      </c>
      <c r="Z33" s="54" t="e">
        <f>IF('4.1 Network size and usage'!Z33/'Historical population and GDP'!$K30=0,NA(),'4.1 Network size and usage'!Z33/'Historical population and GDP'!$K30*1000)</f>
        <v>#N/A</v>
      </c>
      <c r="AA33" s="54" t="e">
        <f>IF('4.1 Network size and usage'!AA33/'Historical population and GDP'!$K30=0,NA(),'4.1 Network size and usage'!AA33/'Historical population and GDP'!$K30*1000)</f>
        <v>#N/A</v>
      </c>
      <c r="AB33" s="54" t="e">
        <f>IF('4.1 Network size and usage'!AB33/'Historical population and GDP'!$K30=0,NA(),'4.1 Network size and usage'!AB33/'Historical population and GDP'!$K30*1000)</f>
        <v>#N/A</v>
      </c>
      <c r="AC33" s="54">
        <f>IF('4.1 Network size and usage'!AC33/'Historical population and GDP'!$K30=0,NA(),'4.1 Network size and usage'!AC33/'Historical population and GDP'!$K30*1000)</f>
        <v>2.0359119751586334</v>
      </c>
      <c r="AD33" s="54" t="e">
        <f>IF('4.1 Network size and usage'!AD33/'Historical population and GDP'!$K30=0,NA(),'4.1 Network size and usage'!AD33/'Historical population and GDP'!$K30*1000)</f>
        <v>#N/A</v>
      </c>
      <c r="AE33" s="54" t="e">
        <f>IF('4.1 Network size and usage'!AE33/'Historical population and GDP'!$K30=0,NA(),'4.1 Network size and usage'!AE33/'Historical population and GDP'!$K30*1000)</f>
        <v>#N/A</v>
      </c>
      <c r="AF33" s="54" t="e">
        <f>IF('4.1 Network size and usage'!AF33/'Historical population and GDP'!$K30=0,NA(),'4.1 Network size and usage'!AF33/'Historical population and GDP'!$K30*1000)</f>
        <v>#N/A</v>
      </c>
      <c r="AG33" s="54" t="e">
        <f>IF('4.1 Network size and usage'!AG33/'Historical population and GDP'!$K30=0,NA(),'4.1 Network size and usage'!AG33/'Historical population and GDP'!$K30*1000)</f>
        <v>#N/A</v>
      </c>
      <c r="AH33" s="54" t="e">
        <f>IF('4.1 Network size and usage'!AH33/'Historical population and GDP'!$K30=0,NA(),'4.1 Network size and usage'!AH33/'Historical population and GDP'!$K30*1000)</f>
        <v>#N/A</v>
      </c>
      <c r="AI33" s="54" t="e">
        <f>IF('4.1 Network size and usage'!AI33/'Historical population and GDP'!$K30=0,NA(),'4.1 Network size and usage'!AI33/'Historical population and GDP'!$K30*1000)</f>
        <v>#N/A</v>
      </c>
      <c r="AJ33" s="54" t="e">
        <f>IF('4.1 Network size and usage'!AJ33/'Historical population and GDP'!$K30=0,NA(),'4.1 Network size and usage'!AJ33/'Historical population and GDP'!$K30*1000)</f>
        <v>#N/A</v>
      </c>
      <c r="AK33" s="54">
        <f>IF('4.1 Network size and usage'!AK33/'Historical population and GDP'!$K30=0,NA(),'4.1 Network size and usage'!AK33/'Historical population and GDP'!$K30*1000)</f>
        <v>198.778182800054</v>
      </c>
      <c r="AL33" s="54">
        <f>IF('4.1 Network size and usage'!AL33/'Historical population and GDP'!$K30=0,NA(),'4.1 Network size and usage'!AL33/'Historical population and GDP'!$K30*1000)</f>
        <v>3.4089374915620358</v>
      </c>
      <c r="AM33" s="54">
        <f>IF('4.1 Network size and usage'!AM33/'Historical population and GDP'!$K30=0,NA(),'4.1 Network size and usage'!AM33/'Historical population and GDP'!$K30*1000)</f>
        <v>1.0017550965303093</v>
      </c>
      <c r="AN33" s="54" t="e">
        <f>IF('4.1 Network size and usage'!AN33/'Historical population and GDP'!$K30=0,NA(),'4.1 Network size and usage'!AN33/'Historical population and GDP'!$K30*1000)</f>
        <v>#N/A</v>
      </c>
      <c r="AO33" s="50">
        <f>IF('4.1 Network size and usage'!AO33/'Historical population and GDP'!$K30=0,NA(),'4.1 Network size and usage'!AO33/'Historical population and GDP'!$K30*1000)</f>
        <v>2.3113271229917647</v>
      </c>
      <c r="AP33" s="50">
        <f>IF('4.1 Network size and usage'!AP33/'Historical population and GDP'!$K30=0,NA(),'4.1 Network size and usage'!AP33/'Historical population and GDP'!$K30*1000)</f>
        <v>0.20251113811259619</v>
      </c>
      <c r="AQ33" s="50">
        <f>IF('4.1 Network size and usage'!AQ33/'Historical population and GDP'!$K30=0,NA(),'4.1 Network size and usage'!AQ33/'Historical population and GDP'!$K30*1000)</f>
        <v>2.5138382611043606</v>
      </c>
      <c r="AR33" s="54" t="e">
        <f>IF('4.1 Network size and usage'!AR33/'Historical population and GDP'!$K30=0,NA(),'4.1 Network size and usage'!AR33/'Historical population and GDP'!$K30*1000)</f>
        <v>#N/A</v>
      </c>
      <c r="AS33" s="54" t="e">
        <f>IF('4.1 Network size and usage'!AS33/'Historical population and GDP'!$K30=0,NA(),'4.1 Network size and usage'!AS33/'Historical population and GDP'!$K30*1000)</f>
        <v>#N/A</v>
      </c>
      <c r="AT33" s="54">
        <f>IF('4.1 Network size and usage'!AT33/'Historical population and GDP'!$K30=0,NA(),'4.1 Network size and usage'!AT33/'Historical population and GDP'!$K30*1000)</f>
        <v>0.71688942891859053</v>
      </c>
      <c r="AU33" s="54" t="e">
        <f>IF('4.1 Network size and usage'!AU33/'Historical population and GDP'!$K30=0,NA(),'4.1 Network size and usage'!AU33/'Historical population and GDP'!$K30*1000)</f>
        <v>#N/A</v>
      </c>
      <c r="AV33" s="54" t="e">
        <f>IF('4.1 Network size and usage'!AV33/'Historical population and GDP'!$K30=0,NA(),'4.1 Network size and usage'!AV33/'Historical population and GDP'!$K30*1000)</f>
        <v>#N/A</v>
      </c>
      <c r="AX33" s="3"/>
    </row>
    <row r="34" spans="1:50">
      <c r="A34" s="4">
        <f t="shared" si="0"/>
        <v>1896</v>
      </c>
      <c r="B34" s="54" t="e">
        <f>IF('4.1 Network size and usage'!B34/'Historical population and GDP'!$K31=0,NA(),'4.1 Network size and usage'!B34/'Historical population and GDP'!$K31*1000)</f>
        <v>#N/A</v>
      </c>
      <c r="C34" s="54" t="e">
        <f>IF('4.1 Network size and usage'!C34/'Historical population and GDP'!$K31=0,NA(),'4.1 Network size and usage'!C34/'Historical population and GDP'!$K31*1000)</f>
        <v>#N/A</v>
      </c>
      <c r="D34" s="54" t="e">
        <f>IF('4.1 Network size and usage'!D34/'Historical population and GDP'!$K31=0,NA(),'4.1 Network size and usage'!D34/'Historical population and GDP'!$K31*1000)</f>
        <v>#N/A</v>
      </c>
      <c r="E34" s="54" t="e">
        <f>IF('4.1 Network size and usage'!E34/'Historical population and GDP'!$K31=0,NA(),'4.1 Network size and usage'!E34/'Historical population and GDP'!$K31*1000)</f>
        <v>#N/A</v>
      </c>
      <c r="F34" s="54" t="e">
        <f>IF('4.1 Network size and usage'!F34/'Historical population and GDP'!$K31=0,NA(),'4.1 Network size and usage'!F34/'Historical population and GDP'!$K31*1000)</f>
        <v>#N/A</v>
      </c>
      <c r="G34" s="54" t="e">
        <f>IF('4.1 Network size and usage'!G34/'Historical population and GDP'!$K31=0,NA(),'4.1 Network size and usage'!G34/'Historical population and GDP'!$K31*1000)</f>
        <v>#N/A</v>
      </c>
      <c r="H34" s="54" t="e">
        <f>IF('4.1 Network size and usage'!H34/'Historical population and GDP'!$K31=0,NA(),'4.1 Network size and usage'!H34/'Historical population and GDP'!$K31*1000)</f>
        <v>#N/A</v>
      </c>
      <c r="I34" s="54" t="e">
        <f>IF('4.1 Network size and usage'!I34/'Historical population and GDP'!$K31=0,NA(),'4.1 Network size and usage'!I34/'Historical population and GDP'!$K31*1000)</f>
        <v>#N/A</v>
      </c>
      <c r="J34" s="5" t="e">
        <f>IF('4.1 Network size and usage'!J34/'Historical population and GDP'!$K31=0,NA(),'4.1 Network size and usage'!J34/'Historical population and GDP'!$K31*1000000000)</f>
        <v>#N/A</v>
      </c>
      <c r="K34" s="5" t="e">
        <f>IF('4.1 Network size and usage'!K34/'Historical population and GDP'!$K31=0,NA(),'4.1 Network size and usage'!K34/'Historical population and GDP'!$K31*1000000)</f>
        <v>#N/A</v>
      </c>
      <c r="L34" s="54">
        <f>IF('4.1 Network size and usage'!L34/'Historical population and GDP'!$K31=0,NA(),'4.1 Network size and usage'!L34/'Historical population and GDP'!$K31*1000)</f>
        <v>4.2986880106100802</v>
      </c>
      <c r="M34" s="54" t="e">
        <f>IF('4.1 Network size and usage'!M34/'Historical population and GDP'!$K31=0,NA(),'4.1 Network size and usage'!M34/'Historical population and GDP'!$K31*1000)</f>
        <v>#N/A</v>
      </c>
      <c r="N34" s="54" t="e">
        <f>IF('4.1 Network size and usage'!N34/'Historical population and GDP'!$K31=0,NA(),'4.1 Network size and usage'!N34/'Historical population and GDP'!$K31*1000)</f>
        <v>#N/A</v>
      </c>
      <c r="O34" s="54" t="e">
        <f>IF('4.1 Network size and usage'!O34/'Historical population and GDP'!$K31=0,NA(),'4.1 Network size and usage'!O34/'Historical population and GDP'!$K31*1000)</f>
        <v>#N/A</v>
      </c>
      <c r="P34" s="54" t="e">
        <f>IF('4.1 Network size and usage'!P34/'Historical population and GDP'!$K31=0,NA(),'4.1 Network size and usage'!P34/'Historical population and GDP'!$K31*1000)</f>
        <v>#N/A</v>
      </c>
      <c r="Q34" s="54" t="e">
        <f>IF('4.1 Network size and usage'!Q34/'Historical population and GDP'!$K31=0,NA(),'4.1 Network size and usage'!Q34/'Historical population and GDP'!$K31*1000)</f>
        <v>#N/A</v>
      </c>
      <c r="R34" s="55" t="e">
        <f>IF('4.1 Network size and usage'!R34=0,NA(),'5.4 Water and waste'!AB34)</f>
        <v>#N/A</v>
      </c>
      <c r="S34" s="55" t="e">
        <f>IF('4.1 Network size and usage'!S34=0,NA(),'5.4 Water and waste'!AC34)</f>
        <v>#N/A</v>
      </c>
      <c r="T34" s="54">
        <f>IF('4.1 Network size and usage'!T34/'Historical population and GDP'!$K31=0,NA(),'4.1 Network size and usage'!T34/'Historical population and GDP'!$K31*1000)</f>
        <v>13.330415079575598</v>
      </c>
      <c r="U34" s="54">
        <f>IF('4.1 Network size and usage'!U34/'Historical population and GDP'!$K31=0,NA(),'4.1 Network size and usage'!U34/'Historical population and GDP'!$K31*1000)</f>
        <v>6.8209549071618039</v>
      </c>
      <c r="V34" s="54" t="e">
        <f>IF('4.1 Network size and usage'!V34/'Historical population and GDP'!$K31=0,NA(),'4.1 Network size and usage'!V34/'Historical population and GDP'!$K31*1000)</f>
        <v>#N/A</v>
      </c>
      <c r="W34" s="54" t="e">
        <f>IF('4.1 Network size and usage'!W34/'Historical population and GDP'!$K31=0,NA(),'4.1 Network size and usage'!W34/'Historical population and GDP'!$K31*1000)</f>
        <v>#N/A</v>
      </c>
      <c r="X34" s="54" t="e">
        <f>IF('4.1 Network size and usage'!X34/'Historical population and GDP'!$K31=0,NA(),'4.1 Network size and usage'!X34/'Historical population and GDP'!$K31*1000)</f>
        <v>#N/A</v>
      </c>
      <c r="Y34" s="54" t="e">
        <f>IF('4.1 Network size and usage'!Y34/'Historical population and GDP'!$K31=0,NA(),'4.1 Network size and usage'!Y34/'Historical population and GDP'!$K31*1000)</f>
        <v>#N/A</v>
      </c>
      <c r="Z34" s="54" t="e">
        <f>IF('4.1 Network size and usage'!Z34/'Historical population and GDP'!$K31=0,NA(),'4.1 Network size and usage'!Z34/'Historical population and GDP'!$K31*1000)</f>
        <v>#N/A</v>
      </c>
      <c r="AA34" s="54" t="e">
        <f>IF('4.1 Network size and usage'!AA34/'Historical population and GDP'!$K31=0,NA(),'4.1 Network size and usage'!AA34/'Historical population and GDP'!$K31*1000)</f>
        <v>#N/A</v>
      </c>
      <c r="AB34" s="54" t="e">
        <f>IF('4.1 Network size and usage'!AB34/'Historical population and GDP'!$K31=0,NA(),'4.1 Network size and usage'!AB34/'Historical population and GDP'!$K31*1000)</f>
        <v>#N/A</v>
      </c>
      <c r="AC34" s="54">
        <f>IF('4.1 Network size and usage'!AC34/'Historical population and GDP'!$K31=0,NA(),'4.1 Network size and usage'!AC34/'Historical population and GDP'!$K31*1000)</f>
        <v>2.057029177718833</v>
      </c>
      <c r="AD34" s="54" t="e">
        <f>IF('4.1 Network size and usage'!AD34/'Historical population and GDP'!$K31=0,NA(),'4.1 Network size and usage'!AD34/'Historical population and GDP'!$K31*1000)</f>
        <v>#N/A</v>
      </c>
      <c r="AE34" s="54" t="e">
        <f>IF('4.1 Network size and usage'!AE34/'Historical population and GDP'!$K31=0,NA(),'4.1 Network size and usage'!AE34/'Historical population and GDP'!$K31*1000)</f>
        <v>#N/A</v>
      </c>
      <c r="AF34" s="54" t="e">
        <f>IF('4.1 Network size and usage'!AF34/'Historical population and GDP'!$K31=0,NA(),'4.1 Network size and usage'!AF34/'Historical population and GDP'!$K31*1000)</f>
        <v>#N/A</v>
      </c>
      <c r="AG34" s="54" t="e">
        <f>IF('4.1 Network size and usage'!AG34/'Historical population and GDP'!$K31=0,NA(),'4.1 Network size and usage'!AG34/'Historical population and GDP'!$K31*1000)</f>
        <v>#N/A</v>
      </c>
      <c r="AH34" s="54" t="e">
        <f>IF('4.1 Network size and usage'!AH34/'Historical population and GDP'!$K31=0,NA(),'4.1 Network size and usage'!AH34/'Historical population and GDP'!$K31*1000)</f>
        <v>#N/A</v>
      </c>
      <c r="AI34" s="54" t="e">
        <f>IF('4.1 Network size and usage'!AI34/'Historical population and GDP'!$K31=0,NA(),'4.1 Network size and usage'!AI34/'Historical population and GDP'!$K31*1000)</f>
        <v>#N/A</v>
      </c>
      <c r="AJ34" s="54" t="e">
        <f>IF('4.1 Network size and usage'!AJ34/'Historical population and GDP'!$K31=0,NA(),'4.1 Network size and usage'!AJ34/'Historical population and GDP'!$K31*1000)</f>
        <v>#N/A</v>
      </c>
      <c r="AK34" s="54">
        <f>IF('4.1 Network size and usage'!AK34/'Historical population and GDP'!$K31=0,NA(),'4.1 Network size and usage'!AK34/'Historical population and GDP'!$K31*1000)</f>
        <v>196.12466843501326</v>
      </c>
      <c r="AL34" s="54">
        <f>IF('4.1 Network size and usage'!AL34/'Historical population and GDP'!$K31=0,NA(),'4.1 Network size and usage'!AL34/'Historical population and GDP'!$K31*1000)</f>
        <v>3.46684350132626</v>
      </c>
      <c r="AM34" s="54">
        <f>IF('4.1 Network size and usage'!AM34/'Historical population and GDP'!$K31=0,NA(),'4.1 Network size and usage'!AM34/'Historical population and GDP'!$K31*1000)</f>
        <v>0.89787798408488062</v>
      </c>
      <c r="AN34" s="54" t="e">
        <f>IF('4.1 Network size and usage'!AN34/'Historical population and GDP'!$K31=0,NA(),'4.1 Network size and usage'!AN34/'Historical population and GDP'!$K31*1000)</f>
        <v>#N/A</v>
      </c>
      <c r="AO34" s="50">
        <f>IF('4.1 Network size and usage'!AO34/'Historical population and GDP'!$K31=0,NA(),'4.1 Network size and usage'!AO34/'Historical population and GDP'!$K31*1000)</f>
        <v>2.3567639257294428</v>
      </c>
      <c r="AP34" s="50">
        <f>IF('4.1 Network size and usage'!AP34/'Historical population and GDP'!$K31=0,NA(),'4.1 Network size and usage'!AP34/'Historical population and GDP'!$K31*1000)</f>
        <v>0.19098143236074269</v>
      </c>
      <c r="AQ34" s="50">
        <f>IF('4.1 Network size and usage'!AQ34/'Historical population and GDP'!$K31=0,NA(),'4.1 Network size and usage'!AQ34/'Historical population and GDP'!$K31*1000)</f>
        <v>2.5477453580901859</v>
      </c>
      <c r="AR34" s="54" t="e">
        <f>IF('4.1 Network size and usage'!AR34/'Historical population and GDP'!$K31=0,NA(),'4.1 Network size and usage'!AR34/'Historical population and GDP'!$K31*1000)</f>
        <v>#N/A</v>
      </c>
      <c r="AS34" s="54" t="e">
        <f>IF('4.1 Network size and usage'!AS34/'Historical population and GDP'!$K31=0,NA(),'4.1 Network size and usage'!AS34/'Historical population and GDP'!$K31*1000)</f>
        <v>#N/A</v>
      </c>
      <c r="AT34" s="54">
        <f>IF('4.1 Network size and usage'!AT34/'Historical population and GDP'!$K31=0,NA(),'4.1 Network size and usage'!AT34/'Historical population and GDP'!$K31*1000)</f>
        <v>0.65384615384615385</v>
      </c>
      <c r="AU34" s="54" t="e">
        <f>IF('4.1 Network size and usage'!AU34/'Historical population and GDP'!$K31=0,NA(),'4.1 Network size and usage'!AU34/'Historical population and GDP'!$K31*1000)</f>
        <v>#N/A</v>
      </c>
      <c r="AV34" s="54" t="e">
        <f>IF('4.1 Network size and usage'!AV34/'Historical population and GDP'!$K31=0,NA(),'4.1 Network size and usage'!AV34/'Historical population and GDP'!$K31*1000)</f>
        <v>#N/A</v>
      </c>
      <c r="AX34" s="3"/>
    </row>
    <row r="35" spans="1:50">
      <c r="A35" s="4">
        <f t="shared" si="0"/>
        <v>1897</v>
      </c>
      <c r="B35" s="54" t="e">
        <f>IF('4.1 Network size and usage'!B35/'Historical population and GDP'!$K32=0,NA(),'4.1 Network size and usage'!B35/'Historical population and GDP'!$K32*1000)</f>
        <v>#N/A</v>
      </c>
      <c r="C35" s="54" t="e">
        <f>IF('4.1 Network size and usage'!C35/'Historical population and GDP'!$K32=0,NA(),'4.1 Network size and usage'!C35/'Historical population and GDP'!$K32*1000)</f>
        <v>#N/A</v>
      </c>
      <c r="D35" s="54" t="e">
        <f>IF('4.1 Network size and usage'!D35/'Historical population and GDP'!$K32=0,NA(),'4.1 Network size and usage'!D35/'Historical population and GDP'!$K32*1000)</f>
        <v>#N/A</v>
      </c>
      <c r="E35" s="54" t="e">
        <f>IF('4.1 Network size and usage'!E35/'Historical population and GDP'!$K32=0,NA(),'4.1 Network size and usage'!E35/'Historical population and GDP'!$K32*1000)</f>
        <v>#N/A</v>
      </c>
      <c r="F35" s="54" t="e">
        <f>IF('4.1 Network size and usage'!F35/'Historical population and GDP'!$K32=0,NA(),'4.1 Network size and usage'!F35/'Historical population and GDP'!$K32*1000)</f>
        <v>#N/A</v>
      </c>
      <c r="G35" s="54" t="e">
        <f>IF('4.1 Network size and usage'!G35/'Historical population and GDP'!$K32=0,NA(),'4.1 Network size and usage'!G35/'Historical population and GDP'!$K32*1000)</f>
        <v>#N/A</v>
      </c>
      <c r="H35" s="54" t="e">
        <f>IF('4.1 Network size and usage'!H35/'Historical population and GDP'!$K32=0,NA(),'4.1 Network size and usage'!H35/'Historical population and GDP'!$K32*1000)</f>
        <v>#N/A</v>
      </c>
      <c r="I35" s="54" t="e">
        <f>IF('4.1 Network size and usage'!I35/'Historical population and GDP'!$K32=0,NA(),'4.1 Network size and usage'!I35/'Historical population and GDP'!$K32*1000)</f>
        <v>#N/A</v>
      </c>
      <c r="J35" s="5" t="e">
        <f>IF('4.1 Network size and usage'!J35/'Historical population and GDP'!$K32=0,NA(),'4.1 Network size and usage'!J35/'Historical population and GDP'!$K32*1000000000)</f>
        <v>#N/A</v>
      </c>
      <c r="K35" s="5" t="e">
        <f>IF('4.1 Network size and usage'!K35/'Historical population and GDP'!$K32=0,NA(),'4.1 Network size and usage'!K35/'Historical population and GDP'!$K32*1000000)</f>
        <v>#N/A</v>
      </c>
      <c r="L35" s="54">
        <f>IF('4.1 Network size and usage'!L35/'Historical population and GDP'!$K32=0,NA(),'4.1 Network size and usage'!L35/'Historical population and GDP'!$K32*1000)</f>
        <v>4.2237587722720766</v>
      </c>
      <c r="M35" s="54" t="e">
        <f>IF('4.1 Network size and usage'!M35/'Historical population and GDP'!$K32=0,NA(),'4.1 Network size and usage'!M35/'Historical population and GDP'!$K32*1000)</f>
        <v>#N/A</v>
      </c>
      <c r="N35" s="54" t="e">
        <f>IF('4.1 Network size and usage'!N35/'Historical population and GDP'!$K32=0,NA(),'4.1 Network size and usage'!N35/'Historical population and GDP'!$K32*1000)</f>
        <v>#N/A</v>
      </c>
      <c r="O35" s="54" t="e">
        <f>IF('4.1 Network size and usage'!O35/'Historical population and GDP'!$K32=0,NA(),'4.1 Network size and usage'!O35/'Historical population and GDP'!$K32*1000)</f>
        <v>#N/A</v>
      </c>
      <c r="P35" s="54" t="e">
        <f>IF('4.1 Network size and usage'!P35/'Historical population and GDP'!$K32=0,NA(),'4.1 Network size and usage'!P35/'Historical population and GDP'!$K32*1000)</f>
        <v>#N/A</v>
      </c>
      <c r="Q35" s="54" t="e">
        <f>IF('4.1 Network size and usage'!Q35/'Historical population and GDP'!$K32=0,NA(),'4.1 Network size and usage'!Q35/'Historical population and GDP'!$K32*1000)</f>
        <v>#N/A</v>
      </c>
      <c r="R35" s="55" t="e">
        <f>IF('4.1 Network size and usage'!R35=0,NA(),'5.4 Water and waste'!AB35)</f>
        <v>#N/A</v>
      </c>
      <c r="S35" s="55" t="e">
        <f>IF('4.1 Network size and usage'!S35=0,NA(),'5.4 Water and waste'!AC35)</f>
        <v>#N/A</v>
      </c>
      <c r="T35" s="54">
        <f>IF('4.1 Network size and usage'!T35/'Historical population and GDP'!$K32=0,NA(),'4.1 Network size and usage'!T35/'Historical population and GDP'!$K32*1000)</f>
        <v>13.154245760176874</v>
      </c>
      <c r="U35" s="54">
        <f>IF('4.1 Network size and usage'!U35/'Historical population and GDP'!$K32=0,NA(),'4.1 Network size and usage'!U35/'Historical population and GDP'!$K32*1000)</f>
        <v>7.4743139550006505</v>
      </c>
      <c r="V35" s="54" t="e">
        <f>IF('4.1 Network size and usage'!V35/'Historical population and GDP'!$K32=0,NA(),'4.1 Network size and usage'!V35/'Historical population and GDP'!$K32*1000)</f>
        <v>#N/A</v>
      </c>
      <c r="W35" s="54" t="e">
        <f>IF('4.1 Network size and usage'!W35/'Historical population and GDP'!$K32=0,NA(),'4.1 Network size and usage'!W35/'Historical population and GDP'!$K32*1000)</f>
        <v>#N/A</v>
      </c>
      <c r="X35" s="54" t="e">
        <f>IF('4.1 Network size and usage'!X35/'Historical population and GDP'!$K32=0,NA(),'4.1 Network size and usage'!X35/'Historical population and GDP'!$K32*1000)</f>
        <v>#N/A</v>
      </c>
      <c r="Y35" s="54" t="e">
        <f>IF('4.1 Network size and usage'!Y35/'Historical population and GDP'!$K32=0,NA(),'4.1 Network size and usage'!Y35/'Historical population and GDP'!$K32*1000)</f>
        <v>#N/A</v>
      </c>
      <c r="Z35" s="54" t="e">
        <f>IF('4.1 Network size and usage'!Z35/'Historical population and GDP'!$K32=0,NA(),'4.1 Network size and usage'!Z35/'Historical population and GDP'!$K32*1000)</f>
        <v>#N/A</v>
      </c>
      <c r="AA35" s="54" t="e">
        <f>IF('4.1 Network size and usage'!AA35/'Historical population and GDP'!$K32=0,NA(),'4.1 Network size and usage'!AA35/'Historical population and GDP'!$K32*1000)</f>
        <v>#N/A</v>
      </c>
      <c r="AB35" s="54" t="e">
        <f>IF('4.1 Network size and usage'!AB35/'Historical population and GDP'!$K32=0,NA(),'4.1 Network size and usage'!AB35/'Historical population and GDP'!$K32*1000)</f>
        <v>#N/A</v>
      </c>
      <c r="AC35" s="54">
        <f>IF('4.1 Network size and usage'!AC35/'Historical population and GDP'!$K32=0,NA(),'4.1 Network size and usage'!AC35/'Historical population and GDP'!$K32*1000)</f>
        <v>2.0965014956431265</v>
      </c>
      <c r="AD35" s="54" t="e">
        <f>IF('4.1 Network size and usage'!AD35/'Historical population and GDP'!$K32=0,NA(),'4.1 Network size and usage'!AD35/'Historical population and GDP'!$K32*1000)</f>
        <v>#N/A</v>
      </c>
      <c r="AE35" s="54" t="e">
        <f>IF('4.1 Network size and usage'!AE35/'Historical population and GDP'!$K32=0,NA(),'4.1 Network size and usage'!AE35/'Historical population and GDP'!$K32*1000)</f>
        <v>#N/A</v>
      </c>
      <c r="AF35" s="54" t="e">
        <f>IF('4.1 Network size and usage'!AF35/'Historical population and GDP'!$K32=0,NA(),'4.1 Network size and usage'!AF35/'Historical population and GDP'!$K32*1000)</f>
        <v>#N/A</v>
      </c>
      <c r="AG35" s="54" t="e">
        <f>IF('4.1 Network size and usage'!AG35/'Historical population and GDP'!$K32=0,NA(),'4.1 Network size and usage'!AG35/'Historical population and GDP'!$K32*1000)</f>
        <v>#N/A</v>
      </c>
      <c r="AH35" s="54" t="e">
        <f>IF('4.1 Network size and usage'!AH35/'Historical population and GDP'!$K32=0,NA(),'4.1 Network size and usage'!AH35/'Historical population and GDP'!$K32*1000)</f>
        <v>#N/A</v>
      </c>
      <c r="AI35" s="54" t="e">
        <f>IF('4.1 Network size and usage'!AI35/'Historical population and GDP'!$K32=0,NA(),'4.1 Network size and usage'!AI35/'Historical population and GDP'!$K32*1000)</f>
        <v>#N/A</v>
      </c>
      <c r="AJ35" s="54" t="e">
        <f>IF('4.1 Network size and usage'!AJ35/'Historical population and GDP'!$K32=0,NA(),'4.1 Network size and usage'!AJ35/'Historical population and GDP'!$K32*1000)</f>
        <v>#N/A</v>
      </c>
      <c r="AK35" s="54">
        <f>IF('4.1 Network size and usage'!AK35/'Historical population and GDP'!$K32=0,NA(),'4.1 Network size and usage'!AK35/'Historical population and GDP'!$K32*1000)</f>
        <v>194.54415398621407</v>
      </c>
      <c r="AL35" s="54">
        <f>IF('4.1 Network size and usage'!AL35/'Historical population and GDP'!$K32=0,NA(),'4.1 Network size and usage'!AL35/'Historical population and GDP'!$K32*1000)</f>
        <v>3.5232149824424499</v>
      </c>
      <c r="AM35" s="54">
        <f>IF('4.1 Network size and usage'!AM35/'Historical population and GDP'!$K32=0,NA(),'4.1 Network size and usage'!AM35/'Historical population and GDP'!$K32*1000)</f>
        <v>0.84926518402913254</v>
      </c>
      <c r="AN35" s="54" t="e">
        <f>IF('4.1 Network size and usage'!AN35/'Historical population and GDP'!$K32=0,NA(),'4.1 Network size and usage'!AN35/'Historical population and GDP'!$K32*1000)</f>
        <v>#N/A</v>
      </c>
      <c r="AO35" s="50">
        <f>IF('4.1 Network size and usage'!AO35/'Historical population and GDP'!$K32=0,NA(),'4.1 Network size and usage'!AO35/'Historical population and GDP'!$K32*1000)</f>
        <v>2.3748211731044351</v>
      </c>
      <c r="AP35" s="50">
        <f>IF('4.1 Network size and usage'!AP35/'Historical population and GDP'!$K32=0,NA(),'4.1 Network size and usage'!AP35/'Historical population and GDP'!$K32*1000)</f>
        <v>0.1846794121472233</v>
      </c>
      <c r="AQ35" s="50">
        <f>IF('4.1 Network size and usage'!AQ35/'Historical population and GDP'!$K32=0,NA(),'4.1 Network size and usage'!AQ35/'Historical population and GDP'!$K32*1000)</f>
        <v>2.5595005852516581</v>
      </c>
      <c r="AR35" s="54" t="e">
        <f>IF('4.1 Network size and usage'!AR35/'Historical population and GDP'!$K32=0,NA(),'4.1 Network size and usage'!AR35/'Historical population and GDP'!$K32*1000)</f>
        <v>#N/A</v>
      </c>
      <c r="AS35" s="54" t="e">
        <f>IF('4.1 Network size and usage'!AS35/'Historical population and GDP'!$K32=0,NA(),'4.1 Network size and usage'!AS35/'Historical population and GDP'!$K32*1000)</f>
        <v>#N/A</v>
      </c>
      <c r="AT35" s="54">
        <f>IF('4.1 Network size and usage'!AT35/'Historical population and GDP'!$K32=0,NA(),'4.1 Network size and usage'!AT35/'Historical population and GDP'!$K32*1000)</f>
        <v>0.81024840681493049</v>
      </c>
      <c r="AU35" s="54" t="e">
        <f>IF('4.1 Network size and usage'!AU35/'Historical population and GDP'!$K32=0,NA(),'4.1 Network size and usage'!AU35/'Historical population and GDP'!$K32*1000)</f>
        <v>#N/A</v>
      </c>
      <c r="AV35" s="54" t="e">
        <f>IF('4.1 Network size and usage'!AV35/'Historical population and GDP'!$K32=0,NA(),'4.1 Network size and usage'!AV35/'Historical population and GDP'!$K32*1000)</f>
        <v>#N/A</v>
      </c>
      <c r="AX35" s="3"/>
    </row>
    <row r="36" spans="1:50">
      <c r="A36" s="4">
        <f t="shared" si="0"/>
        <v>1898</v>
      </c>
      <c r="B36" s="54" t="e">
        <f>IF('4.1 Network size and usage'!B36/'Historical population and GDP'!$K33=0,NA(),'4.1 Network size and usage'!B36/'Historical population and GDP'!$K33*1000)</f>
        <v>#N/A</v>
      </c>
      <c r="C36" s="54" t="e">
        <f>IF('4.1 Network size and usage'!C36/'Historical population and GDP'!$K33=0,NA(),'4.1 Network size and usage'!C36/'Historical population and GDP'!$K33*1000)</f>
        <v>#N/A</v>
      </c>
      <c r="D36" s="54" t="e">
        <f>IF('4.1 Network size and usage'!D36/'Historical population and GDP'!$K33=0,NA(),'4.1 Network size and usage'!D36/'Historical population and GDP'!$K33*1000)</f>
        <v>#N/A</v>
      </c>
      <c r="E36" s="54" t="e">
        <f>IF('4.1 Network size and usage'!E36/'Historical population and GDP'!$K33=0,NA(),'4.1 Network size and usage'!E36/'Historical population and GDP'!$K33*1000)</f>
        <v>#N/A</v>
      </c>
      <c r="F36" s="54" t="e">
        <f>IF('4.1 Network size and usage'!F36/'Historical population and GDP'!$K33=0,NA(),'4.1 Network size and usage'!F36/'Historical population and GDP'!$K33*1000)</f>
        <v>#N/A</v>
      </c>
      <c r="G36" s="54" t="e">
        <f>IF('4.1 Network size and usage'!G36/'Historical population and GDP'!$K33=0,NA(),'4.1 Network size and usage'!G36/'Historical population and GDP'!$K33*1000)</f>
        <v>#N/A</v>
      </c>
      <c r="H36" s="54" t="e">
        <f>IF('4.1 Network size and usage'!H36/'Historical population and GDP'!$K33=0,NA(),'4.1 Network size and usage'!H36/'Historical population and GDP'!$K33*1000)</f>
        <v>#N/A</v>
      </c>
      <c r="I36" s="54" t="e">
        <f>IF('4.1 Network size and usage'!I36/'Historical population and GDP'!$K33=0,NA(),'4.1 Network size and usage'!I36/'Historical population and GDP'!$K33*1000)</f>
        <v>#N/A</v>
      </c>
      <c r="J36" s="5" t="e">
        <f>IF('4.1 Network size and usage'!J36/'Historical population and GDP'!$K33=0,NA(),'4.1 Network size and usage'!J36/'Historical population and GDP'!$K33*1000000000)</f>
        <v>#N/A</v>
      </c>
      <c r="K36" s="5" t="e">
        <f>IF('4.1 Network size and usage'!K36/'Historical population and GDP'!$K33=0,NA(),'4.1 Network size and usage'!K36/'Historical population and GDP'!$K33*1000000)</f>
        <v>#N/A</v>
      </c>
      <c r="L36" s="54">
        <f>IF('4.1 Network size and usage'!L36/'Historical population and GDP'!$K33=0,NA(),'4.1 Network size and usage'!L36/'Historical population and GDP'!$K33*1000)</f>
        <v>4.2221290693220981</v>
      </c>
      <c r="M36" s="54" t="e">
        <f>IF('4.1 Network size and usage'!M36/'Historical population and GDP'!$K33=0,NA(),'4.1 Network size and usage'!M36/'Historical population and GDP'!$K33*1000)</f>
        <v>#N/A</v>
      </c>
      <c r="N36" s="54" t="e">
        <f>IF('4.1 Network size and usage'!N36/'Historical population and GDP'!$K33=0,NA(),'4.1 Network size and usage'!N36/'Historical population and GDP'!$K33*1000)</f>
        <v>#N/A</v>
      </c>
      <c r="O36" s="54" t="e">
        <f>IF('4.1 Network size and usage'!O36/'Historical population and GDP'!$K33=0,NA(),'4.1 Network size and usage'!O36/'Historical population and GDP'!$K33*1000)</f>
        <v>#N/A</v>
      </c>
      <c r="P36" s="54" t="e">
        <f>IF('4.1 Network size and usage'!P36/'Historical population and GDP'!$K33=0,NA(),'4.1 Network size and usage'!P36/'Historical population and GDP'!$K33*1000)</f>
        <v>#N/A</v>
      </c>
      <c r="Q36" s="54" t="e">
        <f>IF('4.1 Network size and usage'!Q36/'Historical population and GDP'!$K33=0,NA(),'4.1 Network size and usage'!Q36/'Historical population and GDP'!$K33*1000)</f>
        <v>#N/A</v>
      </c>
      <c r="R36" s="55" t="e">
        <f>IF('4.1 Network size and usage'!R36=0,NA(),'5.4 Water and waste'!AB36)</f>
        <v>#N/A</v>
      </c>
      <c r="S36" s="55" t="e">
        <f>IF('4.1 Network size and usage'!S36=0,NA(),'5.4 Water and waste'!AC36)</f>
        <v>#N/A</v>
      </c>
      <c r="T36" s="54">
        <f>IF('4.1 Network size and usage'!T36/'Historical population and GDP'!$K33=0,NA(),'4.1 Network size and usage'!T36/'Historical population and GDP'!$K33*1000)</f>
        <v>13.321793131622622</v>
      </c>
      <c r="U36" s="54">
        <f>IF('4.1 Network size and usage'!U36/'Historical population and GDP'!$K33=0,NA(),'4.1 Network size and usage'!U36/'Historical population and GDP'!$K33*1000)</f>
        <v>7.3879739563385671</v>
      </c>
      <c r="V36" s="54" t="e">
        <f>IF('4.1 Network size and usage'!V36/'Historical population and GDP'!$K33=0,NA(),'4.1 Network size and usage'!V36/'Historical population and GDP'!$K33*1000)</f>
        <v>#N/A</v>
      </c>
      <c r="W36" s="54" t="e">
        <f>IF('4.1 Network size and usage'!W36/'Historical population and GDP'!$K33=0,NA(),'4.1 Network size and usage'!W36/'Historical population and GDP'!$K33*1000)</f>
        <v>#N/A</v>
      </c>
      <c r="X36" s="54" t="e">
        <f>IF('4.1 Network size and usage'!X36/'Historical population and GDP'!$K33=0,NA(),'4.1 Network size and usage'!X36/'Historical population and GDP'!$K33*1000)</f>
        <v>#N/A</v>
      </c>
      <c r="Y36" s="54" t="e">
        <f>IF('4.1 Network size and usage'!Y36/'Historical population and GDP'!$K33=0,NA(),'4.1 Network size and usage'!Y36/'Historical population and GDP'!$K33*1000)</f>
        <v>#N/A</v>
      </c>
      <c r="Z36" s="54" t="e">
        <f>IF('4.1 Network size and usage'!Z36/'Historical population and GDP'!$K33=0,NA(),'4.1 Network size and usage'!Z36/'Historical population and GDP'!$K33*1000)</f>
        <v>#N/A</v>
      </c>
      <c r="AA36" s="54" t="e">
        <f>IF('4.1 Network size and usage'!AA36/'Historical population and GDP'!$K33=0,NA(),'4.1 Network size and usage'!AA36/'Historical population and GDP'!$K33*1000)</f>
        <v>#N/A</v>
      </c>
      <c r="AB36" s="54" t="e">
        <f>IF('4.1 Network size and usage'!AB36/'Historical population and GDP'!$K33=0,NA(),'4.1 Network size and usage'!AB36/'Historical population and GDP'!$K33*1000)</f>
        <v>#N/A</v>
      </c>
      <c r="AC36" s="54">
        <f>IF('4.1 Network size and usage'!AC36/'Historical population and GDP'!$K33=0,NA(),'4.1 Network size and usage'!AC36/'Historical population and GDP'!$K33*1000)</f>
        <v>2.0988127154346992</v>
      </c>
      <c r="AD36" s="54" t="e">
        <f>IF('4.1 Network size and usage'!AD36/'Historical population and GDP'!$K33=0,NA(),'4.1 Network size and usage'!AD36/'Historical population and GDP'!$K33*1000)</f>
        <v>#N/A</v>
      </c>
      <c r="AE36" s="54" t="e">
        <f>IF('4.1 Network size and usage'!AE36/'Historical population and GDP'!$K33=0,NA(),'4.1 Network size and usage'!AE36/'Historical population and GDP'!$K33*1000)</f>
        <v>#N/A</v>
      </c>
      <c r="AF36" s="54" t="e">
        <f>IF('4.1 Network size and usage'!AF36/'Historical population and GDP'!$K33=0,NA(),'4.1 Network size and usage'!AF36/'Historical population and GDP'!$K33*1000)</f>
        <v>#N/A</v>
      </c>
      <c r="AG36" s="54" t="e">
        <f>IF('4.1 Network size and usage'!AG36/'Historical population and GDP'!$K33=0,NA(),'4.1 Network size and usage'!AG36/'Historical population and GDP'!$K33*1000)</f>
        <v>#N/A</v>
      </c>
      <c r="AH36" s="54" t="e">
        <f>IF('4.1 Network size and usage'!AH36/'Historical population and GDP'!$K33=0,NA(),'4.1 Network size and usage'!AH36/'Historical population and GDP'!$K33*1000)</f>
        <v>#N/A</v>
      </c>
      <c r="AI36" s="54" t="e">
        <f>IF('4.1 Network size and usage'!AI36/'Historical population and GDP'!$K33=0,NA(),'4.1 Network size and usage'!AI36/'Historical population and GDP'!$K33*1000)</f>
        <v>#N/A</v>
      </c>
      <c r="AJ36" s="54" t="e">
        <f>IF('4.1 Network size and usage'!AJ36/'Historical population and GDP'!$K33=0,NA(),'4.1 Network size and usage'!AJ36/'Historical population and GDP'!$K33*1000)</f>
        <v>#N/A</v>
      </c>
      <c r="AK36" s="54">
        <f>IF('4.1 Network size and usage'!AK36/'Historical population and GDP'!$K33=0,NA(),'4.1 Network size and usage'!AK36/'Historical population and GDP'!$K33*1000)</f>
        <v>190.79535299374442</v>
      </c>
      <c r="AL36" s="54">
        <f>IF('4.1 Network size and usage'!AL36/'Historical population and GDP'!$K33=0,NA(),'4.1 Network size and usage'!AL36/'Historical population and GDP'!$K33*1000)</f>
        <v>3.4546150900038297</v>
      </c>
      <c r="AM36" s="54">
        <f>IF('4.1 Network size and usage'!AM36/'Historical population and GDP'!$K33=0,NA(),'4.1 Network size and usage'!AM36/'Historical population and GDP'!$K33*1000)</f>
        <v>0.85152559683390783</v>
      </c>
      <c r="AN36" s="54" t="e">
        <f>IF('4.1 Network size and usage'!AN36/'Historical population and GDP'!$K33=0,NA(),'4.1 Network size and usage'!AN36/'Historical population and GDP'!$K33*1000)</f>
        <v>#N/A</v>
      </c>
      <c r="AO36" s="50">
        <f>IF('4.1 Network size and usage'!AO36/'Historical population and GDP'!$K33=0,NA(),'4.1 Network size and usage'!AO36/'Historical population and GDP'!$K33*1000)</f>
        <v>2.4001021320056171</v>
      </c>
      <c r="AP36" s="50">
        <f>IF('4.1 Network size and usage'!AP36/'Historical population and GDP'!$K33=0,NA(),'4.1 Network size and usage'!AP36/'Historical population and GDP'!$K33*1000)</f>
        <v>0.19149751053236308</v>
      </c>
      <c r="AQ36" s="50">
        <f>IF('4.1 Network size and usage'!AQ36/'Historical population and GDP'!$K33=0,NA(),'4.1 Network size and usage'!AQ36/'Historical population and GDP'!$K33*1000)</f>
        <v>2.5915996425379801</v>
      </c>
      <c r="AR36" s="54" t="e">
        <f>IF('4.1 Network size and usage'!AR36/'Historical population and GDP'!$K33=0,NA(),'4.1 Network size and usage'!AR36/'Historical population and GDP'!$K33*1000)</f>
        <v>#N/A</v>
      </c>
      <c r="AS36" s="54" t="e">
        <f>IF('4.1 Network size and usage'!AS36/'Historical population and GDP'!$K33=0,NA(),'4.1 Network size and usage'!AS36/'Historical population and GDP'!$K33*1000)</f>
        <v>#N/A</v>
      </c>
      <c r="AT36" s="54">
        <f>IF('4.1 Network size and usage'!AT36/'Historical population and GDP'!$K33=0,NA(),'4.1 Network size and usage'!AT36/'Historical population and GDP'!$K33*1000)</f>
        <v>0.68045448742499681</v>
      </c>
      <c r="AU36" s="54" t="e">
        <f>IF('4.1 Network size and usage'!AU36/'Historical population and GDP'!$K33=0,NA(),'4.1 Network size and usage'!AU36/'Historical population and GDP'!$K33*1000)</f>
        <v>#N/A</v>
      </c>
      <c r="AV36" s="54" t="e">
        <f>IF('4.1 Network size and usage'!AV36/'Historical population and GDP'!$K33=0,NA(),'4.1 Network size and usage'!AV36/'Historical population and GDP'!$K33*1000)</f>
        <v>#N/A</v>
      </c>
      <c r="AX36" s="3"/>
    </row>
    <row r="37" spans="1:50">
      <c r="A37" s="4">
        <f t="shared" si="0"/>
        <v>1899</v>
      </c>
      <c r="B37" s="54" t="e">
        <f>IF('4.1 Network size and usage'!B37/'Historical population and GDP'!$K34=0,NA(),'4.1 Network size and usage'!B37/'Historical population and GDP'!$K34*1000)</f>
        <v>#N/A</v>
      </c>
      <c r="C37" s="54" t="e">
        <f>IF('4.1 Network size and usage'!C37/'Historical population and GDP'!$K34=0,NA(),'4.1 Network size and usage'!C37/'Historical population and GDP'!$K34*1000)</f>
        <v>#N/A</v>
      </c>
      <c r="D37" s="54" t="e">
        <f>IF('4.1 Network size and usage'!D37/'Historical population and GDP'!$K34=0,NA(),'4.1 Network size and usage'!D37/'Historical population and GDP'!$K34*1000)</f>
        <v>#N/A</v>
      </c>
      <c r="E37" s="54" t="e">
        <f>IF('4.1 Network size and usage'!E37/'Historical population and GDP'!$K34=0,NA(),'4.1 Network size and usage'!E37/'Historical population and GDP'!$K34*1000)</f>
        <v>#N/A</v>
      </c>
      <c r="F37" s="54" t="e">
        <f>IF('4.1 Network size and usage'!F37/'Historical population and GDP'!$K34=0,NA(),'4.1 Network size and usage'!F37/'Historical population and GDP'!$K34*1000)</f>
        <v>#N/A</v>
      </c>
      <c r="G37" s="54" t="e">
        <f>IF('4.1 Network size and usage'!G37/'Historical population and GDP'!$K34=0,NA(),'4.1 Network size and usage'!G37/'Historical population and GDP'!$K34*1000)</f>
        <v>#N/A</v>
      </c>
      <c r="H37" s="54" t="e">
        <f>IF('4.1 Network size and usage'!H37/'Historical population and GDP'!$K34=0,NA(),'4.1 Network size and usage'!H37/'Historical population and GDP'!$K34*1000)</f>
        <v>#N/A</v>
      </c>
      <c r="I37" s="54" t="e">
        <f>IF('4.1 Network size and usage'!I37/'Historical population and GDP'!$K34=0,NA(),'4.1 Network size and usage'!I37/'Historical population and GDP'!$K34*1000)</f>
        <v>#N/A</v>
      </c>
      <c r="J37" s="5" t="e">
        <f>IF('4.1 Network size and usage'!J37/'Historical population and GDP'!$K34=0,NA(),'4.1 Network size and usage'!J37/'Historical population and GDP'!$K34*1000000000)</f>
        <v>#N/A</v>
      </c>
      <c r="K37" s="5" t="e">
        <f>IF('4.1 Network size and usage'!K37/'Historical population and GDP'!$K34=0,NA(),'4.1 Network size and usage'!K37/'Historical population and GDP'!$K34*1000000)</f>
        <v>#N/A</v>
      </c>
      <c r="L37" s="54">
        <f>IF('4.1 Network size and usage'!L37/'Historical population and GDP'!$K34=0,NA(),'4.1 Network size and usage'!L37/'Historical population and GDP'!$K34*1000)</f>
        <v>4.2234060773480664</v>
      </c>
      <c r="M37" s="54" t="e">
        <f>IF('4.1 Network size and usage'!M37/'Historical population and GDP'!$K34=0,NA(),'4.1 Network size and usage'!M37/'Historical population and GDP'!$K34*1000)</f>
        <v>#N/A</v>
      </c>
      <c r="N37" s="54" t="e">
        <f>IF('4.1 Network size and usage'!N37/'Historical population and GDP'!$K34=0,NA(),'4.1 Network size and usage'!N37/'Historical population and GDP'!$K34*1000)</f>
        <v>#N/A</v>
      </c>
      <c r="O37" s="54" t="e">
        <f>IF('4.1 Network size and usage'!O37/'Historical population and GDP'!$K34=0,NA(),'4.1 Network size and usage'!O37/'Historical population and GDP'!$K34*1000)</f>
        <v>#N/A</v>
      </c>
      <c r="P37" s="54" t="e">
        <f>IF('4.1 Network size and usage'!P37/'Historical population and GDP'!$K34=0,NA(),'4.1 Network size and usage'!P37/'Historical population and GDP'!$K34*1000)</f>
        <v>#N/A</v>
      </c>
      <c r="Q37" s="54" t="e">
        <f>IF('4.1 Network size and usage'!Q37/'Historical population and GDP'!$K34=0,NA(),'4.1 Network size and usage'!Q37/'Historical population and GDP'!$K34*1000)</f>
        <v>#N/A</v>
      </c>
      <c r="R37" s="55" t="e">
        <f>IF('4.1 Network size and usage'!R37=0,NA(),'5.4 Water and waste'!AB37)</f>
        <v>#N/A</v>
      </c>
      <c r="S37" s="55" t="e">
        <f>IF('4.1 Network size and usage'!S37=0,NA(),'5.4 Water and waste'!AC37)</f>
        <v>#N/A</v>
      </c>
      <c r="T37" s="54">
        <f>IF('4.1 Network size and usage'!T37/'Historical population and GDP'!$K34=0,NA(),'4.1 Network size and usage'!T37/'Historical population and GDP'!$K34*1000)</f>
        <v>13.611896333500754</v>
      </c>
      <c r="U37" s="54">
        <f>IF('4.1 Network size and usage'!U37/'Historical population and GDP'!$K34=0,NA(),'4.1 Network size and usage'!U37/'Historical population and GDP'!$K34*1000)</f>
        <v>7.7887995981918632</v>
      </c>
      <c r="V37" s="54" t="e">
        <f>IF('4.1 Network size and usage'!V37/'Historical population and GDP'!$K34=0,NA(),'4.1 Network size and usage'!V37/'Historical population and GDP'!$K34*1000)</f>
        <v>#N/A</v>
      </c>
      <c r="W37" s="54" t="e">
        <f>IF('4.1 Network size and usage'!W37/'Historical population and GDP'!$K34=0,NA(),'4.1 Network size and usage'!W37/'Historical population and GDP'!$K34*1000)</f>
        <v>#N/A</v>
      </c>
      <c r="X37" s="54" t="e">
        <f>IF('4.1 Network size and usage'!X37/'Historical population and GDP'!$K34=0,NA(),'4.1 Network size and usage'!X37/'Historical population and GDP'!$K34*1000)</f>
        <v>#N/A</v>
      </c>
      <c r="Y37" s="54" t="e">
        <f>IF('4.1 Network size and usage'!Y37/'Historical population and GDP'!$K34=0,NA(),'4.1 Network size and usage'!Y37/'Historical population and GDP'!$K34*1000)</f>
        <v>#N/A</v>
      </c>
      <c r="Z37" s="54" t="e">
        <f>IF('4.1 Network size and usage'!Z37/'Historical population and GDP'!$K34=0,NA(),'4.1 Network size and usage'!Z37/'Historical population and GDP'!$K34*1000)</f>
        <v>#N/A</v>
      </c>
      <c r="AA37" s="54" t="e">
        <f>IF('4.1 Network size and usage'!AA37/'Historical population and GDP'!$K34=0,NA(),'4.1 Network size and usage'!AA37/'Historical population and GDP'!$K34*1000)</f>
        <v>#N/A</v>
      </c>
      <c r="AB37" s="54" t="e">
        <f>IF('4.1 Network size and usage'!AB37/'Historical population and GDP'!$K34=0,NA(),'4.1 Network size and usage'!AB37/'Historical population and GDP'!$K34*1000)</f>
        <v>#N/A</v>
      </c>
      <c r="AC37" s="54">
        <f>IF('4.1 Network size and usage'!AC37/'Historical population and GDP'!$K34=0,NA(),'4.1 Network size and usage'!AC37/'Historical population and GDP'!$K34*1000)</f>
        <v>2.1584630838774488</v>
      </c>
      <c r="AD37" s="54" t="e">
        <f>IF('4.1 Network size and usage'!AD37/'Historical population and GDP'!$K34=0,NA(),'4.1 Network size and usage'!AD37/'Historical population and GDP'!$K34*1000)</f>
        <v>#N/A</v>
      </c>
      <c r="AE37" s="54" t="e">
        <f>IF('4.1 Network size and usage'!AE37/'Historical population and GDP'!$K34=0,NA(),'4.1 Network size and usage'!AE37/'Historical population and GDP'!$K34*1000)</f>
        <v>#N/A</v>
      </c>
      <c r="AF37" s="54" t="e">
        <f>IF('4.1 Network size and usage'!AF37/'Historical population and GDP'!$K34=0,NA(),'4.1 Network size and usage'!AF37/'Historical population and GDP'!$K34*1000)</f>
        <v>#N/A</v>
      </c>
      <c r="AG37" s="54" t="e">
        <f>IF('4.1 Network size and usage'!AG37/'Historical population and GDP'!$K34=0,NA(),'4.1 Network size and usage'!AG37/'Historical population and GDP'!$K34*1000)</f>
        <v>#N/A</v>
      </c>
      <c r="AH37" s="54" t="e">
        <f>IF('4.1 Network size and usage'!AH37/'Historical population and GDP'!$K34=0,NA(),'4.1 Network size and usage'!AH37/'Historical population and GDP'!$K34*1000)</f>
        <v>#N/A</v>
      </c>
      <c r="AI37" s="54" t="e">
        <f>IF('4.1 Network size and usage'!AI37/'Historical population and GDP'!$K34=0,NA(),'4.1 Network size and usage'!AI37/'Historical population and GDP'!$K34*1000)</f>
        <v>#N/A</v>
      </c>
      <c r="AJ37" s="54" t="e">
        <f>IF('4.1 Network size and usage'!AJ37/'Historical population and GDP'!$K34=0,NA(),'4.1 Network size and usage'!AJ37/'Historical population and GDP'!$K34*1000)</f>
        <v>#N/A</v>
      </c>
      <c r="AK37" s="54">
        <f>IF('4.1 Network size and usage'!AK37/'Historical population and GDP'!$K34=0,NA(),'4.1 Network size and usage'!AK37/'Historical population and GDP'!$K34*1000)</f>
        <v>188.0462079357107</v>
      </c>
      <c r="AL37" s="54">
        <f>IF('4.1 Network size and usage'!AL37/'Historical population and GDP'!$K34=0,NA(),'4.1 Network size and usage'!AL37/'Historical population and GDP'!$K34*1000)</f>
        <v>3.4191361125062785</v>
      </c>
      <c r="AM37" s="54">
        <f>IF('4.1 Network size and usage'!AM37/'Historical population and GDP'!$K34=0,NA(),'4.1 Network size and usage'!AM37/'Historical population and GDP'!$K34*1000)</f>
        <v>0.9618282270215972</v>
      </c>
      <c r="AN37" s="54" t="e">
        <f>IF('4.1 Network size and usage'!AN37/'Historical population and GDP'!$K34=0,NA(),'4.1 Network size and usage'!AN37/'Historical population and GDP'!$K34*1000)</f>
        <v>#N/A</v>
      </c>
      <c r="AO37" s="50">
        <f>IF('4.1 Network size and usage'!AO37/'Historical population and GDP'!$K34=0,NA(),'4.1 Network size and usage'!AO37/'Historical population and GDP'!$K34*1000)</f>
        <v>2.4020592667001504</v>
      </c>
      <c r="AP37" s="50">
        <f>IF('4.1 Network size and usage'!AP37/'Historical population and GDP'!$K34=0,NA(),'4.1 Network size and usage'!AP37/'Historical population and GDP'!$K34*1000)</f>
        <v>0.19462581617277749</v>
      </c>
      <c r="AQ37" s="50">
        <f>IF('4.1 Network size and usage'!AQ37/'Historical population and GDP'!$K34=0,NA(),'4.1 Network size and usage'!AQ37/'Historical population and GDP'!$K34*1000)</f>
        <v>2.596685082872928</v>
      </c>
      <c r="AR37" s="54" t="e">
        <f>IF('4.1 Network size and usage'!AR37/'Historical population and GDP'!$K34=0,NA(),'4.1 Network size and usage'!AR37/'Historical population and GDP'!$K34*1000)</f>
        <v>#N/A</v>
      </c>
      <c r="AS37" s="54" t="e">
        <f>IF('4.1 Network size and usage'!AS37/'Historical population and GDP'!$K34=0,NA(),'4.1 Network size and usage'!AS37/'Historical population and GDP'!$K34*1000)</f>
        <v>#N/A</v>
      </c>
      <c r="AT37" s="54">
        <f>IF('4.1 Network size and usage'!AT37/'Historical population and GDP'!$K34=0,NA(),'4.1 Network size and usage'!AT37/'Historical population and GDP'!$K34*1000)</f>
        <v>0.63787041687594181</v>
      </c>
      <c r="AU37" s="54" t="e">
        <f>IF('4.1 Network size and usage'!AU37/'Historical population and GDP'!$K34=0,NA(),'4.1 Network size and usage'!AU37/'Historical population and GDP'!$K34*1000)</f>
        <v>#N/A</v>
      </c>
      <c r="AV37" s="54" t="e">
        <f>IF('4.1 Network size and usage'!AV37/'Historical population and GDP'!$K34=0,NA(),'4.1 Network size and usage'!AV37/'Historical population and GDP'!$K34*1000)</f>
        <v>#N/A</v>
      </c>
      <c r="AX37" s="3"/>
    </row>
    <row r="38" spans="1:50">
      <c r="A38" s="4">
        <f t="shared" si="0"/>
        <v>1900</v>
      </c>
      <c r="B38" s="54" t="e">
        <f>IF('4.1 Network size and usage'!B38/'Historical population and GDP'!$K35=0,NA(),'4.1 Network size and usage'!B38/'Historical population and GDP'!$K35*1000)</f>
        <v>#N/A</v>
      </c>
      <c r="C38" s="54" t="e">
        <f>IF('4.1 Network size and usage'!C38/'Historical population and GDP'!$K35=0,NA(),'4.1 Network size and usage'!C38/'Historical population and GDP'!$K35*1000)</f>
        <v>#N/A</v>
      </c>
      <c r="D38" s="54" t="e">
        <f>IF('4.1 Network size and usage'!D38/'Historical population and GDP'!$K35=0,NA(),'4.1 Network size and usage'!D38/'Historical population and GDP'!$K35*1000)</f>
        <v>#N/A</v>
      </c>
      <c r="E38" s="54" t="e">
        <f>IF('4.1 Network size and usage'!E38/'Historical population and GDP'!$K35=0,NA(),'4.1 Network size and usage'!E38/'Historical population and GDP'!$K35*1000)</f>
        <v>#N/A</v>
      </c>
      <c r="F38" s="54" t="e">
        <f>IF('4.1 Network size and usage'!F38/'Historical population and GDP'!$K35=0,NA(),'4.1 Network size and usage'!F38/'Historical population and GDP'!$K35*1000)</f>
        <v>#N/A</v>
      </c>
      <c r="G38" s="54" t="e">
        <f>IF('4.1 Network size and usage'!G38/'Historical population and GDP'!$K35=0,NA(),'4.1 Network size and usage'!G38/'Historical population and GDP'!$K35*1000)</f>
        <v>#N/A</v>
      </c>
      <c r="H38" s="54" t="e">
        <f>IF('4.1 Network size and usage'!H38/'Historical population and GDP'!$K35=0,NA(),'4.1 Network size and usage'!H38/'Historical population and GDP'!$K35*1000)</f>
        <v>#N/A</v>
      </c>
      <c r="I38" s="54" t="e">
        <f>IF('4.1 Network size and usage'!I38/'Historical population and GDP'!$K35=0,NA(),'4.1 Network size and usage'!I38/'Historical population and GDP'!$K35*1000)</f>
        <v>#N/A</v>
      </c>
      <c r="J38" s="5" t="e">
        <f>IF('4.1 Network size and usage'!J38/'Historical population and GDP'!$K35=0,NA(),'4.1 Network size and usage'!J38/'Historical population and GDP'!$K35*1000000000)</f>
        <v>#N/A</v>
      </c>
      <c r="K38" s="5" t="e">
        <f>IF('4.1 Network size and usage'!K38/'Historical population and GDP'!$K35=0,NA(),'4.1 Network size and usage'!K38/'Historical population and GDP'!$K35*1000000)</f>
        <v>#N/A</v>
      </c>
      <c r="L38" s="54">
        <f>IF('4.1 Network size and usage'!L38/'Historical population and GDP'!$K35=0,NA(),'4.1 Network size and usage'!L38/'Historical population and GDP'!$K35*1000)</f>
        <v>4.1901390421977478</v>
      </c>
      <c r="M38" s="54" t="e">
        <f>IF('4.1 Network size and usage'!M38/'Historical population and GDP'!$K35=0,NA(),'4.1 Network size and usage'!M38/'Historical population and GDP'!$K35*1000)</f>
        <v>#N/A</v>
      </c>
      <c r="N38" s="54" t="e">
        <f>IF('4.1 Network size and usage'!N38/'Historical population and GDP'!$K35=0,NA(),'4.1 Network size and usage'!N38/'Historical population and GDP'!$K35*1000)</f>
        <v>#N/A</v>
      </c>
      <c r="O38" s="54" t="e">
        <f>IF('4.1 Network size and usage'!O38/'Historical population and GDP'!$K35=0,NA(),'4.1 Network size and usage'!O38/'Historical population and GDP'!$K35*1000)</f>
        <v>#N/A</v>
      </c>
      <c r="P38" s="54" t="e">
        <f>IF('4.1 Network size and usage'!P38/'Historical population and GDP'!$K35=0,NA(),'4.1 Network size and usage'!P38/'Historical population and GDP'!$K35*1000)</f>
        <v>#N/A</v>
      </c>
      <c r="Q38" s="54" t="e">
        <f>IF('4.1 Network size and usage'!Q38/'Historical population and GDP'!$K35=0,NA(),'4.1 Network size and usage'!Q38/'Historical population and GDP'!$K35*1000)</f>
        <v>#N/A</v>
      </c>
      <c r="R38" s="55" t="e">
        <f>IF('4.1 Network size and usage'!R38=0,NA(),'5.4 Water and waste'!AB38)</f>
        <v>#N/A</v>
      </c>
      <c r="S38" s="55" t="e">
        <f>IF('4.1 Network size and usage'!S38=0,NA(),'5.4 Water and waste'!AC38)</f>
        <v>#N/A</v>
      </c>
      <c r="T38" s="54">
        <f>IF('4.1 Network size and usage'!T38/'Historical population and GDP'!$K35=0,NA(),'4.1 Network size and usage'!T38/'Historical population and GDP'!$K35*1000)</f>
        <v>13.761340675658953</v>
      </c>
      <c r="U38" s="54">
        <f>IF('4.1 Network size and usage'!U38/'Historical population and GDP'!$K35=0,NA(),'4.1 Network size and usage'!U38/'Historical population and GDP'!$K35*1000)</f>
        <v>8.8479148620220265</v>
      </c>
      <c r="V38" s="54" t="e">
        <f>IF('4.1 Network size and usage'!V38/'Historical population and GDP'!$K35=0,NA(),'4.1 Network size and usage'!V38/'Historical population and GDP'!$K35*1000)</f>
        <v>#N/A</v>
      </c>
      <c r="W38" s="54" t="e">
        <f>IF('4.1 Network size and usage'!W38/'Historical population and GDP'!$K35=0,NA(),'4.1 Network size and usage'!W38/'Historical population and GDP'!$K35*1000)</f>
        <v>#N/A</v>
      </c>
      <c r="X38" s="54" t="e">
        <f>IF('4.1 Network size and usage'!X38/'Historical population and GDP'!$K35=0,NA(),'4.1 Network size and usage'!X38/'Historical population and GDP'!$K35*1000)</f>
        <v>#N/A</v>
      </c>
      <c r="Y38" s="54" t="e">
        <f>IF('4.1 Network size and usage'!Y38/'Historical population and GDP'!$K35=0,NA(),'4.1 Network size and usage'!Y38/'Historical population and GDP'!$K35*1000)</f>
        <v>#N/A</v>
      </c>
      <c r="Z38" s="54" t="e">
        <f>IF('4.1 Network size and usage'!Z38/'Historical population and GDP'!$K35=0,NA(),'4.1 Network size and usage'!Z38/'Historical population and GDP'!$K35*1000)</f>
        <v>#N/A</v>
      </c>
      <c r="AA38" s="54" t="e">
        <f>IF('4.1 Network size and usage'!AA38/'Historical population and GDP'!$K35=0,NA(),'4.1 Network size and usage'!AA38/'Historical population and GDP'!$K35*1000)</f>
        <v>#N/A</v>
      </c>
      <c r="AB38" s="54" t="e">
        <f>IF('4.1 Network size and usage'!AB38/'Historical population and GDP'!$K35=0,NA(),'4.1 Network size and usage'!AB38/'Historical population and GDP'!$K35*1000)</f>
        <v>#N/A</v>
      </c>
      <c r="AC38" s="54">
        <f>IF('4.1 Network size and usage'!AC38/'Historical population and GDP'!$K35=0,NA(),'4.1 Network size and usage'!AC38/'Historical population and GDP'!$K35*1000)</f>
        <v>2.1593862145774039</v>
      </c>
      <c r="AD38" s="54" t="e">
        <f>IF('4.1 Network size and usage'!AD38/'Historical population and GDP'!$K35=0,NA(),'4.1 Network size and usage'!AD38/'Historical population and GDP'!$K35*1000)</f>
        <v>#N/A</v>
      </c>
      <c r="AE38" s="54" t="e">
        <f>IF('4.1 Network size and usage'!AE38/'Historical population and GDP'!$K35=0,NA(),'4.1 Network size and usage'!AE38/'Historical population and GDP'!$K35*1000)</f>
        <v>#N/A</v>
      </c>
      <c r="AF38" s="54" t="e">
        <f>IF('4.1 Network size and usage'!AF38/'Historical population and GDP'!$K35=0,NA(),'4.1 Network size and usage'!AF38/'Historical population and GDP'!$K35*1000)</f>
        <v>#N/A</v>
      </c>
      <c r="AG38" s="54" t="e">
        <f>IF('4.1 Network size and usage'!AG38/'Historical population and GDP'!$K35=0,NA(),'4.1 Network size and usage'!AG38/'Historical population and GDP'!$K35*1000)</f>
        <v>#N/A</v>
      </c>
      <c r="AH38" s="54" t="e">
        <f>IF('4.1 Network size and usage'!AH38/'Historical population and GDP'!$K35=0,NA(),'4.1 Network size and usage'!AH38/'Historical population and GDP'!$K35*1000)</f>
        <v>#N/A</v>
      </c>
      <c r="AI38" s="54" t="e">
        <f>IF('4.1 Network size and usage'!AI38/'Historical population and GDP'!$K35=0,NA(),'4.1 Network size and usage'!AI38/'Historical population and GDP'!$K35*1000)</f>
        <v>#N/A</v>
      </c>
      <c r="AJ38" s="54" t="e">
        <f>IF('4.1 Network size and usage'!AJ38/'Historical population and GDP'!$K35=0,NA(),'4.1 Network size and usage'!AJ38/'Historical population and GDP'!$K35*1000)</f>
        <v>#N/A</v>
      </c>
      <c r="AK38" s="54">
        <f>IF('4.1 Network size and usage'!AK38/'Historical population and GDP'!$K35=0,NA(),'4.1 Network size and usage'!AK38/'Historical population and GDP'!$K35*1000)</f>
        <v>184.92142061626035</v>
      </c>
      <c r="AL38" s="54">
        <f>IF('4.1 Network size and usage'!AL38/'Historical population and GDP'!$K35=0,NA(),'4.1 Network size and usage'!AL38/'Historical population and GDP'!$K35*1000)</f>
        <v>3.4550179433238459</v>
      </c>
      <c r="AM38" s="54">
        <f>IF('4.1 Network size and usage'!AM38/'Historical population and GDP'!$K35=0,NA(),'4.1 Network size and usage'!AM38/'Historical population and GDP'!$K35*1000)</f>
        <v>0.99616384110877376</v>
      </c>
      <c r="AN38" s="54" t="e">
        <f>IF('4.1 Network size and usage'!AN38/'Historical population and GDP'!$K35=0,NA(),'4.1 Network size and usage'!AN38/'Historical population and GDP'!$K35*1000)</f>
        <v>#N/A</v>
      </c>
      <c r="AO38" s="50">
        <f>IF('4.1 Network size and usage'!AO38/'Historical population and GDP'!$K35=0,NA(),'4.1 Network size and usage'!AO38/'Historical population and GDP'!$K35*1000)</f>
        <v>2.406880336592006</v>
      </c>
      <c r="AP38" s="50">
        <f>IF('4.1 Network size and usage'!AP38/'Historical population and GDP'!$K35=0,NA(),'4.1 Network size and usage'!AP38/'Historical population and GDP'!$K35*1000)</f>
        <v>0.19180794456131667</v>
      </c>
      <c r="AQ38" s="50">
        <f>IF('4.1 Network size and usage'!AQ38/'Historical population and GDP'!$K35=0,NA(),'4.1 Network size and usage'!AQ38/'Historical population and GDP'!$K35*1000)</f>
        <v>2.5986882811533225</v>
      </c>
      <c r="AR38" s="54" t="e">
        <f>IF('4.1 Network size and usage'!AR38/'Historical population and GDP'!$K35=0,NA(),'4.1 Network size and usage'!AR38/'Historical population and GDP'!$K35*1000)</f>
        <v>#N/A</v>
      </c>
      <c r="AS38" s="54" t="e">
        <f>IF('4.1 Network size and usage'!AS38/'Historical population and GDP'!$K35=0,NA(),'4.1 Network size and usage'!AS38/'Historical population and GDP'!$K35*1000)</f>
        <v>#N/A</v>
      </c>
      <c r="AT38" s="54">
        <f>IF('4.1 Network size and usage'!AT38/'Historical population and GDP'!$K35=0,NA(),'4.1 Network size and usage'!AT38/'Historical population and GDP'!$K35*1000)</f>
        <v>0.65214701150847665</v>
      </c>
      <c r="AU38" s="54" t="e">
        <f>IF('4.1 Network size and usage'!AU38/'Historical population and GDP'!$K35=0,NA(),'4.1 Network size and usage'!AU38/'Historical population and GDP'!$K35*1000)</f>
        <v>#N/A</v>
      </c>
      <c r="AV38" s="54" t="e">
        <f>IF('4.1 Network size and usage'!AV38/'Historical population and GDP'!$K35=0,NA(),'4.1 Network size and usage'!AV38/'Historical population and GDP'!$K35*1000)</f>
        <v>#N/A</v>
      </c>
      <c r="AX38" s="3"/>
    </row>
    <row r="39" spans="1:50">
      <c r="A39" s="4">
        <f t="shared" si="0"/>
        <v>1901</v>
      </c>
      <c r="B39" s="54" t="e">
        <f>IF('4.1 Network size and usage'!B39/'Historical population and GDP'!$K36=0,NA(),'4.1 Network size and usage'!B39/'Historical population and GDP'!$K36*1000)</f>
        <v>#N/A</v>
      </c>
      <c r="C39" s="54" t="e">
        <f>IF('4.1 Network size and usage'!C39/'Historical population and GDP'!$K36=0,NA(),'4.1 Network size and usage'!C39/'Historical population and GDP'!$K36*1000)</f>
        <v>#N/A</v>
      </c>
      <c r="D39" s="54" t="e">
        <f>IF('4.1 Network size and usage'!D39/'Historical population and GDP'!$K36=0,NA(),'4.1 Network size and usage'!D39/'Historical population and GDP'!$K36*1000)</f>
        <v>#N/A</v>
      </c>
      <c r="E39" s="54" t="e">
        <f>IF('4.1 Network size and usage'!E39/'Historical population and GDP'!$K36=0,NA(),'4.1 Network size and usage'!E39/'Historical population and GDP'!$K36*1000)</f>
        <v>#N/A</v>
      </c>
      <c r="F39" s="54" t="e">
        <f>IF('4.1 Network size and usage'!F39/'Historical population and GDP'!$K36=0,NA(),'4.1 Network size and usage'!F39/'Historical population and GDP'!$K36*1000)</f>
        <v>#N/A</v>
      </c>
      <c r="G39" s="54" t="e">
        <f>IF('4.1 Network size and usage'!G39/'Historical population and GDP'!$K36=0,NA(),'4.1 Network size and usage'!G39/'Historical population and GDP'!$K36*1000)</f>
        <v>#N/A</v>
      </c>
      <c r="H39" s="54" t="e">
        <f>IF('4.1 Network size and usage'!H39/'Historical population and GDP'!$K36=0,NA(),'4.1 Network size and usage'!H39/'Historical population and GDP'!$K36*1000)</f>
        <v>#N/A</v>
      </c>
      <c r="I39" s="54" t="e">
        <f>IF('4.1 Network size and usage'!I39/'Historical population and GDP'!$K36=0,NA(),'4.1 Network size and usage'!I39/'Historical population and GDP'!$K36*1000)</f>
        <v>#N/A</v>
      </c>
      <c r="J39" s="5" t="e">
        <f>IF('4.1 Network size and usage'!J39/'Historical population and GDP'!$K36=0,NA(),'4.1 Network size and usage'!J39/'Historical population and GDP'!$K36*1000000000)</f>
        <v>#N/A</v>
      </c>
      <c r="K39" s="5" t="e">
        <f>IF('4.1 Network size and usage'!K39/'Historical population and GDP'!$K36=0,NA(),'4.1 Network size and usage'!K39/'Historical population and GDP'!$K36*1000000)</f>
        <v>#N/A</v>
      </c>
      <c r="L39" s="54">
        <f>IF('4.1 Network size and usage'!L39/'Historical population and GDP'!$K36=0,NA(),'4.1 Network size and usage'!L39/'Historical population and GDP'!$K36*1000)</f>
        <v>4.2848580645161292</v>
      </c>
      <c r="M39" s="54" t="e">
        <f>IF('4.1 Network size and usage'!M39/'Historical population and GDP'!$K36=0,NA(),'4.1 Network size and usage'!M39/'Historical population and GDP'!$K36*1000)</f>
        <v>#N/A</v>
      </c>
      <c r="N39" s="54" t="e">
        <f>IF('4.1 Network size and usage'!N39/'Historical population and GDP'!$K36=0,NA(),'4.1 Network size and usage'!N39/'Historical population and GDP'!$K36*1000)</f>
        <v>#N/A</v>
      </c>
      <c r="O39" s="54" t="e">
        <f>IF('4.1 Network size and usage'!O39/'Historical population and GDP'!$K36=0,NA(),'4.1 Network size and usage'!O39/'Historical population and GDP'!$K36*1000)</f>
        <v>#N/A</v>
      </c>
      <c r="P39" s="54" t="e">
        <f>IF('4.1 Network size and usage'!P39/'Historical population and GDP'!$K36=0,NA(),'4.1 Network size and usage'!P39/'Historical population and GDP'!$K36*1000)</f>
        <v>#N/A</v>
      </c>
      <c r="Q39" s="54" t="e">
        <f>IF('4.1 Network size and usage'!Q39/'Historical population and GDP'!$K36=0,NA(),'4.1 Network size and usage'!Q39/'Historical population and GDP'!$K36*1000)</f>
        <v>#N/A</v>
      </c>
      <c r="R39" s="55" t="e">
        <f>IF('4.1 Network size and usage'!R39=0,NA(),'5.4 Water and waste'!AB39)</f>
        <v>#N/A</v>
      </c>
      <c r="S39" s="55" t="e">
        <f>IF('4.1 Network size and usage'!S39=0,NA(),'5.4 Water and waste'!AC39)</f>
        <v>#N/A</v>
      </c>
      <c r="T39" s="54">
        <f>IF('4.1 Network size and usage'!T39/'Historical population and GDP'!$K36=0,NA(),'4.1 Network size and usage'!T39/'Historical population and GDP'!$K36*1000)</f>
        <v>14.042014516129033</v>
      </c>
      <c r="U39" s="54">
        <f>IF('4.1 Network size and usage'!U39/'Historical population and GDP'!$K36=0,NA(),'4.1 Network size and usage'!U39/'Historical population and GDP'!$K36*1000)</f>
        <v>9.8820414058738564</v>
      </c>
      <c r="V39" s="54" t="e">
        <f>IF('4.1 Network size and usage'!V39/'Historical population and GDP'!$K36=0,NA(),'4.1 Network size and usage'!V39/'Historical population and GDP'!$K36*1000)</f>
        <v>#N/A</v>
      </c>
      <c r="W39" s="54" t="e">
        <f>IF('4.1 Network size and usage'!W39/'Historical population and GDP'!$K36=0,NA(),'4.1 Network size and usage'!W39/'Historical population and GDP'!$K36*1000)</f>
        <v>#N/A</v>
      </c>
      <c r="X39" s="54" t="e">
        <f>IF('4.1 Network size and usage'!X39/'Historical population and GDP'!$K36=0,NA(),'4.1 Network size and usage'!X39/'Historical population and GDP'!$K36*1000)</f>
        <v>#N/A</v>
      </c>
      <c r="Y39" s="54" t="e">
        <f>IF('4.1 Network size and usage'!Y39/'Historical population and GDP'!$K36=0,NA(),'4.1 Network size and usage'!Y39/'Historical population and GDP'!$K36*1000)</f>
        <v>#N/A</v>
      </c>
      <c r="Z39" s="54" t="e">
        <f>IF('4.1 Network size and usage'!Z39/'Historical population and GDP'!$K36=0,NA(),'4.1 Network size and usage'!Z39/'Historical population and GDP'!$K36*1000)</f>
        <v>#N/A</v>
      </c>
      <c r="AA39" s="54" t="e">
        <f>IF('4.1 Network size and usage'!AA39/'Historical population and GDP'!$K36=0,NA(),'4.1 Network size and usage'!AA39/'Historical population and GDP'!$K36*1000)</f>
        <v>#N/A</v>
      </c>
      <c r="AB39" s="54" t="e">
        <f>IF('4.1 Network size and usage'!AB39/'Historical population and GDP'!$K36=0,NA(),'4.1 Network size and usage'!AB39/'Historical population and GDP'!$K36*1000)</f>
        <v>#N/A</v>
      </c>
      <c r="AC39" s="54">
        <f>IF('4.1 Network size and usage'!AC39/'Historical population and GDP'!$K36=0,NA(),'4.1 Network size and usage'!AC39/'Historical population and GDP'!$K36*1000)</f>
        <v>2.1509388541165144</v>
      </c>
      <c r="AD39" s="54" t="e">
        <f>IF('4.1 Network size and usage'!AD39/'Historical population and GDP'!$K36=0,NA(),'4.1 Network size and usage'!AD39/'Historical population and GDP'!$K36*1000)</f>
        <v>#N/A</v>
      </c>
      <c r="AE39" s="54" t="e">
        <f>IF('4.1 Network size and usage'!AE39/'Historical population and GDP'!$K36=0,NA(),'4.1 Network size and usage'!AE39/'Historical population and GDP'!$K36*1000)</f>
        <v>#N/A</v>
      </c>
      <c r="AF39" s="54" t="e">
        <f>IF('4.1 Network size and usage'!AF39/'Historical population and GDP'!$K36=0,NA(),'4.1 Network size and usage'!AF39/'Historical population and GDP'!$K36*1000)</f>
        <v>#N/A</v>
      </c>
      <c r="AG39" s="54" t="e">
        <f>IF('4.1 Network size and usage'!AG39/'Historical population and GDP'!$K36=0,NA(),'4.1 Network size and usage'!AG39/'Historical population and GDP'!$K36*1000)</f>
        <v>#N/A</v>
      </c>
      <c r="AH39" s="54" t="e">
        <f>IF('4.1 Network size and usage'!AH39/'Historical population and GDP'!$K36=0,NA(),'4.1 Network size and usage'!AH39/'Historical population and GDP'!$K36*1000)</f>
        <v>#N/A</v>
      </c>
      <c r="AI39" s="54" t="e">
        <f>IF('4.1 Network size and usage'!AI39/'Historical population and GDP'!$K36=0,NA(),'4.1 Network size and usage'!AI39/'Historical population and GDP'!$K36*1000)</f>
        <v>#N/A</v>
      </c>
      <c r="AJ39" s="54" t="e">
        <f>IF('4.1 Network size and usage'!AJ39/'Historical population and GDP'!$K36=0,NA(),'4.1 Network size and usage'!AJ39/'Historical population and GDP'!$K36*1000)</f>
        <v>#N/A</v>
      </c>
      <c r="AK39" s="54">
        <f>IF('4.1 Network size and usage'!AK39/'Historical population and GDP'!$K36=0,NA(),'4.1 Network size and usage'!AK39/'Historical population and GDP'!$K36*1000)</f>
        <v>180.57414540202217</v>
      </c>
      <c r="AL39" s="54">
        <f>IF('4.1 Network size and usage'!AL39/'Historical population and GDP'!$K36=0,NA(),'4.1 Network size and usage'!AL39/'Historical population and GDP'!$K36*1000)</f>
        <v>4.2862301396244584</v>
      </c>
      <c r="AM39" s="54">
        <f>IF('4.1 Network size and usage'!AM39/'Historical population and GDP'!$K36=0,NA(),'4.1 Network size and usage'!AM39/'Historical population and GDP'!$K36*1000)</f>
        <v>0.94246509388541166</v>
      </c>
      <c r="AN39" s="54" t="e">
        <f>IF('4.1 Network size and usage'!AN39/'Historical population and GDP'!$K36=0,NA(),'4.1 Network size and usage'!AN39/'Historical population and GDP'!$K36*1000)</f>
        <v>#N/A</v>
      </c>
      <c r="AO39" s="50">
        <f>IF('4.1 Network size and usage'!AO39/'Historical population and GDP'!$K36=0,NA(),'4.1 Network size and usage'!AO39/'Historical population and GDP'!$K36*1000)</f>
        <v>2.3495426095329801</v>
      </c>
      <c r="AP39" s="50">
        <f>IF('4.1 Network size and usage'!AP39/'Historical population and GDP'!$K36=0,NA(),'4.1 Network size and usage'!AP39/'Historical population and GDP'!$K36*1000)</f>
        <v>0.1889744824265768</v>
      </c>
      <c r="AQ39" s="50">
        <f>IF('4.1 Network size and usage'!AQ39/'Historical population and GDP'!$K36=0,NA(),'4.1 Network size and usage'!AQ39/'Historical population and GDP'!$K36*1000)</f>
        <v>2.538517091959557</v>
      </c>
      <c r="AR39" s="54" t="e">
        <f>IF('4.1 Network size and usage'!AR39/'Historical population and GDP'!$K36=0,NA(),'4.1 Network size and usage'!AR39/'Historical population and GDP'!$K36*1000)</f>
        <v>#N/A</v>
      </c>
      <c r="AS39" s="54" t="e">
        <f>IF('4.1 Network size and usage'!AS39/'Historical population and GDP'!$K36=0,NA(),'4.1 Network size and usage'!AS39/'Historical population and GDP'!$K36*1000)</f>
        <v>#N/A</v>
      </c>
      <c r="AT39" s="54">
        <f>IF('4.1 Network size and usage'!AT39/'Historical population and GDP'!$K36=0,NA(),'4.1 Network size and usage'!AT39/'Historical population and GDP'!$K36*1000)</f>
        <v>0.79561868078960041</v>
      </c>
      <c r="AU39" s="54" t="e">
        <f>IF('4.1 Network size and usage'!AU39/'Historical population and GDP'!$K36=0,NA(),'4.1 Network size and usage'!AU39/'Historical population and GDP'!$K36*1000)</f>
        <v>#N/A</v>
      </c>
      <c r="AV39" s="54" t="e">
        <f>IF('4.1 Network size and usage'!AV39/'Historical population and GDP'!$K36=0,NA(),'4.1 Network size and usage'!AV39/'Historical population and GDP'!$K36*1000)</f>
        <v>#N/A</v>
      </c>
      <c r="AX39" s="3"/>
    </row>
    <row r="40" spans="1:50">
      <c r="A40" s="4">
        <f t="shared" si="0"/>
        <v>1902</v>
      </c>
      <c r="B40" s="54" t="e">
        <f>IF('4.1 Network size and usage'!B40/'Historical population and GDP'!$K37=0,NA(),'4.1 Network size and usage'!B40/'Historical population and GDP'!$K37*1000)</f>
        <v>#N/A</v>
      </c>
      <c r="C40" s="54" t="e">
        <f>IF('4.1 Network size and usage'!C40/'Historical population and GDP'!$K37=0,NA(),'4.1 Network size and usage'!C40/'Historical population and GDP'!$K37*1000)</f>
        <v>#N/A</v>
      </c>
      <c r="D40" s="54" t="e">
        <f>IF('4.1 Network size and usage'!D40/'Historical population and GDP'!$K37=0,NA(),'4.1 Network size and usage'!D40/'Historical population and GDP'!$K37*1000)</f>
        <v>#N/A</v>
      </c>
      <c r="E40" s="54" t="e">
        <f>IF('4.1 Network size and usage'!E40/'Historical population and GDP'!$K37=0,NA(),'4.1 Network size and usage'!E40/'Historical population and GDP'!$K37*1000)</f>
        <v>#N/A</v>
      </c>
      <c r="F40" s="54" t="e">
        <f>IF('4.1 Network size and usage'!F40/'Historical population and GDP'!$K37=0,NA(),'4.1 Network size and usage'!F40/'Historical population and GDP'!$K37*1000)</f>
        <v>#N/A</v>
      </c>
      <c r="G40" s="54" t="e">
        <f>IF('4.1 Network size and usage'!G40/'Historical population and GDP'!$K37=0,NA(),'4.1 Network size and usage'!G40/'Historical population and GDP'!$K37*1000)</f>
        <v>#N/A</v>
      </c>
      <c r="H40" s="54" t="e">
        <f>IF('4.1 Network size and usage'!H40/'Historical population and GDP'!$K37=0,NA(),'4.1 Network size and usage'!H40/'Historical population and GDP'!$K37*1000)</f>
        <v>#N/A</v>
      </c>
      <c r="I40" s="54" t="e">
        <f>IF('4.1 Network size and usage'!I40/'Historical population and GDP'!$K37=0,NA(),'4.1 Network size and usage'!I40/'Historical population and GDP'!$K37*1000)</f>
        <v>#N/A</v>
      </c>
      <c r="J40" s="5" t="e">
        <f>IF('4.1 Network size and usage'!J40/'Historical population and GDP'!$K37=0,NA(),'4.1 Network size and usage'!J40/'Historical population and GDP'!$K37*1000000000)</f>
        <v>#N/A</v>
      </c>
      <c r="K40" s="5" t="e">
        <f>IF('4.1 Network size and usage'!K40/'Historical population and GDP'!$K37=0,NA(),'4.1 Network size and usage'!K40/'Historical population and GDP'!$K37*1000000)</f>
        <v>#N/A</v>
      </c>
      <c r="L40" s="54">
        <f>IF('4.1 Network size and usage'!L40/'Historical population and GDP'!$K37=0,NA(),'4.1 Network size and usage'!L40/'Historical population and GDP'!$K37*1000)</f>
        <v>4.2261483961931612</v>
      </c>
      <c r="M40" s="54" t="e">
        <f>IF('4.1 Network size and usage'!M40/'Historical population and GDP'!$K37=0,NA(),'4.1 Network size and usage'!M40/'Historical population and GDP'!$K37*1000)</f>
        <v>#N/A</v>
      </c>
      <c r="N40" s="54" t="e">
        <f>IF('4.1 Network size and usage'!N40/'Historical population and GDP'!$K37=0,NA(),'4.1 Network size and usage'!N40/'Historical population and GDP'!$K37*1000)</f>
        <v>#N/A</v>
      </c>
      <c r="O40" s="54" t="e">
        <f>IF('4.1 Network size and usage'!O40/'Historical population and GDP'!$K37=0,NA(),'4.1 Network size and usage'!O40/'Historical population and GDP'!$K37*1000)</f>
        <v>#N/A</v>
      </c>
      <c r="P40" s="54" t="e">
        <f>IF('4.1 Network size and usage'!P40/'Historical population and GDP'!$K37=0,NA(),'4.1 Network size and usage'!P40/'Historical population and GDP'!$K37*1000)</f>
        <v>#N/A</v>
      </c>
      <c r="Q40" s="54" t="e">
        <f>IF('4.1 Network size and usage'!Q40/'Historical population and GDP'!$K37=0,NA(),'4.1 Network size and usage'!Q40/'Historical population and GDP'!$K37*1000)</f>
        <v>#N/A</v>
      </c>
      <c r="R40" s="55" t="e">
        <f>IF('4.1 Network size and usage'!R40=0,NA(),'5.4 Water and waste'!AB40)</f>
        <v>#N/A</v>
      </c>
      <c r="S40" s="55" t="e">
        <f>IF('4.1 Network size and usage'!S40=0,NA(),'5.4 Water and waste'!AC40)</f>
        <v>#N/A</v>
      </c>
      <c r="T40" s="54">
        <f>IF('4.1 Network size and usage'!T40/'Historical population and GDP'!$K37=0,NA(),'4.1 Network size and usage'!T40/'Historical population and GDP'!$K37*1000)</f>
        <v>14.123088309246857</v>
      </c>
      <c r="U40" s="54">
        <f>IF('4.1 Network size and usage'!U40/'Historical population and GDP'!$K37=0,NA(),'4.1 Network size and usage'!U40/'Historical population and GDP'!$K37*1000)</f>
        <v>10.880037598402067</v>
      </c>
      <c r="V40" s="54" t="e">
        <f>IF('4.1 Network size and usage'!V40/'Historical population and GDP'!$K37=0,NA(),'4.1 Network size and usage'!V40/'Historical population and GDP'!$K37*1000)</f>
        <v>#N/A</v>
      </c>
      <c r="W40" s="54" t="e">
        <f>IF('4.1 Network size and usage'!W40/'Historical population and GDP'!$K37=0,NA(),'4.1 Network size and usage'!W40/'Historical population and GDP'!$K37*1000)</f>
        <v>#N/A</v>
      </c>
      <c r="X40" s="54" t="e">
        <f>IF('4.1 Network size and usage'!X40/'Historical population and GDP'!$K37=0,NA(),'4.1 Network size and usage'!X40/'Historical population and GDP'!$K37*1000)</f>
        <v>#N/A</v>
      </c>
      <c r="Y40" s="54" t="e">
        <f>IF('4.1 Network size and usage'!Y40/'Historical population and GDP'!$K37=0,NA(),'4.1 Network size and usage'!Y40/'Historical population and GDP'!$K37*1000)</f>
        <v>#N/A</v>
      </c>
      <c r="Z40" s="54" t="e">
        <f>IF('4.1 Network size and usage'!Z40/'Historical population and GDP'!$K37=0,NA(),'4.1 Network size and usage'!Z40/'Historical population and GDP'!$K37*1000)</f>
        <v>#N/A</v>
      </c>
      <c r="AA40" s="54" t="e">
        <f>IF('4.1 Network size and usage'!AA40/'Historical population and GDP'!$K37=0,NA(),'4.1 Network size and usage'!AA40/'Historical population and GDP'!$K37*1000)</f>
        <v>#N/A</v>
      </c>
      <c r="AB40" s="54" t="e">
        <f>IF('4.1 Network size and usage'!AB40/'Historical population and GDP'!$K37=0,NA(),'4.1 Network size and usage'!AB40/'Historical population and GDP'!$K37*1000)</f>
        <v>#N/A</v>
      </c>
      <c r="AC40" s="54">
        <f>IF('4.1 Network size and usage'!AC40/'Historical population and GDP'!$K37=0,NA(),'4.1 Network size and usage'!AC40/'Historical population and GDP'!$K37*1000)</f>
        <v>2.1337093173540125</v>
      </c>
      <c r="AD40" s="54" t="e">
        <f>IF('4.1 Network size and usage'!AD40/'Historical population and GDP'!$K37=0,NA(),'4.1 Network size and usage'!AD40/'Historical population and GDP'!$K37*1000)</f>
        <v>#N/A</v>
      </c>
      <c r="AE40" s="54" t="e">
        <f>IF('4.1 Network size and usage'!AE40/'Historical population and GDP'!$K37=0,NA(),'4.1 Network size and usage'!AE40/'Historical population and GDP'!$K37*1000)</f>
        <v>#N/A</v>
      </c>
      <c r="AF40" s="54" t="e">
        <f>IF('4.1 Network size and usage'!AF40/'Historical population and GDP'!$K37=0,NA(),'4.1 Network size and usage'!AF40/'Historical population and GDP'!$K37*1000)</f>
        <v>#N/A</v>
      </c>
      <c r="AG40" s="54" t="e">
        <f>IF('4.1 Network size and usage'!AG40/'Historical population and GDP'!$K37=0,NA(),'4.1 Network size and usage'!AG40/'Historical population and GDP'!$K37*1000)</f>
        <v>#N/A</v>
      </c>
      <c r="AH40" s="54" t="e">
        <f>IF('4.1 Network size and usage'!AH40/'Historical population and GDP'!$K37=0,NA(),'4.1 Network size and usage'!AH40/'Historical population and GDP'!$K37*1000)</f>
        <v>#N/A</v>
      </c>
      <c r="AI40" s="54" t="e">
        <f>IF('4.1 Network size and usage'!AI40/'Historical population and GDP'!$K37=0,NA(),'4.1 Network size and usage'!AI40/'Historical population and GDP'!$K37*1000)</f>
        <v>#N/A</v>
      </c>
      <c r="AJ40" s="54" t="e">
        <f>IF('4.1 Network size and usage'!AJ40/'Historical population and GDP'!$K37=0,NA(),'4.1 Network size and usage'!AJ40/'Historical population and GDP'!$K37*1000)</f>
        <v>#N/A</v>
      </c>
      <c r="AK40" s="54">
        <f>IF('4.1 Network size and usage'!AK40/'Historical population and GDP'!$K37=0,NA(),'4.1 Network size and usage'!AK40/'Historical population and GDP'!$K37*1000)</f>
        <v>178.20585125132183</v>
      </c>
      <c r="AL40" s="54">
        <f>IF('4.1 Network size and usage'!AL40/'Historical population and GDP'!$K37=0,NA(),'4.1 Network size and usage'!AL40/'Historical population and GDP'!$K37*1000)</f>
        <v>5.347197744095876</v>
      </c>
      <c r="AM40" s="54">
        <f>IF('4.1 Network size and usage'!AM40/'Historical population and GDP'!$K37=0,NA(),'4.1 Network size and usage'!AM40/'Historical population and GDP'!$K37*1000)</f>
        <v>1.015156855833627</v>
      </c>
      <c r="AN40" s="54" t="e">
        <f>IF('4.1 Network size and usage'!AN40/'Historical population and GDP'!$K37=0,NA(),'4.1 Network size and usage'!AN40/'Historical population and GDP'!$K37*1000)</f>
        <v>#N/A</v>
      </c>
      <c r="AO40" s="50">
        <f>IF('4.1 Network size and usage'!AO40/'Historical population and GDP'!$K37=0,NA(),'4.1 Network size and usage'!AO40/'Historical population and GDP'!$K37*1000)</f>
        <v>2.3311009282105508</v>
      </c>
      <c r="AP40" s="50">
        <f>IF('4.1 Network size and usage'!AP40/'Historical population and GDP'!$K37=0,NA(),'4.1 Network size and usage'!AP40/'Historical population and GDP'!$K37*1000)</f>
        <v>0.17859240982258254</v>
      </c>
      <c r="AQ40" s="50">
        <f>IF('4.1 Network size and usage'!AQ40/'Historical population and GDP'!$K37=0,NA(),'4.1 Network size and usage'!AQ40/'Historical population and GDP'!$K37*1000)</f>
        <v>2.5096933380331334</v>
      </c>
      <c r="AR40" s="54" t="e">
        <f>IF('4.1 Network size and usage'!AR40/'Historical population and GDP'!$K37=0,NA(),'4.1 Network size and usage'!AR40/'Historical population and GDP'!$K37*1000)</f>
        <v>#N/A</v>
      </c>
      <c r="AS40" s="54" t="e">
        <f>IF('4.1 Network size and usage'!AS40/'Historical population and GDP'!$K37=0,NA(),'4.1 Network size and usage'!AS40/'Historical population and GDP'!$K37*1000)</f>
        <v>#N/A</v>
      </c>
      <c r="AT40" s="54">
        <f>IF('4.1 Network size and usage'!AT40/'Historical population and GDP'!$K37=0,NA(),'4.1 Network size and usage'!AT40/'Historical population and GDP'!$K37*1000)</f>
        <v>0.70731993890259659</v>
      </c>
      <c r="AU40" s="54" t="e">
        <f>IF('4.1 Network size and usage'!AU40/'Historical population and GDP'!$K37=0,NA(),'4.1 Network size and usage'!AU40/'Historical population and GDP'!$K37*1000)</f>
        <v>#N/A</v>
      </c>
      <c r="AV40" s="54" t="e">
        <f>IF('4.1 Network size and usage'!AV40/'Historical population and GDP'!$K37=0,NA(),'4.1 Network size and usage'!AV40/'Historical population and GDP'!$K37*1000)</f>
        <v>#N/A</v>
      </c>
      <c r="AX40" s="3"/>
    </row>
    <row r="41" spans="1:50">
      <c r="A41" s="4">
        <f t="shared" si="0"/>
        <v>1903</v>
      </c>
      <c r="B41" s="54" t="e">
        <f>IF('4.1 Network size and usage'!B41/'Historical population and GDP'!$K38=0,NA(),'4.1 Network size and usage'!B41/'Historical population and GDP'!$K38*1000)</f>
        <v>#N/A</v>
      </c>
      <c r="C41" s="54" t="e">
        <f>IF('4.1 Network size and usage'!C41/'Historical population and GDP'!$K38=0,NA(),'4.1 Network size and usage'!C41/'Historical population and GDP'!$K38*1000)</f>
        <v>#N/A</v>
      </c>
      <c r="D41" s="54" t="e">
        <f>IF('4.1 Network size and usage'!D41/'Historical population and GDP'!$K38=0,NA(),'4.1 Network size and usage'!D41/'Historical population and GDP'!$K38*1000)</f>
        <v>#N/A</v>
      </c>
      <c r="E41" s="54" t="e">
        <f>IF('4.1 Network size and usage'!E41/'Historical population and GDP'!$K38=0,NA(),'4.1 Network size and usage'!E41/'Historical population and GDP'!$K38*1000)</f>
        <v>#N/A</v>
      </c>
      <c r="F41" s="54" t="e">
        <f>IF('4.1 Network size and usage'!F41/'Historical population and GDP'!$K38=0,NA(),'4.1 Network size and usage'!F41/'Historical population and GDP'!$K38*1000)</f>
        <v>#N/A</v>
      </c>
      <c r="G41" s="54" t="e">
        <f>IF('4.1 Network size and usage'!G41/'Historical population and GDP'!$K38=0,NA(),'4.1 Network size and usage'!G41/'Historical population and GDP'!$K38*1000)</f>
        <v>#N/A</v>
      </c>
      <c r="H41" s="54" t="e">
        <f>IF('4.1 Network size and usage'!H41/'Historical population and GDP'!$K38=0,NA(),'4.1 Network size and usage'!H41/'Historical population and GDP'!$K38*1000)</f>
        <v>#N/A</v>
      </c>
      <c r="I41" s="54" t="e">
        <f>IF('4.1 Network size and usage'!I41/'Historical population and GDP'!$K38=0,NA(),'4.1 Network size and usage'!I41/'Historical population and GDP'!$K38*1000)</f>
        <v>#N/A</v>
      </c>
      <c r="J41" s="5" t="e">
        <f>IF('4.1 Network size and usage'!J41/'Historical population and GDP'!$K38=0,NA(),'4.1 Network size and usage'!J41/'Historical population and GDP'!$K38*1000000000)</f>
        <v>#N/A</v>
      </c>
      <c r="K41" s="5" t="e">
        <f>IF('4.1 Network size and usage'!K41/'Historical population and GDP'!$K38=0,NA(),'4.1 Network size and usage'!K41/'Historical population and GDP'!$K38*1000000)</f>
        <v>#N/A</v>
      </c>
      <c r="L41" s="54">
        <f>IF('4.1 Network size and usage'!L41/'Historical population and GDP'!$K38=0,NA(),'4.1 Network size and usage'!L41/'Historical population and GDP'!$K38*1000)</f>
        <v>4.2108245089081766</v>
      </c>
      <c r="M41" s="54" t="e">
        <f>IF('4.1 Network size and usage'!M41/'Historical population and GDP'!$K38=0,NA(),'4.1 Network size and usage'!M41/'Historical population and GDP'!$K38*1000)</f>
        <v>#N/A</v>
      </c>
      <c r="N41" s="54" t="e">
        <f>IF('4.1 Network size and usage'!N41/'Historical population and GDP'!$K38=0,NA(),'4.1 Network size and usage'!N41/'Historical population and GDP'!$K38*1000)</f>
        <v>#N/A</v>
      </c>
      <c r="O41" s="54" t="e">
        <f>IF('4.1 Network size and usage'!O41/'Historical population and GDP'!$K38=0,NA(),'4.1 Network size and usage'!O41/'Historical population and GDP'!$K38*1000)</f>
        <v>#N/A</v>
      </c>
      <c r="P41" s="54" t="e">
        <f>IF('4.1 Network size and usage'!P41/'Historical population and GDP'!$K38=0,NA(),'4.1 Network size and usage'!P41/'Historical population and GDP'!$K38*1000)</f>
        <v>#N/A</v>
      </c>
      <c r="Q41" s="54" t="e">
        <f>IF('4.1 Network size and usage'!Q41/'Historical population and GDP'!$K38=0,NA(),'4.1 Network size and usage'!Q41/'Historical population and GDP'!$K38*1000)</f>
        <v>#N/A</v>
      </c>
      <c r="R41" s="55" t="e">
        <f>IF('4.1 Network size and usage'!R41=0,NA(),'5.4 Water and waste'!AB41)</f>
        <v>#N/A</v>
      </c>
      <c r="S41" s="55" t="e">
        <f>IF('4.1 Network size and usage'!S41=0,NA(),'5.4 Water and waste'!AC41)</f>
        <v>#N/A</v>
      </c>
      <c r="T41" s="54">
        <f>IF('4.1 Network size and usage'!T41/'Historical population and GDP'!$K38=0,NA(),'4.1 Network size and usage'!T41/'Historical population and GDP'!$K38*1000)</f>
        <v>14.242548720877112</v>
      </c>
      <c r="U41" s="54">
        <f>IF('4.1 Network size and usage'!U41/'Historical population and GDP'!$K38=0,NA(),'4.1 Network size and usage'!U41/'Historical population and GDP'!$K38*1000)</f>
        <v>12.143672910004568</v>
      </c>
      <c r="V41" s="54" t="e">
        <f>IF('4.1 Network size and usage'!V41/'Historical population and GDP'!$K38=0,NA(),'4.1 Network size and usage'!V41/'Historical population and GDP'!$K38*1000)</f>
        <v>#N/A</v>
      </c>
      <c r="W41" s="54" t="e">
        <f>IF('4.1 Network size and usage'!W41/'Historical population and GDP'!$K38=0,NA(),'4.1 Network size and usage'!W41/'Historical population and GDP'!$K38*1000)</f>
        <v>#N/A</v>
      </c>
      <c r="X41" s="54" t="e">
        <f>IF('4.1 Network size and usage'!X41/'Historical population and GDP'!$K38=0,NA(),'4.1 Network size and usage'!X41/'Historical population and GDP'!$K38*1000)</f>
        <v>#N/A</v>
      </c>
      <c r="Y41" s="54" t="e">
        <f>IF('4.1 Network size and usage'!Y41/'Historical population and GDP'!$K38=0,NA(),'4.1 Network size and usage'!Y41/'Historical population and GDP'!$K38*1000)</f>
        <v>#N/A</v>
      </c>
      <c r="Z41" s="54" t="e">
        <f>IF('4.1 Network size and usage'!Z41/'Historical population and GDP'!$K38=0,NA(),'4.1 Network size and usage'!Z41/'Historical population and GDP'!$K38*1000)</f>
        <v>#N/A</v>
      </c>
      <c r="AA41" s="54" t="e">
        <f>IF('4.1 Network size and usage'!AA41/'Historical population and GDP'!$K38=0,NA(),'4.1 Network size and usage'!AA41/'Historical population and GDP'!$K38*1000)</f>
        <v>#N/A</v>
      </c>
      <c r="AB41" s="54" t="e">
        <f>IF('4.1 Network size and usage'!AB41/'Historical population and GDP'!$K38=0,NA(),'4.1 Network size and usage'!AB41/'Historical population and GDP'!$K38*1000)</f>
        <v>#N/A</v>
      </c>
      <c r="AC41" s="54">
        <f>IF('4.1 Network size and usage'!AC41/'Historical population and GDP'!$K38=0,NA(),'4.1 Network size and usage'!AC41/'Historical population and GDP'!$K38*1000)</f>
        <v>2.2578803106441296</v>
      </c>
      <c r="AD41" s="54" t="e">
        <f>IF('4.1 Network size and usage'!AD41/'Historical population and GDP'!$K38=0,NA(),'4.1 Network size and usage'!AD41/'Historical population and GDP'!$K38*1000)</f>
        <v>#N/A</v>
      </c>
      <c r="AE41" s="54" t="e">
        <f>IF('4.1 Network size and usage'!AE41/'Historical population and GDP'!$K38=0,NA(),'4.1 Network size and usage'!AE41/'Historical population and GDP'!$K38*1000)</f>
        <v>#N/A</v>
      </c>
      <c r="AF41" s="54" t="e">
        <f>IF('4.1 Network size and usage'!AF41/'Historical population and GDP'!$K38=0,NA(),'4.1 Network size and usage'!AF41/'Historical population and GDP'!$K38*1000)</f>
        <v>#N/A</v>
      </c>
      <c r="AG41" s="54" t="e">
        <f>IF('4.1 Network size and usage'!AG41/'Historical population and GDP'!$K38=0,NA(),'4.1 Network size and usage'!AG41/'Historical population and GDP'!$K38*1000)</f>
        <v>#N/A</v>
      </c>
      <c r="AH41" s="54" t="e">
        <f>IF('4.1 Network size and usage'!AH41/'Historical population and GDP'!$K38=0,NA(),'4.1 Network size and usage'!AH41/'Historical population and GDP'!$K38*1000)</f>
        <v>#N/A</v>
      </c>
      <c r="AI41" s="54" t="e">
        <f>IF('4.1 Network size and usage'!AI41/'Historical population and GDP'!$K38=0,NA(),'4.1 Network size and usage'!AI41/'Historical population and GDP'!$K38*1000)</f>
        <v>#N/A</v>
      </c>
      <c r="AJ41" s="54" t="e">
        <f>IF('4.1 Network size and usage'!AJ41/'Historical population and GDP'!$K38=0,NA(),'4.1 Network size and usage'!AJ41/'Historical population and GDP'!$K38*1000)</f>
        <v>#N/A</v>
      </c>
      <c r="AK41" s="54">
        <f>IF('4.1 Network size and usage'!AK41/'Historical population and GDP'!$K38=0,NA(),'4.1 Network size and usage'!AK41/'Historical population and GDP'!$K38*1000)</f>
        <v>174.67793513019643</v>
      </c>
      <c r="AL41" s="54">
        <f>IF('4.1 Network size and usage'!AL41/'Historical population and GDP'!$K38=0,NA(),'4.1 Network size and usage'!AL41/'Historical population and GDP'!$K38*1000)</f>
        <v>6.644586569209685</v>
      </c>
      <c r="AM41" s="54">
        <f>IF('4.1 Network size and usage'!AM41/'Historical population and GDP'!$K38=0,NA(),'4.1 Network size and usage'!AM41/'Historical population and GDP'!$K38*1000)</f>
        <v>0.98446779351301961</v>
      </c>
      <c r="AN41" s="54" t="e">
        <f>IF('4.1 Network size and usage'!AN41/'Historical population and GDP'!$K38=0,NA(),'4.1 Network size and usage'!AN41/'Historical population and GDP'!$K38*1000)</f>
        <v>#N/A</v>
      </c>
      <c r="AO41" s="50">
        <f>IF('4.1 Network size and usage'!AO41/'Historical population and GDP'!$K38=0,NA(),'4.1 Network size and usage'!AO41/'Historical population and GDP'!$K38*1000)</f>
        <v>2.3001370488807673</v>
      </c>
      <c r="AP41" s="50">
        <f>IF('4.1 Network size and usage'!AP41/'Historical population and GDP'!$K38=0,NA(),'4.1 Network size and usage'!AP41/'Historical population and GDP'!$K38*1000)</f>
        <v>0.17016902695294653</v>
      </c>
      <c r="AQ41" s="50">
        <f>IF('4.1 Network size and usage'!AQ41/'Historical population and GDP'!$K38=0,NA(),'4.1 Network size and usage'!AQ41/'Historical population and GDP'!$K38*1000)</f>
        <v>2.4703060758337143</v>
      </c>
      <c r="AR41" s="54" t="e">
        <f>IF('4.1 Network size and usage'!AR41/'Historical population and GDP'!$K38=0,NA(),'4.1 Network size and usage'!AR41/'Historical population and GDP'!$K38*1000)</f>
        <v>#N/A</v>
      </c>
      <c r="AS41" s="54" t="e">
        <f>IF('4.1 Network size and usage'!AS41/'Historical population and GDP'!$K38=0,NA(),'4.1 Network size and usage'!AS41/'Historical population and GDP'!$K38*1000)</f>
        <v>#N/A</v>
      </c>
      <c r="AT41" s="54">
        <f>IF('4.1 Network size and usage'!AT41/'Historical population and GDP'!$K38=0,NA(),'4.1 Network size and usage'!AT41/'Historical population and GDP'!$K38*1000)</f>
        <v>0.78574691640018279</v>
      </c>
      <c r="AU41" s="54" t="e">
        <f>IF('4.1 Network size and usage'!AU41/'Historical population and GDP'!$K38=0,NA(),'4.1 Network size and usage'!AU41/'Historical population and GDP'!$K38*1000)</f>
        <v>#N/A</v>
      </c>
      <c r="AV41" s="54" t="e">
        <f>IF('4.1 Network size and usage'!AV41/'Historical population and GDP'!$K38=0,NA(),'4.1 Network size and usage'!AV41/'Historical population and GDP'!$K38*1000)</f>
        <v>#N/A</v>
      </c>
      <c r="AX41" s="3"/>
    </row>
    <row r="42" spans="1:50">
      <c r="A42" s="4">
        <f t="shared" si="0"/>
        <v>1904</v>
      </c>
      <c r="B42" s="54" t="e">
        <f>IF('4.1 Network size and usage'!B42/'Historical population and GDP'!$K39=0,NA(),'4.1 Network size and usage'!B42/'Historical population and GDP'!$K39*1000)</f>
        <v>#N/A</v>
      </c>
      <c r="C42" s="54" t="e">
        <f>IF('4.1 Network size and usage'!C42/'Historical population and GDP'!$K39=0,NA(),'4.1 Network size and usage'!C42/'Historical population and GDP'!$K39*1000)</f>
        <v>#N/A</v>
      </c>
      <c r="D42" s="54" t="e">
        <f>IF('4.1 Network size and usage'!D42/'Historical population and GDP'!$K39=0,NA(),'4.1 Network size and usage'!D42/'Historical population and GDP'!$K39*1000)</f>
        <v>#N/A</v>
      </c>
      <c r="E42" s="54" t="e">
        <f>IF('4.1 Network size and usage'!E42/'Historical population and GDP'!$K39=0,NA(),'4.1 Network size and usage'!E42/'Historical population and GDP'!$K39*1000)</f>
        <v>#N/A</v>
      </c>
      <c r="F42" s="54" t="e">
        <f>IF('4.1 Network size and usage'!F42/'Historical population and GDP'!$K39=0,NA(),'4.1 Network size and usage'!F42/'Historical population and GDP'!$K39*1000)</f>
        <v>#N/A</v>
      </c>
      <c r="G42" s="54" t="e">
        <f>IF('4.1 Network size and usage'!G42/'Historical population and GDP'!$K39=0,NA(),'4.1 Network size and usage'!G42/'Historical population and GDP'!$K39*1000)</f>
        <v>#N/A</v>
      </c>
      <c r="H42" s="54" t="e">
        <f>IF('4.1 Network size and usage'!H42/'Historical population and GDP'!$K39=0,NA(),'4.1 Network size and usage'!H42/'Historical population and GDP'!$K39*1000)</f>
        <v>#N/A</v>
      </c>
      <c r="I42" s="54" t="e">
        <f>IF('4.1 Network size and usage'!I42/'Historical population and GDP'!$K39=0,NA(),'4.1 Network size and usage'!I42/'Historical population and GDP'!$K39*1000)</f>
        <v>#N/A</v>
      </c>
      <c r="J42" s="5" t="e">
        <f>IF('4.1 Network size and usage'!J42/'Historical population and GDP'!$K39=0,NA(),'4.1 Network size and usage'!J42/'Historical population and GDP'!$K39*1000000000)</f>
        <v>#N/A</v>
      </c>
      <c r="K42" s="5" t="e">
        <f>IF('4.1 Network size and usage'!K42/'Historical population and GDP'!$K39=0,NA(),'4.1 Network size and usage'!K42/'Historical population and GDP'!$K39*1000000)</f>
        <v>#N/A</v>
      </c>
      <c r="L42" s="54">
        <f>IF('4.1 Network size and usage'!L42/'Historical population and GDP'!$K39=0,NA(),'4.1 Network size and usage'!L42/'Historical population and GDP'!$K39*1000)</f>
        <v>4.1595908959698011</v>
      </c>
      <c r="M42" s="54" t="e">
        <f>IF('4.1 Network size and usage'!M42/'Historical population and GDP'!$K39=0,NA(),'4.1 Network size and usage'!M42/'Historical population and GDP'!$K39*1000)</f>
        <v>#N/A</v>
      </c>
      <c r="N42" s="54" t="e">
        <f>IF('4.1 Network size and usage'!N42/'Historical population and GDP'!$K39=0,NA(),'4.1 Network size and usage'!N42/'Historical population and GDP'!$K39*1000)</f>
        <v>#N/A</v>
      </c>
      <c r="O42" s="54" t="e">
        <f>IF('4.1 Network size and usage'!O42/'Historical population and GDP'!$K39=0,NA(),'4.1 Network size and usage'!O42/'Historical population and GDP'!$K39*1000)</f>
        <v>#N/A</v>
      </c>
      <c r="P42" s="54" t="e">
        <f>IF('4.1 Network size and usage'!P42/'Historical population and GDP'!$K39=0,NA(),'4.1 Network size and usage'!P42/'Historical population and GDP'!$K39*1000)</f>
        <v>#N/A</v>
      </c>
      <c r="Q42" s="54" t="e">
        <f>IF('4.1 Network size and usage'!Q42/'Historical population and GDP'!$K39=0,NA(),'4.1 Network size and usage'!Q42/'Historical population and GDP'!$K39*1000)</f>
        <v>#N/A</v>
      </c>
      <c r="R42" s="55" t="e">
        <f>IF('4.1 Network size and usage'!R42=0,NA(),'5.4 Water and waste'!AB42)</f>
        <v>#N/A</v>
      </c>
      <c r="S42" s="55" t="e">
        <f>IF('4.1 Network size and usage'!S42=0,NA(),'5.4 Water and waste'!AC42)</f>
        <v>#N/A</v>
      </c>
      <c r="T42" s="54">
        <f>IF('4.1 Network size and usage'!T42/'Historical population and GDP'!$K39=0,NA(),'4.1 Network size and usage'!T42/'Historical population and GDP'!$K39*1000)</f>
        <v>13.899251537692905</v>
      </c>
      <c r="U42" s="54">
        <f>IF('4.1 Network size and usage'!U42/'Historical population and GDP'!$K39=0,NA(),'4.1 Network size and usage'!U42/'Historical population and GDP'!$K39*1000)</f>
        <v>13.439547018985234</v>
      </c>
      <c r="V42" s="54" t="e">
        <f>IF('4.1 Network size and usage'!V42/'Historical population and GDP'!$K39=0,NA(),'4.1 Network size and usage'!V42/'Historical population and GDP'!$K39*1000)</f>
        <v>#N/A</v>
      </c>
      <c r="W42" s="54" t="e">
        <f>IF('4.1 Network size and usage'!W42/'Historical population and GDP'!$K39=0,NA(),'4.1 Network size and usage'!W42/'Historical population and GDP'!$K39*1000)</f>
        <v>#N/A</v>
      </c>
      <c r="X42" s="54" t="e">
        <f>IF('4.1 Network size and usage'!X42/'Historical population and GDP'!$K39=0,NA(),'4.1 Network size and usage'!X42/'Historical population and GDP'!$K39*1000)</f>
        <v>#N/A</v>
      </c>
      <c r="Y42" s="54" t="e">
        <f>IF('4.1 Network size and usage'!Y42/'Historical population and GDP'!$K39=0,NA(),'4.1 Network size and usage'!Y42/'Historical population and GDP'!$K39*1000)</f>
        <v>#N/A</v>
      </c>
      <c r="Z42" s="54" t="e">
        <f>IF('4.1 Network size and usage'!Z42/'Historical population and GDP'!$K39=0,NA(),'4.1 Network size and usage'!Z42/'Historical population and GDP'!$K39*1000)</f>
        <v>#N/A</v>
      </c>
      <c r="AA42" s="54" t="e">
        <f>IF('4.1 Network size and usage'!AA42/'Historical population and GDP'!$K39=0,NA(),'4.1 Network size and usage'!AA42/'Historical population and GDP'!$K39*1000)</f>
        <v>#N/A</v>
      </c>
      <c r="AB42" s="54" t="e">
        <f>IF('4.1 Network size and usage'!AB42/'Historical population and GDP'!$K39=0,NA(),'4.1 Network size and usage'!AB42/'Historical population and GDP'!$K39*1000)</f>
        <v>#N/A</v>
      </c>
      <c r="AC42" s="54">
        <f>IF('4.1 Network size and usage'!AC42/'Historical population and GDP'!$K39=0,NA(),'4.1 Network size and usage'!AC42/'Historical population and GDP'!$K39*1000)</f>
        <v>2.2071721994004663</v>
      </c>
      <c r="AD42" s="54" t="e">
        <f>IF('4.1 Network size and usage'!AD42/'Historical population and GDP'!$K39=0,NA(),'4.1 Network size and usage'!AD42/'Historical population and GDP'!$K39*1000)</f>
        <v>#N/A</v>
      </c>
      <c r="AE42" s="54" t="e">
        <f>IF('4.1 Network size and usage'!AE42/'Historical population and GDP'!$K39=0,NA(),'4.1 Network size and usage'!AE42/'Historical population and GDP'!$K39*1000)</f>
        <v>#N/A</v>
      </c>
      <c r="AF42" s="54" t="e">
        <f>IF('4.1 Network size and usage'!AF42/'Historical population and GDP'!$K39=0,NA(),'4.1 Network size and usage'!AF42/'Historical population and GDP'!$K39*1000)</f>
        <v>#N/A</v>
      </c>
      <c r="AG42" s="54" t="e">
        <f>IF('4.1 Network size and usage'!AG42/'Historical population and GDP'!$K39=0,NA(),'4.1 Network size and usage'!AG42/'Historical population and GDP'!$K39*1000)</f>
        <v>#N/A</v>
      </c>
      <c r="AH42" s="54" t="e">
        <f>IF('4.1 Network size and usage'!AH42/'Historical population and GDP'!$K39=0,NA(),'4.1 Network size and usage'!AH42/'Historical population and GDP'!$K39*1000)</f>
        <v>#N/A</v>
      </c>
      <c r="AI42" s="54" t="e">
        <f>IF('4.1 Network size and usage'!AI42/'Historical population and GDP'!$K39=0,NA(),'4.1 Network size and usage'!AI42/'Historical population and GDP'!$K39*1000)</f>
        <v>#N/A</v>
      </c>
      <c r="AJ42" s="54" t="e">
        <f>IF('4.1 Network size and usage'!AJ42/'Historical population and GDP'!$K39=0,NA(),'4.1 Network size and usage'!AJ42/'Historical population and GDP'!$K39*1000)</f>
        <v>#N/A</v>
      </c>
      <c r="AK42" s="54">
        <f>IF('4.1 Network size and usage'!AK42/'Historical population and GDP'!$K39=0,NA(),'4.1 Network size and usage'!AK42/'Historical population and GDP'!$K39*1000)</f>
        <v>172.83668258021538</v>
      </c>
      <c r="AL42" s="54">
        <f>IF('4.1 Network size and usage'!AL42/'Historical population and GDP'!$K39=0,NA(),'4.1 Network size and usage'!AL42/'Historical population and GDP'!$K39*1000)</f>
        <v>7.0700566226268462</v>
      </c>
      <c r="AM42" s="54">
        <f>IF('4.1 Network size and usage'!AM42/'Historical population and GDP'!$K39=0,NA(),'4.1 Network size and usage'!AM42/'Historical population and GDP'!$K39*1000)</f>
        <v>1.0780504052403688</v>
      </c>
      <c r="AN42" s="54" t="e">
        <f>IF('4.1 Network size and usage'!AN42/'Historical population and GDP'!$K39=0,NA(),'4.1 Network size and usage'!AN42/'Historical population and GDP'!$K39*1000)</f>
        <v>#N/A</v>
      </c>
      <c r="AO42" s="50">
        <f>IF('4.1 Network size and usage'!AO42/'Historical population and GDP'!$K39=0,NA(),'4.1 Network size and usage'!AO42/'Historical population and GDP'!$K39*1000)</f>
        <v>2.2893305207061174</v>
      </c>
      <c r="AP42" s="50">
        <f>IF('4.1 Network size and usage'!AP42/'Historical population and GDP'!$K39=0,NA(),'4.1 Network size and usage'!AP42/'Historical population and GDP'!$K39*1000)</f>
        <v>0.17097812812257132</v>
      </c>
      <c r="AQ42" s="50">
        <f>IF('4.1 Network size and usage'!AQ42/'Historical population and GDP'!$K39=0,NA(),'4.1 Network size and usage'!AQ42/'Historical population and GDP'!$K39*1000)</f>
        <v>2.4603086488286889</v>
      </c>
      <c r="AR42" s="54" t="e">
        <f>IF('4.1 Network size and usage'!AR42/'Historical population and GDP'!$K39=0,NA(),'4.1 Network size and usage'!AR42/'Historical population and GDP'!$K39*1000)</f>
        <v>#N/A</v>
      </c>
      <c r="AS42" s="54" t="e">
        <f>IF('4.1 Network size and usage'!AS42/'Historical population and GDP'!$K39=0,NA(),'4.1 Network size and usage'!AS42/'Historical population and GDP'!$K39*1000)</f>
        <v>#N/A</v>
      </c>
      <c r="AT42" s="54">
        <f>IF('4.1 Network size and usage'!AT42/'Historical population and GDP'!$K39=0,NA(),'4.1 Network size and usage'!AT42/'Historical population and GDP'!$K39*1000)</f>
        <v>0.77828355723326303</v>
      </c>
      <c r="AU42" s="54" t="e">
        <f>IF('4.1 Network size and usage'!AU42/'Historical population and GDP'!$K39=0,NA(),'4.1 Network size and usage'!AU42/'Historical population and GDP'!$K39*1000)</f>
        <v>#N/A</v>
      </c>
      <c r="AV42" s="54" t="e">
        <f>IF('4.1 Network size and usage'!AV42/'Historical population and GDP'!$K39=0,NA(),'4.1 Network size and usage'!AV42/'Historical population and GDP'!$K39*1000)</f>
        <v>#N/A</v>
      </c>
      <c r="AX42" s="3"/>
    </row>
    <row r="43" spans="1:50">
      <c r="A43" s="4">
        <f t="shared" si="0"/>
        <v>1905</v>
      </c>
      <c r="B43" s="54" t="e">
        <f>IF('4.1 Network size and usage'!B43/'Historical population and GDP'!$K40=0,NA(),'4.1 Network size and usage'!B43/'Historical population and GDP'!$K40*1000)</f>
        <v>#N/A</v>
      </c>
      <c r="C43" s="54" t="e">
        <f>IF('4.1 Network size and usage'!C43/'Historical population and GDP'!$K40=0,NA(),'4.1 Network size and usage'!C43/'Historical population and GDP'!$K40*1000)</f>
        <v>#N/A</v>
      </c>
      <c r="D43" s="54" t="e">
        <f>IF('4.1 Network size and usage'!D43/'Historical population and GDP'!$K40=0,NA(),'4.1 Network size and usage'!D43/'Historical population and GDP'!$K40*1000)</f>
        <v>#N/A</v>
      </c>
      <c r="E43" s="54" t="e">
        <f>IF('4.1 Network size and usage'!E43/'Historical population and GDP'!$K40=0,NA(),'4.1 Network size and usage'!E43/'Historical population and GDP'!$K40*1000)</f>
        <v>#N/A</v>
      </c>
      <c r="F43" s="54" t="e">
        <f>IF('4.1 Network size and usage'!F43/'Historical population and GDP'!$K40=0,NA(),'4.1 Network size and usage'!F43/'Historical population and GDP'!$K40*1000)</f>
        <v>#N/A</v>
      </c>
      <c r="G43" s="54" t="e">
        <f>IF('4.1 Network size and usage'!G43/'Historical population and GDP'!$K40=0,NA(),'4.1 Network size and usage'!G43/'Historical population and GDP'!$K40*1000)</f>
        <v>#N/A</v>
      </c>
      <c r="H43" s="54" t="e">
        <f>IF('4.1 Network size and usage'!H43/'Historical population and GDP'!$K40=0,NA(),'4.1 Network size and usage'!H43/'Historical population and GDP'!$K40*1000)</f>
        <v>#N/A</v>
      </c>
      <c r="I43" s="54" t="e">
        <f>IF('4.1 Network size and usage'!I43/'Historical population and GDP'!$K40=0,NA(),'4.1 Network size and usage'!I43/'Historical population and GDP'!$K40*1000)</f>
        <v>#N/A</v>
      </c>
      <c r="J43" s="5" t="e">
        <f>IF('4.1 Network size and usage'!J43/'Historical population and GDP'!$K40=0,NA(),'4.1 Network size and usage'!J43/'Historical population and GDP'!$K40*1000000000)</f>
        <v>#N/A</v>
      </c>
      <c r="K43" s="5" t="e">
        <f>IF('4.1 Network size and usage'!K43/'Historical population and GDP'!$K40=0,NA(),'4.1 Network size and usage'!K43/'Historical population and GDP'!$K40*1000000)</f>
        <v>#N/A</v>
      </c>
      <c r="L43" s="54">
        <f>IF('4.1 Network size and usage'!L43/'Historical population and GDP'!$K40=0,NA(),'4.1 Network size and usage'!L43/'Historical population and GDP'!$K40*1000)</f>
        <v>4.127671953327571</v>
      </c>
      <c r="M43" s="54" t="e">
        <f>IF('4.1 Network size and usage'!M43/'Historical population and GDP'!$K40=0,NA(),'4.1 Network size and usage'!M43/'Historical population and GDP'!$K40*1000)</f>
        <v>#N/A</v>
      </c>
      <c r="N43" s="54" t="e">
        <f>IF('4.1 Network size and usage'!N43/'Historical population and GDP'!$K40=0,NA(),'4.1 Network size and usage'!N43/'Historical population and GDP'!$K40*1000)</f>
        <v>#N/A</v>
      </c>
      <c r="O43" s="54" t="e">
        <f>IF('4.1 Network size and usage'!O43/'Historical population and GDP'!$K40=0,NA(),'4.1 Network size and usage'!O43/'Historical population and GDP'!$K40*1000)</f>
        <v>#N/A</v>
      </c>
      <c r="P43" s="54" t="e">
        <f>IF('4.1 Network size and usage'!P43/'Historical population and GDP'!$K40=0,NA(),'4.1 Network size and usage'!P43/'Historical population and GDP'!$K40*1000)</f>
        <v>#N/A</v>
      </c>
      <c r="Q43" s="54" t="e">
        <f>IF('4.1 Network size and usage'!Q43/'Historical population and GDP'!$K40=0,NA(),'4.1 Network size and usage'!Q43/'Historical population and GDP'!$K40*1000)</f>
        <v>#N/A</v>
      </c>
      <c r="R43" s="55" t="e">
        <f>IF('4.1 Network size and usage'!R43=0,NA(),'5.4 Water and waste'!AB43)</f>
        <v>#N/A</v>
      </c>
      <c r="S43" s="55" t="e">
        <f>IF('4.1 Network size and usage'!S43=0,NA(),'5.4 Water and waste'!AC43)</f>
        <v>#N/A</v>
      </c>
      <c r="T43" s="54">
        <f>IF('4.1 Network size and usage'!T43/'Historical population and GDP'!$K40=0,NA(),'4.1 Network size and usage'!T43/'Historical population and GDP'!$K40*1000)</f>
        <v>13.81222662057044</v>
      </c>
      <c r="U43" s="54">
        <f>IF('4.1 Network size and usage'!U43/'Historical population and GDP'!$K40=0,NA(),'4.1 Network size and usage'!U43/'Historical population and GDP'!$K40*1000)</f>
        <v>14.501944684528954</v>
      </c>
      <c r="V43" s="54" t="e">
        <f>IF('4.1 Network size and usage'!V43/'Historical population and GDP'!$K40=0,NA(),'4.1 Network size and usage'!V43/'Historical population and GDP'!$K40*1000)</f>
        <v>#N/A</v>
      </c>
      <c r="W43" s="54" t="e">
        <f>IF('4.1 Network size and usage'!W43/'Historical population and GDP'!$K40=0,NA(),'4.1 Network size and usage'!W43/'Historical population and GDP'!$K40*1000)</f>
        <v>#N/A</v>
      </c>
      <c r="X43" s="54" t="e">
        <f>IF('4.1 Network size and usage'!X43/'Historical population and GDP'!$K40=0,NA(),'4.1 Network size and usage'!X43/'Historical population and GDP'!$K40*1000)</f>
        <v>#N/A</v>
      </c>
      <c r="Y43" s="54" t="e">
        <f>IF('4.1 Network size and usage'!Y43/'Historical population and GDP'!$K40=0,NA(),'4.1 Network size and usage'!Y43/'Historical population and GDP'!$K40*1000)</f>
        <v>#N/A</v>
      </c>
      <c r="Z43" s="54" t="e">
        <f>IF('4.1 Network size and usage'!Z43/'Historical population and GDP'!$K40=0,NA(),'4.1 Network size and usage'!Z43/'Historical population and GDP'!$K40*1000)</f>
        <v>#N/A</v>
      </c>
      <c r="AA43" s="54" t="e">
        <f>IF('4.1 Network size and usage'!AA43/'Historical population and GDP'!$K40=0,NA(),'4.1 Network size and usage'!AA43/'Historical population and GDP'!$K40*1000)</f>
        <v>#N/A</v>
      </c>
      <c r="AB43" s="54" t="e">
        <f>IF('4.1 Network size and usage'!AB43/'Historical population and GDP'!$K40=0,NA(),'4.1 Network size and usage'!AB43/'Historical population and GDP'!$K40*1000)</f>
        <v>#N/A</v>
      </c>
      <c r="AC43" s="54">
        <f>IF('4.1 Network size and usage'!AC43/'Historical population and GDP'!$K40=0,NA(),'4.1 Network size and usage'!AC43/'Historical population and GDP'!$K40*1000)</f>
        <v>2.2126188418323252</v>
      </c>
      <c r="AD43" s="54" t="e">
        <f>IF('4.1 Network size and usage'!AD43/'Historical population and GDP'!$K40=0,NA(),'4.1 Network size and usage'!AD43/'Historical population and GDP'!$K40*1000)</f>
        <v>#N/A</v>
      </c>
      <c r="AE43" s="54" t="e">
        <f>IF('4.1 Network size and usage'!AE43/'Historical population and GDP'!$K40=0,NA(),'4.1 Network size and usage'!AE43/'Historical population and GDP'!$K40*1000)</f>
        <v>#N/A</v>
      </c>
      <c r="AF43" s="54" t="e">
        <f>IF('4.1 Network size and usage'!AF43/'Historical population and GDP'!$K40=0,NA(),'4.1 Network size and usage'!AF43/'Historical population and GDP'!$K40*1000)</f>
        <v>#N/A</v>
      </c>
      <c r="AG43" s="54" t="e">
        <f>IF('4.1 Network size and usage'!AG43/'Historical population and GDP'!$K40=0,NA(),'4.1 Network size and usage'!AG43/'Historical population and GDP'!$K40*1000)</f>
        <v>#N/A</v>
      </c>
      <c r="AH43" s="54" t="e">
        <f>IF('4.1 Network size and usage'!AH43/'Historical population and GDP'!$K40=0,NA(),'4.1 Network size and usage'!AH43/'Historical population and GDP'!$K40*1000)</f>
        <v>#N/A</v>
      </c>
      <c r="AI43" s="54" t="e">
        <f>IF('4.1 Network size and usage'!AI43/'Historical population and GDP'!$K40=0,NA(),'4.1 Network size and usage'!AI43/'Historical population and GDP'!$K40*1000)</f>
        <v>#N/A</v>
      </c>
      <c r="AJ43" s="54" t="e">
        <f>IF('4.1 Network size and usage'!AJ43/'Historical population and GDP'!$K40=0,NA(),'4.1 Network size and usage'!AJ43/'Historical population and GDP'!$K40*1000)</f>
        <v>#N/A</v>
      </c>
      <c r="AK43" s="54">
        <f>IF('4.1 Network size and usage'!AK43/'Historical population and GDP'!$K40=0,NA(),'4.1 Network size and usage'!AK43/'Historical population and GDP'!$K40*1000)</f>
        <v>170.94209161624894</v>
      </c>
      <c r="AL43" s="54">
        <f>IF('4.1 Network size and usage'!AL43/'Historical population and GDP'!$K40=0,NA(),'4.1 Network size and usage'!AL43/'Historical population and GDP'!$K40*1000)</f>
        <v>7.4891961970613652</v>
      </c>
      <c r="AM43" s="54">
        <f>IF('4.1 Network size and usage'!AM43/'Historical population and GDP'!$K40=0,NA(),'4.1 Network size and usage'!AM43/'Historical population and GDP'!$K40*1000)</f>
        <v>1.2456784788245463</v>
      </c>
      <c r="AN43" s="54" t="e">
        <f>IF('4.1 Network size and usage'!AN43/'Historical population and GDP'!$K40=0,NA(),'4.1 Network size and usage'!AN43/'Historical population and GDP'!$K40*1000)</f>
        <v>#N/A</v>
      </c>
      <c r="AO43" s="50">
        <f>IF('4.1 Network size and usage'!AO43/'Historical population and GDP'!$K40=0,NA(),'4.1 Network size and usage'!AO43/'Historical population and GDP'!$K40*1000)</f>
        <v>2.2439498703543648</v>
      </c>
      <c r="AP43" s="50">
        <f>IF('4.1 Network size and usage'!AP43/'Historical population and GDP'!$K40=0,NA(),'4.1 Network size and usage'!AP43/'Historical population and GDP'!$K40*1000)</f>
        <v>0.16421780466724287</v>
      </c>
      <c r="AQ43" s="50">
        <f>IF('4.1 Network size and usage'!AQ43/'Historical population and GDP'!$K40=0,NA(),'4.1 Network size and usage'!AQ43/'Historical population and GDP'!$K40*1000)</f>
        <v>2.4081676750216077</v>
      </c>
      <c r="AR43" s="54" t="e">
        <f>IF('4.1 Network size and usage'!AR43/'Historical population and GDP'!$K40=0,NA(),'4.1 Network size and usage'!AR43/'Historical population and GDP'!$K40*1000)</f>
        <v>#N/A</v>
      </c>
      <c r="AS43" s="54" t="e">
        <f>IF('4.1 Network size and usage'!AS43/'Historical population and GDP'!$K40=0,NA(),'4.1 Network size and usage'!AS43/'Historical population and GDP'!$K40*1000)</f>
        <v>#N/A</v>
      </c>
      <c r="AT43" s="54">
        <f>IF('4.1 Network size and usage'!AT43/'Historical population and GDP'!$K40=0,NA(),'4.1 Network size and usage'!AT43/'Historical population and GDP'!$K40*1000)</f>
        <v>0.82108902333621436</v>
      </c>
      <c r="AU43" s="54" t="e">
        <f>IF('4.1 Network size and usage'!AU43/'Historical population and GDP'!$K40=0,NA(),'4.1 Network size and usage'!AU43/'Historical population and GDP'!$K40*1000)</f>
        <v>#N/A</v>
      </c>
      <c r="AV43" s="54" t="e">
        <f>IF('4.1 Network size and usage'!AV43/'Historical population and GDP'!$K40=0,NA(),'4.1 Network size and usage'!AV43/'Historical population and GDP'!$K40*1000)</f>
        <v>#N/A</v>
      </c>
      <c r="AX43" s="3"/>
    </row>
    <row r="44" spans="1:50">
      <c r="A44" s="4">
        <f t="shared" si="0"/>
        <v>1906</v>
      </c>
      <c r="B44" s="54" t="e">
        <f>IF('4.1 Network size and usage'!B44/'Historical population and GDP'!$K41=0,NA(),'4.1 Network size and usage'!B44/'Historical population and GDP'!$K41*1000)</f>
        <v>#N/A</v>
      </c>
      <c r="C44" s="54" t="e">
        <f>IF('4.1 Network size and usage'!C44/'Historical population and GDP'!$K41=0,NA(),'4.1 Network size and usage'!C44/'Historical population and GDP'!$K41*1000)</f>
        <v>#N/A</v>
      </c>
      <c r="D44" s="54" t="e">
        <f>IF('4.1 Network size and usage'!D44/'Historical population and GDP'!$K41=0,NA(),'4.1 Network size and usage'!D44/'Historical population and GDP'!$K41*1000)</f>
        <v>#N/A</v>
      </c>
      <c r="E44" s="54" t="e">
        <f>IF('4.1 Network size and usage'!E44/'Historical population and GDP'!$K41=0,NA(),'4.1 Network size and usage'!E44/'Historical population and GDP'!$K41*1000)</f>
        <v>#N/A</v>
      </c>
      <c r="F44" s="54" t="e">
        <f>IF('4.1 Network size and usage'!F44/'Historical population and GDP'!$K41=0,NA(),'4.1 Network size and usage'!F44/'Historical population and GDP'!$K41*1000)</f>
        <v>#N/A</v>
      </c>
      <c r="G44" s="54" t="e">
        <f>IF('4.1 Network size and usage'!G44/'Historical population and GDP'!$K41=0,NA(),'4.1 Network size and usage'!G44/'Historical population and GDP'!$K41*1000)</f>
        <v>#N/A</v>
      </c>
      <c r="H44" s="54" t="e">
        <f>IF('4.1 Network size and usage'!H44/'Historical population and GDP'!$K41=0,NA(),'4.1 Network size and usage'!H44/'Historical population and GDP'!$K41*1000)</f>
        <v>#N/A</v>
      </c>
      <c r="I44" s="54" t="e">
        <f>IF('4.1 Network size and usage'!I44/'Historical population and GDP'!$K41=0,NA(),'4.1 Network size and usage'!I44/'Historical population and GDP'!$K41*1000)</f>
        <v>#N/A</v>
      </c>
      <c r="J44" s="5" t="e">
        <f>IF('4.1 Network size and usage'!J44/'Historical population and GDP'!$K41=0,NA(),'4.1 Network size and usage'!J44/'Historical population and GDP'!$K41*1000000000)</f>
        <v>#N/A</v>
      </c>
      <c r="K44" s="5" t="e">
        <f>IF('4.1 Network size and usage'!K44/'Historical population and GDP'!$K41=0,NA(),'4.1 Network size and usage'!K44/'Historical population and GDP'!$K41*1000000)</f>
        <v>#N/A</v>
      </c>
      <c r="L44" s="54">
        <f>IF('4.1 Network size and usage'!L44/'Historical population and GDP'!$K41=0,NA(),'4.1 Network size and usage'!L44/'Historical population and GDP'!$K41*1000)</f>
        <v>4.0498498484056453</v>
      </c>
      <c r="M44" s="54" t="e">
        <f>IF('4.1 Network size and usage'!M44/'Historical population and GDP'!$K41=0,NA(),'4.1 Network size and usage'!M44/'Historical population and GDP'!$K41*1000)</f>
        <v>#N/A</v>
      </c>
      <c r="N44" s="54" t="e">
        <f>IF('4.1 Network size and usage'!N44/'Historical population and GDP'!$K41=0,NA(),'4.1 Network size and usage'!N44/'Historical population and GDP'!$K41*1000)</f>
        <v>#N/A</v>
      </c>
      <c r="O44" s="54" t="e">
        <f>IF('4.1 Network size and usage'!O44/'Historical population and GDP'!$K41=0,NA(),'4.1 Network size and usage'!O44/'Historical population and GDP'!$K41*1000)</f>
        <v>#N/A</v>
      </c>
      <c r="P44" s="54" t="e">
        <f>IF('4.1 Network size and usage'!P44/'Historical population and GDP'!$K41=0,NA(),'4.1 Network size and usage'!P44/'Historical population and GDP'!$K41*1000)</f>
        <v>#N/A</v>
      </c>
      <c r="Q44" s="54" t="e">
        <f>IF('4.1 Network size and usage'!Q44/'Historical population and GDP'!$K41=0,NA(),'4.1 Network size and usage'!Q44/'Historical population and GDP'!$K41*1000)</f>
        <v>#N/A</v>
      </c>
      <c r="R44" s="55">
        <f>IF('4.1 Network size and usage'!R44=0,NA(),'5.4 Water and waste'!AB44)</f>
        <v>7.8863294104994208E-2</v>
      </c>
      <c r="S44" s="55">
        <f>IF('4.1 Network size and usage'!S44=0,NA(),'5.4 Water and waste'!AC44)</f>
        <v>0.36313564000998749</v>
      </c>
      <c r="T44" s="54">
        <f>IF('4.1 Network size and usage'!T44/'Historical population and GDP'!$K41=0,NA(),'4.1 Network size and usage'!T44/'Historical population and GDP'!$K41*1000)</f>
        <v>14.057538630423419</v>
      </c>
      <c r="U44" s="54">
        <f>IF('4.1 Network size and usage'!U44/'Historical population and GDP'!$K41=0,NA(),'4.1 Network size and usage'!U44/'Historical population and GDP'!$K41*1000)</f>
        <v>16.030318870883431</v>
      </c>
      <c r="V44" s="54" t="e">
        <f>IF('4.1 Network size and usage'!V44/'Historical population and GDP'!$K41=0,NA(),'4.1 Network size and usage'!V44/'Historical population and GDP'!$K41*1000)</f>
        <v>#N/A</v>
      </c>
      <c r="W44" s="54" t="e">
        <f>IF('4.1 Network size and usage'!W44/'Historical population and GDP'!$K41=0,NA(),'4.1 Network size and usage'!W44/'Historical population and GDP'!$K41*1000)</f>
        <v>#N/A</v>
      </c>
      <c r="X44" s="54" t="e">
        <f>IF('4.1 Network size and usage'!X44/'Historical population and GDP'!$K41=0,NA(),'4.1 Network size and usage'!X44/'Historical population and GDP'!$K41*1000)</f>
        <v>#N/A</v>
      </c>
      <c r="Y44" s="54" t="e">
        <f>IF('4.1 Network size and usage'!Y44/'Historical population and GDP'!$K41=0,NA(),'4.1 Network size and usage'!Y44/'Historical population and GDP'!$K41*1000)</f>
        <v>#N/A</v>
      </c>
      <c r="Z44" s="54" t="e">
        <f>IF('4.1 Network size and usage'!Z44/'Historical population and GDP'!$K41=0,NA(),'4.1 Network size and usage'!Z44/'Historical population and GDP'!$K41*1000)</f>
        <v>#N/A</v>
      </c>
      <c r="AA44" s="54" t="e">
        <f>IF('4.1 Network size and usage'!AA44/'Historical population and GDP'!$K41=0,NA(),'4.1 Network size and usage'!AA44/'Historical population and GDP'!$K41*1000)</f>
        <v>#N/A</v>
      </c>
      <c r="AB44" s="54" t="e">
        <f>IF('4.1 Network size and usage'!AB44/'Historical population and GDP'!$K41=0,NA(),'4.1 Network size and usage'!AB44/'Historical population and GDP'!$K41*1000)</f>
        <v>#N/A</v>
      </c>
      <c r="AC44" s="54">
        <f>IF('4.1 Network size and usage'!AC44/'Historical population and GDP'!$K41=0,NA(),'4.1 Network size and usage'!AC44/'Historical population and GDP'!$K41*1000)</f>
        <v>2.2854155776267646</v>
      </c>
      <c r="AD44" s="54" t="e">
        <f>IF('4.1 Network size and usage'!AD44/'Historical population and GDP'!$K41=0,NA(),'4.1 Network size and usage'!AD44/'Historical population and GDP'!$K41*1000)</f>
        <v>#N/A</v>
      </c>
      <c r="AE44" s="54" t="e">
        <f>IF('4.1 Network size and usage'!AE44/'Historical population and GDP'!$K41=0,NA(),'4.1 Network size and usage'!AE44/'Historical population and GDP'!$K41*1000)</f>
        <v>#N/A</v>
      </c>
      <c r="AF44" s="54" t="e">
        <f>IF('4.1 Network size and usage'!AF44/'Historical population and GDP'!$K41=0,NA(),'4.1 Network size and usage'!AF44/'Historical population and GDP'!$K41*1000)</f>
        <v>#N/A</v>
      </c>
      <c r="AG44" s="54" t="e">
        <f>IF('4.1 Network size and usage'!AG44/'Historical population and GDP'!$K41=0,NA(),'4.1 Network size and usage'!AG44/'Historical population and GDP'!$K41*1000)</f>
        <v>#N/A</v>
      </c>
      <c r="AH44" s="54" t="e">
        <f>IF('4.1 Network size and usage'!AH44/'Historical population and GDP'!$K41=0,NA(),'4.1 Network size and usage'!AH44/'Historical population and GDP'!$K41*1000)</f>
        <v>#N/A</v>
      </c>
      <c r="AI44" s="54" t="e">
        <f>IF('4.1 Network size and usage'!AI44/'Historical population and GDP'!$K41=0,NA(),'4.1 Network size and usage'!AI44/'Historical population and GDP'!$K41*1000)</f>
        <v>#N/A</v>
      </c>
      <c r="AJ44" s="54" t="e">
        <f>IF('4.1 Network size and usage'!AJ44/'Historical population and GDP'!$K41=0,NA(),'4.1 Network size and usage'!AJ44/'Historical population and GDP'!$K41*1000)</f>
        <v>#N/A</v>
      </c>
      <c r="AK44" s="54">
        <f>IF('4.1 Network size and usage'!AK44/'Historical population and GDP'!$K41=0,NA(),'4.1 Network size and usage'!AK44/'Historical population and GDP'!$K41*1000)</f>
        <v>168.00104547830634</v>
      </c>
      <c r="AL44" s="54">
        <f>IF('4.1 Network size and usage'!AL44/'Historical population and GDP'!$K41=0,NA(),'4.1 Network size and usage'!AL44/'Historical population and GDP'!$K41*1000)</f>
        <v>7.1761630946157871</v>
      </c>
      <c r="AM44" s="54">
        <f>IF('4.1 Network size and usage'!AM44/'Historical population and GDP'!$K41=0,NA(),'4.1 Network size and usage'!AM44/'Historical population and GDP'!$K41*1000)</f>
        <v>1.3925771040250916</v>
      </c>
      <c r="AN44" s="54" t="e">
        <f>IF('4.1 Network size and usage'!AN44/'Historical population and GDP'!$K41=0,NA(),'4.1 Network size and usage'!AN44/'Historical population and GDP'!$K41*1000)</f>
        <v>#N/A</v>
      </c>
      <c r="AO44" s="50">
        <f>IF('4.1 Network size and usage'!AO44/'Historical population and GDP'!$K41=0,NA(),'4.1 Network size and usage'!AO44/'Historical population and GDP'!$K41*1000)</f>
        <v>2.232096184004182</v>
      </c>
      <c r="AP44" s="50">
        <f>IF('4.1 Network size and usage'!AP44/'Historical population and GDP'!$K41=0,NA(),'4.1 Network size and usage'!AP44/'Historical population and GDP'!$K41*1000)</f>
        <v>0.16832200731834815</v>
      </c>
      <c r="AQ44" s="50">
        <f>IF('4.1 Network size and usage'!AQ44/'Historical population and GDP'!$K41=0,NA(),'4.1 Network size and usage'!AQ44/'Historical population and GDP'!$K41*1000)</f>
        <v>2.40041819132253</v>
      </c>
      <c r="AR44" s="54" t="e">
        <f>IF('4.1 Network size and usage'!AR44/'Historical population and GDP'!$K41=0,NA(),'4.1 Network size and usage'!AR44/'Historical population and GDP'!$K41*1000)</f>
        <v>#N/A</v>
      </c>
      <c r="AS44" s="54" t="e">
        <f>IF('4.1 Network size and usage'!AS44/'Historical population and GDP'!$K41=0,NA(),'4.1 Network size and usage'!AS44/'Historical population and GDP'!$K41*1000)</f>
        <v>#N/A</v>
      </c>
      <c r="AT44" s="54">
        <f>IF('4.1 Network size and usage'!AT44/'Historical population and GDP'!$K41=0,NA(),'4.1 Network size and usage'!AT44/'Historical population and GDP'!$K41*1000)</f>
        <v>0.87088342916884465</v>
      </c>
      <c r="AU44" s="54" t="e">
        <f>IF('4.1 Network size and usage'!AU44/'Historical population and GDP'!$K41=0,NA(),'4.1 Network size and usage'!AU44/'Historical population and GDP'!$K41*1000)</f>
        <v>#N/A</v>
      </c>
      <c r="AV44" s="54" t="e">
        <f>IF('4.1 Network size and usage'!AV44/'Historical population and GDP'!$K41=0,NA(),'4.1 Network size and usage'!AV44/'Historical population and GDP'!$K41*1000)</f>
        <v>#N/A</v>
      </c>
      <c r="AX44" s="3"/>
    </row>
    <row r="45" spans="1:50">
      <c r="A45" s="4">
        <f t="shared" si="0"/>
        <v>1907</v>
      </c>
      <c r="B45" s="54" t="e">
        <f>IF('4.1 Network size and usage'!B45/'Historical population and GDP'!$K42=0,NA(),'4.1 Network size and usage'!B45/'Historical population and GDP'!$K42*1000)</f>
        <v>#N/A</v>
      </c>
      <c r="C45" s="54" t="e">
        <f>IF('4.1 Network size and usage'!C45/'Historical population and GDP'!$K42=0,NA(),'4.1 Network size and usage'!C45/'Historical population and GDP'!$K42*1000)</f>
        <v>#N/A</v>
      </c>
      <c r="D45" s="54" t="e">
        <f>IF('4.1 Network size and usage'!D45/'Historical population and GDP'!$K42=0,NA(),'4.1 Network size and usage'!D45/'Historical population and GDP'!$K42*1000)</f>
        <v>#N/A</v>
      </c>
      <c r="E45" s="54" t="e">
        <f>IF('4.1 Network size and usage'!E45/'Historical population and GDP'!$K42=0,NA(),'4.1 Network size and usage'!E45/'Historical population and GDP'!$K42*1000)</f>
        <v>#N/A</v>
      </c>
      <c r="F45" s="54" t="e">
        <f>IF('4.1 Network size and usage'!F45/'Historical population and GDP'!$K42=0,NA(),'4.1 Network size and usage'!F45/'Historical population and GDP'!$K42*1000)</f>
        <v>#N/A</v>
      </c>
      <c r="G45" s="54" t="e">
        <f>IF('4.1 Network size and usage'!G45/'Historical population and GDP'!$K42=0,NA(),'4.1 Network size and usage'!G45/'Historical population and GDP'!$K42*1000)</f>
        <v>#N/A</v>
      </c>
      <c r="H45" s="54" t="e">
        <f>IF('4.1 Network size and usage'!H45/'Historical population and GDP'!$K42=0,NA(),'4.1 Network size and usage'!H45/'Historical population and GDP'!$K42*1000)</f>
        <v>#N/A</v>
      </c>
      <c r="I45" s="54" t="e">
        <f>IF('4.1 Network size and usage'!I45/'Historical population and GDP'!$K42=0,NA(),'4.1 Network size and usage'!I45/'Historical population and GDP'!$K42*1000)</f>
        <v>#N/A</v>
      </c>
      <c r="J45" s="5" t="e">
        <f>IF('4.1 Network size and usage'!J45/'Historical population and GDP'!$K42=0,NA(),'4.1 Network size and usage'!J45/'Historical population and GDP'!$K42*1000000000)</f>
        <v>#N/A</v>
      </c>
      <c r="K45" s="5" t="e">
        <f>IF('4.1 Network size and usage'!K45/'Historical population and GDP'!$K42=0,NA(),'4.1 Network size and usage'!K45/'Historical population and GDP'!$K42*1000000)</f>
        <v>#N/A</v>
      </c>
      <c r="L45" s="54">
        <f>IF('4.1 Network size and usage'!L45/'Historical population and GDP'!$K42=0,NA(),'4.1 Network size and usage'!L45/'Historical population and GDP'!$K42*1000)</f>
        <v>4.0480533360622184</v>
      </c>
      <c r="M45" s="54">
        <f>IF('4.1 Network size and usage'!M45/'Historical population and GDP'!$K42=0,NA(),'4.1 Network size and usage'!M45/'Historical population and GDP'!$K42*1000)</f>
        <v>1.7396643471142041E-3</v>
      </c>
      <c r="N45" s="54" t="e">
        <f>IF('4.1 Network size and usage'!N45/'Historical population and GDP'!$K42=0,NA(),'4.1 Network size and usage'!N45/'Historical population and GDP'!$K42*1000)</f>
        <v>#N/A</v>
      </c>
      <c r="O45" s="54" t="e">
        <f>IF('4.1 Network size and usage'!O45/'Historical population and GDP'!$K42=0,NA(),'4.1 Network size and usage'!O45/'Historical population and GDP'!$K42*1000)</f>
        <v>#N/A</v>
      </c>
      <c r="P45" s="54" t="e">
        <f>IF('4.1 Network size and usage'!P45/'Historical population and GDP'!$K42=0,NA(),'4.1 Network size and usage'!P45/'Historical population and GDP'!$K42*1000)</f>
        <v>#N/A</v>
      </c>
      <c r="Q45" s="54" t="e">
        <f>IF('4.1 Network size and usage'!Q45/'Historical population and GDP'!$K42=0,NA(),'4.1 Network size and usage'!Q45/'Historical population and GDP'!$K42*1000)</f>
        <v>#N/A</v>
      </c>
      <c r="R45" s="55" t="e">
        <f>IF('4.1 Network size and usage'!R45=0,NA(),'5.4 Water and waste'!AB45)</f>
        <v>#N/A</v>
      </c>
      <c r="S45" s="55" t="e">
        <f>IF('4.1 Network size and usage'!S45=0,NA(),'5.4 Water and waste'!AC45)</f>
        <v>#N/A</v>
      </c>
      <c r="T45" s="54">
        <f>IF('4.1 Network size and usage'!T45/'Historical population and GDP'!$K42=0,NA(),'4.1 Network size and usage'!T45/'Historical population and GDP'!$K42*1000)</f>
        <v>14.744597851002865</v>
      </c>
      <c r="U45" s="54">
        <f>IF('4.1 Network size and usage'!U45/'Historical population and GDP'!$K42=0,NA(),'4.1 Network size and usage'!U45/'Historical population and GDP'!$K42*1000)</f>
        <v>17.809046254604997</v>
      </c>
      <c r="V45" s="54" t="e">
        <f>IF('4.1 Network size and usage'!V45/'Historical population and GDP'!$K42=0,NA(),'4.1 Network size and usage'!V45/'Historical population and GDP'!$K42*1000)</f>
        <v>#N/A</v>
      </c>
      <c r="W45" s="54" t="e">
        <f>IF('4.1 Network size and usage'!W45/'Historical population and GDP'!$K42=0,NA(),'4.1 Network size and usage'!W45/'Historical population and GDP'!$K42*1000)</f>
        <v>#N/A</v>
      </c>
      <c r="X45" s="54" t="e">
        <f>IF('4.1 Network size and usage'!X45/'Historical population and GDP'!$K42=0,NA(),'4.1 Network size and usage'!X45/'Historical population and GDP'!$K42*1000)</f>
        <v>#N/A</v>
      </c>
      <c r="Y45" s="54" t="e">
        <f>IF('4.1 Network size and usage'!Y45/'Historical population and GDP'!$K42=0,NA(),'4.1 Network size and usage'!Y45/'Historical population and GDP'!$K42*1000)</f>
        <v>#N/A</v>
      </c>
      <c r="Z45" s="54" t="e">
        <f>IF('4.1 Network size and usage'!Z45/'Historical population and GDP'!$K42=0,NA(),'4.1 Network size and usage'!Z45/'Historical population and GDP'!$K42*1000)</f>
        <v>#N/A</v>
      </c>
      <c r="AA45" s="54" t="e">
        <f>IF('4.1 Network size and usage'!AA45/'Historical population and GDP'!$K42=0,NA(),'4.1 Network size and usage'!AA45/'Historical population and GDP'!$K42*1000)</f>
        <v>#N/A</v>
      </c>
      <c r="AB45" s="54" t="e">
        <f>IF('4.1 Network size and usage'!AB45/'Historical population and GDP'!$K42=0,NA(),'4.1 Network size and usage'!AB45/'Historical population and GDP'!$K42*1000)</f>
        <v>#N/A</v>
      </c>
      <c r="AC45" s="54">
        <f>IF('4.1 Network size and usage'!AC45/'Historical population and GDP'!$K42=0,NA(),'4.1 Network size and usage'!AC45/'Historical population and GDP'!$K42*1000)</f>
        <v>2.3853868194842405</v>
      </c>
      <c r="AD45" s="54" t="e">
        <f>IF('4.1 Network size and usage'!AD45/'Historical population and GDP'!$K42=0,NA(),'4.1 Network size and usage'!AD45/'Historical population and GDP'!$K42*1000)</f>
        <v>#N/A</v>
      </c>
      <c r="AE45" s="54" t="e">
        <f>IF('4.1 Network size and usage'!AE45/'Historical population and GDP'!$K42=0,NA(),'4.1 Network size and usage'!AE45/'Historical population and GDP'!$K42*1000)</f>
        <v>#N/A</v>
      </c>
      <c r="AF45" s="54" t="e">
        <f>IF('4.1 Network size and usage'!AF45/'Historical population and GDP'!$K42=0,NA(),'4.1 Network size and usage'!AF45/'Historical population and GDP'!$K42*1000)</f>
        <v>#N/A</v>
      </c>
      <c r="AG45" s="54" t="e">
        <f>IF('4.1 Network size and usage'!AG45/'Historical population and GDP'!$K42=0,NA(),'4.1 Network size and usage'!AG45/'Historical population and GDP'!$K42*1000)</f>
        <v>#N/A</v>
      </c>
      <c r="AH45" s="54" t="e">
        <f>IF('4.1 Network size and usage'!AH45/'Historical population and GDP'!$K42=0,NA(),'4.1 Network size and usage'!AH45/'Historical population and GDP'!$K42*1000)</f>
        <v>#N/A</v>
      </c>
      <c r="AI45" s="54" t="e">
        <f>IF('4.1 Network size and usage'!AI45/'Historical population and GDP'!$K42=0,NA(),'4.1 Network size and usage'!AI45/'Historical population and GDP'!$K42*1000)</f>
        <v>#N/A</v>
      </c>
      <c r="AJ45" s="54" t="e">
        <f>IF('4.1 Network size and usage'!AJ45/'Historical population and GDP'!$K42=0,NA(),'4.1 Network size and usage'!AJ45/'Historical population and GDP'!$K42*1000)</f>
        <v>#N/A</v>
      </c>
      <c r="AK45" s="54">
        <f>IF('4.1 Network size and usage'!AK45/'Historical population and GDP'!$K42=0,NA(),'4.1 Network size and usage'!AK45/'Historical population and GDP'!$K42*1000)</f>
        <v>167.24109701187064</v>
      </c>
      <c r="AL45" s="54">
        <f>IF('4.1 Network size and usage'!AL45/'Historical population and GDP'!$K42=0,NA(),'4.1 Network size and usage'!AL45/'Historical population and GDP'!$K42*1000)</f>
        <v>6.8031109291854275</v>
      </c>
      <c r="AM45" s="54">
        <f>IF('4.1 Network size and usage'!AM45/'Historical population and GDP'!$K42=0,NA(),'4.1 Network size and usage'!AM45/'Historical population and GDP'!$K42*1000)</f>
        <v>1.3559148587801881</v>
      </c>
      <c r="AN45" s="54" t="e">
        <f>IF('4.1 Network size and usage'!AN45/'Historical population and GDP'!$K42=0,NA(),'4.1 Network size and usage'!AN45/'Historical population and GDP'!$K42*1000)</f>
        <v>#N/A</v>
      </c>
      <c r="AO45" s="50">
        <f>IF('4.1 Network size and usage'!AO45/'Historical population and GDP'!$K42=0,NA(),'4.1 Network size and usage'!AO45/'Historical population and GDP'!$K42*1000)</f>
        <v>2.3004502660663122</v>
      </c>
      <c r="AP45" s="50">
        <f>IF('4.1 Network size and usage'!AP45/'Historical population and GDP'!$K42=0,NA(),'4.1 Network size and usage'!AP45/'Historical population and GDP'!$K42*1000)</f>
        <v>0.1627097830536226</v>
      </c>
      <c r="AQ45" s="50">
        <f>IF('4.1 Network size and usage'!AQ45/'Historical population and GDP'!$K42=0,NA(),'4.1 Network size and usage'!AQ45/'Historical population and GDP'!$K42*1000)</f>
        <v>2.4631600491199346</v>
      </c>
      <c r="AR45" s="54" t="e">
        <f>IF('4.1 Network size and usage'!AR45/'Historical population and GDP'!$K42=0,NA(),'4.1 Network size and usage'!AR45/'Historical population and GDP'!$K42*1000)</f>
        <v>#N/A</v>
      </c>
      <c r="AS45" s="54" t="e">
        <f>IF('4.1 Network size and usage'!AS45/'Historical population and GDP'!$K42=0,NA(),'4.1 Network size and usage'!AS45/'Historical population and GDP'!$K42*1000)</f>
        <v>#N/A</v>
      </c>
      <c r="AT45" s="54">
        <f>IF('4.1 Network size and usage'!AT45/'Historical population and GDP'!$K42=0,NA(),'4.1 Network size and usage'!AT45/'Historical population and GDP'!$K42*1000)</f>
        <v>0.80945558739255008</v>
      </c>
      <c r="AU45" s="54" t="e">
        <f>IF('4.1 Network size and usage'!AU45/'Historical population and GDP'!$K42=0,NA(),'4.1 Network size and usage'!AU45/'Historical population and GDP'!$K42*1000)</f>
        <v>#N/A</v>
      </c>
      <c r="AV45" s="54" t="e">
        <f>IF('4.1 Network size and usage'!AV45/'Historical population and GDP'!$K42=0,NA(),'4.1 Network size and usage'!AV45/'Historical population and GDP'!$K42*1000)</f>
        <v>#N/A</v>
      </c>
      <c r="AX45" s="3"/>
    </row>
    <row r="46" spans="1:50">
      <c r="A46" s="4">
        <f t="shared" si="0"/>
        <v>1908</v>
      </c>
      <c r="B46" s="54" t="e">
        <f>IF('4.1 Network size and usage'!B46/'Historical population and GDP'!$K43=0,NA(),'4.1 Network size and usage'!B46/'Historical population and GDP'!$K43*1000)</f>
        <v>#N/A</v>
      </c>
      <c r="C46" s="54" t="e">
        <f>IF('4.1 Network size and usage'!C46/'Historical population and GDP'!$K43=0,NA(),'4.1 Network size and usage'!C46/'Historical population and GDP'!$K43*1000)</f>
        <v>#N/A</v>
      </c>
      <c r="D46" s="54" t="e">
        <f>IF('4.1 Network size and usage'!D46/'Historical population and GDP'!$K43=0,NA(),'4.1 Network size and usage'!D46/'Historical population and GDP'!$K43*1000)</f>
        <v>#N/A</v>
      </c>
      <c r="E46" s="54" t="e">
        <f>IF('4.1 Network size and usage'!E46/'Historical population and GDP'!$K43=0,NA(),'4.1 Network size and usage'!E46/'Historical population and GDP'!$K43*1000)</f>
        <v>#N/A</v>
      </c>
      <c r="F46" s="54" t="e">
        <f>IF('4.1 Network size and usage'!F46/'Historical population and GDP'!$K43=0,NA(),'4.1 Network size and usage'!F46/'Historical population and GDP'!$K43*1000)</f>
        <v>#N/A</v>
      </c>
      <c r="G46" s="54" t="e">
        <f>IF('4.1 Network size and usage'!G46/'Historical population and GDP'!$K43=0,NA(),'4.1 Network size and usage'!G46/'Historical population and GDP'!$K43*1000)</f>
        <v>#N/A</v>
      </c>
      <c r="H46" s="54" t="e">
        <f>IF('4.1 Network size and usage'!H46/'Historical population and GDP'!$K43=0,NA(),'4.1 Network size and usage'!H46/'Historical population and GDP'!$K43*1000)</f>
        <v>#N/A</v>
      </c>
      <c r="I46" s="54" t="e">
        <f>IF('4.1 Network size and usage'!I46/'Historical population and GDP'!$K43=0,NA(),'4.1 Network size and usage'!I46/'Historical population and GDP'!$K43*1000)</f>
        <v>#N/A</v>
      </c>
      <c r="J46" s="5" t="e">
        <f>IF('4.1 Network size and usage'!J46/'Historical population and GDP'!$K43=0,NA(),'4.1 Network size and usage'!J46/'Historical population and GDP'!$K43*1000000000)</f>
        <v>#N/A</v>
      </c>
      <c r="K46" s="5" t="e">
        <f>IF('4.1 Network size and usage'!K46/'Historical population and GDP'!$K43=0,NA(),'4.1 Network size and usage'!K46/'Historical population and GDP'!$K43*1000000)</f>
        <v>#N/A</v>
      </c>
      <c r="L46" s="54">
        <f>IF('4.1 Network size and usage'!L46/'Historical population and GDP'!$K43=0,NA(),'4.1 Network size and usage'!L46/'Historical population and GDP'!$K43*1000)</f>
        <v>3.9483410948036495</v>
      </c>
      <c r="M46" s="54">
        <f>IF('4.1 Network size and usage'!M46/'Historical population and GDP'!$K43=0,NA(),'4.1 Network size and usage'!M46/'Historical population and GDP'!$K43*1000)</f>
        <v>1.6858389527965095E-3</v>
      </c>
      <c r="N46" s="54" t="e">
        <f>IF('4.1 Network size and usage'!N46/'Historical population and GDP'!$K43=0,NA(),'4.1 Network size and usage'!N46/'Historical population and GDP'!$K43*1000)</f>
        <v>#N/A</v>
      </c>
      <c r="O46" s="54" t="e">
        <f>IF('4.1 Network size and usage'!O46/'Historical population and GDP'!$K43=0,NA(),'4.1 Network size and usage'!O46/'Historical population and GDP'!$K43*1000)</f>
        <v>#N/A</v>
      </c>
      <c r="P46" s="54" t="e">
        <f>IF('4.1 Network size and usage'!P46/'Historical population and GDP'!$K43=0,NA(),'4.1 Network size and usage'!P46/'Historical population and GDP'!$K43*1000)</f>
        <v>#N/A</v>
      </c>
      <c r="Q46" s="54" t="e">
        <f>IF('4.1 Network size and usage'!Q46/'Historical population and GDP'!$K43=0,NA(),'4.1 Network size and usage'!Q46/'Historical population and GDP'!$K43*1000)</f>
        <v>#N/A</v>
      </c>
      <c r="R46" s="55" t="e">
        <f>IF('4.1 Network size and usage'!R46=0,NA(),'5.4 Water and waste'!AB46)</f>
        <v>#N/A</v>
      </c>
      <c r="S46" s="55" t="e">
        <f>IF('4.1 Network size and usage'!S46=0,NA(),'5.4 Water and waste'!AC46)</f>
        <v>#N/A</v>
      </c>
      <c r="T46" s="54">
        <f>IF('4.1 Network size and usage'!T46/'Historical population and GDP'!$K43=0,NA(),'4.1 Network size and usage'!T46/'Historical population and GDP'!$K43*1000)</f>
        <v>15.410340182467273</v>
      </c>
      <c r="U46" s="54">
        <f>IF('4.1 Network size and usage'!U46/'Historical population and GDP'!$K43=0,NA(),'4.1 Network size and usage'!U46/'Historical population and GDP'!$K43*1000)</f>
        <v>23.781237604125348</v>
      </c>
      <c r="V46" s="54" t="e">
        <f>IF('4.1 Network size and usage'!V46/'Historical population and GDP'!$K43=0,NA(),'4.1 Network size and usage'!V46/'Historical population and GDP'!$K43*1000)</f>
        <v>#N/A</v>
      </c>
      <c r="W46" s="54" t="e">
        <f>IF('4.1 Network size and usage'!W46/'Historical population and GDP'!$K43=0,NA(),'4.1 Network size and usage'!W46/'Historical population and GDP'!$K43*1000)</f>
        <v>#N/A</v>
      </c>
      <c r="X46" s="54" t="e">
        <f>IF('4.1 Network size and usage'!X46/'Historical population and GDP'!$K43=0,NA(),'4.1 Network size and usage'!X46/'Historical population and GDP'!$K43*1000)</f>
        <v>#N/A</v>
      </c>
      <c r="Y46" s="54" t="e">
        <f>IF('4.1 Network size and usage'!Y46/'Historical population and GDP'!$K43=0,NA(),'4.1 Network size and usage'!Y46/'Historical population and GDP'!$K43*1000)</f>
        <v>#N/A</v>
      </c>
      <c r="Z46" s="54" t="e">
        <f>IF('4.1 Network size and usage'!Z46/'Historical population and GDP'!$K43=0,NA(),'4.1 Network size and usage'!Z46/'Historical population and GDP'!$K43*1000)</f>
        <v>#N/A</v>
      </c>
      <c r="AA46" s="54" t="e">
        <f>IF('4.1 Network size and usage'!AA46/'Historical population and GDP'!$K43=0,NA(),'4.1 Network size and usage'!AA46/'Historical population and GDP'!$K43*1000)</f>
        <v>#N/A</v>
      </c>
      <c r="AB46" s="54" t="e">
        <f>IF('4.1 Network size and usage'!AB46/'Historical population and GDP'!$K43=0,NA(),'4.1 Network size and usage'!AB46/'Historical population and GDP'!$K43*1000)</f>
        <v>#N/A</v>
      </c>
      <c r="AC46" s="54">
        <f>IF('4.1 Network size and usage'!AC46/'Historical population and GDP'!$K43=0,NA(),'4.1 Network size and usage'!AC46/'Historical population and GDP'!$K43*1000)</f>
        <v>2.488099960333201</v>
      </c>
      <c r="AD46" s="54" t="e">
        <f>IF('4.1 Network size and usage'!AD46/'Historical population and GDP'!$K43=0,NA(),'4.1 Network size and usage'!AD46/'Historical population and GDP'!$K43*1000)</f>
        <v>#N/A</v>
      </c>
      <c r="AE46" s="54" t="e">
        <f>IF('4.1 Network size and usage'!AE46/'Historical population and GDP'!$K43=0,NA(),'4.1 Network size and usage'!AE46/'Historical population and GDP'!$K43*1000)</f>
        <v>#N/A</v>
      </c>
      <c r="AF46" s="54" t="e">
        <f>IF('4.1 Network size and usage'!AF46/'Historical population and GDP'!$K43=0,NA(),'4.1 Network size and usage'!AF46/'Historical population and GDP'!$K43*1000)</f>
        <v>#N/A</v>
      </c>
      <c r="AG46" s="54" t="e">
        <f>IF('4.1 Network size and usage'!AG46/'Historical population and GDP'!$K43=0,NA(),'4.1 Network size and usage'!AG46/'Historical population and GDP'!$K43*1000)</f>
        <v>#N/A</v>
      </c>
      <c r="AH46" s="54" t="e">
        <f>IF('4.1 Network size and usage'!AH46/'Historical population and GDP'!$K43=0,NA(),'4.1 Network size and usage'!AH46/'Historical population and GDP'!$K43*1000)</f>
        <v>#N/A</v>
      </c>
      <c r="AI46" s="54" t="e">
        <f>IF('4.1 Network size and usage'!AI46/'Historical population and GDP'!$K43=0,NA(),'4.1 Network size and usage'!AI46/'Historical population and GDP'!$K43*1000)</f>
        <v>#N/A</v>
      </c>
      <c r="AJ46" s="54" t="e">
        <f>IF('4.1 Network size and usage'!AJ46/'Historical population and GDP'!$K43=0,NA(),'4.1 Network size and usage'!AJ46/'Historical population and GDP'!$K43*1000)</f>
        <v>#N/A</v>
      </c>
      <c r="AK46" s="54">
        <f>IF('4.1 Network size and usage'!AK46/'Historical population and GDP'!$K43=0,NA(),'4.1 Network size and usage'!AK46/'Historical population and GDP'!$K43*1000)</f>
        <v>166.49047996826656</v>
      </c>
      <c r="AL46" s="54">
        <f>IF('4.1 Network size and usage'!AL46/'Historical population and GDP'!$K43=0,NA(),'4.1 Network size and usage'!AL46/'Historical population and GDP'!$K43*1000)</f>
        <v>7.10829036096787</v>
      </c>
      <c r="AM46" s="54">
        <f>IF('4.1 Network size and usage'!AM46/'Historical population and GDP'!$K43=0,NA(),'4.1 Network size and usage'!AM46/'Historical population and GDP'!$K43*1000)</f>
        <v>1.6203887346291155</v>
      </c>
      <c r="AN46" s="54" t="e">
        <f>IF('4.1 Network size and usage'!AN46/'Historical population and GDP'!$K43=0,NA(),'4.1 Network size and usage'!AN46/'Historical population and GDP'!$K43*1000)</f>
        <v>#N/A</v>
      </c>
      <c r="AO46" s="50">
        <f>IF('4.1 Network size and usage'!AO46/'Historical population and GDP'!$K43=0,NA(),'4.1 Network size and usage'!AO46/'Historical population and GDP'!$K43*1000)</f>
        <v>2.2619992066640222</v>
      </c>
      <c r="AP46" s="50">
        <f>IF('4.1 Network size and usage'!AP46/'Historical population and GDP'!$K43=0,NA(),'4.1 Network size and usage'!AP46/'Historical population and GDP'!$K43*1000)</f>
        <v>0.15965886552955175</v>
      </c>
      <c r="AQ46" s="50">
        <f>IF('4.1 Network size and usage'!AQ46/'Historical population and GDP'!$K43=0,NA(),'4.1 Network size and usage'!AQ46/'Historical population and GDP'!$K43*1000)</f>
        <v>2.4216580721935741</v>
      </c>
      <c r="AR46" s="54" t="e">
        <f>IF('4.1 Network size and usage'!AR46/'Historical population and GDP'!$K43=0,NA(),'4.1 Network size and usage'!AR46/'Historical population and GDP'!$K43*1000)</f>
        <v>#N/A</v>
      </c>
      <c r="AS46" s="54" t="e">
        <f>IF('4.1 Network size and usage'!AS46/'Historical population and GDP'!$K43=0,NA(),'4.1 Network size and usage'!AS46/'Historical population and GDP'!$K43*1000)</f>
        <v>#N/A</v>
      </c>
      <c r="AT46" s="54">
        <f>IF('4.1 Network size and usage'!AT46/'Historical population and GDP'!$K43=0,NA(),'4.1 Network size and usage'!AT46/'Historical population and GDP'!$K43*1000)</f>
        <v>0.80821102737009121</v>
      </c>
      <c r="AU46" s="54" t="e">
        <f>IF('4.1 Network size and usage'!AU46/'Historical population and GDP'!$K43=0,NA(),'4.1 Network size and usage'!AU46/'Historical population and GDP'!$K43*1000)</f>
        <v>#N/A</v>
      </c>
      <c r="AV46" s="54" t="e">
        <f>IF('4.1 Network size and usage'!AV46/'Historical population and GDP'!$K43=0,NA(),'4.1 Network size and usage'!AV46/'Historical population and GDP'!$K43*1000)</f>
        <v>#N/A</v>
      </c>
      <c r="AX46" s="3"/>
    </row>
    <row r="47" spans="1:50">
      <c r="A47" s="4">
        <f t="shared" si="0"/>
        <v>1909</v>
      </c>
      <c r="B47" s="54" t="e">
        <f>IF('4.1 Network size and usage'!B47/'Historical population and GDP'!$K44=0,NA(),'4.1 Network size and usage'!B47/'Historical population and GDP'!$K44*1000)</f>
        <v>#N/A</v>
      </c>
      <c r="C47" s="54" t="e">
        <f>IF('4.1 Network size and usage'!C47/'Historical population and GDP'!$K44=0,NA(),'4.1 Network size and usage'!C47/'Historical population and GDP'!$K44*1000)</f>
        <v>#N/A</v>
      </c>
      <c r="D47" s="54" t="e">
        <f>IF('4.1 Network size and usage'!D47/'Historical population and GDP'!$K44=0,NA(),'4.1 Network size and usage'!D47/'Historical population and GDP'!$K44*1000)</f>
        <v>#N/A</v>
      </c>
      <c r="E47" s="54" t="e">
        <f>IF('4.1 Network size and usage'!E47/'Historical population and GDP'!$K44=0,NA(),'4.1 Network size and usage'!E47/'Historical population and GDP'!$K44*1000)</f>
        <v>#N/A</v>
      </c>
      <c r="F47" s="54" t="e">
        <f>IF('4.1 Network size and usage'!F47/'Historical population and GDP'!$K44=0,NA(),'4.1 Network size and usage'!F47/'Historical population and GDP'!$K44*1000)</f>
        <v>#N/A</v>
      </c>
      <c r="G47" s="54" t="e">
        <f>IF('4.1 Network size and usage'!G47/'Historical population and GDP'!$K44=0,NA(),'4.1 Network size and usage'!G47/'Historical population and GDP'!$K44*1000)</f>
        <v>#N/A</v>
      </c>
      <c r="H47" s="54" t="e">
        <f>IF('4.1 Network size and usage'!H47/'Historical population and GDP'!$K44=0,NA(),'4.1 Network size and usage'!H47/'Historical population and GDP'!$K44*1000)</f>
        <v>#N/A</v>
      </c>
      <c r="I47" s="54" t="e">
        <f>IF('4.1 Network size and usage'!I47/'Historical population and GDP'!$K44=0,NA(),'4.1 Network size and usage'!I47/'Historical population and GDP'!$K44*1000)</f>
        <v>#N/A</v>
      </c>
      <c r="J47" s="5" t="e">
        <f>IF('4.1 Network size and usage'!J47/'Historical population and GDP'!$K44=0,NA(),'4.1 Network size and usage'!J47/'Historical population and GDP'!$K44*1000000000)</f>
        <v>#N/A</v>
      </c>
      <c r="K47" s="5" t="e">
        <f>IF('4.1 Network size and usage'!K47/'Historical population and GDP'!$K44=0,NA(),'4.1 Network size and usage'!K47/'Historical population and GDP'!$K44*1000000)</f>
        <v>#N/A</v>
      </c>
      <c r="L47" s="54">
        <f>IF('4.1 Network size and usage'!L47/'Historical population and GDP'!$K44=0,NA(),'4.1 Network size and usage'!L47/'Historical population and GDP'!$K44*1000)</f>
        <v>4.187687862617639</v>
      </c>
      <c r="M47" s="54">
        <f>IF('4.1 Network size and usage'!M47/'Historical population and GDP'!$K44=0,NA(),'4.1 Network size and usage'!M47/'Historical population and GDP'!$K44*1000)</f>
        <v>1.6493645095566121E-3</v>
      </c>
      <c r="N47" s="54" t="e">
        <f>IF('4.1 Network size and usage'!N47/'Historical population and GDP'!$K44=0,NA(),'4.1 Network size and usage'!N47/'Historical population and GDP'!$K44*1000)</f>
        <v>#N/A</v>
      </c>
      <c r="O47" s="54" t="e">
        <f>IF('4.1 Network size and usage'!O47/'Historical population and GDP'!$K44=0,NA(),'4.1 Network size and usage'!O47/'Historical population and GDP'!$K44*1000)</f>
        <v>#N/A</v>
      </c>
      <c r="P47" s="54" t="e">
        <f>IF('4.1 Network size and usage'!P47/'Historical population and GDP'!$K44=0,NA(),'4.1 Network size and usage'!P47/'Historical population and GDP'!$K44*1000)</f>
        <v>#N/A</v>
      </c>
      <c r="Q47" s="54" t="e">
        <f>IF('4.1 Network size and usage'!Q47/'Historical population and GDP'!$K44=0,NA(),'4.1 Network size and usage'!Q47/'Historical population and GDP'!$K44*1000)</f>
        <v>#N/A</v>
      </c>
      <c r="R47" s="55" t="e">
        <f>IF('4.1 Network size and usage'!R47=0,NA(),'5.4 Water and waste'!AB47)</f>
        <v>#N/A</v>
      </c>
      <c r="S47" s="55" t="e">
        <f>IF('4.1 Network size and usage'!S47=0,NA(),'5.4 Water and waste'!AC47)</f>
        <v>#N/A</v>
      </c>
      <c r="T47" s="54">
        <f>IF('4.1 Network size and usage'!T47/'Historical population and GDP'!$K44=0,NA(),'4.1 Network size and usage'!T47/'Historical population and GDP'!$K44*1000)</f>
        <v>16.244856272436209</v>
      </c>
      <c r="U47" s="54">
        <f>IF('4.1 Network size and usage'!U47/'Historical population and GDP'!$K44=0,NA(),'4.1 Network size and usage'!U47/'Historical population and GDP'!$K44*1000)</f>
        <v>26.033763461725041</v>
      </c>
      <c r="V47" s="54" t="e">
        <f>IF('4.1 Network size and usage'!V47/'Historical population and GDP'!$K44=0,NA(),'4.1 Network size and usage'!V47/'Historical population and GDP'!$K44*1000)</f>
        <v>#N/A</v>
      </c>
      <c r="W47" s="54" t="e">
        <f>IF('4.1 Network size and usage'!W47/'Historical population and GDP'!$K44=0,NA(),'4.1 Network size and usage'!W47/'Historical population and GDP'!$K44*1000)</f>
        <v>#N/A</v>
      </c>
      <c r="X47" s="54" t="e">
        <f>IF('4.1 Network size and usage'!X47/'Historical population and GDP'!$K44=0,NA(),'4.1 Network size and usage'!X47/'Historical population and GDP'!$K44*1000)</f>
        <v>#N/A</v>
      </c>
      <c r="Y47" s="54" t="e">
        <f>IF('4.1 Network size and usage'!Y47/'Historical population and GDP'!$K44=0,NA(),'4.1 Network size and usage'!Y47/'Historical population and GDP'!$K44*1000)</f>
        <v>#N/A</v>
      </c>
      <c r="Z47" s="54" t="e">
        <f>IF('4.1 Network size and usage'!Z47/'Historical population and GDP'!$K44=0,NA(),'4.1 Network size and usage'!Z47/'Historical population and GDP'!$K44*1000)</f>
        <v>#N/A</v>
      </c>
      <c r="AA47" s="54" t="e">
        <f>IF('4.1 Network size and usage'!AA47/'Historical population and GDP'!$K44=0,NA(),'4.1 Network size and usage'!AA47/'Historical population and GDP'!$K44*1000)</f>
        <v>#N/A</v>
      </c>
      <c r="AB47" s="54" t="e">
        <f>IF('4.1 Network size and usage'!AB47/'Historical population and GDP'!$K44=0,NA(),'4.1 Network size and usage'!AB47/'Historical population and GDP'!$K44*1000)</f>
        <v>#N/A</v>
      </c>
      <c r="AC47" s="54">
        <f>IF('4.1 Network size and usage'!AC47/'Historical population and GDP'!$K44=0,NA(),'4.1 Network size and usage'!AC47/'Historical population and GDP'!$K44*1000)</f>
        <v>2.4274764723003783</v>
      </c>
      <c r="AD47" s="54" t="e">
        <f>IF('4.1 Network size and usage'!AD47/'Historical population and GDP'!$K44=0,NA(),'4.1 Network size and usage'!AD47/'Historical population and GDP'!$K44*1000)</f>
        <v>#N/A</v>
      </c>
      <c r="AE47" s="54" t="e">
        <f>IF('4.1 Network size and usage'!AE47/'Historical population and GDP'!$K44=0,NA(),'4.1 Network size and usage'!AE47/'Historical population and GDP'!$K44*1000)</f>
        <v>#N/A</v>
      </c>
      <c r="AF47" s="54" t="e">
        <f>IF('4.1 Network size and usage'!AF47/'Historical population and GDP'!$K44=0,NA(),'4.1 Network size and usage'!AF47/'Historical population and GDP'!$K44*1000)</f>
        <v>#N/A</v>
      </c>
      <c r="AG47" s="54" t="e">
        <f>IF('4.1 Network size and usage'!AG47/'Historical population and GDP'!$K44=0,NA(),'4.1 Network size and usage'!AG47/'Historical population and GDP'!$K44*1000)</f>
        <v>#N/A</v>
      </c>
      <c r="AH47" s="54" t="e">
        <f>IF('4.1 Network size and usage'!AH47/'Historical population and GDP'!$K44=0,NA(),'4.1 Network size and usage'!AH47/'Historical population and GDP'!$K44*1000)</f>
        <v>#N/A</v>
      </c>
      <c r="AI47" s="54" t="e">
        <f>IF('4.1 Network size and usage'!AI47/'Historical population and GDP'!$K44=0,NA(),'4.1 Network size and usage'!AI47/'Historical population and GDP'!$K44*1000)</f>
        <v>#N/A</v>
      </c>
      <c r="AJ47" s="54" t="e">
        <f>IF('4.1 Network size and usage'!AJ47/'Historical population and GDP'!$K44=0,NA(),'4.1 Network size and usage'!AJ47/'Historical population and GDP'!$K44*1000)</f>
        <v>#N/A</v>
      </c>
      <c r="AK47" s="54">
        <f>IF('4.1 Network size and usage'!AK47/'Historical population and GDP'!$K44=0,NA(),'4.1 Network size and usage'!AK47/'Historical population and GDP'!$K44*1000)</f>
        <v>169.32764140875133</v>
      </c>
      <c r="AL47" s="54">
        <f>IF('4.1 Network size and usage'!AL47/'Historical population and GDP'!$K44=0,NA(),'4.1 Network size and usage'!AL47/'Historical population and GDP'!$K44*1000)</f>
        <v>7.3668380712137385</v>
      </c>
      <c r="AM47" s="54">
        <f>IF('4.1 Network size and usage'!AM47/'Historical population and GDP'!$K44=0,NA(),'4.1 Network size and usage'!AM47/'Historical population and GDP'!$K44*1000)</f>
        <v>1.7910158144950032</v>
      </c>
      <c r="AN47" s="54" t="e">
        <f>IF('4.1 Network size and usage'!AN47/'Historical population and GDP'!$K44=0,NA(),'4.1 Network size and usage'!AN47/'Historical population and GDP'!$K44*1000)</f>
        <v>#N/A</v>
      </c>
      <c r="AO47" s="50">
        <f>IF('4.1 Network size and usage'!AO47/'Historical population and GDP'!$K44=0,NA(),'4.1 Network size and usage'!AO47/'Historical population and GDP'!$K44*1000)</f>
        <v>2.2712719511011934</v>
      </c>
      <c r="AP47" s="50">
        <f>IF('4.1 Network size and usage'!AP47/'Historical population and GDP'!$K44=0,NA(),'4.1 Network size and usage'!AP47/'Historical population and GDP'!$K44*1000)</f>
        <v>0.15814495003395751</v>
      </c>
      <c r="AQ47" s="50">
        <f>IF('4.1 Network size and usage'!AQ47/'Historical population and GDP'!$K44=0,NA(),'4.1 Network size and usage'!AQ47/'Historical population and GDP'!$K44*1000)</f>
        <v>2.4294169011351507</v>
      </c>
      <c r="AR47" s="54" t="e">
        <f>IF('4.1 Network size and usage'!AR47/'Historical population and GDP'!$K44=0,NA(),'4.1 Network size and usage'!AR47/'Historical population and GDP'!$K44*1000)</f>
        <v>#N/A</v>
      </c>
      <c r="AS47" s="54" t="e">
        <f>IF('4.1 Network size and usage'!AS47/'Historical population and GDP'!$K44=0,NA(),'4.1 Network size and usage'!AS47/'Historical population and GDP'!$K44*1000)</f>
        <v>#N/A</v>
      </c>
      <c r="AT47" s="54">
        <f>IF('4.1 Network size and usage'!AT47/'Historical population and GDP'!$K44=0,NA(),'4.1 Network size and usage'!AT47/'Historical population and GDP'!$K44*1000)</f>
        <v>0.85087804404773459</v>
      </c>
      <c r="AU47" s="54" t="e">
        <f>IF('4.1 Network size and usage'!AU47/'Historical population and GDP'!$K44=0,NA(),'4.1 Network size and usage'!AU47/'Historical population and GDP'!$K44*1000)</f>
        <v>#N/A</v>
      </c>
      <c r="AV47" s="54" t="e">
        <f>IF('4.1 Network size and usage'!AV47/'Historical population and GDP'!$K44=0,NA(),'4.1 Network size and usage'!AV47/'Historical population and GDP'!$K44*1000)</f>
        <v>#N/A</v>
      </c>
      <c r="AX47" s="3"/>
    </row>
    <row r="48" spans="1:50">
      <c r="A48" s="4">
        <f t="shared" si="0"/>
        <v>1910</v>
      </c>
      <c r="B48" s="54" t="e">
        <f>IF('4.1 Network size and usage'!B48/'Historical population and GDP'!$K45=0,NA(),'4.1 Network size and usage'!B48/'Historical population and GDP'!$K45*1000)</f>
        <v>#N/A</v>
      </c>
      <c r="C48" s="54" t="e">
        <f>IF('4.1 Network size and usage'!C48/'Historical population and GDP'!$K45=0,NA(),'4.1 Network size and usage'!C48/'Historical population and GDP'!$K45*1000)</f>
        <v>#N/A</v>
      </c>
      <c r="D48" s="54" t="e">
        <f>IF('4.1 Network size and usage'!D48/'Historical population and GDP'!$K45=0,NA(),'4.1 Network size and usage'!D48/'Historical population and GDP'!$K45*1000)</f>
        <v>#N/A</v>
      </c>
      <c r="E48" s="54" t="e">
        <f>IF('4.1 Network size and usage'!E48/'Historical population and GDP'!$K45=0,NA(),'4.1 Network size and usage'!E48/'Historical population and GDP'!$K45*1000)</f>
        <v>#N/A</v>
      </c>
      <c r="F48" s="54" t="e">
        <f>IF('4.1 Network size and usage'!F48/'Historical population and GDP'!$K45=0,NA(),'4.1 Network size and usage'!F48/'Historical population and GDP'!$K45*1000)</f>
        <v>#N/A</v>
      </c>
      <c r="G48" s="54" t="e">
        <f>IF('4.1 Network size and usage'!G48/'Historical population and GDP'!$K45=0,NA(),'4.1 Network size and usage'!G48/'Historical population and GDP'!$K45*1000)</f>
        <v>#N/A</v>
      </c>
      <c r="H48" s="54" t="e">
        <f>IF('4.1 Network size and usage'!H48/'Historical population and GDP'!$K45=0,NA(),'4.1 Network size and usage'!H48/'Historical population and GDP'!$K45*1000)</f>
        <v>#N/A</v>
      </c>
      <c r="I48" s="54" t="e">
        <f>IF('4.1 Network size and usage'!I48/'Historical population and GDP'!$K45=0,NA(),'4.1 Network size and usage'!I48/'Historical population and GDP'!$K45*1000)</f>
        <v>#N/A</v>
      </c>
      <c r="J48" s="5" t="e">
        <f>IF('4.1 Network size and usage'!J48/'Historical population and GDP'!$K45=0,NA(),'4.1 Network size and usage'!J48/'Historical population and GDP'!$K45*1000000000)</f>
        <v>#N/A</v>
      </c>
      <c r="K48" s="5" t="e">
        <f>IF('4.1 Network size and usage'!K48/'Historical population and GDP'!$K45=0,NA(),'4.1 Network size and usage'!K48/'Historical population and GDP'!$K45*1000000)</f>
        <v>#N/A</v>
      </c>
      <c r="L48" s="54">
        <f>IF('4.1 Network size and usage'!L48/'Historical population and GDP'!$K45=0,NA(),'4.1 Network size and usage'!L48/'Historical population and GDP'!$K45*1000)</f>
        <v>4.1627730198019801</v>
      </c>
      <c r="M48" s="54">
        <f>IF('4.1 Network size and usage'!M48/'Historical population and GDP'!$K45=0,NA(),'4.1 Network size and usage'!M48/'Historical population and GDP'!$K45*1000)</f>
        <v>3.5224676313785229E-3</v>
      </c>
      <c r="N48" s="54" t="e">
        <f>IF('4.1 Network size and usage'!N48/'Historical population and GDP'!$K45=0,NA(),'4.1 Network size and usage'!N48/'Historical population and GDP'!$K45*1000)</f>
        <v>#N/A</v>
      </c>
      <c r="O48" s="54" t="e">
        <f>IF('4.1 Network size and usage'!O48/'Historical population and GDP'!$K45=0,NA(),'4.1 Network size and usage'!O48/'Historical population and GDP'!$K45*1000)</f>
        <v>#N/A</v>
      </c>
      <c r="P48" s="54" t="e">
        <f>IF('4.1 Network size and usage'!P48/'Historical population and GDP'!$K45=0,NA(),'4.1 Network size and usage'!P48/'Historical population and GDP'!$K45*1000)</f>
        <v>#N/A</v>
      </c>
      <c r="Q48" s="54" t="e">
        <f>IF('4.1 Network size and usage'!Q48/'Historical population and GDP'!$K45=0,NA(),'4.1 Network size and usage'!Q48/'Historical population and GDP'!$K45*1000)</f>
        <v>#N/A</v>
      </c>
      <c r="R48" s="55" t="e">
        <f>IF('4.1 Network size and usage'!R48=0,NA(),'5.4 Water and waste'!AB48)</f>
        <v>#N/A</v>
      </c>
      <c r="S48" s="55" t="e">
        <f>IF('4.1 Network size and usage'!S48=0,NA(),'5.4 Water and waste'!AC48)</f>
        <v>#N/A</v>
      </c>
      <c r="T48" s="54">
        <f>IF('4.1 Network size and usage'!T48/'Historical population and GDP'!$K45=0,NA(),'4.1 Network size and usage'!T48/'Historical population and GDP'!$K45*1000)</f>
        <v>16.701652075399846</v>
      </c>
      <c r="U48" s="54">
        <f>IF('4.1 Network size and usage'!U48/'Historical population and GDP'!$K45=0,NA(),'4.1 Network size and usage'!U48/'Historical population and GDP'!$K45*1000)</f>
        <v>28.256854531607008</v>
      </c>
      <c r="V48" s="54" t="e">
        <f>IF('4.1 Network size and usage'!V48/'Historical population and GDP'!$K45=0,NA(),'4.1 Network size and usage'!V48/'Historical population and GDP'!$K45*1000)</f>
        <v>#N/A</v>
      </c>
      <c r="W48" s="54" t="e">
        <f>IF('4.1 Network size and usage'!W48/'Historical population and GDP'!$K45=0,NA(),'4.1 Network size and usage'!W48/'Historical population and GDP'!$K45*1000)</f>
        <v>#N/A</v>
      </c>
      <c r="X48" s="54" t="e">
        <f>IF('4.1 Network size and usage'!X48/'Historical population and GDP'!$K45=0,NA(),'4.1 Network size and usage'!X48/'Historical population and GDP'!$K45*1000)</f>
        <v>#N/A</v>
      </c>
      <c r="Y48" s="54" t="e">
        <f>IF('4.1 Network size and usage'!Y48/'Historical population and GDP'!$K45=0,NA(),'4.1 Network size and usage'!Y48/'Historical population and GDP'!$K45*1000)</f>
        <v>#N/A</v>
      </c>
      <c r="Z48" s="54" t="e">
        <f>IF('4.1 Network size and usage'!Z48/'Historical population and GDP'!$K45=0,NA(),'4.1 Network size and usage'!Z48/'Historical population and GDP'!$K45*1000)</f>
        <v>#N/A</v>
      </c>
      <c r="AA48" s="54" t="e">
        <f>IF('4.1 Network size and usage'!AA48/'Historical population and GDP'!$K45=0,NA(),'4.1 Network size and usage'!AA48/'Historical population and GDP'!$K45*1000)</f>
        <v>#N/A</v>
      </c>
      <c r="AB48" s="54" t="e">
        <f>IF('4.1 Network size and usage'!AB48/'Historical population and GDP'!$K45=0,NA(),'4.1 Network size and usage'!AB48/'Historical population and GDP'!$K45*1000)</f>
        <v>#N/A</v>
      </c>
      <c r="AC48" s="54">
        <f>IF('4.1 Network size and usage'!AC48/'Historical population and GDP'!$K45=0,NA(),'4.1 Network size and usage'!AC48/'Historical population and GDP'!$K45*1000)</f>
        <v>2.5599771515613101</v>
      </c>
      <c r="AD48" s="54" t="e">
        <f>IF('4.1 Network size and usage'!AD48/'Historical population and GDP'!$K45=0,NA(),'4.1 Network size and usage'!AD48/'Historical population and GDP'!$K45*1000)</f>
        <v>#N/A</v>
      </c>
      <c r="AE48" s="54" t="e">
        <f>IF('4.1 Network size and usage'!AE48/'Historical population and GDP'!$K45=0,NA(),'4.1 Network size and usage'!AE48/'Historical population and GDP'!$K45*1000)</f>
        <v>#N/A</v>
      </c>
      <c r="AF48" s="54" t="e">
        <f>IF('4.1 Network size and usage'!AF48/'Historical population and GDP'!$K45=0,NA(),'4.1 Network size and usage'!AF48/'Historical population and GDP'!$K45*1000)</f>
        <v>#N/A</v>
      </c>
      <c r="AG48" s="54" t="e">
        <f>IF('4.1 Network size and usage'!AG48/'Historical population and GDP'!$K45=0,NA(),'4.1 Network size and usage'!AG48/'Historical population and GDP'!$K45*1000)</f>
        <v>#N/A</v>
      </c>
      <c r="AH48" s="54" t="e">
        <f>IF('4.1 Network size and usage'!AH48/'Historical population and GDP'!$K45=0,NA(),'4.1 Network size and usage'!AH48/'Historical population and GDP'!$K45*1000)</f>
        <v>#N/A</v>
      </c>
      <c r="AI48" s="54" t="e">
        <f>IF('4.1 Network size and usage'!AI48/'Historical population and GDP'!$K45=0,NA(),'4.1 Network size and usage'!AI48/'Historical population and GDP'!$K45*1000)</f>
        <v>#N/A</v>
      </c>
      <c r="AJ48" s="54" t="e">
        <f>IF('4.1 Network size and usage'!AJ48/'Historical population and GDP'!$K45=0,NA(),'4.1 Network size and usage'!AJ48/'Historical population and GDP'!$K45*1000)</f>
        <v>#N/A</v>
      </c>
      <c r="AK48" s="54">
        <f>IF('4.1 Network size and usage'!AK48/'Historical population and GDP'!$K45=0,NA(),'4.1 Network size and usage'!AK48/'Historical population and GDP'!$K45*1000)</f>
        <v>171.03579588728104</v>
      </c>
      <c r="AL48" s="54">
        <f>IF('4.1 Network size and usage'!AL48/'Historical population and GDP'!$K45=0,NA(),'4.1 Network size and usage'!AL48/'Historical population and GDP'!$K45*1000)</f>
        <v>7.9445925361766951</v>
      </c>
      <c r="AM48" s="54">
        <f>IF('4.1 Network size and usage'!AM48/'Historical population and GDP'!$K45=0,NA(),'4.1 Network size and usage'!AM48/'Historical population and GDP'!$K45*1000)</f>
        <v>1.7726580350342727</v>
      </c>
      <c r="AN48" s="54" t="e">
        <f>IF('4.1 Network size and usage'!AN48/'Historical population and GDP'!$K45=0,NA(),'4.1 Network size and usage'!AN48/'Historical population and GDP'!$K45*1000)</f>
        <v>#N/A</v>
      </c>
      <c r="AO48" s="50">
        <f>IF('4.1 Network size and usage'!AO48/'Historical population and GDP'!$K45=0,NA(),'4.1 Network size and usage'!AO48/'Historical population and GDP'!$K45*1000)</f>
        <v>2.2905559786747904</v>
      </c>
      <c r="AP48" s="50">
        <f>IF('4.1 Network size and usage'!AP48/'Historical population and GDP'!$K45=0,NA(),'4.1 Network size and usage'!AP48/'Historical population and GDP'!$K45*1000)</f>
        <v>0.15946306169078447</v>
      </c>
      <c r="AQ48" s="50">
        <f>IF('4.1 Network size and usage'!AQ48/'Historical population and GDP'!$K45=0,NA(),'4.1 Network size and usage'!AQ48/'Historical population and GDP'!$K45*1000)</f>
        <v>2.4500190403655751</v>
      </c>
      <c r="AR48" s="54" t="e">
        <f>IF('4.1 Network size and usage'!AR48/'Historical population and GDP'!$K45=0,NA(),'4.1 Network size and usage'!AR48/'Historical population and GDP'!$K45*1000)</f>
        <v>#N/A</v>
      </c>
      <c r="AS48" s="54" t="e">
        <f>IF('4.1 Network size and usage'!AS48/'Historical population and GDP'!$K45=0,NA(),'4.1 Network size and usage'!AS48/'Historical population and GDP'!$K45*1000)</f>
        <v>#N/A</v>
      </c>
      <c r="AT48" s="54">
        <f>IF('4.1 Network size and usage'!AT48/'Historical population and GDP'!$K45=0,NA(),'4.1 Network size and usage'!AT48/'Historical population and GDP'!$K45*1000)</f>
        <v>0.80255140898705257</v>
      </c>
      <c r="AU48" s="54" t="e">
        <f>IF('4.1 Network size and usage'!AU48/'Historical population and GDP'!$K45=0,NA(),'4.1 Network size and usage'!AU48/'Historical population and GDP'!$K45*1000)</f>
        <v>#N/A</v>
      </c>
      <c r="AV48" s="54" t="e">
        <f>IF('4.1 Network size and usage'!AV48/'Historical population and GDP'!$K45=0,NA(),'4.1 Network size and usage'!AV48/'Historical population and GDP'!$K45*1000)</f>
        <v>#N/A</v>
      </c>
      <c r="AX48" s="3"/>
    </row>
    <row r="49" spans="1:50">
      <c r="A49" s="4">
        <f t="shared" si="0"/>
        <v>1911</v>
      </c>
      <c r="B49" s="54" t="e">
        <f>IF('4.1 Network size and usage'!B49/'Historical population and GDP'!$K46=0,NA(),'4.1 Network size and usage'!B49/'Historical population and GDP'!$K46*1000)</f>
        <v>#N/A</v>
      </c>
      <c r="C49" s="54" t="e">
        <f>IF('4.1 Network size and usage'!C49/'Historical population and GDP'!$K46=0,NA(),'4.1 Network size and usage'!C49/'Historical population and GDP'!$K46*1000)</f>
        <v>#N/A</v>
      </c>
      <c r="D49" s="54" t="e">
        <f>IF('4.1 Network size and usage'!D49/'Historical population and GDP'!$K46=0,NA(),'4.1 Network size and usage'!D49/'Historical population and GDP'!$K46*1000)</f>
        <v>#N/A</v>
      </c>
      <c r="E49" s="54" t="e">
        <f>IF('4.1 Network size and usage'!E49/'Historical population and GDP'!$K46=0,NA(),'4.1 Network size and usage'!E49/'Historical population and GDP'!$K46*1000)</f>
        <v>#N/A</v>
      </c>
      <c r="F49" s="54" t="e">
        <f>IF('4.1 Network size and usage'!F49/'Historical population and GDP'!$K46=0,NA(),'4.1 Network size and usage'!F49/'Historical population and GDP'!$K46*1000)</f>
        <v>#N/A</v>
      </c>
      <c r="G49" s="54" t="e">
        <f>IF('4.1 Network size and usage'!G49/'Historical population and GDP'!$K46=0,NA(),'4.1 Network size and usage'!G49/'Historical population and GDP'!$K46*1000)</f>
        <v>#N/A</v>
      </c>
      <c r="H49" s="54" t="e">
        <f>IF('4.1 Network size and usage'!H49/'Historical population and GDP'!$K46=0,NA(),'4.1 Network size and usage'!H49/'Historical population and GDP'!$K46*1000)</f>
        <v>#N/A</v>
      </c>
      <c r="I49" s="54" t="e">
        <f>IF('4.1 Network size and usage'!I49/'Historical population and GDP'!$K46=0,NA(),'4.1 Network size and usage'!I49/'Historical population and GDP'!$K46*1000)</f>
        <v>#N/A</v>
      </c>
      <c r="J49" s="5" t="e">
        <f>IF('4.1 Network size and usage'!J49/'Historical population and GDP'!$K46=0,NA(),'4.1 Network size and usage'!J49/'Historical population and GDP'!$K46*1000000000)</f>
        <v>#N/A</v>
      </c>
      <c r="K49" s="5" t="e">
        <f>IF('4.1 Network size and usage'!K49/'Historical population and GDP'!$K46=0,NA(),'4.1 Network size and usage'!K49/'Historical population and GDP'!$K46*1000000)</f>
        <v>#N/A</v>
      </c>
      <c r="L49" s="54">
        <f>IF('4.1 Network size and usage'!L49/'Historical population and GDP'!$K46=0,NA(),'4.1 Network size and usage'!L49/'Historical population and GDP'!$K46*1000)</f>
        <v>4.120257621128987</v>
      </c>
      <c r="M49" s="54">
        <f>IF('4.1 Network size and usage'!M49/'Historical population and GDP'!$K46=0,NA(),'4.1 Network size and usage'!M49/'Historical population and GDP'!$K46*1000)</f>
        <v>3.4409002138937974E-3</v>
      </c>
      <c r="N49" s="54" t="e">
        <f>IF('4.1 Network size and usage'!N49/'Historical population and GDP'!$K46=0,NA(),'4.1 Network size and usage'!N49/'Historical population and GDP'!$K46*1000)</f>
        <v>#N/A</v>
      </c>
      <c r="O49" s="54" t="e">
        <f>IF('4.1 Network size and usage'!O49/'Historical population and GDP'!$K46=0,NA(),'4.1 Network size and usage'!O49/'Historical population and GDP'!$K46*1000)</f>
        <v>#N/A</v>
      </c>
      <c r="P49" s="54" t="e">
        <f>IF('4.1 Network size and usage'!P49/'Historical population and GDP'!$K46=0,NA(),'4.1 Network size and usage'!P49/'Historical population and GDP'!$K46*1000)</f>
        <v>#N/A</v>
      </c>
      <c r="Q49" s="54" t="e">
        <f>IF('4.1 Network size and usage'!Q49/'Historical population and GDP'!$K46=0,NA(),'4.1 Network size and usage'!Q49/'Historical population and GDP'!$K46*1000)</f>
        <v>#N/A</v>
      </c>
      <c r="R49" s="55" t="e">
        <f>IF('4.1 Network size and usage'!R49=0,NA(),'5.4 Water and waste'!AB49)</f>
        <v>#N/A</v>
      </c>
      <c r="S49" s="55" t="e">
        <f>IF('4.1 Network size and usage'!S49=0,NA(),'5.4 Water and waste'!AC49)</f>
        <v>#N/A</v>
      </c>
      <c r="T49" s="54">
        <f>IF('4.1 Network size and usage'!T49/'Historical population and GDP'!$K46=0,NA(),'4.1 Network size and usage'!T49/'Historical population and GDP'!$K46*1000)</f>
        <v>16.936009894913049</v>
      </c>
      <c r="U49" s="54">
        <f>IF('4.1 Network size and usage'!U49/'Historical population and GDP'!$K46=0,NA(),'4.1 Network size and usage'!U49/'Historical population and GDP'!$K46*1000)</f>
        <v>30.901143866827862</v>
      </c>
      <c r="V49" s="54" t="e">
        <f>IF('4.1 Network size and usage'!V49/'Historical population and GDP'!$K46=0,NA(),'4.1 Network size and usage'!V49/'Historical population and GDP'!$K46*1000)</f>
        <v>#N/A</v>
      </c>
      <c r="W49" s="54" t="e">
        <f>IF('4.1 Network size and usage'!W49/'Historical population and GDP'!$K46=0,NA(),'4.1 Network size and usage'!W49/'Historical population and GDP'!$K46*1000)</f>
        <v>#N/A</v>
      </c>
      <c r="X49" s="54" t="e">
        <f>IF('4.1 Network size and usage'!X49/'Historical population and GDP'!$K46=0,NA(),'4.1 Network size and usage'!X49/'Historical population and GDP'!$K46*1000)</f>
        <v>#N/A</v>
      </c>
      <c r="Y49" s="54" t="e">
        <f>IF('4.1 Network size and usage'!Y49/'Historical population and GDP'!$K46=0,NA(),'4.1 Network size and usage'!Y49/'Historical population and GDP'!$K46*1000)</f>
        <v>#N/A</v>
      </c>
      <c r="Z49" s="54" t="e">
        <f>IF('4.1 Network size and usage'!Z49/'Historical population and GDP'!$K46=0,NA(),'4.1 Network size and usage'!Z49/'Historical population and GDP'!$K46*1000)</f>
        <v>#N/A</v>
      </c>
      <c r="AA49" s="54" t="e">
        <f>IF('4.1 Network size and usage'!AA49/'Historical population and GDP'!$K46=0,NA(),'4.1 Network size and usage'!AA49/'Historical population and GDP'!$K46*1000)</f>
        <v>#N/A</v>
      </c>
      <c r="AB49" s="54" t="e">
        <f>IF('4.1 Network size and usage'!AB49/'Historical population and GDP'!$K46=0,NA(),'4.1 Network size and usage'!AB49/'Historical population and GDP'!$K46*1000)</f>
        <v>#N/A</v>
      </c>
      <c r="AC49" s="54">
        <f>IF('4.1 Network size and usage'!AC49/'Historical population and GDP'!$K46=0,NA(),'4.1 Network size and usage'!AC49/'Historical population and GDP'!$K46*1000)</f>
        <v>2.6625127871291729</v>
      </c>
      <c r="AD49" s="54" t="e">
        <f>IF('4.1 Network size and usage'!AD49/'Historical population and GDP'!$K46=0,NA(),'4.1 Network size and usage'!AD49/'Historical population and GDP'!$K46*1000)</f>
        <v>#N/A</v>
      </c>
      <c r="AE49" s="54" t="e">
        <f>IF('4.1 Network size and usage'!AE49/'Historical population and GDP'!$K46=0,NA(),'4.1 Network size and usage'!AE49/'Historical population and GDP'!$K46*1000)</f>
        <v>#N/A</v>
      </c>
      <c r="AF49" s="54" t="e">
        <f>IF('4.1 Network size and usage'!AF49/'Historical population and GDP'!$K46=0,NA(),'4.1 Network size and usage'!AF49/'Historical population and GDP'!$K46*1000)</f>
        <v>#N/A</v>
      </c>
      <c r="AG49" s="54" t="e">
        <f>IF('4.1 Network size and usage'!AG49/'Historical population and GDP'!$K46=0,NA(),'4.1 Network size and usage'!AG49/'Historical population and GDP'!$K46*1000)</f>
        <v>#N/A</v>
      </c>
      <c r="AH49" s="54" t="e">
        <f>IF('4.1 Network size and usage'!AH49/'Historical population and GDP'!$K46=0,NA(),'4.1 Network size and usage'!AH49/'Historical population and GDP'!$K46*1000)</f>
        <v>#N/A</v>
      </c>
      <c r="AI49" s="54" t="e">
        <f>IF('4.1 Network size and usage'!AI49/'Historical population and GDP'!$K46=0,NA(),'4.1 Network size and usage'!AI49/'Historical population and GDP'!$K46*1000)</f>
        <v>#N/A</v>
      </c>
      <c r="AJ49" s="54" t="e">
        <f>IF('4.1 Network size and usage'!AJ49/'Historical population and GDP'!$K46=0,NA(),'4.1 Network size and usage'!AJ49/'Historical population and GDP'!$K46*1000)</f>
        <v>#N/A</v>
      </c>
      <c r="AK49" s="54">
        <f>IF('4.1 Network size and usage'!AK49/'Historical population and GDP'!$K46=0,NA(),'4.1 Network size and usage'!AK49/'Historical population and GDP'!$K46*1000)</f>
        <v>173.13493908676648</v>
      </c>
      <c r="AL49" s="54">
        <f>IF('4.1 Network size and usage'!AL49/'Historical population and GDP'!$K46=0,NA(),'4.1 Network size and usage'!AL49/'Historical population and GDP'!$K46*1000)</f>
        <v>8.7547661117827591</v>
      </c>
      <c r="AM49" s="54">
        <f>IF('4.1 Network size and usage'!AM49/'Historical population and GDP'!$K46=0,NA(),'4.1 Network size and usage'!AM49/'Historical population and GDP'!$K46*1000)</f>
        <v>1.766948758486004</v>
      </c>
      <c r="AN49" s="54" t="e">
        <f>IF('4.1 Network size and usage'!AN49/'Historical population and GDP'!$K46=0,NA(),'4.1 Network size and usage'!AN49/'Historical population and GDP'!$K46*1000)</f>
        <v>#N/A</v>
      </c>
      <c r="AO49" s="50">
        <f>IF('4.1 Network size and usage'!AO49/'Historical population and GDP'!$K46=0,NA(),'4.1 Network size and usage'!AO49/'Historical population and GDP'!$K46*1000)</f>
        <v>2.297963359062587</v>
      </c>
      <c r="AP49" s="50">
        <f>IF('4.1 Network size and usage'!AP49/'Historical population and GDP'!$K46=0,NA(),'4.1 Network size and usage'!AP49/'Historical population and GDP'!$K46*1000)</f>
        <v>0.15995536129452248</v>
      </c>
      <c r="AQ49" s="50">
        <f>IF('4.1 Network size and usage'!AQ49/'Historical population and GDP'!$K46=0,NA(),'4.1 Network size and usage'!AQ49/'Historical population and GDP'!$K46*1000)</f>
        <v>2.4579187203571098</v>
      </c>
      <c r="AR49" s="54" t="e">
        <f>IF('4.1 Network size and usage'!AR49/'Historical population and GDP'!$K46=0,NA(),'4.1 Network size and usage'!AR49/'Historical population and GDP'!$K46*1000)</f>
        <v>#N/A</v>
      </c>
      <c r="AS49" s="54" t="e">
        <f>IF('4.1 Network size and usage'!AS49/'Historical population and GDP'!$K46=0,NA(),'4.1 Network size and usage'!AS49/'Historical population and GDP'!$K46*1000)</f>
        <v>#N/A</v>
      </c>
      <c r="AT49" s="54">
        <f>IF('4.1 Network size and usage'!AT49/'Historical population and GDP'!$K46=0,NA(),'4.1 Network size and usage'!AT49/'Historical population and GDP'!$K46*1000)</f>
        <v>0.74583837068725012</v>
      </c>
      <c r="AU49" s="54" t="e">
        <f>IF('4.1 Network size and usage'!AU49/'Historical population and GDP'!$K46=0,NA(),'4.1 Network size and usage'!AU49/'Historical population and GDP'!$K46*1000)</f>
        <v>#N/A</v>
      </c>
      <c r="AV49" s="54" t="e">
        <f>IF('4.1 Network size and usage'!AV49/'Historical population and GDP'!$K46=0,NA(),'4.1 Network size and usage'!AV49/'Historical population and GDP'!$K46*1000)</f>
        <v>#N/A</v>
      </c>
      <c r="AX49" s="3"/>
    </row>
    <row r="50" spans="1:50">
      <c r="A50" s="4">
        <f t="shared" si="0"/>
        <v>1912</v>
      </c>
      <c r="B50" s="54" t="e">
        <f>IF('4.1 Network size and usage'!B50/'Historical population and GDP'!$K47=0,NA(),'4.1 Network size and usage'!B50/'Historical population and GDP'!$K47*1000)</f>
        <v>#N/A</v>
      </c>
      <c r="C50" s="54" t="e">
        <f>IF('4.1 Network size and usage'!C50/'Historical population and GDP'!$K47=0,NA(),'4.1 Network size and usage'!C50/'Historical population and GDP'!$K47*1000)</f>
        <v>#N/A</v>
      </c>
      <c r="D50" s="54" t="e">
        <f>IF('4.1 Network size and usage'!D50/'Historical population and GDP'!$K47=0,NA(),'4.1 Network size and usage'!D50/'Historical population and GDP'!$K47*1000)</f>
        <v>#N/A</v>
      </c>
      <c r="E50" s="54" t="e">
        <f>IF('4.1 Network size and usage'!E50/'Historical population and GDP'!$K47=0,NA(),'4.1 Network size and usage'!E50/'Historical population and GDP'!$K47*1000)</f>
        <v>#N/A</v>
      </c>
      <c r="F50" s="54" t="e">
        <f>IF('4.1 Network size and usage'!F50/'Historical population and GDP'!$K47=0,NA(),'4.1 Network size and usage'!F50/'Historical population and GDP'!$K47*1000)</f>
        <v>#N/A</v>
      </c>
      <c r="G50" s="54" t="e">
        <f>IF('4.1 Network size and usage'!G50/'Historical population and GDP'!$K47=0,NA(),'4.1 Network size and usage'!G50/'Historical population and GDP'!$K47*1000)</f>
        <v>#N/A</v>
      </c>
      <c r="H50" s="54" t="e">
        <f>IF('4.1 Network size and usage'!H50/'Historical population and GDP'!$K47=0,NA(),'4.1 Network size and usage'!H50/'Historical population and GDP'!$K47*1000)</f>
        <v>#N/A</v>
      </c>
      <c r="I50" s="54" t="e">
        <f>IF('4.1 Network size and usage'!I50/'Historical population and GDP'!$K47=0,NA(),'4.1 Network size and usage'!I50/'Historical population and GDP'!$K47*1000)</f>
        <v>#N/A</v>
      </c>
      <c r="J50" s="5" t="e">
        <f>IF('4.1 Network size and usage'!J50/'Historical population and GDP'!$K47=0,NA(),'4.1 Network size and usage'!J50/'Historical population and GDP'!$K47*1000000000)</f>
        <v>#N/A</v>
      </c>
      <c r="K50" s="5" t="e">
        <f>IF('4.1 Network size and usage'!K50/'Historical population and GDP'!$K47=0,NA(),'4.1 Network size and usage'!K50/'Historical population and GDP'!$K47*1000000)</f>
        <v>#N/A</v>
      </c>
      <c r="L50" s="54">
        <f>IF('4.1 Network size and usage'!L50/'Historical population and GDP'!$K47=0,NA(),'4.1 Network size and usage'!L50/'Historical population and GDP'!$K47*1000)</f>
        <v>4.0842932607709752</v>
      </c>
      <c r="M50" s="54">
        <f>IF('4.1 Network size and usage'!M50/'Historical population and GDP'!$K47=0,NA(),'4.1 Network size and usage'!M50/'Historical population and GDP'!$K47*1000)</f>
        <v>3.3560090702947848E-3</v>
      </c>
      <c r="N50" s="54" t="e">
        <f>IF('4.1 Network size and usage'!N50/'Historical population and GDP'!$K47=0,NA(),'4.1 Network size and usage'!N50/'Historical population and GDP'!$K47*1000)</f>
        <v>#N/A</v>
      </c>
      <c r="O50" s="54" t="e">
        <f>IF('4.1 Network size and usage'!O50/'Historical population and GDP'!$K47=0,NA(),'4.1 Network size and usage'!O50/'Historical population and GDP'!$K47*1000)</f>
        <v>#N/A</v>
      </c>
      <c r="P50" s="54" t="e">
        <f>IF('4.1 Network size and usage'!P50/'Historical population and GDP'!$K47=0,NA(),'4.1 Network size and usage'!P50/'Historical population and GDP'!$K47*1000)</f>
        <v>#N/A</v>
      </c>
      <c r="Q50" s="54" t="e">
        <f>IF('4.1 Network size and usage'!Q50/'Historical population and GDP'!$K47=0,NA(),'4.1 Network size and usage'!Q50/'Historical population and GDP'!$K47*1000)</f>
        <v>#N/A</v>
      </c>
      <c r="R50" s="55" t="e">
        <f>IF('4.1 Network size and usage'!R50=0,NA(),'5.4 Water and waste'!AB50)</f>
        <v>#N/A</v>
      </c>
      <c r="S50" s="55" t="e">
        <f>IF('4.1 Network size and usage'!S50=0,NA(),'5.4 Water and waste'!AC50)</f>
        <v>#N/A</v>
      </c>
      <c r="T50" s="54">
        <f>IF('4.1 Network size and usage'!T50/'Historical population and GDP'!$K47=0,NA(),'4.1 Network size and usage'!T50/'Historical population and GDP'!$K47*1000)</f>
        <v>17.231980680272105</v>
      </c>
      <c r="U50" s="54">
        <f>IF('4.1 Network size and usage'!U50/'Historical population and GDP'!$K47=0,NA(),'4.1 Network size and usage'!U50/'Historical population and GDP'!$K47*1000)</f>
        <v>33.793197278911563</v>
      </c>
      <c r="V50" s="54" t="e">
        <f>IF('4.1 Network size and usage'!V50/'Historical population and GDP'!$K47=0,NA(),'4.1 Network size and usage'!V50/'Historical population and GDP'!$K47*1000)</f>
        <v>#N/A</v>
      </c>
      <c r="W50" s="54" t="e">
        <f>IF('4.1 Network size and usage'!W50/'Historical population and GDP'!$K47=0,NA(),'4.1 Network size and usage'!W50/'Historical population and GDP'!$K47*1000)</f>
        <v>#N/A</v>
      </c>
      <c r="X50" s="54" t="e">
        <f>IF('4.1 Network size and usage'!X50/'Historical population and GDP'!$K47=0,NA(),'4.1 Network size and usage'!X50/'Historical population and GDP'!$K47*1000)</f>
        <v>#N/A</v>
      </c>
      <c r="Y50" s="54" t="e">
        <f>IF('4.1 Network size and usage'!Y50/'Historical population and GDP'!$K47=0,NA(),'4.1 Network size and usage'!Y50/'Historical population and GDP'!$K47*1000)</f>
        <v>#N/A</v>
      </c>
      <c r="Z50" s="54" t="e">
        <f>IF('4.1 Network size and usage'!Z50/'Historical population and GDP'!$K47=0,NA(),'4.1 Network size and usage'!Z50/'Historical population and GDP'!$K47*1000)</f>
        <v>#N/A</v>
      </c>
      <c r="AA50" s="54" t="e">
        <f>IF('4.1 Network size and usage'!AA50/'Historical population and GDP'!$K47=0,NA(),'4.1 Network size and usage'!AA50/'Historical population and GDP'!$K47*1000)</f>
        <v>#N/A</v>
      </c>
      <c r="AB50" s="54" t="e">
        <f>IF('4.1 Network size and usage'!AB50/'Historical population and GDP'!$K47=0,NA(),'4.1 Network size and usage'!AB50/'Historical population and GDP'!$K47*1000)</f>
        <v>#N/A</v>
      </c>
      <c r="AC50" s="54">
        <f>IF('4.1 Network size and usage'!AC50/'Historical population and GDP'!$K47=0,NA(),'4.1 Network size and usage'!AC50/'Historical population and GDP'!$K47*1000)</f>
        <v>2.7727891156462587</v>
      </c>
      <c r="AD50" s="54" t="e">
        <f>IF('4.1 Network size and usage'!AD50/'Historical population and GDP'!$K47=0,NA(),'4.1 Network size and usage'!AD50/'Historical population and GDP'!$K47*1000)</f>
        <v>#N/A</v>
      </c>
      <c r="AE50" s="54" t="e">
        <f>IF('4.1 Network size and usage'!AE50/'Historical population and GDP'!$K47=0,NA(),'4.1 Network size and usage'!AE50/'Historical population and GDP'!$K47*1000)</f>
        <v>#N/A</v>
      </c>
      <c r="AF50" s="54" t="e">
        <f>IF('4.1 Network size and usage'!AF50/'Historical population and GDP'!$K47=0,NA(),'4.1 Network size and usage'!AF50/'Historical population and GDP'!$K47*1000)</f>
        <v>#N/A</v>
      </c>
      <c r="AG50" s="54" t="e">
        <f>IF('4.1 Network size and usage'!AG50/'Historical population and GDP'!$K47=0,NA(),'4.1 Network size and usage'!AG50/'Historical population and GDP'!$K47*1000)</f>
        <v>#N/A</v>
      </c>
      <c r="AH50" s="54" t="e">
        <f>IF('4.1 Network size and usage'!AH50/'Historical population and GDP'!$K47=0,NA(),'4.1 Network size and usage'!AH50/'Historical population and GDP'!$K47*1000)</f>
        <v>#N/A</v>
      </c>
      <c r="AI50" s="54" t="e">
        <f>IF('4.1 Network size and usage'!AI50/'Historical population and GDP'!$K47=0,NA(),'4.1 Network size and usage'!AI50/'Historical population and GDP'!$K47*1000)</f>
        <v>#N/A</v>
      </c>
      <c r="AJ50" s="54" t="e">
        <f>IF('4.1 Network size and usage'!AJ50/'Historical population and GDP'!$K47=0,NA(),'4.1 Network size and usage'!AJ50/'Historical population and GDP'!$K47*1000)</f>
        <v>#N/A</v>
      </c>
      <c r="AK50" s="54">
        <f>IF('4.1 Network size and usage'!AK50/'Historical population and GDP'!$K47=0,NA(),'4.1 Network size and usage'!AK50/'Historical population and GDP'!$K47*1000)</f>
        <v>173.52199546485261</v>
      </c>
      <c r="AL50" s="54">
        <f>IF('4.1 Network size and usage'!AL50/'Historical population and GDP'!$K47=0,NA(),'4.1 Network size and usage'!AL50/'Historical population and GDP'!$K47*1000)</f>
        <v>9.1201814058956927</v>
      </c>
      <c r="AM50" s="54">
        <f>IF('4.1 Network size and usage'!AM50/'Historical population and GDP'!$K47=0,NA(),'4.1 Network size and usage'!AM50/'Historical population and GDP'!$K47*1000)</f>
        <v>2.0208616780045352</v>
      </c>
      <c r="AN50" s="54" t="e">
        <f>IF('4.1 Network size and usage'!AN50/'Historical population and GDP'!$K47=0,NA(),'4.1 Network size and usage'!AN50/'Historical population and GDP'!$K47*1000)</f>
        <v>#N/A</v>
      </c>
      <c r="AO50" s="50">
        <f>IF('4.1 Network size and usage'!AO50/'Historical population and GDP'!$K47=0,NA(),'4.1 Network size and usage'!AO50/'Historical population and GDP'!$K47*1000)</f>
        <v>2.2784580498866216</v>
      </c>
      <c r="AP50" s="50">
        <f>IF('4.1 Network size and usage'!AP50/'Historical population and GDP'!$K47=0,NA(),'4.1 Network size and usage'!AP50/'Historical population and GDP'!$K47*1000)</f>
        <v>0.15147392290249434</v>
      </c>
      <c r="AQ50" s="50">
        <f>IF('4.1 Network size and usage'!AQ50/'Historical population and GDP'!$K47=0,NA(),'4.1 Network size and usage'!AQ50/'Historical population and GDP'!$K47*1000)</f>
        <v>2.4299319727891153</v>
      </c>
      <c r="AR50" s="54" t="e">
        <f>IF('4.1 Network size and usage'!AR50/'Historical population and GDP'!$K47=0,NA(),'4.1 Network size and usage'!AR50/'Historical population and GDP'!$K47*1000)</f>
        <v>#N/A</v>
      </c>
      <c r="AS50" s="54" t="e">
        <f>IF('4.1 Network size and usage'!AS50/'Historical population and GDP'!$K47=0,NA(),'4.1 Network size and usage'!AS50/'Historical population and GDP'!$K47*1000)</f>
        <v>#N/A</v>
      </c>
      <c r="AT50" s="54">
        <f>IF('4.1 Network size and usage'!AT50/'Historical population and GDP'!$K47=0,NA(),'4.1 Network size and usage'!AT50/'Historical population and GDP'!$K47*1000)</f>
        <v>0.74467120181405899</v>
      </c>
      <c r="AU50" s="54" t="e">
        <f>IF('4.1 Network size and usage'!AU50/'Historical population and GDP'!$K47=0,NA(),'4.1 Network size and usage'!AU50/'Historical population and GDP'!$K47*1000)</f>
        <v>#N/A</v>
      </c>
      <c r="AV50" s="54" t="e">
        <f>IF('4.1 Network size and usage'!AV50/'Historical population and GDP'!$K47=0,NA(),'4.1 Network size and usage'!AV50/'Historical population and GDP'!$K47*1000)</f>
        <v>#N/A</v>
      </c>
      <c r="AX50" s="3"/>
    </row>
    <row r="51" spans="1:50">
      <c r="A51" s="4">
        <f t="shared" si="0"/>
        <v>1913</v>
      </c>
      <c r="B51" s="54" t="e">
        <f>IF('4.1 Network size and usage'!B51/'Historical population and GDP'!$K48=0,NA(),'4.1 Network size and usage'!B51/'Historical population and GDP'!$K48*1000)</f>
        <v>#N/A</v>
      </c>
      <c r="C51" s="54" t="e">
        <f>IF('4.1 Network size and usage'!C51/'Historical population and GDP'!$K48=0,NA(),'4.1 Network size and usage'!C51/'Historical population and GDP'!$K48*1000)</f>
        <v>#N/A</v>
      </c>
      <c r="D51" s="54" t="e">
        <f>IF('4.1 Network size and usage'!D51/'Historical population and GDP'!$K48=0,NA(),'4.1 Network size and usage'!D51/'Historical population and GDP'!$K48*1000)</f>
        <v>#N/A</v>
      </c>
      <c r="E51" s="54" t="e">
        <f>IF('4.1 Network size and usage'!E51/'Historical population and GDP'!$K48=0,NA(),'4.1 Network size and usage'!E51/'Historical population and GDP'!$K48*1000)</f>
        <v>#N/A</v>
      </c>
      <c r="F51" s="54" t="e">
        <f>IF('4.1 Network size and usage'!F51/'Historical population and GDP'!$K48=0,NA(),'4.1 Network size and usage'!F51/'Historical population and GDP'!$K48*1000)</f>
        <v>#N/A</v>
      </c>
      <c r="G51" s="54" t="e">
        <f>IF('4.1 Network size and usage'!G51/'Historical population and GDP'!$K48=0,NA(),'4.1 Network size and usage'!G51/'Historical population and GDP'!$K48*1000)</f>
        <v>#N/A</v>
      </c>
      <c r="H51" s="54" t="e">
        <f>IF('4.1 Network size and usage'!H51/'Historical population and GDP'!$K48=0,NA(),'4.1 Network size and usage'!H51/'Historical population and GDP'!$K48*1000)</f>
        <v>#N/A</v>
      </c>
      <c r="I51" s="54" t="e">
        <f>IF('4.1 Network size and usage'!I51/'Historical population and GDP'!$K48=0,NA(),'4.1 Network size and usage'!I51/'Historical population and GDP'!$K48*1000)</f>
        <v>#N/A</v>
      </c>
      <c r="J51" s="5" t="e">
        <f>IF('4.1 Network size and usage'!J51/'Historical population and GDP'!$K48=0,NA(),'4.1 Network size and usage'!J51/'Historical population and GDP'!$K48*1000000000)</f>
        <v>#N/A</v>
      </c>
      <c r="K51" s="5" t="e">
        <f>IF('4.1 Network size and usage'!K51/'Historical population and GDP'!$K48=0,NA(),'4.1 Network size and usage'!K51/'Historical population and GDP'!$K48*1000000)</f>
        <v>#N/A</v>
      </c>
      <c r="L51" s="54">
        <f>IF('4.1 Network size and usage'!L51/'Historical population and GDP'!$K48=0,NA(),'4.1 Network size and usage'!L51/'Historical population and GDP'!$K48*1000)</f>
        <v>4.0442735478184222</v>
      </c>
      <c r="M51" s="54">
        <f>IF('4.1 Network size and usage'!M51/'Historical population and GDP'!$K48=0,NA(),'4.1 Network size and usage'!M51/'Historical population and GDP'!$K48*1000)</f>
        <v>5.0242397531952403E-3</v>
      </c>
      <c r="N51" s="54" t="e">
        <f>IF('4.1 Network size and usage'!N51/'Historical population and GDP'!$K48=0,NA(),'4.1 Network size and usage'!N51/'Historical population and GDP'!$K48*1000)</f>
        <v>#N/A</v>
      </c>
      <c r="O51" s="54" t="e">
        <f>IF('4.1 Network size and usage'!O51/'Historical population and GDP'!$K48=0,NA(),'4.1 Network size and usage'!O51/'Historical population and GDP'!$K48*1000)</f>
        <v>#N/A</v>
      </c>
      <c r="P51" s="54" t="e">
        <f>IF('4.1 Network size and usage'!P51/'Historical population and GDP'!$K48=0,NA(),'4.1 Network size and usage'!P51/'Historical population and GDP'!$K48*1000)</f>
        <v>#N/A</v>
      </c>
      <c r="Q51" s="54" t="e">
        <f>IF('4.1 Network size and usage'!Q51/'Historical population and GDP'!$K48=0,NA(),'4.1 Network size and usage'!Q51/'Historical population and GDP'!$K48*1000)</f>
        <v>#N/A</v>
      </c>
      <c r="R51" s="55" t="e">
        <f>IF('4.1 Network size and usage'!R51=0,NA(),'5.4 Water and waste'!AB51)</f>
        <v>#N/A</v>
      </c>
      <c r="S51" s="55" t="e">
        <f>IF('4.1 Network size and usage'!S51=0,NA(),'5.4 Water and waste'!AC51)</f>
        <v>#N/A</v>
      </c>
      <c r="T51" s="54">
        <f>IF('4.1 Network size and usage'!T51/'Historical population and GDP'!$K48=0,NA(),'4.1 Network size and usage'!T51/'Historical population and GDP'!$K48*1000)</f>
        <v>17.743168550022034</v>
      </c>
      <c r="U51" s="54">
        <f>IF('4.1 Network size and usage'!U51/'Historical population and GDP'!$K48=0,NA(),'4.1 Network size and usage'!U51/'Historical population and GDP'!$K48*1000)</f>
        <v>37.84310268840899</v>
      </c>
      <c r="V51" s="54" t="e">
        <f>IF('4.1 Network size and usage'!V51/'Historical population and GDP'!$K48=0,NA(),'4.1 Network size and usage'!V51/'Historical population and GDP'!$K48*1000)</f>
        <v>#N/A</v>
      </c>
      <c r="W51" s="54" t="e">
        <f>IF('4.1 Network size and usage'!W51/'Historical population and GDP'!$K48=0,NA(),'4.1 Network size and usage'!W51/'Historical population and GDP'!$K48*1000)</f>
        <v>#N/A</v>
      </c>
      <c r="X51" s="54" t="e">
        <f>IF('4.1 Network size and usage'!X51/'Historical population and GDP'!$K48=0,NA(),'4.1 Network size and usage'!X51/'Historical population and GDP'!$K48*1000)</f>
        <v>#N/A</v>
      </c>
      <c r="Y51" s="54" t="e">
        <f>IF('4.1 Network size and usage'!Y51/'Historical population and GDP'!$K48=0,NA(),'4.1 Network size and usage'!Y51/'Historical population and GDP'!$K48*1000)</f>
        <v>#N/A</v>
      </c>
      <c r="Z51" s="54" t="e">
        <f>IF('4.1 Network size and usage'!Z51/'Historical population and GDP'!$K48=0,NA(),'4.1 Network size and usage'!Z51/'Historical population and GDP'!$K48*1000)</f>
        <v>#N/A</v>
      </c>
      <c r="AA51" s="54" t="e">
        <f>IF('4.1 Network size and usage'!AA51/'Historical population and GDP'!$K48=0,NA(),'4.1 Network size and usage'!AA51/'Historical population and GDP'!$K48*1000)</f>
        <v>#N/A</v>
      </c>
      <c r="AB51" s="54" t="e">
        <f>IF('4.1 Network size and usage'!AB51/'Historical population and GDP'!$K48=0,NA(),'4.1 Network size and usage'!AB51/'Historical population and GDP'!$K48*1000)</f>
        <v>#N/A</v>
      </c>
      <c r="AC51" s="54">
        <f>IF('4.1 Network size and usage'!AC51/'Historical population and GDP'!$K48=0,NA(),'4.1 Network size and usage'!AC51/'Historical population and GDP'!$K48*1000)</f>
        <v>2.7994711326575588</v>
      </c>
      <c r="AD51" s="54" t="e">
        <f>IF('4.1 Network size and usage'!AD51/'Historical population and GDP'!$K48=0,NA(),'4.1 Network size and usage'!AD51/'Historical population and GDP'!$K48*1000)</f>
        <v>#N/A</v>
      </c>
      <c r="AE51" s="54" t="e">
        <f>IF('4.1 Network size and usage'!AE51/'Historical population and GDP'!$K48=0,NA(),'4.1 Network size and usage'!AE51/'Historical population and GDP'!$K48*1000)</f>
        <v>#N/A</v>
      </c>
      <c r="AF51" s="54" t="e">
        <f>IF('4.1 Network size and usage'!AF51/'Historical population and GDP'!$K48=0,NA(),'4.1 Network size and usage'!AF51/'Historical population and GDP'!$K48*1000)</f>
        <v>#N/A</v>
      </c>
      <c r="AG51" s="54" t="e">
        <f>IF('4.1 Network size and usage'!AG51/'Historical population and GDP'!$K48=0,NA(),'4.1 Network size and usage'!AG51/'Historical population and GDP'!$K48*1000)</f>
        <v>#N/A</v>
      </c>
      <c r="AH51" s="54" t="e">
        <f>IF('4.1 Network size and usage'!AH51/'Historical population and GDP'!$K48=0,NA(),'4.1 Network size and usage'!AH51/'Historical population and GDP'!$K48*1000)</f>
        <v>#N/A</v>
      </c>
      <c r="AI51" s="54" t="e">
        <f>IF('4.1 Network size and usage'!AI51/'Historical population and GDP'!$K48=0,NA(),'4.1 Network size and usage'!AI51/'Historical population and GDP'!$K48*1000)</f>
        <v>#N/A</v>
      </c>
      <c r="AJ51" s="54" t="e">
        <f>IF('4.1 Network size and usage'!AJ51/'Historical population and GDP'!$K48=0,NA(),'4.1 Network size and usage'!AJ51/'Historical population and GDP'!$K48*1000)</f>
        <v>#N/A</v>
      </c>
      <c r="AK51" s="54">
        <f>IF('4.1 Network size and usage'!AK51/'Historical population and GDP'!$K48=0,NA(),'4.1 Network size and usage'!AK51/'Historical population and GDP'!$K48*1000)</f>
        <v>174.58439841339799</v>
      </c>
      <c r="AL51" s="54">
        <f>IF('4.1 Network size and usage'!AL51/'Historical population and GDP'!$K48=0,NA(),'4.1 Network size and usage'!AL51/'Historical population and GDP'!$K48*1000)</f>
        <v>8.9907448215072723</v>
      </c>
      <c r="AM51" s="54">
        <f>IF('4.1 Network size and usage'!AM51/'Historical population and GDP'!$K48=0,NA(),'4.1 Network size and usage'!AM51/'Historical population and GDP'!$K48*1000)</f>
        <v>2.0431908329660646</v>
      </c>
      <c r="AN51" s="54" t="e">
        <f>IF('4.1 Network size and usage'!AN51/'Historical population and GDP'!$K48=0,NA(),'4.1 Network size and usage'!AN51/'Historical population and GDP'!$K48*1000)</f>
        <v>#N/A</v>
      </c>
      <c r="AO51" s="50">
        <f>IF('4.1 Network size and usage'!AO51/'Historical population and GDP'!$K48=0,NA(),'4.1 Network size and usage'!AO51/'Historical population and GDP'!$K48*1000)</f>
        <v>2.2459233142353461</v>
      </c>
      <c r="AP51" s="50">
        <f>IF('4.1 Network size and usage'!AP51/'Historical population and GDP'!$K48=0,NA(),'4.1 Network size and usage'!AP51/'Historical population and GDP'!$K48*1000)</f>
        <v>0.14455707360070516</v>
      </c>
      <c r="AQ51" s="50">
        <f>IF('4.1 Network size and usage'!AQ51/'Historical population and GDP'!$K48=0,NA(),'4.1 Network size and usage'!AQ51/'Historical population and GDP'!$K48*1000)</f>
        <v>2.390480387836051</v>
      </c>
      <c r="AR51" s="54" t="e">
        <f>IF('4.1 Network size and usage'!AR51/'Historical population and GDP'!$K48=0,NA(),'4.1 Network size and usage'!AR51/'Historical population and GDP'!$K48*1000)</f>
        <v>#N/A</v>
      </c>
      <c r="AS51" s="54" t="e">
        <f>IF('4.1 Network size and usage'!AS51/'Historical population and GDP'!$K48=0,NA(),'4.1 Network size and usage'!AS51/'Historical population and GDP'!$K48*1000)</f>
        <v>#N/A</v>
      </c>
      <c r="AT51" s="54">
        <f>IF('4.1 Network size and usage'!AT51/'Historical population and GDP'!$K48=0,NA(),'4.1 Network size and usage'!AT51/'Historical population and GDP'!$K48*1000)</f>
        <v>0.73512560599382992</v>
      </c>
      <c r="AU51" s="54" t="e">
        <f>IF('4.1 Network size and usage'!AU51/'Historical population and GDP'!$K48=0,NA(),'4.1 Network size and usage'!AU51/'Historical population and GDP'!$K48*1000)</f>
        <v>#N/A</v>
      </c>
      <c r="AV51" s="54" t="e">
        <f>IF('4.1 Network size and usage'!AV51/'Historical population and GDP'!$K48=0,NA(),'4.1 Network size and usage'!AV51/'Historical population and GDP'!$K48*1000)</f>
        <v>#N/A</v>
      </c>
      <c r="AX51" s="3"/>
    </row>
    <row r="52" spans="1:50">
      <c r="A52" s="4">
        <f t="shared" si="0"/>
        <v>1914</v>
      </c>
      <c r="B52" s="54" t="e">
        <f>IF('4.1 Network size and usage'!B52/'Historical population and GDP'!$K49=0,NA(),'4.1 Network size and usage'!B52/'Historical population and GDP'!$K49*1000)</f>
        <v>#N/A</v>
      </c>
      <c r="C52" s="54" t="e">
        <f>IF('4.1 Network size and usage'!C52/'Historical population and GDP'!$K49=0,NA(),'4.1 Network size and usage'!C52/'Historical population and GDP'!$K49*1000)</f>
        <v>#N/A</v>
      </c>
      <c r="D52" s="54" t="e">
        <f>IF('4.1 Network size and usage'!D52/'Historical population and GDP'!$K49=0,NA(),'4.1 Network size and usage'!D52/'Historical population and GDP'!$K49*1000)</f>
        <v>#N/A</v>
      </c>
      <c r="E52" s="54" t="e">
        <f>IF('4.1 Network size and usage'!E52/'Historical population and GDP'!$K49=0,NA(),'4.1 Network size and usage'!E52/'Historical population and GDP'!$K49*1000)</f>
        <v>#N/A</v>
      </c>
      <c r="F52" s="54" t="e">
        <f>IF('4.1 Network size and usage'!F52/'Historical population and GDP'!$K49=0,NA(),'4.1 Network size and usage'!F52/'Historical population and GDP'!$K49*1000)</f>
        <v>#N/A</v>
      </c>
      <c r="G52" s="54" t="e">
        <f>IF('4.1 Network size and usage'!G52/'Historical population and GDP'!$K49=0,NA(),'4.1 Network size and usage'!G52/'Historical population and GDP'!$K49*1000)</f>
        <v>#N/A</v>
      </c>
      <c r="H52" s="54" t="e">
        <f>IF('4.1 Network size and usage'!H52/'Historical population and GDP'!$K49=0,NA(),'4.1 Network size and usage'!H52/'Historical population and GDP'!$K49*1000)</f>
        <v>#N/A</v>
      </c>
      <c r="I52" s="54" t="e">
        <f>IF('4.1 Network size and usage'!I52/'Historical population and GDP'!$K49=0,NA(),'4.1 Network size and usage'!I52/'Historical population and GDP'!$K49*1000)</f>
        <v>#N/A</v>
      </c>
      <c r="J52" s="5" t="e">
        <f>IF('4.1 Network size and usage'!J52/'Historical population and GDP'!$K49=0,NA(),'4.1 Network size and usage'!J52/'Historical population and GDP'!$K49*1000000000)</f>
        <v>#N/A</v>
      </c>
      <c r="K52" s="5" t="e">
        <f>IF('4.1 Network size and usage'!K52/'Historical population and GDP'!$K49=0,NA(),'4.1 Network size and usage'!K52/'Historical population and GDP'!$K49*1000000)</f>
        <v>#N/A</v>
      </c>
      <c r="L52" s="54">
        <f>IF('4.1 Network size and usage'!L52/'Historical population and GDP'!$K49=0,NA(),'4.1 Network size and usage'!L52/'Historical population and GDP'!$K49*1000)</f>
        <v>4.008602164426601</v>
      </c>
      <c r="M52" s="54">
        <f>IF('4.1 Network size and usage'!M52/'Historical population and GDP'!$K49=0,NA(),'4.1 Network size and usage'!M52/'Historical population and GDP'!$K49*1000)</f>
        <v>7.7674986908710083E-3</v>
      </c>
      <c r="N52" s="54" t="e">
        <f>IF('4.1 Network size and usage'!N52/'Historical population and GDP'!$K49=0,NA(),'4.1 Network size and usage'!N52/'Historical population and GDP'!$K49*1000)</f>
        <v>#N/A</v>
      </c>
      <c r="O52" s="54" t="e">
        <f>IF('4.1 Network size and usage'!O52/'Historical population and GDP'!$K49=0,NA(),'4.1 Network size and usage'!O52/'Historical population and GDP'!$K49*1000)</f>
        <v>#N/A</v>
      </c>
      <c r="P52" s="54" t="e">
        <f>IF('4.1 Network size and usage'!P52/'Historical population and GDP'!$K49=0,NA(),'4.1 Network size and usage'!P52/'Historical population and GDP'!$K49*1000)</f>
        <v>#N/A</v>
      </c>
      <c r="Q52" s="54" t="e">
        <f>IF('4.1 Network size and usage'!Q52/'Historical population and GDP'!$K49=0,NA(),'4.1 Network size and usage'!Q52/'Historical population and GDP'!$K49*1000)</f>
        <v>#N/A</v>
      </c>
      <c r="R52" s="55" t="e">
        <f>IF('4.1 Network size and usage'!R52=0,NA(),'5.4 Water and waste'!AB52)</f>
        <v>#N/A</v>
      </c>
      <c r="S52" s="55" t="e">
        <f>IF('4.1 Network size and usage'!S52=0,NA(),'5.4 Water and waste'!AC52)</f>
        <v>#N/A</v>
      </c>
      <c r="T52" s="54">
        <f>IF('4.1 Network size and usage'!T52/'Historical population and GDP'!$K49=0,NA(),'4.1 Network size and usage'!T52/'Historical population and GDP'!$K49*1000)</f>
        <v>18.321025449467619</v>
      </c>
      <c r="U52" s="54">
        <f>IF('4.1 Network size and usage'!U52/'Historical population and GDP'!$K49=0,NA(),'4.1 Network size and usage'!U52/'Historical population and GDP'!$K49*1000)</f>
        <v>43.127072787572004</v>
      </c>
      <c r="V52" s="54" t="e">
        <f>IF('4.1 Network size and usage'!V52/'Historical population and GDP'!$K49=0,NA(),'4.1 Network size and usage'!V52/'Historical population and GDP'!$K49*1000)</f>
        <v>#N/A</v>
      </c>
      <c r="W52" s="54" t="e">
        <f>IF('4.1 Network size and usage'!W52/'Historical population and GDP'!$K49=0,NA(),'4.1 Network size and usage'!W52/'Historical population and GDP'!$K49*1000)</f>
        <v>#N/A</v>
      </c>
      <c r="X52" s="54" t="e">
        <f>IF('4.1 Network size and usage'!X52/'Historical population and GDP'!$K49=0,NA(),'4.1 Network size and usage'!X52/'Historical population and GDP'!$K49*1000)</f>
        <v>#N/A</v>
      </c>
      <c r="Y52" s="54" t="e">
        <f>IF('4.1 Network size and usage'!Y52/'Historical population and GDP'!$K49=0,NA(),'4.1 Network size and usage'!Y52/'Historical population and GDP'!$K49*1000)</f>
        <v>#N/A</v>
      </c>
      <c r="Z52" s="54" t="e">
        <f>IF('4.1 Network size and usage'!Z52/'Historical population and GDP'!$K49=0,NA(),'4.1 Network size and usage'!Z52/'Historical population and GDP'!$K49*1000)</f>
        <v>#N/A</v>
      </c>
      <c r="AA52" s="54" t="e">
        <f>IF('4.1 Network size and usage'!AA52/'Historical population and GDP'!$K49=0,NA(),'4.1 Network size and usage'!AA52/'Historical population and GDP'!$K49*1000)</f>
        <v>#N/A</v>
      </c>
      <c r="AB52" s="54" t="e">
        <f>IF('4.1 Network size and usage'!AB52/'Historical population and GDP'!$K49=0,NA(),'4.1 Network size and usage'!AB52/'Historical population and GDP'!$K49*1000)</f>
        <v>#N/A</v>
      </c>
      <c r="AC52" s="54">
        <f>IF('4.1 Network size and usage'!AC52/'Historical population and GDP'!$K49=0,NA(),'4.1 Network size and usage'!AC52/'Historical population and GDP'!$K49*1000)</f>
        <v>2.8731017629603772</v>
      </c>
      <c r="AD52" s="54" t="e">
        <f>IF('4.1 Network size and usage'!AD52/'Historical population and GDP'!$K49=0,NA(),'4.1 Network size and usage'!AD52/'Historical population and GDP'!$K49*1000)</f>
        <v>#N/A</v>
      </c>
      <c r="AE52" s="54" t="e">
        <f>IF('4.1 Network size and usage'!AE52/'Historical population and GDP'!$K49=0,NA(),'4.1 Network size and usage'!AE52/'Historical population and GDP'!$K49*1000)</f>
        <v>#N/A</v>
      </c>
      <c r="AF52" s="54" t="e">
        <f>IF('4.1 Network size and usage'!AF52/'Historical population and GDP'!$K49=0,NA(),'4.1 Network size and usage'!AF52/'Historical population and GDP'!$K49*1000)</f>
        <v>#N/A</v>
      </c>
      <c r="AG52" s="54" t="e">
        <f>IF('4.1 Network size and usage'!AG52/'Historical population and GDP'!$K49=0,NA(),'4.1 Network size and usage'!AG52/'Historical population and GDP'!$K49*1000)</f>
        <v>#N/A</v>
      </c>
      <c r="AH52" s="54" t="e">
        <f>IF('4.1 Network size and usage'!AH52/'Historical population and GDP'!$K49=0,NA(),'4.1 Network size and usage'!AH52/'Historical population and GDP'!$K49*1000)</f>
        <v>#N/A</v>
      </c>
      <c r="AI52" s="54" t="e">
        <f>IF('4.1 Network size and usage'!AI52/'Historical population and GDP'!$K49=0,NA(),'4.1 Network size and usage'!AI52/'Historical population and GDP'!$K49*1000)</f>
        <v>#N/A</v>
      </c>
      <c r="AJ52" s="54" t="e">
        <f>IF('4.1 Network size and usage'!AJ52/'Historical population and GDP'!$K49=0,NA(),'4.1 Network size and usage'!AJ52/'Historical population and GDP'!$K49*1000)</f>
        <v>#N/A</v>
      </c>
      <c r="AK52" s="54">
        <f>IF('4.1 Network size and usage'!AK52/'Historical population and GDP'!$K49=0,NA(),'4.1 Network size and usage'!AK52/'Historical population and GDP'!$K49*1000)</f>
        <v>179.63693489265142</v>
      </c>
      <c r="AL52" s="54">
        <f>IF('4.1 Network size and usage'!AL52/'Historical population and GDP'!$K49=0,NA(),'4.1 Network size and usage'!AL52/'Historical population and GDP'!$K49*1000)</f>
        <v>9.6028975388374924</v>
      </c>
      <c r="AM52" s="54">
        <f>IF('4.1 Network size and usage'!AM52/'Historical population and GDP'!$K49=0,NA(),'4.1 Network size and usage'!AM52/'Historical population and GDP'!$K49*1000)</f>
        <v>1.9698027578984116</v>
      </c>
      <c r="AN52" s="54" t="e">
        <f>IF('4.1 Network size and usage'!AN52/'Historical population and GDP'!$K49=0,NA(),'4.1 Network size and usage'!AN52/'Historical population and GDP'!$K49*1000)</f>
        <v>#N/A</v>
      </c>
      <c r="AO52" s="50">
        <f>IF('4.1 Network size and usage'!AO52/'Historical population and GDP'!$K49=0,NA(),'4.1 Network size and usage'!AO52/'Historical population and GDP'!$K49*1000)</f>
        <v>2.2761389422237737</v>
      </c>
      <c r="AP52" s="50">
        <f>IF('4.1 Network size and usage'!AP52/'Historical population and GDP'!$K49=0,NA(),'4.1 Network size and usage'!AP52/'Historical population and GDP'!$K49*1000)</f>
        <v>0.15011345784604643</v>
      </c>
      <c r="AQ52" s="50">
        <f>IF('4.1 Network size and usage'!AQ52/'Historical population and GDP'!$K49=0,NA(),'4.1 Network size and usage'!AQ52/'Historical population and GDP'!$K49*1000)</f>
        <v>2.4262524000698202</v>
      </c>
      <c r="AR52" s="54" t="e">
        <f>IF('4.1 Network size and usage'!AR52/'Historical population and GDP'!$K49=0,NA(),'4.1 Network size and usage'!AR52/'Historical population and GDP'!$K49*1000)</f>
        <v>#N/A</v>
      </c>
      <c r="AS52" s="54" t="e">
        <f>IF('4.1 Network size and usage'!AS52/'Historical population and GDP'!$K49=0,NA(),'4.1 Network size and usage'!AS52/'Historical population and GDP'!$K49*1000)</f>
        <v>#N/A</v>
      </c>
      <c r="AT52" s="54">
        <f>IF('4.1 Network size and usage'!AT52/'Historical population and GDP'!$K49=0,NA(),'4.1 Network size and usage'!AT52/'Historical population and GDP'!$K49*1000)</f>
        <v>0.856170361319602</v>
      </c>
      <c r="AU52" s="54" t="e">
        <f>IF('4.1 Network size and usage'!AU52/'Historical population and GDP'!$K49=0,NA(),'4.1 Network size and usage'!AU52/'Historical population and GDP'!$K49*1000)</f>
        <v>#N/A</v>
      </c>
      <c r="AV52" s="54" t="e">
        <f>IF('4.1 Network size and usage'!AV52/'Historical population and GDP'!$K49=0,NA(),'4.1 Network size and usage'!AV52/'Historical population and GDP'!$K49*1000)</f>
        <v>#N/A</v>
      </c>
      <c r="AX52" s="3"/>
    </row>
    <row r="53" spans="1:50">
      <c r="A53" s="4">
        <f t="shared" si="0"/>
        <v>1915</v>
      </c>
      <c r="B53" s="54" t="e">
        <f>IF('4.1 Network size and usage'!B53/'Historical population and GDP'!$K50=0,NA(),'4.1 Network size and usage'!B53/'Historical population and GDP'!$K50*1000)</f>
        <v>#N/A</v>
      </c>
      <c r="C53" s="54" t="e">
        <f>IF('4.1 Network size and usage'!C53/'Historical population and GDP'!$K50=0,NA(),'4.1 Network size and usage'!C53/'Historical population and GDP'!$K50*1000)</f>
        <v>#N/A</v>
      </c>
      <c r="D53" s="54" t="e">
        <f>IF('4.1 Network size and usage'!D53/'Historical population and GDP'!$K50=0,NA(),'4.1 Network size and usage'!D53/'Historical population and GDP'!$K50*1000)</f>
        <v>#N/A</v>
      </c>
      <c r="E53" s="54" t="e">
        <f>IF('4.1 Network size and usage'!E53/'Historical population and GDP'!$K50=0,NA(),'4.1 Network size and usage'!E53/'Historical population and GDP'!$K50*1000)</f>
        <v>#N/A</v>
      </c>
      <c r="F53" s="54" t="e">
        <f>IF('4.1 Network size and usage'!F53/'Historical population and GDP'!$K50=0,NA(),'4.1 Network size and usage'!F53/'Historical population and GDP'!$K50*1000)</f>
        <v>#N/A</v>
      </c>
      <c r="G53" s="54" t="e">
        <f>IF('4.1 Network size and usage'!G53/'Historical population and GDP'!$K50=0,NA(),'4.1 Network size and usage'!G53/'Historical population and GDP'!$K50*1000)</f>
        <v>#N/A</v>
      </c>
      <c r="H53" s="54" t="e">
        <f>IF('4.1 Network size and usage'!H53/'Historical population and GDP'!$K50=0,NA(),'4.1 Network size and usage'!H53/'Historical population and GDP'!$K50*1000)</f>
        <v>#N/A</v>
      </c>
      <c r="I53" s="54" t="e">
        <f>IF('4.1 Network size and usage'!I53/'Historical population and GDP'!$K50=0,NA(),'4.1 Network size and usage'!I53/'Historical population and GDP'!$K50*1000)</f>
        <v>#N/A</v>
      </c>
      <c r="J53" s="5" t="e">
        <f>IF('4.1 Network size and usage'!J53/'Historical population and GDP'!$K50=0,NA(),'4.1 Network size and usage'!J53/'Historical population and GDP'!$K50*1000000000)</f>
        <v>#N/A</v>
      </c>
      <c r="K53" s="5" t="e">
        <f>IF('4.1 Network size and usage'!K53/'Historical population and GDP'!$K50=0,NA(),'4.1 Network size and usage'!K53/'Historical population and GDP'!$K50*1000000)</f>
        <v>#N/A</v>
      </c>
      <c r="L53" s="54">
        <f>IF('4.1 Network size and usage'!L53/'Historical population and GDP'!$K50=0,NA(),'4.1 Network size and usage'!L53/'Historical population and GDP'!$K50*1000)</f>
        <v>4.1120131008155472</v>
      </c>
      <c r="M53" s="54">
        <f>IF('4.1 Network size and usage'!M53/'Historical population and GDP'!$K50=0,NA(),'4.1 Network size and usage'!M53/'Historical population and GDP'!$K50*1000)</f>
        <v>1.1886170397362485E-2</v>
      </c>
      <c r="N53" s="54" t="e">
        <f>IF('4.1 Network size and usage'!N53/'Historical population and GDP'!$K50=0,NA(),'4.1 Network size and usage'!N53/'Historical population and GDP'!$K50*1000)</f>
        <v>#N/A</v>
      </c>
      <c r="O53" s="54" t="e">
        <f>IF('4.1 Network size and usage'!O53/'Historical population and GDP'!$K50=0,NA(),'4.1 Network size and usage'!O53/'Historical population and GDP'!$K50*1000)</f>
        <v>#N/A</v>
      </c>
      <c r="P53" s="54" t="e">
        <f>IF('4.1 Network size and usage'!P53/'Historical population and GDP'!$K50=0,NA(),'4.1 Network size and usage'!P53/'Historical population and GDP'!$K50*1000)</f>
        <v>#N/A</v>
      </c>
      <c r="Q53" s="54" t="e">
        <f>IF('4.1 Network size and usage'!Q53/'Historical population and GDP'!$K50=0,NA(),'4.1 Network size and usage'!Q53/'Historical population and GDP'!$K50*1000)</f>
        <v>#N/A</v>
      </c>
      <c r="R53" s="55" t="e">
        <f>IF('4.1 Network size and usage'!R53=0,NA(),'5.4 Water and waste'!AB53)</f>
        <v>#N/A</v>
      </c>
      <c r="S53" s="55" t="e">
        <f>IF('4.1 Network size and usage'!S53=0,NA(),'5.4 Water and waste'!AC53)</f>
        <v>#N/A</v>
      </c>
      <c r="T53" s="54">
        <f>IF('4.1 Network size and usage'!T53/'Historical population and GDP'!$K50=0,NA(),'4.1 Network size and usage'!T53/'Historical population and GDP'!$K50*1000)</f>
        <v>18.757481832378971</v>
      </c>
      <c r="U53" s="54">
        <f>IF('4.1 Network size and usage'!U53/'Historical population and GDP'!$K50=0,NA(),'4.1 Network size and usage'!U53/'Historical population and GDP'!$K50*1000)</f>
        <v>47.077043206663198</v>
      </c>
      <c r="V53" s="54" t="e">
        <f>IF('4.1 Network size and usage'!V53/'Historical population and GDP'!$K50=0,NA(),'4.1 Network size and usage'!V53/'Historical population and GDP'!$K50*1000)</f>
        <v>#N/A</v>
      </c>
      <c r="W53" s="54" t="e">
        <f>IF('4.1 Network size and usage'!W53/'Historical population and GDP'!$K50=0,NA(),'4.1 Network size and usage'!W53/'Historical population and GDP'!$K50*1000)</f>
        <v>#N/A</v>
      </c>
      <c r="X53" s="54" t="e">
        <f>IF('4.1 Network size and usage'!X53/'Historical population and GDP'!$K50=0,NA(),'4.1 Network size and usage'!X53/'Historical population and GDP'!$K50*1000)</f>
        <v>#N/A</v>
      </c>
      <c r="Y53" s="54" t="e">
        <f>IF('4.1 Network size and usage'!Y53/'Historical population and GDP'!$K50=0,NA(),'4.1 Network size and usage'!Y53/'Historical population and GDP'!$K50*1000)</f>
        <v>#N/A</v>
      </c>
      <c r="Z53" s="54" t="e">
        <f>IF('4.1 Network size and usage'!Z53/'Historical population and GDP'!$K50=0,NA(),'4.1 Network size and usage'!Z53/'Historical population and GDP'!$K50*1000)</f>
        <v>#N/A</v>
      </c>
      <c r="AA53" s="54" t="e">
        <f>IF('4.1 Network size and usage'!AA53/'Historical population and GDP'!$K50=0,NA(),'4.1 Network size and usage'!AA53/'Historical population and GDP'!$K50*1000)</f>
        <v>#N/A</v>
      </c>
      <c r="AB53" s="54" t="e">
        <f>IF('4.1 Network size and usage'!AB53/'Historical population and GDP'!$K50=0,NA(),'4.1 Network size and usage'!AB53/'Historical population and GDP'!$K50*1000)</f>
        <v>#N/A</v>
      </c>
      <c r="AC53" s="54">
        <f>IF('4.1 Network size and usage'!AC53/'Historical population and GDP'!$K50=0,NA(),'4.1 Network size and usage'!AC53/'Historical population and GDP'!$K50*1000)</f>
        <v>3.0635085892764184</v>
      </c>
      <c r="AD53" s="54" t="e">
        <f>IF('4.1 Network size and usage'!AD53/'Historical population and GDP'!$K50=0,NA(),'4.1 Network size and usage'!AD53/'Historical population and GDP'!$K50*1000)</f>
        <v>#N/A</v>
      </c>
      <c r="AE53" s="54" t="e">
        <f>IF('4.1 Network size and usage'!AE53/'Historical population and GDP'!$K50=0,NA(),'4.1 Network size and usage'!AE53/'Historical population and GDP'!$K50*1000)</f>
        <v>#N/A</v>
      </c>
      <c r="AF53" s="54" t="e">
        <f>IF('4.1 Network size and usage'!AF53/'Historical population and GDP'!$K50=0,NA(),'4.1 Network size and usage'!AF53/'Historical population and GDP'!$K50*1000)</f>
        <v>#N/A</v>
      </c>
      <c r="AG53" s="54" t="e">
        <f>IF('4.1 Network size and usage'!AG53/'Historical population and GDP'!$K50=0,NA(),'4.1 Network size and usage'!AG53/'Historical population and GDP'!$K50*1000)</f>
        <v>#N/A</v>
      </c>
      <c r="AH53" s="54" t="e">
        <f>IF('4.1 Network size and usage'!AH53/'Historical population and GDP'!$K50=0,NA(),'4.1 Network size and usage'!AH53/'Historical population and GDP'!$K50*1000)</f>
        <v>#N/A</v>
      </c>
      <c r="AI53" s="54" t="e">
        <f>IF('4.1 Network size and usage'!AI53/'Historical population and GDP'!$K50=0,NA(),'4.1 Network size and usage'!AI53/'Historical population and GDP'!$K50*1000)</f>
        <v>#N/A</v>
      </c>
      <c r="AJ53" s="54" t="e">
        <f>IF('4.1 Network size and usage'!AJ53/'Historical population and GDP'!$K50=0,NA(),'4.1 Network size and usage'!AJ53/'Historical population and GDP'!$K50*1000)</f>
        <v>#N/A</v>
      </c>
      <c r="AK53" s="54">
        <f>IF('4.1 Network size and usage'!AK53/'Historical population and GDP'!$K50=0,NA(),'4.1 Network size and usage'!AK53/'Historical population and GDP'!$K50*1000)</f>
        <v>182.96199895887557</v>
      </c>
      <c r="AL53" s="54">
        <f>IF('4.1 Network size and usage'!AL53/'Historical population and GDP'!$K50=0,NA(),'4.1 Network size and usage'!AL53/'Historical population and GDP'!$K50*1000)</f>
        <v>10.009543640465036</v>
      </c>
      <c r="AM53" s="54">
        <f>IF('4.1 Network size and usage'!AM53/'Historical population and GDP'!$K50=0,NA(),'4.1 Network size and usage'!AM53/'Historical population and GDP'!$K50*1000)</f>
        <v>1.7690439007461392</v>
      </c>
      <c r="AN53" s="54" t="e">
        <f>IF('4.1 Network size and usage'!AN53/'Historical population and GDP'!$K50=0,NA(),'4.1 Network size and usage'!AN53/'Historical population and GDP'!$K50*1000)</f>
        <v>#N/A</v>
      </c>
      <c r="AO53" s="50">
        <f>IF('4.1 Network size and usage'!AO53/'Historical population and GDP'!$K50=0,NA(),'4.1 Network size and usage'!AO53/'Historical population and GDP'!$K50*1000)</f>
        <v>2.2852680895366997</v>
      </c>
      <c r="AP53" s="50">
        <f>IF('4.1 Network size and usage'!AP53/'Historical population and GDP'!$K50=0,NA(),'4.1 Network size and usage'!AP53/'Historical population and GDP'!$K50*1000)</f>
        <v>0.15356585111920873</v>
      </c>
      <c r="AQ53" s="50">
        <f>IF('4.1 Network size and usage'!AQ53/'Historical population and GDP'!$K50=0,NA(),'4.1 Network size and usage'!AQ53/'Historical population and GDP'!$K50*1000)</f>
        <v>2.4388339406559081</v>
      </c>
      <c r="AR53" s="54" t="e">
        <f>IF('4.1 Network size and usage'!AR53/'Historical population and GDP'!$K50=0,NA(),'4.1 Network size and usage'!AR53/'Historical population and GDP'!$K50*1000)</f>
        <v>#N/A</v>
      </c>
      <c r="AS53" s="54" t="e">
        <f>IF('4.1 Network size and usage'!AS53/'Historical population and GDP'!$K50=0,NA(),'4.1 Network size and usage'!AS53/'Historical population and GDP'!$K50*1000)</f>
        <v>#N/A</v>
      </c>
      <c r="AT53" s="54">
        <f>IF('4.1 Network size and usage'!AT53/'Historical population and GDP'!$K50=0,NA(),'4.1 Network size and usage'!AT53/'Historical population and GDP'!$K50*1000)</f>
        <v>0.81641506159986121</v>
      </c>
      <c r="AU53" s="54" t="e">
        <f>IF('4.1 Network size and usage'!AU53/'Historical population and GDP'!$K50=0,NA(),'4.1 Network size and usage'!AU53/'Historical population and GDP'!$K50*1000)</f>
        <v>#N/A</v>
      </c>
      <c r="AV53" s="54" t="e">
        <f>IF('4.1 Network size and usage'!AV53/'Historical population and GDP'!$K50=0,NA(),'4.1 Network size and usage'!AV53/'Historical population and GDP'!$K50*1000)</f>
        <v>#N/A</v>
      </c>
      <c r="AX53" s="3"/>
    </row>
    <row r="54" spans="1:50">
      <c r="A54" s="4">
        <f t="shared" si="0"/>
        <v>1916</v>
      </c>
      <c r="B54" s="54" t="e">
        <f>IF('4.1 Network size and usage'!B54/'Historical population and GDP'!$K51=0,NA(),'4.1 Network size and usage'!B54/'Historical population and GDP'!$K51*1000)</f>
        <v>#N/A</v>
      </c>
      <c r="C54" s="54" t="e">
        <f>IF('4.1 Network size and usage'!C54/'Historical population and GDP'!$K51=0,NA(),'4.1 Network size and usage'!C54/'Historical population and GDP'!$K51*1000)</f>
        <v>#N/A</v>
      </c>
      <c r="D54" s="54" t="e">
        <f>IF('4.1 Network size and usage'!D54/'Historical population and GDP'!$K51=0,NA(),'4.1 Network size and usage'!D54/'Historical population and GDP'!$K51*1000)</f>
        <v>#N/A</v>
      </c>
      <c r="E54" s="54" t="e">
        <f>IF('4.1 Network size and usage'!E54/'Historical population and GDP'!$K51=0,NA(),'4.1 Network size and usage'!E54/'Historical population and GDP'!$K51*1000)</f>
        <v>#N/A</v>
      </c>
      <c r="F54" s="54" t="e">
        <f>IF('4.1 Network size and usage'!F54/'Historical population and GDP'!$K51=0,NA(),'4.1 Network size and usage'!F54/'Historical population and GDP'!$K51*1000)</f>
        <v>#N/A</v>
      </c>
      <c r="G54" s="54" t="e">
        <f>IF('4.1 Network size and usage'!G54/'Historical population and GDP'!$K51=0,NA(),'4.1 Network size and usage'!G54/'Historical population and GDP'!$K51*1000)</f>
        <v>#N/A</v>
      </c>
      <c r="H54" s="54" t="e">
        <f>IF('4.1 Network size and usage'!H54/'Historical population and GDP'!$K51=0,NA(),'4.1 Network size and usage'!H54/'Historical population and GDP'!$K51*1000)</f>
        <v>#N/A</v>
      </c>
      <c r="I54" s="54" t="e">
        <f>IF('4.1 Network size and usage'!I54/'Historical population and GDP'!$K51=0,NA(),'4.1 Network size and usage'!I54/'Historical population and GDP'!$K51*1000)</f>
        <v>#N/A</v>
      </c>
      <c r="J54" s="5" t="e">
        <f>IF('4.1 Network size and usage'!J54/'Historical population and GDP'!$K51=0,NA(),'4.1 Network size and usage'!J54/'Historical population and GDP'!$K51*1000000000)</f>
        <v>#N/A</v>
      </c>
      <c r="K54" s="5" t="e">
        <f>IF('4.1 Network size and usage'!K54/'Historical population and GDP'!$K51=0,NA(),'4.1 Network size and usage'!K54/'Historical population and GDP'!$K51*1000000)</f>
        <v>#N/A</v>
      </c>
      <c r="L54" s="54">
        <f>IF('4.1 Network size and usage'!L54/'Historical population and GDP'!$K51=0,NA(),'4.1 Network size and usage'!L54/'Historical population and GDP'!$K51*1000)</f>
        <v>4.1415809424447918</v>
      </c>
      <c r="M54" s="54">
        <f>IF('4.1 Network size and usage'!M54/'Historical population and GDP'!$K51=0,NA(),'4.1 Network size and usage'!M54/'Historical population and GDP'!$K51*1000)</f>
        <v>2.1648408972352633E-2</v>
      </c>
      <c r="N54" s="54" t="e">
        <f>IF('4.1 Network size and usage'!N54/'Historical population and GDP'!$K51=0,NA(),'4.1 Network size and usage'!N54/'Historical population and GDP'!$K51*1000)</f>
        <v>#N/A</v>
      </c>
      <c r="O54" s="54" t="e">
        <f>IF('4.1 Network size and usage'!O54/'Historical population and GDP'!$K51=0,NA(),'4.1 Network size and usage'!O54/'Historical population and GDP'!$K51*1000)</f>
        <v>#N/A</v>
      </c>
      <c r="P54" s="54" t="e">
        <f>IF('4.1 Network size and usage'!P54/'Historical population and GDP'!$K51=0,NA(),'4.1 Network size and usage'!P54/'Historical population and GDP'!$K51*1000)</f>
        <v>#N/A</v>
      </c>
      <c r="Q54" s="54" t="e">
        <f>IF('4.1 Network size and usage'!Q54/'Historical population and GDP'!$K51=0,NA(),'4.1 Network size and usage'!Q54/'Historical population and GDP'!$K51*1000)</f>
        <v>#N/A</v>
      </c>
      <c r="R54" s="55" t="e">
        <f>IF('4.1 Network size and usage'!R54=0,NA(),'5.4 Water and waste'!AB54)</f>
        <v>#N/A</v>
      </c>
      <c r="S54" s="55" t="e">
        <f>IF('4.1 Network size and usage'!S54=0,NA(),'5.4 Water and waste'!AC54)</f>
        <v>#N/A</v>
      </c>
      <c r="T54" s="54">
        <f>IF('4.1 Network size and usage'!T54/'Historical population and GDP'!$K51=0,NA(),'4.1 Network size and usage'!T54/'Historical population and GDP'!$K51*1000)</f>
        <v>19.146416762302206</v>
      </c>
      <c r="U54" s="54">
        <f>IF('4.1 Network size and usage'!U54/'Historical population and GDP'!$K51=0,NA(),'4.1 Network size and usage'!U54/'Historical population and GDP'!$K51*1000)</f>
        <v>51.274560945922445</v>
      </c>
      <c r="V54" s="54" t="e">
        <f>IF('4.1 Network size and usage'!V54/'Historical population and GDP'!$K51=0,NA(),'4.1 Network size and usage'!V54/'Historical population and GDP'!$K51*1000)</f>
        <v>#N/A</v>
      </c>
      <c r="W54" s="54" t="e">
        <f>IF('4.1 Network size and usage'!W54/'Historical population and GDP'!$K51=0,NA(),'4.1 Network size and usage'!W54/'Historical population and GDP'!$K51*1000)</f>
        <v>#N/A</v>
      </c>
      <c r="X54" s="54" t="e">
        <f>IF('4.1 Network size and usage'!X54/'Historical population and GDP'!$K51=0,NA(),'4.1 Network size and usage'!X54/'Historical population and GDP'!$K51*1000)</f>
        <v>#N/A</v>
      </c>
      <c r="Y54" s="54" t="e">
        <f>IF('4.1 Network size and usage'!Y54/'Historical population and GDP'!$K51=0,NA(),'4.1 Network size and usage'!Y54/'Historical population and GDP'!$K51*1000)</f>
        <v>#N/A</v>
      </c>
      <c r="Z54" s="54" t="e">
        <f>IF('4.1 Network size and usage'!Z54/'Historical population and GDP'!$K51=0,NA(),'4.1 Network size and usage'!Z54/'Historical population and GDP'!$K51*1000)</f>
        <v>#N/A</v>
      </c>
      <c r="AA54" s="54" t="e">
        <f>IF('4.1 Network size and usage'!AA54/'Historical population and GDP'!$K51=0,NA(),'4.1 Network size and usage'!AA54/'Historical population and GDP'!$K51*1000)</f>
        <v>#N/A</v>
      </c>
      <c r="AB54" s="54" t="e">
        <f>IF('4.1 Network size and usage'!AB54/'Historical population and GDP'!$K51=0,NA(),'4.1 Network size and usage'!AB54/'Historical population and GDP'!$K51*1000)</f>
        <v>#N/A</v>
      </c>
      <c r="AC54" s="54">
        <f>IF('4.1 Network size and usage'!AC54/'Historical population and GDP'!$K51=0,NA(),'4.1 Network size and usage'!AC54/'Historical population and GDP'!$K51*1000)</f>
        <v>3.3315945053034257</v>
      </c>
      <c r="AD54" s="54" t="e">
        <f>IF('4.1 Network size and usage'!AD54/'Historical population and GDP'!$K51=0,NA(),'4.1 Network size and usage'!AD54/'Historical population and GDP'!$K51*1000)</f>
        <v>#N/A</v>
      </c>
      <c r="AE54" s="54" t="e">
        <f>IF('4.1 Network size and usage'!AE54/'Historical population and GDP'!$K51=0,NA(),'4.1 Network size and usage'!AE54/'Historical population and GDP'!$K51*1000)</f>
        <v>#N/A</v>
      </c>
      <c r="AF54" s="54" t="e">
        <f>IF('4.1 Network size and usage'!AF54/'Historical population and GDP'!$K51=0,NA(),'4.1 Network size and usage'!AF54/'Historical population and GDP'!$K51*1000)</f>
        <v>#N/A</v>
      </c>
      <c r="AG54" s="54" t="e">
        <f>IF('4.1 Network size and usage'!AG54/'Historical population and GDP'!$K51=0,NA(),'4.1 Network size and usage'!AG54/'Historical population and GDP'!$K51*1000)</f>
        <v>#N/A</v>
      </c>
      <c r="AH54" s="54" t="e">
        <f>IF('4.1 Network size and usage'!AH54/'Historical population and GDP'!$K51=0,NA(),'4.1 Network size and usage'!AH54/'Historical population and GDP'!$K51*1000)</f>
        <v>#N/A</v>
      </c>
      <c r="AI54" s="54" t="e">
        <f>IF('4.1 Network size and usage'!AI54/'Historical population and GDP'!$K51=0,NA(),'4.1 Network size and usage'!AI54/'Historical population and GDP'!$K51*1000)</f>
        <v>#N/A</v>
      </c>
      <c r="AJ54" s="54" t="e">
        <f>IF('4.1 Network size and usage'!AJ54/'Historical population and GDP'!$K51=0,NA(),'4.1 Network size and usage'!AJ54/'Historical population and GDP'!$K51*1000)</f>
        <v>#N/A</v>
      </c>
      <c r="AK54" s="54">
        <f>IF('4.1 Network size and usage'!AK54/'Historical population and GDP'!$K51=0,NA(),'4.1 Network size and usage'!AK54/'Historical population and GDP'!$K51*1000)</f>
        <v>186.62058772387411</v>
      </c>
      <c r="AL54" s="54">
        <f>IF('4.1 Network size and usage'!AL54/'Historical population and GDP'!$K51=0,NA(),'4.1 Network size and usage'!AL54/'Historical population and GDP'!$K51*1000)</f>
        <v>10.672926447574335</v>
      </c>
      <c r="AM54" s="54">
        <f>IF('4.1 Network size and usage'!AM54/'Historical population and GDP'!$K51=0,NA(),'4.1 Network size and usage'!AM54/'Historical population and GDP'!$K51*1000)</f>
        <v>1.7257868196835333</v>
      </c>
      <c r="AN54" s="54" t="e">
        <f>IF('4.1 Network size and usage'!AN54/'Historical population and GDP'!$K51=0,NA(),'4.1 Network size and usage'!AN54/'Historical population and GDP'!$K51*1000)</f>
        <v>#N/A</v>
      </c>
      <c r="AO54" s="50">
        <f>IF('4.1 Network size and usage'!AO54/'Historical population and GDP'!$K51=0,NA(),'4.1 Network size and usage'!AO54/'Historical population and GDP'!$K51*1000)</f>
        <v>2.3143801078073376</v>
      </c>
      <c r="AP54" s="50">
        <f>IF('4.1 Network size and usage'!AP54/'Historical population and GDP'!$K51=0,NA(),'4.1 Network size and usage'!AP54/'Historical population and GDP'!$K51*1000)</f>
        <v>0.14084507042253522</v>
      </c>
      <c r="AQ54" s="50">
        <f>IF('4.1 Network size and usage'!AQ54/'Historical population and GDP'!$K51=0,NA(),'4.1 Network size and usage'!AQ54/'Historical population and GDP'!$K51*1000)</f>
        <v>2.4552251782298731</v>
      </c>
      <c r="AR54" s="54" t="e">
        <f>IF('4.1 Network size and usage'!AR54/'Historical population and GDP'!$K51=0,NA(),'4.1 Network size and usage'!AR54/'Historical population and GDP'!$K51*1000)</f>
        <v>#N/A</v>
      </c>
      <c r="AS54" s="54" t="e">
        <f>IF('4.1 Network size and usage'!AS54/'Historical population and GDP'!$K51=0,NA(),'4.1 Network size and usage'!AS54/'Historical population and GDP'!$K51*1000)</f>
        <v>#N/A</v>
      </c>
      <c r="AT54" s="54">
        <f>IF('4.1 Network size and usage'!AT54/'Historical population and GDP'!$K51=0,NA(),'4.1 Network size and usage'!AT54/'Historical population and GDP'!$K51*1000)</f>
        <v>0.72509128847157012</v>
      </c>
      <c r="AU54" s="54" t="e">
        <f>IF('4.1 Network size and usage'!AU54/'Historical population and GDP'!$K51=0,NA(),'4.1 Network size and usage'!AU54/'Historical population and GDP'!$K51*1000)</f>
        <v>#N/A</v>
      </c>
      <c r="AV54" s="54" t="e">
        <f>IF('4.1 Network size and usage'!AV54/'Historical population and GDP'!$K51=0,NA(),'4.1 Network size and usage'!AV54/'Historical population and GDP'!$K51*1000)</f>
        <v>#N/A</v>
      </c>
      <c r="AX54" s="3"/>
    </row>
    <row r="55" spans="1:50">
      <c r="A55" s="4">
        <f t="shared" si="0"/>
        <v>1917</v>
      </c>
      <c r="B55" s="54" t="e">
        <f>IF('4.1 Network size and usage'!B55/'Historical population and GDP'!$K52=0,NA(),'4.1 Network size and usage'!B55/'Historical population and GDP'!$K52*1000)</f>
        <v>#N/A</v>
      </c>
      <c r="C55" s="54" t="e">
        <f>IF('4.1 Network size and usage'!C55/'Historical population and GDP'!$K52=0,NA(),'4.1 Network size and usage'!C55/'Historical population and GDP'!$K52*1000)</f>
        <v>#N/A</v>
      </c>
      <c r="D55" s="54" t="e">
        <f>IF('4.1 Network size and usage'!D55/'Historical population and GDP'!$K52=0,NA(),'4.1 Network size and usage'!D55/'Historical population and GDP'!$K52*1000)</f>
        <v>#N/A</v>
      </c>
      <c r="E55" s="54" t="e">
        <f>IF('4.1 Network size and usage'!E55/'Historical population and GDP'!$K52=0,NA(),'4.1 Network size and usage'!E55/'Historical population and GDP'!$K52*1000)</f>
        <v>#N/A</v>
      </c>
      <c r="F55" s="54" t="e">
        <f>IF('4.1 Network size and usage'!F55/'Historical population and GDP'!$K52=0,NA(),'4.1 Network size and usage'!F55/'Historical population and GDP'!$K52*1000)</f>
        <v>#N/A</v>
      </c>
      <c r="G55" s="54" t="e">
        <f>IF('4.1 Network size and usage'!G55/'Historical population and GDP'!$K52=0,NA(),'4.1 Network size and usage'!G55/'Historical population and GDP'!$K52*1000)</f>
        <v>#N/A</v>
      </c>
      <c r="H55" s="54" t="e">
        <f>IF('4.1 Network size and usage'!H55/'Historical population and GDP'!$K52=0,NA(),'4.1 Network size and usage'!H55/'Historical population and GDP'!$K52*1000)</f>
        <v>#N/A</v>
      </c>
      <c r="I55" s="54" t="e">
        <f>IF('4.1 Network size and usage'!I55/'Historical population and GDP'!$K52=0,NA(),'4.1 Network size and usage'!I55/'Historical population and GDP'!$K52*1000)</f>
        <v>#N/A</v>
      </c>
      <c r="J55" s="5" t="e">
        <f>IF('4.1 Network size and usage'!J55/'Historical population and GDP'!$K52=0,NA(),'4.1 Network size and usage'!J55/'Historical population and GDP'!$K52*1000000000)</f>
        <v>#N/A</v>
      </c>
      <c r="K55" s="5" t="e">
        <f>IF('4.1 Network size and usage'!K55/'Historical population and GDP'!$K52=0,NA(),'4.1 Network size and usage'!K55/'Historical population and GDP'!$K52*1000000)</f>
        <v>#N/A</v>
      </c>
      <c r="L55" s="54">
        <f>IF('4.1 Network size and usage'!L55/'Historical population and GDP'!$K52=0,NA(),'4.1 Network size and usage'!L55/'Historical population and GDP'!$K52*1000)</f>
        <v>4.1516876416245418</v>
      </c>
      <c r="M55" s="54">
        <f>IF('4.1 Network size and usage'!M55/'Historical population and GDP'!$K52=0,NA(),'4.1 Network size and usage'!M55/'Historical population and GDP'!$K52*1000)</f>
        <v>2.3357155307652085E-2</v>
      </c>
      <c r="N55" s="54" t="e">
        <f>IF('4.1 Network size and usage'!N55/'Historical population and GDP'!$K52=0,NA(),'4.1 Network size and usage'!N55/'Historical population and GDP'!$K52*1000)</f>
        <v>#N/A</v>
      </c>
      <c r="O55" s="54" t="e">
        <f>IF('4.1 Network size and usage'!O55/'Historical population and GDP'!$K52=0,NA(),'4.1 Network size and usage'!O55/'Historical population and GDP'!$K52*1000)</f>
        <v>#N/A</v>
      </c>
      <c r="P55" s="54" t="e">
        <f>IF('4.1 Network size and usage'!P55/'Historical population and GDP'!$K52=0,NA(),'4.1 Network size and usage'!P55/'Historical population and GDP'!$K52*1000)</f>
        <v>#N/A</v>
      </c>
      <c r="Q55" s="54" t="e">
        <f>IF('4.1 Network size and usage'!Q55/'Historical population and GDP'!$K52=0,NA(),'4.1 Network size and usage'!Q55/'Historical population and GDP'!$K52*1000)</f>
        <v>#N/A</v>
      </c>
      <c r="R55" s="55" t="e">
        <f>IF('4.1 Network size and usage'!R55=0,NA(),'5.4 Water and waste'!AB55)</f>
        <v>#N/A</v>
      </c>
      <c r="S55" s="55" t="e">
        <f>IF('4.1 Network size and usage'!S55=0,NA(),'5.4 Water and waste'!AC55)</f>
        <v>#N/A</v>
      </c>
      <c r="T55" s="54">
        <f>IF('4.1 Network size and usage'!T55/'Historical population and GDP'!$K52=0,NA(),'4.1 Network size and usage'!T55/'Historical population and GDP'!$K52*1000)</f>
        <v>19.490490360815759</v>
      </c>
      <c r="U55" s="54">
        <f>IF('4.1 Network size and usage'!U55/'Historical population and GDP'!$K52=0,NA(),'4.1 Network size and usage'!U55/'Historical population and GDP'!$K52*1000)</f>
        <v>54.491023182848181</v>
      </c>
      <c r="V55" s="54" t="e">
        <f>IF('4.1 Network size and usage'!V55/'Historical population and GDP'!$K52=0,NA(),'4.1 Network size and usage'!V55/'Historical population and GDP'!$K52*1000)</f>
        <v>#N/A</v>
      </c>
      <c r="W55" s="54" t="e">
        <f>IF('4.1 Network size and usage'!W55/'Historical population and GDP'!$K52=0,NA(),'4.1 Network size and usage'!W55/'Historical population and GDP'!$K52*1000)</f>
        <v>#N/A</v>
      </c>
      <c r="X55" s="54" t="e">
        <f>IF('4.1 Network size and usage'!X55/'Historical population and GDP'!$K52=0,NA(),'4.1 Network size and usage'!X55/'Historical population and GDP'!$K52*1000)</f>
        <v>#N/A</v>
      </c>
      <c r="Y55" s="54" t="e">
        <f>IF('4.1 Network size and usage'!Y55/'Historical population and GDP'!$K52=0,NA(),'4.1 Network size and usage'!Y55/'Historical population and GDP'!$K52*1000)</f>
        <v>#N/A</v>
      </c>
      <c r="Z55" s="54" t="e">
        <f>IF('4.1 Network size and usage'!Z55/'Historical population and GDP'!$K52=0,NA(),'4.1 Network size and usage'!Z55/'Historical population and GDP'!$K52*1000)</f>
        <v>#N/A</v>
      </c>
      <c r="AA55" s="54" t="e">
        <f>IF('4.1 Network size and usage'!AA55/'Historical population and GDP'!$K52=0,NA(),'4.1 Network size and usage'!AA55/'Historical population and GDP'!$K52*1000)</f>
        <v>#N/A</v>
      </c>
      <c r="AB55" s="54" t="e">
        <f>IF('4.1 Network size and usage'!AB55/'Historical population and GDP'!$K52=0,NA(),'4.1 Network size and usage'!AB55/'Historical population and GDP'!$K52*1000)</f>
        <v>#N/A</v>
      </c>
      <c r="AC55" s="54">
        <f>IF('4.1 Network size and usage'!AC55/'Historical population and GDP'!$K52=0,NA(),'4.1 Network size and usage'!AC55/'Historical population and GDP'!$K52*1000)</f>
        <v>3.5515077566672475</v>
      </c>
      <c r="AD55" s="54" t="e">
        <f>IF('4.1 Network size and usage'!AD55/'Historical population and GDP'!$K52=0,NA(),'4.1 Network size and usage'!AD55/'Historical population and GDP'!$K52*1000)</f>
        <v>#N/A</v>
      </c>
      <c r="AE55" s="54" t="e">
        <f>IF('4.1 Network size and usage'!AE55/'Historical population and GDP'!$K52=0,NA(),'4.1 Network size and usage'!AE55/'Historical population and GDP'!$K52*1000)</f>
        <v>#N/A</v>
      </c>
      <c r="AF55" s="54" t="e">
        <f>IF('4.1 Network size and usage'!AF55/'Historical population and GDP'!$K52=0,NA(),'4.1 Network size and usage'!AF55/'Historical population and GDP'!$K52*1000)</f>
        <v>#N/A</v>
      </c>
      <c r="AG55" s="54" t="e">
        <f>IF('4.1 Network size and usage'!AG55/'Historical population and GDP'!$K52=0,NA(),'4.1 Network size and usage'!AG55/'Historical population and GDP'!$K52*1000)</f>
        <v>#N/A</v>
      </c>
      <c r="AH55" s="54" t="e">
        <f>IF('4.1 Network size and usage'!AH55/'Historical population and GDP'!$K52=0,NA(),'4.1 Network size and usage'!AH55/'Historical population and GDP'!$K52*1000)</f>
        <v>#N/A</v>
      </c>
      <c r="AI55" s="54" t="e">
        <f>IF('4.1 Network size and usage'!AI55/'Historical population and GDP'!$K52=0,NA(),'4.1 Network size and usage'!AI55/'Historical population and GDP'!$K52*1000)</f>
        <v>#N/A</v>
      </c>
      <c r="AJ55" s="54" t="e">
        <f>IF('4.1 Network size and usage'!AJ55/'Historical population and GDP'!$K52=0,NA(),'4.1 Network size and usage'!AJ55/'Historical population and GDP'!$K52*1000)</f>
        <v>#N/A</v>
      </c>
      <c r="AK55" s="54">
        <f>IF('4.1 Network size and usage'!AK55/'Historical population and GDP'!$K52=0,NA(),'4.1 Network size and usage'!AK55/'Historical population and GDP'!$K52*1000)</f>
        <v>190.89419557259893</v>
      </c>
      <c r="AL55" s="54">
        <f>IF('4.1 Network size and usage'!AL55/'Historical population and GDP'!$K52=0,NA(),'4.1 Network size and usage'!AL55/'Historical population and GDP'!$K52*1000)</f>
        <v>11.611469409098833</v>
      </c>
      <c r="AM55" s="54">
        <f>IF('4.1 Network size and usage'!AM55/'Historical population and GDP'!$K52=0,NA(),'4.1 Network size and usage'!AM55/'Historical population and GDP'!$K52*1000)</f>
        <v>1.7230259717622451</v>
      </c>
      <c r="AN55" s="54" t="e">
        <f>IF('4.1 Network size and usage'!AN55/'Historical population and GDP'!$K52=0,NA(),'4.1 Network size and usage'!AN55/'Historical population and GDP'!$K52*1000)</f>
        <v>#N/A</v>
      </c>
      <c r="AO55" s="50">
        <f>IF('4.1 Network size and usage'!AO55/'Historical population and GDP'!$K52=0,NA(),'4.1 Network size and usage'!AO55/'Historical population and GDP'!$K52*1000)</f>
        <v>2.3409447446400558</v>
      </c>
      <c r="AP55" s="50">
        <f>IF('4.1 Network size and usage'!AP55/'Historical population and GDP'!$K52=0,NA(),'4.1 Network size and usage'!AP55/'Historical population and GDP'!$K52*1000)</f>
        <v>0.14554645284992154</v>
      </c>
      <c r="AQ55" s="50">
        <f>IF('4.1 Network size and usage'!AQ55/'Historical population and GDP'!$K52=0,NA(),'4.1 Network size and usage'!AQ55/'Historical population and GDP'!$K52*1000)</f>
        <v>2.4864911974899773</v>
      </c>
      <c r="AR55" s="54" t="e">
        <f>IF('4.1 Network size and usage'!AR55/'Historical population and GDP'!$K52=0,NA(),'4.1 Network size and usage'!AR55/'Historical population and GDP'!$K52*1000)</f>
        <v>#N/A</v>
      </c>
      <c r="AS55" s="54" t="e">
        <f>IF('4.1 Network size and usage'!AS55/'Historical population and GDP'!$K52=0,NA(),'4.1 Network size and usage'!AS55/'Historical population and GDP'!$K52*1000)</f>
        <v>#N/A</v>
      </c>
      <c r="AT55" s="54">
        <f>IF('4.1 Network size and usage'!AT55/'Historical population and GDP'!$K52=0,NA(),'4.1 Network size and usage'!AT55/'Historical population and GDP'!$K52*1000)</f>
        <v>0.83144500610074956</v>
      </c>
      <c r="AU55" s="54" t="e">
        <f>IF('4.1 Network size and usage'!AU55/'Historical population and GDP'!$K52=0,NA(),'4.1 Network size and usage'!AU55/'Historical population and GDP'!$K52*1000)</f>
        <v>#N/A</v>
      </c>
      <c r="AV55" s="54" t="e">
        <f>IF('4.1 Network size and usage'!AV55/'Historical population and GDP'!$K52=0,NA(),'4.1 Network size and usage'!AV55/'Historical population and GDP'!$K52*1000)</f>
        <v>#N/A</v>
      </c>
      <c r="AX55" s="3"/>
    </row>
    <row r="56" spans="1:50">
      <c r="A56" s="4">
        <f t="shared" si="0"/>
        <v>1918</v>
      </c>
      <c r="B56" s="54" t="e">
        <f>IF('4.1 Network size and usage'!B56/'Historical population and GDP'!$K53=0,NA(),'4.1 Network size and usage'!B56/'Historical population and GDP'!$K53*1000)</f>
        <v>#N/A</v>
      </c>
      <c r="C56" s="54" t="e">
        <f>IF('4.1 Network size and usage'!C56/'Historical population and GDP'!$K53=0,NA(),'4.1 Network size and usage'!C56/'Historical population and GDP'!$K53*1000)</f>
        <v>#N/A</v>
      </c>
      <c r="D56" s="54" t="e">
        <f>IF('4.1 Network size and usage'!D56/'Historical population and GDP'!$K53=0,NA(),'4.1 Network size and usage'!D56/'Historical population and GDP'!$K53*1000)</f>
        <v>#N/A</v>
      </c>
      <c r="E56" s="54" t="e">
        <f>IF('4.1 Network size and usage'!E56/'Historical population and GDP'!$K53=0,NA(),'4.1 Network size and usage'!E56/'Historical population and GDP'!$K53*1000)</f>
        <v>#N/A</v>
      </c>
      <c r="F56" s="54" t="e">
        <f>IF('4.1 Network size and usage'!F56/'Historical population and GDP'!$K53=0,NA(),'4.1 Network size and usage'!F56/'Historical population and GDP'!$K53*1000)</f>
        <v>#N/A</v>
      </c>
      <c r="G56" s="54" t="e">
        <f>IF('4.1 Network size and usage'!G56/'Historical population and GDP'!$K53=0,NA(),'4.1 Network size and usage'!G56/'Historical population and GDP'!$K53*1000)</f>
        <v>#N/A</v>
      </c>
      <c r="H56" s="54" t="e">
        <f>IF('4.1 Network size and usage'!H56/'Historical population and GDP'!$K53=0,NA(),'4.1 Network size and usage'!H56/'Historical population and GDP'!$K53*1000)</f>
        <v>#N/A</v>
      </c>
      <c r="I56" s="54" t="e">
        <f>IF('4.1 Network size and usage'!I56/'Historical population and GDP'!$K53=0,NA(),'4.1 Network size and usage'!I56/'Historical population and GDP'!$K53*1000)</f>
        <v>#N/A</v>
      </c>
      <c r="J56" s="5" t="e">
        <f>IF('4.1 Network size and usage'!J56/'Historical population and GDP'!$K53=0,NA(),'4.1 Network size and usage'!J56/'Historical population and GDP'!$K53*1000000000)</f>
        <v>#N/A</v>
      </c>
      <c r="K56" s="5" t="e">
        <f>IF('4.1 Network size and usage'!K56/'Historical population and GDP'!$K53=0,NA(),'4.1 Network size and usage'!K56/'Historical population and GDP'!$K53*1000000)</f>
        <v>#N/A</v>
      </c>
      <c r="L56" s="54">
        <f>IF('4.1 Network size and usage'!L56/'Historical population and GDP'!$K53=0,NA(),'4.1 Network size and usage'!L56/'Historical population and GDP'!$K53*1000)</f>
        <v>4.1591871340989552</v>
      </c>
      <c r="M56" s="54">
        <f>IF('4.1 Network size and usage'!M56/'Historical population and GDP'!$K53=0,NA(),'4.1 Network size and usage'!M56/'Historical population and GDP'!$K53*1000)</f>
        <v>2.3573093860633797E-2</v>
      </c>
      <c r="N56" s="54" t="e">
        <f>IF('4.1 Network size and usage'!N56/'Historical population and GDP'!$K53=0,NA(),'4.1 Network size and usage'!N56/'Historical population and GDP'!$K53*1000)</f>
        <v>#N/A</v>
      </c>
      <c r="O56" s="54" t="e">
        <f>IF('4.1 Network size and usage'!O56/'Historical population and GDP'!$K53=0,NA(),'4.1 Network size and usage'!O56/'Historical population and GDP'!$K53*1000)</f>
        <v>#N/A</v>
      </c>
      <c r="P56" s="54" t="e">
        <f>IF('4.1 Network size and usage'!P56/'Historical population and GDP'!$K53=0,NA(),'4.1 Network size and usage'!P56/'Historical population and GDP'!$K53*1000)</f>
        <v>#N/A</v>
      </c>
      <c r="Q56" s="54" t="e">
        <f>IF('4.1 Network size and usage'!Q56/'Historical population and GDP'!$K53=0,NA(),'4.1 Network size and usage'!Q56/'Historical population and GDP'!$K53*1000)</f>
        <v>#N/A</v>
      </c>
      <c r="R56" s="55" t="e">
        <f>IF('4.1 Network size and usage'!R56=0,NA(),'5.4 Water and waste'!AB56)</f>
        <v>#N/A</v>
      </c>
      <c r="S56" s="55" t="e">
        <f>IF('4.1 Network size and usage'!S56=0,NA(),'5.4 Water and waste'!AC56)</f>
        <v>#N/A</v>
      </c>
      <c r="T56" s="54">
        <f>IF('4.1 Network size and usage'!T56/'Historical population and GDP'!$K53=0,NA(),'4.1 Network size and usage'!T56/'Historical population and GDP'!$K53*1000)</f>
        <v>19.019978050254728</v>
      </c>
      <c r="U56" s="54">
        <f>IF('4.1 Network size and usage'!U56/'Historical population and GDP'!$K53=0,NA(),'4.1 Network size and usage'!U56/'Historical population and GDP'!$K53*1000)</f>
        <v>58.512218288576122</v>
      </c>
      <c r="V56" s="54" t="e">
        <f>IF('4.1 Network size and usage'!V56/'Historical population and GDP'!$K53=0,NA(),'4.1 Network size and usage'!V56/'Historical population and GDP'!$K53*1000)</f>
        <v>#N/A</v>
      </c>
      <c r="W56" s="54" t="e">
        <f>IF('4.1 Network size and usage'!W56/'Historical population and GDP'!$K53=0,NA(),'4.1 Network size and usage'!W56/'Historical population and GDP'!$K53*1000)</f>
        <v>#N/A</v>
      </c>
      <c r="X56" s="54" t="e">
        <f>IF('4.1 Network size and usage'!X56/'Historical population and GDP'!$K53=0,NA(),'4.1 Network size and usage'!X56/'Historical population and GDP'!$K53*1000)</f>
        <v>#N/A</v>
      </c>
      <c r="Y56" s="54" t="e">
        <f>IF('4.1 Network size and usage'!Y56/'Historical population and GDP'!$K53=0,NA(),'4.1 Network size and usage'!Y56/'Historical population and GDP'!$K53*1000)</f>
        <v>#N/A</v>
      </c>
      <c r="Z56" s="54" t="e">
        <f>IF('4.1 Network size and usage'!Z56/'Historical population and GDP'!$K53=0,NA(),'4.1 Network size and usage'!Z56/'Historical population and GDP'!$K53*1000)</f>
        <v>#N/A</v>
      </c>
      <c r="AA56" s="54" t="e">
        <f>IF('4.1 Network size and usage'!AA56/'Historical population and GDP'!$K53=0,NA(),'4.1 Network size and usage'!AA56/'Historical population and GDP'!$K53*1000)</f>
        <v>#N/A</v>
      </c>
      <c r="AB56" s="54" t="e">
        <f>IF('4.1 Network size and usage'!AB56/'Historical population and GDP'!$K53=0,NA(),'4.1 Network size and usage'!AB56/'Historical population and GDP'!$K53*1000)</f>
        <v>#N/A</v>
      </c>
      <c r="AC56" s="54">
        <f>IF('4.1 Network size and usage'!AC56/'Historical population and GDP'!$K53=0,NA(),'4.1 Network size and usage'!AC56/'Historical population and GDP'!$K53*1000)</f>
        <v>3.6188584750885071</v>
      </c>
      <c r="AD56" s="54" t="e">
        <f>IF('4.1 Network size and usage'!AD56/'Historical population and GDP'!$K53=0,NA(),'4.1 Network size and usage'!AD56/'Historical population and GDP'!$K53*1000)</f>
        <v>#N/A</v>
      </c>
      <c r="AE56" s="54" t="e">
        <f>IF('4.1 Network size and usage'!AE56/'Historical population and GDP'!$K53=0,NA(),'4.1 Network size and usage'!AE56/'Historical population and GDP'!$K53*1000)</f>
        <v>#N/A</v>
      </c>
      <c r="AF56" s="54" t="e">
        <f>IF('4.1 Network size and usage'!AF56/'Historical population and GDP'!$K53=0,NA(),'4.1 Network size and usage'!AF56/'Historical population and GDP'!$K53*1000)</f>
        <v>#N/A</v>
      </c>
      <c r="AG56" s="54" t="e">
        <f>IF('4.1 Network size and usage'!AG56/'Historical population and GDP'!$K53=0,NA(),'4.1 Network size and usage'!AG56/'Historical population and GDP'!$K53*1000)</f>
        <v>#N/A</v>
      </c>
      <c r="AH56" s="54" t="e">
        <f>IF('4.1 Network size and usage'!AH56/'Historical population and GDP'!$K53=0,NA(),'4.1 Network size and usage'!AH56/'Historical population and GDP'!$K53*1000)</f>
        <v>#N/A</v>
      </c>
      <c r="AI56" s="54" t="e">
        <f>IF('4.1 Network size and usage'!AI56/'Historical population and GDP'!$K53=0,NA(),'4.1 Network size and usage'!AI56/'Historical population and GDP'!$K53*1000)</f>
        <v>#N/A</v>
      </c>
      <c r="AJ56" s="54" t="e">
        <f>IF('4.1 Network size and usage'!AJ56/'Historical population and GDP'!$K53=0,NA(),'4.1 Network size and usage'!AJ56/'Historical population and GDP'!$K53*1000)</f>
        <v>#N/A</v>
      </c>
      <c r="AK56" s="54">
        <f>IF('4.1 Network size and usage'!AK56/'Historical population and GDP'!$K53=0,NA(),'4.1 Network size and usage'!AK56/'Historical population and GDP'!$K53*1000)</f>
        <v>193.51955789655469</v>
      </c>
      <c r="AL56" s="54">
        <f>IF('4.1 Network size and usage'!AL56/'Historical population and GDP'!$K53=0,NA(),'4.1 Network size and usage'!AL56/'Historical population and GDP'!$K53*1000)</f>
        <v>12.762283049822985</v>
      </c>
      <c r="AM56" s="54">
        <f>IF('4.1 Network size and usage'!AM56/'Historical population and GDP'!$K53=0,NA(),'4.1 Network size and usage'!AM56/'Historical population and GDP'!$K53*1000)</f>
        <v>1.9221138070978325</v>
      </c>
      <c r="AN56" s="54" t="e">
        <f>IF('4.1 Network size and usage'!AN56/'Historical population and GDP'!$K53=0,NA(),'4.1 Network size and usage'!AN56/'Historical population and GDP'!$K53*1000)</f>
        <v>#N/A</v>
      </c>
      <c r="AO56" s="50">
        <f>IF('4.1 Network size and usage'!AO56/'Historical population and GDP'!$K53=0,NA(),'4.1 Network size and usage'!AO56/'Historical population and GDP'!$K53*1000)</f>
        <v>2.3253605042742422</v>
      </c>
      <c r="AP56" s="50">
        <f>IF('4.1 Network size and usage'!AP56/'Historical population and GDP'!$K53=0,NA(),'4.1 Network size and usage'!AP56/'Historical population and GDP'!$K53*1000)</f>
        <v>0.1139797944909766</v>
      </c>
      <c r="AQ56" s="50">
        <f>IF('4.1 Network size and usage'!AQ56/'Historical population and GDP'!$K53=0,NA(),'4.1 Network size and usage'!AQ56/'Historical population and GDP'!$K53*1000)</f>
        <v>2.4393402987652193</v>
      </c>
      <c r="AR56" s="54" t="e">
        <f>IF('4.1 Network size and usage'!AR56/'Historical population and GDP'!$K53=0,NA(),'4.1 Network size and usage'!AR56/'Historical population and GDP'!$K53*1000)</f>
        <v>#N/A</v>
      </c>
      <c r="AS56" s="54" t="e">
        <f>IF('4.1 Network size and usage'!AS56/'Historical population and GDP'!$K53=0,NA(),'4.1 Network size and usage'!AS56/'Historical population and GDP'!$K53*1000)</f>
        <v>#N/A</v>
      </c>
      <c r="AT56" s="54">
        <f>IF('4.1 Network size and usage'!AT56/'Historical population and GDP'!$K53=0,NA(),'4.1 Network size and usage'!AT56/'Historical population and GDP'!$K53*1000)</f>
        <v>0.86780070805629905</v>
      </c>
      <c r="AU56" s="54" t="e">
        <f>IF('4.1 Network size and usage'!AU56/'Historical population and GDP'!$K53=0,NA(),'4.1 Network size and usage'!AU56/'Historical population and GDP'!$K53*1000)</f>
        <v>#N/A</v>
      </c>
      <c r="AV56" s="54" t="e">
        <f>IF('4.1 Network size and usage'!AV56/'Historical population and GDP'!$K53=0,NA(),'4.1 Network size and usage'!AV56/'Historical population and GDP'!$K53*1000)</f>
        <v>#N/A</v>
      </c>
      <c r="AX56" s="3"/>
    </row>
    <row r="57" spans="1:50">
      <c r="A57" s="4">
        <f t="shared" si="0"/>
        <v>1919</v>
      </c>
      <c r="B57" s="54" t="e">
        <f>IF('4.1 Network size and usage'!B57/'Historical population and GDP'!$K54=0,NA(),'4.1 Network size and usage'!B57/'Historical population and GDP'!$K54*1000)</f>
        <v>#N/A</v>
      </c>
      <c r="C57" s="54" t="e">
        <f>IF('4.1 Network size and usage'!C57/'Historical population and GDP'!$K54=0,NA(),'4.1 Network size and usage'!C57/'Historical population and GDP'!$K54*1000)</f>
        <v>#N/A</v>
      </c>
      <c r="D57" s="54" t="e">
        <f>IF('4.1 Network size and usage'!D57/'Historical population and GDP'!$K54=0,NA(),'4.1 Network size and usage'!D57/'Historical population and GDP'!$K54*1000)</f>
        <v>#N/A</v>
      </c>
      <c r="E57" s="54" t="e">
        <f>IF('4.1 Network size and usage'!E57/'Historical population and GDP'!$K54=0,NA(),'4.1 Network size and usage'!E57/'Historical population and GDP'!$K54*1000)</f>
        <v>#N/A</v>
      </c>
      <c r="F57" s="54" t="e">
        <f>IF('4.1 Network size and usage'!F57/'Historical population and GDP'!$K54=0,NA(),'4.1 Network size and usage'!F57/'Historical population and GDP'!$K54*1000)</f>
        <v>#N/A</v>
      </c>
      <c r="G57" s="54" t="e">
        <f>IF('4.1 Network size and usage'!G57/'Historical population and GDP'!$K54=0,NA(),'4.1 Network size and usage'!G57/'Historical population and GDP'!$K54*1000)</f>
        <v>#N/A</v>
      </c>
      <c r="H57" s="54" t="e">
        <f>IF('4.1 Network size and usage'!H57/'Historical population and GDP'!$K54=0,NA(),'4.1 Network size and usage'!H57/'Historical population and GDP'!$K54*1000)</f>
        <v>#N/A</v>
      </c>
      <c r="I57" s="54" t="e">
        <f>IF('4.1 Network size and usage'!I57/'Historical population and GDP'!$K54=0,NA(),'4.1 Network size and usage'!I57/'Historical population and GDP'!$K54*1000)</f>
        <v>#N/A</v>
      </c>
      <c r="J57" s="5" t="e">
        <f>IF('4.1 Network size and usage'!J57/'Historical population and GDP'!$K54=0,NA(),'4.1 Network size and usage'!J57/'Historical population and GDP'!$K54*1000000000)</f>
        <v>#N/A</v>
      </c>
      <c r="K57" s="5" t="e">
        <f>IF('4.1 Network size and usage'!K57/'Historical population and GDP'!$K54=0,NA(),'4.1 Network size and usage'!K57/'Historical population and GDP'!$K54*1000000)</f>
        <v>#N/A</v>
      </c>
      <c r="L57" s="54">
        <f>IF('4.1 Network size and usage'!L57/'Historical population and GDP'!$K54=0,NA(),'4.1 Network size and usage'!L57/'Historical population and GDP'!$K54*1000)</f>
        <v>3.9118816981747062</v>
      </c>
      <c r="M57" s="54">
        <f>IF('4.1 Network size and usage'!M57/'Historical population and GDP'!$K54=0,NA(),'4.1 Network size and usage'!M57/'Historical population and GDP'!$K54*1000)</f>
        <v>2.403846153846154E-2</v>
      </c>
      <c r="N57" s="54" t="e">
        <f>IF('4.1 Network size and usage'!N57/'Historical population and GDP'!$K54=0,NA(),'4.1 Network size and usage'!N57/'Historical population and GDP'!$K54*1000)</f>
        <v>#N/A</v>
      </c>
      <c r="O57" s="54" t="e">
        <f>IF('4.1 Network size and usage'!O57/'Historical population and GDP'!$K54=0,NA(),'4.1 Network size and usage'!O57/'Historical population and GDP'!$K54*1000)</f>
        <v>#N/A</v>
      </c>
      <c r="P57" s="54" t="e">
        <f>IF('4.1 Network size and usage'!P57/'Historical population and GDP'!$K54=0,NA(),'4.1 Network size and usage'!P57/'Historical population and GDP'!$K54*1000)</f>
        <v>#N/A</v>
      </c>
      <c r="Q57" s="54" t="e">
        <f>IF('4.1 Network size and usage'!Q57/'Historical population and GDP'!$K54=0,NA(),'4.1 Network size and usage'!Q57/'Historical population and GDP'!$K54*1000)</f>
        <v>#N/A</v>
      </c>
      <c r="R57" s="55" t="e">
        <f>IF('4.1 Network size and usage'!R57=0,NA(),'5.4 Water and waste'!AB57)</f>
        <v>#N/A</v>
      </c>
      <c r="S57" s="55" t="e">
        <f>IF('4.1 Network size and usage'!S57=0,NA(),'5.4 Water and waste'!AC57)</f>
        <v>#N/A</v>
      </c>
      <c r="T57" s="54">
        <f>IF('4.1 Network size and usage'!T57/'Historical population and GDP'!$K54=0,NA(),'4.1 Network size and usage'!T57/'Historical population and GDP'!$K54*1000)</f>
        <v>18.114254742503256</v>
      </c>
      <c r="U57" s="54">
        <f>IF('4.1 Network size and usage'!U57/'Historical population and GDP'!$K54=0,NA(),'4.1 Network size and usage'!U57/'Historical population and GDP'!$K54*1000)</f>
        <v>59.1272816166884</v>
      </c>
      <c r="V57" s="54" t="e">
        <f>IF('4.1 Network size and usage'!V57/'Historical population and GDP'!$K54=0,NA(),'4.1 Network size and usage'!V57/'Historical population and GDP'!$K54*1000)</f>
        <v>#N/A</v>
      </c>
      <c r="W57" s="54" t="e">
        <f>IF('4.1 Network size and usage'!W57/'Historical population and GDP'!$K54=0,NA(),'4.1 Network size and usage'!W57/'Historical population and GDP'!$K54*1000)</f>
        <v>#N/A</v>
      </c>
      <c r="X57" s="54" t="e">
        <f>IF('4.1 Network size and usage'!X57/'Historical population and GDP'!$K54=0,NA(),'4.1 Network size and usage'!X57/'Historical population and GDP'!$K54*1000)</f>
        <v>#N/A</v>
      </c>
      <c r="Y57" s="54" t="e">
        <f>IF('4.1 Network size and usage'!Y57/'Historical population and GDP'!$K54=0,NA(),'4.1 Network size and usage'!Y57/'Historical population and GDP'!$K54*1000)</f>
        <v>#N/A</v>
      </c>
      <c r="Z57" s="54" t="e">
        <f>IF('4.1 Network size and usage'!Z57/'Historical population and GDP'!$K54=0,NA(),'4.1 Network size and usage'!Z57/'Historical population and GDP'!$K54*1000)</f>
        <v>#N/A</v>
      </c>
      <c r="AA57" s="54" t="e">
        <f>IF('4.1 Network size and usage'!AA57/'Historical population and GDP'!$K54=0,NA(),'4.1 Network size and usage'!AA57/'Historical population and GDP'!$K54*1000)</f>
        <v>#N/A</v>
      </c>
      <c r="AB57" s="54" t="e">
        <f>IF('4.1 Network size and usage'!AB57/'Historical population and GDP'!$K54=0,NA(),'4.1 Network size and usage'!AB57/'Historical population and GDP'!$K54*1000)</f>
        <v>#N/A</v>
      </c>
      <c r="AC57" s="54">
        <f>IF('4.1 Network size and usage'!AC57/'Historical population and GDP'!$K54=0,NA(),'4.1 Network size and usage'!AC57/'Historical population and GDP'!$K54*1000)</f>
        <v>3.7614080834419816</v>
      </c>
      <c r="AD57" s="54" t="e">
        <f>IF('4.1 Network size and usage'!AD57/'Historical population and GDP'!$K54=0,NA(),'4.1 Network size and usage'!AD57/'Historical population and GDP'!$K54*1000)</f>
        <v>#N/A</v>
      </c>
      <c r="AE57" s="54" t="e">
        <f>IF('4.1 Network size and usage'!AE57/'Historical population and GDP'!$K54=0,NA(),'4.1 Network size and usage'!AE57/'Historical population and GDP'!$K54*1000)</f>
        <v>#N/A</v>
      </c>
      <c r="AF57" s="54" t="e">
        <f>IF('4.1 Network size and usage'!AF57/'Historical population and GDP'!$K54=0,NA(),'4.1 Network size and usage'!AF57/'Historical population and GDP'!$K54*1000)</f>
        <v>#N/A</v>
      </c>
      <c r="AG57" s="54" t="e">
        <f>IF('4.1 Network size and usage'!AG57/'Historical population and GDP'!$K54=0,NA(),'4.1 Network size and usage'!AG57/'Historical population and GDP'!$K54*1000)</f>
        <v>#N/A</v>
      </c>
      <c r="AH57" s="54" t="e">
        <f>IF('4.1 Network size and usage'!AH57/'Historical population and GDP'!$K54=0,NA(),'4.1 Network size and usage'!AH57/'Historical population and GDP'!$K54*1000)</f>
        <v>#N/A</v>
      </c>
      <c r="AI57" s="54" t="e">
        <f>IF('4.1 Network size and usage'!AI57/'Historical population and GDP'!$K54=0,NA(),'4.1 Network size and usage'!AI57/'Historical population and GDP'!$K54*1000)</f>
        <v>#N/A</v>
      </c>
      <c r="AJ57" s="54" t="e">
        <f>IF('4.1 Network size and usage'!AJ57/'Historical population and GDP'!$K54=0,NA(),'4.1 Network size and usage'!AJ57/'Historical population and GDP'!$K54*1000)</f>
        <v>#N/A</v>
      </c>
      <c r="AK57" s="54">
        <f>IF('4.1 Network size and usage'!AK57/'Historical population and GDP'!$K54=0,NA(),'4.1 Network size and usage'!AK57/'Historical population and GDP'!$K54*1000)</f>
        <v>179.33099739243806</v>
      </c>
      <c r="AL57" s="54">
        <f>IF('4.1 Network size and usage'!AL57/'Historical population and GDP'!$K54=0,NA(),'4.1 Network size and usage'!AL57/'Historical population and GDP'!$K54*1000)</f>
        <v>12.752607561929596</v>
      </c>
      <c r="AM57" s="54">
        <f>IF('4.1 Network size and usage'!AM57/'Historical population and GDP'!$K54=0,NA(),'4.1 Network size and usage'!AM57/'Historical population and GDP'!$K54*1000)</f>
        <v>2.4934810951760102</v>
      </c>
      <c r="AN57" s="54" t="e">
        <f>IF('4.1 Network size and usage'!AN57/'Historical population and GDP'!$K54=0,NA(),'4.1 Network size and usage'!AN57/'Historical population and GDP'!$K54*1000)</f>
        <v>#N/A</v>
      </c>
      <c r="AO57" s="50">
        <f>IF('4.1 Network size and usage'!AO57/'Historical population and GDP'!$K54=0,NA(),'4.1 Network size and usage'!AO57/'Historical population and GDP'!$K54*1000)</f>
        <v>2.2253911342894397</v>
      </c>
      <c r="AP57" s="50">
        <f>IF('4.1 Network size and usage'!AP57/'Historical population and GDP'!$K54=0,NA(),'4.1 Network size and usage'!AP57/'Historical population and GDP'!$K54*1000)</f>
        <v>0.11652542372881357</v>
      </c>
      <c r="AQ57" s="50">
        <f>IF('4.1 Network size and usage'!AQ57/'Historical population and GDP'!$K54=0,NA(),'4.1 Network size and usage'!AQ57/'Historical population and GDP'!$K54*1000)</f>
        <v>2.3419165580182528</v>
      </c>
      <c r="AR57" s="54" t="e">
        <f>IF('4.1 Network size and usage'!AR57/'Historical population and GDP'!$K54=0,NA(),'4.1 Network size and usage'!AR57/'Historical population and GDP'!$K54*1000)</f>
        <v>#N/A</v>
      </c>
      <c r="AS57" s="54" t="e">
        <f>IF('4.1 Network size and usage'!AS57/'Historical population and GDP'!$K54=0,NA(),'4.1 Network size and usage'!AS57/'Historical population and GDP'!$K54*1000)</f>
        <v>#N/A</v>
      </c>
      <c r="AT57" s="54">
        <f>IF('4.1 Network size and usage'!AT57/'Historical population and GDP'!$K54=0,NA(),'4.1 Network size and usage'!AT57/'Historical population and GDP'!$K54*1000)</f>
        <v>0.69426336375488917</v>
      </c>
      <c r="AU57" s="54" t="e">
        <f>IF('4.1 Network size and usage'!AU57/'Historical population and GDP'!$K54=0,NA(),'4.1 Network size and usage'!AU57/'Historical population and GDP'!$K54*1000)</f>
        <v>#N/A</v>
      </c>
      <c r="AV57" s="54" t="e">
        <f>IF('4.1 Network size and usage'!AV57/'Historical population and GDP'!$K54=0,NA(),'4.1 Network size and usage'!AV57/'Historical population and GDP'!$K54*1000)</f>
        <v>#N/A</v>
      </c>
      <c r="AX57" s="3"/>
    </row>
    <row r="58" spans="1:50">
      <c r="A58" s="4">
        <f t="shared" si="0"/>
        <v>1920</v>
      </c>
      <c r="B58" s="54" t="e">
        <f>IF('4.1 Network size and usage'!B58/'Historical population and GDP'!$K55=0,NA(),'4.1 Network size and usage'!B58/'Historical population and GDP'!$K55*1000)</f>
        <v>#N/A</v>
      </c>
      <c r="C58" s="54" t="e">
        <f>IF('4.1 Network size and usage'!C58/'Historical population and GDP'!$K55=0,NA(),'4.1 Network size and usage'!C58/'Historical population and GDP'!$K55*1000)</f>
        <v>#N/A</v>
      </c>
      <c r="D58" s="54" t="e">
        <f>IF('4.1 Network size and usage'!D58/'Historical population and GDP'!$K55=0,NA(),'4.1 Network size and usage'!D58/'Historical population and GDP'!$K55*1000)</f>
        <v>#N/A</v>
      </c>
      <c r="E58" s="54" t="e">
        <f>IF('4.1 Network size and usage'!E58/'Historical population and GDP'!$K55=0,NA(),'4.1 Network size and usage'!E58/'Historical population and GDP'!$K55*1000)</f>
        <v>#N/A</v>
      </c>
      <c r="F58" s="54" t="e">
        <f>IF('4.1 Network size and usage'!F58/'Historical population and GDP'!$K55=0,NA(),'4.1 Network size and usage'!F58/'Historical population and GDP'!$K55*1000)</f>
        <v>#N/A</v>
      </c>
      <c r="G58" s="54" t="e">
        <f>IF('4.1 Network size and usage'!G58/'Historical population and GDP'!$K55=0,NA(),'4.1 Network size and usage'!G58/'Historical population and GDP'!$K55*1000)</f>
        <v>#N/A</v>
      </c>
      <c r="H58" s="54" t="e">
        <f>IF('4.1 Network size and usage'!H58/'Historical population and GDP'!$K55=0,NA(),'4.1 Network size and usage'!H58/'Historical population and GDP'!$K55*1000)</f>
        <v>#N/A</v>
      </c>
      <c r="I58" s="54" t="e">
        <f>IF('4.1 Network size and usage'!I58/'Historical population and GDP'!$K55=0,NA(),'4.1 Network size and usage'!I58/'Historical population and GDP'!$K55*1000)</f>
        <v>#N/A</v>
      </c>
      <c r="J58" s="5" t="e">
        <f>IF('4.1 Network size and usage'!J58/'Historical population and GDP'!$K55=0,NA(),'4.1 Network size and usage'!J58/'Historical population and GDP'!$K55*1000000000)</f>
        <v>#N/A</v>
      </c>
      <c r="K58" s="5" t="e">
        <f>IF('4.1 Network size and usage'!K58/'Historical population and GDP'!$K55=0,NA(),'4.1 Network size and usage'!K58/'Historical population and GDP'!$K55*1000000)</f>
        <v>#N/A</v>
      </c>
      <c r="L58" s="54">
        <f>IF('4.1 Network size and usage'!L58/'Historical population and GDP'!$K55=0,NA(),'4.1 Network size and usage'!L58/'Historical population and GDP'!$K55*1000)</f>
        <v>3.8339556615776078</v>
      </c>
      <c r="M58" s="54">
        <f>IF('4.1 Network size and usage'!M58/'Historical population and GDP'!$K55=0,NA(),'4.1 Network size and usage'!M58/'Historical population and GDP'!$K55*1000)</f>
        <v>2.3059796437659031E-2</v>
      </c>
      <c r="N58" s="54" t="e">
        <f>IF('4.1 Network size and usage'!N58/'Historical population and GDP'!$K55=0,NA(),'4.1 Network size and usage'!N58/'Historical population and GDP'!$K55*1000)</f>
        <v>#N/A</v>
      </c>
      <c r="O58" s="54" t="e">
        <f>IF('4.1 Network size and usage'!O58/'Historical population and GDP'!$K55=0,NA(),'4.1 Network size and usage'!O58/'Historical population and GDP'!$K55*1000)</f>
        <v>#N/A</v>
      </c>
      <c r="P58" s="54" t="e">
        <f>IF('4.1 Network size and usage'!P58/'Historical population and GDP'!$K55=0,NA(),'4.1 Network size and usage'!P58/'Historical population and GDP'!$K55*1000)</f>
        <v>#N/A</v>
      </c>
      <c r="Q58" s="54" t="e">
        <f>IF('4.1 Network size and usage'!Q58/'Historical population and GDP'!$K55=0,NA(),'4.1 Network size and usage'!Q58/'Historical population and GDP'!$K55*1000)</f>
        <v>#N/A</v>
      </c>
      <c r="R58" s="55" t="e">
        <f>IF('4.1 Network size and usage'!R58=0,NA(),'5.4 Water and waste'!AB58)</f>
        <v>#N/A</v>
      </c>
      <c r="S58" s="55" t="e">
        <f>IF('4.1 Network size and usage'!S58=0,NA(),'5.4 Water and waste'!AC58)</f>
        <v>#N/A</v>
      </c>
      <c r="T58" s="54">
        <f>IF('4.1 Network size and usage'!T58/'Historical population and GDP'!$K55=0,NA(),'4.1 Network size and usage'!T58/'Historical population and GDP'!$K55*1000)</f>
        <v>17.559926431297708</v>
      </c>
      <c r="U58" s="54">
        <f>IF('4.1 Network size and usage'!U58/'Historical population and GDP'!$K55=0,NA(),'4.1 Network size and usage'!U58/'Historical population and GDP'!$K55*1000)</f>
        <v>64.18813613231552</v>
      </c>
      <c r="V58" s="54" t="e">
        <f>IF('4.1 Network size and usage'!V58/'Historical population and GDP'!$K55=0,NA(),'4.1 Network size and usage'!V58/'Historical population and GDP'!$K55*1000)</f>
        <v>#N/A</v>
      </c>
      <c r="W58" s="54" t="e">
        <f>IF('4.1 Network size and usage'!W58/'Historical population and GDP'!$K55=0,NA(),'4.1 Network size and usage'!W58/'Historical population and GDP'!$K55*1000)</f>
        <v>#N/A</v>
      </c>
      <c r="X58" s="54" t="e">
        <f>IF('4.1 Network size and usage'!X58/'Historical population and GDP'!$K55=0,NA(),'4.1 Network size and usage'!X58/'Historical population and GDP'!$K55*1000)</f>
        <v>#N/A</v>
      </c>
      <c r="Y58" s="54" t="e">
        <f>IF('4.1 Network size and usage'!Y58/'Historical population and GDP'!$K55=0,NA(),'4.1 Network size and usage'!Y58/'Historical population and GDP'!$K55*1000)</f>
        <v>#N/A</v>
      </c>
      <c r="Z58" s="54" t="e">
        <f>IF('4.1 Network size and usage'!Z58/'Historical population and GDP'!$K55=0,NA(),'4.1 Network size and usage'!Z58/'Historical population and GDP'!$K55*1000)</f>
        <v>#N/A</v>
      </c>
      <c r="AA58" s="54" t="e">
        <f>IF('4.1 Network size and usage'!AA58/'Historical population and GDP'!$K55=0,NA(),'4.1 Network size and usage'!AA58/'Historical population and GDP'!$K55*1000)</f>
        <v>#N/A</v>
      </c>
      <c r="AB58" s="54" t="e">
        <f>IF('4.1 Network size and usage'!AB58/'Historical population and GDP'!$K55=0,NA(),'4.1 Network size and usage'!AB58/'Historical population and GDP'!$K55*1000)</f>
        <v>#N/A</v>
      </c>
      <c r="AC58" s="54">
        <f>IF('4.1 Network size and usage'!AC58/'Historical population and GDP'!$K55=0,NA(),'4.1 Network size and usage'!AC58/'Historical population and GDP'!$K55*1000)</f>
        <v>3.9988867684478366</v>
      </c>
      <c r="AD58" s="54" t="e">
        <f>IF('4.1 Network size and usage'!AD58/'Historical population and GDP'!$K55=0,NA(),'4.1 Network size and usage'!AD58/'Historical population and GDP'!$K55*1000)</f>
        <v>#N/A</v>
      </c>
      <c r="AE58" s="54" t="e">
        <f>IF('4.1 Network size and usage'!AE58/'Historical population and GDP'!$K55=0,NA(),'4.1 Network size and usage'!AE58/'Historical population and GDP'!$K55*1000)</f>
        <v>#N/A</v>
      </c>
      <c r="AF58" s="54" t="e">
        <f>IF('4.1 Network size and usage'!AF58/'Historical population and GDP'!$K55=0,NA(),'4.1 Network size and usage'!AF58/'Historical population and GDP'!$K55*1000)</f>
        <v>#N/A</v>
      </c>
      <c r="AG58" s="54" t="e">
        <f>IF('4.1 Network size and usage'!AG58/'Historical population and GDP'!$K55=0,NA(),'4.1 Network size and usage'!AG58/'Historical population and GDP'!$K55*1000)</f>
        <v>#N/A</v>
      </c>
      <c r="AH58" s="54" t="e">
        <f>IF('4.1 Network size and usage'!AH58/'Historical population and GDP'!$K55=0,NA(),'4.1 Network size and usage'!AH58/'Historical population and GDP'!$K55*1000)</f>
        <v>#N/A</v>
      </c>
      <c r="AI58" s="54" t="e">
        <f>IF('4.1 Network size and usage'!AI58/'Historical population and GDP'!$K55=0,NA(),'4.1 Network size and usage'!AI58/'Historical population and GDP'!$K55*1000)</f>
        <v>#N/A</v>
      </c>
      <c r="AJ58" s="54" t="e">
        <f>IF('4.1 Network size and usage'!AJ58/'Historical population and GDP'!$K55=0,NA(),'4.1 Network size and usage'!AJ58/'Historical population and GDP'!$K55*1000)</f>
        <v>#N/A</v>
      </c>
      <c r="AK58" s="54">
        <f>IF('4.1 Network size and usage'!AK58/'Historical population and GDP'!$K55=0,NA(),'4.1 Network size and usage'!AK58/'Historical population and GDP'!$K55*1000)</f>
        <v>179.18734096692111</v>
      </c>
      <c r="AL58" s="54">
        <f>IF('4.1 Network size and usage'!AL58/'Historical population and GDP'!$K55=0,NA(),'4.1 Network size and usage'!AL58/'Historical population and GDP'!$K55*1000)</f>
        <v>12.371183206106871</v>
      </c>
      <c r="AM58" s="54">
        <f>IF('4.1 Network size and usage'!AM58/'Historical population and GDP'!$K55=0,NA(),'4.1 Network size and usage'!AM58/'Historical population and GDP'!$K55*1000)</f>
        <v>3.0391221374045805</v>
      </c>
      <c r="AN58" s="54" t="e">
        <f>IF('4.1 Network size and usage'!AN58/'Historical population and GDP'!$K55=0,NA(),'4.1 Network size and usage'!AN58/'Historical population and GDP'!$K55*1000)</f>
        <v>#N/A</v>
      </c>
      <c r="AO58" s="50">
        <f>IF('4.1 Network size and usage'!AO58/'Historical population and GDP'!$K55=0,NA(),'4.1 Network size and usage'!AO58/'Historical population and GDP'!$K55*1000)</f>
        <v>2.2081743002544529</v>
      </c>
      <c r="AP58" s="50">
        <f>IF('4.1 Network size and usage'!AP58/'Historical population and GDP'!$K55=0,NA(),'4.1 Network size and usage'!AP58/'Historical population and GDP'!$K55*1000)</f>
        <v>0.10416666666666667</v>
      </c>
      <c r="AQ58" s="50">
        <f>IF('4.1 Network size and usage'!AQ58/'Historical population and GDP'!$K55=0,NA(),'4.1 Network size and usage'!AQ58/'Historical population and GDP'!$K55*1000)</f>
        <v>2.3123409669211195</v>
      </c>
      <c r="AR58" s="54" t="e">
        <f>IF('4.1 Network size and usage'!AR58/'Historical population and GDP'!$K55=0,NA(),'4.1 Network size and usage'!AR58/'Historical population and GDP'!$K55*1000)</f>
        <v>#N/A</v>
      </c>
      <c r="AS58" s="54" t="e">
        <f>IF('4.1 Network size and usage'!AS58/'Historical population and GDP'!$K55=0,NA(),'4.1 Network size and usage'!AS58/'Historical population and GDP'!$K55*1000)</f>
        <v>#N/A</v>
      </c>
      <c r="AT58" s="54">
        <f>IF('4.1 Network size and usage'!AT58/'Historical population and GDP'!$K55=0,NA(),'4.1 Network size and usage'!AT58/'Historical population and GDP'!$K55*1000)</f>
        <v>0.7919847328244275</v>
      </c>
      <c r="AU58" s="54" t="e">
        <f>IF('4.1 Network size and usage'!AU58/'Historical population and GDP'!$K55=0,NA(),'4.1 Network size and usage'!AU58/'Historical population and GDP'!$K55*1000)</f>
        <v>#N/A</v>
      </c>
      <c r="AV58" s="54" t="e">
        <f>IF('4.1 Network size and usage'!AV58/'Historical population and GDP'!$K55=0,NA(),'4.1 Network size and usage'!AV58/'Historical population and GDP'!$K55*1000)</f>
        <v>#N/A</v>
      </c>
      <c r="AX58" s="3"/>
    </row>
    <row r="59" spans="1:50">
      <c r="A59" s="4">
        <f t="shared" si="0"/>
        <v>1921</v>
      </c>
      <c r="B59" s="54" t="e">
        <f>IF('4.1 Network size and usage'!B59/'Historical population and GDP'!$K56=0,NA(),'4.1 Network size and usage'!B59/'Historical population and GDP'!$K56*1000)</f>
        <v>#N/A</v>
      </c>
      <c r="C59" s="54" t="e">
        <f>IF('4.1 Network size and usage'!C59/'Historical population and GDP'!$K56=0,NA(),'4.1 Network size and usage'!C59/'Historical population and GDP'!$K56*1000)</f>
        <v>#N/A</v>
      </c>
      <c r="D59" s="54" t="e">
        <f>IF('4.1 Network size and usage'!D59/'Historical population and GDP'!$K56=0,NA(),'4.1 Network size and usage'!D59/'Historical population and GDP'!$K56*1000)</f>
        <v>#N/A</v>
      </c>
      <c r="E59" s="54" t="e">
        <f>IF('4.1 Network size and usage'!E59/'Historical population and GDP'!$K56=0,NA(),'4.1 Network size and usage'!E59/'Historical population and GDP'!$K56*1000)</f>
        <v>#N/A</v>
      </c>
      <c r="F59" s="54" t="e">
        <f>IF('4.1 Network size and usage'!F59/'Historical population and GDP'!$K56=0,NA(),'4.1 Network size and usage'!F59/'Historical population and GDP'!$K56*1000)</f>
        <v>#N/A</v>
      </c>
      <c r="G59" s="54" t="e">
        <f>IF('4.1 Network size and usage'!G59/'Historical population and GDP'!$K56=0,NA(),'4.1 Network size and usage'!G59/'Historical population and GDP'!$K56*1000)</f>
        <v>#N/A</v>
      </c>
      <c r="H59" s="54" t="e">
        <f>IF('4.1 Network size and usage'!H59/'Historical population and GDP'!$K56=0,NA(),'4.1 Network size and usage'!H59/'Historical population and GDP'!$K56*1000)</f>
        <v>#N/A</v>
      </c>
      <c r="I59" s="54" t="e">
        <f>IF('4.1 Network size and usage'!I59/'Historical population and GDP'!$K56=0,NA(),'4.1 Network size and usage'!I59/'Historical population and GDP'!$K56*1000)</f>
        <v>#N/A</v>
      </c>
      <c r="J59" s="5" t="e">
        <f>IF('4.1 Network size and usage'!J59/'Historical population and GDP'!$K56=0,NA(),'4.1 Network size and usage'!J59/'Historical population and GDP'!$K56*1000000000)</f>
        <v>#N/A</v>
      </c>
      <c r="K59" s="5" t="e">
        <f>IF('4.1 Network size and usage'!K59/'Historical population and GDP'!$K56=0,NA(),'4.1 Network size and usage'!K59/'Historical population and GDP'!$K56*1000000)</f>
        <v>#N/A</v>
      </c>
      <c r="L59" s="54">
        <f>IF('4.1 Network size and usage'!L59/'Historical population and GDP'!$K56=0,NA(),'4.1 Network size and usage'!L59/'Historical population and GDP'!$K56*1000)</f>
        <v>3.7460385704339756</v>
      </c>
      <c r="M59" s="54">
        <f>IF('4.1 Network size and usage'!M59/'Historical population and GDP'!$K56=0,NA(),'4.1 Network size and usage'!M59/'Historical population and GDP'!$K56*1000)</f>
        <v>2.3361955596812874E-2</v>
      </c>
      <c r="N59" s="54">
        <f>IF('4.1 Network size and usage'!N59/'Historical population and GDP'!$K56=0,NA(),'4.1 Network size and usage'!N59/'Historical population and GDP'!$K56*1000)</f>
        <v>3.836930455635492E-2</v>
      </c>
      <c r="O59" s="54" t="e">
        <f>IF('4.1 Network size and usage'!O59/'Historical population and GDP'!$K56=0,NA(),'4.1 Network size and usage'!O59/'Historical population and GDP'!$K56*1000)</f>
        <v>#N/A</v>
      </c>
      <c r="P59" s="54">
        <f>IF('4.1 Network size and usage'!P59/'Historical population and GDP'!$K56=0,NA(),'4.1 Network size and usage'!P59/'Historical population and GDP'!$K56*1000)</f>
        <v>3.261390887290168</v>
      </c>
      <c r="Q59" s="54" t="e">
        <f>IF('4.1 Network size and usage'!Q59/'Historical population and GDP'!$K56=0,NA(),'4.1 Network size and usage'!Q59/'Historical population and GDP'!$K56*1000)</f>
        <v>#N/A</v>
      </c>
      <c r="R59" s="55" t="e">
        <f>IF('4.1 Network size and usage'!R59=0,NA(),'5.4 Water and waste'!AB59)</f>
        <v>#N/A</v>
      </c>
      <c r="S59" s="55" t="e">
        <f>IF('4.1 Network size and usage'!S59=0,NA(),'5.4 Water and waste'!AC59)</f>
        <v>#N/A</v>
      </c>
      <c r="T59" s="54">
        <f>IF('4.1 Network size and usage'!T59/'Historical population and GDP'!$K56=0,NA(),'4.1 Network size and usage'!T59/'Historical population and GDP'!$K56*1000)</f>
        <v>17.085620917459579</v>
      </c>
      <c r="U59" s="54">
        <f>IF('4.1 Network size and usage'!U59/'Historical population and GDP'!$K56=0,NA(),'4.1 Network size and usage'!U59/'Historical population and GDP'!$K56*1000)</f>
        <v>68.414171888295826</v>
      </c>
      <c r="V59" s="54" t="e">
        <f>IF('4.1 Network size and usage'!V59/'Historical population and GDP'!$K56=0,NA(),'4.1 Network size and usage'!V59/'Historical population and GDP'!$K56*1000)</f>
        <v>#N/A</v>
      </c>
      <c r="W59" s="54" t="e">
        <f>IF('4.1 Network size and usage'!W59/'Historical population and GDP'!$K56=0,NA(),'4.1 Network size and usage'!W59/'Historical population and GDP'!$K56*1000)</f>
        <v>#N/A</v>
      </c>
      <c r="X59" s="54" t="e">
        <f>IF('4.1 Network size and usage'!X59/'Historical population and GDP'!$K56=0,NA(),'4.1 Network size and usage'!X59/'Historical population and GDP'!$K56*1000)</f>
        <v>#N/A</v>
      </c>
      <c r="Y59" s="54" t="e">
        <f>IF('4.1 Network size and usage'!Y59/'Historical population and GDP'!$K56=0,NA(),'4.1 Network size and usage'!Y59/'Historical population and GDP'!$K56*1000)</f>
        <v>#N/A</v>
      </c>
      <c r="Z59" s="54" t="e">
        <f>IF('4.1 Network size and usage'!Z59/'Historical population and GDP'!$K56=0,NA(),'4.1 Network size and usage'!Z59/'Historical population and GDP'!$K56*1000)</f>
        <v>#N/A</v>
      </c>
      <c r="AA59" s="54" t="e">
        <f>IF('4.1 Network size and usage'!AA59/'Historical population and GDP'!$K56=0,NA(),'4.1 Network size and usage'!AA59/'Historical population and GDP'!$K56*1000)</f>
        <v>#N/A</v>
      </c>
      <c r="AB59" s="54" t="e">
        <f>IF('4.1 Network size and usage'!AB59/'Historical population and GDP'!$K56=0,NA(),'4.1 Network size and usage'!AB59/'Historical population and GDP'!$K56*1000)</f>
        <v>#N/A</v>
      </c>
      <c r="AC59" s="54">
        <f>IF('4.1 Network size and usage'!AC59/'Historical population and GDP'!$K56=0,NA(),'4.1 Network size and usage'!AC59/'Historical population and GDP'!$K56*1000)</f>
        <v>3.9599288311286456</v>
      </c>
      <c r="AD59" s="54" t="e">
        <f>IF('4.1 Network size and usage'!AD59/'Historical population and GDP'!$K56=0,NA(),'4.1 Network size and usage'!AD59/'Historical population and GDP'!$K56*1000)</f>
        <v>#N/A</v>
      </c>
      <c r="AE59" s="54" t="e">
        <f>IF('4.1 Network size and usage'!AE59/'Historical population and GDP'!$K56=0,NA(),'4.1 Network size and usage'!AE59/'Historical population and GDP'!$K56*1000)</f>
        <v>#N/A</v>
      </c>
      <c r="AF59" s="54" t="e">
        <f>IF('4.1 Network size and usage'!AF59/'Historical population and GDP'!$K56=0,NA(),'4.1 Network size and usage'!AF59/'Historical population and GDP'!$K56*1000)</f>
        <v>#N/A</v>
      </c>
      <c r="AG59" s="54" t="e">
        <f>IF('4.1 Network size and usage'!AG59/'Historical population and GDP'!$K56=0,NA(),'4.1 Network size and usage'!AG59/'Historical population and GDP'!$K56*1000)</f>
        <v>#N/A</v>
      </c>
      <c r="AH59" s="54" t="e">
        <f>IF('4.1 Network size and usage'!AH59/'Historical population and GDP'!$K56=0,NA(),'4.1 Network size and usage'!AH59/'Historical population and GDP'!$K56*1000)</f>
        <v>#N/A</v>
      </c>
      <c r="AI59" s="54" t="e">
        <f>IF('4.1 Network size and usage'!AI59/'Historical population and GDP'!$K56=0,NA(),'4.1 Network size and usage'!AI59/'Historical population and GDP'!$K56*1000)</f>
        <v>#N/A</v>
      </c>
      <c r="AJ59" s="54" t="e">
        <f>IF('4.1 Network size and usage'!AJ59/'Historical population and GDP'!$K56=0,NA(),'4.1 Network size and usage'!AJ59/'Historical population and GDP'!$K56*1000)</f>
        <v>#N/A</v>
      </c>
      <c r="AK59" s="54">
        <f>IF('4.1 Network size and usage'!AK59/'Historical population and GDP'!$K56=0,NA(),'4.1 Network size and usage'!AK59/'Historical population and GDP'!$K56*1000)</f>
        <v>181.73358087723372</v>
      </c>
      <c r="AL59" s="54">
        <f>IF('4.1 Network size and usage'!AL59/'Historical population and GDP'!$K56=0,NA(),'4.1 Network size and usage'!AL59/'Historical population and GDP'!$K56*1000)</f>
        <v>13.296975322967434</v>
      </c>
      <c r="AM59" s="54">
        <f>IF('4.1 Network size and usage'!AM59/'Historical population and GDP'!$K56=0,NA(),'4.1 Network size and usage'!AM59/'Historical population and GDP'!$K56*1000)</f>
        <v>3.1894484412470026</v>
      </c>
      <c r="AN59" s="54" t="e">
        <f>IF('4.1 Network size and usage'!AN59/'Historical population and GDP'!$K56=0,NA(),'4.1 Network size and usage'!AN59/'Historical population and GDP'!$K56*1000)</f>
        <v>#N/A</v>
      </c>
      <c r="AO59" s="50">
        <f>IF('4.1 Network size and usage'!AO59/'Historical population and GDP'!$K56=0,NA(),'4.1 Network size and usage'!AO59/'Historical population and GDP'!$K56*1000)</f>
        <v>2.2093293107449523</v>
      </c>
      <c r="AP59" s="50">
        <f>IF('4.1 Network size and usage'!AP59/'Historical population and GDP'!$K56=0,NA(),'4.1 Network size and usage'!AP59/'Historical population and GDP'!$K56*1000)</f>
        <v>0.10443258296588535</v>
      </c>
      <c r="AQ59" s="50">
        <f>IF('4.1 Network size and usage'!AQ59/'Historical population and GDP'!$K56=0,NA(),'4.1 Network size and usage'!AQ59/'Historical population and GDP'!$K56*1000)</f>
        <v>2.3137618937108377</v>
      </c>
      <c r="AR59" s="54" t="e">
        <f>IF('4.1 Network size and usage'!AR59/'Historical population and GDP'!$K56=0,NA(),'4.1 Network size and usage'!AR59/'Historical population and GDP'!$K56*1000)</f>
        <v>#N/A</v>
      </c>
      <c r="AS59" s="54" t="e">
        <f>IF('4.1 Network size and usage'!AS59/'Historical population and GDP'!$K56=0,NA(),'4.1 Network size and usage'!AS59/'Historical population and GDP'!$K56*1000)</f>
        <v>#N/A</v>
      </c>
      <c r="AT59" s="54">
        <f>IF('4.1 Network size and usage'!AT59/'Historical population and GDP'!$K56=0,NA(),'4.1 Network size and usage'!AT59/'Historical population and GDP'!$K56*1000)</f>
        <v>0.80761197493618009</v>
      </c>
      <c r="AU59" s="54" t="e">
        <f>IF('4.1 Network size and usage'!AU59/'Historical population and GDP'!$K56=0,NA(),'4.1 Network size and usage'!AU59/'Historical population and GDP'!$K56*1000)</f>
        <v>#N/A</v>
      </c>
      <c r="AV59" s="54" t="e">
        <f>IF('4.1 Network size and usage'!AV59/'Historical population and GDP'!$K56=0,NA(),'4.1 Network size and usage'!AV59/'Historical population and GDP'!$K56*1000)</f>
        <v>#N/A</v>
      </c>
      <c r="AX59" s="3"/>
    </row>
    <row r="60" spans="1:50">
      <c r="A60" s="4">
        <f t="shared" si="0"/>
        <v>1922</v>
      </c>
      <c r="B60" s="54" t="e">
        <f>IF('4.1 Network size and usage'!B60/'Historical population and GDP'!$K57=0,NA(),'4.1 Network size and usage'!B60/'Historical population and GDP'!$K57*1000)</f>
        <v>#N/A</v>
      </c>
      <c r="C60" s="54" t="e">
        <f>IF('4.1 Network size and usage'!C60/'Historical population and GDP'!$K57=0,NA(),'4.1 Network size and usage'!C60/'Historical population and GDP'!$K57*1000)</f>
        <v>#N/A</v>
      </c>
      <c r="D60" s="54" t="e">
        <f>IF('4.1 Network size and usage'!D60/'Historical population and GDP'!$K57=0,NA(),'4.1 Network size and usage'!D60/'Historical population and GDP'!$K57*1000)</f>
        <v>#N/A</v>
      </c>
      <c r="E60" s="54" t="e">
        <f>IF('4.1 Network size and usage'!E60/'Historical population and GDP'!$K57=0,NA(),'4.1 Network size and usage'!E60/'Historical population and GDP'!$K57*1000)</f>
        <v>#N/A</v>
      </c>
      <c r="F60" s="54" t="e">
        <f>IF('4.1 Network size and usage'!F60/'Historical population and GDP'!$K57=0,NA(),'4.1 Network size and usage'!F60/'Historical population and GDP'!$K57*1000)</f>
        <v>#N/A</v>
      </c>
      <c r="G60" s="54" t="e">
        <f>IF('4.1 Network size and usage'!G60/'Historical population and GDP'!$K57=0,NA(),'4.1 Network size and usage'!G60/'Historical population and GDP'!$K57*1000)</f>
        <v>#N/A</v>
      </c>
      <c r="H60" s="54" t="e">
        <f>IF('4.1 Network size and usage'!H60/'Historical population and GDP'!$K57=0,NA(),'4.1 Network size and usage'!H60/'Historical population and GDP'!$K57*1000)</f>
        <v>#N/A</v>
      </c>
      <c r="I60" s="54" t="e">
        <f>IF('4.1 Network size and usage'!I60/'Historical population and GDP'!$K57=0,NA(),'4.1 Network size and usage'!I60/'Historical population and GDP'!$K57*1000)</f>
        <v>#N/A</v>
      </c>
      <c r="J60" s="5" t="e">
        <f>IF('4.1 Network size and usage'!J60/'Historical population and GDP'!$K57=0,NA(),'4.1 Network size and usage'!J60/'Historical population and GDP'!$K57*1000000000)</f>
        <v>#N/A</v>
      </c>
      <c r="K60" s="5" t="e">
        <f>IF('4.1 Network size and usage'!K60/'Historical population and GDP'!$K57=0,NA(),'4.1 Network size and usage'!K60/'Historical population and GDP'!$K57*1000000)</f>
        <v>#N/A</v>
      </c>
      <c r="L60" s="54">
        <f>IF('4.1 Network size and usage'!L60/'Historical population and GDP'!$K57=0,NA(),'4.1 Network size and usage'!L60/'Historical population and GDP'!$K57*1000)</f>
        <v>3.6862659337326562</v>
      </c>
      <c r="M60" s="54">
        <f>IF('4.1 Network size and usage'!M60/'Historical population and GDP'!$K57=0,NA(),'4.1 Network size and usage'!M60/'Historical population and GDP'!$K57*1000)</f>
        <v>2.5551596026992193E-2</v>
      </c>
      <c r="N60" s="54">
        <f>IF('4.1 Network size and usage'!N60/'Historical population and GDP'!$K57=0,NA(),'4.1 Network size and usage'!N60/'Historical population and GDP'!$K57*1000)</f>
        <v>3.9199332777314425E-2</v>
      </c>
      <c r="O60" s="54" t="e">
        <f>IF('4.1 Network size and usage'!O60/'Historical population and GDP'!$K57=0,NA(),'4.1 Network size and usage'!O60/'Historical population and GDP'!$K57*1000)</f>
        <v>#N/A</v>
      </c>
      <c r="P60" s="54">
        <f>IF('4.1 Network size and usage'!P60/'Historical population and GDP'!$K57=0,NA(),'4.1 Network size and usage'!P60/'Historical population and GDP'!$K57*1000)</f>
        <v>3.4331640003032828</v>
      </c>
      <c r="Q60" s="54" t="e">
        <f>IF('4.1 Network size and usage'!Q60/'Historical population and GDP'!$K57=0,NA(),'4.1 Network size and usage'!Q60/'Historical population and GDP'!$K57*1000)</f>
        <v>#N/A</v>
      </c>
      <c r="R60" s="55" t="e">
        <f>IF('4.1 Network size and usage'!R60=0,NA(),'5.4 Water and waste'!AB60)</f>
        <v>#N/A</v>
      </c>
      <c r="S60" s="55" t="e">
        <f>IF('4.1 Network size and usage'!S60=0,NA(),'5.4 Water and waste'!AC60)</f>
        <v>#N/A</v>
      </c>
      <c r="T60" s="54">
        <f>IF('4.1 Network size and usage'!T60/'Historical population and GDP'!$K57=0,NA(),'4.1 Network size and usage'!T60/'Historical population and GDP'!$K57*1000)</f>
        <v>16.79868358480552</v>
      </c>
      <c r="U60" s="54">
        <f>IF('4.1 Network size and usage'!U60/'Historical population and GDP'!$K57=0,NA(),'4.1 Network size and usage'!U60/'Historical population and GDP'!$K57*1000)</f>
        <v>71.789369929486682</v>
      </c>
      <c r="V60" s="54" t="e">
        <f>IF('4.1 Network size and usage'!V60/'Historical population and GDP'!$K57=0,NA(),'4.1 Network size and usage'!V60/'Historical population and GDP'!$K57*1000)</f>
        <v>#N/A</v>
      </c>
      <c r="W60" s="54" t="e">
        <f>IF('4.1 Network size and usage'!W60/'Historical population and GDP'!$K57=0,NA(),'4.1 Network size and usage'!W60/'Historical population and GDP'!$K57*1000)</f>
        <v>#N/A</v>
      </c>
      <c r="X60" s="54" t="e">
        <f>IF('4.1 Network size and usage'!X60/'Historical population and GDP'!$K57=0,NA(),'4.1 Network size and usage'!X60/'Historical population and GDP'!$K57*1000)</f>
        <v>#N/A</v>
      </c>
      <c r="Y60" s="54" t="e">
        <f>IF('4.1 Network size and usage'!Y60/'Historical population and GDP'!$K57=0,NA(),'4.1 Network size and usage'!Y60/'Historical population and GDP'!$K57*1000)</f>
        <v>#N/A</v>
      </c>
      <c r="Z60" s="54" t="e">
        <f>IF('4.1 Network size and usage'!Z60/'Historical population and GDP'!$K57=0,NA(),'4.1 Network size and usage'!Z60/'Historical population and GDP'!$K57*1000)</f>
        <v>#N/A</v>
      </c>
      <c r="AA60" s="54" t="e">
        <f>IF('4.1 Network size and usage'!AA60/'Historical population and GDP'!$K57=0,NA(),'4.1 Network size and usage'!AA60/'Historical population and GDP'!$K57*1000)</f>
        <v>#N/A</v>
      </c>
      <c r="AB60" s="54" t="e">
        <f>IF('4.1 Network size and usage'!AB60/'Historical population and GDP'!$K57=0,NA(),'4.1 Network size and usage'!AB60/'Historical population and GDP'!$K57*1000)</f>
        <v>#N/A</v>
      </c>
      <c r="AC60" s="54">
        <f>IF('4.1 Network size and usage'!AC60/'Historical population and GDP'!$K57=0,NA(),'4.1 Network size and usage'!AC60/'Historical population and GDP'!$K57*1000)</f>
        <v>4.0238077185533401</v>
      </c>
      <c r="AD60" s="54" t="e">
        <f>IF('4.1 Network size and usage'!AD60/'Historical population and GDP'!$K57=0,NA(),'4.1 Network size and usage'!AD60/'Historical population and GDP'!$K57*1000)</f>
        <v>#N/A</v>
      </c>
      <c r="AE60" s="54" t="e">
        <f>IF('4.1 Network size and usage'!AE60/'Historical population and GDP'!$K57=0,NA(),'4.1 Network size and usage'!AE60/'Historical population and GDP'!$K57*1000)</f>
        <v>#N/A</v>
      </c>
      <c r="AF60" s="54" t="e">
        <f>IF('4.1 Network size and usage'!AF60/'Historical population and GDP'!$K57=0,NA(),'4.1 Network size and usage'!AF60/'Historical population and GDP'!$K57*1000)</f>
        <v>#N/A</v>
      </c>
      <c r="AG60" s="54" t="e">
        <f>IF('4.1 Network size and usage'!AG60/'Historical population and GDP'!$K57=0,NA(),'4.1 Network size and usage'!AG60/'Historical population and GDP'!$K57*1000)</f>
        <v>#N/A</v>
      </c>
      <c r="AH60" s="54" t="e">
        <f>IF('4.1 Network size and usage'!AH60/'Historical population and GDP'!$K57=0,NA(),'4.1 Network size and usage'!AH60/'Historical population and GDP'!$K57*1000)</f>
        <v>#N/A</v>
      </c>
      <c r="AI60" s="54" t="e">
        <f>IF('4.1 Network size and usage'!AI60/'Historical population and GDP'!$K57=0,NA(),'4.1 Network size and usage'!AI60/'Historical population and GDP'!$K57*1000)</f>
        <v>#N/A</v>
      </c>
      <c r="AJ60" s="54" t="e">
        <f>IF('4.1 Network size and usage'!AJ60/'Historical population and GDP'!$K57=0,NA(),'4.1 Network size and usage'!AJ60/'Historical population and GDP'!$K57*1000)</f>
        <v>#N/A</v>
      </c>
      <c r="AK60" s="54">
        <f>IF('4.1 Network size and usage'!AK60/'Historical population and GDP'!$K57=0,NA(),'4.1 Network size and usage'!AK60/'Historical population and GDP'!$K57*1000)</f>
        <v>183.11699143225417</v>
      </c>
      <c r="AL60" s="54">
        <f>IF('4.1 Network size and usage'!AL60/'Historical population and GDP'!$K57=0,NA(),'4.1 Network size and usage'!AL60/'Historical population and GDP'!$K57*1000)</f>
        <v>14.81689286526651</v>
      </c>
      <c r="AM60" s="54">
        <f>IF('4.1 Network size and usage'!AM60/'Historical population and GDP'!$K57=0,NA(),'4.1 Network size and usage'!AM60/'Historical population and GDP'!$K57*1000)</f>
        <v>3.0009856698764121</v>
      </c>
      <c r="AN60" s="54" t="e">
        <f>IF('4.1 Network size and usage'!AN60/'Historical population and GDP'!$K57=0,NA(),'4.1 Network size and usage'!AN60/'Historical population and GDP'!$K57*1000)</f>
        <v>#N/A</v>
      </c>
      <c r="AO60" s="50">
        <f>IF('4.1 Network size and usage'!AO60/'Historical population and GDP'!$K57=0,NA(),'4.1 Network size and usage'!AO60/'Historical population and GDP'!$K57*1000)</f>
        <v>2.2291303358859653</v>
      </c>
      <c r="AP60" s="50">
        <f>IF('4.1 Network size and usage'!AP60/'Historical population and GDP'!$K57=0,NA(),'4.1 Network size and usage'!AP60/'Historical population and GDP'!$K57*1000)</f>
        <v>0.11145651679429829</v>
      </c>
      <c r="AQ60" s="50">
        <f>IF('4.1 Network size and usage'!AQ60/'Historical population and GDP'!$K57=0,NA(),'4.1 Network size and usage'!AQ60/'Historical population and GDP'!$K57*1000)</f>
        <v>2.3405868526802642</v>
      </c>
      <c r="AR60" s="54" t="e">
        <f>IF('4.1 Network size and usage'!AR60/'Historical population and GDP'!$K57=0,NA(),'4.1 Network size and usage'!AR60/'Historical population and GDP'!$K57*1000)</f>
        <v>#N/A</v>
      </c>
      <c r="AS60" s="54" t="e">
        <f>IF('4.1 Network size and usage'!AS60/'Historical population and GDP'!$K57=0,NA(),'4.1 Network size and usage'!AS60/'Historical population and GDP'!$K57*1000)</f>
        <v>#N/A</v>
      </c>
      <c r="AT60" s="54">
        <f>IF('4.1 Network size and usage'!AT60/'Historical population and GDP'!$K57=0,NA(),'4.1 Network size and usage'!AT60/'Historical population and GDP'!$K57*1000)</f>
        <v>0.79763439229661082</v>
      </c>
      <c r="AU60" s="54" t="e">
        <f>IF('4.1 Network size and usage'!AU60/'Historical population and GDP'!$K57=0,NA(),'4.1 Network size and usage'!AU60/'Historical population and GDP'!$K57*1000)</f>
        <v>#N/A</v>
      </c>
      <c r="AV60" s="54" t="e">
        <f>IF('4.1 Network size and usage'!AV60/'Historical population and GDP'!$K57=0,NA(),'4.1 Network size and usage'!AV60/'Historical population and GDP'!$K57*1000)</f>
        <v>#N/A</v>
      </c>
      <c r="AX60" s="3"/>
    </row>
    <row r="61" spans="1:50">
      <c r="A61" s="4">
        <f t="shared" si="0"/>
        <v>1923</v>
      </c>
      <c r="B61" s="54" t="e">
        <f>IF('4.1 Network size and usage'!B61/'Historical population and GDP'!$K58=0,NA(),'4.1 Network size and usage'!B61/'Historical population and GDP'!$K58*1000)</f>
        <v>#N/A</v>
      </c>
      <c r="C61" s="54" t="e">
        <f>IF('4.1 Network size and usage'!C61/'Historical population and GDP'!$K58=0,NA(),'4.1 Network size and usage'!C61/'Historical population and GDP'!$K58*1000)</f>
        <v>#N/A</v>
      </c>
      <c r="D61" s="54" t="e">
        <f>IF('4.1 Network size and usage'!D61/'Historical population and GDP'!$K58=0,NA(),'4.1 Network size and usage'!D61/'Historical population and GDP'!$K58*1000)</f>
        <v>#N/A</v>
      </c>
      <c r="E61" s="54" t="e">
        <f>IF('4.1 Network size and usage'!E61/'Historical population and GDP'!$K58=0,NA(),'4.1 Network size and usage'!E61/'Historical population and GDP'!$K58*1000)</f>
        <v>#N/A</v>
      </c>
      <c r="F61" s="54" t="e">
        <f>IF('4.1 Network size and usage'!F61/'Historical population and GDP'!$K58=0,NA(),'4.1 Network size and usage'!F61/'Historical population and GDP'!$K58*1000)</f>
        <v>#N/A</v>
      </c>
      <c r="G61" s="54" t="e">
        <f>IF('4.1 Network size and usage'!G61/'Historical population and GDP'!$K58=0,NA(),'4.1 Network size and usage'!G61/'Historical population and GDP'!$K58*1000)</f>
        <v>#N/A</v>
      </c>
      <c r="H61" s="54" t="e">
        <f>IF('4.1 Network size and usage'!H61/'Historical population and GDP'!$K58=0,NA(),'4.1 Network size and usage'!H61/'Historical population and GDP'!$K58*1000)</f>
        <v>#N/A</v>
      </c>
      <c r="I61" s="54" t="e">
        <f>IF('4.1 Network size and usage'!I61/'Historical population and GDP'!$K58=0,NA(),'4.1 Network size and usage'!I61/'Historical population and GDP'!$K58*1000)</f>
        <v>#N/A</v>
      </c>
      <c r="J61" s="5" t="e">
        <f>IF('4.1 Network size and usage'!J61/'Historical population and GDP'!$K58=0,NA(),'4.1 Network size and usage'!J61/'Historical population and GDP'!$K58*1000000000)</f>
        <v>#N/A</v>
      </c>
      <c r="K61" s="5" t="e">
        <f>IF('4.1 Network size and usage'!K61/'Historical population and GDP'!$K58=0,NA(),'4.1 Network size and usage'!K61/'Historical population and GDP'!$K58*1000000)</f>
        <v>#N/A</v>
      </c>
      <c r="L61" s="54">
        <f>IF('4.1 Network size and usage'!L61/'Historical population and GDP'!$K58=0,NA(),'4.1 Network size and usage'!L61/'Historical population and GDP'!$K58*1000)</f>
        <v>3.6285044825018611</v>
      </c>
      <c r="M61" s="54">
        <f>IF('4.1 Network size and usage'!M61/'Historical population and GDP'!$K58=0,NA(),'4.1 Network size and usage'!M61/'Historical population and GDP'!$K58*1000)</f>
        <v>2.4571854058078928E-2</v>
      </c>
      <c r="N61" s="54">
        <f>IF('4.1 Network size and usage'!N61/'Historical population and GDP'!$K58=0,NA(),'4.1 Network size and usage'!N61/'Historical population and GDP'!$K58*1000)</f>
        <v>4.2889054355919581E-2</v>
      </c>
      <c r="O61" s="54" t="e">
        <f>IF('4.1 Network size and usage'!O61/'Historical population and GDP'!$K58=0,NA(),'4.1 Network size and usage'!O61/'Historical population and GDP'!$K58*1000)</f>
        <v>#N/A</v>
      </c>
      <c r="P61" s="54">
        <f>IF('4.1 Network size and usage'!P61/'Historical population and GDP'!$K58=0,NA(),'4.1 Network size and usage'!P61/'Historical population and GDP'!$K58*1000)</f>
        <v>4.5026061057334328</v>
      </c>
      <c r="Q61" s="54" t="e">
        <f>IF('4.1 Network size and usage'!Q61/'Historical population and GDP'!$K58=0,NA(),'4.1 Network size and usage'!Q61/'Historical population and GDP'!$K58*1000)</f>
        <v>#N/A</v>
      </c>
      <c r="R61" s="55" t="e">
        <f>IF('4.1 Network size and usage'!R61=0,NA(),'5.4 Water and waste'!AB61)</f>
        <v>#N/A</v>
      </c>
      <c r="S61" s="55" t="e">
        <f>IF('4.1 Network size and usage'!S61=0,NA(),'5.4 Water and waste'!AC61)</f>
        <v>#N/A</v>
      </c>
      <c r="T61" s="54">
        <f>IF('4.1 Network size and usage'!T61/'Historical population and GDP'!$K58=0,NA(),'4.1 Network size and usage'!T61/'Historical population and GDP'!$K58*1000)</f>
        <v>16.010116954579303</v>
      </c>
      <c r="U61" s="54">
        <f>IF('4.1 Network size and usage'!U61/'Historical population and GDP'!$K58=0,NA(),'4.1 Network size and usage'!U61/'Historical population and GDP'!$K58*1000)</f>
        <v>75.973194341027551</v>
      </c>
      <c r="V61" s="54" t="e">
        <f>IF('4.1 Network size and usage'!V61/'Historical population and GDP'!$K58=0,NA(),'4.1 Network size and usage'!V61/'Historical population and GDP'!$K58*1000)</f>
        <v>#N/A</v>
      </c>
      <c r="W61" s="54" t="e">
        <f>IF('4.1 Network size and usage'!W61/'Historical population and GDP'!$K58=0,NA(),'4.1 Network size and usage'!W61/'Historical population and GDP'!$K58*1000)</f>
        <v>#N/A</v>
      </c>
      <c r="X61" s="54" t="e">
        <f>IF('4.1 Network size and usage'!X61/'Historical population and GDP'!$K58=0,NA(),'4.1 Network size and usage'!X61/'Historical population and GDP'!$K58*1000)</f>
        <v>#N/A</v>
      </c>
      <c r="Y61" s="54" t="e">
        <f>IF('4.1 Network size and usage'!Y61/'Historical population and GDP'!$K58=0,NA(),'4.1 Network size and usage'!Y61/'Historical population and GDP'!$K58*1000)</f>
        <v>#N/A</v>
      </c>
      <c r="Z61" s="54" t="e">
        <f>IF('4.1 Network size and usage'!Z61/'Historical population and GDP'!$K58=0,NA(),'4.1 Network size and usage'!Z61/'Historical population and GDP'!$K58*1000)</f>
        <v>#N/A</v>
      </c>
      <c r="AA61" s="54" t="e">
        <f>IF('4.1 Network size and usage'!AA61/'Historical population and GDP'!$K58=0,NA(),'4.1 Network size and usage'!AA61/'Historical population and GDP'!$K58*1000)</f>
        <v>#N/A</v>
      </c>
      <c r="AB61" s="54" t="e">
        <f>IF('4.1 Network size and usage'!AB61/'Historical population and GDP'!$K58=0,NA(),'4.1 Network size and usage'!AB61/'Historical population and GDP'!$K58*1000)</f>
        <v>#N/A</v>
      </c>
      <c r="AC61" s="54">
        <f>IF('4.1 Network size and usage'!AC61/'Historical population and GDP'!$K58=0,NA(),'4.1 Network size and usage'!AC61/'Historical population and GDP'!$K58*1000)</f>
        <v>4.2613551749813849</v>
      </c>
      <c r="AD61" s="54" t="e">
        <f>IF('4.1 Network size and usage'!AD61/'Historical population and GDP'!$K58=0,NA(),'4.1 Network size and usage'!AD61/'Historical population and GDP'!$K58*1000)</f>
        <v>#N/A</v>
      </c>
      <c r="AE61" s="54" t="e">
        <f>IF('4.1 Network size and usage'!AE61/'Historical population and GDP'!$K58=0,NA(),'4.1 Network size and usage'!AE61/'Historical population and GDP'!$K58*1000)</f>
        <v>#N/A</v>
      </c>
      <c r="AF61" s="54" t="e">
        <f>IF('4.1 Network size and usage'!AF61/'Historical population and GDP'!$K58=0,NA(),'4.1 Network size and usage'!AF61/'Historical population and GDP'!$K58*1000)</f>
        <v>#N/A</v>
      </c>
      <c r="AG61" s="54" t="e">
        <f>IF('4.1 Network size and usage'!AG61/'Historical population and GDP'!$K58=0,NA(),'4.1 Network size and usage'!AG61/'Historical population and GDP'!$K58*1000)</f>
        <v>#N/A</v>
      </c>
      <c r="AH61" s="54" t="e">
        <f>IF('4.1 Network size and usage'!AH61/'Historical population and GDP'!$K58=0,NA(),'4.1 Network size and usage'!AH61/'Historical population and GDP'!$K58*1000)</f>
        <v>#N/A</v>
      </c>
      <c r="AI61" s="54" t="e">
        <f>IF('4.1 Network size and usage'!AI61/'Historical population and GDP'!$K58=0,NA(),'4.1 Network size and usage'!AI61/'Historical population and GDP'!$K58*1000)</f>
        <v>#N/A</v>
      </c>
      <c r="AJ61" s="54" t="e">
        <f>IF('4.1 Network size and usage'!AJ61/'Historical population and GDP'!$K58=0,NA(),'4.1 Network size and usage'!AJ61/'Historical population and GDP'!$K58*1000)</f>
        <v>#N/A</v>
      </c>
      <c r="AK61" s="54">
        <f>IF('4.1 Network size and usage'!AK61/'Historical population and GDP'!$K58=0,NA(),'4.1 Network size and usage'!AK61/'Historical population and GDP'!$K58*1000)</f>
        <v>181.79895755770661</v>
      </c>
      <c r="AL61" s="54">
        <f>IF('4.1 Network size and usage'!AL61/'Historical population and GDP'!$K58=0,NA(),'4.1 Network size and usage'!AL61/'Historical population and GDP'!$K58*1000)</f>
        <v>16.102010424422936</v>
      </c>
      <c r="AM61" s="54">
        <f>IF('4.1 Network size and usage'!AM61/'Historical population and GDP'!$K58=0,NA(),'4.1 Network size and usage'!AM61/'Historical population and GDP'!$K58*1000)</f>
        <v>3.1288160833953835</v>
      </c>
      <c r="AN61" s="54" t="e">
        <f>IF('4.1 Network size and usage'!AN61/'Historical population and GDP'!$K58=0,NA(),'4.1 Network size and usage'!AN61/'Historical population and GDP'!$K58*1000)</f>
        <v>#N/A</v>
      </c>
      <c r="AO61" s="50">
        <f>IF('4.1 Network size and usage'!AO61/'Historical population and GDP'!$K58=0,NA(),'4.1 Network size and usage'!AO61/'Historical population and GDP'!$K58*1000)</f>
        <v>2.2218912881608337</v>
      </c>
      <c r="AP61" s="50">
        <f>IF('4.1 Network size and usage'!AP61/'Historical population and GDP'!$K58=0,NA(),'4.1 Network size and usage'!AP61/'Historical population and GDP'!$K58*1000)</f>
        <v>0.12360387192851825</v>
      </c>
      <c r="AQ61" s="50">
        <f>IF('4.1 Network size and usage'!AQ61/'Historical population and GDP'!$K58=0,NA(),'4.1 Network size and usage'!AQ61/'Historical population and GDP'!$K58*1000)</f>
        <v>2.3454951600893521</v>
      </c>
      <c r="AR61" s="54" t="e">
        <f>IF('4.1 Network size and usage'!AR61/'Historical population and GDP'!$K58=0,NA(),'4.1 Network size and usage'!AR61/'Historical population and GDP'!$K58*1000)</f>
        <v>#N/A</v>
      </c>
      <c r="AS61" s="54" t="e">
        <f>IF('4.1 Network size and usage'!AS61/'Historical population and GDP'!$K58=0,NA(),'4.1 Network size and usage'!AS61/'Historical population and GDP'!$K58*1000)</f>
        <v>#N/A</v>
      </c>
      <c r="AT61" s="54">
        <f>IF('4.1 Network size and usage'!AT61/'Historical population and GDP'!$K58=0,NA(),'4.1 Network size and usage'!AT61/'Historical population and GDP'!$K58*1000)</f>
        <v>0.84959046909903202</v>
      </c>
      <c r="AU61" s="54" t="e">
        <f>IF('4.1 Network size and usage'!AU61/'Historical population and GDP'!$K58=0,NA(),'4.1 Network size and usage'!AU61/'Historical population and GDP'!$K58*1000)</f>
        <v>#N/A</v>
      </c>
      <c r="AV61" s="54" t="e">
        <f>IF('4.1 Network size and usage'!AV61/'Historical population and GDP'!$K58=0,NA(),'4.1 Network size and usage'!AV61/'Historical population and GDP'!$K58*1000)</f>
        <v>#N/A</v>
      </c>
      <c r="AX61" s="3"/>
    </row>
    <row r="62" spans="1:50">
      <c r="A62" s="4">
        <f t="shared" si="0"/>
        <v>1924</v>
      </c>
      <c r="B62" s="54" t="e">
        <f>IF('4.1 Network size and usage'!B62/'Historical population and GDP'!$K59=0,NA(),'4.1 Network size and usage'!B62/'Historical population and GDP'!$K59*1000)</f>
        <v>#N/A</v>
      </c>
      <c r="C62" s="54" t="e">
        <f>IF('4.1 Network size and usage'!C62/'Historical population and GDP'!$K59=0,NA(),'4.1 Network size and usage'!C62/'Historical population and GDP'!$K59*1000)</f>
        <v>#N/A</v>
      </c>
      <c r="D62" s="54" t="e">
        <f>IF('4.1 Network size and usage'!D62/'Historical population and GDP'!$K59=0,NA(),'4.1 Network size and usage'!D62/'Historical population and GDP'!$K59*1000)</f>
        <v>#N/A</v>
      </c>
      <c r="E62" s="54" t="e">
        <f>IF('4.1 Network size and usage'!E62/'Historical population and GDP'!$K59=0,NA(),'4.1 Network size and usage'!E62/'Historical population and GDP'!$K59*1000)</f>
        <v>#N/A</v>
      </c>
      <c r="F62" s="54" t="e">
        <f>IF('4.1 Network size and usage'!F62/'Historical population and GDP'!$K59=0,NA(),'4.1 Network size and usage'!F62/'Historical population and GDP'!$K59*1000)</f>
        <v>#N/A</v>
      </c>
      <c r="G62" s="54" t="e">
        <f>IF('4.1 Network size and usage'!G62/'Historical population and GDP'!$K59=0,NA(),'4.1 Network size and usage'!G62/'Historical population and GDP'!$K59*1000)</f>
        <v>#N/A</v>
      </c>
      <c r="H62" s="54" t="e">
        <f>IF('4.1 Network size and usage'!H62/'Historical population and GDP'!$K59=0,NA(),'4.1 Network size and usage'!H62/'Historical population and GDP'!$K59*1000)</f>
        <v>#N/A</v>
      </c>
      <c r="I62" s="54" t="e">
        <f>IF('4.1 Network size and usage'!I62/'Historical population and GDP'!$K59=0,NA(),'4.1 Network size and usage'!I62/'Historical population and GDP'!$K59*1000)</f>
        <v>#N/A</v>
      </c>
      <c r="J62" s="5" t="e">
        <f>IF('4.1 Network size and usage'!J62/'Historical population and GDP'!$K59=0,NA(),'4.1 Network size and usage'!J62/'Historical population and GDP'!$K59*1000000000)</f>
        <v>#N/A</v>
      </c>
      <c r="K62" s="5" t="e">
        <f>IF('4.1 Network size and usage'!K62/'Historical population and GDP'!$K59=0,NA(),'4.1 Network size and usage'!K62/'Historical population and GDP'!$K59*1000000)</f>
        <v>#N/A</v>
      </c>
      <c r="L62" s="54">
        <f>IF('4.1 Network size and usage'!L62/'Historical population and GDP'!$K59=0,NA(),'4.1 Network size and usage'!L62/'Historical population and GDP'!$K59*1000)</f>
        <v>3.5853145213076472</v>
      </c>
      <c r="M62" s="54">
        <f>IF('4.1 Network size and usage'!M62/'Historical population and GDP'!$K59=0,NA(),'4.1 Network size and usage'!M62/'Historical population and GDP'!$K59*1000)</f>
        <v>2.6050788091068301E-2</v>
      </c>
      <c r="N62" s="54">
        <f>IF('4.1 Network size and usage'!N62/'Historical population and GDP'!$K59=0,NA(),'4.1 Network size and usage'!N62/'Historical population and GDP'!$K59*1000)</f>
        <v>4.816112084063047E-2</v>
      </c>
      <c r="O62" s="54" t="e">
        <f>IF('4.1 Network size and usage'!O62/'Historical population and GDP'!$K59=0,NA(),'4.1 Network size and usage'!O62/'Historical population and GDP'!$K59*1000)</f>
        <v>#N/A</v>
      </c>
      <c r="P62" s="54">
        <f>IF('4.1 Network size and usage'!P62/'Historical population and GDP'!$K59=0,NA(),'4.1 Network size and usage'!P62/'Historical population and GDP'!$K59*1000)</f>
        <v>5.7275248102743719</v>
      </c>
      <c r="Q62" s="54" t="e">
        <f>IF('4.1 Network size and usage'!Q62/'Historical population and GDP'!$K59=0,NA(),'4.1 Network size and usage'!Q62/'Historical population and GDP'!$K59*1000)</f>
        <v>#N/A</v>
      </c>
      <c r="R62" s="55" t="e">
        <f>IF('4.1 Network size and usage'!R62=0,NA(),'5.4 Water and waste'!AB62)</f>
        <v>#N/A</v>
      </c>
      <c r="S62" s="55" t="e">
        <f>IF('4.1 Network size and usage'!S62=0,NA(),'5.4 Water and waste'!AC62)</f>
        <v>#N/A</v>
      </c>
      <c r="T62" s="54">
        <f>IF('4.1 Network size and usage'!T62/'Historical population and GDP'!$K59=0,NA(),'4.1 Network size and usage'!T62/'Historical population and GDP'!$K59*1000)</f>
        <v>15.212631611208408</v>
      </c>
      <c r="U62" s="54">
        <f>IF('4.1 Network size and usage'!U62/'Historical population and GDP'!$K59=0,NA(),'4.1 Network size and usage'!U62/'Historical population and GDP'!$K59*1000)</f>
        <v>77.907180385288953</v>
      </c>
      <c r="V62" s="54" t="e">
        <f>IF('4.1 Network size and usage'!V62/'Historical population and GDP'!$K59=0,NA(),'4.1 Network size and usage'!V62/'Historical population and GDP'!$K59*1000)</f>
        <v>#N/A</v>
      </c>
      <c r="W62" s="54" t="e">
        <f>IF('4.1 Network size and usage'!W62/'Historical population and GDP'!$K59=0,NA(),'4.1 Network size and usage'!W62/'Historical population and GDP'!$K59*1000)</f>
        <v>#N/A</v>
      </c>
      <c r="X62" s="54" t="e">
        <f>IF('4.1 Network size and usage'!X62/'Historical population and GDP'!$K59=0,NA(),'4.1 Network size and usage'!X62/'Historical population and GDP'!$K59*1000)</f>
        <v>#N/A</v>
      </c>
      <c r="Y62" s="54" t="e">
        <f>IF('4.1 Network size and usage'!Y62/'Historical population and GDP'!$K59=0,NA(),'4.1 Network size and usage'!Y62/'Historical population and GDP'!$K59*1000)</f>
        <v>#N/A</v>
      </c>
      <c r="Z62" s="54" t="e">
        <f>IF('4.1 Network size and usage'!Z62/'Historical population and GDP'!$K59=0,NA(),'4.1 Network size and usage'!Z62/'Historical population and GDP'!$K59*1000)</f>
        <v>#N/A</v>
      </c>
      <c r="AA62" s="54" t="e">
        <f>IF('4.1 Network size and usage'!AA62/'Historical population and GDP'!$K59=0,NA(),'4.1 Network size and usage'!AA62/'Historical population and GDP'!$K59*1000)</f>
        <v>#N/A</v>
      </c>
      <c r="AB62" s="54" t="e">
        <f>IF('4.1 Network size and usage'!AB62/'Historical population and GDP'!$K59=0,NA(),'4.1 Network size and usage'!AB62/'Historical population and GDP'!$K59*1000)</f>
        <v>#N/A</v>
      </c>
      <c r="AC62" s="54">
        <f>IF('4.1 Network size and usage'!AC62/'Historical population and GDP'!$K59=0,NA(),'4.1 Network size and usage'!AC62/'Historical population and GDP'!$K59*1000)</f>
        <v>4.2177466433158202</v>
      </c>
      <c r="AD62" s="54">
        <f>IF('4.1 Network size and usage'!AD62/'Historical population and GDP'!$K59=0,NA(),'4.1 Network size and usage'!AD62/'Historical population and GDP'!$K59*1000)</f>
        <v>4.916082895504962</v>
      </c>
      <c r="AE62" s="54" t="e">
        <f>IF('4.1 Network size and usage'!AE62/'Historical population and GDP'!$K59=0,NA(),'4.1 Network size and usage'!AE62/'Historical population and GDP'!$K59*1000)</f>
        <v>#N/A</v>
      </c>
      <c r="AF62" s="54" t="e">
        <f>IF('4.1 Network size and usage'!AF62/'Historical population and GDP'!$K59=0,NA(),'4.1 Network size and usage'!AF62/'Historical population and GDP'!$K59*1000)</f>
        <v>#N/A</v>
      </c>
      <c r="AG62" s="54" t="e">
        <f>IF('4.1 Network size and usage'!AG62/'Historical population and GDP'!$K59=0,NA(),'4.1 Network size and usage'!AG62/'Historical population and GDP'!$K59*1000)</f>
        <v>#N/A</v>
      </c>
      <c r="AH62" s="54" t="e">
        <f>IF('4.1 Network size and usage'!AH62/'Historical population and GDP'!$K59=0,NA(),'4.1 Network size and usage'!AH62/'Historical population and GDP'!$K59*1000)</f>
        <v>#N/A</v>
      </c>
      <c r="AI62" s="54" t="e">
        <f>IF('4.1 Network size and usage'!AI62/'Historical population and GDP'!$K59=0,NA(),'4.1 Network size and usage'!AI62/'Historical population and GDP'!$K59*1000)</f>
        <v>#N/A</v>
      </c>
      <c r="AJ62" s="54" t="e">
        <f>IF('4.1 Network size and usage'!AJ62/'Historical population and GDP'!$K59=0,NA(),'4.1 Network size and usage'!AJ62/'Historical population and GDP'!$K59*1000)</f>
        <v>#N/A</v>
      </c>
      <c r="AK62" s="54">
        <f>IF('4.1 Network size and usage'!AK62/'Historical population and GDP'!$K59=0,NA(),'4.1 Network size and usage'!AK62/'Historical population and GDP'!$K59*1000)</f>
        <v>179.43812025685932</v>
      </c>
      <c r="AL62" s="54">
        <f>IF('4.1 Network size and usage'!AL62/'Historical population and GDP'!$K59=0,NA(),'4.1 Network size and usage'!AL62/'Historical population and GDP'!$K59*1000)</f>
        <v>16.602451838879158</v>
      </c>
      <c r="AM62" s="54">
        <f>IF('4.1 Network size and usage'!AM62/'Historical population and GDP'!$K59=0,NA(),'4.1 Network size and usage'!AM62/'Historical population and GDP'!$K59*1000)</f>
        <v>3.0910683012259192</v>
      </c>
      <c r="AN62" s="54" t="e">
        <f>IF('4.1 Network size and usage'!AN62/'Historical population and GDP'!$K59=0,NA(),'4.1 Network size and usage'!AN62/'Historical population and GDP'!$K59*1000)</f>
        <v>#N/A</v>
      </c>
      <c r="AO62" s="50">
        <f>IF('4.1 Network size and usage'!AO62/'Historical population and GDP'!$K59=0,NA(),'4.1 Network size and usage'!AO62/'Historical population and GDP'!$K59*1000)</f>
        <v>2.1847635726795094</v>
      </c>
      <c r="AP62" s="50">
        <f>IF('4.1 Network size and usage'!AP62/'Historical population and GDP'!$K59=0,NA(),'4.1 Network size and usage'!AP62/'Historical population and GDP'!$K59*1000)</f>
        <v>0.12697022767075306</v>
      </c>
      <c r="AQ62" s="50">
        <f>IF('4.1 Network size and usage'!AQ62/'Historical population and GDP'!$K59=0,NA(),'4.1 Network size and usage'!AQ62/'Historical population and GDP'!$K59*1000)</f>
        <v>2.3117338003502628</v>
      </c>
      <c r="AR62" s="54" t="e">
        <f>IF('4.1 Network size and usage'!AR62/'Historical population and GDP'!$K59=0,NA(),'4.1 Network size and usage'!AR62/'Historical population and GDP'!$K59*1000)</f>
        <v>#N/A</v>
      </c>
      <c r="AS62" s="54" t="e">
        <f>IF('4.1 Network size and usage'!AS62/'Historical population and GDP'!$K59=0,NA(),'4.1 Network size and usage'!AS62/'Historical population and GDP'!$K59*1000)</f>
        <v>#N/A</v>
      </c>
      <c r="AT62" s="54">
        <f>IF('4.1 Network size and usage'!AT62/'Historical population and GDP'!$K59=0,NA(),'4.1 Network size and usage'!AT62/'Historical population and GDP'!$K59*1000)</f>
        <v>0.87346760070052543</v>
      </c>
      <c r="AU62" s="54" t="e">
        <f>IF('4.1 Network size and usage'!AU62/'Historical population and GDP'!$K59=0,NA(),'4.1 Network size and usage'!AU62/'Historical population and GDP'!$K59*1000)</f>
        <v>#N/A</v>
      </c>
      <c r="AV62" s="54" t="e">
        <f>IF('4.1 Network size and usage'!AV62/'Historical population and GDP'!$K59=0,NA(),'4.1 Network size and usage'!AV62/'Historical population and GDP'!$K59*1000)</f>
        <v>#N/A</v>
      </c>
      <c r="AX62" s="3"/>
    </row>
    <row r="63" spans="1:50">
      <c r="A63" s="4">
        <f t="shared" si="0"/>
        <v>1925</v>
      </c>
      <c r="B63" s="54">
        <f>IF('4.1 Network size and usage'!B63/'Historical population and GDP'!$K60=0,NA(),'4.1 Network size and usage'!B63/'Historical population and GDP'!$K60*1000)</f>
        <v>0.80139664930059951</v>
      </c>
      <c r="C63" s="54">
        <f>IF('4.1 Network size and usage'!C63/'Historical population and GDP'!$K60=0,NA(),'4.1 Network size and usage'!C63/'Historical population and GDP'!$K60*1000)</f>
        <v>32.880520639451895</v>
      </c>
      <c r="D63" s="54">
        <f>IF('4.1 Network size and usage'!D63/'Historical population and GDP'!$K60=0,NA(),'4.1 Network size and usage'!D63/'Historical population and GDP'!$K60*1000)</f>
        <v>19.377087596345987</v>
      </c>
      <c r="E63" s="54">
        <f>IF('4.1 Network size and usage'!E63/'Historical population and GDP'!$K60=0,NA(),'4.1 Network size and usage'!E63/'Historical population and GDP'!$K60*1000)</f>
        <v>90.022153582643455</v>
      </c>
      <c r="F63" s="54">
        <f>IF('4.1 Network size and usage'!F63/'Historical population and GDP'!$K60=0,NA(),'4.1 Network size and usage'!F63/'Historical population and GDP'!$K60*1000)</f>
        <v>6.8384316014844417</v>
      </c>
      <c r="G63" s="54" t="e">
        <f>IF('4.1 Network size and usage'!G63/'Historical population and GDP'!$K60=0,NA(),'4.1 Network size and usage'!G63/'Historical population and GDP'!$K60*1000)</f>
        <v>#N/A</v>
      </c>
      <c r="H63" s="54" t="e">
        <f>IF('4.1 Network size and usage'!H63/'Historical population and GDP'!$K60=0,NA(),'4.1 Network size and usage'!H63/'Historical population and GDP'!$K60*1000)</f>
        <v>#N/A</v>
      </c>
      <c r="I63" s="54">
        <f>IF('4.1 Network size and usage'!I63/'Historical population and GDP'!$K60=0,NA(),'4.1 Network size and usage'!I63/'Historical population and GDP'!$K60*1000)</f>
        <v>75.969882957465032</v>
      </c>
      <c r="J63" s="5" t="e">
        <f>IF('4.1 Network size and usage'!J63/'Historical population and GDP'!$K60=0,NA(),'4.1 Network size and usage'!J63/'Historical population and GDP'!$K60*1000000000)</f>
        <v>#N/A</v>
      </c>
      <c r="K63" s="5" t="e">
        <f>IF('4.1 Network size and usage'!K63/'Historical population and GDP'!$K60=0,NA(),'4.1 Network size and usage'!K63/'Historical population and GDP'!$K60*1000000)</f>
        <v>#N/A</v>
      </c>
      <c r="L63" s="54">
        <f>IF('4.1 Network size and usage'!L63/'Historical population and GDP'!$K60=0,NA(),'4.1 Network size and usage'!L63/'Historical population and GDP'!$K60*1000)</f>
        <v>3.5432585640879251</v>
      </c>
      <c r="M63" s="54">
        <f>IF('4.1 Network size and usage'!M63/'Historical population and GDP'!$K60=0,NA(),'4.1 Network size and usage'!M63/'Historical population and GDP'!$K60*1000)</f>
        <v>3.1901227519269194E-2</v>
      </c>
      <c r="N63" s="54">
        <f>IF('4.1 Network size and usage'!N63/'Historical population and GDP'!$K60=0,NA(),'4.1 Network size and usage'!N63/'Historical population and GDP'!$K60*1000)</f>
        <v>5.8449900085640882E-2</v>
      </c>
      <c r="O63" s="54" t="e">
        <f>IF('4.1 Network size and usage'!O63/'Historical population and GDP'!$K60=0,NA(),'4.1 Network size and usage'!O63/'Historical population and GDP'!$K60*1000)</f>
        <v>#N/A</v>
      </c>
      <c r="P63" s="54">
        <f>IF('4.1 Network size and usage'!P63/'Historical population and GDP'!$K60=0,NA(),'4.1 Network size and usage'!P63/'Historical population and GDP'!$K60*1000)</f>
        <v>6.9026548672566372</v>
      </c>
      <c r="Q63" s="54" t="e">
        <f>IF('4.1 Network size and usage'!Q63/'Historical population and GDP'!$K60=0,NA(),'4.1 Network size and usage'!Q63/'Historical population and GDP'!$K60*1000)</f>
        <v>#N/A</v>
      </c>
      <c r="R63" s="55" t="e">
        <f>IF('4.1 Network size and usage'!R63=0,NA(),'5.4 Water and waste'!AB63)</f>
        <v>#N/A</v>
      </c>
      <c r="S63" s="55" t="e">
        <f>IF('4.1 Network size and usage'!S63=0,NA(),'5.4 Water and waste'!AC63)</f>
        <v>#N/A</v>
      </c>
      <c r="T63" s="54">
        <f>IF('4.1 Network size and usage'!T63/'Historical population and GDP'!$K60=0,NA(),'4.1 Network size and usage'!T63/'Historical population and GDP'!$K60*1000)</f>
        <v>14.859863631173281</v>
      </c>
      <c r="U63" s="54">
        <f>IF('4.1 Network size and usage'!U63/'Historical population and GDP'!$K60=0,NA(),'4.1 Network size and usage'!U63/'Historical population and GDP'!$K60*1000)</f>
        <v>82.464316300314024</v>
      </c>
      <c r="V63" s="54" t="e">
        <f>IF('4.1 Network size and usage'!V63/'Historical population and GDP'!$K60=0,NA(),'4.1 Network size and usage'!V63/'Historical population and GDP'!$K60*1000)</f>
        <v>#N/A</v>
      </c>
      <c r="W63" s="54" t="e">
        <f>IF('4.1 Network size and usage'!W63/'Historical population and GDP'!$K60=0,NA(),'4.1 Network size and usage'!W63/'Historical population and GDP'!$K60*1000)</f>
        <v>#N/A</v>
      </c>
      <c r="X63" s="54" t="e">
        <f>IF('4.1 Network size and usage'!X63/'Historical population and GDP'!$K60=0,NA(),'4.1 Network size and usage'!X63/'Historical population and GDP'!$K60*1000)</f>
        <v>#N/A</v>
      </c>
      <c r="Y63" s="54" t="e">
        <f>IF('4.1 Network size and usage'!Y63/'Historical population and GDP'!$K60=0,NA(),'4.1 Network size and usage'!Y63/'Historical population and GDP'!$K60*1000)</f>
        <v>#N/A</v>
      </c>
      <c r="Z63" s="54" t="e">
        <f>IF('4.1 Network size and usage'!Z63/'Historical population and GDP'!$K60=0,NA(),'4.1 Network size and usage'!Z63/'Historical population and GDP'!$K60*1000)</f>
        <v>#N/A</v>
      </c>
      <c r="AA63" s="54" t="e">
        <f>IF('4.1 Network size and usage'!AA63/'Historical population and GDP'!$K60=0,NA(),'4.1 Network size and usage'!AA63/'Historical population and GDP'!$K60*1000)</f>
        <v>#N/A</v>
      </c>
      <c r="AB63" s="54" t="e">
        <f>IF('4.1 Network size and usage'!AB63/'Historical population and GDP'!$K60=0,NA(),'4.1 Network size and usage'!AB63/'Historical population and GDP'!$K60*1000)</f>
        <v>#N/A</v>
      </c>
      <c r="AC63" s="54" t="e">
        <f>IF('4.1 Network size and usage'!AC63/'Historical population and GDP'!$K60=0,NA(),'4.1 Network size and usage'!AC63/'Historical population and GDP'!$K60*1000)</f>
        <v>#N/A</v>
      </c>
      <c r="AD63" s="54">
        <f>IF('4.1 Network size and usage'!AD63/'Historical population and GDP'!$K60=0,NA(),'4.1 Network size and usage'!AD63/'Historical population and GDP'!$K60*1000)</f>
        <v>5.1527262346560088</v>
      </c>
      <c r="AE63" s="54" t="e">
        <f>IF('4.1 Network size and usage'!AE63/'Historical population and GDP'!$K60=0,NA(),'4.1 Network size and usage'!AE63/'Historical population and GDP'!$K60*1000)</f>
        <v>#N/A</v>
      </c>
      <c r="AF63" s="54" t="e">
        <f>IF('4.1 Network size and usage'!AF63/'Historical population and GDP'!$K60=0,NA(),'4.1 Network size and usage'!AF63/'Historical population and GDP'!$K60*1000)</f>
        <v>#N/A</v>
      </c>
      <c r="AG63" s="54" t="e">
        <f>IF('4.1 Network size and usage'!AG63/'Historical population and GDP'!$K60=0,NA(),'4.1 Network size and usage'!AG63/'Historical population and GDP'!$K60*1000)</f>
        <v>#N/A</v>
      </c>
      <c r="AH63" s="54" t="e">
        <f>IF('4.1 Network size and usage'!AH63/'Historical population and GDP'!$K60=0,NA(),'4.1 Network size and usage'!AH63/'Historical population and GDP'!$K60*1000)</f>
        <v>#N/A</v>
      </c>
      <c r="AI63" s="54" t="e">
        <f>IF('4.1 Network size and usage'!AI63/'Historical population and GDP'!$K60=0,NA(),'4.1 Network size and usage'!AI63/'Historical population and GDP'!$K60*1000)</f>
        <v>#N/A</v>
      </c>
      <c r="AJ63" s="54" t="e">
        <f>IF('4.1 Network size and usage'!AJ63/'Historical population and GDP'!$K60=0,NA(),'4.1 Network size and usage'!AJ63/'Historical population and GDP'!$K60*1000)</f>
        <v>#N/A</v>
      </c>
      <c r="AK63" s="54">
        <f>IF('4.1 Network size and usage'!AK63/'Historical population and GDP'!$K60=0,NA(),'4.1 Network size and usage'!AK63/'Historical population and GDP'!$K60*1000)</f>
        <v>176.30816443048818</v>
      </c>
      <c r="AL63" s="54">
        <f>IF('4.1 Network size and usage'!AL63/'Historical population and GDP'!$K60=0,NA(),'4.1 Network size and usage'!AL63/'Historical population and GDP'!$K60*1000)</f>
        <v>16.623608335712248</v>
      </c>
      <c r="AM63" s="54">
        <f>IF('4.1 Network size and usage'!AM63/'Historical population and GDP'!$K60=0,NA(),'4.1 Network size and usage'!AM63/'Historical population and GDP'!$K60*1000)</f>
        <v>3.1701398801027691</v>
      </c>
      <c r="AN63" s="54" t="e">
        <f>IF('4.1 Network size and usage'!AN63/'Historical population and GDP'!$K60=0,NA(),'4.1 Network size and usage'!AN63/'Historical population and GDP'!$K60*1000)</f>
        <v>#N/A</v>
      </c>
      <c r="AO63" s="50">
        <f>IF('4.1 Network size and usage'!AO63/'Historical population and GDP'!$K60=0,NA(),'4.1 Network size and usage'!AO63/'Historical population and GDP'!$K60*1000)</f>
        <v>2.136026263202969</v>
      </c>
      <c r="AP63" s="50">
        <f>IF('4.1 Network size and usage'!AP63/'Historical population and GDP'!$K60=0,NA(),'4.1 Network size and usage'!AP63/'Historical population and GDP'!$K60*1000)</f>
        <v>0.13060234085069941</v>
      </c>
      <c r="AQ63" s="50">
        <f>IF('4.1 Network size and usage'!AQ63/'Historical population and GDP'!$K60=0,NA(),'4.1 Network size and usage'!AQ63/'Historical population and GDP'!$K60*1000)</f>
        <v>2.2666286040536683</v>
      </c>
      <c r="AR63" s="54" t="e">
        <f>IF('4.1 Network size and usage'!AR63/'Historical population and GDP'!$K60=0,NA(),'4.1 Network size and usage'!AR63/'Historical population and GDP'!$K60*1000)</f>
        <v>#N/A</v>
      </c>
      <c r="AS63" s="54" t="e">
        <f>IF('4.1 Network size and usage'!AS63/'Historical population and GDP'!$K60=0,NA(),'4.1 Network size and usage'!AS63/'Historical population and GDP'!$K60*1000)</f>
        <v>#N/A</v>
      </c>
      <c r="AT63" s="54">
        <f>IF('4.1 Network size and usage'!AT63/'Historical population and GDP'!$K60=0,NA(),'4.1 Network size and usage'!AT63/'Historical population and GDP'!$K60*1000)</f>
        <v>0.91635740793605491</v>
      </c>
      <c r="AU63" s="54" t="e">
        <f>IF('4.1 Network size and usage'!AU63/'Historical population and GDP'!$K60=0,NA(),'4.1 Network size and usage'!AU63/'Historical population and GDP'!$K60*1000)</f>
        <v>#N/A</v>
      </c>
      <c r="AV63" s="54" t="e">
        <f>IF('4.1 Network size and usage'!AV63/'Historical population and GDP'!$K60=0,NA(),'4.1 Network size and usage'!AV63/'Historical population and GDP'!$K60*1000)</f>
        <v>#N/A</v>
      </c>
      <c r="AX63" s="3"/>
    </row>
    <row r="64" spans="1:50">
      <c r="A64" s="4">
        <f t="shared" si="0"/>
        <v>1926</v>
      </c>
      <c r="B64" s="54">
        <f>IF('4.1 Network size and usage'!B64/'Historical population and GDP'!$K61=0,NA(),'4.1 Network size and usage'!B64/'Historical population and GDP'!$K61*1000)</f>
        <v>1.0510745086381759</v>
      </c>
      <c r="C64" s="54">
        <f>IF('4.1 Network size and usage'!C64/'Historical population and GDP'!$K61=0,NA(),'4.1 Network size and usage'!C64/'Historical population and GDP'!$K61*1000)</f>
        <v>32.909185077288939</v>
      </c>
      <c r="D64" s="54">
        <f>IF('4.1 Network size and usage'!D64/'Historical population and GDP'!$K61=0,NA(),'4.1 Network size and usage'!D64/'Historical population and GDP'!$K61*1000)</f>
        <v>18.753026554521927</v>
      </c>
      <c r="E64" s="54">
        <f>IF('4.1 Network size and usage'!E64/'Historical population and GDP'!$K61=0,NA(),'4.1 Network size and usage'!E64/'Historical population and GDP'!$K61*1000)</f>
        <v>88.227629292858651</v>
      </c>
      <c r="F64" s="54">
        <f>IF('4.1 Network size and usage'!F64/'Historical population and GDP'!$K61=0,NA(),'4.1 Network size and usage'!F64/'Historical population and GDP'!$K61*1000)</f>
        <v>7.058943232846052</v>
      </c>
      <c r="G64" s="54" t="e">
        <f>IF('4.1 Network size and usage'!G64/'Historical population and GDP'!$K61=0,NA(),'4.1 Network size and usage'!G64/'Historical population and GDP'!$K61*1000)</f>
        <v>#N/A</v>
      </c>
      <c r="H64" s="54" t="e">
        <f>IF('4.1 Network size and usage'!H64/'Historical population and GDP'!$K61=0,NA(),'4.1 Network size and usage'!H64/'Historical population and GDP'!$K61*1000)</f>
        <v>#N/A</v>
      </c>
      <c r="I64" s="54">
        <f>IF('4.1 Network size and usage'!I64/'Historical population and GDP'!$K61=0,NA(),'4.1 Network size and usage'!I64/'Historical population and GDP'!$K61*1000)</f>
        <v>98.479401272994323</v>
      </c>
      <c r="J64" s="5" t="e">
        <f>IF('4.1 Network size and usage'!J64/'Historical population and GDP'!$K61=0,NA(),'4.1 Network size and usage'!J64/'Historical population and GDP'!$K61*1000000000)</f>
        <v>#N/A</v>
      </c>
      <c r="K64" s="5" t="e">
        <f>IF('4.1 Network size and usage'!K64/'Historical population and GDP'!$K61=0,NA(),'4.1 Network size and usage'!K64/'Historical population and GDP'!$K61*1000000)</f>
        <v>#N/A</v>
      </c>
      <c r="L64" s="54">
        <f>IF('4.1 Network size and usage'!L64/'Historical population and GDP'!$K61=0,NA(),'4.1 Network size and usage'!L64/'Historical population and GDP'!$K61*1000)</f>
        <v>3.5322857382667689</v>
      </c>
      <c r="M64" s="54">
        <f>IF('4.1 Network size and usage'!M64/'Historical population and GDP'!$K61=0,NA(),'4.1 Network size and usage'!M64/'Historical population and GDP'!$K61*1000)</f>
        <v>5.3647618381478634E-2</v>
      </c>
      <c r="N64" s="54">
        <f>IF('4.1 Network size and usage'!N64/'Historical population and GDP'!$K61=0,NA(),'4.1 Network size and usage'!N64/'Historical population and GDP'!$K61*1000)</f>
        <v>8.882982443869343E-2</v>
      </c>
      <c r="O64" s="54" t="e">
        <f>IF('4.1 Network size and usage'!O64/'Historical population and GDP'!$K61=0,NA(),'4.1 Network size and usage'!O64/'Historical population and GDP'!$K61*1000)</f>
        <v>#N/A</v>
      </c>
      <c r="P64" s="54">
        <f>IF('4.1 Network size and usage'!P64/'Historical population and GDP'!$K61=0,NA(),'4.1 Network size and usage'!P64/'Historical population and GDP'!$K61*1000)</f>
        <v>14.015527733090858</v>
      </c>
      <c r="Q64" s="54" t="e">
        <f>IF('4.1 Network size and usage'!Q64/'Historical population and GDP'!$K61=0,NA(),'4.1 Network size and usage'!Q64/'Historical population and GDP'!$K61*1000)</f>
        <v>#N/A</v>
      </c>
      <c r="R64" s="55" t="e">
        <f>IF('4.1 Network size and usage'!R64=0,NA(),'5.4 Water and waste'!AB64)</f>
        <v>#N/A</v>
      </c>
      <c r="S64" s="55" t="e">
        <f>IF('4.1 Network size and usage'!S64=0,NA(),'5.4 Water and waste'!AC64)</f>
        <v>#N/A</v>
      </c>
      <c r="T64" s="54">
        <f>IF('4.1 Network size and usage'!T64/'Historical population and GDP'!$K61=0,NA(),'4.1 Network size and usage'!T64/'Historical population and GDP'!$K61*1000)</f>
        <v>14.691967321815765</v>
      </c>
      <c r="U64" s="54">
        <f>IF('4.1 Network size and usage'!U64/'Historical population and GDP'!$K61=0,NA(),'4.1 Network size and usage'!U64/'Historical population and GDP'!$K61*1000)</f>
        <v>87.6911240120305</v>
      </c>
      <c r="V64" s="54" t="e">
        <f>IF('4.1 Network size and usage'!V64/'Historical population and GDP'!$K61=0,NA(),'4.1 Network size and usage'!V64/'Historical population and GDP'!$K61*1000)</f>
        <v>#N/A</v>
      </c>
      <c r="W64" s="54" t="e">
        <f>IF('4.1 Network size and usage'!W64/'Historical population and GDP'!$K61=0,NA(),'4.1 Network size and usage'!W64/'Historical population and GDP'!$K61*1000)</f>
        <v>#N/A</v>
      </c>
      <c r="X64" s="54" t="e">
        <f>IF('4.1 Network size and usage'!X64/'Historical population and GDP'!$K61=0,NA(),'4.1 Network size and usage'!X64/'Historical population and GDP'!$K61*1000)</f>
        <v>#N/A</v>
      </c>
      <c r="Y64" s="54" t="e">
        <f>IF('4.1 Network size and usage'!Y64/'Historical population and GDP'!$K61=0,NA(),'4.1 Network size and usage'!Y64/'Historical population and GDP'!$K61*1000)</f>
        <v>#N/A</v>
      </c>
      <c r="Z64" s="54" t="e">
        <f>IF('4.1 Network size and usage'!Z64/'Historical population and GDP'!$K61=0,NA(),'4.1 Network size and usage'!Z64/'Historical population and GDP'!$K61*1000)</f>
        <v>#N/A</v>
      </c>
      <c r="AA64" s="54" t="e">
        <f>IF('4.1 Network size and usage'!AA64/'Historical population and GDP'!$K61=0,NA(),'4.1 Network size and usage'!AA64/'Historical population and GDP'!$K61*1000)</f>
        <v>#N/A</v>
      </c>
      <c r="AB64" s="54" t="e">
        <f>IF('4.1 Network size and usage'!AB64/'Historical population and GDP'!$K61=0,NA(),'4.1 Network size and usage'!AB64/'Historical population and GDP'!$K61*1000)</f>
        <v>#N/A</v>
      </c>
      <c r="AC64" s="54" t="e">
        <f>IF('4.1 Network size and usage'!AC64/'Historical population and GDP'!$K61=0,NA(),'4.1 Network size and usage'!AC64/'Historical population and GDP'!$K61*1000)</f>
        <v>#N/A</v>
      </c>
      <c r="AD64" s="54">
        <f>IF('4.1 Network size and usage'!AD64/'Historical population and GDP'!$K61=0,NA(),'4.1 Network size and usage'!AD64/'Historical population and GDP'!$K61*1000)</f>
        <v>5.2465552213751137</v>
      </c>
      <c r="AE64" s="54" t="e">
        <f>IF('4.1 Network size and usage'!AE64/'Historical population and GDP'!$K61=0,NA(),'4.1 Network size and usage'!AE64/'Historical population and GDP'!$K61*1000)</f>
        <v>#N/A</v>
      </c>
      <c r="AF64" s="54" t="e">
        <f>IF('4.1 Network size and usage'!AF64/'Historical population and GDP'!$K61=0,NA(),'4.1 Network size and usage'!AF64/'Historical population and GDP'!$K61*1000)</f>
        <v>#N/A</v>
      </c>
      <c r="AG64" s="54" t="e">
        <f>IF('4.1 Network size and usage'!AG64/'Historical population and GDP'!$K61=0,NA(),'4.1 Network size and usage'!AG64/'Historical population and GDP'!$K61*1000)</f>
        <v>#N/A</v>
      </c>
      <c r="AH64" s="54" t="e">
        <f>IF('4.1 Network size and usage'!AH64/'Historical population and GDP'!$K61=0,NA(),'4.1 Network size and usage'!AH64/'Historical population and GDP'!$K61*1000)</f>
        <v>#N/A</v>
      </c>
      <c r="AI64" s="54" t="e">
        <f>IF('4.1 Network size and usage'!AI64/'Historical population and GDP'!$K61=0,NA(),'4.1 Network size and usage'!AI64/'Historical population and GDP'!$K61*1000)</f>
        <v>#N/A</v>
      </c>
      <c r="AJ64" s="54" t="e">
        <f>IF('4.1 Network size and usage'!AJ64/'Historical population and GDP'!$K61=0,NA(),'4.1 Network size and usage'!AJ64/'Historical population and GDP'!$K61*1000)</f>
        <v>#N/A</v>
      </c>
      <c r="AK64" s="54">
        <f>IF('4.1 Network size and usage'!AK64/'Historical population and GDP'!$K61=0,NA(),'4.1 Network size and usage'!AK64/'Historical population and GDP'!$K61*1000)</f>
        <v>176.20899489403371</v>
      </c>
      <c r="AL64" s="54">
        <f>IF('4.1 Network size and usage'!AL64/'Historical population and GDP'!$K61=0,NA(),'4.1 Network size and usage'!AL64/'Historical population and GDP'!$K61*1000)</f>
        <v>17.796740574945794</v>
      </c>
      <c r="AM64" s="54">
        <f>IF('4.1 Network size and usage'!AM64/'Historical population and GDP'!$K61=0,NA(),'4.1 Network size and usage'!AM64/'Historical population and GDP'!$K61*1000)</f>
        <v>3.2545289221515001</v>
      </c>
      <c r="AN64" s="54" t="e">
        <f>IF('4.1 Network size and usage'!AN64/'Historical population and GDP'!$K61=0,NA(),'4.1 Network size and usage'!AN64/'Historical population and GDP'!$K61*1000)</f>
        <v>#N/A</v>
      </c>
      <c r="AO64" s="50">
        <f>IF('4.1 Network size and usage'!AO64/'Historical population and GDP'!$K61=0,NA(),'4.1 Network size and usage'!AO64/'Historical population and GDP'!$K61*1000)</f>
        <v>2.1207246275442402</v>
      </c>
      <c r="AP64" s="50">
        <f>IF('4.1 Network size and usage'!AP64/'Historical population and GDP'!$K61=0,NA(),'4.1 Network size and usage'!AP64/'Historical population and GDP'!$K61*1000)</f>
        <v>0.13219556550325243</v>
      </c>
      <c r="AQ64" s="50">
        <f>IF('4.1 Network size and usage'!AQ64/'Historical population and GDP'!$K61=0,NA(),'4.1 Network size and usage'!AQ64/'Historical population and GDP'!$K61*1000)</f>
        <v>2.2529201930474922</v>
      </c>
      <c r="AR64" s="54" t="e">
        <f>IF('4.1 Network size and usage'!AR64/'Historical population and GDP'!$K61=0,NA(),'4.1 Network size and usage'!AR64/'Historical population and GDP'!$K61*1000)</f>
        <v>#N/A</v>
      </c>
      <c r="AS64" s="54" t="e">
        <f>IF('4.1 Network size and usage'!AS64/'Historical population and GDP'!$K61=0,NA(),'4.1 Network size and usage'!AS64/'Historical population and GDP'!$K61*1000)</f>
        <v>#N/A</v>
      </c>
      <c r="AT64" s="54">
        <f>IF('4.1 Network size and usage'!AT64/'Historical population and GDP'!$K61=0,NA(),'4.1 Network size and usage'!AT64/'Historical population and GDP'!$K61*1000)</f>
        <v>0.97083304189690145</v>
      </c>
      <c r="AU64" s="54" t="e">
        <f>IF('4.1 Network size and usage'!AU64/'Historical population and GDP'!$K61=0,NA(),'4.1 Network size and usage'!AU64/'Historical population and GDP'!$K61*1000)</f>
        <v>#N/A</v>
      </c>
      <c r="AV64" s="54" t="e">
        <f>IF('4.1 Network size and usage'!AV64/'Historical population and GDP'!$K61=0,NA(),'4.1 Network size and usage'!AV64/'Historical population and GDP'!$K61*1000)</f>
        <v>#N/A</v>
      </c>
      <c r="AX64" s="3"/>
    </row>
    <row r="65" spans="1:50">
      <c r="A65" s="4">
        <f t="shared" si="0"/>
        <v>1927</v>
      </c>
      <c r="B65" s="54">
        <f>IF('4.1 Network size and usage'!B65/'Historical population and GDP'!$K62=0,NA(),'4.1 Network size and usage'!B65/'Historical population and GDP'!$K62*1000)</f>
        <v>1.2704731798124655</v>
      </c>
      <c r="C65" s="54">
        <f>IF('4.1 Network size and usage'!C65/'Historical population and GDP'!$K62=0,NA(),'4.1 Network size and usage'!C65/'Historical population and GDP'!$K62*1000)</f>
        <v>33.44617734418091</v>
      </c>
      <c r="D65" s="54">
        <f>IF('4.1 Network size and usage'!D65/'Historical population and GDP'!$K62=0,NA(),'4.1 Network size and usage'!D65/'Historical population and GDP'!$K62*1000)</f>
        <v>18.704527519994482</v>
      </c>
      <c r="E65" s="54">
        <f>IF('4.1 Network size and usage'!E65/'Historical population and GDP'!$K62=0,NA(),'4.1 Network size and usage'!E65/'Historical population and GDP'!$K62*1000)</f>
        <v>90.958548814120263</v>
      </c>
      <c r="F65" s="54">
        <f>IF('4.1 Network size and usage'!F65/'Historical population and GDP'!$K62=0,NA(),'4.1 Network size and usage'!F65/'Historical population and GDP'!$K62*1000)</f>
        <v>7.0902389685603975</v>
      </c>
      <c r="G65" s="54" t="e">
        <f>IF('4.1 Network size and usage'!G65/'Historical population and GDP'!$K62=0,NA(),'4.1 Network size and usage'!G65/'Historical population and GDP'!$K62*1000)</f>
        <v>#N/A</v>
      </c>
      <c r="H65" s="54" t="e">
        <f>IF('4.1 Network size and usage'!H65/'Historical population and GDP'!$K62=0,NA(),'4.1 Network size and usage'!H65/'Historical population and GDP'!$K62*1000)</f>
        <v>#N/A</v>
      </c>
      <c r="I65" s="54">
        <f>IF('4.1 Network size and usage'!I65/'Historical population and GDP'!$K62=0,NA(),'4.1 Network size and usage'!I65/'Historical population and GDP'!$K62*1000)</f>
        <v>111.9980694980695</v>
      </c>
      <c r="J65" s="5" t="e">
        <f>IF('4.1 Network size and usage'!J65/'Historical population and GDP'!$K62=0,NA(),'4.1 Network size and usage'!J65/'Historical population and GDP'!$K62*1000000000)</f>
        <v>#N/A</v>
      </c>
      <c r="K65" s="5" t="e">
        <f>IF('4.1 Network size and usage'!K65/'Historical population and GDP'!$K62=0,NA(),'4.1 Network size and usage'!K65/'Historical population and GDP'!$K62*1000000)</f>
        <v>#N/A</v>
      </c>
      <c r="L65" s="54">
        <f>IF('4.1 Network size and usage'!L65/'Historical population and GDP'!$K62=0,NA(),'4.1 Network size and usage'!L65/'Historical population and GDP'!$K62*1000)</f>
        <v>3.5107223938223941</v>
      </c>
      <c r="M65" s="54" t="e">
        <f>IF('4.1 Network size and usage'!M65/'Historical population and GDP'!$K62=0,NA(),'4.1 Network size and usage'!M65/'Historical population and GDP'!$K62*1000)</f>
        <v>#N/A</v>
      </c>
      <c r="N65" s="54">
        <f>IF('4.1 Network size and usage'!N65/'Historical population and GDP'!$K62=0,NA(),'4.1 Network size and usage'!N65/'Historical population and GDP'!$K62*1000)</f>
        <v>9.5766685052399353E-2</v>
      </c>
      <c r="O65" s="54" t="e">
        <f>IF('4.1 Network size and usage'!O65/'Historical population and GDP'!$K62=0,NA(),'4.1 Network size and usage'!O65/'Historical population and GDP'!$K62*1000)</f>
        <v>#N/A</v>
      </c>
      <c r="P65" s="54">
        <f>IF('4.1 Network size and usage'!P65/'Historical population and GDP'!$K62=0,NA(),'4.1 Network size and usage'!P65/'Historical population and GDP'!$K62*1000)</f>
        <v>16.612658576944291</v>
      </c>
      <c r="Q65" s="54" t="e">
        <f>IF('4.1 Network size and usage'!Q65/'Historical population and GDP'!$K62=0,NA(),'4.1 Network size and usage'!Q65/'Historical population and GDP'!$K62*1000)</f>
        <v>#N/A</v>
      </c>
      <c r="R65" s="55" t="e">
        <f>IF('4.1 Network size and usage'!R65=0,NA(),'5.4 Water and waste'!AB65)</f>
        <v>#N/A</v>
      </c>
      <c r="S65" s="55" t="e">
        <f>IF('4.1 Network size and usage'!S65=0,NA(),'5.4 Water and waste'!AC65)</f>
        <v>#N/A</v>
      </c>
      <c r="T65" s="54">
        <f>IF('4.1 Network size and usage'!T65/'Historical population and GDP'!$K62=0,NA(),'4.1 Network size and usage'!T65/'Historical population and GDP'!$K62*1000)</f>
        <v>14.59990052399338</v>
      </c>
      <c r="U65" s="54">
        <f>IF('4.1 Network size and usage'!U65/'Historical population and GDP'!$K62=0,NA(),'4.1 Network size and usage'!U65/'Historical population and GDP'!$K62*1000)</f>
        <v>91.070739106453388</v>
      </c>
      <c r="V65" s="54" t="e">
        <f>IF('4.1 Network size and usage'!V65/'Historical population and GDP'!$K62=0,NA(),'4.1 Network size and usage'!V65/'Historical population and GDP'!$K62*1000)</f>
        <v>#N/A</v>
      </c>
      <c r="W65" s="54" t="e">
        <f>IF('4.1 Network size and usage'!W65/'Historical population and GDP'!$K62=0,NA(),'4.1 Network size and usage'!W65/'Historical population and GDP'!$K62*1000)</f>
        <v>#N/A</v>
      </c>
      <c r="X65" s="54" t="e">
        <f>IF('4.1 Network size and usage'!X65/'Historical population and GDP'!$K62=0,NA(),'4.1 Network size and usage'!X65/'Historical population and GDP'!$K62*1000)</f>
        <v>#N/A</v>
      </c>
      <c r="Y65" s="54" t="e">
        <f>IF('4.1 Network size and usage'!Y65/'Historical population and GDP'!$K62=0,NA(),'4.1 Network size and usage'!Y65/'Historical population and GDP'!$K62*1000)</f>
        <v>#N/A</v>
      </c>
      <c r="Z65" s="54" t="e">
        <f>IF('4.1 Network size and usage'!Z65/'Historical population and GDP'!$K62=0,NA(),'4.1 Network size and usage'!Z65/'Historical population and GDP'!$K62*1000)</f>
        <v>#N/A</v>
      </c>
      <c r="AA65" s="54" t="e">
        <f>IF('4.1 Network size and usage'!AA65/'Historical population and GDP'!$K62=0,NA(),'4.1 Network size and usage'!AA65/'Historical population and GDP'!$K62*1000)</f>
        <v>#N/A</v>
      </c>
      <c r="AB65" s="54" t="e">
        <f>IF('4.1 Network size and usage'!AB65/'Historical population and GDP'!$K62=0,NA(),'4.1 Network size and usage'!AB65/'Historical population and GDP'!$K62*1000)</f>
        <v>#N/A</v>
      </c>
      <c r="AC65" s="54" t="e">
        <f>IF('4.1 Network size and usage'!AC65/'Historical population and GDP'!$K62=0,NA(),'4.1 Network size and usage'!AC65/'Historical population and GDP'!$K62*1000)</f>
        <v>#N/A</v>
      </c>
      <c r="AD65" s="54">
        <f>IF('4.1 Network size and usage'!AD65/'Historical population and GDP'!$K62=0,NA(),'4.1 Network size and usage'!AD65/'Historical population and GDP'!$K62*1000)</f>
        <v>5.41023166023166</v>
      </c>
      <c r="AE65" s="54" t="e">
        <f>IF('4.1 Network size and usage'!AE65/'Historical population and GDP'!$K62=0,NA(),'4.1 Network size and usage'!AE65/'Historical population and GDP'!$K62*1000)</f>
        <v>#N/A</v>
      </c>
      <c r="AF65" s="54" t="e">
        <f>IF('4.1 Network size and usage'!AF65/'Historical population and GDP'!$K62=0,NA(),'4.1 Network size and usage'!AF65/'Historical population and GDP'!$K62*1000)</f>
        <v>#N/A</v>
      </c>
      <c r="AG65" s="54" t="e">
        <f>IF('4.1 Network size and usage'!AG65/'Historical population and GDP'!$K62=0,NA(),'4.1 Network size and usage'!AG65/'Historical population and GDP'!$K62*1000)</f>
        <v>#N/A</v>
      </c>
      <c r="AH65" s="54" t="e">
        <f>IF('4.1 Network size and usage'!AH65/'Historical population and GDP'!$K62=0,NA(),'4.1 Network size and usage'!AH65/'Historical population and GDP'!$K62*1000)</f>
        <v>#N/A</v>
      </c>
      <c r="AI65" s="54" t="e">
        <f>IF('4.1 Network size and usage'!AI65/'Historical population and GDP'!$K62=0,NA(),'4.1 Network size and usage'!AI65/'Historical population and GDP'!$K62*1000)</f>
        <v>#N/A</v>
      </c>
      <c r="AJ65" s="54" t="e">
        <f>IF('4.1 Network size and usage'!AJ65/'Historical population and GDP'!$K62=0,NA(),'4.1 Network size and usage'!AJ65/'Historical population and GDP'!$K62*1000)</f>
        <v>#N/A</v>
      </c>
      <c r="AK65" s="54">
        <f>IF('4.1 Network size and usage'!AK65/'Historical population and GDP'!$K62=0,NA(),'4.1 Network size and usage'!AK65/'Historical population and GDP'!$K62*1000)</f>
        <v>175.62327633756206</v>
      </c>
      <c r="AL65" s="54">
        <f>IF('4.1 Network size and usage'!AL65/'Historical population and GDP'!$K62=0,NA(),'4.1 Network size and usage'!AL65/'Historical population and GDP'!$K62*1000)</f>
        <v>18.206012134583563</v>
      </c>
      <c r="AM65" s="54">
        <f>IF('4.1 Network size and usage'!AM65/'Historical population and GDP'!$K62=0,NA(),'4.1 Network size and usage'!AM65/'Historical population and GDP'!$K62*1000)</f>
        <v>3.3632101489244346</v>
      </c>
      <c r="AN65" s="54" t="e">
        <f>IF('4.1 Network size and usage'!AN65/'Historical population and GDP'!$K62=0,NA(),'4.1 Network size and usage'!AN65/'Historical population and GDP'!$K62*1000)</f>
        <v>#N/A</v>
      </c>
      <c r="AO65" s="50">
        <f>IF('4.1 Network size and usage'!AO65/'Historical population and GDP'!$K62=0,NA(),'4.1 Network size and usage'!AO65/'Historical population and GDP'!$K62*1000)</f>
        <v>2.0959735245449531</v>
      </c>
      <c r="AP65" s="50">
        <f>IF('4.1 Network size and usage'!AP65/'Historical population and GDP'!$K62=0,NA(),'4.1 Network size and usage'!AP65/'Historical population and GDP'!$K62*1000)</f>
        <v>0.13582460011031441</v>
      </c>
      <c r="AQ65" s="50">
        <f>IF('4.1 Network size and usage'!AQ65/'Historical population and GDP'!$K62=0,NA(),'4.1 Network size and usage'!AQ65/'Historical population and GDP'!$K62*1000)</f>
        <v>2.2317981246552674</v>
      </c>
      <c r="AR65" s="54" t="e">
        <f>IF('4.1 Network size and usage'!AR65/'Historical population and GDP'!$K62=0,NA(),'4.1 Network size and usage'!AR65/'Historical population and GDP'!$K62*1000)</f>
        <v>#N/A</v>
      </c>
      <c r="AS65" s="54" t="e">
        <f>IF('4.1 Network size and usage'!AS65/'Historical population and GDP'!$K62=0,NA(),'4.1 Network size and usage'!AS65/'Historical population and GDP'!$K62*1000)</f>
        <v>#N/A</v>
      </c>
      <c r="AT65" s="54">
        <f>IF('4.1 Network size and usage'!AT65/'Historical population and GDP'!$K62=0,NA(),'4.1 Network size and usage'!AT65/'Historical population and GDP'!$K62*1000)</f>
        <v>1.0224765581908439</v>
      </c>
      <c r="AU65" s="54" t="e">
        <f>IF('4.1 Network size and usage'!AU65/'Historical population and GDP'!$K62=0,NA(),'4.1 Network size and usage'!AU65/'Historical population and GDP'!$K62*1000)</f>
        <v>#N/A</v>
      </c>
      <c r="AV65" s="54" t="e">
        <f>IF('4.1 Network size and usage'!AV65/'Historical population and GDP'!$K62=0,NA(),'4.1 Network size and usage'!AV65/'Historical population and GDP'!$K62*1000)</f>
        <v>#N/A</v>
      </c>
      <c r="AX65" s="3"/>
    </row>
    <row r="66" spans="1:50">
      <c r="A66" s="4">
        <f t="shared" si="0"/>
        <v>1928</v>
      </c>
      <c r="B66" s="54">
        <f>IF('4.1 Network size and usage'!B66/'Historical population and GDP'!$K63=0,NA(),'4.1 Network size and usage'!B66/'Historical population and GDP'!$K63*1000)</f>
        <v>1.6226104197901048</v>
      </c>
      <c r="C66" s="54">
        <f>IF('4.1 Network size and usage'!C66/'Historical population and GDP'!$K63=0,NA(),'4.1 Network size and usage'!C66/'Historical population and GDP'!$K63*1000)</f>
        <v>33.868085416382719</v>
      </c>
      <c r="D66" s="54">
        <f>IF('4.1 Network size and usage'!D66/'Historical population and GDP'!$K63=0,NA(),'4.1 Network size and usage'!D66/'Historical population and GDP'!$K63*1000)</f>
        <v>17.627997924901187</v>
      </c>
      <c r="E66" s="54">
        <f>IF('4.1 Network size and usage'!E66/'Historical population and GDP'!$K63=0,NA(),'4.1 Network size and usage'!E66/'Historical population and GDP'!$K63*1000)</f>
        <v>93.267055199672896</v>
      </c>
      <c r="F66" s="54">
        <f>IF('4.1 Network size and usage'!F66/'Historical population and GDP'!$K63=0,NA(),'4.1 Network size and usage'!F66/'Historical population and GDP'!$K63*1000)</f>
        <v>7.2471846258688837</v>
      </c>
      <c r="G66" s="54" t="e">
        <f>IF('4.1 Network size and usage'!G66/'Historical population and GDP'!$K63=0,NA(),'4.1 Network size and usage'!G66/'Historical population and GDP'!$K63*1000)</f>
        <v>#N/A</v>
      </c>
      <c r="H66" s="54" t="e">
        <f>IF('4.1 Network size and usage'!H66/'Historical population and GDP'!$K63=0,NA(),'4.1 Network size and usage'!H66/'Historical population and GDP'!$K63*1000)</f>
        <v>#N/A</v>
      </c>
      <c r="I66" s="54">
        <f>IF('4.1 Network size and usage'!I66/'Historical population and GDP'!$K63=0,NA(),'4.1 Network size and usage'!I66/'Historical population and GDP'!$K63*1000)</f>
        <v>121.59056835218755</v>
      </c>
      <c r="J66" s="5" t="e">
        <f>IF('4.1 Network size and usage'!J66/'Historical population and GDP'!$K63=0,NA(),'4.1 Network size and usage'!J66/'Historical population and GDP'!$K63*1000000000)</f>
        <v>#N/A</v>
      </c>
      <c r="K66" s="5" t="e">
        <f>IF('4.1 Network size and usage'!K66/'Historical population and GDP'!$K63=0,NA(),'4.1 Network size and usage'!K66/'Historical population and GDP'!$K63*1000000)</f>
        <v>#N/A</v>
      </c>
      <c r="L66" s="54">
        <f>IF('4.1 Network size and usage'!L66/'Historical population and GDP'!$K63=0,NA(),'4.1 Network size and usage'!L66/'Historical population and GDP'!$K63*1000)</f>
        <v>3.4875979283085732</v>
      </c>
      <c r="M66" s="54" t="e">
        <f>IF('4.1 Network size and usage'!M66/'Historical population and GDP'!$K63=0,NA(),'4.1 Network size and usage'!M66/'Historical population and GDP'!$K63*1000)</f>
        <v>#N/A</v>
      </c>
      <c r="N66" s="54">
        <f>IF('4.1 Network size and usage'!N66/'Historical population and GDP'!$K63=0,NA(),'4.1 Network size and usage'!N66/'Historical population and GDP'!$K63*1000)</f>
        <v>9.9768297669347153E-2</v>
      </c>
      <c r="O66" s="54" t="e">
        <f>IF('4.1 Network size and usage'!O66/'Historical population and GDP'!$K63=0,NA(),'4.1 Network size and usage'!O66/'Historical population and GDP'!$K63*1000)</f>
        <v>#N/A</v>
      </c>
      <c r="P66" s="54">
        <f>IF('4.1 Network size and usage'!P66/'Historical population and GDP'!$K63=0,NA(),'4.1 Network size and usage'!P66/'Historical population and GDP'!$K63*1000)</f>
        <v>18.709281722774975</v>
      </c>
      <c r="Q66" s="54" t="e">
        <f>IF('4.1 Network size and usage'!Q66/'Historical population and GDP'!$K63=0,NA(),'4.1 Network size and usage'!Q66/'Historical population and GDP'!$K63*1000)</f>
        <v>#N/A</v>
      </c>
      <c r="R66" s="55" t="e">
        <f>IF('4.1 Network size and usage'!R66=0,NA(),'5.4 Water and waste'!AB66)</f>
        <v>#N/A</v>
      </c>
      <c r="S66" s="55" t="e">
        <f>IF('4.1 Network size and usage'!S66=0,NA(),'5.4 Water and waste'!AC66)</f>
        <v>#N/A</v>
      </c>
      <c r="T66" s="54">
        <f>IF('4.1 Network size and usage'!T66/'Historical population and GDP'!$K63=0,NA(),'4.1 Network size and usage'!T66/'Historical population and GDP'!$K63*1000)</f>
        <v>13.958068815592204</v>
      </c>
      <c r="U66" s="54">
        <f>IF('4.1 Network size and usage'!U66/'Historical population and GDP'!$K63=0,NA(),'4.1 Network size and usage'!U66/'Historical population and GDP'!$K63*1000)</f>
        <v>95.229657898323566</v>
      </c>
      <c r="V66" s="54" t="e">
        <f>IF('4.1 Network size and usage'!V66/'Historical population and GDP'!$K63=0,NA(),'4.1 Network size and usage'!V66/'Historical population and GDP'!$K63*1000)</f>
        <v>#N/A</v>
      </c>
      <c r="W66" s="54" t="e">
        <f>IF('4.1 Network size and usage'!W66/'Historical population and GDP'!$K63=0,NA(),'4.1 Network size and usage'!W66/'Historical population and GDP'!$K63*1000)</f>
        <v>#N/A</v>
      </c>
      <c r="X66" s="54" t="e">
        <f>IF('4.1 Network size and usage'!X66/'Historical population and GDP'!$K63=0,NA(),'4.1 Network size and usage'!X66/'Historical population and GDP'!$K63*1000)</f>
        <v>#N/A</v>
      </c>
      <c r="Y66" s="54" t="e">
        <f>IF('4.1 Network size and usage'!Y66/'Historical population and GDP'!$K63=0,NA(),'4.1 Network size and usage'!Y66/'Historical population and GDP'!$K63*1000)</f>
        <v>#N/A</v>
      </c>
      <c r="Z66" s="54" t="e">
        <f>IF('4.1 Network size and usage'!Z66/'Historical population and GDP'!$K63=0,NA(),'4.1 Network size and usage'!Z66/'Historical population and GDP'!$K63*1000)</f>
        <v>#N/A</v>
      </c>
      <c r="AA66" s="54" t="e">
        <f>IF('4.1 Network size and usage'!AA66/'Historical population and GDP'!$K63=0,NA(),'4.1 Network size and usage'!AA66/'Historical population and GDP'!$K63*1000)</f>
        <v>#N/A</v>
      </c>
      <c r="AB66" s="54" t="e">
        <f>IF('4.1 Network size and usage'!AB66/'Historical population and GDP'!$K63=0,NA(),'4.1 Network size and usage'!AB66/'Historical population and GDP'!$K63*1000)</f>
        <v>#N/A</v>
      </c>
      <c r="AC66" s="54" t="e">
        <f>IF('4.1 Network size and usage'!AC66/'Historical population and GDP'!$K63=0,NA(),'4.1 Network size and usage'!AC66/'Historical population and GDP'!$K63*1000)</f>
        <v>#N/A</v>
      </c>
      <c r="AD66" s="54">
        <f>IF('4.1 Network size and usage'!AD66/'Historical population and GDP'!$K63=0,NA(),'4.1 Network size and usage'!AD66/'Historical population and GDP'!$K63*1000)</f>
        <v>5.4565898868747444</v>
      </c>
      <c r="AE66" s="54" t="e">
        <f>IF('4.1 Network size and usage'!AE66/'Historical population and GDP'!$K63=0,NA(),'4.1 Network size and usage'!AE66/'Historical population and GDP'!$K63*1000)</f>
        <v>#N/A</v>
      </c>
      <c r="AF66" s="54" t="e">
        <f>IF('4.1 Network size and usage'!AF66/'Historical population and GDP'!$K63=0,NA(),'4.1 Network size and usage'!AF66/'Historical population and GDP'!$K63*1000)</f>
        <v>#N/A</v>
      </c>
      <c r="AG66" s="54" t="e">
        <f>IF('4.1 Network size and usage'!AG66/'Historical population and GDP'!$K63=0,NA(),'4.1 Network size and usage'!AG66/'Historical population and GDP'!$K63*1000)</f>
        <v>#N/A</v>
      </c>
      <c r="AH66" s="54" t="e">
        <f>IF('4.1 Network size and usage'!AH66/'Historical population and GDP'!$K63=0,NA(),'4.1 Network size and usage'!AH66/'Historical population and GDP'!$K63*1000)</f>
        <v>#N/A</v>
      </c>
      <c r="AI66" s="54" t="e">
        <f>IF('4.1 Network size and usage'!AI66/'Historical population and GDP'!$K63=0,NA(),'4.1 Network size and usage'!AI66/'Historical population and GDP'!$K63*1000)</f>
        <v>#N/A</v>
      </c>
      <c r="AJ66" s="54" t="e">
        <f>IF('4.1 Network size and usage'!AJ66/'Historical population and GDP'!$K63=0,NA(),'4.1 Network size and usage'!AJ66/'Historical population and GDP'!$K63*1000)</f>
        <v>#N/A</v>
      </c>
      <c r="AK66" s="54">
        <f>IF('4.1 Network size and usage'!AK66/'Historical population and GDP'!$K63=0,NA(),'4.1 Network size and usage'!AK66/'Historical population and GDP'!$K63*1000)</f>
        <v>172.32043069374404</v>
      </c>
      <c r="AL66" s="54">
        <f>IF('4.1 Network size and usage'!AL66/'Historical population and GDP'!$K63=0,NA(),'4.1 Network size and usage'!AL66/'Historical population and GDP'!$K63*1000)</f>
        <v>19.360092680932262</v>
      </c>
      <c r="AM66" s="54">
        <f>IF('4.1 Network size and usage'!AM66/'Historical population and GDP'!$K63=0,NA(),'4.1 Network size and usage'!AM66/'Historical population and GDP'!$K63*1000)</f>
        <v>3.2724546817500344</v>
      </c>
      <c r="AN66" s="54" t="e">
        <f>IF('4.1 Network size and usage'!AN66/'Historical population and GDP'!$K63=0,NA(),'4.1 Network size and usage'!AN66/'Historical population and GDP'!$K63*1000)</f>
        <v>#N/A</v>
      </c>
      <c r="AO66" s="50">
        <f>IF('4.1 Network size and usage'!AO66/'Historical population and GDP'!$K63=0,NA(),'4.1 Network size and usage'!AO66/'Historical population and GDP'!$K63*1000)</f>
        <v>2.0676025623551859</v>
      </c>
      <c r="AP66" s="50">
        <f>IF('4.1 Network size and usage'!AP66/'Historical population and GDP'!$K63=0,NA(),'4.1 Network size and usage'!AP66/'Historical population and GDP'!$K63*1000)</f>
        <v>0.13765844350551995</v>
      </c>
      <c r="AQ66" s="50">
        <f>IF('4.1 Network size and usage'!AQ66/'Historical population and GDP'!$K63=0,NA(),'4.1 Network size and usage'!AQ66/'Historical population and GDP'!$K63*1000)</f>
        <v>2.2052610058607058</v>
      </c>
      <c r="AR66" s="54" t="e">
        <f>IF('4.1 Network size and usage'!AR66/'Historical population and GDP'!$K63=0,NA(),'4.1 Network size and usage'!AR66/'Historical population and GDP'!$K63*1000)</f>
        <v>#N/A</v>
      </c>
      <c r="AS66" s="54" t="e">
        <f>IF('4.1 Network size and usage'!AS66/'Historical population and GDP'!$K63=0,NA(),'4.1 Network size and usage'!AS66/'Historical population and GDP'!$K63*1000)</f>
        <v>#N/A</v>
      </c>
      <c r="AT66" s="54">
        <f>IF('4.1 Network size and usage'!AT66/'Historical population and GDP'!$K63=0,NA(),'4.1 Network size and usage'!AT66/'Historical population and GDP'!$K63*1000)</f>
        <v>0.97792013084366902</v>
      </c>
      <c r="AU66" s="54" t="e">
        <f>IF('4.1 Network size and usage'!AU66/'Historical population and GDP'!$K63=0,NA(),'4.1 Network size and usage'!AU66/'Historical population and GDP'!$K63*1000)</f>
        <v>#N/A</v>
      </c>
      <c r="AV66" s="54" t="e">
        <f>IF('4.1 Network size and usage'!AV66/'Historical population and GDP'!$K63=0,NA(),'4.1 Network size and usage'!AV66/'Historical population and GDP'!$K63*1000)</f>
        <v>#N/A</v>
      </c>
      <c r="AX66" s="3"/>
    </row>
    <row r="67" spans="1:50">
      <c r="A67" s="4">
        <f t="shared" si="0"/>
        <v>1929</v>
      </c>
      <c r="B67" s="54">
        <f>IF('4.1 Network size and usage'!B67/'Historical population and GDP'!$K64=0,NA(),'4.1 Network size and usage'!B67/'Historical population and GDP'!$K64*1000)</f>
        <v>1.8691345400713277</v>
      </c>
      <c r="C67" s="54">
        <f>IF('4.1 Network size and usage'!C67/'Historical population and GDP'!$K64=0,NA(),'4.1 Network size and usage'!C67/'Historical population and GDP'!$K64*1000)</f>
        <v>34.068658949599623</v>
      </c>
      <c r="D67" s="54">
        <f>IF('4.1 Network size and usage'!D67/'Historical population and GDP'!$K64=0,NA(),'4.1 Network size and usage'!D67/'Historical population and GDP'!$K64*1000)</f>
        <v>16.39039313303277</v>
      </c>
      <c r="E67" s="54">
        <f>IF('4.1 Network size and usage'!E67/'Historical population and GDP'!$K64=0,NA(),'4.1 Network size and usage'!E67/'Historical population and GDP'!$K64*1000)</f>
        <v>102.4352380055178</v>
      </c>
      <c r="F67" s="54">
        <f>IF('4.1 Network size and usage'!F67/'Historical population and GDP'!$K64=0,NA(),'4.1 Network size and usage'!F67/'Historical population and GDP'!$K64*1000)</f>
        <v>11.265704878541147</v>
      </c>
      <c r="G67" s="54" t="e">
        <f>IF('4.1 Network size and usage'!G67/'Historical population and GDP'!$K64=0,NA(),'4.1 Network size and usage'!G67/'Historical population and GDP'!$K64*1000)</f>
        <v>#N/A</v>
      </c>
      <c r="H67" s="54" t="e">
        <f>IF('4.1 Network size and usage'!H67/'Historical population and GDP'!$K64=0,NA(),'4.1 Network size and usage'!H67/'Historical population and GDP'!$K64*1000)</f>
        <v>#N/A</v>
      </c>
      <c r="I67" s="54">
        <f>IF('4.1 Network size and usage'!I67/'Historical population and GDP'!$K64=0,NA(),'4.1 Network size and usage'!I67/'Historical population and GDP'!$K64*1000)</f>
        <v>135.32803983581184</v>
      </c>
      <c r="J67" s="5" t="e">
        <f>IF('4.1 Network size and usage'!J67/'Historical population and GDP'!$K64=0,NA(),'4.1 Network size and usage'!J67/'Historical population and GDP'!$K64*1000000000)</f>
        <v>#N/A</v>
      </c>
      <c r="K67" s="5" t="e">
        <f>IF('4.1 Network size and usage'!K67/'Historical population and GDP'!$K64=0,NA(),'4.1 Network size and usage'!K67/'Historical population and GDP'!$K64*1000000)</f>
        <v>#N/A</v>
      </c>
      <c r="L67" s="54">
        <f>IF('4.1 Network size and usage'!L67/'Historical population and GDP'!$K64=0,NA(),'4.1 Network size and usage'!L67/'Historical population and GDP'!$K64*1000)</f>
        <v>3.5595858825112709</v>
      </c>
      <c r="M67" s="54" t="e">
        <f>IF('4.1 Network size and usage'!M67/'Historical population and GDP'!$K64=0,NA(),'4.1 Network size and usage'!M67/'Historical population and GDP'!$K64*1000)</f>
        <v>#N/A</v>
      </c>
      <c r="N67" s="54">
        <f>IF('4.1 Network size and usage'!N67/'Historical population and GDP'!$K64=0,NA(),'4.1 Network size and usage'!N67/'Historical population and GDP'!$K64*1000)</f>
        <v>0.11775788977861518</v>
      </c>
      <c r="O67" s="54" t="e">
        <f>IF('4.1 Network size and usage'!O67/'Historical population and GDP'!$K64=0,NA(),'4.1 Network size and usage'!O67/'Historical population and GDP'!$K64*1000)</f>
        <v>#N/A</v>
      </c>
      <c r="P67" s="54">
        <f>IF('4.1 Network size and usage'!P67/'Historical population and GDP'!$K64=0,NA(),'4.1 Network size and usage'!P67/'Historical population and GDP'!$K64*1000)</f>
        <v>19.227508243052284</v>
      </c>
      <c r="Q67" s="54" t="e">
        <f>IF('4.1 Network size and usage'!Q67/'Historical population and GDP'!$K64=0,NA(),'4.1 Network size and usage'!Q67/'Historical population and GDP'!$K64*1000)</f>
        <v>#N/A</v>
      </c>
      <c r="R67" s="55" t="e">
        <f>IF('4.1 Network size and usage'!R67=0,NA(),'5.4 Water and waste'!AB67)</f>
        <v>#N/A</v>
      </c>
      <c r="S67" s="55" t="e">
        <f>IF('4.1 Network size and usage'!S67=0,NA(),'5.4 Water and waste'!AC67)</f>
        <v>#N/A</v>
      </c>
      <c r="T67" s="54">
        <f>IF('4.1 Network size and usage'!T67/'Historical population and GDP'!$K64=0,NA(),'4.1 Network size and usage'!T67/'Historical population and GDP'!$K64*1000)</f>
        <v>13.784596500908419</v>
      </c>
      <c r="U67" s="54">
        <f>IF('4.1 Network size and usage'!U67/'Historical population and GDP'!$K64=0,NA(),'4.1 Network size and usage'!U67/'Historical population and GDP'!$K64*1000)</f>
        <v>99.546463898795508</v>
      </c>
      <c r="V67" s="54" t="e">
        <f>IF('4.1 Network size and usage'!V67/'Historical population and GDP'!$K64=0,NA(),'4.1 Network size and usage'!V67/'Historical population and GDP'!$K64*1000)</f>
        <v>#N/A</v>
      </c>
      <c r="W67" s="54" t="e">
        <f>IF('4.1 Network size and usage'!W67/'Historical population and GDP'!$K64=0,NA(),'4.1 Network size and usage'!W67/'Historical population and GDP'!$K64*1000)</f>
        <v>#N/A</v>
      </c>
      <c r="X67" s="54" t="e">
        <f>IF('4.1 Network size and usage'!X67/'Historical population and GDP'!$K64=0,NA(),'4.1 Network size and usage'!X67/'Historical population and GDP'!$K64*1000)</f>
        <v>#N/A</v>
      </c>
      <c r="Y67" s="54" t="e">
        <f>IF('4.1 Network size and usage'!Y67/'Historical population and GDP'!$K64=0,NA(),'4.1 Network size and usage'!Y67/'Historical population and GDP'!$K64*1000)</f>
        <v>#N/A</v>
      </c>
      <c r="Z67" s="54" t="e">
        <f>IF('4.1 Network size and usage'!Z67/'Historical population and GDP'!$K64=0,NA(),'4.1 Network size and usage'!Z67/'Historical population and GDP'!$K64*1000)</f>
        <v>#N/A</v>
      </c>
      <c r="AA67" s="54" t="e">
        <f>IF('4.1 Network size and usage'!AA67/'Historical population and GDP'!$K64=0,NA(),'4.1 Network size and usage'!AA67/'Historical population and GDP'!$K64*1000)</f>
        <v>#N/A</v>
      </c>
      <c r="AB67" s="54" t="e">
        <f>IF('4.1 Network size and usage'!AB67/'Historical population and GDP'!$K64=0,NA(),'4.1 Network size and usage'!AB67/'Historical population and GDP'!$K64*1000)</f>
        <v>#N/A</v>
      </c>
      <c r="AC67" s="54" t="e">
        <f>IF('4.1 Network size and usage'!AC67/'Historical population and GDP'!$K64=0,NA(),'4.1 Network size and usage'!AC67/'Historical population and GDP'!$K64*1000)</f>
        <v>#N/A</v>
      </c>
      <c r="AD67" s="54">
        <f>IF('4.1 Network size and usage'!AD67/'Historical population and GDP'!$K64=0,NA(),'4.1 Network size and usage'!AD67/'Historical population and GDP'!$K64*1000)</f>
        <v>5.6907341363299908</v>
      </c>
      <c r="AE67" s="54" t="e">
        <f>IF('4.1 Network size and usage'!AE67/'Historical population and GDP'!$K64=0,NA(),'4.1 Network size and usage'!AE67/'Historical population and GDP'!$K64*1000)</f>
        <v>#N/A</v>
      </c>
      <c r="AF67" s="54" t="e">
        <f>IF('4.1 Network size and usage'!AF67/'Historical population and GDP'!$K64=0,NA(),'4.1 Network size and usage'!AF67/'Historical population and GDP'!$K64*1000)</f>
        <v>#N/A</v>
      </c>
      <c r="AG67" s="54" t="e">
        <f>IF('4.1 Network size and usage'!AG67/'Historical population and GDP'!$K64=0,NA(),'4.1 Network size and usage'!AG67/'Historical population and GDP'!$K64*1000)</f>
        <v>#N/A</v>
      </c>
      <c r="AH67" s="54" t="e">
        <f>IF('4.1 Network size and usage'!AH67/'Historical population and GDP'!$K64=0,NA(),'4.1 Network size and usage'!AH67/'Historical population and GDP'!$K64*1000)</f>
        <v>#N/A</v>
      </c>
      <c r="AI67" s="54" t="e">
        <f>IF('4.1 Network size and usage'!AI67/'Historical population and GDP'!$K64=0,NA(),'4.1 Network size and usage'!AI67/'Historical population and GDP'!$K64*1000)</f>
        <v>#N/A</v>
      </c>
      <c r="AJ67" s="54" t="e">
        <f>IF('4.1 Network size and usage'!AJ67/'Historical population and GDP'!$K64=0,NA(),'4.1 Network size and usage'!AJ67/'Historical population and GDP'!$K64*1000)</f>
        <v>#N/A</v>
      </c>
      <c r="AK67" s="54">
        <f>IF('4.1 Network size and usage'!AK67/'Historical population and GDP'!$K64=0,NA(),'4.1 Network size and usage'!AK67/'Historical population and GDP'!$K64*1000)</f>
        <v>170.32635758024358</v>
      </c>
      <c r="AL67" s="54">
        <f>IF('4.1 Network size and usage'!AL67/'Historical population and GDP'!$K64=0,NA(),'4.1 Network size and usage'!AL67/'Historical population and GDP'!$K64*1000)</f>
        <v>19.722764282349775</v>
      </c>
      <c r="AM67" s="54">
        <f>IF('4.1 Network size and usage'!AM67/'Historical population and GDP'!$K64=0,NA(),'4.1 Network size and usage'!AM67/'Historical population and GDP'!$K64*1000)</f>
        <v>3.1108269968373596</v>
      </c>
      <c r="AN67" s="54" t="e">
        <f>IF('4.1 Network size and usage'!AN67/'Historical population and GDP'!$K64=0,NA(),'4.1 Network size and usage'!AN67/'Historical population and GDP'!$K64*1000)</f>
        <v>#N/A</v>
      </c>
      <c r="AO67" s="50">
        <f>IF('4.1 Network size and usage'!AO67/'Historical population and GDP'!$K64=0,NA(),'4.1 Network size and usage'!AO67/'Historical population and GDP'!$K64*1000)</f>
        <v>2.0429311621021462</v>
      </c>
      <c r="AP67" s="50">
        <f>IF('4.1 Network size and usage'!AP67/'Historical population and GDP'!$K64=0,NA(),'4.1 Network size and usage'!AP67/'Historical population and GDP'!$K64*1000)</f>
        <v>0.13929076105241908</v>
      </c>
      <c r="AQ67" s="50">
        <f>IF('4.1 Network size and usage'!AQ67/'Historical population and GDP'!$K64=0,NA(),'4.1 Network size and usage'!AQ67/'Historical population and GDP'!$K64*1000)</f>
        <v>2.1822219231545654</v>
      </c>
      <c r="AR67" s="54" t="e">
        <f>IF('4.1 Network size and usage'!AR67/'Historical population and GDP'!$K64=0,NA(),'4.1 Network size and usage'!AR67/'Historical population and GDP'!$K64*1000)</f>
        <v>#N/A</v>
      </c>
      <c r="AS67" s="54" t="e">
        <f>IF('4.1 Network size and usage'!AS67/'Historical population and GDP'!$K64=0,NA(),'4.1 Network size and usage'!AS67/'Historical population and GDP'!$K64*1000)</f>
        <v>#N/A</v>
      </c>
      <c r="AT67" s="54">
        <f>IF('4.1 Network size and usage'!AT67/'Historical population and GDP'!$K64=0,NA(),'4.1 Network size and usage'!AT67/'Historical population and GDP'!$K64*1000)</f>
        <v>0.90303478904515178</v>
      </c>
      <c r="AU67" s="54" t="e">
        <f>IF('4.1 Network size and usage'!AU67/'Historical population and GDP'!$K64=0,NA(),'4.1 Network size and usage'!AU67/'Historical population and GDP'!$K64*1000)</f>
        <v>#N/A</v>
      </c>
      <c r="AV67" s="54" t="e">
        <f>IF('4.1 Network size and usage'!AV67/'Historical population and GDP'!$K64=0,NA(),'4.1 Network size and usage'!AV67/'Historical population and GDP'!$K64*1000)</f>
        <v>#N/A</v>
      </c>
      <c r="AX67" s="3"/>
    </row>
    <row r="68" spans="1:50">
      <c r="A68" s="4">
        <f t="shared" si="0"/>
        <v>1930</v>
      </c>
      <c r="B68" s="54">
        <f>IF('4.1 Network size and usage'!B68/'Historical population and GDP'!$K65=0,NA(),'4.1 Network size and usage'!B68/'Historical population and GDP'!$K65*1000)</f>
        <v>2.2271543900982214</v>
      </c>
      <c r="C68" s="54">
        <f>IF('4.1 Network size and usage'!C68/'Historical population and GDP'!$K65=0,NA(),'4.1 Network size and usage'!C68/'Historical population and GDP'!$K65*1000)</f>
        <v>34.642784423944782</v>
      </c>
      <c r="D68" s="54">
        <f>IF('4.1 Network size and usage'!D68/'Historical population and GDP'!$K65=0,NA(),'4.1 Network size and usage'!D68/'Historical population and GDP'!$K65*1000)</f>
        <v>15.593818910937085</v>
      </c>
      <c r="E68" s="54">
        <f>IF('4.1 Network size and usage'!E68/'Historical population and GDP'!$K65=0,NA(),'4.1 Network size and usage'!E68/'Historical population and GDP'!$K65*1000)</f>
        <v>103.06378709848687</v>
      </c>
      <c r="F68" s="54">
        <f>IF('4.1 Network size and usage'!F68/'Historical population and GDP'!$K65=0,NA(),'4.1 Network size and usage'!F68/'Historical population and GDP'!$K65*1000)</f>
        <v>11.116280010618528</v>
      </c>
      <c r="G68" s="54" t="e">
        <f>IF('4.1 Network size and usage'!G68/'Historical population and GDP'!$K65=0,NA(),'4.1 Network size and usage'!G68/'Historical population and GDP'!$K65*1000)</f>
        <v>#N/A</v>
      </c>
      <c r="H68" s="54" t="e">
        <f>IF('4.1 Network size and usage'!H68/'Historical population and GDP'!$K65=0,NA(),'4.1 Network size and usage'!H68/'Historical population and GDP'!$K65*1000)</f>
        <v>#N/A</v>
      </c>
      <c r="I68" s="54">
        <f>IF('4.1 Network size and usage'!I68/'Historical population and GDP'!$K65=0,NA(),'4.1 Network size and usage'!I68/'Historical population and GDP'!$K65*1000)</f>
        <v>146.39567294929654</v>
      </c>
      <c r="J68" s="5">
        <f>IF('4.1 Network size and usage'!J68/'Historical population and GDP'!$K65=0,NA(),'4.1 Network size and usage'!J68/'Historical population and GDP'!$K65*1000000000)</f>
        <v>1526.413591717547</v>
      </c>
      <c r="K68" s="5">
        <f>IF('4.1 Network size and usage'!K68/'Historical population and GDP'!$K65=0,NA(),'4.1 Network size and usage'!K68/'Historical population and GDP'!$K65*1000000)</f>
        <v>190.08059379823325</v>
      </c>
      <c r="L68" s="54">
        <f>IF('4.1 Network size and usage'!L68/'Historical population and GDP'!$K65=0,NA(),'4.1 Network size and usage'!L68/'Historical population and GDP'!$K65*1000)</f>
        <v>3.5106852800637109</v>
      </c>
      <c r="M68" s="54" t="e">
        <f>IF('4.1 Network size and usage'!M68/'Historical population and GDP'!$K65=0,NA(),'4.1 Network size and usage'!M68/'Historical population and GDP'!$K65*1000)</f>
        <v>#N/A</v>
      </c>
      <c r="N68" s="54">
        <f>IF('4.1 Network size and usage'!N68/'Historical population and GDP'!$K65=0,NA(),'4.1 Network size and usage'!N68/'Historical population and GDP'!$K65*1000)</f>
        <v>0.16856915317228566</v>
      </c>
      <c r="O68" s="54" t="e">
        <f>IF('4.1 Network size and usage'!O68/'Historical population and GDP'!$K65=0,NA(),'4.1 Network size and usage'!O68/'Historical population and GDP'!$K65*1000)</f>
        <v>#N/A</v>
      </c>
      <c r="P68" s="54">
        <f>IF('4.1 Network size and usage'!P68/'Historical population and GDP'!$K65=0,NA(),'4.1 Network size and usage'!P68/'Historical population and GDP'!$K65*1000)</f>
        <v>20.425404831430846</v>
      </c>
      <c r="Q68" s="54" t="e">
        <f>IF('4.1 Network size and usage'!Q68/'Historical population and GDP'!$K65=0,NA(),'4.1 Network size and usage'!Q68/'Historical population and GDP'!$K65*1000)</f>
        <v>#N/A</v>
      </c>
      <c r="R68" s="55" t="e">
        <f>IF('4.1 Network size and usage'!R68=0,NA(),'5.4 Water and waste'!AB68)</f>
        <v>#N/A</v>
      </c>
      <c r="S68" s="55" t="e">
        <f>IF('4.1 Network size and usage'!S68=0,NA(),'5.4 Water and waste'!AC68)</f>
        <v>#N/A</v>
      </c>
      <c r="T68" s="54">
        <f>IF('4.1 Network size and usage'!T68/'Historical population and GDP'!$K65=0,NA(),'4.1 Network size and usage'!T68/'Historical population and GDP'!$K65*1000)</f>
        <v>13.506579267321476</v>
      </c>
      <c r="U68" s="54">
        <f>IF('4.1 Network size and usage'!U68/'Historical population and GDP'!$K65=0,NA(),'4.1 Network size and usage'!U68/'Historical population and GDP'!$K65*1000)</f>
        <v>104.20958322272365</v>
      </c>
      <c r="V68" s="54" t="e">
        <f>IF('4.1 Network size and usage'!V68/'Historical population and GDP'!$K65=0,NA(),'4.1 Network size and usage'!V68/'Historical population and GDP'!$K65*1000)</f>
        <v>#N/A</v>
      </c>
      <c r="W68" s="54" t="e">
        <f>IF('4.1 Network size and usage'!W68/'Historical population and GDP'!$K65=0,NA(),'4.1 Network size and usage'!W68/'Historical population and GDP'!$K65*1000)</f>
        <v>#N/A</v>
      </c>
      <c r="X68" s="54" t="e">
        <f>IF('4.1 Network size and usage'!X68/'Historical population and GDP'!$K65=0,NA(),'4.1 Network size and usage'!X68/'Historical population and GDP'!$K65*1000)</f>
        <v>#N/A</v>
      </c>
      <c r="Y68" s="54" t="e">
        <f>IF('4.1 Network size and usage'!Y68/'Historical population and GDP'!$K65=0,NA(),'4.1 Network size and usage'!Y68/'Historical population and GDP'!$K65*1000)</f>
        <v>#N/A</v>
      </c>
      <c r="Z68" s="54" t="e">
        <f>IF('4.1 Network size and usage'!Z68/'Historical population and GDP'!$K65=0,NA(),'4.1 Network size and usage'!Z68/'Historical population and GDP'!$K65*1000)</f>
        <v>#N/A</v>
      </c>
      <c r="AA68" s="54" t="e">
        <f>IF('4.1 Network size and usage'!AA68/'Historical population and GDP'!$K65=0,NA(),'4.1 Network size and usage'!AA68/'Historical population and GDP'!$K65*1000)</f>
        <v>#N/A</v>
      </c>
      <c r="AB68" s="54" t="e">
        <f>IF('4.1 Network size and usage'!AB68/'Historical population and GDP'!$K65=0,NA(),'4.1 Network size and usage'!AB68/'Historical population and GDP'!$K65*1000)</f>
        <v>#N/A</v>
      </c>
      <c r="AC68" s="54" t="e">
        <f>IF('4.1 Network size and usage'!AC68/'Historical population and GDP'!$K65=0,NA(),'4.1 Network size and usage'!AC68/'Historical population and GDP'!$K65*1000)</f>
        <v>#N/A</v>
      </c>
      <c r="AD68" s="54">
        <f>IF('4.1 Network size and usage'!AD68/'Historical population and GDP'!$K65=0,NA(),'4.1 Network size and usage'!AD68/'Historical population and GDP'!$K65*1000)</f>
        <v>5.6921953809397392</v>
      </c>
      <c r="AE68" s="54" t="e">
        <f>IF('4.1 Network size and usage'!AE68/'Historical population and GDP'!$K65=0,NA(),'4.1 Network size and usage'!AE68/'Historical population and GDP'!$K65*1000)</f>
        <v>#N/A</v>
      </c>
      <c r="AF68" s="54" t="e">
        <f>IF('4.1 Network size and usage'!AF68/'Historical population and GDP'!$K65=0,NA(),'4.1 Network size and usage'!AF68/'Historical population and GDP'!$K65*1000)</f>
        <v>#N/A</v>
      </c>
      <c r="AG68" s="54" t="e">
        <f>IF('4.1 Network size and usage'!AG68/'Historical population and GDP'!$K65=0,NA(),'4.1 Network size and usage'!AG68/'Historical population and GDP'!$K65*1000)</f>
        <v>#N/A</v>
      </c>
      <c r="AH68" s="54" t="e">
        <f>IF('4.1 Network size and usage'!AH68/'Historical population and GDP'!$K65=0,NA(),'4.1 Network size and usage'!AH68/'Historical population and GDP'!$K65*1000)</f>
        <v>#N/A</v>
      </c>
      <c r="AI68" s="54" t="e">
        <f>IF('4.1 Network size and usage'!AI68/'Historical population and GDP'!$K65=0,NA(),'4.1 Network size and usage'!AI68/'Historical population and GDP'!$K65*1000)</f>
        <v>#N/A</v>
      </c>
      <c r="AJ68" s="54" t="e">
        <f>IF('4.1 Network size and usage'!AJ68/'Historical population and GDP'!$K65=0,NA(),'4.1 Network size and usage'!AJ68/'Historical population and GDP'!$K65*1000)</f>
        <v>#N/A</v>
      </c>
      <c r="AK68" s="54">
        <f>IF('4.1 Network size and usage'!AK68/'Historical population and GDP'!$K65=0,NA(),'4.1 Network size and usage'!AK68/'Historical population and GDP'!$K65*1000)</f>
        <v>167.74356251659145</v>
      </c>
      <c r="AL68" s="54">
        <f>IF('4.1 Network size and usage'!AL68/'Historical population and GDP'!$K65=0,NA(),'4.1 Network size and usage'!AL68/'Historical population and GDP'!$K65*1000)</f>
        <v>20.684231483939474</v>
      </c>
      <c r="AM68" s="54">
        <f>IF('4.1 Network size and usage'!AM68/'Historical population and GDP'!$K65=0,NA(),'4.1 Network size and usage'!AM68/'Historical population and GDP'!$K65*1000)</f>
        <v>3.9527475444650912</v>
      </c>
      <c r="AN68" s="54" t="e">
        <f>IF('4.1 Network size and usage'!AN68/'Historical population and GDP'!$K65=0,NA(),'4.1 Network size and usage'!AN68/'Historical population and GDP'!$K65*1000)</f>
        <v>#N/A</v>
      </c>
      <c r="AO68" s="50">
        <f>IF('4.1 Network size and usage'!AO68/'Historical population and GDP'!$K65=0,NA(),'4.1 Network size and usage'!AO68/'Historical population and GDP'!$K65*1000)</f>
        <v>2.0208388638173616</v>
      </c>
      <c r="AP68" s="50">
        <f>IF('4.1 Network size and usage'!AP68/'Historical population and GDP'!$K65=0,NA(),'4.1 Network size and usage'!AP68/'Historical population and GDP'!$K65*1000)</f>
        <v>0.14003185558800108</v>
      </c>
      <c r="AQ68" s="50">
        <f>IF('4.1 Network size and usage'!AQ68/'Historical population and GDP'!$K65=0,NA(),'4.1 Network size and usage'!AQ68/'Historical population and GDP'!$K65*1000)</f>
        <v>2.160870719405362</v>
      </c>
      <c r="AR68" s="54" t="e">
        <f>IF('4.1 Network size and usage'!AR68/'Historical population and GDP'!$K65=0,NA(),'4.1 Network size and usage'!AR68/'Historical population and GDP'!$K65*1000)</f>
        <v>#N/A</v>
      </c>
      <c r="AS68" s="54" t="e">
        <f>IF('4.1 Network size and usage'!AS68/'Historical population and GDP'!$K65=0,NA(),'4.1 Network size and usage'!AS68/'Historical population and GDP'!$K65*1000)</f>
        <v>#N/A</v>
      </c>
      <c r="AT68" s="54">
        <f>IF('4.1 Network size and usage'!AT68/'Historical population and GDP'!$K65=0,NA(),'4.1 Network size and usage'!AT68/'Historical population and GDP'!$K65*1000)</f>
        <v>1.0107512609503584</v>
      </c>
      <c r="AU68" s="54" t="e">
        <f>IF('4.1 Network size and usage'!AU68/'Historical population and GDP'!$K65=0,NA(),'4.1 Network size and usage'!AU68/'Historical population and GDP'!$K65*1000)</f>
        <v>#N/A</v>
      </c>
      <c r="AV68" s="54" t="e">
        <f>IF('4.1 Network size and usage'!AV68/'Historical population and GDP'!$K65=0,NA(),'4.1 Network size and usage'!AV68/'Historical population and GDP'!$K65*1000)</f>
        <v>#N/A</v>
      </c>
      <c r="AX68" s="3"/>
    </row>
    <row r="69" spans="1:50">
      <c r="A69" s="4">
        <f t="shared" si="0"/>
        <v>1931</v>
      </c>
      <c r="B69" s="54">
        <f>IF('4.1 Network size and usage'!B69/'Historical population and GDP'!$K66=0,NA(),'4.1 Network size and usage'!B69/'Historical population and GDP'!$K66*1000)</f>
        <v>2.3599003283425266</v>
      </c>
      <c r="C69" s="54">
        <f>IF('4.1 Network size and usage'!C69/'Historical population and GDP'!$K66=0,NA(),'4.1 Network size and usage'!C69/'Historical population and GDP'!$K66*1000)</f>
        <v>34.844726254268451</v>
      </c>
      <c r="D69" s="54">
        <f>IF('4.1 Network size and usage'!D69/'Historical population and GDP'!$K66=0,NA(),'4.1 Network size and usage'!D69/'Historical population and GDP'!$K66*1000)</f>
        <v>15.190867586025744</v>
      </c>
      <c r="E69" s="54">
        <f>IF('4.1 Network size and usage'!E69/'Historical population and GDP'!$K66=0,NA(),'4.1 Network size and usage'!E69/'Historical population and GDP'!$K66*1000)</f>
        <v>104.7392718676123</v>
      </c>
      <c r="F69" s="54">
        <f>IF('4.1 Network size and usage'!F69/'Historical population and GDP'!$K66=0,NA(),'4.1 Network size and usage'!F69/'Historical population and GDP'!$K66*1000)</f>
        <v>11.011106816390859</v>
      </c>
      <c r="G69" s="54" t="e">
        <f>IF('4.1 Network size and usage'!G69/'Historical population and GDP'!$K66=0,NA(),'4.1 Network size and usage'!G69/'Historical population and GDP'!$K66*1000)</f>
        <v>#N/A</v>
      </c>
      <c r="H69" s="54" t="e">
        <f>IF('4.1 Network size and usage'!H69/'Historical population and GDP'!$K66=0,NA(),'4.1 Network size and usage'!H69/'Historical population and GDP'!$K66*1000)</f>
        <v>#N/A</v>
      </c>
      <c r="I69" s="54">
        <f>IF('4.1 Network size and usage'!I69/'Historical population and GDP'!$K66=0,NA(),'4.1 Network size and usage'!I69/'Historical population and GDP'!$K66*1000)</f>
        <v>145.28303125820858</v>
      </c>
      <c r="J69" s="5">
        <f>IF('4.1 Network size and usage'!J69/'Historical population and GDP'!$K66=0,NA(),'4.1 Network size and usage'!J69/'Historical population and GDP'!$K66*1000000000)</f>
        <v>1313.3701076963489</v>
      </c>
      <c r="K69" s="5">
        <f>IF('4.1 Network size and usage'!K69/'Historical population and GDP'!$K66=0,NA(),'4.1 Network size and usage'!K69/'Historical population and GDP'!$K66*1000000)</f>
        <v>165.69254057690691</v>
      </c>
      <c r="L69" s="54">
        <f>IF('4.1 Network size and usage'!L69/'Historical population and GDP'!$K66=0,NA(),'4.1 Network size and usage'!L69/'Historical population and GDP'!$K66*1000)</f>
        <v>3.5107876805883893</v>
      </c>
      <c r="M69" s="54" t="e">
        <f>IF('4.1 Network size and usage'!M69/'Historical population and GDP'!$K66=0,NA(),'4.1 Network size and usage'!M69/'Historical population and GDP'!$K66*1000)</f>
        <v>#N/A</v>
      </c>
      <c r="N69" s="54">
        <f>IF('4.1 Network size and usage'!N69/'Historical population and GDP'!$K66=0,NA(),'4.1 Network size and usage'!N69/'Historical population and GDP'!$K66*1000)</f>
        <v>0.14709745206199107</v>
      </c>
      <c r="O69" s="54" t="e">
        <f>IF('4.1 Network size and usage'!O69/'Historical population and GDP'!$K66=0,NA(),'4.1 Network size and usage'!O69/'Historical population and GDP'!$K66*1000)</f>
        <v>#N/A</v>
      </c>
      <c r="P69" s="54">
        <f>IF('4.1 Network size and usage'!P69/'Historical population and GDP'!$K66=0,NA(),'4.1 Network size and usage'!P69/'Historical population and GDP'!$K66*1000)</f>
        <v>20.747307591279224</v>
      </c>
      <c r="Q69" s="54" t="e">
        <f>IF('4.1 Network size and usage'!Q69/'Historical population and GDP'!$K66=0,NA(),'4.1 Network size and usage'!Q69/'Historical population and GDP'!$K66*1000)</f>
        <v>#N/A</v>
      </c>
      <c r="R69" s="55" t="e">
        <f>IF('4.1 Network size and usage'!R69=0,NA(),'5.4 Water and waste'!AB69)</f>
        <v>#N/A</v>
      </c>
      <c r="S69" s="55" t="e">
        <f>IF('4.1 Network size and usage'!S69=0,NA(),'5.4 Water and waste'!AC69)</f>
        <v>#N/A</v>
      </c>
      <c r="T69" s="54">
        <f>IF('4.1 Network size and usage'!T69/'Historical population and GDP'!$K66=0,NA(),'4.1 Network size and usage'!T69/'Historical population and GDP'!$K66*1000)</f>
        <v>13.303370055161546</v>
      </c>
      <c r="U69" s="54">
        <f>IF('4.1 Network size and usage'!U69/'Historical population and GDP'!$K66=0,NA(),'4.1 Network size and usage'!U69/'Historical population and GDP'!$K66*1000)</f>
        <v>103.60323089046493</v>
      </c>
      <c r="V69" s="54" t="e">
        <f>IF('4.1 Network size and usage'!V69/'Historical population and GDP'!$K66=0,NA(),'4.1 Network size and usage'!V69/'Historical population and GDP'!$K66*1000)</f>
        <v>#N/A</v>
      </c>
      <c r="W69" s="54" t="e">
        <f>IF('4.1 Network size and usage'!W69/'Historical population and GDP'!$K66=0,NA(),'4.1 Network size and usage'!W69/'Historical population and GDP'!$K66*1000)</f>
        <v>#N/A</v>
      </c>
      <c r="X69" s="54" t="e">
        <f>IF('4.1 Network size and usage'!X69/'Historical population and GDP'!$K66=0,NA(),'4.1 Network size and usage'!X69/'Historical population and GDP'!$K66*1000)</f>
        <v>#N/A</v>
      </c>
      <c r="Y69" s="54" t="e">
        <f>IF('4.1 Network size and usage'!Y69/'Historical population and GDP'!$K66=0,NA(),'4.1 Network size and usage'!Y69/'Historical population and GDP'!$K66*1000)</f>
        <v>#N/A</v>
      </c>
      <c r="Z69" s="54" t="e">
        <f>IF('4.1 Network size and usage'!Z69/'Historical population and GDP'!$K66=0,NA(),'4.1 Network size and usage'!Z69/'Historical population and GDP'!$K66*1000)</f>
        <v>#N/A</v>
      </c>
      <c r="AA69" s="54" t="e">
        <f>IF('4.1 Network size and usage'!AA69/'Historical population and GDP'!$K66=0,NA(),'4.1 Network size and usage'!AA69/'Historical population and GDP'!$K66*1000)</f>
        <v>#N/A</v>
      </c>
      <c r="AB69" s="54" t="e">
        <f>IF('4.1 Network size and usage'!AB69/'Historical population and GDP'!$K66=0,NA(),'4.1 Network size and usage'!AB69/'Historical population and GDP'!$K66*1000)</f>
        <v>#N/A</v>
      </c>
      <c r="AC69" s="54" t="e">
        <f>IF('4.1 Network size and usage'!AC69/'Historical population and GDP'!$K66=0,NA(),'4.1 Network size and usage'!AC69/'Historical population and GDP'!$K66*1000)</f>
        <v>#N/A</v>
      </c>
      <c r="AD69" s="54">
        <f>IF('4.1 Network size and usage'!AD69/'Historical population and GDP'!$K66=0,NA(),'4.1 Network size and usage'!AD69/'Historical population and GDP'!$K66*1000)</f>
        <v>5.7807985290254793</v>
      </c>
      <c r="AE69" s="54" t="e">
        <f>IF('4.1 Network size and usage'!AE69/'Historical population and GDP'!$K66=0,NA(),'4.1 Network size and usage'!AE69/'Historical population and GDP'!$K66*1000)</f>
        <v>#N/A</v>
      </c>
      <c r="AF69" s="54" t="e">
        <f>IF('4.1 Network size and usage'!AF69/'Historical population and GDP'!$K66=0,NA(),'4.1 Network size and usage'!AF69/'Historical population and GDP'!$K66*1000)</f>
        <v>#N/A</v>
      </c>
      <c r="AG69" s="54" t="e">
        <f>IF('4.1 Network size and usage'!AG69/'Historical population and GDP'!$K66=0,NA(),'4.1 Network size and usage'!AG69/'Historical population and GDP'!$K66*1000)</f>
        <v>#N/A</v>
      </c>
      <c r="AH69" s="54" t="e">
        <f>IF('4.1 Network size and usage'!AH69/'Historical population and GDP'!$K66=0,NA(),'4.1 Network size and usage'!AH69/'Historical population and GDP'!$K66*1000)</f>
        <v>#N/A</v>
      </c>
      <c r="AI69" s="54" t="e">
        <f>IF('4.1 Network size and usage'!AI69/'Historical population and GDP'!$K66=0,NA(),'4.1 Network size and usage'!AI69/'Historical population and GDP'!$K66*1000)</f>
        <v>#N/A</v>
      </c>
      <c r="AJ69" s="54" t="e">
        <f>IF('4.1 Network size and usage'!AJ69/'Historical population and GDP'!$K66=0,NA(),'4.1 Network size and usage'!AJ69/'Historical population and GDP'!$K66*1000)</f>
        <v>#N/A</v>
      </c>
      <c r="AK69" s="54">
        <f>IF('4.1 Network size and usage'!AK69/'Historical population and GDP'!$K66=0,NA(),'4.1 Network size and usage'!AK69/'Historical population and GDP'!$K66*1000)</f>
        <v>166.17940635671133</v>
      </c>
      <c r="AL69" s="54">
        <f>IF('4.1 Network size and usage'!AL69/'Historical population and GDP'!$K66=0,NA(),'4.1 Network size and usage'!AL69/'Historical population and GDP'!$K66*1000)</f>
        <v>21.31731021801944</v>
      </c>
      <c r="AM69" s="54">
        <f>IF('4.1 Network size and usage'!AM69/'Historical population and GDP'!$K66=0,NA(),'4.1 Network size and usage'!AM69/'Historical population and GDP'!$K66*1000)</f>
        <v>3.9624376149198843</v>
      </c>
      <c r="AN69" s="54" t="e">
        <f>IF('4.1 Network size and usage'!AN69/'Historical population and GDP'!$K66=0,NA(),'4.1 Network size and usage'!AN69/'Historical population and GDP'!$K66*1000)</f>
        <v>#N/A</v>
      </c>
      <c r="AO69" s="50">
        <f>IF('4.1 Network size and usage'!AO69/'Historical population and GDP'!$K66=0,NA(),'4.1 Network size and usage'!AO69/'Historical population and GDP'!$K66*1000)</f>
        <v>1.9556080903598634</v>
      </c>
      <c r="AP69" s="50">
        <f>IF('4.1 Network size and usage'!AP69/'Historical population and GDP'!$K66=0,NA(),'4.1 Network size and usage'!AP69/'Historical population and GDP'!$K66*1000)</f>
        <v>0.13921723141581296</v>
      </c>
      <c r="AQ69" s="50">
        <f>IF('4.1 Network size and usage'!AQ69/'Historical population and GDP'!$K66=0,NA(),'4.1 Network size and usage'!AQ69/'Historical population and GDP'!$K66*1000)</f>
        <v>2.094825321775676</v>
      </c>
      <c r="AR69" s="54" t="e">
        <f>IF('4.1 Network size and usage'!AR69/'Historical population and GDP'!$K66=0,NA(),'4.1 Network size and usage'!AR69/'Historical population and GDP'!$K66*1000)</f>
        <v>#N/A</v>
      </c>
      <c r="AS69" s="54" t="e">
        <f>IF('4.1 Network size and usage'!AS69/'Historical population and GDP'!$K66=0,NA(),'4.1 Network size and usage'!AS69/'Historical population and GDP'!$K66*1000)</f>
        <v>#N/A</v>
      </c>
      <c r="AT69" s="54">
        <f>IF('4.1 Network size and usage'!AT69/'Historical population and GDP'!$K66=0,NA(),'4.1 Network size and usage'!AT69/'Historical population and GDP'!$K66*1000)</f>
        <v>1.0598896769109536</v>
      </c>
      <c r="AU69" s="54" t="e">
        <f>IF('4.1 Network size and usage'!AU69/'Historical population and GDP'!$K66=0,NA(),'4.1 Network size and usage'!AU69/'Historical population and GDP'!$K66*1000)</f>
        <v>#N/A</v>
      </c>
      <c r="AV69" s="54" t="e">
        <f>IF('4.1 Network size and usage'!AV69/'Historical population and GDP'!$K66=0,NA(),'4.1 Network size and usage'!AV69/'Historical population and GDP'!$K66*1000)</f>
        <v>#N/A</v>
      </c>
      <c r="AX69" s="3"/>
    </row>
    <row r="70" spans="1:50">
      <c r="A70" s="4">
        <f t="shared" si="0"/>
        <v>1932</v>
      </c>
      <c r="B70" s="54">
        <f>IF('4.1 Network size and usage'!B70/'Historical population and GDP'!$K67=0,NA(),'4.1 Network size and usage'!B70/'Historical population and GDP'!$K67*1000)</f>
        <v>2.5741365511174821</v>
      </c>
      <c r="C70" s="54">
        <f>IF('4.1 Network size and usage'!C70/'Historical population and GDP'!$K67=0,NA(),'4.1 Network size and usage'!C70/'Historical population and GDP'!$K67*1000)</f>
        <v>35.260348928129275</v>
      </c>
      <c r="D70" s="54">
        <f>IF('4.1 Network size and usage'!D70/'Historical population and GDP'!$K67=0,NA(),'4.1 Network size and usage'!D70/'Historical population and GDP'!$K67*1000)</f>
        <v>14.886159057144717</v>
      </c>
      <c r="E70" s="54">
        <f>IF('4.1 Network size and usage'!E70/'Historical population and GDP'!$K67=0,NA(),'4.1 Network size and usage'!E70/'Historical population and GDP'!$K67*1000)</f>
        <v>104.78629569296932</v>
      </c>
      <c r="F70" s="54">
        <f>IF('4.1 Network size and usage'!F70/'Historical population and GDP'!$K67=0,NA(),'4.1 Network size and usage'!F70/'Historical population and GDP'!$K67*1000)</f>
        <v>11.37349425946439</v>
      </c>
      <c r="G70" s="54" t="e">
        <f>IF('4.1 Network size and usage'!G70/'Historical population and GDP'!$K67=0,NA(),'4.1 Network size and usage'!G70/'Historical population and GDP'!$K67*1000)</f>
        <v>#N/A</v>
      </c>
      <c r="H70" s="54" t="e">
        <f>IF('4.1 Network size and usage'!H70/'Historical population and GDP'!$K67=0,NA(),'4.1 Network size and usage'!H70/'Historical population and GDP'!$K67*1000)</f>
        <v>#N/A</v>
      </c>
      <c r="I70" s="54">
        <f>IF('4.1 Network size and usage'!I70/'Historical population and GDP'!$K67=0,NA(),'4.1 Network size and usage'!I70/'Historical population and GDP'!$K67*1000)</f>
        <v>143.56942724962533</v>
      </c>
      <c r="J70" s="5">
        <f>IF('4.1 Network size and usage'!J70/'Historical population and GDP'!$K67=0,NA(),'4.1 Network size and usage'!J70/'Historical population and GDP'!$K67*1000000000)</f>
        <v>1172.8676614322017</v>
      </c>
      <c r="K70" s="5">
        <f>IF('4.1 Network size and usage'!K70/'Historical population and GDP'!$K67=0,NA(),'4.1 Network size and usage'!K70/'Historical population and GDP'!$K67*1000000)</f>
        <v>148.1151058607069</v>
      </c>
      <c r="L70" s="54">
        <f>IF('4.1 Network size and usage'!L70/'Historical population and GDP'!$K67=0,NA(),'4.1 Network size and usage'!L70/'Historical population and GDP'!$K67*1000)</f>
        <v>3.4762247344757933</v>
      </c>
      <c r="M70" s="54" t="e">
        <f>IF('4.1 Network size and usage'!M70/'Historical population and GDP'!$K67=0,NA(),'4.1 Network size and usage'!M70/'Historical population and GDP'!$K67*1000)</f>
        <v>#N/A</v>
      </c>
      <c r="N70" s="54">
        <f>IF('4.1 Network size and usage'!N70/'Historical population and GDP'!$K67=0,NA(),'4.1 Network size and usage'!N70/'Historical population and GDP'!$K67*1000)</f>
        <v>0.12451945005538542</v>
      </c>
      <c r="O70" s="54" t="e">
        <f>IF('4.1 Network size and usage'!O70/'Historical population and GDP'!$K67=0,NA(),'4.1 Network size and usage'!O70/'Historical population and GDP'!$K67*1000)</f>
        <v>#N/A</v>
      </c>
      <c r="P70" s="54">
        <f>IF('4.1 Network size and usage'!P70/'Historical population and GDP'!$K67=0,NA(),'4.1 Network size and usage'!P70/'Historical population and GDP'!$K67*1000)</f>
        <v>21.231511044503812</v>
      </c>
      <c r="Q70" s="54" t="e">
        <f>IF('4.1 Network size and usage'!Q70/'Historical population and GDP'!$K67=0,NA(),'4.1 Network size and usage'!Q70/'Historical population and GDP'!$K67*1000)</f>
        <v>#N/A</v>
      </c>
      <c r="R70" s="55" t="e">
        <f>IF('4.1 Network size and usage'!R70=0,NA(),'5.4 Water and waste'!AB70)</f>
        <v>#N/A</v>
      </c>
      <c r="S70" s="55" t="e">
        <f>IF('4.1 Network size and usage'!S70=0,NA(),'5.4 Water and waste'!AC70)</f>
        <v>#N/A</v>
      </c>
      <c r="T70" s="54">
        <f>IF('4.1 Network size and usage'!T70/'Historical population and GDP'!$K67=0,NA(),'4.1 Network size and usage'!T70/'Historical population and GDP'!$K67*1000)</f>
        <v>13.168757229425946</v>
      </c>
      <c r="U70" s="54">
        <f>IF('4.1 Network size and usage'!U70/'Historical population and GDP'!$K67=0,NA(),'4.1 Network size and usage'!U70/'Historical population and GDP'!$K67*1000)</f>
        <v>102.28187919463087</v>
      </c>
      <c r="V70" s="54" t="e">
        <f>IF('4.1 Network size and usage'!V70/'Historical population and GDP'!$K67=0,NA(),'4.1 Network size and usage'!V70/'Historical population and GDP'!$K67*1000)</f>
        <v>#N/A</v>
      </c>
      <c r="W70" s="54" t="e">
        <f>IF('4.1 Network size and usage'!W70/'Historical population and GDP'!$K67=0,NA(),'4.1 Network size and usage'!W70/'Historical population and GDP'!$K67*1000)</f>
        <v>#N/A</v>
      </c>
      <c r="X70" s="54" t="e">
        <f>IF('4.1 Network size and usage'!X70/'Historical population and GDP'!$K67=0,NA(),'4.1 Network size and usage'!X70/'Historical population and GDP'!$K67*1000)</f>
        <v>#N/A</v>
      </c>
      <c r="Y70" s="54" t="e">
        <f>IF('4.1 Network size and usage'!Y70/'Historical population and GDP'!$K67=0,NA(),'4.1 Network size and usage'!Y70/'Historical population and GDP'!$K67*1000)</f>
        <v>#N/A</v>
      </c>
      <c r="Z70" s="54" t="e">
        <f>IF('4.1 Network size and usage'!Z70/'Historical population and GDP'!$K67=0,NA(),'4.1 Network size and usage'!Z70/'Historical population and GDP'!$K67*1000)</f>
        <v>#N/A</v>
      </c>
      <c r="AA70" s="54" t="e">
        <f>IF('4.1 Network size and usage'!AA70/'Historical population and GDP'!$K67=0,NA(),'4.1 Network size and usage'!AA70/'Historical population and GDP'!$K67*1000)</f>
        <v>#N/A</v>
      </c>
      <c r="AB70" s="54" t="e">
        <f>IF('4.1 Network size and usage'!AB70/'Historical population and GDP'!$K67=0,NA(),'4.1 Network size and usage'!AB70/'Historical population and GDP'!$K67*1000)</f>
        <v>#N/A</v>
      </c>
      <c r="AC70" s="54" t="e">
        <f>IF('4.1 Network size and usage'!AC70/'Historical population and GDP'!$K67=0,NA(),'4.1 Network size and usage'!AC70/'Historical population and GDP'!$K67*1000)</f>
        <v>#N/A</v>
      </c>
      <c r="AD70" s="54">
        <f>IF('4.1 Network size and usage'!AD70/'Historical population and GDP'!$K67=0,NA(),'4.1 Network size and usage'!AD70/'Historical population and GDP'!$K67*1000)</f>
        <v>5.6336743337460087</v>
      </c>
      <c r="AE70" s="54" t="e">
        <f>IF('4.1 Network size and usage'!AE70/'Historical population and GDP'!$K67=0,NA(),'4.1 Network size and usage'!AE70/'Historical population and GDP'!$K67*1000)</f>
        <v>#N/A</v>
      </c>
      <c r="AF70" s="54" t="e">
        <f>IF('4.1 Network size and usage'!AF70/'Historical population and GDP'!$K67=0,NA(),'4.1 Network size and usage'!AF70/'Historical population and GDP'!$K67*1000)</f>
        <v>#N/A</v>
      </c>
      <c r="AG70" s="54" t="e">
        <f>IF('4.1 Network size and usage'!AG70/'Historical population and GDP'!$K67=0,NA(),'4.1 Network size and usage'!AG70/'Historical population and GDP'!$K67*1000)</f>
        <v>#N/A</v>
      </c>
      <c r="AH70" s="54" t="e">
        <f>IF('4.1 Network size and usage'!AH70/'Historical population and GDP'!$K67=0,NA(),'4.1 Network size and usage'!AH70/'Historical population and GDP'!$K67*1000)</f>
        <v>#N/A</v>
      </c>
      <c r="AI70" s="54" t="e">
        <f>IF('4.1 Network size and usage'!AI70/'Historical population and GDP'!$K67=0,NA(),'4.1 Network size and usage'!AI70/'Historical population and GDP'!$K67*1000)</f>
        <v>#N/A</v>
      </c>
      <c r="AJ70" s="54" t="e">
        <f>IF('4.1 Network size and usage'!AJ70/'Historical population and GDP'!$K67=0,NA(),'4.1 Network size and usage'!AJ70/'Historical population and GDP'!$K67*1000)</f>
        <v>#N/A</v>
      </c>
      <c r="AK70" s="54">
        <f>IF('4.1 Network size and usage'!AK70/'Historical population and GDP'!$K67=0,NA(),'4.1 Network size and usage'!AK70/'Historical population and GDP'!$K67*1000)</f>
        <v>157.26721834886297</v>
      </c>
      <c r="AL70" s="54">
        <f>IF('4.1 Network size and usage'!AL70/'Historical population and GDP'!$K67=0,NA(),'4.1 Network size and usage'!AL70/'Historical population and GDP'!$K67*1000)</f>
        <v>20.301036033100932</v>
      </c>
      <c r="AM70" s="54">
        <f>IF('4.1 Network size and usage'!AM70/'Historical population and GDP'!$K67=0,NA(),'4.1 Network size and usage'!AM70/'Historical population and GDP'!$K67*1000)</f>
        <v>3.8457027432071413</v>
      </c>
      <c r="AN70" s="54" t="e">
        <f>IF('4.1 Network size and usage'!AN70/'Historical population and GDP'!$K67=0,NA(),'4.1 Network size and usage'!AN70/'Historical population and GDP'!$K67*1000)</f>
        <v>#N/A</v>
      </c>
      <c r="AO70" s="50">
        <f>IF('4.1 Network size and usage'!AO70/'Historical population and GDP'!$K67=0,NA(),'4.1 Network size and usage'!AO70/'Historical population and GDP'!$K67*1000)</f>
        <v>1.9365348276536132</v>
      </c>
      <c r="AP70" s="50">
        <f>IF('4.1 Network size and usage'!AP70/'Historical population and GDP'!$K67=0,NA(),'4.1 Network size and usage'!AP70/'Historical population and GDP'!$K67*1000)</f>
        <v>0.13683456050042353</v>
      </c>
      <c r="AQ70" s="50">
        <f>IF('4.1 Network size and usage'!AQ70/'Historical population and GDP'!$K67=0,NA(),'4.1 Network size and usage'!AQ70/'Historical population and GDP'!$K67*1000)</f>
        <v>2.0733693881540365</v>
      </c>
      <c r="AR70" s="54" t="e">
        <f>IF('4.1 Network size and usage'!AR70/'Historical population and GDP'!$K67=0,NA(),'4.1 Network size and usage'!AR70/'Historical population and GDP'!$K67*1000)</f>
        <v>#N/A</v>
      </c>
      <c r="AS70" s="54" t="e">
        <f>IF('4.1 Network size and usage'!AS70/'Historical population and GDP'!$K67=0,NA(),'4.1 Network size and usage'!AS70/'Historical population and GDP'!$K67*1000)</f>
        <v>#N/A</v>
      </c>
      <c r="AT70" s="54">
        <f>IF('4.1 Network size and usage'!AT70/'Historical population and GDP'!$K67=0,NA(),'4.1 Network size and usage'!AT70/'Historical population and GDP'!$K67*1000)</f>
        <v>0.99172476705545065</v>
      </c>
      <c r="AU70" s="54" t="e">
        <f>IF('4.1 Network size and usage'!AU70/'Historical population and GDP'!$K67=0,NA(),'4.1 Network size and usage'!AU70/'Historical population and GDP'!$K67*1000)</f>
        <v>#N/A</v>
      </c>
      <c r="AV70" s="54" t="e">
        <f>IF('4.1 Network size and usage'!AV70/'Historical population and GDP'!$K67=0,NA(),'4.1 Network size and usage'!AV70/'Historical population and GDP'!$K67*1000)</f>
        <v>#N/A</v>
      </c>
      <c r="AX70" s="3"/>
    </row>
    <row r="71" spans="1:50">
      <c r="A71" s="4">
        <f t="shared" si="0"/>
        <v>1933</v>
      </c>
      <c r="B71" s="54">
        <f>IF('4.1 Network size and usage'!B71/'Historical population and GDP'!$K68=0,NA(),'4.1 Network size and usage'!B71/'Historical population and GDP'!$K68*1000)</f>
        <v>2.771173007562536</v>
      </c>
      <c r="C71" s="54">
        <f>IF('4.1 Network size and usage'!C71/'Historical population and GDP'!$K68=0,NA(),'4.1 Network size and usage'!C71/'Historical population and GDP'!$K68*1000)</f>
        <v>36.333677325318334</v>
      </c>
      <c r="D71" s="54">
        <f>IF('4.1 Network size and usage'!D71/'Historical population and GDP'!$K68=0,NA(),'4.1 Network size and usage'!D71/'Historical population and GDP'!$K68*1000)</f>
        <v>13.835580550707775</v>
      </c>
      <c r="E71" s="54">
        <f>IF('4.1 Network size and usage'!E71/'Historical population and GDP'!$K68=0,NA(),'4.1 Network size and usage'!E71/'Historical population and GDP'!$K68*1000)</f>
        <v>105.31036028698857</v>
      </c>
      <c r="F71" s="54">
        <f>IF('4.1 Network size and usage'!F71/'Historical population and GDP'!$K68=0,NA(),'4.1 Network size and usage'!F71/'Historical population and GDP'!$K68*1000)</f>
        <v>11.31562311421369</v>
      </c>
      <c r="G71" s="54" t="e">
        <f>IF('4.1 Network size and usage'!G71/'Historical population and GDP'!$K68=0,NA(),'4.1 Network size and usage'!G71/'Historical population and GDP'!$K68*1000)</f>
        <v>#N/A</v>
      </c>
      <c r="H71" s="54" t="e">
        <f>IF('4.1 Network size and usage'!H71/'Historical population and GDP'!$K68=0,NA(),'4.1 Network size and usage'!H71/'Historical population and GDP'!$K68*1000)</f>
        <v>#N/A</v>
      </c>
      <c r="I71" s="54">
        <f>IF('4.1 Network size and usage'!I71/'Historical population and GDP'!$K68=0,NA(),'4.1 Network size and usage'!I71/'Historical population and GDP'!$K68*1000)</f>
        <v>125.29506819210134</v>
      </c>
      <c r="J71" s="5">
        <f>IF('4.1 Network size and usage'!J71/'Historical population and GDP'!$K68=0,NA(),'4.1 Network size and usage'!J71/'Historical population and GDP'!$K68*1000000000)</f>
        <v>1228.1041949453816</v>
      </c>
      <c r="K71" s="5">
        <f>IF('4.1 Network size and usage'!K71/'Historical population and GDP'!$K68=0,NA(),'4.1 Network size and usage'!K71/'Historical population and GDP'!$K68*1000000)</f>
        <v>151.33580282681123</v>
      </c>
      <c r="L71" s="54">
        <f>IF('4.1 Network size and usage'!L71/'Historical population and GDP'!$K68=0,NA(),'4.1 Network size and usage'!L71/'Historical population and GDP'!$K68*1000)</f>
        <v>3.4483628078340121</v>
      </c>
      <c r="M71" s="54" t="e">
        <f>IF('4.1 Network size and usage'!M71/'Historical population and GDP'!$K68=0,NA(),'4.1 Network size and usage'!M71/'Historical population and GDP'!$K68*1000)</f>
        <v>#N/A</v>
      </c>
      <c r="N71" s="54">
        <f>IF('4.1 Network size and usage'!N71/'Historical population and GDP'!$K68=0,NA(),'4.1 Network size and usage'!N71/'Historical population and GDP'!$K68*1000)</f>
        <v>0.13147178592204772</v>
      </c>
      <c r="O71" s="54" t="e">
        <f>IF('4.1 Network size and usage'!O71/'Historical population and GDP'!$K68=0,NA(),'4.1 Network size and usage'!O71/'Historical population and GDP'!$K68*1000)</f>
        <v>#N/A</v>
      </c>
      <c r="P71" s="54">
        <f>IF('4.1 Network size and usage'!P71/'Historical population and GDP'!$K68=0,NA(),'4.1 Network size and usage'!P71/'Historical population and GDP'!$K68*1000)</f>
        <v>21.408441600413678</v>
      </c>
      <c r="Q71" s="54" t="e">
        <f>IF('4.1 Network size and usage'!Q71/'Historical population and GDP'!$K68=0,NA(),'4.1 Network size and usage'!Q71/'Historical population and GDP'!$K68*1000)</f>
        <v>#N/A</v>
      </c>
      <c r="R71" s="55" t="e">
        <f>IF('4.1 Network size and usage'!R71=0,NA(),'5.4 Water and waste'!AB71)</f>
        <v>#N/A</v>
      </c>
      <c r="S71" s="55" t="e">
        <f>IF('4.1 Network size and usage'!S71=0,NA(),'5.4 Water and waste'!AC71)</f>
        <v>#N/A</v>
      </c>
      <c r="T71" s="54">
        <f>IF('4.1 Network size and usage'!T71/'Historical population and GDP'!$K68=0,NA(),'4.1 Network size and usage'!T71/'Historical population and GDP'!$K68*1000)</f>
        <v>12.914456790123456</v>
      </c>
      <c r="U71" s="54">
        <f>IF('4.1 Network size and usage'!U71/'Historical population and GDP'!$K68=0,NA(),'4.1 Network size and usage'!U71/'Historical population and GDP'!$K68*1000)</f>
        <v>98.091267532803315</v>
      </c>
      <c r="V71" s="54" t="e">
        <f>IF('4.1 Network size and usage'!V71/'Historical population and GDP'!$K68=0,NA(),'4.1 Network size and usage'!V71/'Historical population and GDP'!$K68*1000)</f>
        <v>#N/A</v>
      </c>
      <c r="W71" s="54" t="e">
        <f>IF('4.1 Network size and usage'!W71/'Historical population and GDP'!$K68=0,NA(),'4.1 Network size and usage'!W71/'Historical population and GDP'!$K68*1000)</f>
        <v>#N/A</v>
      </c>
      <c r="X71" s="54" t="e">
        <f>IF('4.1 Network size and usage'!X71/'Historical population and GDP'!$K68=0,NA(),'4.1 Network size and usage'!X71/'Historical population and GDP'!$K68*1000)</f>
        <v>#N/A</v>
      </c>
      <c r="Y71" s="54" t="e">
        <f>IF('4.1 Network size and usage'!Y71/'Historical population and GDP'!$K68=0,NA(),'4.1 Network size and usage'!Y71/'Historical population and GDP'!$K68*1000)</f>
        <v>#N/A</v>
      </c>
      <c r="Z71" s="54" t="e">
        <f>IF('4.1 Network size and usage'!Z71/'Historical population and GDP'!$K68=0,NA(),'4.1 Network size and usage'!Z71/'Historical population and GDP'!$K68*1000)</f>
        <v>#N/A</v>
      </c>
      <c r="AA71" s="54" t="e">
        <f>IF('4.1 Network size and usage'!AA71/'Historical population and GDP'!$K68=0,NA(),'4.1 Network size and usage'!AA71/'Historical population and GDP'!$K68*1000)</f>
        <v>#N/A</v>
      </c>
      <c r="AB71" s="54" t="e">
        <f>IF('4.1 Network size and usage'!AB71/'Historical population and GDP'!$K68=0,NA(),'4.1 Network size and usage'!AB71/'Historical population and GDP'!$K68*1000)</f>
        <v>#N/A</v>
      </c>
      <c r="AC71" s="54" t="e">
        <f>IF('4.1 Network size and usage'!AC71/'Historical population and GDP'!$K68=0,NA(),'4.1 Network size and usage'!AC71/'Historical population and GDP'!$K68*1000)</f>
        <v>#N/A</v>
      </c>
      <c r="AD71" s="54">
        <f>IF('4.1 Network size and usage'!AD71/'Historical population and GDP'!$K68=0,NA(),'4.1 Network size and usage'!AD71/'Historical population and GDP'!$K68*1000)</f>
        <v>5.4398552129791229</v>
      </c>
      <c r="AE71" s="54" t="e">
        <f>IF('4.1 Network size and usage'!AE71/'Historical population and GDP'!$K68=0,NA(),'4.1 Network size and usage'!AE71/'Historical population and GDP'!$K68*1000)</f>
        <v>#N/A</v>
      </c>
      <c r="AF71" s="54" t="e">
        <f>IF('4.1 Network size and usage'!AF71/'Historical population and GDP'!$K68=0,NA(),'4.1 Network size and usage'!AF71/'Historical population and GDP'!$K68*1000)</f>
        <v>#N/A</v>
      </c>
      <c r="AG71" s="54" t="e">
        <f>IF('4.1 Network size and usage'!AG71/'Historical population and GDP'!$K68=0,NA(),'4.1 Network size and usage'!AG71/'Historical population and GDP'!$K68*1000)</f>
        <v>#N/A</v>
      </c>
      <c r="AH71" s="54" t="e">
        <f>IF('4.1 Network size and usage'!AH71/'Historical population and GDP'!$K68=0,NA(),'4.1 Network size and usage'!AH71/'Historical population and GDP'!$K68*1000)</f>
        <v>#N/A</v>
      </c>
      <c r="AI71" s="54" t="e">
        <f>IF('4.1 Network size and usage'!AI71/'Historical population and GDP'!$K68=0,NA(),'4.1 Network size and usage'!AI71/'Historical population and GDP'!$K68*1000)</f>
        <v>#N/A</v>
      </c>
      <c r="AJ71" s="54" t="e">
        <f>IF('4.1 Network size and usage'!AJ71/'Historical population and GDP'!$K68=0,NA(),'4.1 Network size and usage'!AJ71/'Historical population and GDP'!$K68*1000)</f>
        <v>#N/A</v>
      </c>
      <c r="AK71" s="54">
        <f>IF('4.1 Network size and usage'!AK71/'Historical population and GDP'!$K68=0,NA(),'4.1 Network size and usage'!AK71/'Historical population and GDP'!$K68*1000)</f>
        <v>151.72645594984164</v>
      </c>
      <c r="AL71" s="54">
        <f>IF('4.1 Network size and usage'!AL71/'Historical population and GDP'!$K68=0,NA(),'4.1 Network size and usage'!AL71/'Historical population and GDP'!$K68*1000)</f>
        <v>20.012281041949453</v>
      </c>
      <c r="AM71" s="54">
        <f>IF('4.1 Network size and usage'!AM71/'Historical population and GDP'!$K68=0,NA(),'4.1 Network size and usage'!AM71/'Historical population and GDP'!$K68*1000)</f>
        <v>3.3927994311938465</v>
      </c>
      <c r="AN71" s="54" t="e">
        <f>IF('4.1 Network size and usage'!AN71/'Historical population and GDP'!$K68=0,NA(),'4.1 Network size and usage'!AN71/'Historical population and GDP'!$K68*1000)</f>
        <v>#N/A</v>
      </c>
      <c r="AO71" s="50">
        <f>IF('4.1 Network size and usage'!AO71/'Historical population and GDP'!$K68=0,NA(),'4.1 Network size and usage'!AO71/'Historical population and GDP'!$K68*1000)</f>
        <v>1.9242453622907376</v>
      </c>
      <c r="AP71" s="50">
        <f>IF('4.1 Network size and usage'!AP71/'Historical population and GDP'!$K68=0,NA(),'4.1 Network size and usage'!AP71/'Historical population and GDP'!$K68*1000)</f>
        <v>0.13638420270182922</v>
      </c>
      <c r="AQ71" s="50">
        <f>IF('4.1 Network size and usage'!AQ71/'Historical population and GDP'!$K68=0,NA(),'4.1 Network size and usage'!AQ71/'Historical population and GDP'!$K68*1000)</f>
        <v>2.0606295649925666</v>
      </c>
      <c r="AR71" s="54" t="e">
        <f>IF('4.1 Network size and usage'!AR71/'Historical population and GDP'!$K68=0,NA(),'4.1 Network size and usage'!AR71/'Historical population and GDP'!$K68*1000)</f>
        <v>#N/A</v>
      </c>
      <c r="AS71" s="54" t="e">
        <f>IF('4.1 Network size and usage'!AS71/'Historical population and GDP'!$K68=0,NA(),'4.1 Network size and usage'!AS71/'Historical population and GDP'!$K68*1000)</f>
        <v>#N/A</v>
      </c>
      <c r="AT71" s="54">
        <f>IF('4.1 Network size and usage'!AT71/'Historical population and GDP'!$K68=0,NA(),'4.1 Network size and usage'!AT71/'Historical population and GDP'!$K68*1000)</f>
        <v>0.91138258677525696</v>
      </c>
      <c r="AU71" s="54" t="e">
        <f>IF('4.1 Network size and usage'!AU71/'Historical population and GDP'!$K68=0,NA(),'4.1 Network size and usage'!AU71/'Historical population and GDP'!$K68*1000)</f>
        <v>#N/A</v>
      </c>
      <c r="AV71" s="54" t="e">
        <f>IF('4.1 Network size and usage'!AV71/'Historical population and GDP'!$K68=0,NA(),'4.1 Network size and usage'!AV71/'Historical population and GDP'!$K68*1000)</f>
        <v>#N/A</v>
      </c>
      <c r="AX71" s="3"/>
    </row>
    <row r="72" spans="1:50">
      <c r="A72" s="4">
        <f t="shared" si="0"/>
        <v>1934</v>
      </c>
      <c r="B72" s="54">
        <f>IF('4.1 Network size and usage'!B72/'Historical population and GDP'!$K69=0,NA(),'4.1 Network size and usage'!B72/'Historical population and GDP'!$K69*1000)</f>
        <v>3.0077019699691991</v>
      </c>
      <c r="C72" s="54">
        <f>IF('4.1 Network size and usage'!C72/'Historical population and GDP'!$K69=0,NA(),'4.1 Network size and usage'!C72/'Historical population and GDP'!$K69*1000)</f>
        <v>36.92890041067762</v>
      </c>
      <c r="D72" s="54">
        <f>IF('4.1 Network size and usage'!D72/'Historical population and GDP'!$K69=0,NA(),'4.1 Network size and usage'!D72/'Historical population and GDP'!$K69*1000)</f>
        <v>13.113580589065707</v>
      </c>
      <c r="E72" s="54">
        <f>IF('4.1 Network size and usage'!E72/'Historical population and GDP'!$K69=0,NA(),'4.1 Network size and usage'!E72/'Historical population and GDP'!$K69*1000)</f>
        <v>106.20355441478441</v>
      </c>
      <c r="F72" s="54">
        <f>IF('4.1 Network size and usage'!F72/'Historical population and GDP'!$K69=0,NA(),'4.1 Network size and usage'!F72/'Historical population and GDP'!$K69*1000)</f>
        <v>11.333743904004105</v>
      </c>
      <c r="G72" s="54" t="e">
        <f>IF('4.1 Network size and usage'!G72/'Historical population and GDP'!$K69=0,NA(),'4.1 Network size and usage'!G72/'Historical population and GDP'!$K69*1000)</f>
        <v>#N/A</v>
      </c>
      <c r="H72" s="54" t="e">
        <f>IF('4.1 Network size and usage'!H72/'Historical population and GDP'!$K69=0,NA(),'4.1 Network size and usage'!H72/'Historical population and GDP'!$K69*1000)</f>
        <v>#N/A</v>
      </c>
      <c r="I72" s="54">
        <f>IF('4.1 Network size and usage'!I72/'Historical population and GDP'!$K69=0,NA(),'4.1 Network size and usage'!I72/'Historical population and GDP'!$K69*1000)</f>
        <v>126.5945841889117</v>
      </c>
      <c r="J72" s="5">
        <f>IF('4.1 Network size and usage'!J72/'Historical population and GDP'!$K69=0,NA(),'4.1 Network size and usage'!J72/'Historical population and GDP'!$K69*1000000000)</f>
        <v>1347.535934291581</v>
      </c>
      <c r="K72" s="5">
        <f>IF('4.1 Network size and usage'!K72/'Historical population and GDP'!$K69=0,NA(),'4.1 Network size and usage'!K72/'Historical population and GDP'!$K69*1000000)</f>
        <v>163.36609555964972</v>
      </c>
      <c r="L72" s="54">
        <f>IF('4.1 Network size and usage'!L72/'Historical population and GDP'!$K69=0,NA(),'4.1 Network size and usage'!L72/'Historical population and GDP'!$K69*1000)</f>
        <v>3.4285220739219708</v>
      </c>
      <c r="M72" s="54" t="e">
        <f>IF('4.1 Network size and usage'!M72/'Historical population and GDP'!$K69=0,NA(),'4.1 Network size and usage'!M72/'Historical population and GDP'!$K69*1000)</f>
        <v>#N/A</v>
      </c>
      <c r="N72" s="54">
        <f>IF('4.1 Network size and usage'!N72/'Historical population and GDP'!$K69=0,NA(),'4.1 Network size and usage'!N72/'Historical population and GDP'!$K69*1000)</f>
        <v>0.13071098562628336</v>
      </c>
      <c r="O72" s="54" t="e">
        <f>IF('4.1 Network size and usage'!O72/'Historical population and GDP'!$K69=0,NA(),'4.1 Network size and usage'!O72/'Historical population and GDP'!$K69*1000)</f>
        <v>#N/A</v>
      </c>
      <c r="P72" s="54">
        <f>IF('4.1 Network size and usage'!P72/'Historical population and GDP'!$K69=0,NA(),'4.1 Network size and usage'!P72/'Historical population and GDP'!$K69*1000)</f>
        <v>21.678003080082135</v>
      </c>
      <c r="Q72" s="54" t="e">
        <f>IF('4.1 Network size and usage'!Q72/'Historical population and GDP'!$K69=0,NA(),'4.1 Network size and usage'!Q72/'Historical population and GDP'!$K69*1000)</f>
        <v>#N/A</v>
      </c>
      <c r="R72" s="55" t="e">
        <f>IF('4.1 Network size and usage'!R72=0,NA(),'5.4 Water and waste'!AB72)</f>
        <v>#N/A</v>
      </c>
      <c r="S72" s="55" t="e">
        <f>IF('4.1 Network size and usage'!S72=0,NA(),'5.4 Water and waste'!AC72)</f>
        <v>#N/A</v>
      </c>
      <c r="T72" s="54">
        <f>IF('4.1 Network size and usage'!T72/'Historical population and GDP'!$K69=0,NA(),'4.1 Network size and usage'!T72/'Historical population and GDP'!$K69*1000)</f>
        <v>12.695858547227925</v>
      </c>
      <c r="U72" s="54">
        <f>IF('4.1 Network size and usage'!U72/'Historical population and GDP'!$K69=0,NA(),'4.1 Network size and usage'!U72/'Historical population and GDP'!$K69*1000)</f>
        <v>97.33252053388091</v>
      </c>
      <c r="V72" s="54" t="e">
        <f>IF('4.1 Network size and usage'!V72/'Historical population and GDP'!$K69=0,NA(),'4.1 Network size and usage'!V72/'Historical population and GDP'!$K69*1000)</f>
        <v>#N/A</v>
      </c>
      <c r="W72" s="54" t="e">
        <f>IF('4.1 Network size and usage'!W72/'Historical population and GDP'!$K69=0,NA(),'4.1 Network size and usage'!W72/'Historical population and GDP'!$K69*1000)</f>
        <v>#N/A</v>
      </c>
      <c r="X72" s="54" t="e">
        <f>IF('4.1 Network size and usage'!X72/'Historical population and GDP'!$K69=0,NA(),'4.1 Network size and usage'!X72/'Historical population and GDP'!$K69*1000)</f>
        <v>#N/A</v>
      </c>
      <c r="Y72" s="54" t="e">
        <f>IF('4.1 Network size and usage'!Y72/'Historical population and GDP'!$K69=0,NA(),'4.1 Network size and usage'!Y72/'Historical population and GDP'!$K69*1000)</f>
        <v>#N/A</v>
      </c>
      <c r="Z72" s="54" t="e">
        <f>IF('4.1 Network size and usage'!Z72/'Historical population and GDP'!$K69=0,NA(),'4.1 Network size and usage'!Z72/'Historical population and GDP'!$K69*1000)</f>
        <v>#N/A</v>
      </c>
      <c r="AA72" s="54" t="e">
        <f>IF('4.1 Network size and usage'!AA72/'Historical population and GDP'!$K69=0,NA(),'4.1 Network size and usage'!AA72/'Historical population and GDP'!$K69*1000)</f>
        <v>#N/A</v>
      </c>
      <c r="AB72" s="54" t="e">
        <f>IF('4.1 Network size and usage'!AB72/'Historical population and GDP'!$K69=0,NA(),'4.1 Network size and usage'!AB72/'Historical population and GDP'!$K69*1000)</f>
        <v>#N/A</v>
      </c>
      <c r="AC72" s="54" t="e">
        <f>IF('4.1 Network size and usage'!AC72/'Historical population and GDP'!$K69=0,NA(),'4.1 Network size and usage'!AC72/'Historical population and GDP'!$K69*1000)</f>
        <v>#N/A</v>
      </c>
      <c r="AD72" s="54">
        <f>IF('4.1 Network size and usage'!AD72/'Historical population and GDP'!$K69=0,NA(),'4.1 Network size and usage'!AD72/'Historical population and GDP'!$K69*1000)</f>
        <v>5.5813655030800824</v>
      </c>
      <c r="AE72" s="54" t="e">
        <f>IF('4.1 Network size and usage'!AE72/'Historical population and GDP'!$K69=0,NA(),'4.1 Network size and usage'!AE72/'Historical population and GDP'!$K69*1000)</f>
        <v>#N/A</v>
      </c>
      <c r="AF72" s="54" t="e">
        <f>IF('4.1 Network size and usage'!AF72/'Historical population and GDP'!$K69=0,NA(),'4.1 Network size and usage'!AF72/'Historical population and GDP'!$K69*1000)</f>
        <v>#N/A</v>
      </c>
      <c r="AG72" s="54" t="e">
        <f>IF('4.1 Network size and usage'!AG72/'Historical population and GDP'!$K69=0,NA(),'4.1 Network size and usage'!AG72/'Historical population and GDP'!$K69*1000)</f>
        <v>#N/A</v>
      </c>
      <c r="AH72" s="54" t="e">
        <f>IF('4.1 Network size and usage'!AH72/'Historical population and GDP'!$K69=0,NA(),'4.1 Network size and usage'!AH72/'Historical population and GDP'!$K69*1000)</f>
        <v>#N/A</v>
      </c>
      <c r="AI72" s="54" t="e">
        <f>IF('4.1 Network size and usage'!AI72/'Historical population and GDP'!$K69=0,NA(),'4.1 Network size and usage'!AI72/'Historical population and GDP'!$K69*1000)</f>
        <v>#N/A</v>
      </c>
      <c r="AJ72" s="54" t="e">
        <f>IF('4.1 Network size and usage'!AJ72/'Historical population and GDP'!$K69=0,NA(),'4.1 Network size and usage'!AJ72/'Historical population and GDP'!$K69*1000)</f>
        <v>#N/A</v>
      </c>
      <c r="AK72" s="54">
        <f>IF('4.1 Network size and usage'!AK72/'Historical population and GDP'!$K69=0,NA(),'4.1 Network size and usage'!AK72/'Historical population and GDP'!$K69*1000)</f>
        <v>150.34201745379877</v>
      </c>
      <c r="AL72" s="54">
        <f>IF('4.1 Network size and usage'!AL72/'Historical population and GDP'!$K69=0,NA(),'4.1 Network size and usage'!AL72/'Historical population and GDP'!$K69*1000)</f>
        <v>19.956365503080082</v>
      </c>
      <c r="AM72" s="54">
        <f>IF('4.1 Network size and usage'!AM72/'Historical population and GDP'!$K69=0,NA(),'4.1 Network size and usage'!AM72/'Historical population and GDP'!$K69*1000)</f>
        <v>3.0293891170431211</v>
      </c>
      <c r="AN72" s="54" t="e">
        <f>IF('4.1 Network size and usage'!AN72/'Historical population and GDP'!$K69=0,NA(),'4.1 Network size and usage'!AN72/'Historical population and GDP'!$K69*1000)</f>
        <v>#N/A</v>
      </c>
      <c r="AO72" s="50">
        <f>IF('4.1 Network size and usage'!AO72/'Historical population and GDP'!$K69=0,NA(),'4.1 Network size and usage'!AO72/'Historical population and GDP'!$K69*1000)</f>
        <v>1.9205595482546201</v>
      </c>
      <c r="AP72" s="50">
        <f>IF('4.1 Network size and usage'!AP72/'Historical population and GDP'!$K69=0,NA(),'4.1 Network size and usage'!AP72/'Historical population and GDP'!$K69*1000)</f>
        <v>0.13603696098562629</v>
      </c>
      <c r="AQ72" s="50">
        <f>IF('4.1 Network size and usage'!AQ72/'Historical population and GDP'!$K69=0,NA(),'4.1 Network size and usage'!AQ72/'Historical population and GDP'!$K69*1000)</f>
        <v>2.0565965092402463</v>
      </c>
      <c r="AR72" s="54" t="e">
        <f>IF('4.1 Network size and usage'!AR72/'Historical population and GDP'!$K69=0,NA(),'4.1 Network size and usage'!AR72/'Historical population and GDP'!$K69*1000)</f>
        <v>#N/A</v>
      </c>
      <c r="AS72" s="54" t="e">
        <f>IF('4.1 Network size and usage'!AS72/'Historical population and GDP'!$K69=0,NA(),'4.1 Network size and usage'!AS72/'Historical population and GDP'!$K69*1000)</f>
        <v>#N/A</v>
      </c>
      <c r="AT72" s="54">
        <f>IF('4.1 Network size and usage'!AT72/'Historical population and GDP'!$K69=0,NA(),'4.1 Network size and usage'!AT72/'Historical population and GDP'!$K69*1000)</f>
        <v>0.76937885010266938</v>
      </c>
      <c r="AU72" s="54" t="e">
        <f>IF('4.1 Network size and usage'!AU72/'Historical population and GDP'!$K69=0,NA(),'4.1 Network size and usage'!AU72/'Historical population and GDP'!$K69*1000)</f>
        <v>#N/A</v>
      </c>
      <c r="AV72" s="54" t="e">
        <f>IF('4.1 Network size and usage'!AV72/'Historical population and GDP'!$K69=0,NA(),'4.1 Network size and usage'!AV72/'Historical population and GDP'!$K69*1000)</f>
        <v>#N/A</v>
      </c>
      <c r="AX72" s="3"/>
    </row>
    <row r="73" spans="1:50">
      <c r="A73" s="4">
        <f t="shared" ref="A73:A136" si="1">A72+1</f>
        <v>1935</v>
      </c>
      <c r="B73" s="54">
        <f>IF('4.1 Network size and usage'!B73/'Historical population and GDP'!$K70=0,NA(),'4.1 Network size and usage'!B73/'Historical population and GDP'!$K70*1000)</f>
        <v>3.2790161527680448</v>
      </c>
      <c r="C73" s="54">
        <f>IF('4.1 Network size and usage'!C73/'Historical population and GDP'!$K70=0,NA(),'4.1 Network size and usage'!C73/'Historical population and GDP'!$K70*1000)</f>
        <v>37.36381620054788</v>
      </c>
      <c r="D73" s="54">
        <f>IF('4.1 Network size and usage'!D73/'Historical population and GDP'!$K70=0,NA(),'4.1 Network size and usage'!D73/'Historical population and GDP'!$K70*1000)</f>
        <v>12.467591941135248</v>
      </c>
      <c r="E73" s="54">
        <f>IF('4.1 Network size and usage'!E73/'Historical population and GDP'!$K70=0,NA(),'4.1 Network size and usage'!E73/'Historical population and GDP'!$K70*1000)</f>
        <v>106.91592533605149</v>
      </c>
      <c r="F73" s="54">
        <f>IF('4.1 Network size and usage'!F73/'Historical population and GDP'!$K70=0,NA(),'4.1 Network size and usage'!F73/'Historical population and GDP'!$K70*1000)</f>
        <v>11.848851614958273</v>
      </c>
      <c r="G73" s="54" t="e">
        <f>IF('4.1 Network size and usage'!G73/'Historical population and GDP'!$K70=0,NA(),'4.1 Network size and usage'!G73/'Historical population and GDP'!$K70*1000)</f>
        <v>#N/A</v>
      </c>
      <c r="H73" s="54" t="e">
        <f>IF('4.1 Network size and usage'!H73/'Historical population and GDP'!$K70=0,NA(),'4.1 Network size and usage'!H73/'Historical population and GDP'!$K70*1000)</f>
        <v>#N/A</v>
      </c>
      <c r="I73" s="54">
        <f>IF('4.1 Network size and usage'!I73/'Historical population and GDP'!$K70=0,NA(),'4.1 Network size and usage'!I73/'Historical population and GDP'!$K70*1000)</f>
        <v>133.40256099891698</v>
      </c>
      <c r="J73" s="5">
        <f>IF('4.1 Network size and usage'!J73/'Historical population and GDP'!$K70=0,NA(),'4.1 Network size and usage'!J73/'Historical population and GDP'!$K70*1000000000)</f>
        <v>1465.2481365866088</v>
      </c>
      <c r="K73" s="5">
        <f>IF('4.1 Network size and usage'!K73/'Historical population and GDP'!$K70=0,NA(),'4.1 Network size and usage'!K73/'Historical population and GDP'!$K70*1000000)</f>
        <v>181.01568210838607</v>
      </c>
      <c r="L73" s="54">
        <f>IF('4.1 Network size and usage'!L73/'Historical population and GDP'!$K70=0,NA(),'4.1 Network size and usage'!L73/'Historical population and GDP'!$K70*1000)</f>
        <v>3.4038407338981971</v>
      </c>
      <c r="M73" s="54" t="e">
        <f>IF('4.1 Network size and usage'!M73/'Historical population and GDP'!$K70=0,NA(),'4.1 Network size and usage'!M73/'Historical population and GDP'!$K70*1000)</f>
        <v>#N/A</v>
      </c>
      <c r="N73" s="54">
        <f>IF('4.1 Network size and usage'!N73/'Historical population and GDP'!$K70=0,NA(),'4.1 Network size and usage'!N73/'Historical population and GDP'!$K70*1000)</f>
        <v>0.14894565840606486</v>
      </c>
      <c r="O73" s="54" t="e">
        <f>IF('4.1 Network size and usage'!O73/'Historical population and GDP'!$K70=0,NA(),'4.1 Network size and usage'!O73/'Historical population and GDP'!$K70*1000)</f>
        <v>#N/A</v>
      </c>
      <c r="P73" s="54">
        <f>IF('4.1 Network size and usage'!P73/'Historical population and GDP'!$K70=0,NA(),'4.1 Network size and usage'!P73/'Historical population and GDP'!$K70*1000)</f>
        <v>22.250748550678473</v>
      </c>
      <c r="Q73" s="54" t="e">
        <f>IF('4.1 Network size and usage'!Q73/'Historical population and GDP'!$K70=0,NA(),'4.1 Network size and usage'!Q73/'Historical population and GDP'!$K70*1000)</f>
        <v>#N/A</v>
      </c>
      <c r="R73" s="55" t="e">
        <f>IF('4.1 Network size and usage'!R73=0,NA(),'5.4 Water and waste'!AB73)</f>
        <v>#N/A</v>
      </c>
      <c r="S73" s="55" t="e">
        <f>IF('4.1 Network size and usage'!S73=0,NA(),'5.4 Water and waste'!AC73)</f>
        <v>#N/A</v>
      </c>
      <c r="T73" s="54">
        <f>IF('4.1 Network size and usage'!T73/'Historical population and GDP'!$K70=0,NA(),'4.1 Network size and usage'!T73/'Historical population and GDP'!$K70*1000)</f>
        <v>12.473230833917308</v>
      </c>
      <c r="U73" s="54">
        <f>IF('4.1 Network size and usage'!U73/'Historical population and GDP'!$K70=0,NA(),'4.1 Network size and usage'!U73/'Historical population and GDP'!$K70*1000)</f>
        <v>99.004268331528309</v>
      </c>
      <c r="V73" s="54" t="e">
        <f>IF('4.1 Network size and usage'!V73/'Historical population and GDP'!$K70=0,NA(),'4.1 Network size and usage'!V73/'Historical population and GDP'!$K70*1000)</f>
        <v>#N/A</v>
      </c>
      <c r="W73" s="54" t="e">
        <f>IF('4.1 Network size and usage'!W73/'Historical population and GDP'!$K70=0,NA(),'4.1 Network size and usage'!W73/'Historical population and GDP'!$K70*1000)</f>
        <v>#N/A</v>
      </c>
      <c r="X73" s="54" t="e">
        <f>IF('4.1 Network size and usage'!X73/'Historical population and GDP'!$K70=0,NA(),'4.1 Network size and usage'!X73/'Historical population and GDP'!$K70*1000)</f>
        <v>#N/A</v>
      </c>
      <c r="Y73" s="54" t="e">
        <f>IF('4.1 Network size and usage'!Y73/'Historical population and GDP'!$K70=0,NA(),'4.1 Network size and usage'!Y73/'Historical population and GDP'!$K70*1000)</f>
        <v>#N/A</v>
      </c>
      <c r="Z73" s="54" t="e">
        <f>IF('4.1 Network size and usage'!Z73/'Historical population and GDP'!$K70=0,NA(),'4.1 Network size and usage'!Z73/'Historical population and GDP'!$K70*1000)</f>
        <v>#N/A</v>
      </c>
      <c r="AA73" s="54" t="e">
        <f>IF('4.1 Network size and usage'!AA73/'Historical population and GDP'!$K70=0,NA(),'4.1 Network size and usage'!AA73/'Historical population and GDP'!$K70*1000)</f>
        <v>#N/A</v>
      </c>
      <c r="AB73" s="54" t="e">
        <f>IF('4.1 Network size and usage'!AB73/'Historical population and GDP'!$K70=0,NA(),'4.1 Network size and usage'!AB73/'Historical population and GDP'!$K70*1000)</f>
        <v>#N/A</v>
      </c>
      <c r="AC73" s="54" t="e">
        <f>IF('4.1 Network size and usage'!AC73/'Historical population and GDP'!$K70=0,NA(),'4.1 Network size and usage'!AC73/'Historical population and GDP'!$K70*1000)</f>
        <v>#N/A</v>
      </c>
      <c r="AD73" s="54">
        <f>IF('4.1 Network size and usage'!AD73/'Historical population and GDP'!$K70=0,NA(),'4.1 Network size and usage'!AD73/'Historical population and GDP'!$K70*1000)</f>
        <v>5.5717653054723826</v>
      </c>
      <c r="AE73" s="54" t="e">
        <f>IF('4.1 Network size and usage'!AE73/'Historical population and GDP'!$K70=0,NA(),'4.1 Network size and usage'!AE73/'Historical population and GDP'!$K70*1000)</f>
        <v>#N/A</v>
      </c>
      <c r="AF73" s="54" t="e">
        <f>IF('4.1 Network size and usage'!AF73/'Historical population and GDP'!$K70=0,NA(),'4.1 Network size and usage'!AF73/'Historical population and GDP'!$K70*1000)</f>
        <v>#N/A</v>
      </c>
      <c r="AG73" s="54" t="e">
        <f>IF('4.1 Network size and usage'!AG73/'Historical population and GDP'!$K70=0,NA(),'4.1 Network size and usage'!AG73/'Historical population and GDP'!$K70*1000)</f>
        <v>#N/A</v>
      </c>
      <c r="AH73" s="54" t="e">
        <f>IF('4.1 Network size and usage'!AH73/'Historical population and GDP'!$K70=0,NA(),'4.1 Network size and usage'!AH73/'Historical population and GDP'!$K70*1000)</f>
        <v>#N/A</v>
      </c>
      <c r="AI73" s="54" t="e">
        <f>IF('4.1 Network size and usage'!AI73/'Historical population and GDP'!$K70=0,NA(),'4.1 Network size and usage'!AI73/'Historical population and GDP'!$K70*1000)</f>
        <v>#N/A</v>
      </c>
      <c r="AJ73" s="54" t="e">
        <f>IF('4.1 Network size and usage'!AJ73/'Historical population and GDP'!$K70=0,NA(),'4.1 Network size and usage'!AJ73/'Historical population and GDP'!$K70*1000)</f>
        <v>#N/A</v>
      </c>
      <c r="AK73" s="54">
        <f>IF('4.1 Network size and usage'!AK73/'Historical population and GDP'!$K70=0,NA(),'4.1 Network size and usage'!AK73/'Historical population and GDP'!$K70*1000)</f>
        <v>148.07542842581384</v>
      </c>
      <c r="AL73" s="54">
        <f>IF('4.1 Network size and usage'!AL73/'Historical population and GDP'!$K70=0,NA(),'4.1 Network size and usage'!AL73/'Historical population and GDP'!$K70*1000)</f>
        <v>20.415365993501943</v>
      </c>
      <c r="AM73" s="54">
        <f>IF('4.1 Network size and usage'!AM73/'Historical population and GDP'!$K70=0,NA(),'4.1 Network size and usage'!AM73/'Historical population and GDP'!$K70*1000)</f>
        <v>3.3426769446391034</v>
      </c>
      <c r="AN73" s="54" t="e">
        <f>IF('4.1 Network size and usage'!AN73/'Historical population and GDP'!$K70=0,NA(),'4.1 Network size and usage'!AN73/'Historical population and GDP'!$K70*1000)</f>
        <v>#N/A</v>
      </c>
      <c r="AO73" s="50">
        <f>IF('4.1 Network size and usage'!AO73/'Historical population and GDP'!$K70=0,NA(),'4.1 Network size and usage'!AO73/'Historical population and GDP'!$K70*1000)</f>
        <v>1.8793400012741288</v>
      </c>
      <c r="AP73" s="50">
        <f>IF('4.1 Network size and usage'!AP73/'Historical population and GDP'!$K70=0,NA(),'4.1 Network size and usage'!AP73/'Historical population and GDP'!$K70*1000)</f>
        <v>0.13760591195769892</v>
      </c>
      <c r="AQ73" s="50">
        <f>IF('4.1 Network size and usage'!AQ73/'Historical population and GDP'!$K70=0,NA(),'4.1 Network size and usage'!AQ73/'Historical population and GDP'!$K70*1000)</f>
        <v>2.0169459132318277</v>
      </c>
      <c r="AR73" s="54" t="e">
        <f>IF('4.1 Network size and usage'!AR73/'Historical population and GDP'!$K70=0,NA(),'4.1 Network size and usage'!AR73/'Historical population and GDP'!$K70*1000)</f>
        <v>#N/A</v>
      </c>
      <c r="AS73" s="54" t="e">
        <f>IF('4.1 Network size and usage'!AS73/'Historical population and GDP'!$K70=0,NA(),'4.1 Network size and usage'!AS73/'Historical population and GDP'!$K70*1000)</f>
        <v>#N/A</v>
      </c>
      <c r="AT73" s="54">
        <f>IF('4.1 Network size and usage'!AT73/'Historical population and GDP'!$K70=0,NA(),'4.1 Network size and usage'!AT73/'Historical population and GDP'!$K70*1000)</f>
        <v>0.70841562081926479</v>
      </c>
      <c r="AU73" s="54" t="e">
        <f>IF('4.1 Network size and usage'!AU73/'Historical population and GDP'!$K70=0,NA(),'4.1 Network size and usage'!AU73/'Historical population and GDP'!$K70*1000)</f>
        <v>#N/A</v>
      </c>
      <c r="AV73" s="54" t="e">
        <f>IF('4.1 Network size and usage'!AV73/'Historical population and GDP'!$K70=0,NA(),'4.1 Network size and usage'!AV73/'Historical population and GDP'!$K70*1000)</f>
        <v>#N/A</v>
      </c>
      <c r="AX73" s="3"/>
    </row>
    <row r="74" spans="1:50">
      <c r="A74" s="4">
        <f t="shared" si="1"/>
        <v>1936</v>
      </c>
      <c r="B74" s="54">
        <f>IF('4.1 Network size and usage'!B74/'Historical population and GDP'!$K71=0,NA(),'4.1 Network size and usage'!B74/'Historical population and GDP'!$K71*1000)</f>
        <v>3.6981000094661116</v>
      </c>
      <c r="C74" s="54">
        <f>IF('4.1 Network size and usage'!C74/'Historical population and GDP'!$K71=0,NA(),'4.1 Network size and usage'!C74/'Historical population and GDP'!$K71*1000)</f>
        <v>36.874106850309225</v>
      </c>
      <c r="D74" s="54">
        <f>IF('4.1 Network size and usage'!D74/'Historical population and GDP'!$K71=0,NA(),'4.1 Network size and usage'!D74/'Historical population and GDP'!$K71*1000)</f>
        <v>12.298816777104632</v>
      </c>
      <c r="E74" s="54">
        <f>IF('4.1 Network size and usage'!E74/'Historical population and GDP'!$K71=0,NA(),'4.1 Network size and usage'!E74/'Historical population and GDP'!$K71*1000)</f>
        <v>108.17283907610754</v>
      </c>
      <c r="F74" s="54">
        <f>IF('4.1 Network size and usage'!F74/'Historical population and GDP'!$K71=0,NA(),'4.1 Network size and usage'!F74/'Historical population and GDP'!$K71*1000)</f>
        <v>12.236102688375615</v>
      </c>
      <c r="G74" s="54" t="e">
        <f>IF('4.1 Network size and usage'!G74/'Historical population and GDP'!$K71=0,NA(),'4.1 Network size and usage'!G74/'Historical population and GDP'!$K71*1000)</f>
        <v>#N/A</v>
      </c>
      <c r="H74" s="54" t="e">
        <f>IF('4.1 Network size and usage'!H74/'Historical population and GDP'!$K71=0,NA(),'4.1 Network size and usage'!H74/'Historical population and GDP'!$K71*1000)</f>
        <v>#N/A</v>
      </c>
      <c r="I74" s="54">
        <f>IF('4.1 Network size and usage'!I74/'Historical population and GDP'!$K71=0,NA(),'4.1 Network size and usage'!I74/'Historical population and GDP'!$K71*1000)</f>
        <v>144.04076738609112</v>
      </c>
      <c r="J74" s="5">
        <f>IF('4.1 Network size and usage'!J74/'Historical population and GDP'!$K71=0,NA(),'4.1 Network size and usage'!J74/'Historical population and GDP'!$K71*1000000000)</f>
        <v>1703.9000378644453</v>
      </c>
      <c r="K74" s="5">
        <f>IF('4.1 Network size and usage'!K74/'Historical population and GDP'!$K71=0,NA(),'4.1 Network size and usage'!K74/'Historical population and GDP'!$K71*1000000)</f>
        <v>208.00376549187112</v>
      </c>
      <c r="L74" s="54">
        <f>IF('4.1 Network size and usage'!L74/'Historical population and GDP'!$K71=0,NA(),'4.1 Network size and usage'!L74/'Historical population and GDP'!$K71*1000)</f>
        <v>3.3718344061592829</v>
      </c>
      <c r="M74" s="54" t="e">
        <f>IF('4.1 Network size and usage'!M74/'Historical population and GDP'!$K71=0,NA(),'4.1 Network size and usage'!M74/'Historical population and GDP'!$K71*1000)</f>
        <v>#N/A</v>
      </c>
      <c r="N74" s="54">
        <f>IF('4.1 Network size and usage'!N74/'Historical population and GDP'!$K71=0,NA(),'4.1 Network size and usage'!N74/'Historical population and GDP'!$K71*1000)</f>
        <v>0.14855484033825569</v>
      </c>
      <c r="O74" s="54" t="e">
        <f>IF('4.1 Network size and usage'!O74/'Historical population and GDP'!$K71=0,NA(),'4.1 Network size and usage'!O74/'Historical population and GDP'!$K71*1000)</f>
        <v>#N/A</v>
      </c>
      <c r="P74" s="54">
        <f>IF('4.1 Network size and usage'!P74/'Historical population and GDP'!$K71=0,NA(),'4.1 Network size and usage'!P74/'Historical population and GDP'!$K71*1000)</f>
        <v>22.769153098573771</v>
      </c>
      <c r="Q74" s="54" t="e">
        <f>IF('4.1 Network size and usage'!Q74/'Historical population and GDP'!$K71=0,NA(),'4.1 Network size and usage'!Q74/'Historical population and GDP'!$K71*1000)</f>
        <v>#N/A</v>
      </c>
      <c r="R74" s="55" t="e">
        <f>IF('4.1 Network size and usage'!R74=0,NA(),'5.4 Water and waste'!AB74)</f>
        <v>#N/A</v>
      </c>
      <c r="S74" s="55" t="e">
        <f>IF('4.1 Network size and usage'!S74=0,NA(),'5.4 Water and waste'!AC74)</f>
        <v>#N/A</v>
      </c>
      <c r="T74" s="54">
        <f>IF('4.1 Network size and usage'!T74/'Historical population and GDP'!$K71=0,NA(),'4.1 Network size and usage'!T74/'Historical population and GDP'!$K71*1000)</f>
        <v>12.298055067524929</v>
      </c>
      <c r="U74" s="54">
        <f>IF('4.1 Network size and usage'!U74/'Historical population and GDP'!$K71=0,NA(),'4.1 Network size and usage'!U74/'Historical population and GDP'!$K71*1000)</f>
        <v>102.65682191089235</v>
      </c>
      <c r="V74" s="54" t="e">
        <f>IF('4.1 Network size and usage'!V74/'Historical population and GDP'!$K71=0,NA(),'4.1 Network size and usage'!V74/'Historical population and GDP'!$K71*1000)</f>
        <v>#N/A</v>
      </c>
      <c r="W74" s="54" t="e">
        <f>IF('4.1 Network size and usage'!W74/'Historical population and GDP'!$K71=0,NA(),'4.1 Network size and usage'!W74/'Historical population and GDP'!$K71*1000)</f>
        <v>#N/A</v>
      </c>
      <c r="X74" s="54" t="e">
        <f>IF('4.1 Network size and usage'!X74/'Historical population and GDP'!$K71=0,NA(),'4.1 Network size and usage'!X74/'Historical population and GDP'!$K71*1000)</f>
        <v>#N/A</v>
      </c>
      <c r="Y74" s="54" t="e">
        <f>IF('4.1 Network size and usage'!Y74/'Historical population and GDP'!$K71=0,NA(),'4.1 Network size and usage'!Y74/'Historical population and GDP'!$K71*1000)</f>
        <v>#N/A</v>
      </c>
      <c r="Z74" s="54" t="e">
        <f>IF('4.1 Network size and usage'!Z74/'Historical population and GDP'!$K71=0,NA(),'4.1 Network size and usage'!Z74/'Historical population and GDP'!$K71*1000)</f>
        <v>#N/A</v>
      </c>
      <c r="AA74" s="54" t="e">
        <f>IF('4.1 Network size and usage'!AA74/'Historical population and GDP'!$K71=0,NA(),'4.1 Network size and usage'!AA74/'Historical population and GDP'!$K71*1000)</f>
        <v>#N/A</v>
      </c>
      <c r="AB74" s="54" t="e">
        <f>IF('4.1 Network size and usage'!AB74/'Historical population and GDP'!$K71=0,NA(),'4.1 Network size and usage'!AB74/'Historical population and GDP'!$K71*1000)</f>
        <v>#N/A</v>
      </c>
      <c r="AC74" s="54" t="e">
        <f>IF('4.1 Network size and usage'!AC74/'Historical population and GDP'!$K71=0,NA(),'4.1 Network size and usage'!AC74/'Historical population and GDP'!$K71*1000)</f>
        <v>#N/A</v>
      </c>
      <c r="AD74" s="54">
        <f>IF('4.1 Network size and usage'!AD74/'Historical population and GDP'!$K71=0,NA(),'4.1 Network size and usage'!AD74/'Historical population and GDP'!$K71*1000)</f>
        <v>5.5799570869620094</v>
      </c>
      <c r="AE74" s="54" t="e">
        <f>IF('4.1 Network size and usage'!AE74/'Historical population and GDP'!$K71=0,NA(),'4.1 Network size and usage'!AE74/'Historical population and GDP'!$K71*1000)</f>
        <v>#N/A</v>
      </c>
      <c r="AF74" s="54" t="e">
        <f>IF('4.1 Network size and usage'!AF74/'Historical population and GDP'!$K71=0,NA(),'4.1 Network size and usage'!AF74/'Historical population and GDP'!$K71*1000)</f>
        <v>#N/A</v>
      </c>
      <c r="AG74" s="54" t="e">
        <f>IF('4.1 Network size and usage'!AG74/'Historical population and GDP'!$K71=0,NA(),'4.1 Network size and usage'!AG74/'Historical population and GDP'!$K71*1000)</f>
        <v>#N/A</v>
      </c>
      <c r="AH74" s="54" t="e">
        <f>IF('4.1 Network size and usage'!AH74/'Historical population and GDP'!$K71=0,NA(),'4.1 Network size and usage'!AH74/'Historical population and GDP'!$K71*1000)</f>
        <v>#N/A</v>
      </c>
      <c r="AI74" s="54" t="e">
        <f>IF('4.1 Network size and usage'!AI74/'Historical population and GDP'!$K71=0,NA(),'4.1 Network size and usage'!AI74/'Historical population and GDP'!$K71*1000)</f>
        <v>#N/A</v>
      </c>
      <c r="AJ74" s="54" t="e">
        <f>IF('4.1 Network size and usage'!AJ74/'Historical population and GDP'!$K71=0,NA(),'4.1 Network size and usage'!AJ74/'Historical population and GDP'!$K71*1000)</f>
        <v>#N/A</v>
      </c>
      <c r="AK74" s="54">
        <f>IF('4.1 Network size and usage'!AK74/'Historical population and GDP'!$K71=0,NA(),'4.1 Network size and usage'!AK74/'Historical population and GDP'!$K71*1000)</f>
        <v>156.15044806260255</v>
      </c>
      <c r="AL74" s="54">
        <f>IF('4.1 Network size and usage'!AL74/'Historical population and GDP'!$K71=0,NA(),'4.1 Network size and usage'!AL74/'Historical population and GDP'!$K71*1000)</f>
        <v>20.376751230594472</v>
      </c>
      <c r="AM74" s="54">
        <f>IF('4.1 Network size and usage'!AM74/'Historical population and GDP'!$K71=0,NA(),'4.1 Network size and usage'!AM74/'Historical population and GDP'!$K71*1000)</f>
        <v>3.8823677899785434</v>
      </c>
      <c r="AN74" s="54" t="e">
        <f>IF('4.1 Network size and usage'!AN74/'Historical population and GDP'!$K71=0,NA(),'4.1 Network size and usage'!AN74/'Historical population and GDP'!$K71*1000)</f>
        <v>#N/A</v>
      </c>
      <c r="AO74" s="50">
        <f>IF('4.1 Network size and usage'!AO74/'Historical population and GDP'!$K71=0,NA(),'4.1 Network size and usage'!AO74/'Historical population and GDP'!$K71*1000)</f>
        <v>1.8357945222769152</v>
      </c>
      <c r="AP74" s="50">
        <f>IF('4.1 Network size and usage'!AP74/'Historical population and GDP'!$K71=0,NA(),'4.1 Network size and usage'!AP74/'Historical population and GDP'!$K71*1000)</f>
        <v>0.13568092894105768</v>
      </c>
      <c r="AQ74" s="50">
        <f>IF('4.1 Network size and usage'!AQ74/'Historical population and GDP'!$K71=0,NA(),'4.1 Network size and usage'!AQ74/'Historical population and GDP'!$K71*1000)</f>
        <v>1.9714754512179731</v>
      </c>
      <c r="AR74" s="54" t="e">
        <f>IF('4.1 Network size and usage'!AR74/'Historical population and GDP'!$K71=0,NA(),'4.1 Network size and usage'!AR74/'Historical population and GDP'!$K71*1000)</f>
        <v>#N/A</v>
      </c>
      <c r="AS74" s="54" t="e">
        <f>IF('4.1 Network size and usage'!AS74/'Historical population and GDP'!$K71=0,NA(),'4.1 Network size and usage'!AS74/'Historical population and GDP'!$K71*1000)</f>
        <v>#N/A</v>
      </c>
      <c r="AT74" s="54">
        <f>IF('4.1 Network size and usage'!AT74/'Historical population and GDP'!$K71=0,NA(),'4.1 Network size and usage'!AT74/'Historical population and GDP'!$K71*1000)</f>
        <v>0.57743279060961761</v>
      </c>
      <c r="AU74" s="54" t="e">
        <f>IF('4.1 Network size and usage'!AU74/'Historical population and GDP'!$K71=0,NA(),'4.1 Network size and usage'!AU74/'Historical population and GDP'!$K71*1000)</f>
        <v>#N/A</v>
      </c>
      <c r="AV74" s="54" t="e">
        <f>IF('4.1 Network size and usage'!AV74/'Historical population and GDP'!$K71=0,NA(),'4.1 Network size and usage'!AV74/'Historical population and GDP'!$K71*1000)</f>
        <v>#N/A</v>
      </c>
      <c r="AX74" s="3"/>
    </row>
    <row r="75" spans="1:50">
      <c r="A75" s="4">
        <f t="shared" si="1"/>
        <v>1937</v>
      </c>
      <c r="B75" s="54">
        <f>IF('4.1 Network size and usage'!B75/'Historical population and GDP'!$K72=0,NA(),'4.1 Network size and usage'!B75/'Historical population and GDP'!$K72*1000)</f>
        <v>3.9248886939692844</v>
      </c>
      <c r="C75" s="54">
        <f>IF('4.1 Network size and usage'!C75/'Historical population and GDP'!$K72=0,NA(),'4.1 Network size and usage'!C75/'Historical population and GDP'!$K72*1000)</f>
        <v>37.582328864402548</v>
      </c>
      <c r="D75" s="54">
        <f>IF('4.1 Network size and usage'!D75/'Historical population and GDP'!$K72=0,NA(),'4.1 Network size and usage'!D75/'Historical population and GDP'!$K72*1000)</f>
        <v>11.066849856411535</v>
      </c>
      <c r="E75" s="54">
        <f>IF('4.1 Network size and usage'!E75/'Historical population and GDP'!$K72=0,NA(),'4.1 Network size and usage'!E75/'Historical population and GDP'!$K72*1000)</f>
        <v>109.35998701460856</v>
      </c>
      <c r="F75" s="54">
        <f>IF('4.1 Network size and usage'!F75/'Historical population and GDP'!$K72=0,NA(),'4.1 Network size and usage'!F75/'Historical population and GDP'!$K72*1000)</f>
        <v>12.171023074041702</v>
      </c>
      <c r="G75" s="54" t="e">
        <f>IF('4.1 Network size and usage'!G75/'Historical population and GDP'!$K72=0,NA(),'4.1 Network size and usage'!G75/'Historical population and GDP'!$K72*1000)</f>
        <v>#N/A</v>
      </c>
      <c r="H75" s="54" t="e">
        <f>IF('4.1 Network size and usage'!H75/'Historical population and GDP'!$K72=0,NA(),'4.1 Network size and usage'!H75/'Historical population and GDP'!$K72*1000)</f>
        <v>#N/A</v>
      </c>
      <c r="I75" s="54">
        <f>IF('4.1 Network size and usage'!I75/'Historical population and GDP'!$K72=0,NA(),'4.1 Network size and usage'!I75/'Historical population and GDP'!$K72*1000)</f>
        <v>159.66287926083155</v>
      </c>
      <c r="J75" s="5">
        <f>IF('4.1 Network size and usage'!J75/'Historical population and GDP'!$K72=0,NA(),'4.1 Network size and usage'!J75/'Historical population and GDP'!$K72*1000000000)</f>
        <v>1872.8929953801974</v>
      </c>
      <c r="K75" s="5">
        <f>IF('4.1 Network size and usage'!K75/'Historical population and GDP'!$K72=0,NA(),'4.1 Network size and usage'!K75/'Historical population and GDP'!$K72*1000000)</f>
        <v>232.73323439983776</v>
      </c>
      <c r="L75" s="54">
        <f>IF('4.1 Network size and usage'!L75/'Historical population and GDP'!$K72=0,NA(),'4.1 Network size and usage'!L75/'Historical population and GDP'!$K72*1000)</f>
        <v>3.3356279185915843</v>
      </c>
      <c r="M75" s="54" t="e">
        <f>IF('4.1 Network size and usage'!M75/'Historical population and GDP'!$K72=0,NA(),'4.1 Network size and usage'!M75/'Historical population and GDP'!$K72*1000)</f>
        <v>#N/A</v>
      </c>
      <c r="N75" s="54">
        <f>IF('4.1 Network size and usage'!N75/'Historical population and GDP'!$K72=0,NA(),'4.1 Network size and usage'!N75/'Historical population and GDP'!$K72*1000)</f>
        <v>0.14702210013734548</v>
      </c>
      <c r="O75" s="54" t="e">
        <f>IF('4.1 Network size and usage'!O75/'Historical population and GDP'!$K72=0,NA(),'4.1 Network size and usage'!O75/'Historical population and GDP'!$K72*1000)</f>
        <v>#N/A</v>
      </c>
      <c r="P75" s="54">
        <f>IF('4.1 Network size and usage'!P75/'Historical population and GDP'!$K72=0,NA(),'4.1 Network size and usage'!P75/'Historical population and GDP'!$K72*1000)</f>
        <v>23.426769883880635</v>
      </c>
      <c r="Q75" s="54" t="e">
        <f>IF('4.1 Network size and usage'!Q75/'Historical population and GDP'!$K72=0,NA(),'4.1 Network size and usage'!Q75/'Historical population and GDP'!$K72*1000)</f>
        <v>#N/A</v>
      </c>
      <c r="R75" s="55" t="e">
        <f>IF('4.1 Network size and usage'!R75=0,NA(),'5.4 Water and waste'!AB75)</f>
        <v>#N/A</v>
      </c>
      <c r="S75" s="55" t="e">
        <f>IF('4.1 Network size and usage'!S75=0,NA(),'5.4 Water and waste'!AC75)</f>
        <v>#N/A</v>
      </c>
      <c r="T75" s="54">
        <f>IF('4.1 Network size and usage'!T75/'Historical population and GDP'!$K72=0,NA(),'4.1 Network size and usage'!T75/'Historical population and GDP'!$K72*1000)</f>
        <v>12.150928929953803</v>
      </c>
      <c r="U75" s="54">
        <f>IF('4.1 Network size and usage'!U75/'Historical population and GDP'!$K72=0,NA(),'4.1 Network size and usage'!U75/'Historical population and GDP'!$K72*1000)</f>
        <v>109.20277188163315</v>
      </c>
      <c r="V75" s="54" t="e">
        <f>IF('4.1 Network size and usage'!V75/'Historical population and GDP'!$K72=0,NA(),'4.1 Network size and usage'!V75/'Historical population and GDP'!$K72*1000)</f>
        <v>#N/A</v>
      </c>
      <c r="W75" s="54" t="e">
        <f>IF('4.1 Network size and usage'!W75/'Historical population and GDP'!$K72=0,NA(),'4.1 Network size and usage'!W75/'Historical population and GDP'!$K72*1000)</f>
        <v>#N/A</v>
      </c>
      <c r="X75" s="54" t="e">
        <f>IF('4.1 Network size and usage'!X75/'Historical population and GDP'!$K72=0,NA(),'4.1 Network size and usage'!X75/'Historical population and GDP'!$K72*1000)</f>
        <v>#N/A</v>
      </c>
      <c r="Y75" s="54" t="e">
        <f>IF('4.1 Network size and usage'!Y75/'Historical population and GDP'!$K72=0,NA(),'4.1 Network size and usage'!Y75/'Historical population and GDP'!$K72*1000)</f>
        <v>#N/A</v>
      </c>
      <c r="Z75" s="54" t="e">
        <f>IF('4.1 Network size and usage'!Z75/'Historical population and GDP'!$K72=0,NA(),'4.1 Network size and usage'!Z75/'Historical population and GDP'!$K72*1000)</f>
        <v>#N/A</v>
      </c>
      <c r="AA75" s="54" t="e">
        <f>IF('4.1 Network size and usage'!AA75/'Historical population and GDP'!$K72=0,NA(),'4.1 Network size and usage'!AA75/'Historical population and GDP'!$K72*1000)</f>
        <v>#N/A</v>
      </c>
      <c r="AB75" s="54" t="e">
        <f>IF('4.1 Network size and usage'!AB75/'Historical population and GDP'!$K72=0,NA(),'4.1 Network size and usage'!AB75/'Historical population and GDP'!$K72*1000)</f>
        <v>#N/A</v>
      </c>
      <c r="AC75" s="54" t="e">
        <f>IF('4.1 Network size and usage'!AC75/'Historical population and GDP'!$K72=0,NA(),'4.1 Network size and usage'!AC75/'Historical population and GDP'!$K72*1000)</f>
        <v>#N/A</v>
      </c>
      <c r="AD75" s="54">
        <f>IF('4.1 Network size and usage'!AD75/'Historical population and GDP'!$K72=0,NA(),'4.1 Network size and usage'!AD75/'Historical population and GDP'!$K72*1000)</f>
        <v>5.5412660756648764</v>
      </c>
      <c r="AE75" s="54" t="e">
        <f>IF('4.1 Network size and usage'!AE75/'Historical population and GDP'!$K72=0,NA(),'4.1 Network size and usage'!AE75/'Historical population and GDP'!$K72*1000)</f>
        <v>#N/A</v>
      </c>
      <c r="AF75" s="54">
        <f>IF('4.1 Network size and usage'!AF75/'Historical population and GDP'!$K72=0,NA(),'4.1 Network size and usage'!AF75/'Historical population and GDP'!$K72*1000)</f>
        <v>8.3206392808090897</v>
      </c>
      <c r="AG75" s="54" t="e">
        <f>IF('4.1 Network size and usage'!AG75/'Historical population and GDP'!$K72=0,NA(),'4.1 Network size and usage'!AG75/'Historical population and GDP'!$K72*1000)</f>
        <v>#N/A</v>
      </c>
      <c r="AH75" s="54" t="e">
        <f>IF('4.1 Network size and usage'!AH75/'Historical population and GDP'!$K72=0,NA(),'4.1 Network size and usage'!AH75/'Historical population and GDP'!$K72*1000)</f>
        <v>#N/A</v>
      </c>
      <c r="AI75" s="54" t="e">
        <f>IF('4.1 Network size and usage'!AI75/'Historical population and GDP'!$K72=0,NA(),'4.1 Network size and usage'!AI75/'Historical population and GDP'!$K72*1000)</f>
        <v>#N/A</v>
      </c>
      <c r="AJ75" s="54" t="e">
        <f>IF('4.1 Network size and usage'!AJ75/'Historical population and GDP'!$K72=0,NA(),'4.1 Network size and usage'!AJ75/'Historical population and GDP'!$K72*1000)</f>
        <v>#N/A</v>
      </c>
      <c r="AK75" s="54">
        <f>IF('4.1 Network size and usage'!AK75/'Historical population and GDP'!$K72=0,NA(),'4.1 Network size and usage'!AK75/'Historical population and GDP'!$K72*1000)</f>
        <v>153.33312523411163</v>
      </c>
      <c r="AL75" s="54">
        <f>IF('4.1 Network size and usage'!AL75/'Historical population and GDP'!$K72=0,NA(),'4.1 Network size and usage'!AL75/'Historical population and GDP'!$K72*1000)</f>
        <v>21.005119240854039</v>
      </c>
      <c r="AM75" s="54">
        <f>IF('4.1 Network size and usage'!AM75/'Historical population and GDP'!$K72=0,NA(),'4.1 Network size and usage'!AM75/'Historical population and GDP'!$K72*1000)</f>
        <v>3.9680359595455115</v>
      </c>
      <c r="AN75" s="54" t="e">
        <f>IF('4.1 Network size and usage'!AN75/'Historical population and GDP'!$K72=0,NA(),'4.1 Network size and usage'!AN75/'Historical population and GDP'!$K72*1000)</f>
        <v>#N/A</v>
      </c>
      <c r="AO75" s="50">
        <f>IF('4.1 Network size and usage'!AO75/'Historical population and GDP'!$K72=0,NA(),'4.1 Network size and usage'!AO75/'Historical population and GDP'!$K72*1000)</f>
        <v>1.7736296666250468</v>
      </c>
      <c r="AP75" s="50">
        <f>IF('4.1 Network size and usage'!AP75/'Historical population and GDP'!$K72=0,NA(),'4.1 Network size and usage'!AP75/'Historical population and GDP'!$K72*1000)</f>
        <v>0.13609689099762767</v>
      </c>
      <c r="AQ75" s="50">
        <f>IF('4.1 Network size and usage'!AQ75/'Historical population and GDP'!$K72=0,NA(),'4.1 Network size and usage'!AQ75/'Historical population and GDP'!$K72*1000)</f>
        <v>1.9097265576226745</v>
      </c>
      <c r="AR75" s="54" t="e">
        <f>IF('4.1 Network size and usage'!AR75/'Historical population and GDP'!$K72=0,NA(),'4.1 Network size and usage'!AR75/'Historical population and GDP'!$K72*1000)</f>
        <v>#N/A</v>
      </c>
      <c r="AS75" s="54" t="e">
        <f>IF('4.1 Network size and usage'!AS75/'Historical population and GDP'!$K72=0,NA(),'4.1 Network size and usage'!AS75/'Historical population and GDP'!$K72*1000)</f>
        <v>#N/A</v>
      </c>
      <c r="AT75" s="54">
        <f>IF('4.1 Network size and usage'!AT75/'Historical population and GDP'!$K72=0,NA(),'4.1 Network size and usage'!AT75/'Historical population and GDP'!$K72*1000)</f>
        <v>0.49319515545011861</v>
      </c>
      <c r="AU75" s="54" t="e">
        <f>IF('4.1 Network size and usage'!AU75/'Historical population and GDP'!$K72=0,NA(),'4.1 Network size and usage'!AU75/'Historical population and GDP'!$K72*1000)</f>
        <v>#N/A</v>
      </c>
      <c r="AV75" s="54" t="e">
        <f>IF('4.1 Network size and usage'!AV75/'Historical population and GDP'!$K72=0,NA(),'4.1 Network size and usage'!AV75/'Historical population and GDP'!$K72*1000)</f>
        <v>#N/A</v>
      </c>
      <c r="AX75" s="3"/>
    </row>
    <row r="76" spans="1:50">
      <c r="A76" s="4">
        <f t="shared" si="1"/>
        <v>1938</v>
      </c>
      <c r="B76" s="54">
        <f>IF('4.1 Network size and usage'!B76/'Historical population and GDP'!$K73=0,NA(),'4.1 Network size and usage'!B76/'Historical population and GDP'!$K73*1000)</f>
        <v>4.2406402366681082</v>
      </c>
      <c r="C76" s="54">
        <f>IF('4.1 Network size and usage'!C76/'Historical population and GDP'!$K73=0,NA(),'4.1 Network size and usage'!C76/'Historical population and GDP'!$K73*1000)</f>
        <v>37.574305067045664</v>
      </c>
      <c r="D76" s="54">
        <f>IF('4.1 Network size and usage'!D76/'Historical population and GDP'!$K73=0,NA(),'4.1 Network size and usage'!D76/'Historical population and GDP'!$K73*1000)</f>
        <v>10.52142198603473</v>
      </c>
      <c r="E76" s="54">
        <f>IF('4.1 Network size and usage'!E76/'Historical population and GDP'!$K73=0,NA(),'4.1 Network size and usage'!E76/'Historical population and GDP'!$K73*1000)</f>
        <v>109.70219662608912</v>
      </c>
      <c r="F76" s="54">
        <f>IF('4.1 Network size and usage'!F76/'Historical population and GDP'!$K73=0,NA(),'4.1 Network size and usage'!F76/'Historical population and GDP'!$K73*1000)</f>
        <v>12.068806920842858</v>
      </c>
      <c r="G76" s="54">
        <f>IF('4.1 Network size and usage'!G76/'Historical population and GDP'!$K73=0,NA(),'4.1 Network size and usage'!G76/'Historical population and GDP'!$K73*1000)</f>
        <v>3.8992907001174069</v>
      </c>
      <c r="H76" s="54" t="e">
        <f>IF('4.1 Network size and usage'!H76/'Historical population and GDP'!$K73=0,NA(),'4.1 Network size and usage'!H76/'Historical population and GDP'!$K73*1000)</f>
        <v>#N/A</v>
      </c>
      <c r="I76" s="54">
        <f>IF('4.1 Network size and usage'!I76/'Historical population and GDP'!$K73=0,NA(),'4.1 Network size and usage'!I76/'Historical population and GDP'!$K73*1000)</f>
        <v>173.22313538898845</v>
      </c>
      <c r="J76" s="5">
        <f>IF('4.1 Network size and usage'!J76/'Historical population and GDP'!$K73=0,NA(),'4.1 Network size and usage'!J76/'Historical population and GDP'!$K73*1000000000)</f>
        <v>1977.3836742260398</v>
      </c>
      <c r="K76" s="5">
        <f>IF('4.1 Network size and usage'!K76/'Historical population and GDP'!$K73=0,NA(),'4.1 Network size and usage'!K76/'Historical population and GDP'!$K73*1000000)</f>
        <v>250.02521799213983</v>
      </c>
      <c r="L76" s="54">
        <f>IF('4.1 Network size and usage'!L76/'Historical population and GDP'!$K73=0,NA(),'4.1 Network size and usage'!L76/'Historical population and GDP'!$K73*1000)</f>
        <v>3.304601631341531</v>
      </c>
      <c r="M76" s="54" t="e">
        <f>IF('4.1 Network size and usage'!M76/'Historical population and GDP'!$K73=0,NA(),'4.1 Network size and usage'!M76/'Historical population and GDP'!$K73*1000)</f>
        <v>#N/A</v>
      </c>
      <c r="N76" s="54">
        <f>IF('4.1 Network size and usage'!N76/'Historical population and GDP'!$K73=0,NA(),'4.1 Network size and usage'!N76/'Historical population and GDP'!$K73*1000)</f>
        <v>0.17295927825495891</v>
      </c>
      <c r="O76" s="54" t="e">
        <f>IF('4.1 Network size and usage'!O76/'Historical population and GDP'!$K73=0,NA(),'4.1 Network size and usage'!O76/'Historical population and GDP'!$K73*1000)</f>
        <v>#N/A</v>
      </c>
      <c r="P76" s="54">
        <f>IF('4.1 Network size and usage'!P76/'Historical population and GDP'!$K73=0,NA(),'4.1 Network size and usage'!P76/'Historical population and GDP'!$K73*1000)</f>
        <v>24.266823209540878</v>
      </c>
      <c r="Q76" s="54" t="e">
        <f>IF('4.1 Network size and usage'!Q76/'Historical population and GDP'!$K73=0,NA(),'4.1 Network size and usage'!Q76/'Historical population and GDP'!$K73*1000)</f>
        <v>#N/A</v>
      </c>
      <c r="R76" s="55" t="e">
        <f>IF('4.1 Network size and usage'!R76=0,NA(),'5.4 Water and waste'!AB76)</f>
        <v>#N/A</v>
      </c>
      <c r="S76" s="55" t="e">
        <f>IF('4.1 Network size and usage'!S76=0,NA(),'5.4 Water and waste'!AC76)</f>
        <v>#N/A</v>
      </c>
      <c r="T76" s="54">
        <f>IF('4.1 Network size and usage'!T76/'Historical population and GDP'!$K73=0,NA(),'4.1 Network size and usage'!T76/'Historical population and GDP'!$K73*1000)</f>
        <v>11.996211098065872</v>
      </c>
      <c r="U76" s="54">
        <f>IF('4.1 Network size and usage'!U76/'Historical population and GDP'!$K73=0,NA(),'4.1 Network size and usage'!U76/'Historical population and GDP'!$K73*1000)</f>
        <v>116.53401717852067</v>
      </c>
      <c r="V76" s="54" t="e">
        <f>IF('4.1 Network size and usage'!V76/'Historical population and GDP'!$K73=0,NA(),'4.1 Network size and usage'!V76/'Historical population and GDP'!$K73*1000)</f>
        <v>#N/A</v>
      </c>
      <c r="W76" s="54" t="e">
        <f>IF('4.1 Network size and usage'!W76/'Historical population and GDP'!$K73=0,NA(),'4.1 Network size and usage'!W76/'Historical population and GDP'!$K73*1000)</f>
        <v>#N/A</v>
      </c>
      <c r="X76" s="54" t="e">
        <f>IF('4.1 Network size and usage'!X76/'Historical population and GDP'!$K73=0,NA(),'4.1 Network size and usage'!X76/'Historical population and GDP'!$K73*1000)</f>
        <v>#N/A</v>
      </c>
      <c r="Y76" s="54" t="e">
        <f>IF('4.1 Network size and usage'!Y76/'Historical population and GDP'!$K73=0,NA(),'4.1 Network size and usage'!Y76/'Historical population and GDP'!$K73*1000)</f>
        <v>#N/A</v>
      </c>
      <c r="Z76" s="54" t="e">
        <f>IF('4.1 Network size and usage'!Z76/'Historical population and GDP'!$K73=0,NA(),'4.1 Network size and usage'!Z76/'Historical population and GDP'!$K73*1000)</f>
        <v>#N/A</v>
      </c>
      <c r="AA76" s="54" t="e">
        <f>IF('4.1 Network size and usage'!AA76/'Historical population and GDP'!$K73=0,NA(),'4.1 Network size and usage'!AA76/'Historical population and GDP'!$K73*1000)</f>
        <v>#N/A</v>
      </c>
      <c r="AB76" s="54" t="e">
        <f>IF('4.1 Network size and usage'!AB76/'Historical population and GDP'!$K73=0,NA(),'4.1 Network size and usage'!AB76/'Historical population and GDP'!$K73*1000)</f>
        <v>#N/A</v>
      </c>
      <c r="AC76" s="54" t="e">
        <f>IF('4.1 Network size and usage'!AC76/'Historical population and GDP'!$K73=0,NA(),'4.1 Network size and usage'!AC76/'Historical population and GDP'!$K73*1000)</f>
        <v>#N/A</v>
      </c>
      <c r="AD76" s="54">
        <f>IF('4.1 Network size and usage'!AD76/'Historical population and GDP'!$K73=0,NA(),'4.1 Network size and usage'!AD76/'Historical population and GDP'!$K73*1000)</f>
        <v>5.5502688005932148</v>
      </c>
      <c r="AE76" s="54" t="e">
        <f>IF('4.1 Network size and usage'!AE76/'Historical population and GDP'!$K73=0,NA(),'4.1 Network size and usage'!AE76/'Historical population and GDP'!$K73*1000)</f>
        <v>#N/A</v>
      </c>
      <c r="AF76" s="54">
        <f>IF('4.1 Network size and usage'!AF76/'Historical population and GDP'!$K73=0,NA(),'4.1 Network size and usage'!AF76/'Historical population and GDP'!$K73*1000)</f>
        <v>8.4193289254155612</v>
      </c>
      <c r="AG76" s="54" t="e">
        <f>IF('4.1 Network size and usage'!AG76/'Historical population and GDP'!$K73=0,NA(),'4.1 Network size and usage'!AG76/'Historical population and GDP'!$K73*1000)</f>
        <v>#N/A</v>
      </c>
      <c r="AH76" s="54" t="e">
        <f>IF('4.1 Network size and usage'!AH76/'Historical population and GDP'!$K73=0,NA(),'4.1 Network size and usage'!AH76/'Historical population and GDP'!$K73*1000)</f>
        <v>#N/A</v>
      </c>
      <c r="AI76" s="54" t="e">
        <f>IF('4.1 Network size and usage'!AI76/'Historical population and GDP'!$K73=0,NA(),'4.1 Network size and usage'!AI76/'Historical population and GDP'!$K73*1000)</f>
        <v>#N/A</v>
      </c>
      <c r="AJ76" s="54" t="e">
        <f>IF('4.1 Network size and usage'!AJ76/'Historical population and GDP'!$K73=0,NA(),'4.1 Network size and usage'!AJ76/'Historical population and GDP'!$K73*1000)</f>
        <v>#N/A</v>
      </c>
      <c r="AK76" s="54">
        <f>IF('4.1 Network size and usage'!AK76/'Historical population and GDP'!$K73=0,NA(),'4.1 Network size and usage'!AK76/'Historical population and GDP'!$K73*1000)</f>
        <v>151.14193907186555</v>
      </c>
      <c r="AL76" s="54">
        <f>IF('4.1 Network size and usage'!AL76/'Historical population and GDP'!$K73=0,NA(),'4.1 Network size and usage'!AL76/'Historical population and GDP'!$K73*1000)</f>
        <v>22.072545263548168</v>
      </c>
      <c r="AM76" s="54">
        <f>IF('4.1 Network size and usage'!AM76/'Historical population and GDP'!$K73=0,NA(),'4.1 Network size and usage'!AM76/'Historical population and GDP'!$K73*1000)</f>
        <v>4.1654822962367923</v>
      </c>
      <c r="AN76" s="54" t="e">
        <f>IF('4.1 Network size and usage'!AN76/'Historical population and GDP'!$K73=0,NA(),'4.1 Network size and usage'!AN76/'Historical population and GDP'!$K73*1000)</f>
        <v>#N/A</v>
      </c>
      <c r="AO76" s="50">
        <f>IF('4.1 Network size and usage'!AO76/'Historical population and GDP'!$K73=0,NA(),'4.1 Network size and usage'!AO76/'Historical population and GDP'!$K73*1000)</f>
        <v>1.6931347710560465</v>
      </c>
      <c r="AP76" s="50">
        <f>IF('4.1 Network size and usage'!AP76/'Historical population and GDP'!$K73=0,NA(),'4.1 Network size and usage'!AP76/'Historical population and GDP'!$K73*1000)</f>
        <v>0.1353271952048446</v>
      </c>
      <c r="AQ76" s="50">
        <f>IF('4.1 Network size and usage'!AQ76/'Historical population and GDP'!$K73=0,NA(),'4.1 Network size and usage'!AQ76/'Historical population and GDP'!$K73*1000)</f>
        <v>1.8284619662608912</v>
      </c>
      <c r="AR76" s="54">
        <f>IF('4.1 Network size and usage'!AR76/'Historical population and GDP'!$K73=0,NA(),'4.1 Network size and usage'!AR76/'Historical population and GDP'!$K73*1000)</f>
        <v>0.24717295927825497</v>
      </c>
      <c r="AS76" s="54" t="e">
        <f>IF('4.1 Network size and usage'!AS76/'Historical population and GDP'!$K73=0,NA(),'4.1 Network size and usage'!AS76/'Historical population and GDP'!$K73*1000)</f>
        <v>#N/A</v>
      </c>
      <c r="AT76" s="54">
        <f>IF('4.1 Network size and usage'!AT76/'Historical population and GDP'!$K73=0,NA(),'4.1 Network size and usage'!AT76/'Historical population and GDP'!$K73*1000)</f>
        <v>0.48013347339801021</v>
      </c>
      <c r="AU76" s="54" t="e">
        <f>IF('4.1 Network size and usage'!AU76/'Historical population and GDP'!$K73=0,NA(),'4.1 Network size and usage'!AU76/'Historical population and GDP'!$K73*1000)</f>
        <v>#N/A</v>
      </c>
      <c r="AV76" s="54" t="e">
        <f>IF('4.1 Network size and usage'!AV76/'Historical population and GDP'!$K73=0,NA(),'4.1 Network size and usage'!AV76/'Historical population and GDP'!$K73*1000)</f>
        <v>#N/A</v>
      </c>
      <c r="AX76" s="3"/>
    </row>
    <row r="77" spans="1:50">
      <c r="A77" s="4">
        <f t="shared" si="1"/>
        <v>1939</v>
      </c>
      <c r="B77" s="54">
        <f>IF('4.1 Network size and usage'!B77/'Historical population and GDP'!$K74=0,NA(),'4.1 Network size and usage'!B77/'Historical population and GDP'!$K74*1000)</f>
        <v>4.6414596917641324</v>
      </c>
      <c r="C77" s="54">
        <f>IF('4.1 Network size and usage'!C77/'Historical population and GDP'!$K74=0,NA(),'4.1 Network size and usage'!C77/'Historical population and GDP'!$K74*1000)</f>
        <v>37.331423528874268</v>
      </c>
      <c r="D77" s="54">
        <f>IF('4.1 Network size and usage'!D77/'Historical population and GDP'!$K74=0,NA(),'4.1 Network size and usage'!D77/'Historical population and GDP'!$K74*1000)</f>
        <v>9.7917202241715398</v>
      </c>
      <c r="E77" s="54">
        <f>IF('4.1 Network size and usage'!E77/'Historical population and GDP'!$K74=0,NA(),'4.1 Network size and usage'!E77/'Historical population and GDP'!$K74*1000)</f>
        <v>111.63058625730994</v>
      </c>
      <c r="F77" s="54">
        <f>IF('4.1 Network size and usage'!F77/'Historical population and GDP'!$K74=0,NA(),'4.1 Network size and usage'!F77/'Historical population and GDP'!$K74*1000)</f>
        <v>11.966133065302142</v>
      </c>
      <c r="G77" s="54">
        <f>IF('4.1 Network size and usage'!G77/'Historical population and GDP'!$K74=0,NA(),'4.1 Network size and usage'!G77/'Historical population and GDP'!$K74*1000)</f>
        <v>3.8978653996101364</v>
      </c>
      <c r="H77" s="54" t="e">
        <f>IF('4.1 Network size and usage'!H77/'Historical population and GDP'!$K74=0,NA(),'4.1 Network size and usage'!H77/'Historical population and GDP'!$K74*1000)</f>
        <v>#N/A</v>
      </c>
      <c r="I77" s="54">
        <f>IF('4.1 Network size and usage'!I77/'Historical population and GDP'!$K74=0,NA(),'4.1 Network size and usage'!I77/'Historical population and GDP'!$K74*1000)</f>
        <v>187.57980019493178</v>
      </c>
      <c r="J77" s="5">
        <f>IF('4.1 Network size and usage'!J77/'Historical population and GDP'!$K74=0,NA(),'4.1 Network size and usage'!J77/'Historical population and GDP'!$K74*1000000000)</f>
        <v>2010.2339181286548</v>
      </c>
      <c r="K77" s="5">
        <f>IF('4.1 Network size and usage'!K77/'Historical population and GDP'!$K74=0,NA(),'4.1 Network size and usage'!K77/'Historical population and GDP'!$K74*1000000)</f>
        <v>254.78468899521536</v>
      </c>
      <c r="L77" s="54">
        <f>IF('4.1 Network size and usage'!L77/'Historical population and GDP'!$K74=0,NA(),'4.1 Network size and usage'!L77/'Historical population and GDP'!$K74*1000)</f>
        <v>3.2537764741715396</v>
      </c>
      <c r="M77" s="54" t="e">
        <f>IF('4.1 Network size and usage'!M77/'Historical population and GDP'!$K74=0,NA(),'4.1 Network size and usage'!M77/'Historical population and GDP'!$K74*1000)</f>
        <v>#N/A</v>
      </c>
      <c r="N77" s="54">
        <f>IF('4.1 Network size and usage'!N77/'Historical population and GDP'!$K74=0,NA(),'4.1 Network size and usage'!N77/'Historical population and GDP'!$K74*1000)</f>
        <v>0.17050438596491227</v>
      </c>
      <c r="O77" s="54" t="e">
        <f>IF('4.1 Network size and usage'!O77/'Historical population and GDP'!$K74=0,NA(),'4.1 Network size and usage'!O77/'Historical population and GDP'!$K74*1000)</f>
        <v>#N/A</v>
      </c>
      <c r="P77" s="54">
        <f>IF('4.1 Network size and usage'!P77/'Historical population and GDP'!$K74=0,NA(),'4.1 Network size and usage'!P77/'Historical population and GDP'!$K74*1000)</f>
        <v>25.466008771929825</v>
      </c>
      <c r="Q77" s="54" t="e">
        <f>IF('4.1 Network size and usage'!Q77/'Historical population and GDP'!$K74=0,NA(),'4.1 Network size and usage'!Q77/'Historical population and GDP'!$K74*1000)</f>
        <v>#N/A</v>
      </c>
      <c r="R77" s="55" t="e">
        <f>IF('4.1 Network size and usage'!R77=0,NA(),'5.4 Water and waste'!AB77)</f>
        <v>#N/A</v>
      </c>
      <c r="S77" s="55" t="e">
        <f>IF('4.1 Network size and usage'!S77=0,NA(),'5.4 Water and waste'!AC77)</f>
        <v>#N/A</v>
      </c>
      <c r="T77" s="54">
        <f>IF('4.1 Network size and usage'!T77/'Historical population and GDP'!$K74=0,NA(),'4.1 Network size and usage'!T77/'Historical population and GDP'!$K74*1000)</f>
        <v>11.758299195906433</v>
      </c>
      <c r="U77" s="54">
        <f>IF('4.1 Network size and usage'!U77/'Historical population and GDP'!$K74=0,NA(),'4.1 Network size and usage'!U77/'Historical population and GDP'!$K74*1000)</f>
        <v>123.48440545808967</v>
      </c>
      <c r="V77" s="54" t="e">
        <f>IF('4.1 Network size and usage'!V77/'Historical population and GDP'!$K74=0,NA(),'4.1 Network size and usage'!V77/'Historical population and GDP'!$K74*1000)</f>
        <v>#N/A</v>
      </c>
      <c r="W77" s="54" t="e">
        <f>IF('4.1 Network size and usage'!W77/'Historical population and GDP'!$K74=0,NA(),'4.1 Network size and usage'!W77/'Historical population and GDP'!$K74*1000)</f>
        <v>#N/A</v>
      </c>
      <c r="X77" s="54" t="e">
        <f>IF('4.1 Network size and usage'!X77/'Historical population and GDP'!$K74=0,NA(),'4.1 Network size and usage'!X77/'Historical population and GDP'!$K74*1000)</f>
        <v>#N/A</v>
      </c>
      <c r="Y77" s="54" t="e">
        <f>IF('4.1 Network size and usage'!Y77/'Historical population and GDP'!$K74=0,NA(),'4.1 Network size and usage'!Y77/'Historical population and GDP'!$K74*1000)</f>
        <v>#N/A</v>
      </c>
      <c r="Z77" s="54" t="e">
        <f>IF('4.1 Network size and usage'!Z77/'Historical population and GDP'!$K74=0,NA(),'4.1 Network size and usage'!Z77/'Historical population and GDP'!$K74*1000)</f>
        <v>#N/A</v>
      </c>
      <c r="AA77" s="54" t="e">
        <f>IF('4.1 Network size and usage'!AA77/'Historical population and GDP'!$K74=0,NA(),'4.1 Network size and usage'!AA77/'Historical population and GDP'!$K74*1000)</f>
        <v>#N/A</v>
      </c>
      <c r="AB77" s="54" t="e">
        <f>IF('4.1 Network size and usage'!AB77/'Historical population and GDP'!$K74=0,NA(),'4.1 Network size and usage'!AB77/'Historical population and GDP'!$K74*1000)</f>
        <v>#N/A</v>
      </c>
      <c r="AC77" s="54" t="e">
        <f>IF('4.1 Network size and usage'!AC77/'Historical population and GDP'!$K74=0,NA(),'4.1 Network size and usage'!AC77/'Historical population and GDP'!$K74*1000)</f>
        <v>#N/A</v>
      </c>
      <c r="AD77" s="54">
        <f>IF('4.1 Network size and usage'!AD77/'Historical population and GDP'!$K74=0,NA(),'4.1 Network size and usage'!AD77/'Historical population and GDP'!$K74*1000)</f>
        <v>5.619517543859649</v>
      </c>
      <c r="AE77" s="54" t="e">
        <f>IF('4.1 Network size and usage'!AE77/'Historical population and GDP'!$K74=0,NA(),'4.1 Network size and usage'!AE77/'Historical population and GDP'!$K74*1000)</f>
        <v>#N/A</v>
      </c>
      <c r="AF77" s="54">
        <f>IF('4.1 Network size and usage'!AF77/'Historical population and GDP'!$K74=0,NA(),'4.1 Network size and usage'!AF77/'Historical population and GDP'!$K74*1000)</f>
        <v>8.4033869395711509</v>
      </c>
      <c r="AG77" s="54" t="e">
        <f>IF('4.1 Network size and usage'!AG77/'Historical population and GDP'!$K74=0,NA(),'4.1 Network size and usage'!AG77/'Historical population and GDP'!$K74*1000)</f>
        <v>#N/A</v>
      </c>
      <c r="AH77" s="54" t="e">
        <f>IF('4.1 Network size and usage'!AH77/'Historical population and GDP'!$K74=0,NA(),'4.1 Network size and usage'!AH77/'Historical population and GDP'!$K74*1000)</f>
        <v>#N/A</v>
      </c>
      <c r="AI77" s="54" t="e">
        <f>IF('4.1 Network size and usage'!AI77/'Historical population and GDP'!$K74=0,NA(),'4.1 Network size and usage'!AI77/'Historical population and GDP'!$K74*1000)</f>
        <v>#N/A</v>
      </c>
      <c r="AJ77" s="54" t="e">
        <f>IF('4.1 Network size and usage'!AJ77/'Historical population and GDP'!$K74=0,NA(),'4.1 Network size and usage'!AJ77/'Historical population and GDP'!$K74*1000)</f>
        <v>#N/A</v>
      </c>
      <c r="AK77" s="54">
        <f>IF('4.1 Network size and usage'!AK77/'Historical population and GDP'!$K74=0,NA(),'4.1 Network size and usage'!AK77/'Historical population and GDP'!$K74*1000)</f>
        <v>148.69517543859646</v>
      </c>
      <c r="AL77" s="54">
        <f>IF('4.1 Network size and usage'!AL77/'Historical population and GDP'!$K74=0,NA(),'4.1 Network size and usage'!AL77/'Historical population and GDP'!$K74*1000)</f>
        <v>22.657772904483434</v>
      </c>
      <c r="AM77" s="54">
        <f>IF('4.1 Network size and usage'!AM77/'Historical population and GDP'!$K74=0,NA(),'4.1 Network size and usage'!AM77/'Historical population and GDP'!$K74*1000)</f>
        <v>4.407285575048733</v>
      </c>
      <c r="AN77" s="54" t="e">
        <f>IF('4.1 Network size and usage'!AN77/'Historical population and GDP'!$K74=0,NA(),'4.1 Network size and usage'!AN77/'Historical population and GDP'!$K74*1000)</f>
        <v>#N/A</v>
      </c>
      <c r="AO77" s="50">
        <f>IF('4.1 Network size and usage'!AO77/'Historical population and GDP'!$K74=0,NA(),'4.1 Network size and usage'!AO77/'Historical population and GDP'!$K74*1000)</f>
        <v>1.6319444444444446</v>
      </c>
      <c r="AP77" s="50">
        <f>IF('4.1 Network size and usage'!AP77/'Historical population and GDP'!$K74=0,NA(),'4.1 Network size and usage'!AP77/'Historical population and GDP'!$K74*1000)</f>
        <v>0.1394980506822612</v>
      </c>
      <c r="AQ77" s="50">
        <f>IF('4.1 Network size and usage'!AQ77/'Historical population and GDP'!$K74=0,NA(),'4.1 Network size and usage'!AQ77/'Historical population and GDP'!$K74*1000)</f>
        <v>1.7714424951267058</v>
      </c>
      <c r="AR77" s="54">
        <f>IF('4.1 Network size and usage'!AR77/'Historical population and GDP'!$K74=0,NA(),'4.1 Network size and usage'!AR77/'Historical population and GDP'!$K74*1000)</f>
        <v>1.888401559454191</v>
      </c>
      <c r="AS77" s="54" t="e">
        <f>IF('4.1 Network size and usage'!AS77/'Historical population and GDP'!$K74=0,NA(),'4.1 Network size and usage'!AS77/'Historical population and GDP'!$K74*1000)</f>
        <v>#N/A</v>
      </c>
      <c r="AT77" s="54">
        <f>IF('4.1 Network size and usage'!AT77/'Historical population and GDP'!$K74=0,NA(),'4.1 Network size and usage'!AT77/'Historical population and GDP'!$K74*1000)</f>
        <v>0.54519980506822607</v>
      </c>
      <c r="AU77" s="54" t="e">
        <f>IF('4.1 Network size and usage'!AU77/'Historical population and GDP'!$K74=0,NA(),'4.1 Network size and usage'!AU77/'Historical population and GDP'!$K74*1000)</f>
        <v>#N/A</v>
      </c>
      <c r="AV77" s="54" t="e">
        <f>IF('4.1 Network size and usage'!AV77/'Historical population and GDP'!$K74=0,NA(),'4.1 Network size and usage'!AV77/'Historical population and GDP'!$K74*1000)</f>
        <v>#N/A</v>
      </c>
      <c r="AX77" s="3"/>
    </row>
    <row r="78" spans="1:50">
      <c r="A78" s="4">
        <f t="shared" si="1"/>
        <v>1940</v>
      </c>
      <c r="B78" s="54">
        <f>IF('4.1 Network size and usage'!B78/'Historical population and GDP'!$K75=0,NA(),'4.1 Network size and usage'!B78/'Historical population and GDP'!$K75*1000)</f>
        <v>5.2656233472086189</v>
      </c>
      <c r="C78" s="54">
        <f>IF('4.1 Network size and usage'!C78/'Historical population and GDP'!$K75=0,NA(),'4.1 Network size and usage'!C78/'Historical population and GDP'!$K75*1000)</f>
        <v>37.671126505876593</v>
      </c>
      <c r="D78" s="54">
        <f>IF('4.1 Network size and usage'!D78/'Historical population and GDP'!$K75=0,NA(),'4.1 Network size and usage'!D78/'Historical population and GDP'!$K75*1000)</f>
        <v>9.361135538075418</v>
      </c>
      <c r="E78" s="54">
        <f>IF('4.1 Network size and usage'!E78/'Historical population and GDP'!$K75=0,NA(),'4.1 Network size and usage'!E78/'Historical population and GDP'!$K75*1000)</f>
        <v>115.69227326150833</v>
      </c>
      <c r="F78" s="54">
        <f>IF('4.1 Network size and usage'!F78/'Historical population and GDP'!$K75=0,NA(),'4.1 Network size and usage'!F78/'Historical population and GDP'!$K75*1000)</f>
        <v>12.171520384427033</v>
      </c>
      <c r="G78" s="54">
        <f>IF('4.1 Network size and usage'!G78/'Historical population and GDP'!$K75=0,NA(),'4.1 Network size and usage'!G78/'Historical population and GDP'!$K75*1000)</f>
        <v>3.9277905117531828</v>
      </c>
      <c r="H78" s="54" t="e">
        <f>IF('4.1 Network size and usage'!H78/'Historical population and GDP'!$K75=0,NA(),'4.1 Network size and usage'!H78/'Historical population and GDP'!$K75*1000)</f>
        <v>#N/A</v>
      </c>
      <c r="I78" s="54">
        <f>IF('4.1 Network size and usage'!I78/'Historical population and GDP'!$K75=0,NA(),'4.1 Network size and usage'!I78/'Historical population and GDP'!$K75*1000)</f>
        <v>194.37193927522037</v>
      </c>
      <c r="J78" s="5">
        <f>IF('4.1 Network size and usage'!J78/'Historical population and GDP'!$K75=0,NA(),'4.1 Network size and usage'!J78/'Historical population and GDP'!$K75*1000000000)</f>
        <v>1652.7913809990207</v>
      </c>
      <c r="K78" s="5">
        <f>IF('4.1 Network size and usage'!K78/'Historical population and GDP'!$K75=0,NA(),'4.1 Network size and usage'!K78/'Historical population and GDP'!$K75*1000000)</f>
        <v>206.21740872507382</v>
      </c>
      <c r="L78" s="54">
        <f>IF('4.1 Network size and usage'!L78/'Historical population and GDP'!$K75=0,NA(),'4.1 Network size and usage'!L78/'Historical population and GDP'!$K75*1000)</f>
        <v>3.3396563418217431</v>
      </c>
      <c r="M78" s="54" t="e">
        <f>IF('4.1 Network size and usage'!M78/'Historical population and GDP'!$K75=0,NA(),'4.1 Network size and usage'!M78/'Historical population and GDP'!$K75*1000)</f>
        <v>#N/A</v>
      </c>
      <c r="N78" s="54">
        <f>IF('4.1 Network size and usage'!N78/'Historical population and GDP'!$K75=0,NA(),'4.1 Network size and usage'!N78/'Historical population and GDP'!$K75*1000)</f>
        <v>0.18327619980411358</v>
      </c>
      <c r="O78" s="54" t="e">
        <f>IF('4.1 Network size and usage'!O78/'Historical population and GDP'!$K75=0,NA(),'4.1 Network size and usage'!O78/'Historical population and GDP'!$K75*1000)</f>
        <v>#N/A</v>
      </c>
      <c r="P78" s="54">
        <f>IF('4.1 Network size and usage'!P78/'Historical population and GDP'!$K75=0,NA(),'4.1 Network size and usage'!P78/'Historical population and GDP'!$K75*1000)</f>
        <v>26.946008814887367</v>
      </c>
      <c r="Q78" s="54" t="e">
        <f>IF('4.1 Network size and usage'!Q78/'Historical population and GDP'!$K75=0,NA(),'4.1 Network size and usage'!Q78/'Historical population and GDP'!$K75*1000)</f>
        <v>#N/A</v>
      </c>
      <c r="R78" s="55" t="e">
        <f>IF('4.1 Network size and usage'!R78=0,NA(),'5.4 Water and waste'!AB78)</f>
        <v>#N/A</v>
      </c>
      <c r="S78" s="55" t="e">
        <f>IF('4.1 Network size and usage'!S78=0,NA(),'5.4 Water and waste'!AC78)</f>
        <v>#N/A</v>
      </c>
      <c r="T78" s="54" t="e">
        <f>IF('4.1 Network size and usage'!T78/'Historical population and GDP'!$K75=0,NA(),'4.1 Network size and usage'!T78/'Historical population and GDP'!$K75*1000)</f>
        <v>#N/A</v>
      </c>
      <c r="U78" s="54">
        <f>IF('4.1 Network size and usage'!U78/'Historical population and GDP'!$K75=0,NA(),'4.1 Network size and usage'!U78/'Historical population and GDP'!$K75*1000)</f>
        <v>131.16368756121449</v>
      </c>
      <c r="V78" s="54" t="e">
        <f>IF('4.1 Network size and usage'!V78/'Historical population and GDP'!$K75=0,NA(),'4.1 Network size and usage'!V78/'Historical population and GDP'!$K75*1000)</f>
        <v>#N/A</v>
      </c>
      <c r="W78" s="54" t="e">
        <f>IF('4.1 Network size and usage'!W78/'Historical population and GDP'!$K75=0,NA(),'4.1 Network size and usage'!W78/'Historical population and GDP'!$K75*1000)</f>
        <v>#N/A</v>
      </c>
      <c r="X78" s="54" t="e">
        <f>IF('4.1 Network size and usage'!X78/'Historical population and GDP'!$K75=0,NA(),'4.1 Network size and usage'!X78/'Historical population and GDP'!$K75*1000)</f>
        <v>#N/A</v>
      </c>
      <c r="Y78" s="54" t="e">
        <f>IF('4.1 Network size and usage'!Y78/'Historical population and GDP'!$K75=0,NA(),'4.1 Network size and usage'!Y78/'Historical population and GDP'!$K75*1000)</f>
        <v>#N/A</v>
      </c>
      <c r="Z78" s="54" t="e">
        <f>IF('4.1 Network size and usage'!Z78/'Historical population and GDP'!$K75=0,NA(),'4.1 Network size and usage'!Z78/'Historical population and GDP'!$K75*1000)</f>
        <v>#N/A</v>
      </c>
      <c r="AA78" s="54" t="e">
        <f>IF('4.1 Network size and usage'!AA78/'Historical population and GDP'!$K75=0,NA(),'4.1 Network size and usage'!AA78/'Historical population and GDP'!$K75*1000)</f>
        <v>#N/A</v>
      </c>
      <c r="AB78" s="54" t="e">
        <f>IF('4.1 Network size and usage'!AB78/'Historical population and GDP'!$K75=0,NA(),'4.1 Network size and usage'!AB78/'Historical population and GDP'!$K75*1000)</f>
        <v>#N/A</v>
      </c>
      <c r="AC78" s="54" t="e">
        <f>IF('4.1 Network size and usage'!AC78/'Historical population and GDP'!$K75=0,NA(),'4.1 Network size and usage'!AC78/'Historical population and GDP'!$K75*1000)</f>
        <v>#N/A</v>
      </c>
      <c r="AD78" s="54">
        <f>IF('4.1 Network size and usage'!AD78/'Historical population and GDP'!$K75=0,NA(),'4.1 Network size and usage'!AD78/'Historical population and GDP'!$K75*1000)</f>
        <v>5.9616797257590601</v>
      </c>
      <c r="AE78" s="54" t="e">
        <f>IF('4.1 Network size and usage'!AE78/'Historical population and GDP'!$K75=0,NA(),'4.1 Network size and usage'!AE78/'Historical population and GDP'!$K75*1000)</f>
        <v>#N/A</v>
      </c>
      <c r="AF78" s="54">
        <f>IF('4.1 Network size and usage'!AF78/'Historical population and GDP'!$K75=0,NA(),'4.1 Network size and usage'!AF78/'Historical population and GDP'!$K75*1000)</f>
        <v>8.8014201762977482</v>
      </c>
      <c r="AG78" s="54" t="e">
        <f>IF('4.1 Network size and usage'!AG78/'Historical population and GDP'!$K75=0,NA(),'4.1 Network size and usage'!AG78/'Historical population and GDP'!$K75*1000)</f>
        <v>#N/A</v>
      </c>
      <c r="AH78" s="54" t="e">
        <f>IF('4.1 Network size and usage'!AH78/'Historical population and GDP'!$K75=0,NA(),'4.1 Network size and usage'!AH78/'Historical population and GDP'!$K75*1000)</f>
        <v>#N/A</v>
      </c>
      <c r="AI78" s="54" t="e">
        <f>IF('4.1 Network size and usage'!AI78/'Historical population and GDP'!$K75=0,NA(),'4.1 Network size and usage'!AI78/'Historical population and GDP'!$K75*1000)</f>
        <v>#N/A</v>
      </c>
      <c r="AJ78" s="54" t="e">
        <f>IF('4.1 Network size and usage'!AJ78/'Historical population and GDP'!$K75=0,NA(),'4.1 Network size and usage'!AJ78/'Historical population and GDP'!$K75*1000)</f>
        <v>#N/A</v>
      </c>
      <c r="AK78" s="54">
        <f>IF('4.1 Network size and usage'!AK78/'Historical population and GDP'!$K75=0,NA(),'4.1 Network size and usage'!AK78/'Historical population and GDP'!$K75*1000)</f>
        <v>149.03281096963761</v>
      </c>
      <c r="AL78" s="54">
        <f>IF('4.1 Network size and usage'!AL78/'Historical population and GDP'!$K75=0,NA(),'4.1 Network size and usage'!AL78/'Historical population and GDP'!$K75*1000)</f>
        <v>22.14679236043095</v>
      </c>
      <c r="AM78" s="54">
        <f>IF('4.1 Network size and usage'!AM78/'Historical population and GDP'!$K75=0,NA(),'4.1 Network size and usage'!AM78/'Historical population and GDP'!$K75*1000)</f>
        <v>4.0732125367286978</v>
      </c>
      <c r="AN78" s="54" t="e">
        <f>IF('4.1 Network size and usage'!AN78/'Historical population and GDP'!$K75=0,NA(),'4.1 Network size and usage'!AN78/'Historical population and GDP'!$K75*1000)</f>
        <v>#N/A</v>
      </c>
      <c r="AO78" s="50">
        <f>IF('4.1 Network size and usage'!AO78/'Historical population and GDP'!$K75=0,NA(),'4.1 Network size and usage'!AO78/'Historical population and GDP'!$K75*1000)</f>
        <v>1.6258570029382957</v>
      </c>
      <c r="AP78" s="50">
        <f>IF('4.1 Network size and usage'!AP78/'Historical population and GDP'!$K75=0,NA(),'4.1 Network size and usage'!AP78/'Historical population and GDP'!$K75*1000)</f>
        <v>0.14324191968658179</v>
      </c>
      <c r="AQ78" s="50">
        <f>IF('4.1 Network size and usage'!AQ78/'Historical population and GDP'!$K75=0,NA(),'4.1 Network size and usage'!AQ78/'Historical population and GDP'!$K75*1000)</f>
        <v>1.7690989226248774</v>
      </c>
      <c r="AR78" s="54">
        <f>IF('4.1 Network size and usage'!AR78/'Historical population and GDP'!$K75=0,NA(),'4.1 Network size and usage'!AR78/'Historical population and GDP'!$K75*1000)</f>
        <v>3.9789422135161607</v>
      </c>
      <c r="AS78" s="54" t="e">
        <f>IF('4.1 Network size and usage'!AS78/'Historical population and GDP'!$K75=0,NA(),'4.1 Network size and usage'!AS78/'Historical population and GDP'!$K75*1000)</f>
        <v>#N/A</v>
      </c>
      <c r="AT78" s="54">
        <f>IF('4.1 Network size and usage'!AT78/'Historical population and GDP'!$K75=0,NA(),'4.1 Network size and usage'!AT78/'Historical population and GDP'!$K75*1000)</f>
        <v>0.52828109696376102</v>
      </c>
      <c r="AU78" s="54" t="e">
        <f>IF('4.1 Network size and usage'!AU78/'Historical population and GDP'!$K75=0,NA(),'4.1 Network size and usage'!AU78/'Historical population and GDP'!$K75*1000)</f>
        <v>#N/A</v>
      </c>
      <c r="AV78" s="54" t="e">
        <f>IF('4.1 Network size and usage'!AV78/'Historical population and GDP'!$K75=0,NA(),'4.1 Network size and usage'!AV78/'Historical population and GDP'!$K75*1000)</f>
        <v>#N/A</v>
      </c>
      <c r="AX78" s="3"/>
    </row>
    <row r="79" spans="1:50">
      <c r="A79" s="4">
        <f t="shared" si="1"/>
        <v>1941</v>
      </c>
      <c r="B79" s="54">
        <f>IF('4.1 Network size and usage'!B79/'Historical population and GDP'!$K76=0,NA(),'4.1 Network size and usage'!B79/'Historical population and GDP'!$K76*1000)</f>
        <v>5.6063478114271694</v>
      </c>
      <c r="C79" s="54">
        <f>IF('4.1 Network size and usage'!C79/'Historical population and GDP'!$K76=0,NA(),'4.1 Network size and usage'!C79/'Historical population and GDP'!$K76*1000)</f>
        <v>38.071368679499756</v>
      </c>
      <c r="D79" s="54">
        <f>IF('4.1 Network size and usage'!D79/'Historical population and GDP'!$K76=0,NA(),'4.1 Network size and usage'!D79/'Historical population and GDP'!$K76*1000)</f>
        <v>8.9859420794507123</v>
      </c>
      <c r="E79" s="54">
        <f>IF('4.1 Network size and usage'!E79/'Historical population and GDP'!$K76=0,NA(),'4.1 Network size and usage'!E79/'Historical population and GDP'!$K76*1000)</f>
        <v>117.80187395782247</v>
      </c>
      <c r="F79" s="54">
        <f>IF('4.1 Network size and usage'!F79/'Historical population and GDP'!$K76=0,NA(),'4.1 Network size and usage'!F79/'Historical population and GDP'!$K76*1000)</f>
        <v>12.215080026974006</v>
      </c>
      <c r="G79" s="54">
        <f>IF('4.1 Network size and usage'!G79/'Historical population and GDP'!$K76=0,NA(),'4.1 Network size and usage'!G79/'Historical population and GDP'!$K76*1000)</f>
        <v>3.9365293035801865</v>
      </c>
      <c r="H79" s="54" t="e">
        <f>IF('4.1 Network size and usage'!H79/'Historical population and GDP'!$K76=0,NA(),'4.1 Network size and usage'!H79/'Historical population and GDP'!$K76*1000)</f>
        <v>#N/A</v>
      </c>
      <c r="I79" s="54">
        <f>IF('4.1 Network size and usage'!I79/'Historical population and GDP'!$K76=0,NA(),'4.1 Network size and usage'!I79/'Historical population and GDP'!$K76*1000)</f>
        <v>191.93661108386465</v>
      </c>
      <c r="J79" s="5">
        <f>IF('4.1 Network size and usage'!J79/'Historical population and GDP'!$K76=0,NA(),'4.1 Network size and usage'!J79/'Historical population and GDP'!$K76*1000000000)</f>
        <v>1471.3094654242275</v>
      </c>
      <c r="K79" s="5">
        <f>IF('4.1 Network size and usage'!K79/'Historical population and GDP'!$K76=0,NA(),'4.1 Network size and usage'!K79/'Historical population and GDP'!$K76*1000000)</f>
        <v>186.73272374468618</v>
      </c>
      <c r="L79" s="54">
        <f>IF('4.1 Network size and usage'!L79/'Historical population and GDP'!$K76=0,NA(),'4.1 Network size and usage'!L79/'Historical population and GDP'!$K76*1000)</f>
        <v>3.3445700098087294</v>
      </c>
      <c r="M79" s="54" t="e">
        <f>IF('4.1 Network size and usage'!M79/'Historical population and GDP'!$K76=0,NA(),'4.1 Network size and usage'!M79/'Historical population and GDP'!$K76*1000)</f>
        <v>#N/A</v>
      </c>
      <c r="N79" s="54">
        <f>IF('4.1 Network size and usage'!N79/'Historical population and GDP'!$K76=0,NA(),'4.1 Network size and usage'!N79/'Historical population and GDP'!$K76*1000)</f>
        <v>0.20727072094163809</v>
      </c>
      <c r="O79" s="54" t="e">
        <f>IF('4.1 Network size and usage'!O79/'Historical population and GDP'!$K76=0,NA(),'4.1 Network size and usage'!O79/'Historical population and GDP'!$K76*1000)</f>
        <v>#N/A</v>
      </c>
      <c r="P79" s="54">
        <f>IF('4.1 Network size and usage'!P79/'Historical population and GDP'!$K76=0,NA(),'4.1 Network size and usage'!P79/'Historical population and GDP'!$K76*1000)</f>
        <v>27.79671407552722</v>
      </c>
      <c r="Q79" s="54" t="e">
        <f>IF('4.1 Network size and usage'!Q79/'Historical population and GDP'!$K76=0,NA(),'4.1 Network size and usage'!Q79/'Historical population and GDP'!$K76*1000)</f>
        <v>#N/A</v>
      </c>
      <c r="R79" s="55" t="e">
        <f>IF('4.1 Network size and usage'!R79=0,NA(),'5.4 Water and waste'!AB79)</f>
        <v>#N/A</v>
      </c>
      <c r="S79" s="55" t="e">
        <f>IF('4.1 Network size and usage'!S79=0,NA(),'5.4 Water and waste'!AC79)</f>
        <v>#N/A</v>
      </c>
      <c r="T79" s="54" t="e">
        <f>IF('4.1 Network size and usage'!T79/'Historical population and GDP'!$K76=0,NA(),'4.1 Network size and usage'!T79/'Historical population and GDP'!$K76*1000)</f>
        <v>#N/A</v>
      </c>
      <c r="U79" s="54">
        <f>IF('4.1 Network size and usage'!U79/'Historical population and GDP'!$K76=0,NA(),'4.1 Network size and usage'!U79/'Historical population and GDP'!$K76*1000)</f>
        <v>137.71824423737124</v>
      </c>
      <c r="V79" s="54" t="e">
        <f>IF('4.1 Network size and usage'!V79/'Historical population and GDP'!$K76=0,NA(),'4.1 Network size and usage'!V79/'Historical population and GDP'!$K76*1000)</f>
        <v>#N/A</v>
      </c>
      <c r="W79" s="54" t="e">
        <f>IF('4.1 Network size and usage'!W79/'Historical population and GDP'!$K76=0,NA(),'4.1 Network size and usage'!W79/'Historical population and GDP'!$K76*1000)</f>
        <v>#N/A</v>
      </c>
      <c r="X79" s="54" t="e">
        <f>IF('4.1 Network size and usage'!X79/'Historical population and GDP'!$K76=0,NA(),'4.1 Network size and usage'!X79/'Historical population and GDP'!$K76*1000)</f>
        <v>#N/A</v>
      </c>
      <c r="Y79" s="54" t="e">
        <f>IF('4.1 Network size and usage'!Y79/'Historical population and GDP'!$K76=0,NA(),'4.1 Network size and usage'!Y79/'Historical population and GDP'!$K76*1000)</f>
        <v>#N/A</v>
      </c>
      <c r="Z79" s="54" t="e">
        <f>IF('4.1 Network size and usage'!Z79/'Historical population and GDP'!$K76=0,NA(),'4.1 Network size and usage'!Z79/'Historical population and GDP'!$K76*1000)</f>
        <v>#N/A</v>
      </c>
      <c r="AA79" s="54" t="e">
        <f>IF('4.1 Network size and usage'!AA79/'Historical population and GDP'!$K76=0,NA(),'4.1 Network size and usage'!AA79/'Historical population and GDP'!$K76*1000)</f>
        <v>#N/A</v>
      </c>
      <c r="AB79" s="54" t="e">
        <f>IF('4.1 Network size and usage'!AB79/'Historical population and GDP'!$K76=0,NA(),'4.1 Network size and usage'!AB79/'Historical population and GDP'!$K76*1000)</f>
        <v>#N/A</v>
      </c>
      <c r="AC79" s="54" t="e">
        <f>IF('4.1 Network size and usage'!AC79/'Historical population and GDP'!$K76=0,NA(),'4.1 Network size and usage'!AC79/'Historical population and GDP'!$K76*1000)</f>
        <v>#N/A</v>
      </c>
      <c r="AD79" s="54">
        <f>IF('4.1 Network size and usage'!AD79/'Historical population and GDP'!$K76=0,NA(),'4.1 Network size and usage'!AD79/'Historical population and GDP'!$K76*1000)</f>
        <v>6.8336194212849435</v>
      </c>
      <c r="AE79" s="54" t="e">
        <f>IF('4.1 Network size and usage'!AE79/'Historical population and GDP'!$K76=0,NA(),'4.1 Network size and usage'!AE79/'Historical population and GDP'!$K76*1000)</f>
        <v>#N/A</v>
      </c>
      <c r="AF79" s="54">
        <f>IF('4.1 Network size and usage'!AF79/'Historical population and GDP'!$K76=0,NA(),'4.1 Network size and usage'!AF79/'Historical population and GDP'!$K76*1000)</f>
        <v>9.293158410985777</v>
      </c>
      <c r="AG79" s="54" t="e">
        <f>IF('4.1 Network size and usage'!AG79/'Historical population and GDP'!$K76=0,NA(),'4.1 Network size and usage'!AG79/'Historical population and GDP'!$K76*1000)</f>
        <v>#N/A</v>
      </c>
      <c r="AH79" s="54" t="e">
        <f>IF('4.1 Network size and usage'!AH79/'Historical population and GDP'!$K76=0,NA(),'4.1 Network size and usage'!AH79/'Historical population and GDP'!$K76*1000)</f>
        <v>#N/A</v>
      </c>
      <c r="AI79" s="54" t="e">
        <f>IF('4.1 Network size and usage'!AI79/'Historical population and GDP'!$K76=0,NA(),'4.1 Network size and usage'!AI79/'Historical population and GDP'!$K76*1000)</f>
        <v>#N/A</v>
      </c>
      <c r="AJ79" s="54" t="e">
        <f>IF('4.1 Network size and usage'!AJ79/'Historical population and GDP'!$K76=0,NA(),'4.1 Network size and usage'!AJ79/'Historical population and GDP'!$K76*1000)</f>
        <v>#N/A</v>
      </c>
      <c r="AK79" s="54">
        <f>IF('4.1 Network size and usage'!AK79/'Historical population and GDP'!$K76=0,NA(),'4.1 Network size and usage'!AK79/'Historical population and GDP'!$K76*1000)</f>
        <v>149.49852869053456</v>
      </c>
      <c r="AL79" s="54">
        <f>IF('4.1 Network size and usage'!AL79/'Historical population and GDP'!$K76=0,NA(),'4.1 Network size and usage'!AL79/'Historical population and GDP'!$K76*1000)</f>
        <v>21.28187837175086</v>
      </c>
      <c r="AM79" s="54">
        <f>IF('4.1 Network size and usage'!AM79/'Historical population and GDP'!$K76=0,NA(),'4.1 Network size and usage'!AM79/'Historical population and GDP'!$K76*1000)</f>
        <v>3.9645659637077002</v>
      </c>
      <c r="AN79" s="54" t="e">
        <f>IF('4.1 Network size and usage'!AN79/'Historical population and GDP'!$K76=0,NA(),'4.1 Network size and usage'!AN79/'Historical population and GDP'!$K76*1000)</f>
        <v>#N/A</v>
      </c>
      <c r="AO79" s="50">
        <f>IF('4.1 Network size and usage'!AO79/'Historical population and GDP'!$K76=0,NA(),'4.1 Network size and usage'!AO79/'Historical population and GDP'!$K76*1000)</f>
        <v>1.6074055909759686</v>
      </c>
      <c r="AP79" s="50">
        <f>IF('4.1 Network size and usage'!AP79/'Historical population and GDP'!$K76=0,NA(),'4.1 Network size and usage'!AP79/'Historical population and GDP'!$K76*1000)</f>
        <v>0.1459048553212359</v>
      </c>
      <c r="AQ79" s="50">
        <f>IF('4.1 Network size and usage'!AQ79/'Historical population and GDP'!$K76=0,NA(),'4.1 Network size and usage'!AQ79/'Historical population and GDP'!$K76*1000)</f>
        <v>1.7533104462972047</v>
      </c>
      <c r="AR79" s="54">
        <f>IF('4.1 Network size and usage'!AR79/'Historical population and GDP'!$K76=0,NA(),'4.1 Network size and usage'!AR79/'Historical population and GDP'!$K76*1000)</f>
        <v>6.3756743501716526</v>
      </c>
      <c r="AS79" s="54" t="e">
        <f>IF('4.1 Network size and usage'!AS79/'Historical population and GDP'!$K76=0,NA(),'4.1 Network size and usage'!AS79/'Historical population and GDP'!$K76*1000)</f>
        <v>#N/A</v>
      </c>
      <c r="AT79" s="54">
        <f>IF('4.1 Network size and usage'!AT79/'Historical population and GDP'!$K76=0,NA(),'4.1 Network size and usage'!AT79/'Historical population and GDP'!$K76*1000)</f>
        <v>0.605689063266307</v>
      </c>
      <c r="AU79" s="54" t="e">
        <f>IF('4.1 Network size and usage'!AU79/'Historical population and GDP'!$K76=0,NA(),'4.1 Network size and usage'!AU79/'Historical population and GDP'!$K76*1000)</f>
        <v>#N/A</v>
      </c>
      <c r="AV79" s="54" t="e">
        <f>IF('4.1 Network size and usage'!AV79/'Historical population and GDP'!$K76=0,NA(),'4.1 Network size and usage'!AV79/'Historical population and GDP'!$K76*1000)</f>
        <v>#N/A</v>
      </c>
      <c r="AX79" s="3"/>
    </row>
    <row r="80" spans="1:50">
      <c r="A80" s="4">
        <f t="shared" si="1"/>
        <v>1942</v>
      </c>
      <c r="B80" s="54">
        <f>IF('4.1 Network size and usage'!B80/'Historical population and GDP'!$K77=0,NA(),'4.1 Network size and usage'!B80/'Historical population and GDP'!$K77*1000)</f>
        <v>5.6976969506233193</v>
      </c>
      <c r="C80" s="54">
        <f>IF('4.1 Network size and usage'!C80/'Historical population and GDP'!$K77=0,NA(),'4.1 Network size and usage'!C80/'Historical population and GDP'!$K77*1000)</f>
        <v>37.844174938890248</v>
      </c>
      <c r="D80" s="54">
        <f>IF('4.1 Network size and usage'!D80/'Historical population and GDP'!$K77=0,NA(),'4.1 Network size and usage'!D80/'Historical population and GDP'!$K77*1000)</f>
        <v>8.8155227481055967</v>
      </c>
      <c r="E80" s="54">
        <f>IF('4.1 Network size and usage'!E80/'Historical population and GDP'!$K77=0,NA(),'4.1 Network size and usage'!E80/'Historical population and GDP'!$K77*1000)</f>
        <v>118.26906819848449</v>
      </c>
      <c r="F80" s="54">
        <f>IF('4.1 Network size and usage'!F80/'Historical population and GDP'!$K77=0,NA(),'4.1 Network size and usage'!F80/'Historical population and GDP'!$K77*1000)</f>
        <v>12.179214470789539</v>
      </c>
      <c r="G80" s="54">
        <f>IF('4.1 Network size and usage'!G80/'Historical population and GDP'!$K77=0,NA(),'4.1 Network size and usage'!G80/'Historical population and GDP'!$K77*1000)</f>
        <v>3.9240201662185288</v>
      </c>
      <c r="H80" s="54" t="e">
        <f>IF('4.1 Network size and usage'!H80/'Historical population and GDP'!$K77=0,NA(),'4.1 Network size and usage'!H80/'Historical population and GDP'!$K77*1000)</f>
        <v>#N/A</v>
      </c>
      <c r="I80" s="54">
        <f>IF('4.1 Network size and usage'!I80/'Historical population and GDP'!$K77=0,NA(),'4.1 Network size and usage'!I80/'Historical population and GDP'!$K77*1000)</f>
        <v>186.86934734783674</v>
      </c>
      <c r="J80" s="5">
        <f>IF('4.1 Network size and usage'!J80/'Historical population and GDP'!$K77=0,NA(),'4.1 Network size and usage'!J80/'Historical population and GDP'!$K77*1000000000)</f>
        <v>977.75604986555857</v>
      </c>
      <c r="K80" s="5">
        <f>IF('4.1 Network size and usage'!K80/'Historical population and GDP'!$K77=0,NA(),'4.1 Network size and usage'!K80/'Historical population and GDP'!$K77*1000000)</f>
        <v>128.07497997629036</v>
      </c>
      <c r="L80" s="54">
        <f>IF('4.1 Network size and usage'!L80/'Historical population and GDP'!$K77=0,NA(),'4.1 Network size and usage'!L80/'Historical population and GDP'!$K77*1000)</f>
        <v>3.3339419457345389</v>
      </c>
      <c r="M80" s="54" t="e">
        <f>IF('4.1 Network size and usage'!M80/'Historical population and GDP'!$K77=0,NA(),'4.1 Network size and usage'!M80/'Historical population and GDP'!$K77*1000)</f>
        <v>#N/A</v>
      </c>
      <c r="N80" s="54">
        <f>IF('4.1 Network size and usage'!N80/'Historical population and GDP'!$K77=0,NA(),'4.1 Network size and usage'!N80/'Historical population and GDP'!$K77*1000)</f>
        <v>0.20826203862136397</v>
      </c>
      <c r="O80" s="54" t="e">
        <f>IF('4.1 Network size and usage'!O80/'Historical population and GDP'!$K77=0,NA(),'4.1 Network size and usage'!O80/'Historical population and GDP'!$K77*1000)</f>
        <v>#N/A</v>
      </c>
      <c r="P80" s="54">
        <f>IF('4.1 Network size and usage'!P80/'Historical population and GDP'!$K77=0,NA(),'4.1 Network size and usage'!P80/'Historical population and GDP'!$K77*1000)</f>
        <v>28.551087753605476</v>
      </c>
      <c r="Q80" s="54" t="e">
        <f>IF('4.1 Network size and usage'!Q80/'Historical population and GDP'!$K77=0,NA(),'4.1 Network size and usage'!Q80/'Historical population and GDP'!$K77*1000)</f>
        <v>#N/A</v>
      </c>
      <c r="R80" s="55" t="e">
        <f>IF('4.1 Network size and usage'!R80=0,NA(),'5.4 Water and waste'!AB80)</f>
        <v>#N/A</v>
      </c>
      <c r="S80" s="55" t="e">
        <f>IF('4.1 Network size and usage'!S80=0,NA(),'5.4 Water and waste'!AC80)</f>
        <v>#N/A</v>
      </c>
      <c r="T80" s="54" t="e">
        <f>IF('4.1 Network size and usage'!T80/'Historical population and GDP'!$K77=0,NA(),'4.1 Network size and usage'!T80/'Historical population and GDP'!$K77*1000)</f>
        <v>#N/A</v>
      </c>
      <c r="U80" s="54">
        <f>IF('4.1 Network size and usage'!U80/'Historical population and GDP'!$K77=0,NA(),'4.1 Network size and usage'!U80/'Historical population and GDP'!$K77*1000)</f>
        <v>141.55463211928623</v>
      </c>
      <c r="V80" s="54" t="e">
        <f>IF('4.1 Network size and usage'!V80/'Historical population and GDP'!$K77=0,NA(),'4.1 Network size and usage'!V80/'Historical population and GDP'!$K77*1000)</f>
        <v>#N/A</v>
      </c>
      <c r="W80" s="54" t="e">
        <f>IF('4.1 Network size and usage'!W80/'Historical population and GDP'!$K77=0,NA(),'4.1 Network size and usage'!W80/'Historical population and GDP'!$K77*1000)</f>
        <v>#N/A</v>
      </c>
      <c r="X80" s="54" t="e">
        <f>IF('4.1 Network size and usage'!X80/'Historical population and GDP'!$K77=0,NA(),'4.1 Network size and usage'!X80/'Historical population and GDP'!$K77*1000)</f>
        <v>#N/A</v>
      </c>
      <c r="Y80" s="54" t="e">
        <f>IF('4.1 Network size and usage'!Y80/'Historical population and GDP'!$K77=0,NA(),'4.1 Network size and usage'!Y80/'Historical population and GDP'!$K77*1000)</f>
        <v>#N/A</v>
      </c>
      <c r="Z80" s="54" t="e">
        <f>IF('4.1 Network size and usage'!Z80/'Historical population and GDP'!$K77=0,NA(),'4.1 Network size and usage'!Z80/'Historical population and GDP'!$K77*1000)</f>
        <v>#N/A</v>
      </c>
      <c r="AA80" s="54" t="e">
        <f>IF('4.1 Network size and usage'!AA80/'Historical population and GDP'!$K77=0,NA(),'4.1 Network size and usage'!AA80/'Historical population and GDP'!$K77*1000)</f>
        <v>#N/A</v>
      </c>
      <c r="AB80" s="54" t="e">
        <f>IF('4.1 Network size and usage'!AB80/'Historical population and GDP'!$K77=0,NA(),'4.1 Network size and usage'!AB80/'Historical population and GDP'!$K77*1000)</f>
        <v>#N/A</v>
      </c>
      <c r="AC80" s="54" t="e">
        <f>IF('4.1 Network size and usage'!AC80/'Historical population and GDP'!$K77=0,NA(),'4.1 Network size and usage'!AC80/'Historical population and GDP'!$K77*1000)</f>
        <v>#N/A</v>
      </c>
      <c r="AD80" s="54">
        <f>IF('4.1 Network size and usage'!AD80/'Historical population and GDP'!$K77=0,NA(),'4.1 Network size and usage'!AD80/'Historical population and GDP'!$K77*1000)</f>
        <v>7.0954534343681255</v>
      </c>
      <c r="AE80" s="54" t="e">
        <f>IF('4.1 Network size and usage'!AE80/'Historical population and GDP'!$K77=0,NA(),'4.1 Network size and usage'!AE80/'Historical population and GDP'!$K77*1000)</f>
        <v>#N/A</v>
      </c>
      <c r="AF80" s="54">
        <f>IF('4.1 Network size and usage'!AF80/'Historical population and GDP'!$K77=0,NA(),'4.1 Network size and usage'!AF80/'Historical population and GDP'!$K77*1000)</f>
        <v>9.4720117330725984</v>
      </c>
      <c r="AG80" s="54" t="e">
        <f>IF('4.1 Network size and usage'!AG80/'Historical population and GDP'!$K77=0,NA(),'4.1 Network size and usage'!AG80/'Historical population and GDP'!$K77*1000)</f>
        <v>#N/A</v>
      </c>
      <c r="AH80" s="54" t="e">
        <f>IF('4.1 Network size and usage'!AH80/'Historical population and GDP'!$K77=0,NA(),'4.1 Network size and usage'!AH80/'Historical population and GDP'!$K77*1000)</f>
        <v>#N/A</v>
      </c>
      <c r="AI80" s="54" t="e">
        <f>IF('4.1 Network size and usage'!AI80/'Historical population and GDP'!$K77=0,NA(),'4.1 Network size and usage'!AI80/'Historical population and GDP'!$K77*1000)</f>
        <v>#N/A</v>
      </c>
      <c r="AJ80" s="54" t="e">
        <f>IF('4.1 Network size and usage'!AJ80/'Historical population and GDP'!$K77=0,NA(),'4.1 Network size and usage'!AJ80/'Historical population and GDP'!$K77*1000)</f>
        <v>#N/A</v>
      </c>
      <c r="AK80" s="54">
        <f>IF('4.1 Network size and usage'!AK80/'Historical population and GDP'!$K77=0,NA(),'4.1 Network size and usage'!AK80/'Historical population and GDP'!$K77*1000)</f>
        <v>148.90980200439989</v>
      </c>
      <c r="AL80" s="54">
        <f>IF('4.1 Network size and usage'!AL80/'Historical population and GDP'!$K77=0,NA(),'4.1 Network size and usage'!AL80/'Historical population and GDP'!$K77*1000)</f>
        <v>21.349914446345636</v>
      </c>
      <c r="AM80" s="54">
        <f>IF('4.1 Network size and usage'!AM80/'Historical population and GDP'!$K77=0,NA(),'4.1 Network size and usage'!AM80/'Historical population and GDP'!$K77*1000)</f>
        <v>3.5168662918601812</v>
      </c>
      <c r="AN80" s="54" t="e">
        <f>IF('4.1 Network size and usage'!AN80/'Historical population and GDP'!$K77=0,NA(),'4.1 Network size and usage'!AN80/'Historical population and GDP'!$K77*1000)</f>
        <v>#N/A</v>
      </c>
      <c r="AO80" s="50">
        <f>IF('4.1 Network size and usage'!AO80/'Historical population and GDP'!$K77=0,NA(),'4.1 Network size and usage'!AO80/'Historical population and GDP'!$K77*1000)</f>
        <v>1.582742605719873</v>
      </c>
      <c r="AP80" s="50">
        <f>IF('4.1 Network size and usage'!AP80/'Historical population and GDP'!$K77=0,NA(),'4.1 Network size and usage'!AP80/'Historical population and GDP'!$K77*1000)</f>
        <v>0.14421901735516987</v>
      </c>
      <c r="AQ80" s="50">
        <f>IF('4.1 Network size and usage'!AQ80/'Historical population and GDP'!$K77=0,NA(),'4.1 Network size and usage'!AQ80/'Historical population and GDP'!$K77*1000)</f>
        <v>1.7269616230750426</v>
      </c>
      <c r="AR80" s="54">
        <f>IF('4.1 Network size and usage'!AR80/'Historical population and GDP'!$K77=0,NA(),'4.1 Network size and usage'!AR80/'Historical population and GDP'!$K77*1000)</f>
        <v>8.3109264238572482</v>
      </c>
      <c r="AS80" s="54" t="e">
        <f>IF('4.1 Network size and usage'!AS80/'Historical population and GDP'!$K77=0,NA(),'4.1 Network size and usage'!AS80/'Historical population and GDP'!$K77*1000)</f>
        <v>#N/A</v>
      </c>
      <c r="AT80" s="54">
        <f>IF('4.1 Network size and usage'!AT80/'Historical population and GDP'!$K77=0,NA(),'4.1 Network size and usage'!AT80/'Historical population and GDP'!$K77*1000)</f>
        <v>0.79687118064043028</v>
      </c>
      <c r="AU80" s="54" t="e">
        <f>IF('4.1 Network size and usage'!AU80/'Historical population and GDP'!$K77=0,NA(),'4.1 Network size and usage'!AU80/'Historical population and GDP'!$K77*1000)</f>
        <v>#N/A</v>
      </c>
      <c r="AV80" s="54" t="e">
        <f>IF('4.1 Network size and usage'!AV80/'Historical population and GDP'!$K77=0,NA(),'4.1 Network size and usage'!AV80/'Historical population and GDP'!$K77*1000)</f>
        <v>#N/A</v>
      </c>
      <c r="AX80" s="3"/>
    </row>
    <row r="81" spans="1:50">
      <c r="A81" s="4">
        <f t="shared" si="1"/>
        <v>1943</v>
      </c>
      <c r="B81" s="54">
        <f>IF('4.1 Network size and usage'!B81/'Historical population and GDP'!$K78=0,NA(),'4.1 Network size and usage'!B81/'Historical population and GDP'!$K78*1000)</f>
        <v>5.7346214007308163</v>
      </c>
      <c r="C81" s="54">
        <f>IF('4.1 Network size and usage'!C81/'Historical population and GDP'!$K78=0,NA(),'4.1 Network size and usage'!C81/'Historical population and GDP'!$K78*1000)</f>
        <v>37.767544190012181</v>
      </c>
      <c r="D81" s="54">
        <f>IF('4.1 Network size and usage'!D81/'Historical population and GDP'!$K78=0,NA(),'4.1 Network size and usage'!D81/'Historical population and GDP'!$K78*1000)</f>
        <v>8.7680606820950047</v>
      </c>
      <c r="E81" s="54">
        <f>IF('4.1 Network size and usage'!E81/'Historical population and GDP'!$K78=0,NA(),'4.1 Network size and usage'!E81/'Historical population and GDP'!$K78*1000)</f>
        <v>118.00567746650427</v>
      </c>
      <c r="F81" s="54">
        <f>IF('4.1 Network size and usage'!F81/'Historical population and GDP'!$K78=0,NA(),'4.1 Network size and usage'!F81/'Historical population and GDP'!$K78*1000)</f>
        <v>12.151399098660171</v>
      </c>
      <c r="G81" s="54">
        <f>IF('4.1 Network size and usage'!G81/'Historical population and GDP'!$K78=0,NA(),'4.1 Network size and usage'!G81/'Historical population and GDP'!$K78*1000)</f>
        <v>3.9106373934226553</v>
      </c>
      <c r="H81" s="54" t="e">
        <f>IF('4.1 Network size and usage'!H81/'Historical population and GDP'!$K78=0,NA(),'4.1 Network size and usage'!H81/'Historical population and GDP'!$K78*1000)</f>
        <v>#N/A</v>
      </c>
      <c r="I81" s="54">
        <f>IF('4.1 Network size and usage'!I81/'Historical population and GDP'!$K78=0,NA(),'4.1 Network size and usage'!I81/'Historical population and GDP'!$K78*1000)</f>
        <v>181.87271619975638</v>
      </c>
      <c r="J81" s="5">
        <f>IF('4.1 Network size and usage'!J81/'Historical population and GDP'!$K78=0,NA(),'4.1 Network size and usage'!J81/'Historical population and GDP'!$K78*1000000000)</f>
        <v>1035.3227771010961</v>
      </c>
      <c r="K81" s="5">
        <f>IF('4.1 Network size and usage'!K81/'Historical population and GDP'!$K78=0,NA(),'4.1 Network size and usage'!K81/'Historical population and GDP'!$K78*1000000)</f>
        <v>138.98995248251194</v>
      </c>
      <c r="L81" s="54">
        <f>IF('4.1 Network size and usage'!L81/'Historical population and GDP'!$K78=0,NA(),'4.1 Network size and usage'!L81/'Historical population and GDP'!$K78*1000)</f>
        <v>3.3911792935444578</v>
      </c>
      <c r="M81" s="54" t="e">
        <f>IF('4.1 Network size and usage'!M81/'Historical population and GDP'!$K78=0,NA(),'4.1 Network size and usage'!M81/'Historical population and GDP'!$K78*1000)</f>
        <v>#N/A</v>
      </c>
      <c r="N81" s="54">
        <f>IF('4.1 Network size and usage'!N81/'Historical population and GDP'!$K78=0,NA(),'4.1 Network size and usage'!N81/'Historical population and GDP'!$K78*1000)</f>
        <v>0.22180267965895251</v>
      </c>
      <c r="O81" s="54" t="e">
        <f>IF('4.1 Network size and usage'!O81/'Historical population and GDP'!$K78=0,NA(),'4.1 Network size and usage'!O81/'Historical population and GDP'!$K78*1000)</f>
        <v>#N/A</v>
      </c>
      <c r="P81" s="54">
        <f>IF('4.1 Network size and usage'!P81/'Historical population and GDP'!$K78=0,NA(),'4.1 Network size and usage'!P81/'Historical population and GDP'!$K78*1000)</f>
        <v>28.856881851400733</v>
      </c>
      <c r="Q81" s="54" t="e">
        <f>IF('4.1 Network size and usage'!Q81/'Historical population and GDP'!$K78=0,NA(),'4.1 Network size and usage'!Q81/'Historical population and GDP'!$K78*1000)</f>
        <v>#N/A</v>
      </c>
      <c r="R81" s="55" t="e">
        <f>IF('4.1 Network size and usage'!R81=0,NA(),'5.4 Water and waste'!AB81)</f>
        <v>#N/A</v>
      </c>
      <c r="S81" s="55" t="e">
        <f>IF('4.1 Network size and usage'!S81=0,NA(),'5.4 Water and waste'!AC81)</f>
        <v>#N/A</v>
      </c>
      <c r="T81" s="54" t="e">
        <f>IF('4.1 Network size and usage'!T81/'Historical population and GDP'!$K78=0,NA(),'4.1 Network size and usage'!T81/'Historical population and GDP'!$K78*1000)</f>
        <v>#N/A</v>
      </c>
      <c r="U81" s="54">
        <f>IF('4.1 Network size and usage'!U81/'Historical population and GDP'!$K78=0,NA(),'4.1 Network size and usage'!U81/'Historical population and GDP'!$K78*1000)</f>
        <v>142.83861144945189</v>
      </c>
      <c r="V81" s="54" t="e">
        <f>IF('4.1 Network size and usage'!V81/'Historical population and GDP'!$K78=0,NA(),'4.1 Network size and usage'!V81/'Historical population and GDP'!$K78*1000)</f>
        <v>#N/A</v>
      </c>
      <c r="W81" s="54" t="e">
        <f>IF('4.1 Network size and usage'!W81/'Historical population and GDP'!$K78=0,NA(),'4.1 Network size and usage'!W81/'Historical population and GDP'!$K78*1000)</f>
        <v>#N/A</v>
      </c>
      <c r="X81" s="54" t="e">
        <f>IF('4.1 Network size and usage'!X81/'Historical population and GDP'!$K78=0,NA(),'4.1 Network size and usage'!X81/'Historical population and GDP'!$K78*1000)</f>
        <v>#N/A</v>
      </c>
      <c r="Y81" s="54" t="e">
        <f>IF('4.1 Network size and usage'!Y81/'Historical population and GDP'!$K78=0,NA(),'4.1 Network size and usage'!Y81/'Historical population and GDP'!$K78*1000)</f>
        <v>#N/A</v>
      </c>
      <c r="Z81" s="54" t="e">
        <f>IF('4.1 Network size and usage'!Z81/'Historical population and GDP'!$K78=0,NA(),'4.1 Network size and usage'!Z81/'Historical population and GDP'!$K78*1000)</f>
        <v>#N/A</v>
      </c>
      <c r="AA81" s="54" t="e">
        <f>IF('4.1 Network size and usage'!AA81/'Historical population and GDP'!$K78=0,NA(),'4.1 Network size and usage'!AA81/'Historical population and GDP'!$K78*1000)</f>
        <v>#N/A</v>
      </c>
      <c r="AB81" s="54" t="e">
        <f>IF('4.1 Network size and usage'!AB81/'Historical population and GDP'!$K78=0,NA(),'4.1 Network size and usage'!AB81/'Historical population and GDP'!$K78*1000)</f>
        <v>#N/A</v>
      </c>
      <c r="AC81" s="54" t="e">
        <f>IF('4.1 Network size and usage'!AC81/'Historical population and GDP'!$K78=0,NA(),'4.1 Network size and usage'!AC81/'Historical population and GDP'!$K78*1000)</f>
        <v>#N/A</v>
      </c>
      <c r="AD81" s="54">
        <f>IF('4.1 Network size and usage'!AD81/'Historical population and GDP'!$K78=0,NA(),'4.1 Network size and usage'!AD81/'Historical population and GDP'!$K78*1000)</f>
        <v>8.1711327649208272</v>
      </c>
      <c r="AE81" s="54" t="e">
        <f>IF('4.1 Network size and usage'!AE81/'Historical population and GDP'!$K78=0,NA(),'4.1 Network size and usage'!AE81/'Historical population and GDP'!$K78*1000)</f>
        <v>#N/A</v>
      </c>
      <c r="AF81" s="54">
        <f>IF('4.1 Network size and usage'!AF81/'Historical population and GDP'!$K78=0,NA(),'4.1 Network size and usage'!AF81/'Historical population and GDP'!$K78*1000)</f>
        <v>10.041412911084045</v>
      </c>
      <c r="AG81" s="54" t="e">
        <f>IF('4.1 Network size and usage'!AG81/'Historical population and GDP'!$K78=0,NA(),'4.1 Network size and usage'!AG81/'Historical population and GDP'!$K78*1000)</f>
        <v>#N/A</v>
      </c>
      <c r="AH81" s="54" t="e">
        <f>IF('4.1 Network size and usage'!AH81/'Historical population and GDP'!$K78=0,NA(),'4.1 Network size and usage'!AH81/'Historical population and GDP'!$K78*1000)</f>
        <v>#N/A</v>
      </c>
      <c r="AI81" s="54" t="e">
        <f>IF('4.1 Network size and usage'!AI81/'Historical population and GDP'!$K78=0,NA(),'4.1 Network size and usage'!AI81/'Historical population and GDP'!$K78*1000)</f>
        <v>#N/A</v>
      </c>
      <c r="AJ81" s="54" t="e">
        <f>IF('4.1 Network size and usage'!AJ81/'Historical population and GDP'!$K78=0,NA(),'4.1 Network size and usage'!AJ81/'Historical population and GDP'!$K78*1000)</f>
        <v>#N/A</v>
      </c>
      <c r="AK81" s="54">
        <f>IF('4.1 Network size and usage'!AK81/'Historical population and GDP'!$K78=0,NA(),'4.1 Network size and usage'!AK81/'Historical population and GDP'!$K78*1000)</f>
        <v>149.19244823386117</v>
      </c>
      <c r="AL81" s="54">
        <f>IF('4.1 Network size and usage'!AL81/'Historical population and GDP'!$K78=0,NA(),'4.1 Network size and usage'!AL81/'Historical population and GDP'!$K78*1000)</f>
        <v>23.137637028014616</v>
      </c>
      <c r="AM81" s="54">
        <f>IF('4.1 Network size and usage'!AM81/'Historical population and GDP'!$K78=0,NA(),'4.1 Network size and usage'!AM81/'Historical population and GDP'!$K78*1000)</f>
        <v>4.5481120584652865</v>
      </c>
      <c r="AN81" s="54" t="e">
        <f>IF('4.1 Network size and usage'!AN81/'Historical population and GDP'!$K78=0,NA(),'4.1 Network size and usage'!AN81/'Historical population and GDP'!$K78*1000)</f>
        <v>#N/A</v>
      </c>
      <c r="AO81" s="50">
        <f>IF('4.1 Network size and usage'!AO81/'Historical population and GDP'!$K78=0,NA(),'4.1 Network size and usage'!AO81/'Historical population and GDP'!$K78*1000)</f>
        <v>1.5517661388550548</v>
      </c>
      <c r="AP81" s="50">
        <f>IF('4.1 Network size and usage'!AP81/'Historical population and GDP'!$K78=0,NA(),'4.1 Network size and usage'!AP81/'Historical population and GDP'!$K78*1000)</f>
        <v>0.14190012180267966</v>
      </c>
      <c r="AQ81" s="50">
        <f>IF('4.1 Network size and usage'!AQ81/'Historical population and GDP'!$K78=0,NA(),'4.1 Network size and usage'!AQ81/'Historical population and GDP'!$K78*1000)</f>
        <v>1.6936662606577344</v>
      </c>
      <c r="AR81" s="54">
        <f>IF('4.1 Network size and usage'!AR81/'Historical population and GDP'!$K78=0,NA(),'4.1 Network size and usage'!AR81/'Historical population and GDP'!$K78*1000)</f>
        <v>8.8915956151035331</v>
      </c>
      <c r="AS81" s="54" t="e">
        <f>IF('4.1 Network size and usage'!AS81/'Historical population and GDP'!$K78=0,NA(),'4.1 Network size and usage'!AS81/'Historical population and GDP'!$K78*1000)</f>
        <v>#N/A</v>
      </c>
      <c r="AT81" s="54">
        <f>IF('4.1 Network size and usage'!AT81/'Historical population and GDP'!$K78=0,NA(),'4.1 Network size and usage'!AT81/'Historical population and GDP'!$K78*1000)</f>
        <v>0.62362971985383675</v>
      </c>
      <c r="AU81" s="54" t="e">
        <f>IF('4.1 Network size and usage'!AU81/'Historical population and GDP'!$K78=0,NA(),'4.1 Network size and usage'!AU81/'Historical population and GDP'!$K78*1000)</f>
        <v>#N/A</v>
      </c>
      <c r="AV81" s="54" t="e">
        <f>IF('4.1 Network size and usage'!AV81/'Historical population and GDP'!$K78=0,NA(),'4.1 Network size and usage'!AV81/'Historical population and GDP'!$K78*1000)</f>
        <v>#N/A</v>
      </c>
      <c r="AX81" s="3"/>
    </row>
    <row r="82" spans="1:50">
      <c r="A82" s="4">
        <f t="shared" si="1"/>
        <v>1944</v>
      </c>
      <c r="B82" s="54">
        <f>IF('4.1 Network size and usage'!B82/'Historical population and GDP'!$K79=0,NA(),'4.1 Network size and usage'!B82/'Historical population and GDP'!$K79*1000)</f>
        <v>5.7238472111197281</v>
      </c>
      <c r="C82" s="54">
        <f>IF('4.1 Network size and usage'!C82/'Historical population and GDP'!$K79=0,NA(),'4.1 Network size and usage'!C82/'Historical population and GDP'!$K79*1000)</f>
        <v>37.303892525204319</v>
      </c>
      <c r="D82" s="54">
        <f>IF('4.1 Network size and usage'!D82/'Historical population and GDP'!$K79=0,NA(),'4.1 Network size and usage'!D82/'Historical population and GDP'!$K79*1000)</f>
        <v>8.2862336932529992</v>
      </c>
      <c r="E82" s="54">
        <f>IF('4.1 Network size and usage'!E82/'Historical population and GDP'!$K79=0,NA(),'4.1 Network size and usage'!E82/'Historical population and GDP'!$K79*1000)</f>
        <v>116.11383547097776</v>
      </c>
      <c r="F82" s="54">
        <f>IF('4.1 Network size and usage'!F82/'Historical population and GDP'!$K79=0,NA(),'4.1 Network size and usage'!F82/'Historical population and GDP'!$K79*1000)</f>
        <v>11.902760436676013</v>
      </c>
      <c r="G82" s="54">
        <f>IF('4.1 Network size and usage'!G82/'Historical population and GDP'!$K79=0,NA(),'4.1 Network size and usage'!G82/'Historical population and GDP'!$K79*1000)</f>
        <v>3.8306189822824077</v>
      </c>
      <c r="H82" s="54" t="e">
        <f>IF('4.1 Network size and usage'!H82/'Historical population and GDP'!$K79=0,NA(),'4.1 Network size and usage'!H82/'Historical population and GDP'!$K79*1000)</f>
        <v>#N/A</v>
      </c>
      <c r="I82" s="54">
        <f>IF('4.1 Network size and usage'!I82/'Historical population and GDP'!$K79=0,NA(),'4.1 Network size and usage'!I82/'Historical population and GDP'!$K79*1000)</f>
        <v>174.27489112927279</v>
      </c>
      <c r="J82" s="5">
        <f>IF('4.1 Network size and usage'!J82/'Historical population and GDP'!$K79=0,NA(),'4.1 Network size and usage'!J82/'Historical population and GDP'!$K79*1000000000)</f>
        <v>1073.7934737218875</v>
      </c>
      <c r="K82" s="5">
        <f>IF('4.1 Network size and usage'!K82/'Historical population and GDP'!$K79=0,NA(),'4.1 Network size and usage'!K82/'Historical population and GDP'!$K79*1000000)</f>
        <v>145.63822685903151</v>
      </c>
      <c r="L82" s="54">
        <f>IF('4.1 Network size and usage'!L82/'Historical population and GDP'!$K79=0,NA(),'4.1 Network size and usage'!L82/'Historical population and GDP'!$K79*1000)</f>
        <v>3.3640323092525204</v>
      </c>
      <c r="M82" s="54" t="e">
        <f>IF('4.1 Network size and usage'!M82/'Historical population and GDP'!$K79=0,NA(),'4.1 Network size and usage'!M82/'Historical population and GDP'!$K79*1000)</f>
        <v>#N/A</v>
      </c>
      <c r="N82" s="54">
        <f>IF('4.1 Network size and usage'!N82/'Historical population and GDP'!$K79=0,NA(),'4.1 Network size and usage'!N82/'Historical population and GDP'!$K79*1000)</f>
        <v>0.24715146453498776</v>
      </c>
      <c r="O82" s="54" t="e">
        <f>IF('4.1 Network size and usage'!O82/'Historical population and GDP'!$K79=0,NA(),'4.1 Network size and usage'!O82/'Historical population and GDP'!$K79*1000)</f>
        <v>#N/A</v>
      </c>
      <c r="P82" s="54">
        <f>IF('4.1 Network size and usage'!P82/'Historical population and GDP'!$K79=0,NA(),'4.1 Network size and usage'!P82/'Historical population and GDP'!$K79*1000)</f>
        <v>28.406609795382689</v>
      </c>
      <c r="Q82" s="54" t="e">
        <f>IF('4.1 Network size and usage'!Q82/'Historical population and GDP'!$K79=0,NA(),'4.1 Network size and usage'!Q82/'Historical population and GDP'!$K79*1000)</f>
        <v>#N/A</v>
      </c>
      <c r="R82" s="55" t="e">
        <f>IF('4.1 Network size and usage'!R82=0,NA(),'5.4 Water and waste'!AB82)</f>
        <v>#N/A</v>
      </c>
      <c r="S82" s="55" t="e">
        <f>IF('4.1 Network size and usage'!S82=0,NA(),'5.4 Water and waste'!AC82)</f>
        <v>#N/A</v>
      </c>
      <c r="T82" s="54" t="e">
        <f>IF('4.1 Network size and usage'!T82/'Historical population and GDP'!$K79=0,NA(),'4.1 Network size and usage'!T82/'Historical population and GDP'!$K79*1000)</f>
        <v>#N/A</v>
      </c>
      <c r="U82" s="54">
        <f>IF('4.1 Network size and usage'!U82/'Historical population and GDP'!$K79=0,NA(),'4.1 Network size and usage'!U82/'Historical population and GDP'!$K79*1000)</f>
        <v>143.62166676609198</v>
      </c>
      <c r="V82" s="54" t="e">
        <f>IF('4.1 Network size and usage'!V82/'Historical population and GDP'!$K79=0,NA(),'4.1 Network size and usage'!V82/'Historical population and GDP'!$K79*1000)</f>
        <v>#N/A</v>
      </c>
      <c r="W82" s="54" t="e">
        <f>IF('4.1 Network size and usage'!W82/'Historical population and GDP'!$K79=0,NA(),'4.1 Network size and usage'!W82/'Historical population and GDP'!$K79*1000)</f>
        <v>#N/A</v>
      </c>
      <c r="X82" s="54" t="e">
        <f>IF('4.1 Network size and usage'!X82/'Historical population and GDP'!$K79=0,NA(),'4.1 Network size and usage'!X82/'Historical population and GDP'!$K79*1000)</f>
        <v>#N/A</v>
      </c>
      <c r="Y82" s="54" t="e">
        <f>IF('4.1 Network size and usage'!Y82/'Historical population and GDP'!$K79=0,NA(),'4.1 Network size and usage'!Y82/'Historical population and GDP'!$K79*1000)</f>
        <v>#N/A</v>
      </c>
      <c r="Z82" s="54" t="e">
        <f>IF('4.1 Network size and usage'!Z82/'Historical population and GDP'!$K79=0,NA(),'4.1 Network size and usage'!Z82/'Historical population and GDP'!$K79*1000)</f>
        <v>#N/A</v>
      </c>
      <c r="AA82" s="54" t="e">
        <f>IF('4.1 Network size and usage'!AA82/'Historical population and GDP'!$K79=0,NA(),'4.1 Network size and usage'!AA82/'Historical population and GDP'!$K79*1000)</f>
        <v>#N/A</v>
      </c>
      <c r="AB82" s="54" t="e">
        <f>IF('4.1 Network size and usage'!AB82/'Historical population and GDP'!$K79=0,NA(),'4.1 Network size and usage'!AB82/'Historical population and GDP'!$K79*1000)</f>
        <v>#N/A</v>
      </c>
      <c r="AC82" s="54" t="e">
        <f>IF('4.1 Network size and usage'!AC82/'Historical population and GDP'!$K79=0,NA(),'4.1 Network size and usage'!AC82/'Historical population and GDP'!$K79*1000)</f>
        <v>#N/A</v>
      </c>
      <c r="AD82" s="54">
        <f>IF('4.1 Network size and usage'!AD82/'Historical population and GDP'!$K79=0,NA(),'4.1 Network size and usage'!AD82/'Historical population and GDP'!$K79*1000)</f>
        <v>8.1053510708107126</v>
      </c>
      <c r="AE82" s="54" t="e">
        <f>IF('4.1 Network size and usage'!AE82/'Historical population and GDP'!$K79=0,NA(),'4.1 Network size and usage'!AE82/'Historical population and GDP'!$K79*1000)</f>
        <v>#N/A</v>
      </c>
      <c r="AF82" s="54">
        <f>IF('4.1 Network size and usage'!AF82/'Historical population and GDP'!$K79=0,NA(),'4.1 Network size and usage'!AF82/'Historical population and GDP'!$K79*1000)</f>
        <v>9.9105172105231762</v>
      </c>
      <c r="AG82" s="54" t="e">
        <f>IF('4.1 Network size and usage'!AG82/'Historical population and GDP'!$K79=0,NA(),'4.1 Network size and usage'!AG82/'Historical population and GDP'!$K79*1000)</f>
        <v>#N/A</v>
      </c>
      <c r="AH82" s="54" t="e">
        <f>IF('4.1 Network size and usage'!AH82/'Historical population and GDP'!$K79=0,NA(),'4.1 Network size and usage'!AH82/'Historical population and GDP'!$K79*1000)</f>
        <v>#N/A</v>
      </c>
      <c r="AI82" s="54" t="e">
        <f>IF('4.1 Network size and usage'!AI82/'Historical population and GDP'!$K79=0,NA(),'4.1 Network size and usage'!AI82/'Historical population and GDP'!$K79*1000)</f>
        <v>#N/A</v>
      </c>
      <c r="AJ82" s="54" t="e">
        <f>IF('4.1 Network size and usage'!AJ82/'Historical population and GDP'!$K79=0,NA(),'4.1 Network size and usage'!AJ82/'Historical population and GDP'!$K79*1000)</f>
        <v>#N/A</v>
      </c>
      <c r="AK82" s="54">
        <f>IF('4.1 Network size and usage'!AK82/'Historical population and GDP'!$K79=0,NA(),'4.1 Network size and usage'!AK82/'Historical population and GDP'!$K79*1000)</f>
        <v>147.78380958062399</v>
      </c>
      <c r="AL82" s="54">
        <f>IF('4.1 Network size and usage'!AL82/'Historical population and GDP'!$K79=0,NA(),'4.1 Network size and usage'!AL82/'Historical population and GDP'!$K79*1000)</f>
        <v>26.353278052854499</v>
      </c>
      <c r="AM82" s="54">
        <f>IF('4.1 Network size and usage'!AM82/'Historical population and GDP'!$K79=0,NA(),'4.1 Network size and usage'!AM82/'Historical population and GDP'!$K79*1000)</f>
        <v>5.1685259201813514</v>
      </c>
      <c r="AN82" s="54" t="e">
        <f>IF('4.1 Network size and usage'!AN82/'Historical population and GDP'!$K79=0,NA(),'4.1 Network size and usage'!AN82/'Historical population and GDP'!$K79*1000)</f>
        <v>#N/A</v>
      </c>
      <c r="AO82" s="50">
        <f>IF('4.1 Network size and usage'!AO82/'Historical population and GDP'!$K79=0,NA(),'4.1 Network size and usage'!AO82/'Historical population and GDP'!$K79*1000)</f>
        <v>1.5110660382986338</v>
      </c>
      <c r="AP82" s="50">
        <f>IF('4.1 Network size and usage'!AP82/'Historical population and GDP'!$K79=0,NA(),'4.1 Network size and usage'!AP82/'Historical population and GDP'!$K79*1000)</f>
        <v>0.14257591123307284</v>
      </c>
      <c r="AQ82" s="50">
        <f>IF('4.1 Network size and usage'!AQ82/'Historical population and GDP'!$K79=0,NA(),'4.1 Network size and usage'!AQ82/'Historical population and GDP'!$K79*1000)</f>
        <v>1.6536419495317067</v>
      </c>
      <c r="AR82" s="54">
        <f>IF('4.1 Network size and usage'!AR82/'Historical population and GDP'!$K79=0,NA(),'4.1 Network size and usage'!AR82/'Historical population and GDP'!$K79*1000)</f>
        <v>8.7096581757441989</v>
      </c>
      <c r="AS82" s="54" t="e">
        <f>IF('4.1 Network size and usage'!AS82/'Historical population and GDP'!$K79=0,NA(),'4.1 Network size and usage'!AS82/'Historical population and GDP'!$K79*1000)</f>
        <v>#N/A</v>
      </c>
      <c r="AT82" s="54">
        <f>IF('4.1 Network size and usage'!AT82/'Historical population and GDP'!$K79=0,NA(),'4.1 Network size and usage'!AT82/'Historical population and GDP'!$K79*1000)</f>
        <v>0.56374157370399103</v>
      </c>
      <c r="AU82" s="54" t="e">
        <f>IF('4.1 Network size and usage'!AU82/'Historical population and GDP'!$K79=0,NA(),'4.1 Network size and usage'!AU82/'Historical population and GDP'!$K79*1000)</f>
        <v>#N/A</v>
      </c>
      <c r="AV82" s="54" t="e">
        <f>IF('4.1 Network size and usage'!AV82/'Historical population and GDP'!$K79=0,NA(),'4.1 Network size and usage'!AV82/'Historical population and GDP'!$K79*1000)</f>
        <v>#N/A</v>
      </c>
      <c r="AX82" s="3"/>
    </row>
    <row r="83" spans="1:50">
      <c r="A83" s="4">
        <f t="shared" si="1"/>
        <v>1945</v>
      </c>
      <c r="B83" s="54">
        <f>IF('4.1 Network size and usage'!B83/'Historical population and GDP'!$K80=0,NA(),'4.1 Network size and usage'!B83/'Historical population and GDP'!$K80*1000)</f>
        <v>5.6861235405332407</v>
      </c>
      <c r="C83" s="54">
        <f>IF('4.1 Network size and usage'!C83/'Historical population and GDP'!$K80=0,NA(),'4.1 Network size and usage'!C83/'Historical population and GDP'!$K80*1000)</f>
        <v>36.217135791179537</v>
      </c>
      <c r="D83" s="54">
        <f>IF('4.1 Network size and usage'!D83/'Historical population and GDP'!$K80=0,NA(),'4.1 Network size and usage'!D83/'Historical population and GDP'!$K80*1000)</f>
        <v>7.9799468842844474</v>
      </c>
      <c r="E83" s="54">
        <f>IF('4.1 Network size and usage'!E83/'Historical population and GDP'!$K80=0,NA(),'4.1 Network size and usage'!E83/'Historical population and GDP'!$K80*1000)</f>
        <v>114.58772357911796</v>
      </c>
      <c r="F83" s="54">
        <f>IF('4.1 Network size and usage'!F83/'Historical population and GDP'!$K80=0,NA(),'4.1 Network size and usage'!F83/'Historical population and GDP'!$K80*1000)</f>
        <v>11.578716020372728</v>
      </c>
      <c r="G83" s="54">
        <f>IF('4.1 Network size and usage'!G83/'Historical population and GDP'!$K80=0,NA(),'4.1 Network size and usage'!G83/'Historical population and GDP'!$K80*1000)</f>
        <v>3.7164409075124434</v>
      </c>
      <c r="H83" s="54" t="e">
        <f>IF('4.1 Network size and usage'!H83/'Historical population and GDP'!$K80=0,NA(),'4.1 Network size and usage'!H83/'Historical population and GDP'!$K80*1000)</f>
        <v>#N/A</v>
      </c>
      <c r="I83" s="54">
        <f>IF('4.1 Network size and usage'!I83/'Historical population and GDP'!$K80=0,NA(),'4.1 Network size and usage'!I83/'Historical population and GDP'!$K80*1000)</f>
        <v>174.29910869313579</v>
      </c>
      <c r="J83" s="5">
        <f>IF('4.1 Network size and usage'!J83/'Historical population and GDP'!$K80=0,NA(),'4.1 Network size and usage'!J83/'Historical population and GDP'!$K80*1000000000)</f>
        <v>1331.1725894200717</v>
      </c>
      <c r="K83" s="5">
        <f>IF('4.1 Network size and usage'!K83/'Historical population and GDP'!$K80=0,NA(),'4.1 Network size and usage'!K83/'Historical population and GDP'!$K80*1000000)</f>
        <v>172.60891068950576</v>
      </c>
      <c r="L83" s="54">
        <f>IF('4.1 Network size and usage'!L83/'Historical population and GDP'!$K80=0,NA(),'4.1 Network size and usage'!L83/'Historical population and GDP'!$K80*1000)</f>
        <v>3.2637616390785973</v>
      </c>
      <c r="M83" s="54" t="e">
        <f>IF('4.1 Network size and usage'!M83/'Historical population and GDP'!$K80=0,NA(),'4.1 Network size and usage'!M83/'Historical population and GDP'!$K80*1000)</f>
        <v>#N/A</v>
      </c>
      <c r="N83" s="54">
        <f>IF('4.1 Network size and usage'!N83/'Historical population and GDP'!$K80=0,NA(),'4.1 Network size and usage'!N83/'Historical population and GDP'!$K80*1000)</f>
        <v>0.22884593124204189</v>
      </c>
      <c r="O83" s="54" t="e">
        <f>IF('4.1 Network size and usage'!O83/'Historical population and GDP'!$K80=0,NA(),'4.1 Network size and usage'!O83/'Historical population and GDP'!$K80*1000)</f>
        <v>#N/A</v>
      </c>
      <c r="P83" s="54">
        <f>IF('4.1 Network size and usage'!P83/'Historical population and GDP'!$K80=0,NA(),'4.1 Network size and usage'!P83/'Historical population and GDP'!$K80*1000)</f>
        <v>28.092950572982982</v>
      </c>
      <c r="Q83" s="54" t="e">
        <f>IF('4.1 Network size and usage'!Q83/'Historical population and GDP'!$K80=0,NA(),'4.1 Network size and usage'!Q83/'Historical population and GDP'!$K80*1000)</f>
        <v>#N/A</v>
      </c>
      <c r="R83" s="55">
        <f>IF('4.1 Network size and usage'!R83=0,NA(),'5.4 Water and waste'!AB83)</f>
        <v>0.69758039466131239</v>
      </c>
      <c r="S83" s="55">
        <f>IF('4.1 Network size and usage'!S83=0,NA(),'5.4 Water and waste'!AC83)</f>
        <v>0.78956118095228633</v>
      </c>
      <c r="T83" s="54" t="e">
        <f>IF('4.1 Network size and usage'!T83/'Historical population and GDP'!$K80=0,NA(),'4.1 Network size and usage'!T83/'Historical population and GDP'!$K80*1000)</f>
        <v>#N/A</v>
      </c>
      <c r="U83" s="54">
        <f>IF('4.1 Network size and usage'!U83/'Historical population and GDP'!$K80=0,NA(),'4.1 Network size and usage'!U83/'Historical population and GDP'!$K80*1000)</f>
        <v>146.21252459775437</v>
      </c>
      <c r="V83" s="54" t="e">
        <f>IF('4.1 Network size and usage'!V83/'Historical population and GDP'!$K80=0,NA(),'4.1 Network size and usage'!V83/'Historical population and GDP'!$K80*1000)</f>
        <v>#N/A</v>
      </c>
      <c r="W83" s="54" t="e">
        <f>IF('4.1 Network size and usage'!W83/'Historical population and GDP'!$K80=0,NA(),'4.1 Network size and usage'!W83/'Historical population and GDP'!$K80*1000)</f>
        <v>#N/A</v>
      </c>
      <c r="X83" s="54" t="e">
        <f>IF('4.1 Network size and usage'!X83/'Historical population and GDP'!$K80=0,NA(),'4.1 Network size and usage'!X83/'Historical population and GDP'!$K80*1000)</f>
        <v>#N/A</v>
      </c>
      <c r="Y83" s="54" t="e">
        <f>IF('4.1 Network size and usage'!Y83/'Historical population and GDP'!$K80=0,NA(),'4.1 Network size and usage'!Y83/'Historical population and GDP'!$K80*1000)</f>
        <v>#N/A</v>
      </c>
      <c r="Z83" s="54" t="e">
        <f>IF('4.1 Network size and usage'!Z83/'Historical population and GDP'!$K80=0,NA(),'4.1 Network size and usage'!Z83/'Historical population and GDP'!$K80*1000)</f>
        <v>#N/A</v>
      </c>
      <c r="AA83" s="54" t="e">
        <f>IF('4.1 Network size and usage'!AA83/'Historical population and GDP'!$K80=0,NA(),'4.1 Network size and usage'!AA83/'Historical population and GDP'!$K80*1000)</f>
        <v>#N/A</v>
      </c>
      <c r="AB83" s="54" t="e">
        <f>IF('4.1 Network size and usage'!AB83/'Historical population and GDP'!$K80=0,NA(),'4.1 Network size and usage'!AB83/'Historical population and GDP'!$K80*1000)</f>
        <v>#N/A</v>
      </c>
      <c r="AC83" s="54" t="e">
        <f>IF('4.1 Network size and usage'!AC83/'Historical population and GDP'!$K80=0,NA(),'4.1 Network size and usage'!AC83/'Historical population and GDP'!$K80*1000)</f>
        <v>#N/A</v>
      </c>
      <c r="AD83" s="54">
        <f>IF('4.1 Network size and usage'!AD83/'Historical population and GDP'!$K80=0,NA(),'4.1 Network size and usage'!AD83/'Historical population and GDP'!$K80*1000)</f>
        <v>7.7561060307906002</v>
      </c>
      <c r="AE83" s="54" t="e">
        <f>IF('4.1 Network size and usage'!AE83/'Historical population and GDP'!$K80=0,NA(),'4.1 Network size and usage'!AE83/'Historical population and GDP'!$K80*1000)</f>
        <v>#N/A</v>
      </c>
      <c r="AF83" s="54">
        <f>IF('4.1 Network size and usage'!AF83/'Historical population and GDP'!$K80=0,NA(),'4.1 Network size and usage'!AF83/'Historical population and GDP'!$K80*1000)</f>
        <v>9.9959486051626349</v>
      </c>
      <c r="AG83" s="54" t="e">
        <f>IF('4.1 Network size and usage'!AG83/'Historical population and GDP'!$K80=0,NA(),'4.1 Network size and usage'!AG83/'Historical population and GDP'!$K80*1000)</f>
        <v>#N/A</v>
      </c>
      <c r="AH83" s="54" t="e">
        <f>IF('4.1 Network size and usage'!AH83/'Historical population and GDP'!$K80=0,NA(),'4.1 Network size and usage'!AH83/'Historical population and GDP'!$K80*1000)</f>
        <v>#N/A</v>
      </c>
      <c r="AI83" s="54" t="e">
        <f>IF('4.1 Network size and usage'!AI83/'Historical population and GDP'!$K80=0,NA(),'4.1 Network size and usage'!AI83/'Historical population and GDP'!$K80*1000)</f>
        <v>#N/A</v>
      </c>
      <c r="AJ83" s="54" t="e">
        <f>IF('4.1 Network size and usage'!AJ83/'Historical population and GDP'!$K80=0,NA(),'4.1 Network size and usage'!AJ83/'Historical population and GDP'!$K80*1000)</f>
        <v>#N/A</v>
      </c>
      <c r="AK83" s="54">
        <f>IF('4.1 Network size and usage'!AK83/'Historical population and GDP'!$K80=0,NA(),'4.1 Network size and usage'!AK83/'Historical population and GDP'!$K80*1000)</f>
        <v>146.12802407686073</v>
      </c>
      <c r="AL83" s="54">
        <f>IF('4.1 Network size and usage'!AL83/'Historical population and GDP'!$K80=0,NA(),'4.1 Network size and usage'!AL83/'Historical population and GDP'!$K80*1000)</f>
        <v>27.279777752054635</v>
      </c>
      <c r="AM83" s="54">
        <f>IF('4.1 Network size and usage'!AM83/'Historical population and GDP'!$K80=0,NA(),'4.1 Network size and usage'!AM83/'Historical population and GDP'!$K80*1000)</f>
        <v>5.5446232202801253</v>
      </c>
      <c r="AN83" s="54" t="e">
        <f>IF('4.1 Network size and usage'!AN83/'Historical population and GDP'!$K80=0,NA(),'4.1 Network size and usage'!AN83/'Historical population and GDP'!$K80*1000)</f>
        <v>#N/A</v>
      </c>
      <c r="AO83" s="50">
        <f>IF('4.1 Network size and usage'!AO83/'Historical population and GDP'!$K80=0,NA(),'4.1 Network size and usage'!AO83/'Historical population and GDP'!$K80*1000)</f>
        <v>1.4550295173052437</v>
      </c>
      <c r="AP83" s="50">
        <f>IF('4.1 Network size and usage'!AP83/'Historical population and GDP'!$K80=0,NA(),'4.1 Network size and usage'!AP83/'Historical population and GDP'!$K80*1000)</f>
        <v>0.14353513138094687</v>
      </c>
      <c r="AQ83" s="50">
        <f>IF('4.1 Network size and usage'!AQ83/'Historical population and GDP'!$K80=0,NA(),'4.1 Network size and usage'!AQ83/'Historical population and GDP'!$K80*1000)</f>
        <v>1.5985646486861904</v>
      </c>
      <c r="AR83" s="54">
        <f>IF('4.1 Network size and usage'!AR83/'Historical population and GDP'!$K80=0,NA(),'4.1 Network size and usage'!AR83/'Historical population and GDP'!$K80*1000)</f>
        <v>8.9130686422039584</v>
      </c>
      <c r="AS83" s="54" t="e">
        <f>IF('4.1 Network size and usage'!AS83/'Historical population and GDP'!$K80=0,NA(),'4.1 Network size and usage'!AS83/'Historical population and GDP'!$K80*1000)</f>
        <v>#N/A</v>
      </c>
      <c r="AT83" s="54">
        <f>IF('4.1 Network size and usage'!AT83/'Historical population and GDP'!$K80=0,NA(),'4.1 Network size and usage'!AT83/'Historical population and GDP'!$K80*1000)</f>
        <v>0.57761314967010069</v>
      </c>
      <c r="AU83" s="54" t="e">
        <f>IF('4.1 Network size and usage'!AU83/'Historical population and GDP'!$K80=0,NA(),'4.1 Network size and usage'!AU83/'Historical population and GDP'!$K80*1000)</f>
        <v>#N/A</v>
      </c>
      <c r="AV83" s="54" t="e">
        <f>IF('4.1 Network size and usage'!AV83/'Historical population and GDP'!$K80=0,NA(),'4.1 Network size and usage'!AV83/'Historical population and GDP'!$K80*1000)</f>
        <v>#N/A</v>
      </c>
      <c r="AX83" s="3"/>
    </row>
    <row r="84" spans="1:50">
      <c r="A84" s="4">
        <f t="shared" si="1"/>
        <v>1946</v>
      </c>
      <c r="B84" s="54">
        <f>IF('4.1 Network size and usage'!B84/'Historical population and GDP'!$K81=0,NA(),'4.1 Network size and usage'!B84/'Historical population and GDP'!$K81*1000)</f>
        <v>5.6445561568979725</v>
      </c>
      <c r="C84" s="54">
        <f>IF('4.1 Network size and usage'!C84/'Historical population and GDP'!$K81=0,NA(),'4.1 Network size and usage'!C84/'Historical population and GDP'!$K81*1000)</f>
        <v>35.155748596451836</v>
      </c>
      <c r="D84" s="54">
        <f>IF('4.1 Network size and usage'!D84/'Historical population and GDP'!$K81=0,NA(),'4.1 Network size and usage'!D84/'Historical population and GDP'!$K81*1000)</f>
        <v>7.6831860056890493</v>
      </c>
      <c r="E84" s="54">
        <f>IF('4.1 Network size and usage'!E84/'Historical population and GDP'!$K81=0,NA(),'4.1 Network size and usage'!E84/'Historical population and GDP'!$K81*1000)</f>
        <v>113.02925847743094</v>
      </c>
      <c r="F84" s="54">
        <f>IF('4.1 Network size and usage'!F84/'Historical population and GDP'!$K81=0,NA(),'4.1 Network size and usage'!F84/'Historical population and GDP'!$K81*1000)</f>
        <v>11.242731903585598</v>
      </c>
      <c r="G84" s="54">
        <f>IF('4.1 Network size and usage'!G84/'Historical population and GDP'!$K81=0,NA(),'4.1 Network size and usage'!G84/'Historical population and GDP'!$K81*1000)</f>
        <v>3.6014087356838087</v>
      </c>
      <c r="H84" s="54" t="e">
        <f>IF('4.1 Network size and usage'!H84/'Historical population and GDP'!$K81=0,NA(),'4.1 Network size and usage'!H84/'Historical population and GDP'!$K81*1000)</f>
        <v>#N/A</v>
      </c>
      <c r="I84" s="54">
        <f>IF('4.1 Network size and usage'!I84/'Historical population and GDP'!$K81=0,NA(),'4.1 Network size and usage'!I84/'Historical population and GDP'!$K81*1000)</f>
        <v>177.12777902537616</v>
      </c>
      <c r="J84" s="5">
        <f>IF('4.1 Network size and usage'!J84/'Historical population and GDP'!$K81=0,NA(),'4.1 Network size and usage'!J84/'Historical population and GDP'!$K81*1000000000)</f>
        <v>1684.257803727824</v>
      </c>
      <c r="K84" s="5">
        <f>IF('4.1 Network size and usage'!K84/'Historical population and GDP'!$K81=0,NA(),'4.1 Network size and usage'!K84/'Historical population and GDP'!$K81*1000000)</f>
        <v>220.77823805774676</v>
      </c>
      <c r="L84" s="54">
        <f>IF('4.1 Network size and usage'!L84/'Historical population and GDP'!$K81=0,NA(),'4.1 Network size and usage'!L84/'Historical population and GDP'!$K81*1000)</f>
        <v>3.1725405269855531</v>
      </c>
      <c r="M84" s="54" t="e">
        <f>IF('4.1 Network size and usage'!M84/'Historical population and GDP'!$K81=0,NA(),'4.1 Network size and usage'!M84/'Historical population and GDP'!$K81*1000)</f>
        <v>#N/A</v>
      </c>
      <c r="N84" s="54">
        <f>IF('4.1 Network size and usage'!N84/'Historical population and GDP'!$K81=0,NA(),'4.1 Network size and usage'!N84/'Historical population and GDP'!$K81*1000)</f>
        <v>0.24359982034583424</v>
      </c>
      <c r="O84" s="54" t="e">
        <f>IF('4.1 Network size and usage'!O84/'Historical population and GDP'!$K81=0,NA(),'4.1 Network size and usage'!O84/'Historical population and GDP'!$K81*1000)</f>
        <v>#N/A</v>
      </c>
      <c r="P84" s="54">
        <f>IF('4.1 Network size and usage'!P84/'Historical population and GDP'!$K81=0,NA(),'4.1 Network size and usage'!P84/'Historical population and GDP'!$K81*1000)</f>
        <v>27.801482146867283</v>
      </c>
      <c r="Q84" s="54" t="e">
        <f>IF('4.1 Network size and usage'!Q84/'Historical population and GDP'!$K81=0,NA(),'4.1 Network size and usage'!Q84/'Historical population and GDP'!$K81*1000)</f>
        <v>#N/A</v>
      </c>
      <c r="R84" s="55" t="e">
        <f>IF('4.1 Network size and usage'!R84=0,NA(),'5.4 Water and waste'!AB84)</f>
        <v>#N/A</v>
      </c>
      <c r="S84" s="55" t="e">
        <f>IF('4.1 Network size and usage'!S84=0,NA(),'5.4 Water and waste'!AC84)</f>
        <v>#N/A</v>
      </c>
      <c r="T84" s="54" t="e">
        <f>IF('4.1 Network size and usage'!T84/'Historical population and GDP'!$K81=0,NA(),'4.1 Network size and usage'!T84/'Historical population and GDP'!$K81*1000)</f>
        <v>#N/A</v>
      </c>
      <c r="U84" s="54">
        <f>IF('4.1 Network size and usage'!U84/'Historical population and GDP'!$K81=0,NA(),'4.1 Network size and usage'!U84/'Historical population and GDP'!$K81*1000)</f>
        <v>146.8465079721536</v>
      </c>
      <c r="V84" s="54" t="e">
        <f>IF('4.1 Network size and usage'!V84/'Historical population and GDP'!$K81=0,NA(),'4.1 Network size and usage'!V84/'Historical population and GDP'!$K81*1000)</f>
        <v>#N/A</v>
      </c>
      <c r="W84" s="54" t="e">
        <f>IF('4.1 Network size and usage'!W84/'Historical population and GDP'!$K81=0,NA(),'4.1 Network size and usage'!W84/'Historical population and GDP'!$K81*1000)</f>
        <v>#N/A</v>
      </c>
      <c r="X84" s="54" t="e">
        <f>IF('4.1 Network size and usage'!X84/'Historical population and GDP'!$K81=0,NA(),'4.1 Network size and usage'!X84/'Historical population and GDP'!$K81*1000)</f>
        <v>#N/A</v>
      </c>
      <c r="Y84" s="54" t="e">
        <f>IF('4.1 Network size and usage'!Y84/'Historical population and GDP'!$K81=0,NA(),'4.1 Network size and usage'!Y84/'Historical population and GDP'!$K81*1000)</f>
        <v>#N/A</v>
      </c>
      <c r="Z84" s="54" t="e">
        <f>IF('4.1 Network size and usage'!Z84/'Historical population and GDP'!$K81=0,NA(),'4.1 Network size and usage'!Z84/'Historical population and GDP'!$K81*1000)</f>
        <v>#N/A</v>
      </c>
      <c r="AA84" s="54" t="e">
        <f>IF('4.1 Network size and usage'!AA84/'Historical population and GDP'!$K81=0,NA(),'4.1 Network size and usage'!AA84/'Historical population and GDP'!$K81*1000)</f>
        <v>#N/A</v>
      </c>
      <c r="AB84" s="54" t="e">
        <f>IF('4.1 Network size and usage'!AB84/'Historical population and GDP'!$K81=0,NA(),'4.1 Network size and usage'!AB84/'Historical population and GDP'!$K81*1000)</f>
        <v>#N/A</v>
      </c>
      <c r="AC84" s="54" t="e">
        <f>IF('4.1 Network size and usage'!AC84/'Historical population and GDP'!$K81=0,NA(),'4.1 Network size and usage'!AC84/'Historical population and GDP'!$K81*1000)</f>
        <v>#N/A</v>
      </c>
      <c r="AD84" s="54">
        <f>IF('4.1 Network size and usage'!AD84/'Historical population and GDP'!$K81=0,NA(),'4.1 Network size and usage'!AD84/'Historical population and GDP'!$K81*1000)</f>
        <v>7.7868852459016393</v>
      </c>
      <c r="AE84" s="54" t="e">
        <f>IF('4.1 Network size and usage'!AE84/'Historical population and GDP'!$K81=0,NA(),'4.1 Network size and usage'!AE84/'Historical population and GDP'!$K81*1000)</f>
        <v>#N/A</v>
      </c>
      <c r="AF84" s="54">
        <f>IF('4.1 Network size and usage'!AF84/'Historical population and GDP'!$K81=0,NA(),'4.1 Network size and usage'!AF84/'Historical population and GDP'!$K81*1000)</f>
        <v>9.892207500561419</v>
      </c>
      <c r="AG84" s="54">
        <f>IF('4.1 Network size and usage'!AG84/'Historical population and GDP'!$K81=0,NA(),'4.1 Network size and usage'!AG84/'Historical population and GDP'!$K81*1000)</f>
        <v>9.4761958230406478</v>
      </c>
      <c r="AH84" s="54" t="e">
        <f>IF('4.1 Network size and usage'!AH84/'Historical population and GDP'!$K81=0,NA(),'4.1 Network size and usage'!AH84/'Historical population and GDP'!$K81*1000)</f>
        <v>#N/A</v>
      </c>
      <c r="AI84" s="54" t="e">
        <f>IF('4.1 Network size and usage'!AI84/'Historical population and GDP'!$K81=0,NA(),'4.1 Network size and usage'!AI84/'Historical population and GDP'!$K81*1000)</f>
        <v>#N/A</v>
      </c>
      <c r="AJ84" s="54" t="e">
        <f>IF('4.1 Network size and usage'!AJ84/'Historical population and GDP'!$K81=0,NA(),'4.1 Network size and usage'!AJ84/'Historical population and GDP'!$K81*1000)</f>
        <v>#N/A</v>
      </c>
      <c r="AK84" s="54">
        <f>IF('4.1 Network size and usage'!AK84/'Historical population and GDP'!$K81=0,NA(),'4.1 Network size and usage'!AK84/'Historical population and GDP'!$K81*1000)</f>
        <v>147.52638670559173</v>
      </c>
      <c r="AL84" s="54">
        <f>IF('4.1 Network size and usage'!AL84/'Historical population and GDP'!$K81=0,NA(),'4.1 Network size and usage'!AL84/'Historical population and GDP'!$K81*1000)</f>
        <v>27.354030990343588</v>
      </c>
      <c r="AM84" s="54">
        <f>IF('4.1 Network size and usage'!AM84/'Historical population and GDP'!$K81=0,NA(),'4.1 Network size and usage'!AM84/'Historical population and GDP'!$K81*1000)</f>
        <v>7.0559173590837636</v>
      </c>
      <c r="AN84" s="54" t="e">
        <f>IF('4.1 Network size and usage'!AN84/'Historical population and GDP'!$K81=0,NA(),'4.1 Network size and usage'!AN84/'Historical population and GDP'!$K81*1000)</f>
        <v>#N/A</v>
      </c>
      <c r="AO84" s="50">
        <f>IF('4.1 Network size and usage'!AO84/'Historical population and GDP'!$K81=0,NA(),'4.1 Network size and usage'!AO84/'Historical population and GDP'!$K81*1000)</f>
        <v>1.4018639119694589</v>
      </c>
      <c r="AP84" s="50">
        <f>IF('4.1 Network size and usage'!AP84/'Historical population and GDP'!$K81=0,NA(),'4.1 Network size and usage'!AP84/'Historical population and GDP'!$K81*1000)</f>
        <v>0.14316191331686504</v>
      </c>
      <c r="AQ84" s="50">
        <f>IF('4.1 Network size and usage'!AQ84/'Historical population and GDP'!$K81=0,NA(),'4.1 Network size and usage'!AQ84/'Historical population and GDP'!$K81*1000)</f>
        <v>1.5450258252863238</v>
      </c>
      <c r="AR84" s="54">
        <f>IF('4.1 Network size and usage'!AR84/'Historical population and GDP'!$K81=0,NA(),'4.1 Network size and usage'!AR84/'Historical population and GDP'!$K81*1000)</f>
        <v>9.7125533348304529</v>
      </c>
      <c r="AS84" s="54" t="e">
        <f>IF('4.1 Network size and usage'!AS84/'Historical population and GDP'!$K81=0,NA(),'4.1 Network size and usage'!AS84/'Historical population and GDP'!$K81*1000)</f>
        <v>#N/A</v>
      </c>
      <c r="AT84" s="54">
        <f>IF('4.1 Network size and usage'!AT84/'Historical population and GDP'!$K81=0,NA(),'4.1 Network size and usage'!AT84/'Historical population and GDP'!$K81*1000)</f>
        <v>0.55692791376600037</v>
      </c>
      <c r="AU84" s="54" t="e">
        <f>IF('4.1 Network size and usage'!AU84/'Historical population and GDP'!$K81=0,NA(),'4.1 Network size and usage'!AU84/'Historical population and GDP'!$K81*1000)</f>
        <v>#N/A</v>
      </c>
      <c r="AV84" s="54" t="e">
        <f>IF('4.1 Network size and usage'!AV84/'Historical population and GDP'!$K81=0,NA(),'4.1 Network size and usage'!AV84/'Historical population and GDP'!$K81*1000)</f>
        <v>#N/A</v>
      </c>
      <c r="AX84" s="3"/>
    </row>
    <row r="85" spans="1:50">
      <c r="A85" s="4">
        <f t="shared" si="1"/>
        <v>1947</v>
      </c>
      <c r="B85" s="54">
        <f>IF('4.1 Network size and usage'!B85/'Historical population and GDP'!$K82=0,NA(),'4.1 Network size and usage'!B85/'Historical population and GDP'!$K82*1000)</f>
        <v>5.658147235213205</v>
      </c>
      <c r="C85" s="54">
        <f>IF('4.1 Network size and usage'!C85/'Historical population and GDP'!$K82=0,NA(),'4.1 Network size and usage'!C85/'Historical population and GDP'!$K82*1000)</f>
        <v>34.477508434662994</v>
      </c>
      <c r="D85" s="54">
        <f>IF('4.1 Network size and usage'!D85/'Historical population and GDP'!$K82=0,NA(),'4.1 Network size and usage'!D85/'Historical population and GDP'!$K82*1000)</f>
        <v>7.4733587895460794</v>
      </c>
      <c r="E85" s="54">
        <f>IF('4.1 Network size and usage'!E85/'Historical population and GDP'!$K82=0,NA(),'4.1 Network size and usage'!E85/'Historical population and GDP'!$K82*1000)</f>
        <v>112.61114806052269</v>
      </c>
      <c r="F85" s="54">
        <f>IF('4.1 Network size and usage'!F85/'Historical population and GDP'!$K82=0,NA(),'4.1 Network size and usage'!F85/'Historical population and GDP'!$K82*1000)</f>
        <v>11.029107341586428</v>
      </c>
      <c r="G85" s="54">
        <f>IF('4.1 Network size and usage'!G85/'Historical population and GDP'!$K82=0,NA(),'4.1 Network size and usage'!G85/'Historical population and GDP'!$K82*1000)</f>
        <v>3.5259377606602476</v>
      </c>
      <c r="H85" s="54" t="e">
        <f>IF('4.1 Network size and usage'!H85/'Historical population and GDP'!$K82=0,NA(),'4.1 Network size and usage'!H85/'Historical population and GDP'!$K82*1000)</f>
        <v>#N/A</v>
      </c>
      <c r="I85" s="54">
        <f>IF('4.1 Network size and usage'!I85/'Historical population and GDP'!$K82=0,NA(),'4.1 Network size and usage'!I85/'Historical population and GDP'!$K82*1000)</f>
        <v>182.07537826685007</v>
      </c>
      <c r="J85" s="5">
        <f>IF('4.1 Network size and usage'!J85/'Historical population and GDP'!$K82=0,NA(),'4.1 Network size and usage'!J85/'Historical population and GDP'!$K82*1000000000)</f>
        <v>1980.7427785419532</v>
      </c>
      <c r="K85" s="5">
        <f>IF('4.1 Network size and usage'!K85/'Historical population and GDP'!$K82=0,NA(),'4.1 Network size and usage'!K85/'Historical population and GDP'!$K82*1000000)</f>
        <v>258.39180997221786</v>
      </c>
      <c r="L85" s="54">
        <f>IF('4.1 Network size and usage'!L85/'Historical population and GDP'!$K82=0,NA(),'4.1 Network size and usage'!L85/'Historical population and GDP'!$K82*1000)</f>
        <v>3.1156704337459886</v>
      </c>
      <c r="M85" s="54" t="e">
        <f>IF('4.1 Network size and usage'!M85/'Historical population and GDP'!$K82=0,NA(),'4.1 Network size and usage'!M85/'Historical population and GDP'!$K82*1000)</f>
        <v>#N/A</v>
      </c>
      <c r="N85" s="54">
        <f>IF('4.1 Network size and usage'!N85/'Historical population and GDP'!$K82=0,NA(),'4.1 Network size and usage'!N85/'Historical population and GDP'!$K82*1000)</f>
        <v>0.25083906464924349</v>
      </c>
      <c r="O85" s="54" t="e">
        <f>IF('4.1 Network size and usage'!O85/'Historical population and GDP'!$K82=0,NA(),'4.1 Network size and usage'!O85/'Historical population and GDP'!$K82*1000)</f>
        <v>#N/A</v>
      </c>
      <c r="P85" s="54">
        <f>IF('4.1 Network size and usage'!P85/'Historical population and GDP'!$K82=0,NA(),'4.1 Network size and usage'!P85/'Historical population and GDP'!$K82*1000)</f>
        <v>27.814580467675381</v>
      </c>
      <c r="Q85" s="54" t="e">
        <f>IF('4.1 Network size and usage'!Q85/'Historical population and GDP'!$K82=0,NA(),'4.1 Network size and usage'!Q85/'Historical population and GDP'!$K82*1000)</f>
        <v>#N/A</v>
      </c>
      <c r="R85" s="55" t="e">
        <f>IF('4.1 Network size and usage'!R85=0,NA(),'5.4 Water and waste'!AB85)</f>
        <v>#N/A</v>
      </c>
      <c r="S85" s="55" t="e">
        <f>IF('4.1 Network size and usage'!S85=0,NA(),'5.4 Water and waste'!AC85)</f>
        <v>#N/A</v>
      </c>
      <c r="T85" s="54" t="e">
        <f>IF('4.1 Network size and usage'!T85/'Historical population and GDP'!$K82=0,NA(),'4.1 Network size and usage'!T85/'Historical population and GDP'!$K82*1000)</f>
        <v>#N/A</v>
      </c>
      <c r="U85" s="54">
        <f>IF('4.1 Network size and usage'!U85/'Historical population and GDP'!$K82=0,NA(),'4.1 Network size and usage'!U85/'Historical population and GDP'!$K82*1000)</f>
        <v>152.97991746905089</v>
      </c>
      <c r="V85" s="54" t="e">
        <f>IF('4.1 Network size and usage'!V85/'Historical population and GDP'!$K82=0,NA(),'4.1 Network size and usage'!V85/'Historical population and GDP'!$K82*1000)</f>
        <v>#N/A</v>
      </c>
      <c r="W85" s="54" t="e">
        <f>IF('4.1 Network size and usage'!W85/'Historical population and GDP'!$K82=0,NA(),'4.1 Network size and usage'!W85/'Historical population and GDP'!$K82*1000)</f>
        <v>#N/A</v>
      </c>
      <c r="X85" s="54" t="e">
        <f>IF('4.1 Network size and usage'!X85/'Historical population and GDP'!$K82=0,NA(),'4.1 Network size and usage'!X85/'Historical population and GDP'!$K82*1000)</f>
        <v>#N/A</v>
      </c>
      <c r="Y85" s="54" t="e">
        <f>IF('4.1 Network size and usage'!Y85/'Historical population and GDP'!$K82=0,NA(),'4.1 Network size and usage'!Y85/'Historical population and GDP'!$K82*1000)</f>
        <v>#N/A</v>
      </c>
      <c r="Z85" s="54" t="e">
        <f>IF('4.1 Network size and usage'!Z85/'Historical population and GDP'!$K82=0,NA(),'4.1 Network size and usage'!Z85/'Historical population and GDP'!$K82*1000)</f>
        <v>#N/A</v>
      </c>
      <c r="AA85" s="54" t="e">
        <f>IF('4.1 Network size and usage'!AA85/'Historical population and GDP'!$K82=0,NA(),'4.1 Network size and usage'!AA85/'Historical population and GDP'!$K82*1000)</f>
        <v>#N/A</v>
      </c>
      <c r="AB85" s="54" t="e">
        <f>IF('4.1 Network size and usage'!AB85/'Historical population and GDP'!$K82=0,NA(),'4.1 Network size and usage'!AB85/'Historical population and GDP'!$K82*1000)</f>
        <v>#N/A</v>
      </c>
      <c r="AC85" s="54" t="e">
        <f>IF('4.1 Network size and usage'!AC85/'Historical population and GDP'!$K82=0,NA(),'4.1 Network size and usage'!AC85/'Historical population and GDP'!$K82*1000)</f>
        <v>#N/A</v>
      </c>
      <c r="AD85" s="54">
        <f>IF('4.1 Network size and usage'!AD85/'Historical population and GDP'!$K82=0,NA(),'4.1 Network size and usage'!AD85/'Historical population and GDP'!$K82*1000)</f>
        <v>7.6049518569463546</v>
      </c>
      <c r="AE85" s="54" t="e">
        <f>IF('4.1 Network size and usage'!AE85/'Historical population and GDP'!$K82=0,NA(),'4.1 Network size and usage'!AE85/'Historical population and GDP'!$K82*1000)</f>
        <v>#N/A</v>
      </c>
      <c r="AF85" s="54" t="e">
        <f>IF('4.1 Network size and usage'!AF85/'Historical population and GDP'!$K82=0,NA(),'4.1 Network size and usage'!AF85/'Historical population and GDP'!$K82*1000)</f>
        <v>#N/A</v>
      </c>
      <c r="AG85" s="54">
        <f>IF('4.1 Network size and usage'!AG85/'Historical population and GDP'!$K82=0,NA(),'4.1 Network size and usage'!AG85/'Historical population and GDP'!$K82*1000)</f>
        <v>9.224759284731773</v>
      </c>
      <c r="AH85" s="54" t="e">
        <f>IF('4.1 Network size and usage'!AH85/'Historical population and GDP'!$K82=0,NA(),'4.1 Network size and usage'!AH85/'Historical population and GDP'!$K82*1000)</f>
        <v>#N/A</v>
      </c>
      <c r="AI85" s="54" t="e">
        <f>IF('4.1 Network size and usage'!AI85/'Historical population and GDP'!$K82=0,NA(),'4.1 Network size and usage'!AI85/'Historical population and GDP'!$K82*1000)</f>
        <v>#N/A</v>
      </c>
      <c r="AJ85" s="54" t="e">
        <f>IF('4.1 Network size and usage'!AJ85/'Historical population and GDP'!$K82=0,NA(),'4.1 Network size and usage'!AJ85/'Historical population and GDP'!$K82*1000)</f>
        <v>#N/A</v>
      </c>
      <c r="AK85" s="54">
        <f>IF('4.1 Network size and usage'!AK85/'Historical population and GDP'!$K82=0,NA(),'4.1 Network size and usage'!AK85/'Historical population and GDP'!$K82*1000)</f>
        <v>150.14140302613478</v>
      </c>
      <c r="AL85" s="54">
        <f>IF('4.1 Network size and usage'!AL85/'Historical population and GDP'!$K82=0,NA(),'4.1 Network size and usage'!AL85/'Historical population and GDP'!$K82*1000)</f>
        <v>27.374965612104539</v>
      </c>
      <c r="AM85" s="54">
        <f>IF('4.1 Network size and usage'!AM85/'Historical population and GDP'!$K82=0,NA(),'4.1 Network size and usage'!AM85/'Historical population and GDP'!$K82*1000)</f>
        <v>7.1114167812929852</v>
      </c>
      <c r="AN85" s="54" t="e">
        <f>IF('4.1 Network size and usage'!AN85/'Historical population and GDP'!$K82=0,NA(),'4.1 Network size and usage'!AN85/'Historical population and GDP'!$K82*1000)</f>
        <v>#N/A</v>
      </c>
      <c r="AO85" s="50">
        <f>IF('4.1 Network size and usage'!AO85/'Historical population and GDP'!$K82=0,NA(),'4.1 Network size and usage'!AO85/'Historical population and GDP'!$K82*1000)</f>
        <v>1.3370013755158185</v>
      </c>
      <c r="AP85" s="50">
        <f>IF('4.1 Network size and usage'!AP85/'Historical population and GDP'!$K82=0,NA(),'4.1 Network size and usage'!AP85/'Historical population and GDP'!$K82*1000)</f>
        <v>0.1452544704264099</v>
      </c>
      <c r="AQ85" s="50">
        <f>IF('4.1 Network size and usage'!AQ85/'Historical population and GDP'!$K82=0,NA(),'4.1 Network size and usage'!AQ85/'Historical population and GDP'!$K82*1000)</f>
        <v>1.4822558459422284</v>
      </c>
      <c r="AR85" s="54">
        <f>IF('4.1 Network size and usage'!AR85/'Historical population and GDP'!$K82=0,NA(),'4.1 Network size and usage'!AR85/'Historical population and GDP'!$K82*1000)</f>
        <v>12.379642365887207</v>
      </c>
      <c r="AS85" s="54" t="e">
        <f>IF('4.1 Network size and usage'!AS85/'Historical population and GDP'!$K82=0,NA(),'4.1 Network size and usage'!AS85/'Historical population and GDP'!$K82*1000)</f>
        <v>#N/A</v>
      </c>
      <c r="AT85" s="54">
        <f>IF('4.1 Network size and usage'!AT85/'Historical population and GDP'!$K82=0,NA(),'4.1 Network size and usage'!AT85/'Historical population and GDP'!$K82*1000)</f>
        <v>0.59862448418156811</v>
      </c>
      <c r="AU85" s="54" t="e">
        <f>IF('4.1 Network size and usage'!AU85/'Historical population and GDP'!$K82=0,NA(),'4.1 Network size and usage'!AU85/'Historical population and GDP'!$K82*1000)</f>
        <v>#N/A</v>
      </c>
      <c r="AV85" s="54" t="e">
        <f>IF('4.1 Network size and usage'!AV85/'Historical population and GDP'!$K82=0,NA(),'4.1 Network size and usage'!AV85/'Historical population and GDP'!$K82*1000)</f>
        <v>#N/A</v>
      </c>
      <c r="AX85" s="3"/>
    </row>
    <row r="86" spans="1:50">
      <c r="A86" s="4">
        <f t="shared" si="1"/>
        <v>1948</v>
      </c>
      <c r="B86" s="54">
        <f>IF('4.1 Network size and usage'!B86/'Historical population and GDP'!$K83=0,NA(),'4.1 Network size and usage'!B86/'Historical population and GDP'!$K83*1000)</f>
        <v>5.8378615351421326</v>
      </c>
      <c r="C86" s="54">
        <f>IF('4.1 Network size and usage'!C86/'Historical population and GDP'!$K83=0,NA(),'4.1 Network size and usage'!C86/'Historical population and GDP'!$K83*1000)</f>
        <v>33.750218382868546</v>
      </c>
      <c r="D86" s="54">
        <f>IF('4.1 Network size and usage'!D86/'Historical population and GDP'!$K83=0,NA(),'4.1 Network size and usage'!D86/'Historical population and GDP'!$K83*1000)</f>
        <v>7.040157182156535</v>
      </c>
      <c r="E86" s="54">
        <f>IF('4.1 Network size and usage'!E86/'Historical population and GDP'!$K83=0,NA(),'4.1 Network size and usage'!E86/'Historical population and GDP'!$K83*1000)</f>
        <v>110.65182070230325</v>
      </c>
      <c r="F86" s="54">
        <f>IF('4.1 Network size and usage'!F86/'Historical population and GDP'!$K83=0,NA(),'4.1 Network size and usage'!F86/'Historical population and GDP'!$K83*1000)</f>
        <v>10.823265073628567</v>
      </c>
      <c r="G86" s="54">
        <f>IF('4.1 Network size and usage'!G86/'Historical population and GDP'!$K83=0,NA(),'4.1 Network size and usage'!G86/'Historical population and GDP'!$K83*1000)</f>
        <v>3.4532361616052647</v>
      </c>
      <c r="H86" s="54" t="e">
        <f>IF('4.1 Network size and usage'!H86/'Historical population and GDP'!$K83=0,NA(),'4.1 Network size and usage'!H86/'Historical population and GDP'!$K83*1000)</f>
        <v>#N/A</v>
      </c>
      <c r="I86" s="54">
        <f>IF('4.1 Network size and usage'!I86/'Historical population and GDP'!$K83=0,NA(),'4.1 Network size and usage'!I86/'Historical population and GDP'!$K83*1000)</f>
        <v>194.69712497977238</v>
      </c>
      <c r="J86" s="5">
        <f>IF('4.1 Network size and usage'!J86/'Historical population and GDP'!$K83=0,NA(),'4.1 Network size and usage'!J86/'Historical population and GDP'!$K83*1000000000)</f>
        <v>1887.9119693618859</v>
      </c>
      <c r="K86" s="5">
        <f>IF('4.1 Network size and usage'!K86/'Historical population and GDP'!$K83=0,NA(),'4.1 Network size and usage'!K86/'Historical population and GDP'!$K83*1000000)</f>
        <v>251.60188957495222</v>
      </c>
      <c r="L86" s="54">
        <f>IF('4.1 Network size and usage'!L86/'Historical population and GDP'!$K83=0,NA(),'4.1 Network size and usage'!L86/'Historical population and GDP'!$K83*1000)</f>
        <v>3.0608624197637413</v>
      </c>
      <c r="M86" s="54" t="e">
        <f>IF('4.1 Network size and usage'!M86/'Historical population and GDP'!$K83=0,NA(),'4.1 Network size and usage'!M86/'Historical population and GDP'!$K83*1000)</f>
        <v>#N/A</v>
      </c>
      <c r="N86" s="54">
        <f>IF('4.1 Network size and usage'!N86/'Historical population and GDP'!$K83=0,NA(),'4.1 Network size and usage'!N86/'Historical population and GDP'!$K83*1000)</f>
        <v>0.27466422137116348</v>
      </c>
      <c r="O86" s="54" t="e">
        <f>IF('4.1 Network size and usage'!O86/'Historical population and GDP'!$K83=0,NA(),'4.1 Network size and usage'!O86/'Historical population and GDP'!$K83*1000)</f>
        <v>#N/A</v>
      </c>
      <c r="P86" s="54">
        <f>IF('4.1 Network size and usage'!P86/'Historical population and GDP'!$K83=0,NA(),'4.1 Network size and usage'!P86/'Historical population and GDP'!$K83*1000)</f>
        <v>29.546901127353145</v>
      </c>
      <c r="Q86" s="54" t="e">
        <f>IF('4.1 Network size and usage'!Q86/'Historical population and GDP'!$K83=0,NA(),'4.1 Network size and usage'!Q86/'Historical population and GDP'!$K83*1000)</f>
        <v>#N/A</v>
      </c>
      <c r="R86" s="55" t="e">
        <f>IF('4.1 Network size and usage'!R86=0,NA(),'5.4 Water and waste'!AB86)</f>
        <v>#N/A</v>
      </c>
      <c r="S86" s="55" t="e">
        <f>IF('4.1 Network size and usage'!S86=0,NA(),'5.4 Water and waste'!AC86)</f>
        <v>#N/A</v>
      </c>
      <c r="T86" s="54" t="e">
        <f>IF('4.1 Network size and usage'!T86/'Historical population and GDP'!$K83=0,NA(),'4.1 Network size and usage'!T86/'Historical population and GDP'!$K83*1000)</f>
        <v>#N/A</v>
      </c>
      <c r="U86" s="54">
        <f>IF('4.1 Network size and usage'!U86/'Historical population and GDP'!$K83=0,NA(),'4.1 Network size and usage'!U86/'Historical population and GDP'!$K83*1000)</f>
        <v>159.96116295377314</v>
      </c>
      <c r="V86" s="54" t="e">
        <f>IF('4.1 Network size and usage'!V86/'Historical population and GDP'!$K83=0,NA(),'4.1 Network size and usage'!V86/'Historical population and GDP'!$K83*1000)</f>
        <v>#N/A</v>
      </c>
      <c r="W86" s="54" t="e">
        <f>IF('4.1 Network size and usage'!W86/'Historical population and GDP'!$K83=0,NA(),'4.1 Network size and usage'!W86/'Historical population and GDP'!$K83*1000)</f>
        <v>#N/A</v>
      </c>
      <c r="X86" s="54" t="e">
        <f>IF('4.1 Network size and usage'!X86/'Historical population and GDP'!$K83=0,NA(),'4.1 Network size and usage'!X86/'Historical population and GDP'!$K83*1000)</f>
        <v>#N/A</v>
      </c>
      <c r="Y86" s="54" t="e">
        <f>IF('4.1 Network size and usage'!Y86/'Historical population and GDP'!$K83=0,NA(),'4.1 Network size and usage'!Y86/'Historical population and GDP'!$K83*1000)</f>
        <v>#N/A</v>
      </c>
      <c r="Z86" s="54" t="e">
        <f>IF('4.1 Network size and usage'!Z86/'Historical population and GDP'!$K83=0,NA(),'4.1 Network size and usage'!Z86/'Historical population and GDP'!$K83*1000)</f>
        <v>#N/A</v>
      </c>
      <c r="AA86" s="54" t="e">
        <f>IF('4.1 Network size and usage'!AA86/'Historical population and GDP'!$K83=0,NA(),'4.1 Network size and usage'!AA86/'Historical population and GDP'!$K83*1000)</f>
        <v>#N/A</v>
      </c>
      <c r="AB86" s="54" t="e">
        <f>IF('4.1 Network size and usage'!AB86/'Historical population and GDP'!$K83=0,NA(),'4.1 Network size and usage'!AB86/'Historical population and GDP'!$K83*1000)</f>
        <v>#N/A</v>
      </c>
      <c r="AC86" s="54" t="e">
        <f>IF('4.1 Network size and usage'!AC86/'Historical population and GDP'!$K83=0,NA(),'4.1 Network size and usage'!AC86/'Historical population and GDP'!$K83*1000)</f>
        <v>#N/A</v>
      </c>
      <c r="AD86" s="54">
        <f>IF('4.1 Network size and usage'!AD86/'Historical population and GDP'!$K83=0,NA(),'4.1 Network size and usage'!AD86/'Historical population and GDP'!$K83*1000)</f>
        <v>7.6179944980851175</v>
      </c>
      <c r="AE86" s="54" t="e">
        <f>IF('4.1 Network size and usage'!AE86/'Historical population and GDP'!$K83=0,NA(),'4.1 Network size and usage'!AE86/'Historical population and GDP'!$K83*1000)</f>
        <v>#N/A</v>
      </c>
      <c r="AF86" s="54" t="e">
        <f>IF('4.1 Network size and usage'!AF86/'Historical population and GDP'!$K83=0,NA(),'4.1 Network size and usage'!AF86/'Historical population and GDP'!$K83*1000)</f>
        <v>#N/A</v>
      </c>
      <c r="AG86" s="54">
        <f>IF('4.1 Network size and usage'!AG86/'Historical population and GDP'!$K83=0,NA(),'4.1 Network size and usage'!AG86/'Historical population and GDP'!$K83*1000)</f>
        <v>9.165003506122229</v>
      </c>
      <c r="AH86" s="54" t="e">
        <f>IF('4.1 Network size and usage'!AH86/'Historical population and GDP'!$K83=0,NA(),'4.1 Network size and usage'!AH86/'Historical population and GDP'!$K83*1000)</f>
        <v>#N/A</v>
      </c>
      <c r="AI86" s="54" t="e">
        <f>IF('4.1 Network size and usage'!AI86/'Historical population and GDP'!$K83=0,NA(),'4.1 Network size and usage'!AI86/'Historical population and GDP'!$K83*1000)</f>
        <v>#N/A</v>
      </c>
      <c r="AJ86" s="54" t="e">
        <f>IF('4.1 Network size and usage'!AJ86/'Historical population and GDP'!$K83=0,NA(),'4.1 Network size and usage'!AJ86/'Historical population and GDP'!$K83*1000)</f>
        <v>#N/A</v>
      </c>
      <c r="AK86" s="54">
        <f>IF('4.1 Network size and usage'!AK86/'Historical population and GDP'!$K83=0,NA(),'4.1 Network size and usage'!AK86/'Historical population and GDP'!$K83*1000)</f>
        <v>150.98872646852581</v>
      </c>
      <c r="AL86" s="54">
        <f>IF('4.1 Network size and usage'!AL86/'Historical population and GDP'!$K83=0,NA(),'4.1 Network size and usage'!AL86/'Historical population and GDP'!$K83*1000)</f>
        <v>26.915691245482499</v>
      </c>
      <c r="AM86" s="54">
        <f>IF('4.1 Network size and usage'!AM86/'Historical population and GDP'!$K83=0,NA(),'4.1 Network size and usage'!AM86/'Historical population and GDP'!$K83*1000)</f>
        <v>7.1497923296833701</v>
      </c>
      <c r="AN86" s="54" t="e">
        <f>IF('4.1 Network size and usage'!AN86/'Historical population and GDP'!$K83=0,NA(),'4.1 Network size and usage'!AN86/'Historical population and GDP'!$K83*1000)</f>
        <v>#N/A</v>
      </c>
      <c r="AO86" s="50">
        <f>IF('4.1 Network size and usage'!AO86/'Historical population and GDP'!$K83=0,NA(),'4.1 Network size and usage'!AO86/'Historical population and GDP'!$K83*1000)</f>
        <v>1.2945682075624361</v>
      </c>
      <c r="AP86" s="50">
        <f>IF('4.1 Network size and usage'!AP86/'Historical population and GDP'!$K83=0,NA(),'4.1 Network size and usage'!AP86/'Historical population and GDP'!$K83*1000)</f>
        <v>0.14348130967150333</v>
      </c>
      <c r="AQ86" s="50">
        <f>IF('4.1 Network size and usage'!AQ86/'Historical population and GDP'!$K83=0,NA(),'4.1 Network size and usage'!AQ86/'Historical population and GDP'!$K83*1000)</f>
        <v>1.4380495172339394</v>
      </c>
      <c r="AR86" s="54">
        <f>IF('4.1 Network size and usage'!AR86/'Historical population and GDP'!$K83=0,NA(),'4.1 Network size and usage'!AR86/'Historical population and GDP'!$K83*1000)</f>
        <v>13.646906521387345</v>
      </c>
      <c r="AS86" s="54" t="e">
        <f>IF('4.1 Network size and usage'!AS86/'Historical population and GDP'!$K83=0,NA(),'4.1 Network size and usage'!AS86/'Historical population and GDP'!$K83*1000)</f>
        <v>#N/A</v>
      </c>
      <c r="AT86" s="54">
        <f>IF('4.1 Network size and usage'!AT86/'Historical population and GDP'!$K83=0,NA(),'4.1 Network size and usage'!AT86/'Historical population and GDP'!$K83*1000)</f>
        <v>0.53185177194023414</v>
      </c>
      <c r="AU86" s="54" t="e">
        <f>IF('4.1 Network size and usage'!AU86/'Historical population and GDP'!$K83=0,NA(),'4.1 Network size and usage'!AU86/'Historical population and GDP'!$K83*1000)</f>
        <v>#N/A</v>
      </c>
      <c r="AV86" s="54" t="e">
        <f>IF('4.1 Network size and usage'!AV86/'Historical population and GDP'!$K83=0,NA(),'4.1 Network size and usage'!AV86/'Historical population and GDP'!$K83*1000)</f>
        <v>#N/A</v>
      </c>
      <c r="AX86" s="3"/>
    </row>
    <row r="87" spans="1:50">
      <c r="A87" s="4">
        <f t="shared" si="1"/>
        <v>1949</v>
      </c>
      <c r="B87" s="54">
        <f>IF('4.1 Network size and usage'!B87/'Historical population and GDP'!$K84=0,NA(),'4.1 Network size and usage'!B87/'Historical population and GDP'!$K84*1000)</f>
        <v>6.0049365255536173</v>
      </c>
      <c r="C87" s="54">
        <f>IF('4.1 Network size and usage'!C87/'Historical population and GDP'!$K84=0,NA(),'4.1 Network size and usage'!C87/'Historical population and GDP'!$K84*1000)</f>
        <v>33.019495872311182</v>
      </c>
      <c r="D87" s="54">
        <f>IF('4.1 Network size and usage'!D87/'Historical population and GDP'!$K84=0,NA(),'4.1 Network size and usage'!D87/'Historical population and GDP'!$K84*1000)</f>
        <v>6.6173379842503035</v>
      </c>
      <c r="E87" s="54">
        <f>IF('4.1 Network size and usage'!E87/'Historical population and GDP'!$K84=0,NA(),'4.1 Network size and usage'!E87/'Historical population and GDP'!$K84*1000)</f>
        <v>108.66447819882671</v>
      </c>
      <c r="F87" s="54">
        <f>IF('4.1 Network size and usage'!F87/'Historical population and GDP'!$K84=0,NA(),'4.1 Network size and usage'!F87/'Historical population and GDP'!$K84*1000)</f>
        <v>10.808885745996513</v>
      </c>
      <c r="G87" s="54">
        <f>IF('4.1 Network size and usage'!G87/'Historical population and GDP'!$K84=0,NA(),'4.1 Network size and usage'!G87/'Historical population and GDP'!$K84*1000)</f>
        <v>4.4518183816923003</v>
      </c>
      <c r="H87" s="54" t="e">
        <f>IF('4.1 Network size and usage'!H87/'Historical population and GDP'!$K84=0,NA(),'4.1 Network size and usage'!H87/'Historical population and GDP'!$K84*1000)</f>
        <v>#N/A</v>
      </c>
      <c r="I87" s="54">
        <f>IF('4.1 Network size and usage'!I87/'Historical population and GDP'!$K84=0,NA(),'4.1 Network size and usage'!I87/'Historical population and GDP'!$K84*1000)</f>
        <v>204.51086094815284</v>
      </c>
      <c r="J87" s="5">
        <f>IF('4.1 Network size and usage'!J87/'Historical population and GDP'!$K84=0,NA(),'4.1 Network size and usage'!J87/'Historical population and GDP'!$K84*1000000000)</f>
        <v>2008.3505100153266</v>
      </c>
      <c r="K87" s="5">
        <f>IF('4.1 Network size and usage'!K87/'Historical population and GDP'!$K84=0,NA(),'4.1 Network size and usage'!K87/'Historical population and GDP'!$K84*1000000)</f>
        <v>267.90673014675332</v>
      </c>
      <c r="L87" s="54">
        <f>IF('4.1 Network size and usage'!L87/'Historical population and GDP'!$K84=0,NA(),'4.1 Network size and usage'!L87/'Historical population and GDP'!$K84*1000)</f>
        <v>2.9990660324507159</v>
      </c>
      <c r="M87" s="54" t="e">
        <f>IF('4.1 Network size and usage'!M87/'Historical population and GDP'!$K84=0,NA(),'4.1 Network size and usage'!M87/'Historical population and GDP'!$K84*1000)</f>
        <v>#N/A</v>
      </c>
      <c r="N87" s="54">
        <f>IF('4.1 Network size and usage'!N87/'Historical population and GDP'!$K84=0,NA(),'4.1 Network size and usage'!N87/'Historical population and GDP'!$K84*1000)</f>
        <v>0.3100787484805243</v>
      </c>
      <c r="O87" s="54" t="e">
        <f>IF('4.1 Network size and usage'!O87/'Historical population and GDP'!$K84=0,NA(),'4.1 Network size and usage'!O87/'Historical population and GDP'!$K84*1000)</f>
        <v>#N/A</v>
      </c>
      <c r="P87" s="54">
        <f>IF('4.1 Network size and usage'!P87/'Historical population and GDP'!$K84=0,NA(),'4.1 Network size and usage'!P87/'Historical population and GDP'!$K84*1000)</f>
        <v>32.581258918661803</v>
      </c>
      <c r="Q87" s="54" t="e">
        <f>IF('4.1 Network size and usage'!Q87/'Historical population and GDP'!$K84=0,NA(),'4.1 Network size and usage'!Q87/'Historical population and GDP'!$K84*1000)</f>
        <v>#N/A</v>
      </c>
      <c r="R87" s="55" t="e">
        <f>IF('4.1 Network size and usage'!R87=0,NA(),'5.4 Water and waste'!AB87)</f>
        <v>#N/A</v>
      </c>
      <c r="S87" s="55" t="e">
        <f>IF('4.1 Network size and usage'!S87=0,NA(),'5.4 Water and waste'!AC87)</f>
        <v>#N/A</v>
      </c>
      <c r="T87" s="54" t="e">
        <f>IF('4.1 Network size and usage'!T87/'Historical population and GDP'!$K84=0,NA(),'4.1 Network size and usage'!T87/'Historical population and GDP'!$K84*1000)</f>
        <v>#N/A</v>
      </c>
      <c r="U87" s="54">
        <f>IF('4.1 Network size and usage'!U87/'Historical population and GDP'!$K84=0,NA(),'4.1 Network size and usage'!U87/'Historical population and GDP'!$K84*1000)</f>
        <v>168.3795782463929</v>
      </c>
      <c r="V87" s="54" t="e">
        <f>IF('4.1 Network size and usage'!V87/'Historical population and GDP'!$K84=0,NA(),'4.1 Network size and usage'!V87/'Historical population and GDP'!$K84*1000)</f>
        <v>#N/A</v>
      </c>
      <c r="W87" s="54" t="e">
        <f>IF('4.1 Network size and usage'!W87/'Historical population and GDP'!$K84=0,NA(),'4.1 Network size and usage'!W87/'Historical population and GDP'!$K84*1000)</f>
        <v>#N/A</v>
      </c>
      <c r="X87" s="54" t="e">
        <f>IF('4.1 Network size and usage'!X87/'Historical population and GDP'!$K84=0,NA(),'4.1 Network size and usage'!X87/'Historical population and GDP'!$K84*1000)</f>
        <v>#N/A</v>
      </c>
      <c r="Y87" s="54" t="e">
        <f>IF('4.1 Network size and usage'!Y87/'Historical population and GDP'!$K84=0,NA(),'4.1 Network size and usage'!Y87/'Historical population and GDP'!$K84*1000)</f>
        <v>#N/A</v>
      </c>
      <c r="Z87" s="54" t="e">
        <f>IF('4.1 Network size and usage'!Z87/'Historical population and GDP'!$K84=0,NA(),'4.1 Network size and usage'!Z87/'Historical population and GDP'!$K84*1000)</f>
        <v>#N/A</v>
      </c>
      <c r="AA87" s="54" t="e">
        <f>IF('4.1 Network size and usage'!AA87/'Historical population and GDP'!$K84=0,NA(),'4.1 Network size and usage'!AA87/'Historical population and GDP'!$K84*1000)</f>
        <v>#N/A</v>
      </c>
      <c r="AB87" s="54" t="e">
        <f>IF('4.1 Network size and usage'!AB87/'Historical population and GDP'!$K84=0,NA(),'4.1 Network size and usage'!AB87/'Historical population and GDP'!$K84*1000)</f>
        <v>#N/A</v>
      </c>
      <c r="AC87" s="54" t="e">
        <f>IF('4.1 Network size and usage'!AC87/'Historical population and GDP'!$K84=0,NA(),'4.1 Network size and usage'!AC87/'Historical population and GDP'!$K84*1000)</f>
        <v>#N/A</v>
      </c>
      <c r="AD87" s="54">
        <f>IF('4.1 Network size and usage'!AD87/'Historical population and GDP'!$K84=0,NA(),'4.1 Network size and usage'!AD87/'Historical population and GDP'!$K84*1000)</f>
        <v>7.5159875270863061</v>
      </c>
      <c r="AE87" s="54" t="e">
        <f>IF('4.1 Network size and usage'!AE87/'Historical population and GDP'!$K84=0,NA(),'4.1 Network size and usage'!AE87/'Historical population and GDP'!$K84*1000)</f>
        <v>#N/A</v>
      </c>
      <c r="AF87" s="54" t="e">
        <f>IF('4.1 Network size and usage'!AF87/'Historical population and GDP'!$K84=0,NA(),'4.1 Network size and usage'!AF87/'Historical population and GDP'!$K84*1000)</f>
        <v>#N/A</v>
      </c>
      <c r="AG87" s="54">
        <f>IF('4.1 Network size and usage'!AG87/'Historical population and GDP'!$K84=0,NA(),'4.1 Network size and usage'!AG87/'Historical population and GDP'!$K84*1000)</f>
        <v>8.9424449024892976</v>
      </c>
      <c r="AH87" s="54" t="e">
        <f>IF('4.1 Network size and usage'!AH87/'Historical population and GDP'!$K84=0,NA(),'4.1 Network size and usage'!AH87/'Historical population and GDP'!$K84*1000)</f>
        <v>#N/A</v>
      </c>
      <c r="AI87" s="54" t="e">
        <f>IF('4.1 Network size and usage'!AI87/'Historical population and GDP'!$K84=0,NA(),'4.1 Network size and usage'!AI87/'Historical population and GDP'!$K84*1000)</f>
        <v>#N/A</v>
      </c>
      <c r="AJ87" s="54" t="e">
        <f>IF('4.1 Network size and usage'!AJ87/'Historical population and GDP'!$K84=0,NA(),'4.1 Network size and usage'!AJ87/'Historical population and GDP'!$K84*1000)</f>
        <v>#N/A</v>
      </c>
      <c r="AK87" s="54">
        <f>IF('4.1 Network size and usage'!AK87/'Historical population and GDP'!$K84=0,NA(),'4.1 Network size and usage'!AK87/'Historical population and GDP'!$K84*1000)</f>
        <v>153.42000951323925</v>
      </c>
      <c r="AL87" s="54">
        <f>IF('4.1 Network size and usage'!AL87/'Historical population and GDP'!$K84=0,NA(),'4.1 Network size and usage'!AL87/'Historical population and GDP'!$K84*1000)</f>
        <v>27.283441678558216</v>
      </c>
      <c r="AM87" s="54">
        <f>IF('4.1 Network size and usage'!AM87/'Historical population and GDP'!$K84=0,NA(),'4.1 Network size and usage'!AM87/'Historical population and GDP'!$K84*1000)</f>
        <v>7.0403255641879392</v>
      </c>
      <c r="AN87" s="54" t="e">
        <f>IF('4.1 Network size and usage'!AN87/'Historical population and GDP'!$K84=0,NA(),'4.1 Network size and usage'!AN87/'Historical population and GDP'!$K84*1000)</f>
        <v>#N/A</v>
      </c>
      <c r="AO87" s="50">
        <f>IF('4.1 Network size and usage'!AO87/'Historical population and GDP'!$K84=0,NA(),'4.1 Network size and usage'!AO87/'Historical population and GDP'!$K84*1000)</f>
        <v>1.2531050155911421</v>
      </c>
      <c r="AP87" s="50">
        <f>IF('4.1 Network size and usage'!AP87/'Historical population and GDP'!$K84=0,NA(),'4.1 Network size and usage'!AP87/'Historical population and GDP'!$K84*1000)</f>
        <v>0.14217007557740075</v>
      </c>
      <c r="AQ87" s="50">
        <f>IF('4.1 Network size and usage'!AQ87/'Historical population and GDP'!$K84=0,NA(),'4.1 Network size and usage'!AQ87/'Historical population and GDP'!$K84*1000)</f>
        <v>1.3952750911685428</v>
      </c>
      <c r="AR87" s="54">
        <f>IF('4.1 Network size and usage'!AR87/'Historical population and GDP'!$K84=0,NA(),'4.1 Network size and usage'!AR87/'Historical population and GDP'!$K84*1000)</f>
        <v>15.274034141958671</v>
      </c>
      <c r="AS87" s="54" t="e">
        <f>IF('4.1 Network size and usage'!AS87/'Historical population and GDP'!$K84=0,NA(),'4.1 Network size and usage'!AS87/'Historical population and GDP'!$K84*1000)</f>
        <v>#N/A</v>
      </c>
      <c r="AT87" s="54">
        <f>IF('4.1 Network size and usage'!AT87/'Historical population and GDP'!$K84=0,NA(),'4.1 Network size and usage'!AT87/'Historical population and GDP'!$K84*1000)</f>
        <v>0.49733100787484807</v>
      </c>
      <c r="AU87" s="54" t="e">
        <f>IF('4.1 Network size and usage'!AU87/'Historical population and GDP'!$K84=0,NA(),'4.1 Network size and usage'!AU87/'Historical population and GDP'!$K84*1000)</f>
        <v>#N/A</v>
      </c>
      <c r="AV87" s="54" t="e">
        <f>IF('4.1 Network size and usage'!AV87/'Historical population and GDP'!$K84=0,NA(),'4.1 Network size and usage'!AV87/'Historical population and GDP'!$K84*1000)</f>
        <v>#N/A</v>
      </c>
      <c r="AX87" s="3"/>
    </row>
    <row r="88" spans="1:50">
      <c r="A88" s="4">
        <f t="shared" si="1"/>
        <v>1950</v>
      </c>
      <c r="B88" s="54">
        <f>IF('4.1 Network size and usage'!B88/'Historical population and GDP'!$K85=0,NA(),'4.1 Network size and usage'!B88/'Historical population and GDP'!$K85*1000)</f>
        <v>6.5802862893603784</v>
      </c>
      <c r="C88" s="54">
        <f>IF('4.1 Network size and usage'!C88/'Historical population and GDP'!$K85=0,NA(),'4.1 Network size and usage'!C88/'Historical population and GDP'!$K85*1000)</f>
        <v>32.043205830782796</v>
      </c>
      <c r="D88" s="54">
        <f>IF('4.1 Network size and usage'!D88/'Historical population and GDP'!$K85=0,NA(),'4.1 Network size and usage'!D88/'Historical population and GDP'!$K85*1000)</f>
        <v>6.3047858484203978</v>
      </c>
      <c r="E88" s="54">
        <f>IF('4.1 Network size and usage'!E88/'Historical population and GDP'!$K85=0,NA(),'4.1 Network size and usage'!E88/'Historical population and GDP'!$K85*1000)</f>
        <v>108.82515827151529</v>
      </c>
      <c r="F88" s="54">
        <f>IF('4.1 Network size and usage'!F88/'Historical population and GDP'!$K85=0,NA(),'4.1 Network size and usage'!F88/'Historical population and GDP'!$K85*1000)</f>
        <v>10.622629122788817</v>
      </c>
      <c r="G88" s="54">
        <f>IF('4.1 Network size and usage'!G88/'Historical population and GDP'!$K85=0,NA(),'4.1 Network size and usage'!G88/'Historical population and GDP'!$K85*1000)</f>
        <v>4.3645948643461123</v>
      </c>
      <c r="H88" s="54" t="e">
        <f>IF('4.1 Network size and usage'!H88/'Historical population and GDP'!$K85=0,NA(),'4.1 Network size and usage'!H88/'Historical population and GDP'!$K85*1000)</f>
        <v>#N/A</v>
      </c>
      <c r="I88" s="54">
        <f>IF('4.1 Network size and usage'!I88/'Historical population and GDP'!$K85=0,NA(),'4.1 Network size and usage'!I88/'Historical population and GDP'!$K85*1000)</f>
        <v>214.43326243710121</v>
      </c>
      <c r="J88" s="5">
        <f>IF('4.1 Network size and usage'!J88/'Historical population and GDP'!$K85=0,NA(),'4.1 Network size and usage'!J88/'Historical population and GDP'!$K85*1000000000)</f>
        <v>2126.8869637391708</v>
      </c>
      <c r="K88" s="5">
        <f>IF('4.1 Network size and usage'!K88/'Historical population and GDP'!$K85=0,NA(),'4.1 Network size and usage'!K88/'Historical population and GDP'!$K85*1000000)</f>
        <v>288.90129157174141</v>
      </c>
      <c r="L88" s="54">
        <f>IF('4.1 Network size and usage'!L88/'Historical population and GDP'!$K85=0,NA(),'4.1 Network size and usage'!L88/'Historical population and GDP'!$K85*1000)</f>
        <v>2.9436804689526377</v>
      </c>
      <c r="M88" s="54" t="e">
        <f>IF('4.1 Network size and usage'!M88/'Historical population and GDP'!$K85=0,NA(),'4.1 Network size and usage'!M88/'Historical population and GDP'!$K85*1000)</f>
        <v>#N/A</v>
      </c>
      <c r="N88" s="54">
        <f>IF('4.1 Network size and usage'!N88/'Historical population and GDP'!$K85=0,NA(),'4.1 Network size and usage'!N88/'Historical population and GDP'!$K85*1000)</f>
        <v>0.30606422161124652</v>
      </c>
      <c r="O88" s="54" t="e">
        <f>IF('4.1 Network size and usage'!O88/'Historical population and GDP'!$K85=0,NA(),'4.1 Network size and usage'!O88/'Historical population and GDP'!$K85*1000)</f>
        <v>#N/A</v>
      </c>
      <c r="P88" s="54">
        <f>IF('4.1 Network size and usage'!P88/'Historical population and GDP'!$K85=0,NA(),'4.1 Network size and usage'!P88/'Historical population and GDP'!$K85*1000)</f>
        <v>33.820096488042743</v>
      </c>
      <c r="Q88" s="54" t="e">
        <f>IF('4.1 Network size and usage'!Q88/'Historical population and GDP'!$K85=0,NA(),'4.1 Network size and usage'!Q88/'Historical population and GDP'!$K85*1000)</f>
        <v>#N/A</v>
      </c>
      <c r="R88" s="55" t="e">
        <f>IF('4.1 Network size and usage'!R88=0,NA(),'5.4 Water and waste'!AB88)</f>
        <v>#N/A</v>
      </c>
      <c r="S88" s="55" t="e">
        <f>IF('4.1 Network size and usage'!S88=0,NA(),'5.4 Water and waste'!AC88)</f>
        <v>#N/A</v>
      </c>
      <c r="T88" s="54" t="e">
        <f>IF('4.1 Network size and usage'!T88/'Historical population and GDP'!$K85=0,NA(),'4.1 Network size and usage'!T88/'Historical population and GDP'!$K85*1000)</f>
        <v>#N/A</v>
      </c>
      <c r="U88" s="54">
        <f>IF('4.1 Network size and usage'!U88/'Historical population and GDP'!$K85=0,NA(),'4.1 Network size and usage'!U88/'Historical population and GDP'!$K85*1000)</f>
        <v>178.67095502412201</v>
      </c>
      <c r="V88" s="54" t="e">
        <f>IF('4.1 Network size and usage'!V88/'Historical population and GDP'!$K85=0,NA(),'4.1 Network size and usage'!V88/'Historical population and GDP'!$K85*1000)</f>
        <v>#N/A</v>
      </c>
      <c r="W88" s="54">
        <f>IF('4.1 Network size and usage'!W88/'Historical population and GDP'!$K85=0,NA(),'4.1 Network size and usage'!W88/'Historical population and GDP'!$K85*1000)</f>
        <v>28.691705140841417</v>
      </c>
      <c r="X88" s="54" t="e">
        <f>IF('4.1 Network size and usage'!X88/'Historical population and GDP'!$K85=0,NA(),'4.1 Network size and usage'!X88/'Historical population and GDP'!$K85*1000)</f>
        <v>#N/A</v>
      </c>
      <c r="Y88" s="54" t="e">
        <f>IF('4.1 Network size and usage'!Y88/'Historical population and GDP'!$K85=0,NA(),'4.1 Network size and usage'!Y88/'Historical population and GDP'!$K85*1000)</f>
        <v>#N/A</v>
      </c>
      <c r="Z88" s="54" t="e">
        <f>IF('4.1 Network size and usage'!Z88/'Historical population and GDP'!$K85=0,NA(),'4.1 Network size and usage'!Z88/'Historical population and GDP'!$K85*1000)</f>
        <v>#N/A</v>
      </c>
      <c r="AA88" s="54" t="e">
        <f>IF('4.1 Network size and usage'!AA88/'Historical population and GDP'!$K85=0,NA(),'4.1 Network size and usage'!AA88/'Historical population and GDP'!$K85*1000)</f>
        <v>#N/A</v>
      </c>
      <c r="AB88" s="54" t="e">
        <f>IF('4.1 Network size and usage'!AB88/'Historical population and GDP'!$K85=0,NA(),'4.1 Network size and usage'!AB88/'Historical population and GDP'!$K85*1000)</f>
        <v>#N/A</v>
      </c>
      <c r="AC88" s="54" t="e">
        <f>IF('4.1 Network size and usage'!AC88/'Historical population and GDP'!$K85=0,NA(),'4.1 Network size and usage'!AC88/'Historical population and GDP'!$K85*1000)</f>
        <v>#N/A</v>
      </c>
      <c r="AD88" s="54">
        <f>IF('4.1 Network size and usage'!AD88/'Historical population and GDP'!$K85=0,NA(),'4.1 Network size and usage'!AD88/'Historical population and GDP'!$K85*1000)</f>
        <v>7.3294599782123777</v>
      </c>
      <c r="AE88" s="54" t="e">
        <f>IF('4.1 Network size and usage'!AE88/'Historical population and GDP'!$K85=0,NA(),'4.1 Network size and usage'!AE88/'Historical population and GDP'!$K85*1000)</f>
        <v>#N/A</v>
      </c>
      <c r="AF88" s="54" t="e">
        <f>IF('4.1 Network size and usage'!AF88/'Historical population and GDP'!$K85=0,NA(),'4.1 Network size and usage'!AF88/'Historical population and GDP'!$K85*1000)</f>
        <v>#N/A</v>
      </c>
      <c r="AG88" s="54">
        <f>IF('4.1 Network size and usage'!AG88/'Historical population and GDP'!$K85=0,NA(),'4.1 Network size and usage'!AG88/'Historical population and GDP'!$K85*1000)</f>
        <v>8.7057114696270173</v>
      </c>
      <c r="AH88" s="54" t="e">
        <f>IF('4.1 Network size and usage'!AH88/'Historical population and GDP'!$K85=0,NA(),'4.1 Network size and usage'!AH88/'Historical population and GDP'!$K85*1000)</f>
        <v>#N/A</v>
      </c>
      <c r="AI88" s="54" t="e">
        <f>IF('4.1 Network size and usage'!AI88/'Historical population and GDP'!$K85=0,NA(),'4.1 Network size and usage'!AI88/'Historical population and GDP'!$K85*1000)</f>
        <v>#N/A</v>
      </c>
      <c r="AJ88" s="54" t="e">
        <f>IF('4.1 Network size and usage'!AJ88/'Historical population and GDP'!$K85=0,NA(),'4.1 Network size and usage'!AJ88/'Historical population and GDP'!$K85*1000)</f>
        <v>#N/A</v>
      </c>
      <c r="AK88" s="54">
        <f>IF('4.1 Network size and usage'!AK88/'Historical population and GDP'!$K85=0,NA(),'4.1 Network size and usage'!AK88/'Historical population and GDP'!$K85*1000)</f>
        <v>158.06764538050527</v>
      </c>
      <c r="AL88" s="54">
        <f>IF('4.1 Network size and usage'!AL88/'Historical population and GDP'!$K85=0,NA(),'4.1 Network size and usage'!AL88/'Historical population and GDP'!$K85*1000)</f>
        <v>27.923950822223375</v>
      </c>
      <c r="AM88" s="54">
        <f>IF('4.1 Network size and usage'!AM88/'Historical population and GDP'!$K85=0,NA(),'4.1 Network size and usage'!AM88/'Historical population and GDP'!$K85*1000)</f>
        <v>7.0654147429579295</v>
      </c>
      <c r="AN88" s="54" t="e">
        <f>IF('4.1 Network size and usage'!AN88/'Historical population and GDP'!$K85=0,NA(),'4.1 Network size and usage'!AN88/'Historical population and GDP'!$K85*1000)</f>
        <v>#N/A</v>
      </c>
      <c r="AO88" s="50">
        <f>IF('4.1 Network size and usage'!AO88/'Historical population and GDP'!$K85=0,NA(),'4.1 Network size and usage'!AO88/'Historical population and GDP'!$K85*1000)</f>
        <v>1.2330756860507339</v>
      </c>
      <c r="AP88" s="50">
        <f>IF('4.1 Network size and usage'!AP88/'Historical population and GDP'!$K85=0,NA(),'4.1 Network size and usage'!AP88/'Historical population and GDP'!$K85*1000)</f>
        <v>0.13954453493800903</v>
      </c>
      <c r="AQ88" s="50">
        <f>IF('4.1 Network size and usage'!AQ88/'Historical population and GDP'!$K85=0,NA(),'4.1 Network size and usage'!AQ88/'Historical population and GDP'!$K85*1000)</f>
        <v>1.372620220988743</v>
      </c>
      <c r="AR88" s="54">
        <f>IF('4.1 Network size and usage'!AR88/'Historical population and GDP'!$K85=0,NA(),'4.1 Network size and usage'!AR88/'Historical population and GDP'!$K85*1000)</f>
        <v>16.70384395912227</v>
      </c>
      <c r="AS88" s="54" t="e">
        <f>IF('4.1 Network size and usage'!AS88/'Historical population and GDP'!$K85=0,NA(),'4.1 Network size and usage'!AS88/'Historical population and GDP'!$K85*1000)</f>
        <v>#N/A</v>
      </c>
      <c r="AT88" s="54">
        <f>IF('4.1 Network size and usage'!AT88/'Historical population and GDP'!$K85=0,NA(),'4.1 Network size and usage'!AT88/'Historical population and GDP'!$K85*1000)</f>
        <v>0.54105929345852566</v>
      </c>
      <c r="AU88" s="54" t="e">
        <f>IF('4.1 Network size and usage'!AU88/'Historical population and GDP'!$K85=0,NA(),'4.1 Network size and usage'!AU88/'Historical population and GDP'!$K85*1000)</f>
        <v>#N/A</v>
      </c>
      <c r="AV88" s="54" t="e">
        <f>IF('4.1 Network size and usage'!AV88/'Historical population and GDP'!$K85=0,NA(),'4.1 Network size and usage'!AV88/'Historical population and GDP'!$K85*1000)</f>
        <v>#N/A</v>
      </c>
      <c r="AX88" s="3"/>
    </row>
    <row r="89" spans="1:50">
      <c r="A89" s="4">
        <f t="shared" si="1"/>
        <v>1951</v>
      </c>
      <c r="B89" s="54">
        <f>IF('4.1 Network size and usage'!B89/'Historical population and GDP'!$K86=0,NA(),'4.1 Network size and usage'!B89/'Historical population and GDP'!$K86*1000)</f>
        <v>6.4430770159857902</v>
      </c>
      <c r="C89" s="54">
        <f>IF('4.1 Network size and usage'!C89/'Historical population and GDP'!$K86=0,NA(),'4.1 Network size and usage'!C89/'Historical population and GDP'!$K86*1000)</f>
        <v>31.822544410048213</v>
      </c>
      <c r="D89" s="54">
        <f>IF('4.1 Network size and usage'!D89/'Historical population and GDP'!$K86=0,NA(),'4.1 Network size and usage'!D89/'Historical population and GDP'!$K86*1000)</f>
        <v>6.1694769652372496</v>
      </c>
      <c r="E89" s="54">
        <f>IF('4.1 Network size and usage'!E89/'Historical population and GDP'!$K86=0,NA(),'4.1 Network size and usage'!E89/'Historical population and GDP'!$K86*1000)</f>
        <v>107.05695894443036</v>
      </c>
      <c r="F89" s="54">
        <f>IF('4.1 Network size and usage'!F89/'Historical population and GDP'!$K86=0,NA(),'4.1 Network size and usage'!F89/'Historical population and GDP'!$K86*1000)</f>
        <v>10.407419243846739</v>
      </c>
      <c r="G89" s="54">
        <f>IF('4.1 Network size and usage'!G89/'Historical population and GDP'!$K86=0,NA(),'4.1 Network size and usage'!G89/'Historical population and GDP'!$K86*1000)</f>
        <v>4.2665273585384416</v>
      </c>
      <c r="H89" s="54" t="e">
        <f>IF('4.1 Network size and usage'!H89/'Historical population and GDP'!$K86=0,NA(),'4.1 Network size and usage'!H89/'Historical population and GDP'!$K86*1000)</f>
        <v>#N/A</v>
      </c>
      <c r="I89" s="54">
        <f>IF('4.1 Network size and usage'!I89/'Historical population and GDP'!$K86=0,NA(),'4.1 Network size and usage'!I89/'Historical population and GDP'!$K86*1000)</f>
        <v>227.93707180918548</v>
      </c>
      <c r="J89" s="5">
        <f>IF('4.1 Network size and usage'!J89/'Historical population and GDP'!$K86=0,NA(),'4.1 Network size and usage'!J89/'Historical population and GDP'!$K86*1000000000)</f>
        <v>2385.181426034002</v>
      </c>
      <c r="K89" s="5">
        <f>IF('4.1 Network size and usage'!K89/'Historical population and GDP'!$K86=0,NA(),'4.1 Network size and usage'!K89/'Historical population and GDP'!$K86*1000000)</f>
        <v>321.61713334931346</v>
      </c>
      <c r="L89" s="54">
        <f>IF('4.1 Network size and usage'!L89/'Historical population and GDP'!$K86=0,NA(),'4.1 Network size and usage'!L89/'Historical population and GDP'!$K86*1000)</f>
        <v>2.8838262065465616</v>
      </c>
      <c r="M89" s="54" t="e">
        <f>IF('4.1 Network size and usage'!M89/'Historical population and GDP'!$K86=0,NA(),'4.1 Network size and usage'!M89/'Historical population and GDP'!$K86*1000)</f>
        <v>#N/A</v>
      </c>
      <c r="N89" s="54">
        <f>IF('4.1 Network size and usage'!N89/'Historical population and GDP'!$K86=0,NA(),'4.1 Network size and usage'!N89/'Historical population and GDP'!$K86*1000)</f>
        <v>0.29936564323775688</v>
      </c>
      <c r="O89" s="54" t="e">
        <f>IF('4.1 Network size and usage'!O89/'Historical population and GDP'!$K86=0,NA(),'4.1 Network size and usage'!O89/'Historical population and GDP'!$K86*1000)</f>
        <v>#N/A</v>
      </c>
      <c r="P89" s="54">
        <f>IF('4.1 Network size and usage'!P89/'Historical population and GDP'!$K86=0,NA(),'4.1 Network size and usage'!P89/'Historical population and GDP'!$K86*1000)</f>
        <v>34.429332656686121</v>
      </c>
      <c r="Q89" s="54" t="e">
        <f>IF('4.1 Network size and usage'!Q89/'Historical population and GDP'!$K86=0,NA(),'4.1 Network size and usage'!Q89/'Historical population and GDP'!$K86*1000)</f>
        <v>#N/A</v>
      </c>
      <c r="R89" s="55" t="e">
        <f>IF('4.1 Network size and usage'!R89=0,NA(),'5.4 Water and waste'!AB89)</f>
        <v>#N/A</v>
      </c>
      <c r="S89" s="55" t="e">
        <f>IF('4.1 Network size and usage'!S89=0,NA(),'5.4 Water and waste'!AC89)</f>
        <v>#N/A</v>
      </c>
      <c r="T89" s="54" t="e">
        <f>IF('4.1 Network size and usage'!T89/'Historical population and GDP'!$K86=0,NA(),'4.1 Network size and usage'!T89/'Historical population and GDP'!$K86*1000)</f>
        <v>#N/A</v>
      </c>
      <c r="U89" s="54">
        <f>IF('4.1 Network size and usage'!U89/'Historical population and GDP'!$K86=0,NA(),'4.1 Network size and usage'!U89/'Historical population and GDP'!$K86*1000)</f>
        <v>185.83811215427556</v>
      </c>
      <c r="V89" s="54" t="e">
        <f>IF('4.1 Network size and usage'!V89/'Historical population and GDP'!$K86=0,NA(),'4.1 Network size and usage'!V89/'Historical population and GDP'!$K86*1000)</f>
        <v>#N/A</v>
      </c>
      <c r="W89" s="54">
        <f>IF('4.1 Network size and usage'!W89/'Historical population and GDP'!$K86=0,NA(),'4.1 Network size and usage'!W89/'Historical population and GDP'!$K86*1000)</f>
        <v>29.679776706419691</v>
      </c>
      <c r="X89" s="54" t="e">
        <f>IF('4.1 Network size and usage'!X89/'Historical population and GDP'!$K86=0,NA(),'4.1 Network size and usage'!X89/'Historical population and GDP'!$K86*1000)</f>
        <v>#N/A</v>
      </c>
      <c r="Y89" s="54" t="e">
        <f>IF('4.1 Network size and usage'!Y89/'Historical population and GDP'!$K86=0,NA(),'4.1 Network size and usage'!Y89/'Historical population and GDP'!$K86*1000)</f>
        <v>#N/A</v>
      </c>
      <c r="Z89" s="54" t="e">
        <f>IF('4.1 Network size and usage'!Z89/'Historical population and GDP'!$K86=0,NA(),'4.1 Network size and usage'!Z89/'Historical population and GDP'!$K86*1000)</f>
        <v>#N/A</v>
      </c>
      <c r="AA89" s="54" t="e">
        <f>IF('4.1 Network size and usage'!AA89/'Historical population and GDP'!$K86=0,NA(),'4.1 Network size and usage'!AA89/'Historical population and GDP'!$K86*1000)</f>
        <v>#N/A</v>
      </c>
      <c r="AB89" s="54" t="e">
        <f>IF('4.1 Network size and usage'!AB89/'Historical population and GDP'!$K86=0,NA(),'4.1 Network size and usage'!AB89/'Historical population and GDP'!$K86*1000)</f>
        <v>#N/A</v>
      </c>
      <c r="AC89" s="54" t="e">
        <f>IF('4.1 Network size and usage'!AC89/'Historical population and GDP'!$K86=0,NA(),'4.1 Network size and usage'!AC89/'Historical population and GDP'!$K86*1000)</f>
        <v>#N/A</v>
      </c>
      <c r="AD89" s="54">
        <f>IF('4.1 Network size and usage'!AD89/'Historical population and GDP'!$K86=0,NA(),'4.1 Network size and usage'!AD89/'Historical population and GDP'!$K86*1000)</f>
        <v>7.3047449885815778</v>
      </c>
      <c r="AE89" s="54" t="e">
        <f>IF('4.1 Network size and usage'!AE89/'Historical population and GDP'!$K86=0,NA(),'4.1 Network size and usage'!AE89/'Historical population and GDP'!$K86*1000)</f>
        <v>#N/A</v>
      </c>
      <c r="AF89" s="54" t="e">
        <f>IF('4.1 Network size and usage'!AF89/'Historical population and GDP'!$K86=0,NA(),'4.1 Network size and usage'!AF89/'Historical population and GDP'!$K86*1000)</f>
        <v>#N/A</v>
      </c>
      <c r="AG89" s="54">
        <f>IF('4.1 Network size and usage'!AG89/'Historical population and GDP'!$K86=0,NA(),'4.1 Network size and usage'!AG89/'Historical population and GDP'!$K86*1000)</f>
        <v>8.5171276325805643</v>
      </c>
      <c r="AH89" s="54" t="e">
        <f>IF('4.1 Network size and usage'!AH89/'Historical population and GDP'!$K86=0,NA(),'4.1 Network size and usage'!AH89/'Historical population and GDP'!$K86*1000)</f>
        <v>#N/A</v>
      </c>
      <c r="AI89" s="54" t="e">
        <f>IF('4.1 Network size and usage'!AI89/'Historical population and GDP'!$K86=0,NA(),'4.1 Network size and usage'!AI89/'Historical population and GDP'!$K86*1000)</f>
        <v>#N/A</v>
      </c>
      <c r="AJ89" s="54" t="e">
        <f>IF('4.1 Network size and usage'!AJ89/'Historical population and GDP'!$K86=0,NA(),'4.1 Network size and usage'!AJ89/'Historical population and GDP'!$K86*1000)</f>
        <v>#N/A</v>
      </c>
      <c r="AK89" s="54">
        <f>IF('4.1 Network size and usage'!AK89/'Historical population and GDP'!$K86=0,NA(),'4.1 Network size and usage'!AK89/'Historical population and GDP'!$K86*1000)</f>
        <v>162.25120527784824</v>
      </c>
      <c r="AL89" s="54">
        <f>IF('4.1 Network size and usage'!AL89/'Historical population and GDP'!$K86=0,NA(),'4.1 Network size and usage'!AL89/'Historical population and GDP'!$K86*1000)</f>
        <v>28.74397361075869</v>
      </c>
      <c r="AM89" s="54">
        <f>IF('4.1 Network size and usage'!AM89/'Historical population and GDP'!$K86=0,NA(),'4.1 Network size and usage'!AM89/'Historical population and GDP'!$K86*1000)</f>
        <v>6.6642984014209592</v>
      </c>
      <c r="AN89" s="54" t="e">
        <f>IF('4.1 Network size and usage'!AN89/'Historical population and GDP'!$K86=0,NA(),'4.1 Network size and usage'!AN89/'Historical population and GDP'!$K86*1000)</f>
        <v>#N/A</v>
      </c>
      <c r="AO89" s="50">
        <f>IF('4.1 Network size and usage'!AO89/'Historical population and GDP'!$K86=0,NA(),'4.1 Network size and usage'!AO89/'Historical population and GDP'!$K86*1000)</f>
        <v>1.1936056838365896</v>
      </c>
      <c r="AP89" s="50">
        <f>IF('4.1 Network size and usage'!AP89/'Historical population and GDP'!$K86=0,NA(),'4.1 Network size and usage'!AP89/'Historical population and GDP'!$K86*1000)</f>
        <v>0.13752854605430093</v>
      </c>
      <c r="AQ89" s="50">
        <f>IF('4.1 Network size and usage'!AQ89/'Historical population and GDP'!$K86=0,NA(),'4.1 Network size and usage'!AQ89/'Historical population and GDP'!$K86*1000)</f>
        <v>1.3311342298908908</v>
      </c>
      <c r="AR89" s="54">
        <f>IF('4.1 Network size and usage'!AR89/'Historical population and GDP'!$K86=0,NA(),'4.1 Network size and usage'!AR89/'Historical population and GDP'!$K86*1000)</f>
        <v>17.812737883785843</v>
      </c>
      <c r="AS89" s="54" t="e">
        <f>IF('4.1 Network size and usage'!AS89/'Historical population and GDP'!$K86=0,NA(),'4.1 Network size and usage'!AS89/'Historical population and GDP'!$K86*1000)</f>
        <v>#N/A</v>
      </c>
      <c r="AT89" s="54">
        <f>IF('4.1 Network size and usage'!AT89/'Historical population and GDP'!$K86=0,NA(),'4.1 Network size and usage'!AT89/'Historical population and GDP'!$K86*1000)</f>
        <v>0.52778482618624711</v>
      </c>
      <c r="AU89" s="54" t="e">
        <f>IF('4.1 Network size and usage'!AU89/'Historical population and GDP'!$K86=0,NA(),'4.1 Network size and usage'!AU89/'Historical population and GDP'!$K86*1000)</f>
        <v>#N/A</v>
      </c>
      <c r="AV89" s="54" t="e">
        <f>IF('4.1 Network size and usage'!AV89/'Historical population and GDP'!$K86=0,NA(),'4.1 Network size and usage'!AV89/'Historical population and GDP'!$K86*1000)</f>
        <v>#N/A</v>
      </c>
      <c r="AX89" s="3"/>
    </row>
    <row r="90" spans="1:50">
      <c r="A90" s="4">
        <f t="shared" si="1"/>
        <v>1952</v>
      </c>
      <c r="B90" s="54">
        <f>IF('4.1 Network size and usage'!B90/'Historical population and GDP'!$K87=0,NA(),'4.1 Network size and usage'!B90/'Historical population and GDP'!$K87*1000)</f>
        <v>6.7319472784747596</v>
      </c>
      <c r="C90" s="54">
        <f>IF('4.1 Network size and usage'!C90/'Historical population and GDP'!$K87=0,NA(),'4.1 Network size and usage'!C90/'Historical population and GDP'!$K87*1000)</f>
        <v>30.763941855181269</v>
      </c>
      <c r="D90" s="54">
        <f>IF('4.1 Network size and usage'!D90/'Historical population and GDP'!$K87=0,NA(),'4.1 Network size and usage'!D90/'Historical population and GDP'!$K87*1000)</f>
        <v>5.8456417860318082</v>
      </c>
      <c r="E90" s="54">
        <f>IF('4.1 Network size and usage'!E90/'Historical population and GDP'!$K87=0,NA(),'4.1 Network size and usage'!E90/'Historical population and GDP'!$K87*1000)</f>
        <v>109.31715380815965</v>
      </c>
      <c r="F90" s="54">
        <f>IF('4.1 Network size and usage'!F90/'Historical population and GDP'!$K87=0,NA(),'4.1 Network size and usage'!F90/'Historical population and GDP'!$K87*1000)</f>
        <v>10.113421327669663</v>
      </c>
      <c r="G90" s="54">
        <f>IF('4.1 Network size and usage'!G90/'Historical population and GDP'!$K87=0,NA(),'4.1 Network size and usage'!G90/'Historical population and GDP'!$K87*1000)</f>
        <v>4.1994187592610892</v>
      </c>
      <c r="H90" s="54" t="e">
        <f>IF('4.1 Network size and usage'!H90/'Historical population and GDP'!$K87=0,NA(),'4.1 Network size and usage'!H90/'Historical population and GDP'!$K87*1000)</f>
        <v>#N/A</v>
      </c>
      <c r="I90" s="54">
        <f>IF('4.1 Network size and usage'!I90/'Historical population and GDP'!$K87=0,NA(),'4.1 Network size and usage'!I90/'Historical population and GDP'!$K87*1000)</f>
        <v>251.48621950014817</v>
      </c>
      <c r="J90" s="5">
        <f>IF('4.1 Network size and usage'!J90/'Historical population and GDP'!$K87=0,NA(),'4.1 Network size and usage'!J90/'Historical population and GDP'!$K87*1000000000)</f>
        <v>2469.6236293588859</v>
      </c>
      <c r="K90" s="5">
        <f>IF('4.1 Network size and usage'!K90/'Historical population and GDP'!$K87=0,NA(),'4.1 Network size and usage'!K90/'Historical population and GDP'!$K87*1000000)</f>
        <v>334.57992385359682</v>
      </c>
      <c r="L90" s="54">
        <f>IF('4.1 Network size and usage'!L90/'Historical population and GDP'!$K87=0,NA(),'4.1 Network size and usage'!L90/'Historical population and GDP'!$K87*1000)</f>
        <v>2.8131256840857453</v>
      </c>
      <c r="M90" s="54" t="e">
        <f>IF('4.1 Network size and usage'!M90/'Historical population and GDP'!$K87=0,NA(),'4.1 Network size and usage'!M90/'Historical population and GDP'!$K87*1000)</f>
        <v>#N/A</v>
      </c>
      <c r="N90" s="54">
        <f>IF('4.1 Network size and usage'!N90/'Historical population and GDP'!$K87=0,NA(),'4.1 Network size and usage'!N90/'Historical population and GDP'!$K87*1000)</f>
        <v>0.30430702360960193</v>
      </c>
      <c r="O90" s="54" t="e">
        <f>IF('4.1 Network size and usage'!O90/'Historical population and GDP'!$K87=0,NA(),'4.1 Network size and usage'!O90/'Historical population and GDP'!$K87*1000)</f>
        <v>#N/A</v>
      </c>
      <c r="P90" s="54">
        <f>IF('4.1 Network size and usage'!P90/'Historical population and GDP'!$K87=0,NA(),'4.1 Network size and usage'!P90/'Historical population and GDP'!$K87*1000)</f>
        <v>34.663637261681316</v>
      </c>
      <c r="Q90" s="54" t="e">
        <f>IF('4.1 Network size and usage'!Q90/'Historical population and GDP'!$K87=0,NA(),'4.1 Network size and usage'!Q90/'Historical population and GDP'!$K87*1000)</f>
        <v>#N/A</v>
      </c>
      <c r="R90" s="55" t="e">
        <f>IF('4.1 Network size and usage'!R90=0,NA(),'5.4 Water and waste'!AB90)</f>
        <v>#N/A</v>
      </c>
      <c r="S90" s="55" t="e">
        <f>IF('4.1 Network size and usage'!S90=0,NA(),'5.4 Water and waste'!AC90)</f>
        <v>#N/A</v>
      </c>
      <c r="T90" s="54" t="e">
        <f>IF('4.1 Network size and usage'!T90/'Historical population and GDP'!$K87=0,NA(),'4.1 Network size and usage'!T90/'Historical population and GDP'!$K87*1000)</f>
        <v>#N/A</v>
      </c>
      <c r="U90" s="54">
        <f>IF('4.1 Network size and usage'!U90/'Historical population and GDP'!$K87=0,NA(),'4.1 Network size and usage'!U90/'Historical population and GDP'!$K87*1000)</f>
        <v>194.88590338832361</v>
      </c>
      <c r="V90" s="54" t="e">
        <f>IF('4.1 Network size and usage'!V90/'Historical population and GDP'!$K87=0,NA(),'4.1 Network size and usage'!V90/'Historical population and GDP'!$K87*1000)</f>
        <v>#N/A</v>
      </c>
      <c r="W90" s="54">
        <f>IF('4.1 Network size and usage'!W90/'Historical population and GDP'!$K87=0,NA(),'4.1 Network size and usage'!W90/'Historical population and GDP'!$K87*1000)</f>
        <v>28.819519905166455</v>
      </c>
      <c r="X90" s="54" t="e">
        <f>IF('4.1 Network size and usage'!X90/'Historical population and GDP'!$K87=0,NA(),'4.1 Network size and usage'!X90/'Historical population and GDP'!$K87*1000)</f>
        <v>#N/A</v>
      </c>
      <c r="Y90" s="54" t="e">
        <f>IF('4.1 Network size and usage'!Y90/'Historical population and GDP'!$K87=0,NA(),'4.1 Network size and usage'!Y90/'Historical population and GDP'!$K87*1000)</f>
        <v>#N/A</v>
      </c>
      <c r="Z90" s="54" t="e">
        <f>IF('4.1 Network size and usage'!Z90/'Historical population and GDP'!$K87=0,NA(),'4.1 Network size and usage'!Z90/'Historical population and GDP'!$K87*1000)</f>
        <v>#N/A</v>
      </c>
      <c r="AA90" s="54" t="e">
        <f>IF('4.1 Network size and usage'!AA90/'Historical population and GDP'!$K87=0,NA(),'4.1 Network size and usage'!AA90/'Historical population and GDP'!$K87*1000)</f>
        <v>#N/A</v>
      </c>
      <c r="AB90" s="54" t="e">
        <f>IF('4.1 Network size and usage'!AB90/'Historical population and GDP'!$K87=0,NA(),'4.1 Network size and usage'!AB90/'Historical population and GDP'!$K87*1000)</f>
        <v>#N/A</v>
      </c>
      <c r="AC90" s="54" t="e">
        <f>IF('4.1 Network size and usage'!AC90/'Historical population and GDP'!$K87=0,NA(),'4.1 Network size and usage'!AC90/'Historical population and GDP'!$K87*1000)</f>
        <v>#N/A</v>
      </c>
      <c r="AD90" s="54">
        <f>IF('4.1 Network size and usage'!AD90/'Historical population and GDP'!$K87=0,NA(),'4.1 Network size and usage'!AD90/'Historical population and GDP'!$K87*1000)</f>
        <v>7.0571964832559519</v>
      </c>
      <c r="AE90" s="54" t="e">
        <f>IF('4.1 Network size and usage'!AE90/'Historical population and GDP'!$K87=0,NA(),'4.1 Network size and usage'!AE90/'Historical population and GDP'!$K87*1000)</f>
        <v>#N/A</v>
      </c>
      <c r="AF90" s="54" t="e">
        <f>IF('4.1 Network size and usage'!AF90/'Historical population and GDP'!$K87=0,NA(),'4.1 Network size and usage'!AF90/'Historical population and GDP'!$K87*1000)</f>
        <v>#N/A</v>
      </c>
      <c r="AG90" s="54">
        <f>IF('4.1 Network size and usage'!AG90/'Historical population and GDP'!$K87=0,NA(),'4.1 Network size and usage'!AG90/'Historical population and GDP'!$K87*1000)</f>
        <v>8.1650696433863477</v>
      </c>
      <c r="AH90" s="54" t="e">
        <f>IF('4.1 Network size and usage'!AH90/'Historical population and GDP'!$K87=0,NA(),'4.1 Network size and usage'!AH90/'Historical population and GDP'!$K87*1000)</f>
        <v>#N/A</v>
      </c>
      <c r="AI90" s="54" t="e">
        <f>IF('4.1 Network size and usage'!AI90/'Historical population and GDP'!$K87=0,NA(),'4.1 Network size and usage'!AI90/'Historical population and GDP'!$K87*1000)</f>
        <v>#N/A</v>
      </c>
      <c r="AJ90" s="54" t="e">
        <f>IF('4.1 Network size and usage'!AJ90/'Historical population and GDP'!$K87=0,NA(),'4.1 Network size and usage'!AJ90/'Historical population and GDP'!$K87*1000)</f>
        <v>#N/A</v>
      </c>
      <c r="AK90" s="54">
        <f>IF('4.1 Network size and usage'!AK90/'Historical population and GDP'!$K87=0,NA(),'4.1 Network size and usage'!AK90/'Historical population and GDP'!$K87*1000)</f>
        <v>167.71707991702064</v>
      </c>
      <c r="AL90" s="54">
        <f>IF('4.1 Network size and usage'!AL90/'Historical population and GDP'!$K87=0,NA(),'4.1 Network size and usage'!AL90/'Historical population and GDP'!$K87*1000)</f>
        <v>30.175837202410353</v>
      </c>
      <c r="AM90" s="54">
        <f>IF('4.1 Network size and usage'!AM90/'Historical population and GDP'!$K87=0,NA(),'4.1 Network size and usage'!AM90/'Historical population and GDP'!$K87*1000)</f>
        <v>6.3889163291514377</v>
      </c>
      <c r="AN90" s="54" t="e">
        <f>IF('4.1 Network size and usage'!AN90/'Historical population and GDP'!$K87=0,NA(),'4.1 Network size and usage'!AN90/'Historical population and GDP'!$K87*1000)</f>
        <v>#N/A</v>
      </c>
      <c r="AO90" s="50">
        <f>IF('4.1 Network size and usage'!AO90/'Historical population and GDP'!$K87=0,NA(),'4.1 Network size and usage'!AO90/'Historical population and GDP'!$K87*1000)</f>
        <v>1.1641805788797785</v>
      </c>
      <c r="AP90" s="50">
        <f>IF('4.1 Network size and usage'!AP90/'Historical population and GDP'!$K87=0,NA(),'4.1 Network size and usage'!AP90/'Historical population and GDP'!$K87*1000)</f>
        <v>0.13731107379235405</v>
      </c>
      <c r="AQ90" s="50">
        <f>IF('4.1 Network size and usage'!AQ90/'Historical population and GDP'!$K87=0,NA(),'4.1 Network size and usage'!AQ90/'Historical population and GDP'!$K87*1000)</f>
        <v>1.3014916526721327</v>
      </c>
      <c r="AR90" s="54">
        <f>IF('4.1 Network size and usage'!AR90/'Historical population and GDP'!$K87=0,NA(),'4.1 Network size and usage'!AR90/'Historical population and GDP'!$K87*1000)</f>
        <v>16.595870789291709</v>
      </c>
      <c r="AS90" s="54" t="e">
        <f>IF('4.1 Network size and usage'!AS90/'Historical population and GDP'!$K87=0,NA(),'4.1 Network size and usage'!AS90/'Historical population and GDP'!$K87*1000)</f>
        <v>#N/A</v>
      </c>
      <c r="AT90" s="54">
        <f>IF('4.1 Network size and usage'!AT90/'Historical population and GDP'!$K87=0,NA(),'4.1 Network size and usage'!AT90/'Historical population and GDP'!$K87*1000)</f>
        <v>0.53492047811913457</v>
      </c>
      <c r="AU90" s="54" t="e">
        <f>IF('4.1 Network size and usage'!AU90/'Historical population and GDP'!$K87=0,NA(),'4.1 Network size and usage'!AU90/'Historical population and GDP'!$K87*1000)</f>
        <v>#N/A</v>
      </c>
      <c r="AV90" s="54" t="e">
        <f>IF('4.1 Network size and usage'!AV90/'Historical population and GDP'!$K87=0,NA(),'4.1 Network size and usage'!AV90/'Historical population and GDP'!$K87*1000)</f>
        <v>#N/A</v>
      </c>
      <c r="AX90" s="3"/>
    </row>
    <row r="91" spans="1:50">
      <c r="A91" s="4">
        <f t="shared" si="1"/>
        <v>1953</v>
      </c>
      <c r="B91" s="54">
        <f>IF('4.1 Network size and usage'!B91/'Historical population and GDP'!$K88=0,NA(),'4.1 Network size and usage'!B91/'Historical population and GDP'!$K88*1000)</f>
        <v>6.9510270111341397</v>
      </c>
      <c r="C91" s="54">
        <f>IF('4.1 Network size and usage'!C91/'Historical population and GDP'!$K88=0,NA(),'4.1 Network size and usage'!C91/'Historical population and GDP'!$K88*1000)</f>
        <v>30.637731710608762</v>
      </c>
      <c r="D91" s="54">
        <f>IF('4.1 Network size and usage'!D91/'Historical population and GDP'!$K88=0,NA(),'4.1 Network size and usage'!D91/'Historical population and GDP'!$K88*1000)</f>
        <v>5.4337623270834339</v>
      </c>
      <c r="E91" s="54">
        <f>IF('4.1 Network size and usage'!E91/'Historical population and GDP'!$K88=0,NA(),'4.1 Network size and usage'!E91/'Historical population and GDP'!$K88*1000)</f>
        <v>112.95347067045839</v>
      </c>
      <c r="F91" s="54">
        <f>IF('4.1 Network size and usage'!F91/'Historical population and GDP'!$K88=0,NA(),'4.1 Network size and usage'!F91/'Historical population and GDP'!$K88*1000)</f>
        <v>9.9568555646599499</v>
      </c>
      <c r="G91" s="54">
        <f>IF('4.1 Network size and usage'!G91/'Historical population and GDP'!$K88=0,NA(),'4.1 Network size and usage'!G91/'Historical population and GDP'!$K88*1000)</f>
        <v>4.1143005542970075</v>
      </c>
      <c r="H91" s="54" t="e">
        <f>IF('4.1 Network size and usage'!H91/'Historical population and GDP'!$K88=0,NA(),'4.1 Network size and usage'!H91/'Historical population and GDP'!$K88*1000)</f>
        <v>#N/A</v>
      </c>
      <c r="I91" s="54">
        <f>IF('4.1 Network size and usage'!I91/'Historical population and GDP'!$K88=0,NA(),'4.1 Network size and usage'!I91/'Historical population and GDP'!$K88*1000)</f>
        <v>265.46585048440738</v>
      </c>
      <c r="J91" s="5">
        <f>IF('4.1 Network size and usage'!J91/'Historical population and GDP'!$K88=0,NA(),'4.1 Network size and usage'!J91/'Historical population and GDP'!$K88*1000000000)</f>
        <v>2602.7859449558978</v>
      </c>
      <c r="K91" s="5">
        <f>IF('4.1 Network size and usage'!K91/'Historical population and GDP'!$K88=0,NA(),'4.1 Network size and usage'!K91/'Historical population and GDP'!$K88*1000000)</f>
        <v>351.7001648507304</v>
      </c>
      <c r="L91" s="54">
        <f>IF('4.1 Network size and usage'!L91/'Historical population and GDP'!$K88=0,NA(),'4.1 Network size and usage'!L91/'Historical population and GDP'!$K88*1000)</f>
        <v>2.7420913385067718</v>
      </c>
      <c r="M91" s="54" t="e">
        <f>IF('4.1 Network size and usage'!M91/'Historical population and GDP'!$K88=0,NA(),'4.1 Network size and usage'!M91/'Historical population and GDP'!$K88*1000)</f>
        <v>#N/A</v>
      </c>
      <c r="N91" s="54">
        <f>IF('4.1 Network size and usage'!N91/'Historical population and GDP'!$K88=0,NA(),'4.1 Network size and usage'!N91/'Historical population and GDP'!$K88*1000)</f>
        <v>0.33836217284426667</v>
      </c>
      <c r="O91" s="54" t="e">
        <f>IF('4.1 Network size and usage'!O91/'Historical population and GDP'!$K88=0,NA(),'4.1 Network size and usage'!O91/'Historical population and GDP'!$K88*1000)</f>
        <v>#N/A</v>
      </c>
      <c r="P91" s="54">
        <f>IF('4.1 Network size and usage'!P91/'Historical population and GDP'!$K88=0,NA(),'4.1 Network size and usage'!P91/'Historical population and GDP'!$K88*1000)</f>
        <v>35.495252325637438</v>
      </c>
      <c r="Q91" s="54" t="e">
        <f>IF('4.1 Network size and usage'!Q91/'Historical population and GDP'!$K88=0,NA(),'4.1 Network size and usage'!Q91/'Historical population and GDP'!$K88*1000)</f>
        <v>#N/A</v>
      </c>
      <c r="R91" s="55" t="e">
        <f>IF('4.1 Network size and usage'!R91=0,NA(),'5.4 Water and waste'!AB91)</f>
        <v>#N/A</v>
      </c>
      <c r="S91" s="55" t="e">
        <f>IF('4.1 Network size and usage'!S91=0,NA(),'5.4 Water and waste'!AC91)</f>
        <v>#N/A</v>
      </c>
      <c r="T91" s="54" t="e">
        <f>IF('4.1 Network size and usage'!T91/'Historical population and GDP'!$K88=0,NA(),'4.1 Network size and usage'!T91/'Historical population and GDP'!$K88*1000)</f>
        <v>#N/A</v>
      </c>
      <c r="U91" s="54">
        <f>IF('4.1 Network size and usage'!U91/'Historical population and GDP'!$K88=0,NA(),'4.1 Network size and usage'!U91/'Historical population and GDP'!$K88*1000)</f>
        <v>204.93854533185521</v>
      </c>
      <c r="V91" s="54" t="e">
        <f>IF('4.1 Network size and usage'!V91/'Historical population and GDP'!$K88=0,NA(),'4.1 Network size and usage'!V91/'Historical population and GDP'!$K88*1000)</f>
        <v>#N/A</v>
      </c>
      <c r="W91" s="54">
        <f>IF('4.1 Network size and usage'!W91/'Historical population and GDP'!$K88=0,NA(),'4.1 Network size and usage'!W91/'Historical population and GDP'!$K88*1000)</f>
        <v>26.483828987323466</v>
      </c>
      <c r="X91" s="54" t="e">
        <f>IF('4.1 Network size and usage'!X91/'Historical population and GDP'!$K88=0,NA(),'4.1 Network size and usage'!X91/'Historical population and GDP'!$K88*1000)</f>
        <v>#N/A</v>
      </c>
      <c r="Y91" s="54" t="e">
        <f>IF('4.1 Network size and usage'!Y91/'Historical population and GDP'!$K88=0,NA(),'4.1 Network size and usage'!Y91/'Historical population and GDP'!$K88*1000)</f>
        <v>#N/A</v>
      </c>
      <c r="Z91" s="54" t="e">
        <f>IF('4.1 Network size and usage'!Z91/'Historical population and GDP'!$K88=0,NA(),'4.1 Network size and usage'!Z91/'Historical population and GDP'!$K88*1000)</f>
        <v>#N/A</v>
      </c>
      <c r="AA91" s="54" t="e">
        <f>IF('4.1 Network size and usage'!AA91/'Historical population and GDP'!$K88=0,NA(),'4.1 Network size and usage'!AA91/'Historical population and GDP'!$K88*1000)</f>
        <v>#N/A</v>
      </c>
      <c r="AB91" s="54" t="e">
        <f>IF('4.1 Network size and usage'!AB91/'Historical population and GDP'!$K88=0,NA(),'4.1 Network size and usage'!AB91/'Historical population and GDP'!$K88*1000)</f>
        <v>#N/A</v>
      </c>
      <c r="AC91" s="54" t="e">
        <f>IF('4.1 Network size and usage'!AC91/'Historical population and GDP'!$K88=0,NA(),'4.1 Network size and usage'!AC91/'Historical population and GDP'!$K88*1000)</f>
        <v>#N/A</v>
      </c>
      <c r="AD91" s="54">
        <f>IF('4.1 Network size and usage'!AD91/'Historical population and GDP'!$K88=0,NA(),'4.1 Network size and usage'!AD91/'Historical population and GDP'!$K88*1000)</f>
        <v>6.9349785511158233</v>
      </c>
      <c r="AE91" s="54" t="e">
        <f>IF('4.1 Network size and usage'!AE91/'Historical population and GDP'!$K88=0,NA(),'4.1 Network size and usage'!AE91/'Historical population and GDP'!$K88*1000)</f>
        <v>#N/A</v>
      </c>
      <c r="AF91" s="54" t="e">
        <f>IF('4.1 Network size and usage'!AF91/'Historical population and GDP'!$K88=0,NA(),'4.1 Network size and usage'!AF91/'Historical population and GDP'!$K88*1000)</f>
        <v>#N/A</v>
      </c>
      <c r="AG91" s="54">
        <f>IF('4.1 Network size and usage'!AG91/'Historical population and GDP'!$K88=0,NA(),'4.1 Network size and usage'!AG91/'Historical population and GDP'!$K88*1000)</f>
        <v>8.0011567937533137</v>
      </c>
      <c r="AH91" s="54" t="e">
        <f>IF('4.1 Network size and usage'!AH91/'Historical population and GDP'!$K88=0,NA(),'4.1 Network size and usage'!AH91/'Historical population and GDP'!$K88*1000)</f>
        <v>#N/A</v>
      </c>
      <c r="AI91" s="54" t="e">
        <f>IF('4.1 Network size and usage'!AI91/'Historical population and GDP'!$K88=0,NA(),'4.1 Network size and usage'!AI91/'Historical population and GDP'!$K88*1000)</f>
        <v>#N/A</v>
      </c>
      <c r="AJ91" s="54" t="e">
        <f>IF('4.1 Network size and usage'!AJ91/'Historical population and GDP'!$K88=0,NA(),'4.1 Network size and usage'!AJ91/'Historical population and GDP'!$K88*1000)</f>
        <v>#N/A</v>
      </c>
      <c r="AK91" s="54">
        <f>IF('4.1 Network size and usage'!AK91/'Historical population and GDP'!$K88=0,NA(),'4.1 Network size and usage'!AK91/'Historical population and GDP'!$K88*1000)</f>
        <v>172.50301248373259</v>
      </c>
      <c r="AL91" s="54">
        <f>IF('4.1 Network size and usage'!AL91/'Historical population and GDP'!$K88=0,NA(),'4.1 Network size and usage'!AL91/'Historical population and GDP'!$K88*1000)</f>
        <v>32.291897623752831</v>
      </c>
      <c r="AM91" s="54">
        <f>IF('4.1 Network size and usage'!AM91/'Historical population and GDP'!$K88=0,NA(),'4.1 Network size and usage'!AM91/'Historical population and GDP'!$K88*1000)</f>
        <v>6.3117559165180515</v>
      </c>
      <c r="AN91" s="54" t="e">
        <f>IF('4.1 Network size and usage'!AN91/'Historical population and GDP'!$K88=0,NA(),'4.1 Network size and usage'!AN91/'Historical population and GDP'!$K88*1000)</f>
        <v>#N/A</v>
      </c>
      <c r="AO91" s="50">
        <f>IF('4.1 Network size and usage'!AO91/'Historical population and GDP'!$K88=0,NA(),'4.1 Network size and usage'!AO91/'Historical population and GDP'!$K88*1000)</f>
        <v>1.1437798235889527</v>
      </c>
      <c r="AP91" s="50">
        <f>IF('4.1 Network size and usage'!AP91/'Historical population and GDP'!$K88=0,NA(),'4.1 Network size and usage'!AP91/'Historical population and GDP'!$K88*1000)</f>
        <v>0.13736925820600568</v>
      </c>
      <c r="AQ91" s="50">
        <f>IF('4.1 Network size and usage'!AQ91/'Historical population and GDP'!$K88=0,NA(),'4.1 Network size and usage'!AQ91/'Historical population and GDP'!$K88*1000)</f>
        <v>1.2811490817949582</v>
      </c>
      <c r="AR91" s="54">
        <f>IF('4.1 Network size and usage'!AR91/'Historical population and GDP'!$K88=0,NA(),'4.1 Network size and usage'!AR91/'Historical population and GDP'!$K88*1000)</f>
        <v>15.761314888899598</v>
      </c>
      <c r="AS91" s="54" t="e">
        <f>IF('4.1 Network size and usage'!AS91/'Historical population and GDP'!$K88=0,NA(),'4.1 Network size and usage'!AS91/'Historical population and GDP'!$K88*1000)</f>
        <v>#N/A</v>
      </c>
      <c r="AT91" s="54">
        <f>IF('4.1 Network size and usage'!AT91/'Historical population and GDP'!$K88=0,NA(),'4.1 Network size and usage'!AT91/'Historical population and GDP'!$K88*1000)</f>
        <v>0.52441316816889183</v>
      </c>
      <c r="AU91" s="54" t="e">
        <f>IF('4.1 Network size and usage'!AU91/'Historical population and GDP'!$K88=0,NA(),'4.1 Network size and usage'!AU91/'Historical population and GDP'!$K88*1000)</f>
        <v>#N/A</v>
      </c>
      <c r="AV91" s="54" t="e">
        <f>IF('4.1 Network size and usage'!AV91/'Historical population and GDP'!$K88=0,NA(),'4.1 Network size and usage'!AV91/'Historical population and GDP'!$K88*1000)</f>
        <v>#N/A</v>
      </c>
      <c r="AX91" s="3"/>
    </row>
    <row r="92" spans="1:50">
      <c r="A92" s="4">
        <f t="shared" si="1"/>
        <v>1954</v>
      </c>
      <c r="B92" s="54">
        <f>IF('4.1 Network size and usage'!B92/'Historical population and GDP'!$K89=0,NA(),'4.1 Network size and usage'!B92/'Historical population and GDP'!$K89*1000)</f>
        <v>7.1031575717522655</v>
      </c>
      <c r="C92" s="54">
        <f>IF('4.1 Network size and usage'!C92/'Historical population and GDP'!$K89=0,NA(),'4.1 Network size and usage'!C92/'Historical population and GDP'!$K89*1000)</f>
        <v>29.887200217145015</v>
      </c>
      <c r="D92" s="54">
        <f>IF('4.1 Network size and usage'!D92/'Historical population and GDP'!$K89=0,NA(),'4.1 Network size and usage'!D92/'Historical population and GDP'!$K89*1000)</f>
        <v>5.2251890672205441</v>
      </c>
      <c r="E92" s="54">
        <f>IF('4.1 Network size and usage'!E92/'Historical population and GDP'!$K89=0,NA(),'4.1 Network size and usage'!E92/'Historical population and GDP'!$K89*1000)</f>
        <v>111.44883081570998</v>
      </c>
      <c r="F92" s="54">
        <f>IF('4.1 Network size and usage'!F92/'Historical population and GDP'!$K89=0,NA(),'4.1 Network size and usage'!F92/'Historical population and GDP'!$K89*1000)</f>
        <v>9.7157521053625366</v>
      </c>
      <c r="G92" s="54">
        <f>IF('4.1 Network size and usage'!G92/'Historical population and GDP'!$K89=0,NA(),'4.1 Network size and usage'!G92/'Historical population and GDP'!$K89*1000)</f>
        <v>4.0926502237655145</v>
      </c>
      <c r="H92" s="56">
        <f>IF('4.1 Network size and usage'!H92/'Historical population and GDP'!$K89=0,NA(),'4.1 Network size and usage'!H92/'Historical population and GDP'!$K89*1000)</f>
        <v>3.9504191842900296E-3</v>
      </c>
      <c r="I92" s="54">
        <f>IF('4.1 Network size and usage'!I92/'Historical population and GDP'!$K89=0,NA(),'4.1 Network size and usage'!I92/'Historical population and GDP'!$K89*1000)</f>
        <v>273.06410498489424</v>
      </c>
      <c r="J92" s="5">
        <f>IF('4.1 Network size and usage'!J92/'Historical population and GDP'!$K89=0,NA(),'4.1 Network size and usage'!J92/'Historical population and GDP'!$K89*1000000000)</f>
        <v>2690.7099697885201</v>
      </c>
      <c r="K92" s="5">
        <f>IF('4.1 Network size and usage'!K92/'Historical population and GDP'!$K89=0,NA(),'4.1 Network size and usage'!K92/'Historical population and GDP'!$K89*1000000)</f>
        <v>369.33948956927748</v>
      </c>
      <c r="L92" s="54">
        <f>IF('4.1 Network size and usage'!L92/'Historical population and GDP'!$K89=0,NA(),'4.1 Network size and usage'!L92/'Historical population and GDP'!$K89*1000)</f>
        <v>2.6619747734138972</v>
      </c>
      <c r="M92" s="54" t="e">
        <f>IF('4.1 Network size and usage'!M92/'Historical population and GDP'!$K89=0,NA(),'4.1 Network size and usage'!M92/'Historical population and GDP'!$K89*1000)</f>
        <v>#N/A</v>
      </c>
      <c r="N92" s="54">
        <f>IF('4.1 Network size and usage'!N92/'Historical population and GDP'!$K89=0,NA(),'4.1 Network size and usage'!N92/'Historical population and GDP'!$K89*1000)</f>
        <v>0.36107439577039274</v>
      </c>
      <c r="O92" s="54" t="e">
        <f>IF('4.1 Network size and usage'!O92/'Historical population and GDP'!$K89=0,NA(),'4.1 Network size and usage'!O92/'Historical population and GDP'!$K89*1000)</f>
        <v>#N/A</v>
      </c>
      <c r="P92" s="54">
        <f>IF('4.1 Network size and usage'!P92/'Historical population and GDP'!$K89=0,NA(),'4.1 Network size and usage'!P92/'Historical population and GDP'!$K89*1000)</f>
        <v>36.688538519637461</v>
      </c>
      <c r="Q92" s="54" t="e">
        <f>IF('4.1 Network size and usage'!Q92/'Historical population and GDP'!$K89=0,NA(),'4.1 Network size and usage'!Q92/'Historical population and GDP'!$K89*1000)</f>
        <v>#N/A</v>
      </c>
      <c r="R92" s="55" t="e">
        <f>IF('4.1 Network size and usage'!R92=0,NA(),'5.4 Water and waste'!AB92)</f>
        <v>#N/A</v>
      </c>
      <c r="S92" s="55" t="e">
        <f>IF('4.1 Network size and usage'!S92=0,NA(),'5.4 Water and waste'!AC92)</f>
        <v>#N/A</v>
      </c>
      <c r="T92" s="54" t="e">
        <f>IF('4.1 Network size and usage'!T92/'Historical population and GDP'!$K89=0,NA(),'4.1 Network size and usage'!T92/'Historical population and GDP'!$K89*1000)</f>
        <v>#N/A</v>
      </c>
      <c r="U92" s="54">
        <f>IF('4.1 Network size and usage'!U92/'Historical population and GDP'!$K89=0,NA(),'4.1 Network size and usage'!U92/'Historical population and GDP'!$K89*1000)</f>
        <v>215.39322129909365</v>
      </c>
      <c r="V92" s="54" t="e">
        <f>IF('4.1 Network size and usage'!V92/'Historical population and GDP'!$K89=0,NA(),'4.1 Network size and usage'!V92/'Historical population and GDP'!$K89*1000)</f>
        <v>#N/A</v>
      </c>
      <c r="W92" s="54">
        <f>IF('4.1 Network size and usage'!W92/'Historical population and GDP'!$K89=0,NA(),'4.1 Network size and usage'!W92/'Historical population and GDP'!$K89*1000)</f>
        <v>20.441370845921451</v>
      </c>
      <c r="X92" s="54" t="e">
        <f>IF('4.1 Network size and usage'!X92/'Historical population and GDP'!$K89=0,NA(),'4.1 Network size and usage'!X92/'Historical population and GDP'!$K89*1000)</f>
        <v>#N/A</v>
      </c>
      <c r="Y92" s="54" t="e">
        <f>IF('4.1 Network size and usage'!Y92/'Historical population and GDP'!$K89=0,NA(),'4.1 Network size and usage'!Y92/'Historical population and GDP'!$K89*1000)</f>
        <v>#N/A</v>
      </c>
      <c r="Z92" s="54" t="e">
        <f>IF('4.1 Network size and usage'!Z92/'Historical population and GDP'!$K89=0,NA(),'4.1 Network size and usage'!Z92/'Historical population and GDP'!$K89*1000)</f>
        <v>#N/A</v>
      </c>
      <c r="AA92" s="54" t="e">
        <f>IF('4.1 Network size and usage'!AA92/'Historical population and GDP'!$K89=0,NA(),'4.1 Network size and usage'!AA92/'Historical population and GDP'!$K89*1000)</f>
        <v>#N/A</v>
      </c>
      <c r="AB92" s="54" t="e">
        <f>IF('4.1 Network size and usage'!AB92/'Historical population and GDP'!$K89=0,NA(),'4.1 Network size and usage'!AB92/'Historical population and GDP'!$K89*1000)</f>
        <v>#N/A</v>
      </c>
      <c r="AC92" s="54" t="e">
        <f>IF('4.1 Network size and usage'!AC92/'Historical population and GDP'!$K89=0,NA(),'4.1 Network size and usage'!AC92/'Historical population and GDP'!$K89*1000)</f>
        <v>#N/A</v>
      </c>
      <c r="AD92" s="54">
        <f>IF('4.1 Network size and usage'!AD92/'Historical population and GDP'!$K89=0,NA(),'4.1 Network size and usage'!AD92/'Historical population and GDP'!$K89*1000)</f>
        <v>6.8136329305135952</v>
      </c>
      <c r="AE92" s="54" t="e">
        <f>IF('4.1 Network size and usage'!AE92/'Historical population and GDP'!$K89=0,NA(),'4.1 Network size and usage'!AE92/'Historical population and GDP'!$K89*1000)</f>
        <v>#N/A</v>
      </c>
      <c r="AF92" s="54" t="e">
        <f>IF('4.1 Network size and usage'!AF92/'Historical population and GDP'!$K89=0,NA(),'4.1 Network size and usage'!AF92/'Historical population and GDP'!$K89*1000)</f>
        <v>#N/A</v>
      </c>
      <c r="AG92" s="54">
        <f>IF('4.1 Network size and usage'!AG92/'Historical population and GDP'!$K89=0,NA(),'4.1 Network size and usage'!AG92/'Historical population and GDP'!$K89*1000)</f>
        <v>7.8903889728096681</v>
      </c>
      <c r="AH92" s="54" t="e">
        <f>IF('4.1 Network size and usage'!AH92/'Historical population and GDP'!$K89=0,NA(),'4.1 Network size and usage'!AH92/'Historical population and GDP'!$K89*1000)</f>
        <v>#N/A</v>
      </c>
      <c r="AI92" s="54" t="e">
        <f>IF('4.1 Network size and usage'!AI92/'Historical population and GDP'!$K89=0,NA(),'4.1 Network size and usage'!AI92/'Historical population and GDP'!$K89*1000)</f>
        <v>#N/A</v>
      </c>
      <c r="AJ92" s="54" t="e">
        <f>IF('4.1 Network size and usage'!AJ92/'Historical population and GDP'!$K89=0,NA(),'4.1 Network size and usage'!AJ92/'Historical population and GDP'!$K89*1000)</f>
        <v>#N/A</v>
      </c>
      <c r="AK92" s="54">
        <f>IF('4.1 Network size and usage'!AK92/'Historical population and GDP'!$K89=0,NA(),'4.1 Network size and usage'!AK92/'Historical population and GDP'!$K89*1000)</f>
        <v>176.20373867069486</v>
      </c>
      <c r="AL92" s="54">
        <f>IF('4.1 Network size and usage'!AL92/'Historical population and GDP'!$K89=0,NA(),'4.1 Network size and usage'!AL92/'Historical population and GDP'!$K89*1000)</f>
        <v>35.317220543806648</v>
      </c>
      <c r="AM92" s="54">
        <f>IF('4.1 Network size and usage'!AM92/'Historical population and GDP'!$K89=0,NA(),'4.1 Network size and usage'!AM92/'Historical population and GDP'!$K89*1000)</f>
        <v>6.2018504531722058</v>
      </c>
      <c r="AN92" s="54" t="e">
        <f>IF('4.1 Network size and usage'!AN92/'Historical population and GDP'!$K89=0,NA(),'4.1 Network size and usage'!AN92/'Historical population and GDP'!$K89*1000)</f>
        <v>#N/A</v>
      </c>
      <c r="AO92" s="50">
        <f>IF('4.1 Network size and usage'!AO92/'Historical population and GDP'!$K89=0,NA(),'4.1 Network size and usage'!AO92/'Historical population and GDP'!$K89*1000)</f>
        <v>1.1300981873111782</v>
      </c>
      <c r="AP92" s="50">
        <f>IF('4.1 Network size and usage'!AP92/'Historical population and GDP'!$K89=0,NA(),'4.1 Network size and usage'!AP92/'Historical population and GDP'!$K89*1000)</f>
        <v>0.13972809667673716</v>
      </c>
      <c r="AQ92" s="50">
        <f>IF('4.1 Network size and usage'!AQ92/'Historical population and GDP'!$K89=0,NA(),'4.1 Network size and usage'!AQ92/'Historical population and GDP'!$K89*1000)</f>
        <v>1.2698262839879153</v>
      </c>
      <c r="AR92" s="54">
        <f>IF('4.1 Network size and usage'!AR92/'Historical population and GDP'!$K89=0,NA(),'4.1 Network size and usage'!AR92/'Historical population and GDP'!$K89*1000)</f>
        <v>15.861027190332326</v>
      </c>
      <c r="AS92" s="54" t="e">
        <f>IF('4.1 Network size and usage'!AS92/'Historical population and GDP'!$K89=0,NA(),'4.1 Network size and usage'!AS92/'Historical population and GDP'!$K89*1000)</f>
        <v>#N/A</v>
      </c>
      <c r="AT92" s="54">
        <f>IF('4.1 Network size and usage'!AT92/'Historical population and GDP'!$K89=0,NA(),'4.1 Network size and usage'!AT92/'Historical population and GDP'!$K89*1000)</f>
        <v>0.56457703927492453</v>
      </c>
      <c r="AU92" s="54" t="e">
        <f>IF('4.1 Network size and usage'!AU92/'Historical population and GDP'!$K89=0,NA(),'4.1 Network size and usage'!AU92/'Historical population and GDP'!$K89*1000)</f>
        <v>#N/A</v>
      </c>
      <c r="AV92" s="54" t="e">
        <f>IF('4.1 Network size and usage'!AV92/'Historical population and GDP'!$K89=0,NA(),'4.1 Network size and usage'!AV92/'Historical population and GDP'!$K89*1000)</f>
        <v>#N/A</v>
      </c>
      <c r="AX92" s="3"/>
    </row>
    <row r="93" spans="1:50">
      <c r="A93" s="4">
        <f t="shared" si="1"/>
        <v>1955</v>
      </c>
      <c r="B93" s="54">
        <f>IF('4.1 Network size and usage'!B93/'Historical population and GDP'!$K90=0,NA(),'4.1 Network size and usage'!B93/'Historical population and GDP'!$K90*1000)</f>
        <v>7.7195983739837395</v>
      </c>
      <c r="C93" s="54">
        <f>IF('4.1 Network size and usage'!C93/'Historical population and GDP'!$K90=0,NA(),'4.1 Network size and usage'!C93/'Historical population and GDP'!$K90*1000)</f>
        <v>28.924704693274204</v>
      </c>
      <c r="D93" s="54">
        <f>IF('4.1 Network size and usage'!D93/'Historical population and GDP'!$K90=0,NA(),'4.1 Network size and usage'!D93/'Historical population and GDP'!$K90*1000)</f>
        <v>5.0745356799704355</v>
      </c>
      <c r="E93" s="54">
        <f>IF('4.1 Network size and usage'!E93/'Historical population and GDP'!$K90=0,NA(),'4.1 Network size and usage'!E93/'Historical population and GDP'!$K90*1000)</f>
        <v>107.46973725055432</v>
      </c>
      <c r="F93" s="54">
        <f>IF('4.1 Network size and usage'!F93/'Historical population and GDP'!$K90=0,NA(),'4.1 Network size and usage'!F93/'Historical population and GDP'!$K90*1000)</f>
        <v>9.4985851718403556</v>
      </c>
      <c r="G93" s="54">
        <f>IF('4.1 Network size and usage'!G93/'Historical population and GDP'!$K90=0,NA(),'4.1 Network size and usage'!G93/'Historical population and GDP'!$K90*1000)</f>
        <v>4.1898080252810477</v>
      </c>
      <c r="H93" s="56">
        <f>IF('4.1 Network size and usage'!H93/'Historical population and GDP'!$K90=0,NA(),'4.1 Network size and usage'!H93/'Historical population and GDP'!$K90*1000)</f>
        <v>8.2518819290465627E-3</v>
      </c>
      <c r="I93" s="54">
        <f>IF('4.1 Network size and usage'!I93/'Historical population and GDP'!$K90=0,NA(),'4.1 Network size and usage'!I93/'Historical population and GDP'!$K90*1000)</f>
        <v>288.68763858093126</v>
      </c>
      <c r="J93" s="5">
        <f>IF('4.1 Network size and usage'!J93/'Historical population and GDP'!$K90=0,NA(),'4.1 Network size and usage'!J93/'Historical population and GDP'!$K90*1000000000)</f>
        <v>2864.0059127864006</v>
      </c>
      <c r="K93" s="5">
        <f>IF('4.1 Network size and usage'!K93/'Historical population and GDP'!$K90=0,NA(),'4.1 Network size and usage'!K93/'Historical population and GDP'!$K90*1000000)</f>
        <v>388.51410567645024</v>
      </c>
      <c r="L93" s="54">
        <f>IF('4.1 Network size and usage'!L93/'Historical population and GDP'!$K90=0,NA(),'4.1 Network size and usage'!L93/'Historical population and GDP'!$K90*1000)</f>
        <v>2.593767211751663</v>
      </c>
      <c r="M93" s="54" t="e">
        <f>IF('4.1 Network size and usage'!M93/'Historical population and GDP'!$K90=0,NA(),'4.1 Network size and usage'!M93/'Historical population and GDP'!$K90*1000)</f>
        <v>#N/A</v>
      </c>
      <c r="N93" s="54">
        <f>IF('4.1 Network size and usage'!N93/'Historical population and GDP'!$K90=0,NA(),'4.1 Network size and usage'!N93/'Historical population and GDP'!$K90*1000)</f>
        <v>0.39939024390243905</v>
      </c>
      <c r="O93" s="54" t="e">
        <f>IF('4.1 Network size and usage'!O93/'Historical population and GDP'!$K90=0,NA(),'4.1 Network size and usage'!O93/'Historical population and GDP'!$K90*1000)</f>
        <v>#N/A</v>
      </c>
      <c r="P93" s="54">
        <f>IF('4.1 Network size and usage'!P93/'Historical population and GDP'!$K90=0,NA(),'4.1 Network size and usage'!P93/'Historical population and GDP'!$K90*1000)</f>
        <v>37.671378418329638</v>
      </c>
      <c r="Q93" s="54" t="e">
        <f>IF('4.1 Network size and usage'!Q93/'Historical population and GDP'!$K90=0,NA(),'4.1 Network size and usage'!Q93/'Historical population and GDP'!$K90*1000)</f>
        <v>#N/A</v>
      </c>
      <c r="R93" s="55" t="e">
        <f>IF('4.1 Network size and usage'!R93=0,NA(),'5.4 Water and waste'!AB93)</f>
        <v>#N/A</v>
      </c>
      <c r="S93" s="55" t="e">
        <f>IF('4.1 Network size and usage'!S93=0,NA(),'5.4 Water and waste'!AC93)</f>
        <v>#N/A</v>
      </c>
      <c r="T93" s="54" t="e">
        <f>IF('4.1 Network size and usage'!T93/'Historical population and GDP'!$K90=0,NA(),'4.1 Network size and usage'!T93/'Historical population and GDP'!$K90*1000)</f>
        <v>#N/A</v>
      </c>
      <c r="U93" s="54">
        <f>IF('4.1 Network size and usage'!U93/'Historical population and GDP'!$K90=0,NA(),'4.1 Network size and usage'!U93/'Historical population and GDP'!$K90*1000)</f>
        <v>229.25582039911308</v>
      </c>
      <c r="V93" s="54" t="e">
        <f>IF('4.1 Network size and usage'!V93/'Historical population and GDP'!$K90=0,NA(),'4.1 Network size and usage'!V93/'Historical population and GDP'!$K90*1000)</f>
        <v>#N/A</v>
      </c>
      <c r="W93" s="54">
        <f>IF('4.1 Network size and usage'!W93/'Historical population and GDP'!$K90=0,NA(),'4.1 Network size and usage'!W93/'Historical population and GDP'!$K90*1000)</f>
        <v>15.402808573540282</v>
      </c>
      <c r="X93" s="54" t="e">
        <f>IF('4.1 Network size and usage'!X93/'Historical population and GDP'!$K90=0,NA(),'4.1 Network size and usage'!X93/'Historical population and GDP'!$K90*1000)</f>
        <v>#N/A</v>
      </c>
      <c r="Y93" s="54" t="e">
        <f>IF('4.1 Network size and usage'!Y93/'Historical population and GDP'!$K90=0,NA(),'4.1 Network size and usage'!Y93/'Historical population and GDP'!$K90*1000)</f>
        <v>#N/A</v>
      </c>
      <c r="Z93" s="54" t="e">
        <f>IF('4.1 Network size and usage'!Z93/'Historical population and GDP'!$K90=0,NA(),'4.1 Network size and usage'!Z93/'Historical population and GDP'!$K90*1000)</f>
        <v>#N/A</v>
      </c>
      <c r="AA93" s="54" t="e">
        <f>IF('4.1 Network size and usage'!AA93/'Historical population and GDP'!$K90=0,NA(),'4.1 Network size and usage'!AA93/'Historical population and GDP'!$K90*1000)</f>
        <v>#N/A</v>
      </c>
      <c r="AB93" s="54" t="e">
        <f>IF('4.1 Network size and usage'!AB93/'Historical population and GDP'!$K90=0,NA(),'4.1 Network size and usage'!AB93/'Historical population and GDP'!$K90*1000)</f>
        <v>#N/A</v>
      </c>
      <c r="AC93" s="54" t="e">
        <f>IF('4.1 Network size and usage'!AC93/'Historical population and GDP'!$K90=0,NA(),'4.1 Network size and usage'!AC93/'Historical population and GDP'!$K90*1000)</f>
        <v>#N/A</v>
      </c>
      <c r="AD93" s="54">
        <f>IF('4.1 Network size and usage'!AD93/'Historical population and GDP'!$K90=0,NA(),'4.1 Network size and usage'!AD93/'Historical population and GDP'!$K90*1000)</f>
        <v>6.721175166297118</v>
      </c>
      <c r="AE93" s="54" t="e">
        <f>IF('4.1 Network size and usage'!AE93/'Historical population and GDP'!$K90=0,NA(),'4.1 Network size and usage'!AE93/'Historical population and GDP'!$K90*1000)</f>
        <v>#N/A</v>
      </c>
      <c r="AF93" s="54" t="e">
        <f>IF('4.1 Network size and usage'!AF93/'Historical population and GDP'!$K90=0,NA(),'4.1 Network size and usage'!AF93/'Historical population and GDP'!$K90*1000)</f>
        <v>#N/A</v>
      </c>
      <c r="AG93" s="54">
        <f>IF('4.1 Network size and usage'!AG93/'Historical population and GDP'!$K90=0,NA(),'4.1 Network size and usage'!AG93/'Historical population and GDP'!$K90*1000)</f>
        <v>7.7965631929046557</v>
      </c>
      <c r="AH93" s="54" t="e">
        <f>IF('4.1 Network size and usage'!AH93/'Historical population and GDP'!$K90=0,NA(),'4.1 Network size and usage'!AH93/'Historical population and GDP'!$K90*1000)</f>
        <v>#N/A</v>
      </c>
      <c r="AI93" s="54" t="e">
        <f>IF('4.1 Network size and usage'!AI93/'Historical population and GDP'!$K90=0,NA(),'4.1 Network size and usage'!AI93/'Historical population and GDP'!$K90*1000)</f>
        <v>#N/A</v>
      </c>
      <c r="AJ93" s="54" t="e">
        <f>IF('4.1 Network size and usage'!AJ93/'Historical population and GDP'!$K90=0,NA(),'4.1 Network size and usage'!AJ93/'Historical population and GDP'!$K90*1000)</f>
        <v>#N/A</v>
      </c>
      <c r="AK93" s="54">
        <f>IF('4.1 Network size and usage'!AK93/'Historical population and GDP'!$K90=0,NA(),'4.1 Network size and usage'!AK93/'Historical population and GDP'!$K90*1000)</f>
        <v>176.22320768662232</v>
      </c>
      <c r="AL93" s="54">
        <f>IF('4.1 Network size and usage'!AL93/'Historical population and GDP'!$K90=0,NA(),'4.1 Network size and usage'!AL93/'Historical population and GDP'!$K90*1000)</f>
        <v>37.368348115299334</v>
      </c>
      <c r="AM93" s="54">
        <f>IF('4.1 Network size and usage'!AM93/'Historical population and GDP'!$K90=0,NA(),'4.1 Network size and usage'!AM93/'Historical population and GDP'!$K90*1000)</f>
        <v>6.0873983739837394</v>
      </c>
      <c r="AN93" s="54" t="e">
        <f>IF('4.1 Network size and usage'!AN93/'Historical population and GDP'!$K90=0,NA(),'4.1 Network size and usage'!AN93/'Historical population and GDP'!$K90*1000)</f>
        <v>#N/A</v>
      </c>
      <c r="AO93" s="50">
        <f>IF('4.1 Network size and usage'!AO93/'Historical population and GDP'!$K90=0,NA(),'4.1 Network size and usage'!AO93/'Historical population and GDP'!$K90*1000)</f>
        <v>1.1192719881744273</v>
      </c>
      <c r="AP93" s="50">
        <f>IF('4.1 Network size and usage'!AP93/'Historical population and GDP'!$K90=0,NA(),'4.1 Network size and usage'!AP93/'Historical population and GDP'!$K90*1000)</f>
        <v>0.14504804138950481</v>
      </c>
      <c r="AQ93" s="50">
        <f>IF('4.1 Network size and usage'!AQ93/'Historical population and GDP'!$K90=0,NA(),'4.1 Network size and usage'!AQ93/'Historical population and GDP'!$K90*1000)</f>
        <v>1.2643200295639321</v>
      </c>
      <c r="AR93" s="54">
        <f>IF('4.1 Network size and usage'!AR93/'Historical population and GDP'!$K90=0,NA(),'4.1 Network size and usage'!AR93/'Historical population and GDP'!$K90*1000)</f>
        <v>16.167775314116778</v>
      </c>
      <c r="AS93" s="54" t="e">
        <f>IF('4.1 Network size and usage'!AS93/'Historical population and GDP'!$K90=0,NA(),'4.1 Network size and usage'!AS93/'Historical population and GDP'!$K90*1000)</f>
        <v>#N/A</v>
      </c>
      <c r="AT93" s="54">
        <f>IF('4.1 Network size and usage'!AT93/'Historical population and GDP'!$K90=0,NA(),'4.1 Network size and usage'!AT93/'Historical population and GDP'!$K90*1000)</f>
        <v>0.51644493717664441</v>
      </c>
      <c r="AU93" s="54" t="e">
        <f>IF('4.1 Network size and usage'!AU93/'Historical population and GDP'!$K90=0,NA(),'4.1 Network size and usage'!AU93/'Historical population and GDP'!$K90*1000)</f>
        <v>#N/A</v>
      </c>
      <c r="AV93" s="54" t="e">
        <f>IF('4.1 Network size and usage'!AV93/'Historical population and GDP'!$K90=0,NA(),'4.1 Network size and usage'!AV93/'Historical population and GDP'!$K90*1000)</f>
        <v>#N/A</v>
      </c>
      <c r="AX93" s="3"/>
    </row>
    <row r="94" spans="1:50">
      <c r="A94" s="4">
        <f t="shared" si="1"/>
        <v>1956</v>
      </c>
      <c r="B94" s="54">
        <f>IF('4.1 Network size and usage'!B94/'Historical population and GDP'!$K91=0,NA(),'4.1 Network size and usage'!B94/'Historical population and GDP'!$K91*1000)</f>
        <v>8.1377589806264705</v>
      </c>
      <c r="C94" s="54">
        <f>IF('4.1 Network size and usage'!C94/'Historical population and GDP'!$K91=0,NA(),'4.1 Network size and usage'!C94/'Historical population and GDP'!$K91*1000)</f>
        <v>27.992987588267248</v>
      </c>
      <c r="D94" s="54">
        <f>IF('4.1 Network size and usage'!D94/'Historical population and GDP'!$K91=0,NA(),'4.1 Network size and usage'!D94/'Historical population and GDP'!$K91*1000)</f>
        <v>4.7999009867825455</v>
      </c>
      <c r="E94" s="54">
        <f>IF('4.1 Network size and usage'!E94/'Historical population and GDP'!$K91=0,NA(),'4.1 Network size and usage'!E94/'Historical population and GDP'!$K91*1000)</f>
        <v>106.07459424225965</v>
      </c>
      <c r="F94" s="54">
        <f>IF('4.1 Network size and usage'!F94/'Historical population and GDP'!$K91=0,NA(),'4.1 Network size and usage'!F94/'Historical population and GDP'!$K91*1000)</f>
        <v>9.3004000452652562</v>
      </c>
      <c r="G94" s="54">
        <f>IF('4.1 Network size and usage'!G94/'Historical population and GDP'!$K91=0,NA(),'4.1 Network size and usage'!G94/'Historical population and GDP'!$K91*1000)</f>
        <v>4.2433360312579573</v>
      </c>
      <c r="H94" s="56">
        <f>IF('4.1 Network size and usage'!H94/'Historical population and GDP'!$K91=0,NA(),'4.1 Network size and usage'!H94/'Historical population and GDP'!$K91*1000)</f>
        <v>1.8503184863298931E-2</v>
      </c>
      <c r="I94" s="54">
        <f>IF('4.1 Network size and usage'!I94/'Historical population and GDP'!$K91=0,NA(),'4.1 Network size and usage'!I94/'Historical population and GDP'!$K91*1000)</f>
        <v>306.59152634437805</v>
      </c>
      <c r="J94" s="5">
        <f>IF('4.1 Network size and usage'!J94/'Historical population and GDP'!$K91=0,NA(),'4.1 Network size and usage'!J94/'Historical population and GDP'!$K91*1000000000)</f>
        <v>2987.5067897881586</v>
      </c>
      <c r="K94" s="5">
        <f>IF('4.1 Network size and usage'!K94/'Historical population and GDP'!$K91=0,NA(),'4.1 Network size and usage'!K94/'Historical population and GDP'!$K91*1000000)</f>
        <v>413.01438683650616</v>
      </c>
      <c r="L94" s="54">
        <f>IF('4.1 Network size and usage'!L94/'Historical population and GDP'!$K91=0,NA(),'4.1 Network size and usage'!L94/'Historical population and GDP'!$K91*1000)</f>
        <v>2.4928306536302731</v>
      </c>
      <c r="M94" s="54" t="e">
        <f>IF('4.1 Network size and usage'!M94/'Historical population and GDP'!$K91=0,NA(),'4.1 Network size and usage'!M94/'Historical population and GDP'!$K91*1000)</f>
        <v>#N/A</v>
      </c>
      <c r="N94" s="54">
        <f>IF('4.1 Network size and usage'!N94/'Historical population and GDP'!$K91=0,NA(),'4.1 Network size and usage'!N94/'Historical population and GDP'!$K91*1000)</f>
        <v>0.42558392178164045</v>
      </c>
      <c r="O94" s="54" t="e">
        <f>IF('4.1 Network size and usage'!O94/'Historical population and GDP'!$K91=0,NA(),'4.1 Network size and usage'!O94/'Historical population and GDP'!$K91*1000)</f>
        <v>#N/A</v>
      </c>
      <c r="P94" s="54">
        <f>IF('4.1 Network size and usage'!P94/'Historical population and GDP'!$K91=0,NA(),'4.1 Network size and usage'!P94/'Historical population and GDP'!$K91*1000)</f>
        <v>38.779196089082021</v>
      </c>
      <c r="Q94" s="54" t="e">
        <f>IF('4.1 Network size and usage'!Q94/'Historical population and GDP'!$K91=0,NA(),'4.1 Network size and usage'!Q94/'Historical population and GDP'!$K91*1000)</f>
        <v>#N/A</v>
      </c>
      <c r="R94" s="55">
        <f>IF('4.1 Network size and usage'!R94=0,NA(),'5.4 Water and waste'!AB94)</f>
        <v>0.81021986094386711</v>
      </c>
      <c r="S94" s="55">
        <f>IF('4.1 Network size and usage'!S94=0,NA(),'5.4 Water and waste'!AC94)</f>
        <v>0.86024836393342408</v>
      </c>
      <c r="T94" s="54" t="e">
        <f>IF('4.1 Network size and usage'!T94/'Historical population and GDP'!$K91=0,NA(),'4.1 Network size and usage'!T94/'Historical population and GDP'!$K91*1000)</f>
        <v>#N/A</v>
      </c>
      <c r="U94" s="54">
        <f>IF('4.1 Network size and usage'!U94/'Historical population and GDP'!$K91=0,NA(),'4.1 Network size and usage'!U94/'Historical population and GDP'!$K91*1000)</f>
        <v>241.94323737099401</v>
      </c>
      <c r="V94" s="54" t="e">
        <f>IF('4.1 Network size and usage'!V94/'Historical population and GDP'!$K91=0,NA(),'4.1 Network size and usage'!V94/'Historical population and GDP'!$K91*1000)</f>
        <v>#N/A</v>
      </c>
      <c r="W94" s="54">
        <f>IF('4.1 Network size and usage'!W94/'Historical population and GDP'!$K91=0,NA(),'4.1 Network size and usage'!W94/'Historical population and GDP'!$K91*1000)</f>
        <v>15.327720441788882</v>
      </c>
      <c r="X94" s="54" t="e">
        <f>IF('4.1 Network size and usage'!X94/'Historical population and GDP'!$K91=0,NA(),'4.1 Network size and usage'!X94/'Historical population and GDP'!$K91*1000)</f>
        <v>#N/A</v>
      </c>
      <c r="Y94" s="54" t="e">
        <f>IF('4.1 Network size and usage'!Y94/'Historical population and GDP'!$K91=0,NA(),'4.1 Network size and usage'!Y94/'Historical population and GDP'!$K91*1000)</f>
        <v>#N/A</v>
      </c>
      <c r="Z94" s="54" t="e">
        <f>IF('4.1 Network size and usage'!Z94/'Historical population and GDP'!$K91=0,NA(),'4.1 Network size and usage'!Z94/'Historical population and GDP'!$K91*1000)</f>
        <v>#N/A</v>
      </c>
      <c r="AA94" s="54" t="e">
        <f>IF('4.1 Network size and usage'!AA94/'Historical population and GDP'!$K91=0,NA(),'4.1 Network size and usage'!AA94/'Historical population and GDP'!$K91*1000)</f>
        <v>#N/A</v>
      </c>
      <c r="AB94" s="54" t="e">
        <f>IF('4.1 Network size and usage'!AB94/'Historical population and GDP'!$K91=0,NA(),'4.1 Network size and usage'!AB94/'Historical population and GDP'!$K91*1000)</f>
        <v>#N/A</v>
      </c>
      <c r="AC94" s="54" t="e">
        <f>IF('4.1 Network size and usage'!AC94/'Historical population and GDP'!$K91=0,NA(),'4.1 Network size and usage'!AC94/'Historical population and GDP'!$K91*1000)</f>
        <v>#N/A</v>
      </c>
      <c r="AD94" s="54">
        <f>IF('4.1 Network size and usage'!AD94/'Historical population and GDP'!$K91=0,NA(),'4.1 Network size and usage'!AD94/'Historical population and GDP'!$K91*1000)</f>
        <v>6.7834510229947496</v>
      </c>
      <c r="AE94" s="54" t="e">
        <f>IF('4.1 Network size and usage'!AE94/'Historical population and GDP'!$K91=0,NA(),'4.1 Network size and usage'!AE94/'Historical population and GDP'!$K91*1000)</f>
        <v>#N/A</v>
      </c>
      <c r="AF94" s="54" t="e">
        <f>IF('4.1 Network size and usage'!AF94/'Historical population and GDP'!$K91=0,NA(),'4.1 Network size and usage'!AF94/'Historical population and GDP'!$K91*1000)</f>
        <v>#N/A</v>
      </c>
      <c r="AG94" s="54">
        <f>IF('4.1 Network size and usage'!AG94/'Historical population and GDP'!$K91=0,NA(),'4.1 Network size and usage'!AG94/'Historical population and GDP'!$K91*1000)</f>
        <v>7.8512583740720627</v>
      </c>
      <c r="AH94" s="54" t="e">
        <f>IF('4.1 Network size and usage'!AH94/'Historical population and GDP'!$K91=0,NA(),'4.1 Network size and usage'!AH94/'Historical population and GDP'!$K91*1000)</f>
        <v>#N/A</v>
      </c>
      <c r="AI94" s="54" t="e">
        <f>IF('4.1 Network size and usage'!AI94/'Historical population and GDP'!$K91=0,NA(),'4.1 Network size and usage'!AI94/'Historical population and GDP'!$K91*1000)</f>
        <v>#N/A</v>
      </c>
      <c r="AJ94" s="54" t="e">
        <f>IF('4.1 Network size and usage'!AJ94/'Historical population and GDP'!$K91=0,NA(),'4.1 Network size and usage'!AJ94/'Historical population and GDP'!$K91*1000)</f>
        <v>#N/A</v>
      </c>
      <c r="AK94" s="54">
        <f>IF('4.1 Network size and usage'!AK94/'Historical population and GDP'!$K91=0,NA(),'4.1 Network size and usage'!AK94/'Historical population and GDP'!$K91*1000)</f>
        <v>180.18966141589715</v>
      </c>
      <c r="AL94" s="54">
        <f>IF('4.1 Network size and usage'!AL94/'Historical population and GDP'!$K91=0,NA(),'4.1 Network size and usage'!AL94/'Historical population and GDP'!$K91*1000)</f>
        <v>38.625746876697448</v>
      </c>
      <c r="AM94" s="54">
        <f>IF('4.1 Network size and usage'!AM94/'Historical population and GDP'!$K91=0,NA(),'4.1 Network size and usage'!AM94/'Historical population and GDP'!$K91*1000)</f>
        <v>6.0908926308165849</v>
      </c>
      <c r="AN94" s="54" t="e">
        <f>IF('4.1 Network size and usage'!AN94/'Historical population and GDP'!$K91=0,NA(),'4.1 Network size and usage'!AN94/'Historical population and GDP'!$K91*1000)</f>
        <v>#N/A</v>
      </c>
      <c r="AO94" s="50">
        <f>IF('4.1 Network size and usage'!AO94/'Historical population and GDP'!$K91=0,NA(),'4.1 Network size and usage'!AO94/'Historical population and GDP'!$K91*1000)</f>
        <v>1.1008509867825456</v>
      </c>
      <c r="AP94" s="50">
        <f>IF('4.1 Network size and usage'!AP94/'Historical population and GDP'!$K91=0,NA(),'4.1 Network size and usage'!AP94/'Historical population and GDP'!$K91*1000)</f>
        <v>0.14665942422596415</v>
      </c>
      <c r="AQ94" s="50">
        <f>IF('4.1 Network size and usage'!AQ94/'Historical population and GDP'!$K91=0,NA(),'4.1 Network size and usage'!AQ94/'Historical population and GDP'!$K91*1000)</f>
        <v>1.2475104110085098</v>
      </c>
      <c r="AR94" s="54">
        <f>IF('4.1 Network size and usage'!AR94/'Historical population and GDP'!$K91=0,NA(),'4.1 Network size and usage'!AR94/'Historical population and GDP'!$K91*1000)</f>
        <v>16.159695817490494</v>
      </c>
      <c r="AS94" s="54" t="e">
        <f>IF('4.1 Network size and usage'!AS94/'Historical population and GDP'!$K91=0,NA(),'4.1 Network size and usage'!AS94/'Historical population and GDP'!$K91*1000)</f>
        <v>#N/A</v>
      </c>
      <c r="AT94" s="54">
        <f>IF('4.1 Network size and usage'!AT94/'Historical population and GDP'!$K91=0,NA(),'4.1 Network size and usage'!AT94/'Historical population and GDP'!$K91*1000)</f>
        <v>0.61651276480173811</v>
      </c>
      <c r="AU94" s="54" t="e">
        <f>IF('4.1 Network size and usage'!AU94/'Historical population and GDP'!$K91=0,NA(),'4.1 Network size and usage'!AU94/'Historical population and GDP'!$K91*1000)</f>
        <v>#N/A</v>
      </c>
      <c r="AV94" s="54" t="e">
        <f>IF('4.1 Network size and usage'!AV94/'Historical population and GDP'!$K91=0,NA(),'4.1 Network size and usage'!AV94/'Historical population and GDP'!$K91*1000)</f>
        <v>#N/A</v>
      </c>
      <c r="AX94" s="3"/>
    </row>
    <row r="95" spans="1:50">
      <c r="A95" s="4">
        <f t="shared" si="1"/>
        <v>1957</v>
      </c>
      <c r="B95" s="54">
        <f>IF('4.1 Network size and usage'!B95/'Historical population and GDP'!$K92=0,NA(),'4.1 Network size and usage'!B95/'Historical population and GDP'!$K92*1000)</f>
        <v>8.6078495757468616</v>
      </c>
      <c r="C95" s="54">
        <f>IF('4.1 Network size and usage'!C95/'Historical population and GDP'!$K92=0,NA(),'4.1 Network size and usage'!C95/'Historical population and GDP'!$K92*1000)</f>
        <v>26.670607212303342</v>
      </c>
      <c r="D95" s="54">
        <f>IF('4.1 Network size and usage'!D95/'Historical population and GDP'!$K92=0,NA(),'4.1 Network size and usage'!D95/'Historical population and GDP'!$K92*1000)</f>
        <v>4.6108145748630021</v>
      </c>
      <c r="E95" s="54">
        <f>IF('4.1 Network size and usage'!E95/'Historical population and GDP'!$K92=0,NA(),'4.1 Network size and usage'!E95/'Historical population and GDP'!$K92*1000)</f>
        <v>104.28718260562135</v>
      </c>
      <c r="F95" s="54">
        <f>IF('4.1 Network size and usage'!F95/'Historical population and GDP'!$K92=0,NA(),'4.1 Network size and usage'!F95/'Historical population and GDP'!$K92*1000)</f>
        <v>9.3083975251900295</v>
      </c>
      <c r="G95" s="54">
        <f>IF('4.1 Network size and usage'!G95/'Historical population and GDP'!$K92=0,NA(),'4.1 Network size and usage'!G95/'Historical population and GDP'!$K92*1000)</f>
        <v>4.3596721853176712</v>
      </c>
      <c r="H95" s="56">
        <f>IF('4.1 Network size and usage'!H95/'Historical population and GDP'!$K92=0,NA(),'4.1 Network size and usage'!H95/'Historical population and GDP'!$K92*1000)</f>
        <v>1.8064891285133462E-2</v>
      </c>
      <c r="I95" s="54">
        <f>IF('4.1 Network size and usage'!I95/'Historical population and GDP'!$K92=0,NA(),'4.1 Network size and usage'!I95/'Historical population and GDP'!$K92*1000)</f>
        <v>324.22485416298389</v>
      </c>
      <c r="J95" s="5">
        <f>IF('4.1 Network size and usage'!J95/'Historical population and GDP'!$K92=0,NA(),'4.1 Network size and usage'!J95/'Historical population and GDP'!$K92*1000000000)</f>
        <v>3005.1263920806082</v>
      </c>
      <c r="K95" s="5">
        <f>IF('4.1 Network size and usage'!K95/'Historical population and GDP'!$K92=0,NA(),'4.1 Network size and usage'!K95/'Historical population and GDP'!$K92*1000000)</f>
        <v>415.88860141096313</v>
      </c>
      <c r="L95" s="54">
        <f>IF('4.1 Network size and usage'!L95/'Historical population and GDP'!$K92=0,NA(),'4.1 Network size and usage'!L95/'Historical population and GDP'!$K92*1000)</f>
        <v>2.4309369453774088</v>
      </c>
      <c r="M95" s="54" t="e">
        <f>IF('4.1 Network size and usage'!M95/'Historical population and GDP'!$K92=0,NA(),'4.1 Network size and usage'!M95/'Historical population and GDP'!$K92*1000)</f>
        <v>#N/A</v>
      </c>
      <c r="N95" s="54">
        <f>IF('4.1 Network size and usage'!N95/'Historical population and GDP'!$K92=0,NA(),'4.1 Network size and usage'!N95/'Historical population and GDP'!$K92*1000)</f>
        <v>0.53261445996111012</v>
      </c>
      <c r="O95" s="54" t="e">
        <f>IF('4.1 Network size and usage'!O95/'Historical population and GDP'!$K92=0,NA(),'4.1 Network size and usage'!O95/'Historical population and GDP'!$K92*1000)</f>
        <v>#N/A</v>
      </c>
      <c r="P95" s="54">
        <f>IF('4.1 Network size and usage'!P95/'Historical population and GDP'!$K92=0,NA(),'4.1 Network size and usage'!P95/'Historical population and GDP'!$K92*1000)</f>
        <v>39.818366625419834</v>
      </c>
      <c r="Q95" s="54" t="e">
        <f>IF('4.1 Network size and usage'!Q95/'Historical population and GDP'!$K92=0,NA(),'4.1 Network size and usage'!Q95/'Historical population and GDP'!$K92*1000)</f>
        <v>#N/A</v>
      </c>
      <c r="R95" s="55" t="e">
        <f>IF('4.1 Network size and usage'!R95=0,NA(),'5.4 Water and waste'!AB95)</f>
        <v>#N/A</v>
      </c>
      <c r="S95" s="55" t="e">
        <f>IF('4.1 Network size and usage'!S95=0,NA(),'5.4 Water and waste'!AC95)</f>
        <v>#N/A</v>
      </c>
      <c r="T95" s="54" t="e">
        <f>IF('4.1 Network size and usage'!T95/'Historical population and GDP'!$K92=0,NA(),'4.1 Network size and usage'!T95/'Historical population and GDP'!$K92*1000)</f>
        <v>#N/A</v>
      </c>
      <c r="U95" s="54">
        <f>IF('4.1 Network size and usage'!U95/'Historical population and GDP'!$K92=0,NA(),'4.1 Network size and usage'!U95/'Historical population and GDP'!$K92*1000)</f>
        <v>251.16625419833832</v>
      </c>
      <c r="V95" s="54" t="e">
        <f>IF('4.1 Network size and usage'!V95/'Historical population and GDP'!$K92=0,NA(),'4.1 Network size and usage'!V95/'Historical population and GDP'!$K92*1000)</f>
        <v>#N/A</v>
      </c>
      <c r="W95" s="54">
        <f>IF('4.1 Network size and usage'!W95/'Historical population and GDP'!$K92=0,NA(),'4.1 Network size and usage'!W95/'Historical population and GDP'!$K92*1000)</f>
        <v>15.613399328265865</v>
      </c>
      <c r="X95" s="54" t="e">
        <f>IF('4.1 Network size and usage'!X95/'Historical population and GDP'!$K92=0,NA(),'4.1 Network size and usage'!X95/'Historical population and GDP'!$K92*1000)</f>
        <v>#N/A</v>
      </c>
      <c r="Y95" s="54" t="e">
        <f>IF('4.1 Network size and usage'!Y95/'Historical population and GDP'!$K92=0,NA(),'4.1 Network size and usage'!Y95/'Historical population and GDP'!$K92*1000)</f>
        <v>#N/A</v>
      </c>
      <c r="Z95" s="54" t="e">
        <f>IF('4.1 Network size and usage'!Z95/'Historical population and GDP'!$K92=0,NA(),'4.1 Network size and usage'!Z95/'Historical population and GDP'!$K92*1000)</f>
        <v>#N/A</v>
      </c>
      <c r="AA95" s="54" t="e">
        <f>IF('4.1 Network size and usage'!AA95/'Historical population and GDP'!$K92=0,NA(),'4.1 Network size and usage'!AA95/'Historical population and GDP'!$K92*1000)</f>
        <v>#N/A</v>
      </c>
      <c r="AB95" s="54" t="e">
        <f>IF('4.1 Network size and usage'!AB95/'Historical population and GDP'!$K92=0,NA(),'4.1 Network size and usage'!AB95/'Historical population and GDP'!$K92*1000)</f>
        <v>#N/A</v>
      </c>
      <c r="AC95" s="54" t="e">
        <f>IF('4.1 Network size and usage'!AC95/'Historical population and GDP'!$K92=0,NA(),'4.1 Network size and usage'!AC95/'Historical population and GDP'!$K92*1000)</f>
        <v>#N/A</v>
      </c>
      <c r="AD95" s="54">
        <f>IF('4.1 Network size and usage'!AD95/'Historical population and GDP'!$K92=0,NA(),'4.1 Network size and usage'!AD95/'Historical population and GDP'!$K92*1000)</f>
        <v>6.6227682517235289</v>
      </c>
      <c r="AE95" s="54" t="e">
        <f>IF('4.1 Network size and usage'!AE95/'Historical population and GDP'!$K92=0,NA(),'4.1 Network size and usage'!AE95/'Historical population and GDP'!$K92*1000)</f>
        <v>#N/A</v>
      </c>
      <c r="AF95" s="54" t="e">
        <f>IF('4.1 Network size and usage'!AF95/'Historical population and GDP'!$K92=0,NA(),'4.1 Network size and usage'!AF95/'Historical population and GDP'!$K92*1000)</f>
        <v>#N/A</v>
      </c>
      <c r="AG95" s="54">
        <f>IF('4.1 Network size and usage'!AG95/'Historical population and GDP'!$K92=0,NA(),'4.1 Network size and usage'!AG95/'Historical population and GDP'!$K92*1000)</f>
        <v>7.6944493547816863</v>
      </c>
      <c r="AH95" s="54" t="e">
        <f>IF('4.1 Network size and usage'!AH95/'Historical population and GDP'!$K92=0,NA(),'4.1 Network size and usage'!AH95/'Historical population and GDP'!$K92*1000)</f>
        <v>#N/A</v>
      </c>
      <c r="AI95" s="54" t="e">
        <f>IF('4.1 Network size and usage'!AI95/'Historical population and GDP'!$K92=0,NA(),'4.1 Network size and usage'!AI95/'Historical population and GDP'!$K92*1000)</f>
        <v>#N/A</v>
      </c>
      <c r="AJ95" s="54" t="e">
        <f>IF('4.1 Network size and usage'!AJ95/'Historical population and GDP'!$K92=0,NA(),'4.1 Network size and usage'!AJ95/'Historical population and GDP'!$K92*1000)</f>
        <v>#N/A</v>
      </c>
      <c r="AK95" s="54">
        <f>IF('4.1 Network size and usage'!AK95/'Historical population and GDP'!$K92=0,NA(),'4.1 Network size and usage'!AK95/'Historical population and GDP'!$K92*1000)</f>
        <v>182.01697012550821</v>
      </c>
      <c r="AL95" s="54">
        <f>IF('4.1 Network size and usage'!AL95/'Historical population and GDP'!$K92=0,NA(),'4.1 Network size and usage'!AL95/'Historical population and GDP'!$K92*1000)</f>
        <v>39.419303517765599</v>
      </c>
      <c r="AM95" s="54">
        <f>IF('4.1 Network size and usage'!AM95/'Historical population and GDP'!$K92=0,NA(),'4.1 Network size and usage'!AM95/'Historical population and GDP'!$K92*1000)</f>
        <v>6.3006010252784161</v>
      </c>
      <c r="AN95" s="54" t="e">
        <f>IF('4.1 Network size and usage'!AN95/'Historical population and GDP'!$K92=0,NA(),'4.1 Network size and usage'!AN95/'Historical population and GDP'!$K92*1000)</f>
        <v>#N/A</v>
      </c>
      <c r="AO95" s="50">
        <f>IF('4.1 Network size and usage'!AO95/'Historical population and GDP'!$K92=0,NA(),'4.1 Network size and usage'!AO95/'Historical population and GDP'!$K92*1000)</f>
        <v>1.0814035707972423</v>
      </c>
      <c r="AP95" s="50">
        <f>IF('4.1 Network size and usage'!AP95/'Historical population and GDP'!$K92=0,NA(),'4.1 Network size and usage'!AP95/'Historical population and GDP'!$K92*1000)</f>
        <v>0.14804666784514761</v>
      </c>
      <c r="AQ95" s="50">
        <f>IF('4.1 Network size and usage'!AQ95/'Historical population and GDP'!$K92=0,NA(),'4.1 Network size and usage'!AQ95/'Historical population and GDP'!$K92*1000)</f>
        <v>1.22945023864239</v>
      </c>
      <c r="AR95" s="54">
        <f>IF('4.1 Network size and usage'!AR95/'Historical population and GDP'!$K92=0,NA(),'4.1 Network size and usage'!AR95/'Historical population and GDP'!$K92*1000)</f>
        <v>16.307229980555064</v>
      </c>
      <c r="AS95" s="54" t="e">
        <f>IF('4.1 Network size and usage'!AS95/'Historical population and GDP'!$K92=0,NA(),'4.1 Network size and usage'!AS95/'Historical population and GDP'!$K92*1000)</f>
        <v>#N/A</v>
      </c>
      <c r="AT95" s="54">
        <f>IF('4.1 Network size and usage'!AT95/'Historical population and GDP'!$K92=0,NA(),'4.1 Network size and usage'!AT95/'Historical population and GDP'!$K92*1000)</f>
        <v>0.65140533851864946</v>
      </c>
      <c r="AU95" s="54" t="e">
        <f>IF('4.1 Network size and usage'!AU95/'Historical population and GDP'!$K92=0,NA(),'4.1 Network size and usage'!AU95/'Historical population and GDP'!$K92*1000)</f>
        <v>#N/A</v>
      </c>
      <c r="AV95" s="54" t="e">
        <f>IF('4.1 Network size and usage'!AV95/'Historical population and GDP'!$K92=0,NA(),'4.1 Network size and usage'!AV95/'Historical population and GDP'!$K92*1000)</f>
        <v>#N/A</v>
      </c>
      <c r="AX95" s="3"/>
    </row>
    <row r="96" spans="1:50">
      <c r="A96" s="4">
        <f t="shared" si="1"/>
        <v>1958</v>
      </c>
      <c r="B96" s="54">
        <f>IF('4.1 Network size and usage'!B96/'Historical population and GDP'!$K93=0,NA(),'4.1 Network size and usage'!B96/'Historical population and GDP'!$K93*1000)</f>
        <v>9.1515577720207251</v>
      </c>
      <c r="C96" s="54">
        <f>IF('4.1 Network size and usage'!C96/'Historical population and GDP'!$K93=0,NA(),'4.1 Network size and usage'!C96/'Historical population and GDP'!$K93*1000)</f>
        <v>25.624361761658029</v>
      </c>
      <c r="D96" s="54">
        <f>IF('4.1 Network size and usage'!D96/'Historical population and GDP'!$K93=0,NA(),'4.1 Network size and usage'!D96/'Historical population and GDP'!$K93*1000)</f>
        <v>4.3277070466321241</v>
      </c>
      <c r="E96" s="54">
        <f>IF('4.1 Network size and usage'!E96/'Historical population and GDP'!$K93=0,NA(),'4.1 Network size and usage'!E96/'Historical population and GDP'!$K93*1000)</f>
        <v>103.72504559585492</v>
      </c>
      <c r="F96" s="54">
        <f>IF('4.1 Network size and usage'!F96/'Historical population and GDP'!$K93=0,NA(),'4.1 Network size and usage'!F96/'Historical population and GDP'!$K93*1000)</f>
        <v>9.0959674438687408</v>
      </c>
      <c r="G96" s="54">
        <f>IF('4.1 Network size and usage'!G96/'Historical population and GDP'!$K93=0,NA(),'4.1 Network size and usage'!G96/'Historical population and GDP'!$K93*1000)</f>
        <v>4.4402841558507005</v>
      </c>
      <c r="H96" s="56">
        <f>IF('4.1 Network size and usage'!H96/'Historical population and GDP'!$K93=0,NA(),'4.1 Network size and usage'!H96/'Historical population and GDP'!$K93*1000)</f>
        <v>2.0846373056994816E-2</v>
      </c>
      <c r="I96" s="54">
        <f>IF('4.1 Network size and usage'!I96/'Historical population and GDP'!$K93=0,NA(),'4.1 Network size and usage'!I96/'Historical population and GDP'!$K93*1000)</f>
        <v>335.11528497409324</v>
      </c>
      <c r="J96" s="5">
        <f>IF('4.1 Network size and usage'!J96/'Historical population and GDP'!$K93=0,NA(),'4.1 Network size and usage'!J96/'Historical population and GDP'!$K93*1000000000)</f>
        <v>3065.630397236615</v>
      </c>
      <c r="K96" s="5">
        <f>IF('4.1 Network size and usage'!K96/'Historical population and GDP'!$K93=0,NA(),'4.1 Network size and usage'!K96/'Historical population and GDP'!$K93*1000000)</f>
        <v>425.96510270535958</v>
      </c>
      <c r="L96" s="54">
        <f>IF('4.1 Network size and usage'!L96/'Historical population and GDP'!$K93=0,NA(),'4.1 Network size and usage'!L96/'Historical population and GDP'!$K93*1000)</f>
        <v>2.4084509671848013</v>
      </c>
      <c r="M96" s="54" t="e">
        <f>IF('4.1 Network size and usage'!M96/'Historical population and GDP'!$K93=0,NA(),'4.1 Network size and usage'!M96/'Historical population and GDP'!$K93*1000)</f>
        <v>#N/A</v>
      </c>
      <c r="N96" s="54">
        <f>IF('4.1 Network size and usage'!N96/'Historical population and GDP'!$K93=0,NA(),'4.1 Network size and usage'!N96/'Historical population and GDP'!$K93*1000)</f>
        <v>0.51856649395509491</v>
      </c>
      <c r="O96" s="54" t="e">
        <f>IF('4.1 Network size and usage'!O96/'Historical population and GDP'!$K93=0,NA(),'4.1 Network size and usage'!O96/'Historical population and GDP'!$K93*1000)</f>
        <v>#N/A</v>
      </c>
      <c r="P96" s="54">
        <f>IF('4.1 Network size and usage'!P96/'Historical population and GDP'!$K93=0,NA(),'4.1 Network size and usage'!P96/'Historical population and GDP'!$K93*1000)</f>
        <v>40.604922279792746</v>
      </c>
      <c r="Q96" s="54" t="e">
        <f>IF('4.1 Network size and usage'!Q96/'Historical population and GDP'!$K93=0,NA(),'4.1 Network size and usage'!Q96/'Historical population and GDP'!$K93*1000)</f>
        <v>#N/A</v>
      </c>
      <c r="R96" s="55" t="e">
        <f>IF('4.1 Network size and usage'!R96=0,NA(),'5.4 Water and waste'!AB96)</f>
        <v>#N/A</v>
      </c>
      <c r="S96" s="55" t="e">
        <f>IF('4.1 Network size and usage'!S96=0,NA(),'5.4 Water and waste'!AC96)</f>
        <v>#N/A</v>
      </c>
      <c r="T96" s="54" t="e">
        <f>IF('4.1 Network size and usage'!T96/'Historical population and GDP'!$K93=0,NA(),'4.1 Network size and usage'!T96/'Historical population and GDP'!$K93*1000)</f>
        <v>#N/A</v>
      </c>
      <c r="U96" s="54">
        <f>IF('4.1 Network size and usage'!U96/'Historical population and GDP'!$K93=0,NA(),'4.1 Network size and usage'!U96/'Historical population and GDP'!$K93*1000)</f>
        <v>261.3229706390328</v>
      </c>
      <c r="V96" s="54" t="e">
        <f>IF('4.1 Network size and usage'!V96/'Historical population and GDP'!$K93=0,NA(),'4.1 Network size and usage'!V96/'Historical population and GDP'!$K93*1000)</f>
        <v>#N/A</v>
      </c>
      <c r="W96" s="54">
        <f>IF('4.1 Network size and usage'!W96/'Historical population and GDP'!$K93=0,NA(),'4.1 Network size and usage'!W96/'Historical population and GDP'!$K93*1000)</f>
        <v>14.896804835924007</v>
      </c>
      <c r="X96" s="54" t="e">
        <f>IF('4.1 Network size and usage'!X96/'Historical population and GDP'!$K93=0,NA(),'4.1 Network size and usage'!X96/'Historical population and GDP'!$K93*1000)</f>
        <v>#N/A</v>
      </c>
      <c r="Y96" s="54" t="e">
        <f>IF('4.1 Network size and usage'!Y96/'Historical population and GDP'!$K93=0,NA(),'4.1 Network size and usage'!Y96/'Historical population and GDP'!$K93*1000)</f>
        <v>#N/A</v>
      </c>
      <c r="Z96" s="54" t="e">
        <f>IF('4.1 Network size and usage'!Z96/'Historical population and GDP'!$K93=0,NA(),'4.1 Network size and usage'!Z96/'Historical population and GDP'!$K93*1000)</f>
        <v>#N/A</v>
      </c>
      <c r="AA96" s="54" t="e">
        <f>IF('4.1 Network size and usage'!AA96/'Historical population and GDP'!$K93=0,NA(),'4.1 Network size and usage'!AA96/'Historical population and GDP'!$K93*1000)</f>
        <v>#N/A</v>
      </c>
      <c r="AB96" s="54" t="e">
        <f>IF('4.1 Network size and usage'!AB96/'Historical population and GDP'!$K93=0,NA(),'4.1 Network size and usage'!AB96/'Historical population and GDP'!$K93*1000)</f>
        <v>#N/A</v>
      </c>
      <c r="AC96" s="54" t="e">
        <f>IF('4.1 Network size and usage'!AC96/'Historical population and GDP'!$K93=0,NA(),'4.1 Network size and usage'!AC96/'Historical population and GDP'!$K93*1000)</f>
        <v>#N/A</v>
      </c>
      <c r="AD96" s="54">
        <f>IF('4.1 Network size and usage'!AD96/'Historical population and GDP'!$K93=0,NA(),'4.1 Network size and usage'!AD96/'Historical population and GDP'!$K93*1000)</f>
        <v>6.5936960276338512</v>
      </c>
      <c r="AE96" s="54" t="e">
        <f>IF('4.1 Network size and usage'!AE96/'Historical population and GDP'!$K93=0,NA(),'4.1 Network size and usage'!AE96/'Historical population and GDP'!$K93*1000)</f>
        <v>#N/A</v>
      </c>
      <c r="AF96" s="54" t="e">
        <f>IF('4.1 Network size and usage'!AF96/'Historical population and GDP'!$K93=0,NA(),'4.1 Network size and usage'!AF96/'Historical population and GDP'!$K93*1000)</f>
        <v>#N/A</v>
      </c>
      <c r="AG96" s="54">
        <f>IF('4.1 Network size and usage'!AG96/'Historical population and GDP'!$K93=0,NA(),'4.1 Network size and usage'!AG96/'Historical population and GDP'!$K93*1000)</f>
        <v>7.6843696027633852</v>
      </c>
      <c r="AH96" s="54" t="e">
        <f>IF('4.1 Network size and usage'!AH96/'Historical population and GDP'!$K93=0,NA(),'4.1 Network size and usage'!AH96/'Historical population and GDP'!$K93*1000)</f>
        <v>#N/A</v>
      </c>
      <c r="AI96" s="54" t="e">
        <f>IF('4.1 Network size and usage'!AI96/'Historical population and GDP'!$K93=0,NA(),'4.1 Network size and usage'!AI96/'Historical population and GDP'!$K93*1000)</f>
        <v>#N/A</v>
      </c>
      <c r="AJ96" s="54" t="e">
        <f>IF('4.1 Network size and usage'!AJ96/'Historical population and GDP'!$K93=0,NA(),'4.1 Network size and usage'!AJ96/'Historical population and GDP'!$K93*1000)</f>
        <v>#N/A</v>
      </c>
      <c r="AK96" s="54">
        <f>IF('4.1 Network size and usage'!AK96/'Historical population and GDP'!$K93=0,NA(),'4.1 Network size and usage'!AK96/'Historical population and GDP'!$K93*1000)</f>
        <v>185.396804835924</v>
      </c>
      <c r="AL96" s="54">
        <f>IF('4.1 Network size and usage'!AL96/'Historical population and GDP'!$K93=0,NA(),'4.1 Network size and usage'!AL96/'Historical population and GDP'!$K93*1000)</f>
        <v>40.697754749568226</v>
      </c>
      <c r="AM96" s="54">
        <f>IF('4.1 Network size and usage'!AM96/'Historical population and GDP'!$K93=0,NA(),'4.1 Network size and usage'!AM96/'Historical population and GDP'!$K93*1000)</f>
        <v>6.7733160621761659</v>
      </c>
      <c r="AN96" s="54" t="e">
        <f>IF('4.1 Network size and usage'!AN96/'Historical population and GDP'!$K93=0,NA(),'4.1 Network size and usage'!AN96/'Historical population and GDP'!$K93*1000)</f>
        <v>#N/A</v>
      </c>
      <c r="AO96" s="50">
        <f>IF('4.1 Network size and usage'!AO96/'Historical population and GDP'!$K93=0,NA(),'4.1 Network size and usage'!AO96/'Historical population and GDP'!$K93*1000)</f>
        <v>1.0703799654576855</v>
      </c>
      <c r="AP96" s="50">
        <f>IF('4.1 Network size and usage'!AP96/'Historical population and GDP'!$K93=0,NA(),'4.1 Network size and usage'!AP96/'Historical population and GDP'!$K93*1000)</f>
        <v>0.14896373056994819</v>
      </c>
      <c r="AQ96" s="50">
        <f>IF('4.1 Network size and usage'!AQ96/'Historical population and GDP'!$K93=0,NA(),'4.1 Network size and usage'!AQ96/'Historical population and GDP'!$K93*1000)</f>
        <v>1.2193436960276338</v>
      </c>
      <c r="AR96" s="54">
        <f>IF('4.1 Network size and usage'!AR96/'Historical population and GDP'!$K93=0,NA(),'4.1 Network size and usage'!AR96/'Historical population and GDP'!$K93*1000)</f>
        <v>16.148531951640759</v>
      </c>
      <c r="AS96" s="54" t="e">
        <f>IF('4.1 Network size and usage'!AS96/'Historical population and GDP'!$K93=0,NA(),'4.1 Network size and usage'!AS96/'Historical population and GDP'!$K93*1000)</f>
        <v>#N/A</v>
      </c>
      <c r="AT96" s="54">
        <f>IF('4.1 Network size and usage'!AT96/'Historical population and GDP'!$K93=0,NA(),'4.1 Network size and usage'!AT96/'Historical population and GDP'!$K93*1000)</f>
        <v>0.70898100172711576</v>
      </c>
      <c r="AU96" s="54" t="e">
        <f>IF('4.1 Network size and usage'!AU96/'Historical population and GDP'!$K93=0,NA(),'4.1 Network size and usage'!AU96/'Historical population and GDP'!$K93*1000)</f>
        <v>#N/A</v>
      </c>
      <c r="AV96" s="54" t="e">
        <f>IF('4.1 Network size and usage'!AV96/'Historical population and GDP'!$K93=0,NA(),'4.1 Network size and usage'!AV96/'Historical population and GDP'!$K93*1000)</f>
        <v>#N/A</v>
      </c>
      <c r="AX96" s="3"/>
    </row>
    <row r="97" spans="1:50">
      <c r="A97" s="4">
        <f t="shared" si="1"/>
        <v>1959</v>
      </c>
      <c r="B97" s="54">
        <f>IF('4.1 Network size and usage'!B97/'Historical population and GDP'!$K94=0,NA(),'4.1 Network size and usage'!B97/'Historical population and GDP'!$K94*1000)</f>
        <v>9.6129369411365868</v>
      </c>
      <c r="C97" s="54">
        <f>IF('4.1 Network size and usage'!C97/'Historical population and GDP'!$K94=0,NA(),'4.1 Network size and usage'!C97/'Historical population and GDP'!$K94*1000)</f>
        <v>24.751522346060941</v>
      </c>
      <c r="D97" s="54">
        <f>IF('4.1 Network size and usage'!D97/'Historical population and GDP'!$K94=0,NA(),'4.1 Network size and usage'!D97/'Historical population and GDP'!$K94*1000)</f>
        <v>4.1711757596304606</v>
      </c>
      <c r="E97" s="54">
        <f>IF('4.1 Network size and usage'!E97/'Historical population and GDP'!$K94=0,NA(),'4.1 Network size and usage'!E97/'Historical population and GDP'!$K94*1000)</f>
        <v>102.08106827139044</v>
      </c>
      <c r="F97" s="54">
        <f>IF('4.1 Network size and usage'!F97/'Historical population and GDP'!$K94=0,NA(),'4.1 Network size and usage'!F97/'Historical population and GDP'!$K94*1000)</f>
        <v>8.9895794126372</v>
      </c>
      <c r="G97" s="54">
        <f>IF('4.1 Network size and usage'!G97/'Historical population and GDP'!$K94=0,NA(),'4.1 Network size and usage'!G97/'Historical population and GDP'!$K94*1000)</f>
        <v>4.5266663641976486</v>
      </c>
      <c r="H97" s="56">
        <f>IF('4.1 Network size and usage'!H97/'Historical population and GDP'!$K94=0,NA(),'4.1 Network size and usage'!H97/'Historical population and GDP'!$K94*1000)</f>
        <v>2.0835418485400686E-2</v>
      </c>
      <c r="I97" s="54">
        <f>IF('4.1 Network size and usage'!I97/'Historical population and GDP'!$K94=0,NA(),'4.1 Network size and usage'!I97/'Historical population and GDP'!$K94*1000)</f>
        <v>342.50074161969741</v>
      </c>
      <c r="J97" s="5">
        <f>IF('4.1 Network size and usage'!J97/'Historical population and GDP'!$K94=0,NA(),'4.1 Network size and usage'!J97/'Historical population and GDP'!$K94*1000000000)</f>
        <v>3008.8570581006061</v>
      </c>
      <c r="K97" s="5">
        <f>IF('4.1 Network size and usage'!K97/'Historical population and GDP'!$K94=0,NA(),'4.1 Network size and usage'!K97/'Historical population and GDP'!$K94*1000000)</f>
        <v>420.96645567425753</v>
      </c>
      <c r="L97" s="54">
        <f>IF('4.1 Network size and usage'!L97/'Historical population and GDP'!$K94=0,NA(),'4.1 Network size and usage'!L97/'Historical population and GDP'!$K94*1000)</f>
        <v>2.3324756536847904</v>
      </c>
      <c r="M97" s="54" t="e">
        <f>IF('4.1 Network size and usage'!M97/'Historical population and GDP'!$K94=0,NA(),'4.1 Network size and usage'!M97/'Historical population and GDP'!$K94*1000)</f>
        <v>#N/A</v>
      </c>
      <c r="N97" s="54">
        <f>IF('4.1 Network size and usage'!N97/'Historical population and GDP'!$K94=0,NA(),'4.1 Network size and usage'!N97/'Historical population and GDP'!$K94*1000)</f>
        <v>0.5763444505657499</v>
      </c>
      <c r="O97" s="54" t="e">
        <f>IF('4.1 Network size and usage'!O97/'Historical population and GDP'!$K94=0,NA(),'4.1 Network size and usage'!O97/'Historical population and GDP'!$K94*1000)</f>
        <v>#N/A</v>
      </c>
      <c r="P97" s="54">
        <f>IF('4.1 Network size and usage'!P97/'Historical population and GDP'!$K94=0,NA(),'4.1 Network size and usage'!P97/'Historical population and GDP'!$K94*1000)</f>
        <v>41.286180446666954</v>
      </c>
      <c r="Q97" s="54" t="e">
        <f>IF('4.1 Network size and usage'!Q97/'Historical population and GDP'!$K94=0,NA(),'4.1 Network size and usage'!Q97/'Historical population and GDP'!$K94*1000)</f>
        <v>#N/A</v>
      </c>
      <c r="R97" s="55" t="e">
        <f>IF('4.1 Network size and usage'!R97=0,NA(),'5.4 Water and waste'!AB97)</f>
        <v>#N/A</v>
      </c>
      <c r="S97" s="55" t="e">
        <f>IF('4.1 Network size and usage'!S97=0,NA(),'5.4 Water and waste'!AC97)</f>
        <v>#N/A</v>
      </c>
      <c r="T97" s="54" t="e">
        <f>IF('4.1 Network size and usage'!T97/'Historical population and GDP'!$K94=0,NA(),'4.1 Network size and usage'!T97/'Historical population and GDP'!$K94*1000)</f>
        <v>#N/A</v>
      </c>
      <c r="U97" s="54">
        <f>IF('4.1 Network size and usage'!U97/'Historical population and GDP'!$K94=0,NA(),'4.1 Network size and usage'!U97/'Historical population and GDP'!$K94*1000)</f>
        <v>271.78963427554351</v>
      </c>
      <c r="V97" s="54" t="e">
        <f>IF('4.1 Network size and usage'!V97/'Historical population and GDP'!$K94=0,NA(),'4.1 Network size and usage'!V97/'Historical population and GDP'!$K94*1000)</f>
        <v>#N/A</v>
      </c>
      <c r="W97" s="54">
        <f>IF('4.1 Network size and usage'!W97/'Historical population and GDP'!$K94=0,NA(),'4.1 Network size and usage'!W97/'Historical population and GDP'!$K94*1000)</f>
        <v>13.597914989193542</v>
      </c>
      <c r="X97" s="54" t="e">
        <f>IF('4.1 Network size and usage'!X97/'Historical population and GDP'!$K94=0,NA(),'4.1 Network size and usage'!X97/'Historical population and GDP'!$K94*1000)</f>
        <v>#N/A</v>
      </c>
      <c r="Y97" s="54" t="e">
        <f>IF('4.1 Network size and usage'!Y97/'Historical population and GDP'!$K94=0,NA(),'4.1 Network size and usage'!Y97/'Historical population and GDP'!$K94*1000)</f>
        <v>#N/A</v>
      </c>
      <c r="Z97" s="54" t="e">
        <f>IF('4.1 Network size and usage'!Z97/'Historical population and GDP'!$K94=0,NA(),'4.1 Network size and usage'!Z97/'Historical population and GDP'!$K94*1000)</f>
        <v>#N/A</v>
      </c>
      <c r="AA97" s="54" t="e">
        <f>IF('4.1 Network size and usage'!AA97/'Historical population and GDP'!$K94=0,NA(),'4.1 Network size and usage'!AA97/'Historical population and GDP'!$K94*1000)</f>
        <v>#N/A</v>
      </c>
      <c r="AB97" s="54" t="e">
        <f>IF('4.1 Network size and usage'!AB97/'Historical population and GDP'!$K94=0,NA(),'4.1 Network size and usage'!AB97/'Historical population and GDP'!$K94*1000)</f>
        <v>#N/A</v>
      </c>
      <c r="AC97" s="54" t="e">
        <f>IF('4.1 Network size and usage'!AC97/'Historical population and GDP'!$K94=0,NA(),'4.1 Network size and usage'!AC97/'Historical population and GDP'!$K94*1000)</f>
        <v>#N/A</v>
      </c>
      <c r="AD97" s="54">
        <f>IF('4.1 Network size and usage'!AD97/'Historical population and GDP'!$K94=0,NA(),'4.1 Network size and usage'!AD97/'Historical population and GDP'!$K94*1000)</f>
        <v>6.4503962368097643</v>
      </c>
      <c r="AE97" s="54" t="e">
        <f>IF('4.1 Network size and usage'!AE97/'Historical population and GDP'!$K94=0,NA(),'4.1 Network size and usage'!AE97/'Historical population and GDP'!$K94*1000)</f>
        <v>#N/A</v>
      </c>
      <c r="AF97" s="54" t="e">
        <f>IF('4.1 Network size and usage'!AF97/'Historical population and GDP'!$K94=0,NA(),'4.1 Network size and usage'!AF97/'Historical population and GDP'!$K94*1000)</f>
        <v>#N/A</v>
      </c>
      <c r="AG97" s="54">
        <f>IF('4.1 Network size and usage'!AG97/'Historical population and GDP'!$K94=0,NA(),'4.1 Network size and usage'!AG97/'Historical population and GDP'!$K94*1000)</f>
        <v>7.5437555621477301</v>
      </c>
      <c r="AH97" s="54" t="e">
        <f>IF('4.1 Network size and usage'!AH97/'Historical population and GDP'!$K94=0,NA(),'4.1 Network size and usage'!AH97/'Historical population and GDP'!$K94*1000)</f>
        <v>#N/A</v>
      </c>
      <c r="AI97" s="54" t="e">
        <f>IF('4.1 Network size and usage'!AI97/'Historical population and GDP'!$K94=0,NA(),'4.1 Network size and usage'!AI97/'Historical population and GDP'!$K94*1000)</f>
        <v>#N/A</v>
      </c>
      <c r="AJ97" s="54" t="e">
        <f>IF('4.1 Network size and usage'!AJ97/'Historical population and GDP'!$K94=0,NA(),'4.1 Network size and usage'!AJ97/'Historical population and GDP'!$K94*1000)</f>
        <v>#N/A</v>
      </c>
      <c r="AK97" s="54">
        <f>IF('4.1 Network size and usage'!AK97/'Historical population and GDP'!$K94=0,NA(),'4.1 Network size and usage'!AK97/'Historical population and GDP'!$K94*1000)</f>
        <v>186.72373606814426</v>
      </c>
      <c r="AL97" s="54">
        <f>IF('4.1 Network size and usage'!AL97/'Historical population and GDP'!$K94=0,NA(),'4.1 Network size and usage'!AL97/'Historical population and GDP'!$K94*1000)</f>
        <v>45.224816713989064</v>
      </c>
      <c r="AM97" s="54">
        <f>IF('4.1 Network size and usage'!AM97/'Historical population and GDP'!$K94=0,NA(),'4.1 Network size and usage'!AM97/'Historical population and GDP'!$K94*1000)</f>
        <v>7.3136415646056703</v>
      </c>
      <c r="AN97" s="54" t="e">
        <f>IF('4.1 Network size and usage'!AN97/'Historical population and GDP'!$K94=0,NA(),'4.1 Network size and usage'!AN97/'Historical population and GDP'!$K94*1000)</f>
        <v>#N/A</v>
      </c>
      <c r="AO97" s="50">
        <f>IF('4.1 Network size and usage'!AO97/'Historical population and GDP'!$K94=0,NA(),'4.1 Network size and usage'!AO97/'Historical population and GDP'!$K94*1000)</f>
        <v>1.0607280586515235</v>
      </c>
      <c r="AP97" s="50">
        <f>IF('4.1 Network size and usage'!AP97/'Historical population and GDP'!$K94=0,NA(),'4.1 Network size and usage'!AP97/'Historical population and GDP'!$K94*1000)</f>
        <v>0.14578124337839554</v>
      </c>
      <c r="AQ97" s="50">
        <f>IF('4.1 Network size and usage'!AQ97/'Historical population and GDP'!$K94=0,NA(),'4.1 Network size and usage'!AQ97/'Historical population and GDP'!$K94*1000)</f>
        <v>1.2065093020299189</v>
      </c>
      <c r="AR97" s="54">
        <f>IF('4.1 Network size and usage'!AR97/'Historical population and GDP'!$K94=0,NA(),'4.1 Network size and usage'!AR97/'Historical population and GDP'!$K94*1000)</f>
        <v>16.273255074797643</v>
      </c>
      <c r="AS97" s="54" t="e">
        <f>IF('4.1 Network size and usage'!AS97/'Historical population and GDP'!$K94=0,NA(),'4.1 Network size and usage'!AS97/'Historical population and GDP'!$K94*1000)</f>
        <v>#N/A</v>
      </c>
      <c r="AT97" s="54">
        <f>IF('4.1 Network size and usage'!AT97/'Historical population and GDP'!$K94=0,NA(),'4.1 Network size and usage'!AT97/'Historical population and GDP'!$K94*1000)</f>
        <v>0.72636352078654065</v>
      </c>
      <c r="AU97" s="54" t="e">
        <f>IF('4.1 Network size and usage'!AU97/'Historical population and GDP'!$K94=0,NA(),'4.1 Network size and usage'!AU97/'Historical population and GDP'!$K94*1000)</f>
        <v>#N/A</v>
      </c>
      <c r="AV97" s="54" t="e">
        <f>IF('4.1 Network size and usage'!AV97/'Historical population and GDP'!$K94=0,NA(),'4.1 Network size and usage'!AV97/'Historical population and GDP'!$K94*1000)</f>
        <v>#N/A</v>
      </c>
      <c r="AX97" s="3"/>
    </row>
    <row r="98" spans="1:50">
      <c r="A98" s="4">
        <f t="shared" si="1"/>
        <v>1960</v>
      </c>
      <c r="B98" s="54">
        <f>IF('4.1 Network size and usage'!B98/'Historical population and GDP'!$K95=0,NA(),'4.1 Network size and usage'!B98/'Historical population and GDP'!$K95*1000)</f>
        <v>9.8370874022299883</v>
      </c>
      <c r="C98" s="54">
        <f>IF('4.1 Network size and usage'!C98/'Historical population and GDP'!$K95=0,NA(),'4.1 Network size and usage'!C98/'Historical population and GDP'!$K95*1000)</f>
        <v>24.229820236312197</v>
      </c>
      <c r="D98" s="54">
        <f>IF('4.1 Network size and usage'!D98/'Historical population and GDP'!$K95=0,NA(),'4.1 Network size and usage'!D98/'Historical population and GDP'!$K95*1000)</f>
        <v>4.026028216009319</v>
      </c>
      <c r="E98" s="54">
        <f>IF('4.1 Network size and usage'!E98/'Historical population and GDP'!$K95=0,NA(),'4.1 Network size and usage'!E98/'Historical population and GDP'!$K95*1000)</f>
        <v>101.89762256615077</v>
      </c>
      <c r="F98" s="54">
        <f>IF('4.1 Network size and usage'!F98/'Historical population and GDP'!$K95=0,NA(),'4.1 Network size and usage'!F98/'Historical population and GDP'!$K95*1000)</f>
        <v>8.8401214927608596</v>
      </c>
      <c r="G98" s="54">
        <f>IF('4.1 Network size and usage'!G98/'Historical population and GDP'!$K95=0,NA(),'4.1 Network size and usage'!G98/'Historical population and GDP'!$K95*1000)</f>
        <v>4.54484176625368</v>
      </c>
      <c r="H98" s="56">
        <f>IF('4.1 Network size and usage'!H98/'Historical population and GDP'!$K95=0,NA(),'4.1 Network size and usage'!H98/'Historical population and GDP'!$K95*1000)</f>
        <v>2.0957040272923947E-2</v>
      </c>
      <c r="I98" s="54">
        <f>IF('4.1 Network size and usage'!I98/'Historical population and GDP'!$K95=0,NA(),'4.1 Network size and usage'!I98/'Historical population and GDP'!$K95*1000)</f>
        <v>352.0681477783325</v>
      </c>
      <c r="J98" s="5">
        <f>IF('4.1 Network size and usage'!J98/'Historical population and GDP'!$K95=0,NA(),'4.1 Network size and usage'!J98/'Historical population and GDP'!$K95*1000000000)</f>
        <v>3203.528041271426</v>
      </c>
      <c r="K98" s="5">
        <f>IF('4.1 Network size and usage'!K98/'Historical population and GDP'!$K95=0,NA(),'4.1 Network size and usage'!K98/'Historical population and GDP'!$K95*1000000)</f>
        <v>443.16243026764215</v>
      </c>
      <c r="L98" s="54">
        <f>IF('4.1 Network size and usage'!L98/'Historical population and GDP'!$K95=0,NA(),'4.1 Network size and usage'!L98/'Historical population and GDP'!$K95*1000)</f>
        <v>2.2336321517723414</v>
      </c>
      <c r="M98" s="54" t="e">
        <f>IF('4.1 Network size and usage'!M98/'Historical population and GDP'!$K95=0,NA(),'4.1 Network size and usage'!M98/'Historical population and GDP'!$K95*1000)</f>
        <v>#N/A</v>
      </c>
      <c r="N98" s="54">
        <f>IF('4.1 Network size and usage'!N98/'Historical population and GDP'!$K95=0,NA(),'4.1 Network size and usage'!N98/'Historical population and GDP'!$K95*1000)</f>
        <v>0.62797470460975202</v>
      </c>
      <c r="O98" s="54" t="e">
        <f>IF('4.1 Network size and usage'!O98/'Historical population and GDP'!$K95=0,NA(),'4.1 Network size and usage'!O98/'Historical population and GDP'!$K95*1000)</f>
        <v>#N/A</v>
      </c>
      <c r="P98" s="54">
        <f>IF('4.1 Network size and usage'!P98/'Historical population and GDP'!$K95=0,NA(),'4.1 Network size and usage'!P98/'Historical population and GDP'!$K95*1000)</f>
        <v>41.726576801464475</v>
      </c>
      <c r="Q98" s="54" t="e">
        <f>IF('4.1 Network size and usage'!Q98/'Historical population and GDP'!$K95=0,NA(),'4.1 Network size and usage'!Q98/'Historical population and GDP'!$K95*1000)</f>
        <v>#N/A</v>
      </c>
      <c r="R98" s="55" t="e">
        <f>IF('4.1 Network size and usage'!R98=0,NA(),'5.4 Water and waste'!AB98)</f>
        <v>#N/A</v>
      </c>
      <c r="S98" s="55" t="e">
        <f>IF('4.1 Network size and usage'!S98=0,NA(),'5.4 Water and waste'!AC98)</f>
        <v>#N/A</v>
      </c>
      <c r="T98" s="54" t="e">
        <f>IF('4.1 Network size and usage'!T98/'Historical population and GDP'!$K95=0,NA(),'4.1 Network size and usage'!T98/'Historical population and GDP'!$K95*1000)</f>
        <v>#N/A</v>
      </c>
      <c r="U98" s="54">
        <f>IF('4.1 Network size and usage'!U98/'Historical population and GDP'!$K95=0,NA(),'4.1 Network size and usage'!U98/'Historical population and GDP'!$K95*1000)</f>
        <v>285.41396238974869</v>
      </c>
      <c r="V98" s="54" t="e">
        <f>IF('4.1 Network size and usage'!V98/'Historical population and GDP'!$K95=0,NA(),'4.1 Network size and usage'!V98/'Historical population and GDP'!$K95*1000)</f>
        <v>#N/A</v>
      </c>
      <c r="W98" s="54">
        <f>IF('4.1 Network size and usage'!W98/'Historical population and GDP'!$K95=0,NA(),'4.1 Network size and usage'!W98/'Historical population and GDP'!$K95*1000)</f>
        <v>11.944999167914794</v>
      </c>
      <c r="X98" s="54">
        <f>IF('4.1 Network size and usage'!X98/'Historical population and GDP'!$K95=0,NA(),'4.1 Network size and usage'!X98/'Historical population and GDP'!$K95*1000)</f>
        <v>223.42943917457148</v>
      </c>
      <c r="Y98" s="54" t="e">
        <f>IF('4.1 Network size and usage'!Y98/'Historical population and GDP'!$K95=0,NA(),'4.1 Network size and usage'!Y98/'Historical population and GDP'!$K95*1000)</f>
        <v>#N/A</v>
      </c>
      <c r="Z98" s="54" t="e">
        <f>IF('4.1 Network size and usage'!Z98/'Historical population and GDP'!$K95=0,NA(),'4.1 Network size and usage'!Z98/'Historical population and GDP'!$K95*1000)</f>
        <v>#N/A</v>
      </c>
      <c r="AA98" s="54" t="e">
        <f>IF('4.1 Network size and usage'!AA98/'Historical population and GDP'!$K95=0,NA(),'4.1 Network size and usage'!AA98/'Historical population and GDP'!$K95*1000)</f>
        <v>#N/A</v>
      </c>
      <c r="AB98" s="54" t="e">
        <f>IF('4.1 Network size and usage'!AB98/'Historical population and GDP'!$K95=0,NA(),'4.1 Network size and usage'!AB98/'Historical population and GDP'!$K95*1000)</f>
        <v>#N/A</v>
      </c>
      <c r="AC98" s="54" t="e">
        <f>IF('4.1 Network size and usage'!AC98/'Historical population and GDP'!$K95=0,NA(),'4.1 Network size and usage'!AC98/'Historical population and GDP'!$K95*1000)</f>
        <v>#N/A</v>
      </c>
      <c r="AD98" s="54">
        <f>IF('4.1 Network size and usage'!AD98/'Historical population and GDP'!$K95=0,NA(),'4.1 Network size and usage'!AD98/'Historical population and GDP'!$K95*1000)</f>
        <v>6.4598934930936931</v>
      </c>
      <c r="AE98" s="54" t="e">
        <f>IF('4.1 Network size and usage'!AE98/'Historical population and GDP'!$K95=0,NA(),'4.1 Network size and usage'!AE98/'Historical population and GDP'!$K95*1000)</f>
        <v>#N/A</v>
      </c>
      <c r="AF98" s="54" t="e">
        <f>IF('4.1 Network size and usage'!AF98/'Historical population and GDP'!$K95=0,NA(),'4.1 Network size and usage'!AF98/'Historical population and GDP'!$K95*1000)</f>
        <v>#N/A</v>
      </c>
      <c r="AG98" s="54">
        <f>IF('4.1 Network size and usage'!AG98/'Historical population and GDP'!$K95=0,NA(),'4.1 Network size and usage'!AG98/'Historical population and GDP'!$K95*1000)</f>
        <v>7.5673989016475289</v>
      </c>
      <c r="AH98" s="54" t="e">
        <f>IF('4.1 Network size and usage'!AH98/'Historical population and GDP'!$K95=0,NA(),'4.1 Network size and usage'!AH98/'Historical population and GDP'!$K95*1000)</f>
        <v>#N/A</v>
      </c>
      <c r="AI98" s="54" t="e">
        <f>IF('4.1 Network size and usage'!AI98/'Historical population and GDP'!$K95=0,NA(),'4.1 Network size and usage'!AI98/'Historical population and GDP'!$K95*1000)</f>
        <v>#N/A</v>
      </c>
      <c r="AJ98" s="54" t="e">
        <f>IF('4.1 Network size and usage'!AJ98/'Historical population and GDP'!$K95=0,NA(),'4.1 Network size and usage'!AJ98/'Historical population and GDP'!$K95*1000)</f>
        <v>#N/A</v>
      </c>
      <c r="AK98" s="54">
        <f>IF('4.1 Network size and usage'!AK98/'Historical population and GDP'!$K95=0,NA(),'4.1 Network size and usage'!AK98/'Historical population and GDP'!$K95*1000)</f>
        <v>176.69828590447662</v>
      </c>
      <c r="AL98" s="54">
        <f>IF('4.1 Network size and usage'!AL98/'Historical population and GDP'!$K95=0,NA(),'4.1 Network size and usage'!AL98/'Historical population and GDP'!$K95*1000)</f>
        <v>49.366783158595439</v>
      </c>
      <c r="AM98" s="54">
        <f>IF('4.1 Network size and usage'!AM98/'Historical population and GDP'!$K95=0,NA(),'4.1 Network size and usage'!AM98/'Historical population and GDP'!$K95*1000)</f>
        <v>8.2035280412714258</v>
      </c>
      <c r="AN98" s="54" t="e">
        <f>IF('4.1 Network size and usage'!AN98/'Historical population and GDP'!$K95=0,NA(),'4.1 Network size and usage'!AN98/'Historical population and GDP'!$K95*1000)</f>
        <v>#N/A</v>
      </c>
      <c r="AO98" s="50">
        <f>IF('4.1 Network size and usage'!AO98/'Historical population and GDP'!$K95=0,NA(),'4.1 Network size and usage'!AO98/'Historical population and GDP'!$K95*1000)</f>
        <v>1.0480113163587952</v>
      </c>
      <c r="AP98" s="50">
        <f>IF('4.1 Network size and usage'!AP98/'Historical population and GDP'!$K95=0,NA(),'4.1 Network size and usage'!AP98/'Historical population and GDP'!$K95*1000)</f>
        <v>0.14727908137793308</v>
      </c>
      <c r="AQ98" s="50">
        <f>IF('4.1 Network size and usage'!AQ98/'Historical population and GDP'!$K95=0,NA(),'4.1 Network size and usage'!AQ98/'Historical population and GDP'!$K95*1000)</f>
        <v>1.1952903977367282</v>
      </c>
      <c r="AR98" s="54">
        <f>IF('4.1 Network size and usage'!AR98/'Historical population and GDP'!$K95=0,NA(),'4.1 Network size and usage'!AR98/'Historical population and GDP'!$K95*1000)</f>
        <v>16.724912631053421</v>
      </c>
      <c r="AS98" s="54" t="e">
        <f>IF('4.1 Network size and usage'!AS98/'Historical population and GDP'!$K95=0,NA(),'4.1 Network size and usage'!AS98/'Historical population and GDP'!$K95*1000)</f>
        <v>#N/A</v>
      </c>
      <c r="AT98" s="54">
        <f>IF('4.1 Network size and usage'!AT98/'Historical population and GDP'!$K95=0,NA(),'4.1 Network size and usage'!AT98/'Historical population and GDP'!$K95*1000)</f>
        <v>0.73930770510900312</v>
      </c>
      <c r="AU98" s="54" t="e">
        <f>IF('4.1 Network size and usage'!AU98/'Historical population and GDP'!$K95=0,NA(),'4.1 Network size and usage'!AU98/'Historical population and GDP'!$K95*1000)</f>
        <v>#N/A</v>
      </c>
      <c r="AV98" s="54" t="e">
        <f>IF('4.1 Network size and usage'!AV98/'Historical population and GDP'!$K95=0,NA(),'4.1 Network size and usage'!AV98/'Historical population and GDP'!$K95*1000)</f>
        <v>#N/A</v>
      </c>
      <c r="AX98" s="3"/>
    </row>
    <row r="99" spans="1:50">
      <c r="A99" s="4">
        <f t="shared" si="1"/>
        <v>1961</v>
      </c>
      <c r="B99" s="54">
        <f>IF('4.1 Network size and usage'!B99/'Historical population and GDP'!$K96=0,NA(),'4.1 Network size and usage'!B99/'Historical population and GDP'!$K96*1000)</f>
        <v>10.324413358794132</v>
      </c>
      <c r="C99" s="54">
        <f>IF('4.1 Network size and usage'!C99/'Historical population and GDP'!$K96=0,NA(),'4.1 Network size and usage'!C99/'Historical population and GDP'!$K96*1000)</f>
        <v>23.05698469101694</v>
      </c>
      <c r="D99" s="54">
        <f>IF('4.1 Network size and usage'!D99/'Historical population and GDP'!$K96=0,NA(),'4.1 Network size and usage'!D99/'Historical population and GDP'!$K96*1000)</f>
        <v>3.9767626376305203</v>
      </c>
      <c r="E99" s="54">
        <f>IF('4.1 Network size and usage'!E99/'Historical population and GDP'!$K96=0,NA(),'4.1 Network size and usage'!E99/'Historical population and GDP'!$K96*1000)</f>
        <v>100.40654158371592</v>
      </c>
      <c r="F99" s="54" t="e">
        <f>IF('4.1 Network size and usage'!F99/'Historical population and GDP'!$K96=0,NA(),'4.1 Network size and usage'!F99/'Historical population and GDP'!$K96*1000)</f>
        <v>#N/A</v>
      </c>
      <c r="G99" s="54">
        <f>IF('4.1 Network size and usage'!G99/'Historical population and GDP'!$K96=0,NA(),'4.1 Network size and usage'!G99/'Historical population and GDP'!$K96*1000)</f>
        <v>4.6162354853126395</v>
      </c>
      <c r="H99" s="56">
        <f>IF('4.1 Network size and usage'!H99/'Historical population and GDP'!$K96=0,NA(),'4.1 Network size and usage'!H99/'Historical population and GDP'!$K96*1000)</f>
        <v>2.1204605777434687E-2</v>
      </c>
      <c r="I99" s="54">
        <f>IF('4.1 Network size and usage'!I99/'Historical population and GDP'!$K96=0,NA(),'4.1 Network size and usage'!I99/'Historical population and GDP'!$K96*1000)</f>
        <v>364.7214886442124</v>
      </c>
      <c r="J99" s="5">
        <f>IF('4.1 Network size and usage'!J99/'Historical population and GDP'!$K96=0,NA(),'4.1 Network size and usage'!J99/'Historical population and GDP'!$K96*1000000000)</f>
        <v>3250.3148742534431</v>
      </c>
      <c r="K99" s="5">
        <f>IF('4.1 Network size and usage'!K99/'Historical population and GDP'!$K96=0,NA(),'4.1 Network size and usage'!K99/'Historical population and GDP'!$K96*1000000)</f>
        <v>453.27612950449236</v>
      </c>
      <c r="L99" s="54">
        <f>IF('4.1 Network size and usage'!L99/'Historical population and GDP'!$K96=0,NA(),'4.1 Network size and usage'!L99/'Historical population and GDP'!$K96*1000)</f>
        <v>2.1793077723154433</v>
      </c>
      <c r="M99" s="54" t="e">
        <f>IF('4.1 Network size and usage'!M99/'Historical population and GDP'!$K96=0,NA(),'4.1 Network size and usage'!M99/'Historical population and GDP'!$K96*1000)</f>
        <v>#N/A</v>
      </c>
      <c r="N99" s="54">
        <f>IF('4.1 Network size and usage'!N99/'Historical population and GDP'!$K96=0,NA(),'4.1 Network size and usage'!N99/'Historical population and GDP'!$K96*1000)</f>
        <v>0.6361678787632552</v>
      </c>
      <c r="O99" s="54" t="e">
        <f>IF('4.1 Network size and usage'!O99/'Historical population and GDP'!$K96=0,NA(),'4.1 Network size and usage'!O99/'Historical population and GDP'!$K96*1000)</f>
        <v>#N/A</v>
      </c>
      <c r="P99" s="54">
        <f>IF('4.1 Network size and usage'!P99/'Historical population and GDP'!$K96=0,NA(),'4.1 Network size and usage'!P99/'Historical population and GDP'!$K96*1000)</f>
        <v>42.343477024336728</v>
      </c>
      <c r="Q99" s="54" t="e">
        <f>IF('4.1 Network size and usage'!Q99/'Historical population and GDP'!$K96=0,NA(),'4.1 Network size and usage'!Q99/'Historical population and GDP'!$K96*1000)</f>
        <v>#N/A</v>
      </c>
      <c r="R99" s="55">
        <f>IF('4.1 Network size and usage'!R99=0,NA(),'5.4 Water and waste'!AB99)</f>
        <v>0.88489678991445353</v>
      </c>
      <c r="S99" s="55">
        <f>IF('4.1 Network size and usage'!S99=0,NA(),'5.4 Water and waste'!AC99)</f>
        <v>0.878</v>
      </c>
      <c r="T99" s="54" t="e">
        <f>IF('4.1 Network size and usage'!T99/'Historical population and GDP'!$K96=0,NA(),'4.1 Network size and usage'!T99/'Historical population and GDP'!$K96*1000)</f>
        <v>#N/A</v>
      </c>
      <c r="U99" s="54">
        <f>IF('4.1 Network size and usage'!U99/'Historical population and GDP'!$K96=0,NA(),'4.1 Network size and usage'!U99/'Historical population and GDP'!$K96*1000)</f>
        <v>302.60309592491774</v>
      </c>
      <c r="V99" s="54" t="e">
        <f>IF('4.1 Network size and usage'!V99/'Historical population and GDP'!$K96=0,NA(),'4.1 Network size and usage'!V99/'Historical population and GDP'!$K96*1000)</f>
        <v>#N/A</v>
      </c>
      <c r="W99" s="54">
        <f>IF('4.1 Network size and usage'!W99/'Historical population and GDP'!$K96=0,NA(),'4.1 Network size and usage'!W99/'Historical population and GDP'!$K96*1000)</f>
        <v>11.031568683216188</v>
      </c>
      <c r="X99" s="54">
        <f>IF('4.1 Network size and usage'!X99/'Historical population and GDP'!$K96=0,NA(),'4.1 Network size and usage'!X99/'Historical population and GDP'!$K96*1000)</f>
        <v>218.19160606183723</v>
      </c>
      <c r="Y99" s="54" t="e">
        <f>IF('4.1 Network size and usage'!Y99/'Historical population and GDP'!$K96=0,NA(),'4.1 Network size and usage'!Y99/'Historical population and GDP'!$K96*1000)</f>
        <v>#N/A</v>
      </c>
      <c r="Z99" s="54" t="e">
        <f>IF('4.1 Network size and usage'!Z99/'Historical population and GDP'!$K96=0,NA(),'4.1 Network size and usage'!Z99/'Historical population and GDP'!$K96*1000)</f>
        <v>#N/A</v>
      </c>
      <c r="AA99" s="54" t="e">
        <f>IF('4.1 Network size and usage'!AA99/'Historical population and GDP'!$K96=0,NA(),'4.1 Network size and usage'!AA99/'Historical population and GDP'!$K96*1000)</f>
        <v>#N/A</v>
      </c>
      <c r="AB99" s="54" t="e">
        <f>IF('4.1 Network size and usage'!AB99/'Historical population and GDP'!$K96=0,NA(),'4.1 Network size and usage'!AB99/'Historical population and GDP'!$K96*1000)</f>
        <v>#N/A</v>
      </c>
      <c r="AC99" s="54" t="e">
        <f>IF('4.1 Network size and usage'!AC99/'Historical population and GDP'!$K96=0,NA(),'4.1 Network size and usage'!AC99/'Historical population and GDP'!$K96*1000)</f>
        <v>#N/A</v>
      </c>
      <c r="AD99" s="54">
        <f>IF('4.1 Network size and usage'!AD99/'Historical population and GDP'!$K96=0,NA(),'4.1 Network size and usage'!AD99/'Historical population and GDP'!$K96*1000)</f>
        <v>6.2137894608540201</v>
      </c>
      <c r="AE99" s="54" t="e">
        <f>IF('4.1 Network size and usage'!AE99/'Historical population and GDP'!$K96=0,NA(),'4.1 Network size and usage'!AE99/'Historical population and GDP'!$K96*1000)</f>
        <v>#N/A</v>
      </c>
      <c r="AF99" s="54" t="e">
        <f>IF('4.1 Network size and usage'!AF99/'Historical population and GDP'!$K96=0,NA(),'4.1 Network size and usage'!AF99/'Historical population and GDP'!$K96*1000)</f>
        <v>#N/A</v>
      </c>
      <c r="AG99" s="54">
        <f>IF('4.1 Network size and usage'!AG99/'Historical population and GDP'!$K96=0,NA(),'4.1 Network size and usage'!AG99/'Historical population and GDP'!$K96*1000)</f>
        <v>7.3839028155852597</v>
      </c>
      <c r="AH99" s="54" t="e">
        <f>IF('4.1 Network size and usage'!AH99/'Historical population and GDP'!$K96=0,NA(),'4.1 Network size and usage'!AH99/'Historical population and GDP'!$K96*1000)</f>
        <v>#N/A</v>
      </c>
      <c r="AI99" s="54" t="e">
        <f>IF('4.1 Network size and usage'!AI99/'Historical population and GDP'!$K96=0,NA(),'4.1 Network size and usage'!AI99/'Historical population and GDP'!$K96*1000)</f>
        <v>#N/A</v>
      </c>
      <c r="AJ99" s="54" t="e">
        <f>IF('4.1 Network size and usage'!AJ99/'Historical population and GDP'!$K96=0,NA(),'4.1 Network size and usage'!AJ99/'Historical population and GDP'!$K96*1000)</f>
        <v>#N/A</v>
      </c>
      <c r="AK99" s="54">
        <f>IF('4.1 Network size and usage'!AK99/'Historical population and GDP'!$K96=0,NA(),'4.1 Network size and usage'!AK99/'Historical population and GDP'!$K96*1000)</f>
        <v>174.92950879616461</v>
      </c>
      <c r="AL99" s="54">
        <f>IF('4.1 Network size and usage'!AL99/'Historical population and GDP'!$K96=0,NA(),'4.1 Network size and usage'!AL99/'Historical population and GDP'!$K96*1000)</f>
        <v>52.973631820582618</v>
      </c>
      <c r="AM99" s="54">
        <f>IF('4.1 Network size and usage'!AM99/'Historical population and GDP'!$K96=0,NA(),'4.1 Network size and usage'!AM99/'Historical population and GDP'!$K96*1000)</f>
        <v>8.4731645878194435</v>
      </c>
      <c r="AN99" s="54" t="e">
        <f>IF('4.1 Network size and usage'!AN99/'Historical population and GDP'!$K96=0,NA(),'4.1 Network size and usage'!AN99/'Historical population and GDP'!$K96*1000)</f>
        <v>#N/A</v>
      </c>
      <c r="AO99" s="50">
        <f>IF('4.1 Network size and usage'!AO99/'Historical population and GDP'!$K96=0,NA(),'4.1 Network size and usage'!AO99/'Historical population and GDP'!$K96*1000)</f>
        <v>1.0348189980904401</v>
      </c>
      <c r="AP99" s="50">
        <f>IF('4.1 Network size and usage'!AP99/'Historical population and GDP'!$K96=0,NA(),'4.1 Network size and usage'!AP99/'Historical population and GDP'!$K96*1000)</f>
        <v>0.14829561613781336</v>
      </c>
      <c r="AQ99" s="50">
        <f>IF('4.1 Network size and usage'!AQ99/'Historical population and GDP'!$K96=0,NA(),'4.1 Network size and usage'!AQ99/'Historical population and GDP'!$K96*1000)</f>
        <v>1.1831146142282534</v>
      </c>
      <c r="AR99" s="54">
        <f>IF('4.1 Network size and usage'!AR99/'Historical population and GDP'!$K96=0,NA(),'4.1 Network size and usage'!AR99/'Historical population and GDP'!$K96*1000)</f>
        <v>17.145410961686913</v>
      </c>
      <c r="AS99" s="54" t="e">
        <f>IF('4.1 Network size and usage'!AS99/'Historical population and GDP'!$K96=0,NA(),'4.1 Network size and usage'!AS99/'Historical population and GDP'!$K96*1000)</f>
        <v>#N/A</v>
      </c>
      <c r="AT99" s="54">
        <f>IF('4.1 Network size and usage'!AT99/'Historical population and GDP'!$K96=0,NA(),'4.1 Network size and usage'!AT99/'Historical population and GDP'!$K96*1000)</f>
        <v>0.73863405517409497</v>
      </c>
      <c r="AU99" s="54" t="e">
        <f>IF('4.1 Network size and usage'!AU99/'Historical population and GDP'!$K96=0,NA(),'4.1 Network size and usage'!AU99/'Historical population and GDP'!$K96*1000)</f>
        <v>#N/A</v>
      </c>
      <c r="AV99" s="54" t="e">
        <f>IF('4.1 Network size and usage'!AV99/'Historical population and GDP'!$K96=0,NA(),'4.1 Network size and usage'!AV99/'Historical population and GDP'!$K96*1000)</f>
        <v>#N/A</v>
      </c>
      <c r="AX99" s="3"/>
    </row>
    <row r="100" spans="1:50">
      <c r="A100" s="4">
        <f t="shared" si="1"/>
        <v>1962</v>
      </c>
      <c r="B100" s="54">
        <f>IF('4.1 Network size and usage'!B100/'Historical population and GDP'!$K97=0,NA(),'4.1 Network size and usage'!B100/'Historical population and GDP'!$K97*1000)</f>
        <v>10.839600246442483</v>
      </c>
      <c r="C100" s="54">
        <f>IF('4.1 Network size and usage'!C100/'Historical population and GDP'!$K97=0,NA(),'4.1 Network size and usage'!C100/'Historical population and GDP'!$K97*1000)</f>
        <v>22.15257341601081</v>
      </c>
      <c r="D100" s="54">
        <f>IF('4.1 Network size and usage'!D100/'Historical population and GDP'!$K97=0,NA(),'4.1 Network size and usage'!D100/'Historical population and GDP'!$K97*1000)</f>
        <v>3.820887121392798</v>
      </c>
      <c r="E100" s="54">
        <f>IF('4.1 Network size and usage'!E100/'Historical population and GDP'!$K97=0,NA(),'4.1 Network size and usage'!E100/'Historical population and GDP'!$K97*1000)</f>
        <v>99.486584307178632</v>
      </c>
      <c r="F100" s="54" t="e">
        <f>IF('4.1 Network size and usage'!F100/'Historical population and GDP'!$K97=0,NA(),'4.1 Network size and usage'!F100/'Historical population and GDP'!$K97*1000)</f>
        <v>#N/A</v>
      </c>
      <c r="G100" s="54">
        <f>IF('4.1 Network size and usage'!G100/'Historical population and GDP'!$K97=0,NA(),'4.1 Network size and usage'!G100/'Historical population and GDP'!$K97*1000)</f>
        <v>4.515593870736943</v>
      </c>
      <c r="H100" s="56">
        <f>IF('4.1 Network size and usage'!H100/'Historical population and GDP'!$K97=0,NA(),'4.1 Network size and usage'!H100/'Historical population and GDP'!$K97*1000)</f>
        <v>2.2446832260116067E-2</v>
      </c>
      <c r="I100" s="54">
        <f>IF('4.1 Network size and usage'!I100/'Historical population and GDP'!$K97=0,NA(),'4.1 Network size and usage'!I100/'Historical population and GDP'!$K97*1000)</f>
        <v>382.2545512361873</v>
      </c>
      <c r="J100" s="5">
        <f>IF('4.1 Network size and usage'!J100/'Historical population and GDP'!$K97=0,NA(),'4.1 Network size and usage'!J100/'Historical population and GDP'!$K97*1000000000)</f>
        <v>3299.1493759440336</v>
      </c>
      <c r="K100" s="5">
        <f>IF('4.1 Network size and usage'!K100/'Historical population and GDP'!$K97=0,NA(),'4.1 Network size and usage'!K100/'Historical population and GDP'!$K97*1000000)</f>
        <v>457.19055568805152</v>
      </c>
      <c r="L100" s="54">
        <f>IF('4.1 Network size and usage'!L100/'Historical population and GDP'!$K97=0,NA(),'4.1 Network size and usage'!L100/'Historical population and GDP'!$K97*1000)</f>
        <v>2.1314575403450196</v>
      </c>
      <c r="M100" s="54" t="e">
        <f>IF('4.1 Network size and usage'!M100/'Historical population and GDP'!$K97=0,NA(),'4.1 Network size and usage'!M100/'Historical population and GDP'!$K97*1000)</f>
        <v>#N/A</v>
      </c>
      <c r="N100" s="54">
        <f>IF('4.1 Network size and usage'!N100/'Historical population and GDP'!$K97=0,NA(),'4.1 Network size and usage'!N100/'Historical population and GDP'!$K97*1000)</f>
        <v>0.72128150091422205</v>
      </c>
      <c r="O100" s="54" t="e">
        <f>IF('4.1 Network size and usage'!O100/'Historical population and GDP'!$K97=0,NA(),'4.1 Network size and usage'!O100/'Historical population and GDP'!$K97*1000)</f>
        <v>#N/A</v>
      </c>
      <c r="P100" s="54">
        <f>IF('4.1 Network size and usage'!P100/'Historical population and GDP'!$K97=0,NA(),'4.1 Network size and usage'!P100/'Historical population and GDP'!$K97*1000)</f>
        <v>42.376977502186186</v>
      </c>
      <c r="Q100" s="54" t="e">
        <f>IF('4.1 Network size and usage'!Q100/'Historical population and GDP'!$K97=0,NA(),'4.1 Network size and usage'!Q100/'Historical population and GDP'!$K97*1000)</f>
        <v>#N/A</v>
      </c>
      <c r="R100" s="55" t="e">
        <f>IF('4.1 Network size and usage'!R100=0,NA(),'5.4 Water and waste'!AB100)</f>
        <v>#N/A</v>
      </c>
      <c r="S100" s="55" t="e">
        <f>IF('4.1 Network size and usage'!S100=0,NA(),'5.4 Water and waste'!AC100)</f>
        <v>#N/A</v>
      </c>
      <c r="T100" s="54" t="e">
        <f>IF('4.1 Network size and usage'!T100/'Historical population and GDP'!$K97=0,NA(),'4.1 Network size and usage'!T100/'Historical population and GDP'!$K97*1000)</f>
        <v>#N/A</v>
      </c>
      <c r="U100" s="54">
        <f>IF('4.1 Network size and usage'!U100/'Historical population and GDP'!$K97=0,NA(),'4.1 Network size and usage'!U100/'Historical population and GDP'!$K97*1000)</f>
        <v>318.73559106447254</v>
      </c>
      <c r="V100" s="54" t="e">
        <f>IF('4.1 Network size and usage'!V100/'Historical population and GDP'!$K97=0,NA(),'4.1 Network size and usage'!V100/'Historical population and GDP'!$K97*1000)</f>
        <v>#N/A</v>
      </c>
      <c r="W100" s="54">
        <f>IF('4.1 Network size and usage'!W100/'Historical population and GDP'!$K97=0,NA(),'4.1 Network size and usage'!W100/'Historical population and GDP'!$K97*1000)</f>
        <v>7.5951983464504336</v>
      </c>
      <c r="X100" s="54">
        <f>IF('4.1 Network size and usage'!X100/'Historical population and GDP'!$K97=0,NA(),'4.1 Network size and usage'!X100/'Historical population and GDP'!$K97*1000)</f>
        <v>213.46490182049448</v>
      </c>
      <c r="Y100" s="54" t="e">
        <f>IF('4.1 Network size and usage'!Y100/'Historical population and GDP'!$K97=0,NA(),'4.1 Network size and usage'!Y100/'Historical population and GDP'!$K97*1000)</f>
        <v>#N/A</v>
      </c>
      <c r="Z100" s="54" t="e">
        <f>IF('4.1 Network size and usage'!Z100/'Historical population and GDP'!$K97=0,NA(),'4.1 Network size and usage'!Z100/'Historical population and GDP'!$K97*1000)</f>
        <v>#N/A</v>
      </c>
      <c r="AA100" s="54" t="e">
        <f>IF('4.1 Network size and usage'!AA100/'Historical population and GDP'!$K97=0,NA(),'4.1 Network size and usage'!AA100/'Historical population and GDP'!$K97*1000)</f>
        <v>#N/A</v>
      </c>
      <c r="AB100" s="54" t="e">
        <f>IF('4.1 Network size and usage'!AB100/'Historical population and GDP'!$K97=0,NA(),'4.1 Network size and usage'!AB100/'Historical population and GDP'!$K97*1000)</f>
        <v>#N/A</v>
      </c>
      <c r="AC100" s="54" t="e">
        <f>IF('4.1 Network size and usage'!AC100/'Historical population and GDP'!$K97=0,NA(),'4.1 Network size and usage'!AC100/'Historical population and GDP'!$K97*1000)</f>
        <v>#N/A</v>
      </c>
      <c r="AD100" s="54">
        <f>IF('4.1 Network size and usage'!AD100/'Historical population and GDP'!$K97=0,NA(),'4.1 Network size and usage'!AD100/'Historical population and GDP'!$K97*1000)</f>
        <v>6.0803720486525155</v>
      </c>
      <c r="AE100" s="54" t="e">
        <f>IF('4.1 Network size and usage'!AE100/'Historical population and GDP'!$K97=0,NA(),'4.1 Network size and usage'!AE100/'Historical population and GDP'!$K97*1000)</f>
        <v>#N/A</v>
      </c>
      <c r="AF100" s="54" t="e">
        <f>IF('4.1 Network size and usage'!AF100/'Historical population and GDP'!$K97=0,NA(),'4.1 Network size and usage'!AF100/'Historical population and GDP'!$K97*1000)</f>
        <v>#N/A</v>
      </c>
      <c r="AG100" s="54">
        <f>IF('4.1 Network size and usage'!AG100/'Historical population and GDP'!$K97=0,NA(),'4.1 Network size and usage'!AG100/'Historical population and GDP'!$K97*1000)</f>
        <v>7.2263295969472932</v>
      </c>
      <c r="AH100" s="54" t="e">
        <f>IF('4.1 Network size and usage'!AH100/'Historical population and GDP'!$K97=0,NA(),'4.1 Network size and usage'!AH100/'Historical population and GDP'!$K97*1000)</f>
        <v>#N/A</v>
      </c>
      <c r="AI100" s="54" t="e">
        <f>IF('4.1 Network size and usage'!AI100/'Historical population and GDP'!$K97=0,NA(),'4.1 Network size and usage'!AI100/'Historical population and GDP'!$K97*1000)</f>
        <v>#N/A</v>
      </c>
      <c r="AJ100" s="54" t="e">
        <f>IF('4.1 Network size and usage'!AJ100/'Historical population and GDP'!$K97=0,NA(),'4.1 Network size and usage'!AJ100/'Historical population and GDP'!$K97*1000)</f>
        <v>#N/A</v>
      </c>
      <c r="AK100" s="54">
        <f>IF('4.1 Network size and usage'!AK100/'Historical population and GDP'!$K97=0,NA(),'4.1 Network size and usage'!AK100/'Historical population and GDP'!$K97*1000)</f>
        <v>174.73805548930758</v>
      </c>
      <c r="AL100" s="54">
        <f>IF('4.1 Network size and usage'!AL100/'Historical population and GDP'!$K97=0,NA(),'4.1 Network size and usage'!AL100/'Historical population and GDP'!$K97*1000)</f>
        <v>55.971460370458701</v>
      </c>
      <c r="AM100" s="54">
        <f>IF('4.1 Network size and usage'!AM100/'Historical population and GDP'!$K97=0,NA(),'4.1 Network size and usage'!AM100/'Historical population and GDP'!$K97*1000)</f>
        <v>8.6962397646871779</v>
      </c>
      <c r="AN100" s="54">
        <f>IF('4.1 Network size and usage'!AN100/'Historical population and GDP'!$K97=0,NA(),'4.1 Network size and usage'!AN100/'Historical population and GDP'!$K97*1000)</f>
        <v>9.7774382313151314E-4</v>
      </c>
      <c r="AO100" s="50">
        <f>IF('4.1 Network size and usage'!AO100/'Historical population and GDP'!$K97=0,NA(),'4.1 Network size and usage'!AO100/'Historical population and GDP'!$K97*1000)</f>
        <v>1.0139915732570157</v>
      </c>
      <c r="AP100" s="50">
        <f>IF('4.1 Network size and usage'!AP100/'Historical population and GDP'!$K97=0,NA(),'4.1 Network size and usage'!AP100/'Historical population and GDP'!$K97*1000)</f>
        <v>0.14746800222593209</v>
      </c>
      <c r="AQ100" s="50">
        <f>IF('4.1 Network size and usage'!AQ100/'Historical population and GDP'!$K97=0,NA(),'4.1 Network size and usage'!AQ100/'Historical population and GDP'!$K97*1000)</f>
        <v>1.1614595754829478</v>
      </c>
      <c r="AR100" s="54">
        <f>IF('4.1 Network size and usage'!AR100/'Historical population and GDP'!$K97=0,NA(),'4.1 Network size and usage'!AR100/'Historical population and GDP'!$K97*1000)</f>
        <v>17.409968995945622</v>
      </c>
      <c r="AS100" s="54" t="e">
        <f>IF('4.1 Network size and usage'!AS100/'Historical population and GDP'!$K97=0,NA(),'4.1 Network size and usage'!AS100/'Historical population and GDP'!$K97*1000)</f>
        <v>#N/A</v>
      </c>
      <c r="AT100" s="54">
        <f>IF('4.1 Network size and usage'!AT100/'Historical population and GDP'!$K97=0,NA(),'4.1 Network size and usage'!AT100/'Historical population and GDP'!$K97*1000)</f>
        <v>0.67851180538993561</v>
      </c>
      <c r="AU100" s="54" t="e">
        <f>IF('4.1 Network size and usage'!AU100/'Historical population and GDP'!$K97=0,NA(),'4.1 Network size and usage'!AU100/'Historical population and GDP'!$K97*1000)</f>
        <v>#N/A</v>
      </c>
      <c r="AV100" s="54" t="e">
        <f>IF('4.1 Network size and usage'!AV100/'Historical population and GDP'!$K97=0,NA(),'4.1 Network size and usage'!AV100/'Historical population and GDP'!$K97*1000)</f>
        <v>#N/A</v>
      </c>
      <c r="AX100" s="3"/>
    </row>
    <row r="101" spans="1:50">
      <c r="A101" s="4">
        <f t="shared" si="1"/>
        <v>1963</v>
      </c>
      <c r="B101" s="54">
        <f>IF('4.1 Network size and usage'!B101/'Historical population and GDP'!$K98=0,NA(),'4.1 Network size and usage'!B101/'Historical population and GDP'!$K98*1000)</f>
        <v>11.248890989130858</v>
      </c>
      <c r="C101" s="54">
        <f>IF('4.1 Network size and usage'!C101/'Historical population and GDP'!$K98=0,NA(),'4.1 Network size and usage'!C101/'Historical population and GDP'!$K98*1000)</f>
        <v>21.103426078148743</v>
      </c>
      <c r="D101" s="54">
        <f>IF('4.1 Network size and usage'!D101/'Historical population and GDP'!$K98=0,NA(),'4.1 Network size and usage'!D101/'Historical population and GDP'!$K98*1000)</f>
        <v>3.499055880634228</v>
      </c>
      <c r="E101" s="54">
        <f>IF('4.1 Network size and usage'!E101/'Historical population and GDP'!$K98=0,NA(),'4.1 Network size and usage'!E101/'Historical population and GDP'!$K98*1000)</f>
        <v>98.512062955315756</v>
      </c>
      <c r="F101" s="54" t="e">
        <f>IF('4.1 Network size and usage'!F101/'Historical population and GDP'!$K98=0,NA(),'4.1 Network size and usage'!F101/'Historical population and GDP'!$K98*1000)</f>
        <v>#N/A</v>
      </c>
      <c r="G101" s="54">
        <f>IF('4.1 Network size and usage'!G101/'Historical population and GDP'!$K98=0,NA(),'4.1 Network size and usage'!G101/'Historical population and GDP'!$K98*1000)</f>
        <v>4.4244467567883436</v>
      </c>
      <c r="H101" s="56">
        <f>IF('4.1 Network size and usage'!H101/'Historical population and GDP'!$K98=0,NA(),'4.1 Network size and usage'!H101/'Historical population and GDP'!$K98*1000)</f>
        <v>2.1999976859246564E-2</v>
      </c>
      <c r="I101" s="54">
        <f>IF('4.1 Network size and usage'!I101/'Historical population and GDP'!$K98=0,NA(),'4.1 Network size and usage'!I101/'Historical population and GDP'!$K98*1000)</f>
        <v>391.53180879660295</v>
      </c>
      <c r="J101" s="5">
        <f>IF('4.1 Network size and usage'!J101/'Historical population and GDP'!$K98=0,NA(),'4.1 Network size and usage'!J101/'Historical population and GDP'!$K98*1000000000)</f>
        <v>3506.1747633332034</v>
      </c>
      <c r="K101" s="5">
        <f>IF('4.1 Network size and usage'!K101/'Historical population and GDP'!$K98=0,NA(),'4.1 Network size and usage'!K101/'Historical population and GDP'!$K98*1000000)</f>
        <v>483.50149986364875</v>
      </c>
      <c r="L101" s="54">
        <f>IF('4.1 Network size and usage'!L101/'Historical population and GDP'!$K98=0,NA(),'4.1 Network size and usage'!L101/'Historical population and GDP'!$K98*1000)</f>
        <v>2.0457658732323036</v>
      </c>
      <c r="M101" s="54" t="e">
        <f>IF('4.1 Network size and usage'!M101/'Historical population and GDP'!$K98=0,NA(),'4.1 Network size and usage'!M101/'Historical population and GDP'!$K98*1000)</f>
        <v>#N/A</v>
      </c>
      <c r="N101" s="54">
        <f>IF('4.1 Network size and usage'!N101/'Historical population and GDP'!$K98=0,NA(),'4.1 Network size and usage'!N101/'Historical population and GDP'!$K98*1000)</f>
        <v>0.75756749386419409</v>
      </c>
      <c r="O101" s="54" t="e">
        <f>IF('4.1 Network size and usage'!O101/'Historical population and GDP'!$K98=0,NA(),'4.1 Network size and usage'!O101/'Historical population and GDP'!$K98*1000)</f>
        <v>#N/A</v>
      </c>
      <c r="P101" s="54">
        <f>IF('4.1 Network size and usage'!P101/'Historical population and GDP'!$K98=0,NA(),'4.1 Network size and usage'!P101/'Historical population and GDP'!$K98*1000)</f>
        <v>42.91012505356656</v>
      </c>
      <c r="Q101" s="54" t="e">
        <f>IF('4.1 Network size and usage'!Q101/'Historical population and GDP'!$K98=0,NA(),'4.1 Network size and usage'!Q101/'Historical population and GDP'!$K98*1000)</f>
        <v>#N/A</v>
      </c>
      <c r="R101" s="55" t="e">
        <f>IF('4.1 Network size and usage'!R101=0,NA(),'5.4 Water and waste'!AB101)</f>
        <v>#N/A</v>
      </c>
      <c r="S101" s="55" t="e">
        <f>IF('4.1 Network size and usage'!S101=0,NA(),'5.4 Water and waste'!AC101)</f>
        <v>#N/A</v>
      </c>
      <c r="T101" s="54" t="e">
        <f>IF('4.1 Network size and usage'!T101/'Historical population and GDP'!$K98=0,NA(),'4.1 Network size and usage'!T101/'Historical population and GDP'!$K98*1000)</f>
        <v>#N/A</v>
      </c>
      <c r="U101" s="54">
        <f>IF('4.1 Network size and usage'!U101/'Historical population and GDP'!$K98=0,NA(),'4.1 Network size and usage'!U101/'Historical population and GDP'!$K98*1000)</f>
        <v>331.36156453309439</v>
      </c>
      <c r="V101" s="54" t="e">
        <f>IF('4.1 Network size and usage'!V101/'Historical population and GDP'!$K98=0,NA(),'4.1 Network size and usage'!V101/'Historical population and GDP'!$K98*1000)</f>
        <v>#N/A</v>
      </c>
      <c r="W101" s="54">
        <f>IF('4.1 Network size and usage'!W101/'Historical population and GDP'!$K98=0,NA(),'4.1 Network size and usage'!W101/'Historical population and GDP'!$K98*1000)</f>
        <v>7.5963224122482371</v>
      </c>
      <c r="X101" s="54">
        <f>IF('4.1 Network size and usage'!X101/'Historical population and GDP'!$K98=0,NA(),'4.1 Network size and usage'!X101/'Historical population and GDP'!$K98*1000)</f>
        <v>209.21539600296077</v>
      </c>
      <c r="Y101" s="54" t="e">
        <f>IF('4.1 Network size and usage'!Y101/'Historical population and GDP'!$K98=0,NA(),'4.1 Network size and usage'!Y101/'Historical population and GDP'!$K98*1000)</f>
        <v>#N/A</v>
      </c>
      <c r="Z101" s="54" t="e">
        <f>IF('4.1 Network size and usage'!Z101/'Historical population and GDP'!$K98=0,NA(),'4.1 Network size and usage'!Z101/'Historical population and GDP'!$K98*1000)</f>
        <v>#N/A</v>
      </c>
      <c r="AA101" s="54" t="e">
        <f>IF('4.1 Network size and usage'!AA101/'Historical population and GDP'!$K98=0,NA(),'4.1 Network size and usage'!AA101/'Historical population and GDP'!$K98*1000)</f>
        <v>#N/A</v>
      </c>
      <c r="AB101" s="54" t="e">
        <f>IF('4.1 Network size and usage'!AB101/'Historical population and GDP'!$K98=0,NA(),'4.1 Network size and usage'!AB101/'Historical population and GDP'!$K98*1000)</f>
        <v>#N/A</v>
      </c>
      <c r="AC101" s="54" t="e">
        <f>IF('4.1 Network size and usage'!AC101/'Historical population and GDP'!$K98=0,NA(),'4.1 Network size and usage'!AC101/'Historical population and GDP'!$K98*1000)</f>
        <v>#N/A</v>
      </c>
      <c r="AD101" s="54">
        <f>IF('4.1 Network size and usage'!AD101/'Historical population and GDP'!$K98=0,NA(),'4.1 Network size and usage'!AD101/'Historical population and GDP'!$K98*1000)</f>
        <v>5.9815341462464451</v>
      </c>
      <c r="AE101" s="54" t="e">
        <f>IF('4.1 Network size and usage'!AE101/'Historical population and GDP'!$K98=0,NA(),'4.1 Network size and usage'!AE101/'Historical population and GDP'!$K98*1000)</f>
        <v>#N/A</v>
      </c>
      <c r="AF101" s="54" t="e">
        <f>IF('4.1 Network size and usage'!AF101/'Historical population and GDP'!$K98=0,NA(),'4.1 Network size and usage'!AF101/'Historical population and GDP'!$K98*1000)</f>
        <v>#N/A</v>
      </c>
      <c r="AG101" s="54">
        <f>IF('4.1 Network size and usage'!AG101/'Historical population and GDP'!$K98=0,NA(),'4.1 Network size and usage'!AG101/'Historical population and GDP'!$K98*1000)</f>
        <v>7.1483111924889942</v>
      </c>
      <c r="AH101" s="54" t="e">
        <f>IF('4.1 Network size and usage'!AH101/'Historical population and GDP'!$K98=0,NA(),'4.1 Network size and usage'!AH101/'Historical population and GDP'!$K98*1000)</f>
        <v>#N/A</v>
      </c>
      <c r="AI101" s="54" t="e">
        <f>IF('4.1 Network size and usage'!AI101/'Historical population and GDP'!$K98=0,NA(),'4.1 Network size and usage'!AI101/'Historical population and GDP'!$K98*1000)</f>
        <v>#N/A</v>
      </c>
      <c r="AJ101" s="54" t="e">
        <f>IF('4.1 Network size and usage'!AJ101/'Historical population and GDP'!$K98=0,NA(),'4.1 Network size and usage'!AJ101/'Historical population and GDP'!$K98*1000)</f>
        <v>#N/A</v>
      </c>
      <c r="AK101" s="54">
        <f>IF('4.1 Network size and usage'!AK101/'Historical population and GDP'!$K98=0,NA(),'4.1 Network size and usage'!AK101/'Historical population and GDP'!$K98*1000)</f>
        <v>174.89423039463944</v>
      </c>
      <c r="AL101" s="54">
        <f>IF('4.1 Network size and usage'!AL101/'Historical population and GDP'!$K98=0,NA(),'4.1 Network size and usage'!AL101/'Historical population and GDP'!$K98*1000)</f>
        <v>57.883439167867856</v>
      </c>
      <c r="AM101" s="54">
        <f>IF('4.1 Network size and usage'!AM101/'Historical population and GDP'!$K98=0,NA(),'4.1 Network size and usage'!AM101/'Historical population and GDP'!$K98*1000)</f>
        <v>9.1047567104289229</v>
      </c>
      <c r="AN101" s="54" t="e">
        <f>IF('4.1 Network size and usage'!AN101/'Historical population and GDP'!$K98=0,NA(),'4.1 Network size and usage'!AN101/'Historical population and GDP'!$K98*1000)</f>
        <v>#N/A</v>
      </c>
      <c r="AO101" s="50">
        <f>IF('4.1 Network size and usage'!AO101/'Historical population and GDP'!$K98=0,NA(),'4.1 Network size and usage'!AO101/'Historical population and GDP'!$K98*1000)</f>
        <v>0.99536405781292625</v>
      </c>
      <c r="AP101" s="50">
        <f>IF('4.1 Network size and usage'!AP101/'Historical population and GDP'!$K98=0,NA(),'4.1 Network size and usage'!AP101/'Historical population and GDP'!$K98*1000)</f>
        <v>0.14686976508629088</v>
      </c>
      <c r="AQ101" s="50">
        <f>IF('4.1 Network size and usage'!AQ101/'Historical population and GDP'!$K98=0,NA(),'4.1 Network size and usage'!AQ101/'Historical population and GDP'!$K98*1000)</f>
        <v>1.142233822899217</v>
      </c>
      <c r="AR101" s="54">
        <f>IF('4.1 Network size and usage'!AR101/'Historical population and GDP'!$K98=0,NA(),'4.1 Network size and usage'!AR101/'Historical population and GDP'!$K98*1000)</f>
        <v>17.063383848221591</v>
      </c>
      <c r="AS101" s="54" t="e">
        <f>IF('4.1 Network size and usage'!AS101/'Historical population and GDP'!$K98=0,NA(),'4.1 Network size and usage'!AS101/'Historical population and GDP'!$K98*1000)</f>
        <v>#N/A</v>
      </c>
      <c r="AT101" s="54">
        <f>IF('4.1 Network size and usage'!AT101/'Historical population and GDP'!$K98=0,NA(),'4.1 Network size and usage'!AT101/'Historical population and GDP'!$K98*1000)</f>
        <v>0.68759982858701163</v>
      </c>
      <c r="AU101" s="54" t="e">
        <f>IF('4.1 Network size and usage'!AU101/'Historical population and GDP'!$K98=0,NA(),'4.1 Network size and usage'!AU101/'Historical population and GDP'!$K98*1000)</f>
        <v>#N/A</v>
      </c>
      <c r="AV101" s="54" t="e">
        <f>IF('4.1 Network size and usage'!AV101/'Historical population and GDP'!$K98=0,NA(),'4.1 Network size and usage'!AV101/'Historical population and GDP'!$K98*1000)</f>
        <v>#N/A</v>
      </c>
      <c r="AX101" s="3"/>
    </row>
    <row r="102" spans="1:50">
      <c r="A102" s="4">
        <f t="shared" si="1"/>
        <v>1964</v>
      </c>
      <c r="B102" s="54">
        <f>IF('4.1 Network size and usage'!B102/'Historical population and GDP'!$K99=0,NA(),'4.1 Network size and usage'!B102/'Historical population and GDP'!$K99*1000)</f>
        <v>11.750580328620558</v>
      </c>
      <c r="C102" s="54">
        <f>IF('4.1 Network size and usage'!C102/'Historical population and GDP'!$K99=0,NA(),'4.1 Network size and usage'!C102/'Historical population and GDP'!$K99*1000)</f>
        <v>20.410391517004204</v>
      </c>
      <c r="D102" s="54">
        <f>IF('4.1 Network size and usage'!D102/'Historical population and GDP'!$K99=0,NA(),'4.1 Network size and usage'!D102/'Historical population and GDP'!$K99*1000)</f>
        <v>3.3638096293465796</v>
      </c>
      <c r="E102" s="54">
        <f>IF('4.1 Network size and usage'!E102/'Historical population and GDP'!$K99=0,NA(),'4.1 Network size and usage'!E102/'Historical population and GDP'!$K99*1000)</f>
        <v>98.412198089415355</v>
      </c>
      <c r="F102" s="54" t="e">
        <f>IF('4.1 Network size and usage'!F102/'Historical population and GDP'!$K99=0,NA(),'4.1 Network size and usage'!F102/'Historical population and GDP'!$K99*1000)</f>
        <v>#N/A</v>
      </c>
      <c r="G102" s="54">
        <f>IF('4.1 Network size and usage'!G102/'Historical population and GDP'!$K99=0,NA(),'4.1 Network size and usage'!G102/'Historical population and GDP'!$K99*1000)</f>
        <v>4.3920161559037059</v>
      </c>
      <c r="H102" s="56">
        <f>IF('4.1 Network size and usage'!H102/'Historical population and GDP'!$K99=0,NA(),'4.1 Network size and usage'!H102/'Historical population and GDP'!$K99*1000)</f>
        <v>2.4321512036683222E-2</v>
      </c>
      <c r="I102" s="54">
        <f>IF('4.1 Network size and usage'!I102/'Historical population and GDP'!$K99=0,NA(),'4.1 Network size and usage'!I102/'Historical population and GDP'!$K99*1000)</f>
        <v>409.65647688192587</v>
      </c>
      <c r="J102" s="5">
        <f>IF('4.1 Network size and usage'!J102/'Historical population and GDP'!$K99=0,NA(),'4.1 Network size and usage'!J102/'Historical population and GDP'!$K99*1000000000)</f>
        <v>3706.5341994650362</v>
      </c>
      <c r="K102" s="5">
        <f>IF('4.1 Network size and usage'!K102/'Historical population and GDP'!$K99=0,NA(),'4.1 Network size and usage'!K102/'Historical population and GDP'!$K99*1000000)</f>
        <v>512.26595338173479</v>
      </c>
      <c r="L102" s="54">
        <f>IF('4.1 Network size and usage'!L102/'Historical population and GDP'!$K99=0,NA(),'4.1 Network size and usage'!L102/'Historical population and GDP'!$K99*1000)</f>
        <v>2.0078315246465417</v>
      </c>
      <c r="M102" s="54" t="e">
        <f>IF('4.1 Network size and usage'!M102/'Historical population and GDP'!$K99=0,NA(),'4.1 Network size and usage'!M102/'Historical population and GDP'!$K99*1000)</f>
        <v>#N/A</v>
      </c>
      <c r="N102" s="54">
        <f>IF('4.1 Network size and usage'!N102/'Historical population and GDP'!$K99=0,NA(),'4.1 Network size and usage'!N102/'Historical population and GDP'!$K99*1000)</f>
        <v>0.76664119220481464</v>
      </c>
      <c r="O102" s="54" t="e">
        <f>IF('4.1 Network size and usage'!O102/'Historical population and GDP'!$K99=0,NA(),'4.1 Network size and usage'!O102/'Historical population and GDP'!$K99*1000)</f>
        <v>#N/A</v>
      </c>
      <c r="P102" s="54">
        <f>IF('4.1 Network size and usage'!P102/'Historical population and GDP'!$K99=0,NA(),'4.1 Network size and usage'!P102/'Historical population and GDP'!$K99*1000)</f>
        <v>43.03974016048911</v>
      </c>
      <c r="Q102" s="54" t="e">
        <f>IF('4.1 Network size and usage'!Q102/'Historical population and GDP'!$K99=0,NA(),'4.1 Network size and usage'!Q102/'Historical population and GDP'!$K99*1000)</f>
        <v>#N/A</v>
      </c>
      <c r="R102" s="55" t="e">
        <f>IF('4.1 Network size and usage'!R102=0,NA(),'5.4 Water and waste'!AB102)</f>
        <v>#N/A</v>
      </c>
      <c r="S102" s="55" t="e">
        <f>IF('4.1 Network size and usage'!S102=0,NA(),'5.4 Water and waste'!AC102)</f>
        <v>#N/A</v>
      </c>
      <c r="T102" s="54" t="e">
        <f>IF('4.1 Network size and usage'!T102/'Historical population and GDP'!$K99=0,NA(),'4.1 Network size and usage'!T102/'Historical population and GDP'!$K99*1000)</f>
        <v>#N/A</v>
      </c>
      <c r="U102" s="54">
        <f>IF('4.1 Network size and usage'!U102/'Historical population and GDP'!$K99=0,NA(),'4.1 Network size and usage'!U102/'Historical population and GDP'!$K99*1000)</f>
        <v>344.65227359572032</v>
      </c>
      <c r="V102" s="54" t="e">
        <f>IF('4.1 Network size and usage'!V102/'Historical population and GDP'!$K99=0,NA(),'4.1 Network size and usage'!V102/'Historical population and GDP'!$K99*1000)</f>
        <v>#N/A</v>
      </c>
      <c r="W102" s="54">
        <f>IF('4.1 Network size and usage'!W102/'Historical population and GDP'!$K99=0,NA(),'4.1 Network size and usage'!W102/'Historical population and GDP'!$K99*1000)</f>
        <v>7.1432938479174632</v>
      </c>
      <c r="X102" s="54">
        <f>IF('4.1 Network size and usage'!X102/'Historical population and GDP'!$K99=0,NA(),'4.1 Network size and usage'!X102/'Historical population and GDP'!$K99*1000)</f>
        <v>205.21016431027894</v>
      </c>
      <c r="Y102" s="54" t="e">
        <f>IF('4.1 Network size and usage'!Y102/'Historical population and GDP'!$K99=0,NA(),'4.1 Network size and usage'!Y102/'Historical population and GDP'!$K99*1000)</f>
        <v>#N/A</v>
      </c>
      <c r="Z102" s="54" t="e">
        <f>IF('4.1 Network size and usage'!Z102/'Historical population and GDP'!$K99=0,NA(),'4.1 Network size and usage'!Z102/'Historical population and GDP'!$K99*1000)</f>
        <v>#N/A</v>
      </c>
      <c r="AA102" s="54" t="e">
        <f>IF('4.1 Network size and usage'!AA102/'Historical population and GDP'!$K99=0,NA(),'4.1 Network size and usage'!AA102/'Historical population and GDP'!$K99*1000)</f>
        <v>#N/A</v>
      </c>
      <c r="AB102" s="54" t="e">
        <f>IF('4.1 Network size and usage'!AB102/'Historical population and GDP'!$K99=0,NA(),'4.1 Network size and usage'!AB102/'Historical population and GDP'!$K99*1000)</f>
        <v>#N/A</v>
      </c>
      <c r="AC102" s="54" t="e">
        <f>IF('4.1 Network size and usage'!AC102/'Historical population and GDP'!$K99=0,NA(),'4.1 Network size and usage'!AC102/'Historical population and GDP'!$K99*1000)</f>
        <v>#N/A</v>
      </c>
      <c r="AD102" s="54">
        <f>IF('4.1 Network size and usage'!AD102/'Historical population and GDP'!$K99=0,NA(),'4.1 Network size and usage'!AD102/'Historical population and GDP'!$K99*1000)</f>
        <v>5.8047382499044708</v>
      </c>
      <c r="AE102" s="54" t="e">
        <f>IF('4.1 Network size and usage'!AE102/'Historical population and GDP'!$K99=0,NA(),'4.1 Network size and usage'!AE102/'Historical population and GDP'!$K99*1000)</f>
        <v>#N/A</v>
      </c>
      <c r="AF102" s="54" t="e">
        <f>IF('4.1 Network size and usage'!AF102/'Historical population and GDP'!$K99=0,NA(),'4.1 Network size and usage'!AF102/'Historical population and GDP'!$K99*1000)</f>
        <v>#N/A</v>
      </c>
      <c r="AG102" s="54">
        <f>IF('4.1 Network size and usage'!AG102/'Historical population and GDP'!$K99=0,NA(),'4.1 Network size and usage'!AG102/'Historical population and GDP'!$K99*1000)</f>
        <v>6.9805120366832254</v>
      </c>
      <c r="AH102" s="54" t="e">
        <f>IF('4.1 Network size and usage'!AH102/'Historical population and GDP'!$K99=0,NA(),'4.1 Network size and usage'!AH102/'Historical population and GDP'!$K99*1000)</f>
        <v>#N/A</v>
      </c>
      <c r="AI102" s="54" t="e">
        <f>IF('4.1 Network size and usage'!AI102/'Historical population and GDP'!$K99=0,NA(),'4.1 Network size and usage'!AI102/'Historical population and GDP'!$K99*1000)</f>
        <v>#N/A</v>
      </c>
      <c r="AJ102" s="54" t="e">
        <f>IF('4.1 Network size and usage'!AJ102/'Historical population and GDP'!$K99=0,NA(),'4.1 Network size and usage'!AJ102/'Historical population and GDP'!$K99*1000)</f>
        <v>#N/A</v>
      </c>
      <c r="AK102" s="54">
        <f>IF('4.1 Network size and usage'!AK102/'Historical population and GDP'!$K99=0,NA(),'4.1 Network size and usage'!AK102/'Historical population and GDP'!$K99*1000)</f>
        <v>176.31295376385174</v>
      </c>
      <c r="AL102" s="54">
        <f>IF('4.1 Network size and usage'!AL102/'Historical population and GDP'!$K99=0,NA(),'4.1 Network size and usage'!AL102/'Historical population and GDP'!$K99*1000)</f>
        <v>58.520443255636224</v>
      </c>
      <c r="AM102" s="54">
        <f>IF('4.1 Network size and usage'!AM102/'Historical population and GDP'!$K99=0,NA(),'4.1 Network size and usage'!AM102/'Historical population and GDP'!$K99*1000)</f>
        <v>9.534199465036302</v>
      </c>
      <c r="AN102" s="54" t="e">
        <f>IF('4.1 Network size and usage'!AN102/'Historical population and GDP'!$K99=0,NA(),'4.1 Network size and usage'!AN102/'Historical population and GDP'!$K99*1000)</f>
        <v>#N/A</v>
      </c>
      <c r="AO102" s="50">
        <f>IF('4.1 Network size and usage'!AO102/'Historical population and GDP'!$K99=0,NA(),'4.1 Network size and usage'!AO102/'Historical population and GDP'!$K99*1000)</f>
        <v>0.98739014138326331</v>
      </c>
      <c r="AP102" s="50">
        <f>IF('4.1 Network size and usage'!AP102/'Historical population and GDP'!$K99=0,NA(),'4.1 Network size and usage'!AP102/'Historical population and GDP'!$K99*1000)</f>
        <v>0.14444019870080244</v>
      </c>
      <c r="AQ102" s="50">
        <f>IF('4.1 Network size and usage'!AQ102/'Historical population and GDP'!$K99=0,NA(),'4.1 Network size and usage'!AQ102/'Historical population and GDP'!$K99*1000)</f>
        <v>1.1318303400840657</v>
      </c>
      <c r="AR102" s="54">
        <f>IF('4.1 Network size and usage'!AR102/'Historical population and GDP'!$K99=0,NA(),'4.1 Network size and usage'!AR102/'Historical population and GDP'!$K99*1000)</f>
        <v>17.157050057317541</v>
      </c>
      <c r="AS102" s="54" t="e">
        <f>IF('4.1 Network size and usage'!AS102/'Historical population and GDP'!$K99=0,NA(),'4.1 Network size and usage'!AS102/'Historical population and GDP'!$K99*1000)</f>
        <v>#N/A</v>
      </c>
      <c r="AT102" s="54">
        <f>IF('4.1 Network size and usage'!AT102/'Historical population and GDP'!$K99=0,NA(),'4.1 Network size and usage'!AT102/'Historical population and GDP'!$K99*1000)</f>
        <v>0.64539549102025218</v>
      </c>
      <c r="AU102" s="54" t="e">
        <f>IF('4.1 Network size and usage'!AU102/'Historical population and GDP'!$K99=0,NA(),'4.1 Network size and usage'!AU102/'Historical population and GDP'!$K99*1000)</f>
        <v>#N/A</v>
      </c>
      <c r="AV102" s="54" t="e">
        <f>IF('4.1 Network size and usage'!AV102/'Historical population and GDP'!$K99=0,NA(),'4.1 Network size and usage'!AV102/'Historical population and GDP'!$K99*1000)</f>
        <v>#N/A</v>
      </c>
      <c r="AX102" s="3"/>
    </row>
    <row r="103" spans="1:50">
      <c r="A103" s="4">
        <f t="shared" si="1"/>
        <v>1965</v>
      </c>
      <c r="B103" s="54">
        <f>IF('4.1 Network size and usage'!B103/'Historical population and GDP'!$K100=0,NA(),'4.1 Network size and usage'!B103/'Historical population and GDP'!$K100*1000)</f>
        <v>12.161579022449134</v>
      </c>
      <c r="C103" s="54">
        <f>IF('4.1 Network size and usage'!C103/'Historical population and GDP'!$K100=0,NA(),'4.1 Network size and usage'!C103/'Historical population and GDP'!$K100*1000)</f>
        <v>19.502025377280575</v>
      </c>
      <c r="D103" s="54">
        <f>IF('4.1 Network size and usage'!D103/'Historical population and GDP'!$K100=0,NA(),'4.1 Network size and usage'!D103/'Historical population and GDP'!$K100*1000)</f>
        <v>3.2394628275396053</v>
      </c>
      <c r="E103" s="54">
        <f>IF('4.1 Network size and usage'!E103/'Historical population and GDP'!$K100=0,NA(),'4.1 Network size and usage'!E103/'Historical population and GDP'!$K100*1000)</f>
        <v>98.094613109092279</v>
      </c>
      <c r="F103" s="54" t="e">
        <f>IF('4.1 Network size and usage'!F103/'Historical population and GDP'!$K100=0,NA(),'4.1 Network size and usage'!F103/'Historical population and GDP'!$K100*1000)</f>
        <v>#N/A</v>
      </c>
      <c r="G103" s="54">
        <f>IF('4.1 Network size and usage'!G103/'Historical population and GDP'!$K100=0,NA(),'4.1 Network size and usage'!G103/'Historical population and GDP'!$K100*1000)</f>
        <v>4.3100201066146111</v>
      </c>
      <c r="H103" s="56">
        <f>IF('4.1 Network size and usage'!H103/'Historical population and GDP'!$K100=0,NA(),'4.1 Network size and usage'!H103/'Historical population and GDP'!$K100*1000)</f>
        <v>2.3894210150912226E-2</v>
      </c>
      <c r="I103" s="54">
        <f>IF('4.1 Network size and usage'!I103/'Historical population and GDP'!$K100=0,NA(),'4.1 Network size and usage'!I103/'Historical population and GDP'!$K100*1000)</f>
        <v>432.33951497860204</v>
      </c>
      <c r="J103" s="5">
        <f>IF('4.1 Network size and usage'!J103/'Historical population and GDP'!$K100=0,NA(),'4.1 Network size and usage'!J103/'Historical population and GDP'!$K100*1000000000)</f>
        <v>3866.6566559050984</v>
      </c>
      <c r="K103" s="5">
        <f>IF('4.1 Network size and usage'!K103/'Historical population and GDP'!$K100=0,NA(),'4.1 Network size and usage'!K103/'Historical population and GDP'!$K100*1000000)</f>
        <v>533.67369922666865</v>
      </c>
      <c r="L103" s="54">
        <f>IF('4.1 Network size and usage'!L103/'Historical population and GDP'!$K100=0,NA(),'4.1 Network size and usage'!L103/'Historical population and GDP'!$K100*1000)</f>
        <v>1.9659104887754337</v>
      </c>
      <c r="M103" s="54" t="e">
        <f>IF('4.1 Network size and usage'!M103/'Historical population and GDP'!$K100=0,NA(),'4.1 Network size and usage'!M103/'Historical population and GDP'!$K100*1000)</f>
        <v>#N/A</v>
      </c>
      <c r="N103" s="54">
        <f>IF('4.1 Network size and usage'!N103/'Historical population and GDP'!$K100=0,NA(),'4.1 Network size and usage'!N103/'Historical population and GDP'!$K100*1000)</f>
        <v>0.87686763270515811</v>
      </c>
      <c r="O103" s="54" t="e">
        <f>IF('4.1 Network size and usage'!O103/'Historical population and GDP'!$K100=0,NA(),'4.1 Network size and usage'!O103/'Historical population and GDP'!$K100*1000)</f>
        <v>#N/A</v>
      </c>
      <c r="P103" s="54">
        <f>IF('4.1 Network size and usage'!P103/'Historical population and GDP'!$K100=0,NA(),'4.1 Network size and usage'!P103/'Historical population and GDP'!$K100*1000)</f>
        <v>43.368871536902169</v>
      </c>
      <c r="Q103" s="54" t="e">
        <f>IF('4.1 Network size and usage'!Q103/'Historical population and GDP'!$K100=0,NA(),'4.1 Network size and usage'!Q103/'Historical population and GDP'!$K100*1000)</f>
        <v>#N/A</v>
      </c>
      <c r="R103" s="55" t="e">
        <f>IF('4.1 Network size and usage'!R103=0,NA(),'5.4 Water and waste'!AB103)</f>
        <v>#N/A</v>
      </c>
      <c r="S103" s="55" t="e">
        <f>IF('4.1 Network size and usage'!S103=0,NA(),'5.4 Water and waste'!AC103)</f>
        <v>#N/A</v>
      </c>
      <c r="T103" s="54" t="e">
        <f>IF('4.1 Network size and usage'!T103/'Historical population and GDP'!$K100=0,NA(),'4.1 Network size and usage'!T103/'Historical population and GDP'!$K100*1000)</f>
        <v>#N/A</v>
      </c>
      <c r="U103" s="54">
        <f>IF('4.1 Network size and usage'!U103/'Historical population and GDP'!$K100=0,NA(),'4.1 Network size and usage'!U103/'Historical population and GDP'!$K100*1000)</f>
        <v>361.36196411141981</v>
      </c>
      <c r="V103" s="54" t="e">
        <f>IF('4.1 Network size and usage'!V103/'Historical population and GDP'!$K100=0,NA(),'4.1 Network size and usage'!V103/'Historical population and GDP'!$K100*1000)</f>
        <v>#N/A</v>
      </c>
      <c r="W103" s="54">
        <f>IF('4.1 Network size and usage'!W103/'Historical population and GDP'!$K100=0,NA(),'4.1 Network size and usage'!W103/'Historical population and GDP'!$K100*1000)</f>
        <v>5.4268338463848638</v>
      </c>
      <c r="X103" s="54">
        <f>IF('4.1 Network size and usage'!X103/'Historical population and GDP'!$K100=0,NA(),'4.1 Network size and usage'!X103/'Historical population and GDP'!$K100*1000)</f>
        <v>268.41354456040244</v>
      </c>
      <c r="Y103" s="54" t="e">
        <f>IF('4.1 Network size and usage'!Y103/'Historical population and GDP'!$K100=0,NA(),'4.1 Network size and usage'!Y103/'Historical population and GDP'!$K100*1000)</f>
        <v>#N/A</v>
      </c>
      <c r="Z103" s="54" t="e">
        <f>IF('4.1 Network size and usage'!Z103/'Historical population and GDP'!$K100=0,NA(),'4.1 Network size and usage'!Z103/'Historical population and GDP'!$K100*1000)</f>
        <v>#N/A</v>
      </c>
      <c r="AA103" s="54" t="e">
        <f>IF('4.1 Network size and usage'!AA103/'Historical population and GDP'!$K100=0,NA(),'4.1 Network size and usage'!AA103/'Historical population and GDP'!$K100*1000)</f>
        <v>#N/A</v>
      </c>
      <c r="AB103" s="54" t="e">
        <f>IF('4.1 Network size and usage'!AB103/'Historical population and GDP'!$K100=0,NA(),'4.1 Network size and usage'!AB103/'Historical population and GDP'!$K100*1000)</f>
        <v>#N/A</v>
      </c>
      <c r="AC103" s="54" t="e">
        <f>IF('4.1 Network size and usage'!AC103/'Historical population and GDP'!$K100=0,NA(),'4.1 Network size and usage'!AC103/'Historical population and GDP'!$K100*1000)</f>
        <v>#N/A</v>
      </c>
      <c r="AD103" s="54">
        <f>IF('4.1 Network size and usage'!AD103/'Historical population and GDP'!$K100=0,NA(),'4.1 Network size and usage'!AD103/'Historical population and GDP'!$K100*1000)</f>
        <v>5.8048652301223811</v>
      </c>
      <c r="AE103" s="54" t="e">
        <f>IF('4.1 Network size and usage'!AE103/'Historical population and GDP'!$K100=0,NA(),'4.1 Network size and usage'!AE103/'Historical population and GDP'!$K100*1000)</f>
        <v>#N/A</v>
      </c>
      <c r="AF103" s="54" t="e">
        <f>IF('4.1 Network size and usage'!AF103/'Historical population and GDP'!$K100=0,NA(),'4.1 Network size and usage'!AF103/'Historical population and GDP'!$K100*1000)</f>
        <v>#N/A</v>
      </c>
      <c r="AG103" s="54">
        <f>IF('4.1 Network size and usage'!AG103/'Historical population and GDP'!$K100=0,NA(),'4.1 Network size and usage'!AG103/'Historical population and GDP'!$K100*1000)</f>
        <v>7.0087844432765216</v>
      </c>
      <c r="AH103" s="54" t="e">
        <f>IF('4.1 Network size and usage'!AH103/'Historical population and GDP'!$K100=0,NA(),'4.1 Network size and usage'!AH103/'Historical population and GDP'!$K100*1000)</f>
        <v>#N/A</v>
      </c>
      <c r="AI103" s="54" t="e">
        <f>IF('4.1 Network size and usage'!AI103/'Historical population and GDP'!$K100=0,NA(),'4.1 Network size and usage'!AI103/'Historical population and GDP'!$K100*1000)</f>
        <v>#N/A</v>
      </c>
      <c r="AJ103" s="54" t="e">
        <f>IF('4.1 Network size and usage'!AJ103/'Historical population and GDP'!$K100=0,NA(),'4.1 Network size and usage'!AJ103/'Historical population and GDP'!$K100*1000)</f>
        <v>#N/A</v>
      </c>
      <c r="AK103" s="54">
        <f>IF('4.1 Network size and usage'!AK103/'Historical population and GDP'!$K100=0,NA(),'4.1 Network size and usage'!AK103/'Historical population and GDP'!$K100*1000)</f>
        <v>177.50056310533824</v>
      </c>
      <c r="AL103" s="54">
        <f>IF('4.1 Network size and usage'!AL103/'Historical population and GDP'!$K100=0,NA(),'4.1 Network size and usage'!AL103/'Historical population and GDP'!$K100*1000)</f>
        <v>59.001051129964715</v>
      </c>
      <c r="AM103" s="54">
        <f>IF('4.1 Network size and usage'!AM103/'Historical population and GDP'!$K100=0,NA(),'4.1 Network size and usage'!AM103/'Historical population and GDP'!$K100*1000)</f>
        <v>10.4332157068849</v>
      </c>
      <c r="AN103" s="54">
        <f>IF('4.1 Network size and usage'!AN103/'Historical population and GDP'!$K100=0,NA(),'4.1 Network size and usage'!AN103/'Historical population and GDP'!$K100*1000)</f>
        <v>19.375703881672798</v>
      </c>
      <c r="AO103" s="50">
        <f>IF('4.1 Network size and usage'!AO103/'Historical population and GDP'!$K100=0,NA(),'4.1 Network size and usage'!AO103/'Historical population and GDP'!$K100*1000)</f>
        <v>0.97379683159396346</v>
      </c>
      <c r="AP103" s="50">
        <f>IF('4.1 Network size and usage'!AP103/'Historical population and GDP'!$K100=0,NA(),'4.1 Network size and usage'!AP103/'Historical population and GDP'!$K100*1000)</f>
        <v>0.14115173811847737</v>
      </c>
      <c r="AQ103" s="50">
        <f>IF('4.1 Network size and usage'!AQ103/'Historical population and GDP'!$K100=0,NA(),'4.1 Network size and usage'!AQ103/'Historical population and GDP'!$K100*1000)</f>
        <v>1.1149485697124408</v>
      </c>
      <c r="AR103" s="54">
        <f>IF('4.1 Network size and usage'!AR103/'Historical population and GDP'!$K100=0,NA(),'4.1 Network size and usage'!AR103/'Historical population and GDP'!$K100*1000)</f>
        <v>17.343644417749079</v>
      </c>
      <c r="AS103" s="54" t="e">
        <f>IF('4.1 Network size and usage'!AS103/'Historical population and GDP'!$K100=0,NA(),'4.1 Network size and usage'!AS103/'Historical population and GDP'!$K100*1000)</f>
        <v>#N/A</v>
      </c>
      <c r="AT103" s="54">
        <f>IF('4.1 Network size and usage'!AT103/'Historical population and GDP'!$K100=0,NA(),'4.1 Network size and usage'!AT103/'Historical population and GDP'!$K100*1000)</f>
        <v>0.6205420827389444</v>
      </c>
      <c r="AU103" s="54" t="e">
        <f>IF('4.1 Network size and usage'!AU103/'Historical population and GDP'!$K100=0,NA(),'4.1 Network size and usage'!AU103/'Historical population and GDP'!$K100*1000)</f>
        <v>#N/A</v>
      </c>
      <c r="AV103" s="54" t="e">
        <f>IF('4.1 Network size and usage'!AV103/'Historical population and GDP'!$K100=0,NA(),'4.1 Network size and usage'!AV103/'Historical population and GDP'!$K100*1000)</f>
        <v>#N/A</v>
      </c>
      <c r="AX103" s="3"/>
    </row>
    <row r="104" spans="1:50">
      <c r="A104" s="4">
        <f t="shared" si="1"/>
        <v>1966</v>
      </c>
      <c r="B104" s="54">
        <f>IF('4.1 Network size and usage'!B104/'Historical population and GDP'!$K101=0,NA(),'4.1 Network size and usage'!B104/'Historical population and GDP'!$K101*1000)</f>
        <v>12.636461940766424</v>
      </c>
      <c r="C104" s="54">
        <f>IF('4.1 Network size and usage'!C104/'Historical population and GDP'!$K101=0,NA(),'4.1 Network size and usage'!C104/'Historical population and GDP'!$K101*1000)</f>
        <v>18.683729273780106</v>
      </c>
      <c r="D104" s="54">
        <f>IF('4.1 Network size and usage'!D104/'Historical population and GDP'!$K101=0,NA(),'4.1 Network size and usage'!D104/'Historical population and GDP'!$K101*1000)</f>
        <v>3.095455353520451</v>
      </c>
      <c r="E104" s="54">
        <f>IF('4.1 Network size and usage'!E104/'Historical population and GDP'!$K101=0,NA(),'4.1 Network size and usage'!E104/'Historical population and GDP'!$K101*1000)</f>
        <v>96.412153284402322</v>
      </c>
      <c r="F104" s="54" t="e">
        <f>IF('4.1 Network size and usage'!F104/'Historical population and GDP'!$K101=0,NA(),'4.1 Network size and usage'!F104/'Historical population and GDP'!$K101*1000)</f>
        <v>#N/A</v>
      </c>
      <c r="G104" s="54">
        <f>IF('4.1 Network size and usage'!G104/'Historical population and GDP'!$K101=0,NA(),'4.1 Network size and usage'!G104/'Historical population and GDP'!$K101*1000)</f>
        <v>4.267751484527718</v>
      </c>
      <c r="H104" s="56">
        <f>IF('4.1 Network size and usage'!H104/'Historical population and GDP'!$K101=0,NA(),'4.1 Network size and usage'!H104/'Historical population and GDP'!$K101*1000)</f>
        <v>2.7505925423228713E-2</v>
      </c>
      <c r="I104" s="54">
        <f>IF('4.1 Network size and usage'!I104/'Historical population and GDP'!$K101=0,NA(),'4.1 Network size and usage'!I104/'Historical population and GDP'!$K101*1000)</f>
        <v>450.09257551727956</v>
      </c>
      <c r="J104" s="5">
        <f>IF('4.1 Network size and usage'!J104/'Historical population and GDP'!$K101=0,NA(),'4.1 Network size and usage'!J104/'Historical population and GDP'!$K101*1000000000)</f>
        <v>4020.2117065614289</v>
      </c>
      <c r="K104" s="5">
        <f>IF('4.1 Network size and usage'!K104/'Historical population and GDP'!$K101=0,NA(),'4.1 Network size and usage'!K104/'Historical population and GDP'!$K101*1000000)</f>
        <v>559.69461144100615</v>
      </c>
      <c r="L104" s="54">
        <f>IF('4.1 Network size and usage'!L104/'Historical population and GDP'!$K101=0,NA(),'4.1 Network size and usage'!L104/'Historical population and GDP'!$K101*1000)</f>
        <v>1.9314691697709587</v>
      </c>
      <c r="M104" s="54" t="e">
        <f>IF('4.1 Network size and usage'!M104/'Historical population and GDP'!$K101=0,NA(),'4.1 Network size and usage'!M104/'Historical population and GDP'!$K101*1000)</f>
        <v>#N/A</v>
      </c>
      <c r="N104" s="54">
        <f>IF('4.1 Network size and usage'!N104/'Historical population and GDP'!$K101=0,NA(),'4.1 Network size and usage'!N104/'Historical population and GDP'!$K101*1000)</f>
        <v>0.93021797661638328</v>
      </c>
      <c r="O104" s="54" t="e">
        <f>IF('4.1 Network size and usage'!O104/'Historical population and GDP'!$K101=0,NA(),'4.1 Network size and usage'!O104/'Historical population and GDP'!$K101*1000)</f>
        <v>#N/A</v>
      </c>
      <c r="P104" s="54">
        <f>IF('4.1 Network size and usage'!P104/'Historical population and GDP'!$K101=0,NA(),'4.1 Network size and usage'!P104/'Historical population and GDP'!$K101*1000)</f>
        <v>43.781211964740166</v>
      </c>
      <c r="Q104" s="54" t="e">
        <f>IF('4.1 Network size and usage'!Q104/'Historical population and GDP'!$K101=0,NA(),'4.1 Network size and usage'!Q104/'Historical population and GDP'!$K101*1000)</f>
        <v>#N/A</v>
      </c>
      <c r="R104" s="55">
        <f>IF('4.1 Network size and usage'!R104=0,NA(),'5.4 Water and waste'!AB104)</f>
        <v>0.94292284766727918</v>
      </c>
      <c r="S104" s="55">
        <f>IF('4.1 Network size and usage'!S104=0,NA(),'5.4 Water and waste'!AC104)</f>
        <v>0.90400000000000003</v>
      </c>
      <c r="T104" s="54" t="e">
        <f>IF('4.1 Network size and usage'!T104/'Historical population and GDP'!$K101=0,NA(),'4.1 Network size and usage'!T104/'Historical population and GDP'!$K101*1000)</f>
        <v>#N/A</v>
      </c>
      <c r="U104" s="54">
        <f>IF('4.1 Network size and usage'!U104/'Historical population and GDP'!$K101=0,NA(),'4.1 Network size and usage'!U104/'Historical population and GDP'!$K101*1000)</f>
        <v>378.07841256961603</v>
      </c>
      <c r="V104" s="54" t="e">
        <f>IF('4.1 Network size and usage'!V104/'Historical population and GDP'!$K101=0,NA(),'4.1 Network size and usage'!V104/'Historical population and GDP'!$K101*1000)</f>
        <v>#N/A</v>
      </c>
      <c r="W104" s="54">
        <f>IF('4.1 Network size and usage'!W104/'Historical population and GDP'!$K101=0,NA(),'4.1 Network size and usage'!W104/'Historical population and GDP'!$K101*1000)</f>
        <v>4.96182643012577</v>
      </c>
      <c r="X104" s="54">
        <f>IF('4.1 Network size and usage'!X104/'Historical population and GDP'!$K101=0,NA(),'4.1 Network size and usage'!X104/'Historical population and GDP'!$K101*1000)</f>
        <v>263.71113487994688</v>
      </c>
      <c r="Y104" s="54" t="e">
        <f>IF('4.1 Network size and usage'!Y104/'Historical population and GDP'!$K101=0,NA(),'4.1 Network size and usage'!Y104/'Historical population and GDP'!$K101*1000)</f>
        <v>#N/A</v>
      </c>
      <c r="Z104" s="54" t="e">
        <f>IF('4.1 Network size and usage'!Z104/'Historical population and GDP'!$K101=0,NA(),'4.1 Network size and usage'!Z104/'Historical population and GDP'!$K101*1000)</f>
        <v>#N/A</v>
      </c>
      <c r="AA104" s="54" t="e">
        <f>IF('4.1 Network size and usage'!AA104/'Historical population and GDP'!$K101=0,NA(),'4.1 Network size and usage'!AA104/'Historical population and GDP'!$K101*1000)</f>
        <v>#N/A</v>
      </c>
      <c r="AB104" s="54" t="e">
        <f>IF('4.1 Network size and usage'!AB104/'Historical population and GDP'!$K101=0,NA(),'4.1 Network size and usage'!AB104/'Historical population and GDP'!$K101*1000)</f>
        <v>#N/A</v>
      </c>
      <c r="AC104" s="54" t="e">
        <f>IF('4.1 Network size and usage'!AC104/'Historical population and GDP'!$K101=0,NA(),'4.1 Network size and usage'!AC104/'Historical population and GDP'!$K101*1000)</f>
        <v>#N/A</v>
      </c>
      <c r="AD104" s="54">
        <f>IF('4.1 Network size and usage'!AD104/'Historical population and GDP'!$K101=0,NA(),'4.1 Network size and usage'!AD104/'Historical population and GDP'!$K101*1000)</f>
        <v>5.870615571865895</v>
      </c>
      <c r="AE104" s="54" t="e">
        <f>IF('4.1 Network size and usage'!AE104/'Historical population and GDP'!$K101=0,NA(),'4.1 Network size and usage'!AE104/'Historical population and GDP'!$K101*1000)</f>
        <v>#N/A</v>
      </c>
      <c r="AF104" s="54" t="e">
        <f>IF('4.1 Network size and usage'!AF104/'Historical population and GDP'!$K101=0,NA(),'4.1 Network size and usage'!AF104/'Historical population and GDP'!$K101*1000)</f>
        <v>#N/A</v>
      </c>
      <c r="AG104" s="54">
        <f>IF('4.1 Network size and usage'!AG104/'Historical population and GDP'!$K101=0,NA(),'4.1 Network size and usage'!AG104/'Historical population and GDP'!$K101*1000)</f>
        <v>7.0744661232619039</v>
      </c>
      <c r="AH104" s="54" t="e">
        <f>IF('4.1 Network size and usage'!AH104/'Historical population and GDP'!$K101=0,NA(),'4.1 Network size and usage'!AH104/'Historical population and GDP'!$K101*1000)</f>
        <v>#N/A</v>
      </c>
      <c r="AI104" s="54" t="e">
        <f>IF('4.1 Network size and usage'!AI104/'Historical population and GDP'!$K101=0,NA(),'4.1 Network size and usage'!AI104/'Historical population and GDP'!$K101*1000)</f>
        <v>#N/A</v>
      </c>
      <c r="AJ104" s="54" t="e">
        <f>IF('4.1 Network size and usage'!AJ104/'Historical population and GDP'!$K101=0,NA(),'4.1 Network size and usage'!AJ104/'Historical population and GDP'!$K101*1000)</f>
        <v>#N/A</v>
      </c>
      <c r="AK104" s="54">
        <f>IF('4.1 Network size and usage'!AK104/'Historical population and GDP'!$K101=0,NA(),'4.1 Network size and usage'!AK104/'Historical population and GDP'!$K101*1000)</f>
        <v>179.23726625603953</v>
      </c>
      <c r="AL104" s="54">
        <f>IF('4.1 Network size and usage'!AL104/'Historical population and GDP'!$K101=0,NA(),'4.1 Network size and usage'!AL104/'Historical population and GDP'!$K101*1000)</f>
        <v>59.635230332312908</v>
      </c>
      <c r="AM104" s="54">
        <f>IF('4.1 Network size and usage'!AM104/'Historical population and GDP'!$K101=0,NA(),'4.1 Network size and usage'!AM104/'Historical population and GDP'!$K101*1000)</f>
        <v>11.244421495223692</v>
      </c>
      <c r="AN104" s="54">
        <f>IF('4.1 Network size and usage'!AN104/'Historical population and GDP'!$K101=0,NA(),'4.1 Network size and usage'!AN104/'Historical population and GDP'!$K101*1000)</f>
        <v>21.189097480913215</v>
      </c>
      <c r="AO104" s="50">
        <f>IF('4.1 Network size and usage'!AO104/'Historical population and GDP'!$K101=0,NA(),'4.1 Network size and usage'!AO104/'Historical population and GDP'!$K101*1000)</f>
        <v>0.96079371519197432</v>
      </c>
      <c r="AP104" s="50">
        <f>IF('4.1 Network size and usage'!AP104/'Historical population and GDP'!$K101=0,NA(),'4.1 Network size and usage'!AP104/'Historical population and GDP'!$K101*1000)</f>
        <v>0.1401541695865452</v>
      </c>
      <c r="AQ104" s="50">
        <f>IF('4.1 Network size and usage'!AQ104/'Historical population and GDP'!$K101=0,NA(),'4.1 Network size and usage'!AQ104/'Historical population and GDP'!$K101*1000)</f>
        <v>1.1009478847785195</v>
      </c>
      <c r="AR104" s="54">
        <f>IF('4.1 Network size and usage'!AR104/'Historical population and GDP'!$K101=0,NA(),'4.1 Network size and usage'!AR104/'Historical population and GDP'!$K101*1000)</f>
        <v>17.408623169697194</v>
      </c>
      <c r="AS104" s="54" t="e">
        <f>IF('4.1 Network size and usage'!AS104/'Historical population and GDP'!$K101=0,NA(),'4.1 Network size and usage'!AS104/'Historical population and GDP'!$K101*1000)</f>
        <v>#N/A</v>
      </c>
      <c r="AT104" s="54">
        <f>IF('4.1 Network size and usage'!AT104/'Historical population and GDP'!$K101=0,NA(),'4.1 Network size and usage'!AT104/'Historical population and GDP'!$K101*1000)</f>
        <v>0.70003319440858636</v>
      </c>
      <c r="AU104" s="54" t="e">
        <f>IF('4.1 Network size and usage'!AU104/'Historical population and GDP'!$K101=0,NA(),'4.1 Network size and usage'!AU104/'Historical population and GDP'!$K101*1000)</f>
        <v>#N/A</v>
      </c>
      <c r="AV104" s="54" t="e">
        <f>IF('4.1 Network size and usage'!AV104/'Historical population and GDP'!$K101=0,NA(),'4.1 Network size and usage'!AV104/'Historical population and GDP'!$K101*1000)</f>
        <v>#N/A</v>
      </c>
      <c r="AX104" s="3"/>
    </row>
    <row r="105" spans="1:50">
      <c r="A105" s="4">
        <f t="shared" si="1"/>
        <v>1967</v>
      </c>
      <c r="B105" s="54">
        <f>IF('4.1 Network size and usage'!B105/'Historical population and GDP'!$K102=0,NA(),'4.1 Network size and usage'!B105/'Historical population and GDP'!$K102*1000)</f>
        <v>13.151444400728598</v>
      </c>
      <c r="C105" s="54">
        <f>IF('4.1 Network size and usage'!C105/'Historical population and GDP'!$K102=0,NA(),'4.1 Network size and usage'!C105/'Historical population and GDP'!$K102*1000)</f>
        <v>18.004674462659381</v>
      </c>
      <c r="D105" s="54">
        <f>IF('4.1 Network size and usage'!D105/'Historical population and GDP'!$K102=0,NA(),'4.1 Network size and usage'!D105/'Historical population and GDP'!$K102*1000)</f>
        <v>3.0433821275045543</v>
      </c>
      <c r="E105" s="54">
        <f>IF('4.1 Network size and usage'!E105/'Historical population and GDP'!$K102=0,NA(),'4.1 Network size and usage'!E105/'Historical population and GDP'!$K102*1000)</f>
        <v>96.647693989071058</v>
      </c>
      <c r="F105" s="54" t="e">
        <f>IF('4.1 Network size and usage'!F105/'Historical population and GDP'!$K102=0,NA(),'4.1 Network size and usage'!F105/'Historical population and GDP'!$K102*1000)</f>
        <v>#N/A</v>
      </c>
      <c r="G105" s="54">
        <f>IF('4.1 Network size and usage'!G105/'Historical population and GDP'!$K102=0,NA(),'4.1 Network size and usage'!G105/'Historical population and GDP'!$K102*1000)</f>
        <v>4.214184306010929</v>
      </c>
      <c r="H105" s="56">
        <f>IF('4.1 Network size and usage'!H105/'Historical population and GDP'!$K102=0,NA(),'4.1 Network size and usage'!H105/'Historical population and GDP'!$K102*1000)</f>
        <v>3.0369330418943533E-2</v>
      </c>
      <c r="I105" s="54">
        <f>IF('4.1 Network size and usage'!I105/'Historical population and GDP'!$K102=0,NA(),'4.1 Network size and usage'!I105/'Historical population and GDP'!$K102*1000)</f>
        <v>464.50783242258655</v>
      </c>
      <c r="J105" s="5">
        <f>IF('4.1 Network size and usage'!J105/'Historical population and GDP'!$K102=0,NA(),'4.1 Network size and usage'!J105/'Historical population and GDP'!$K102*1000000000)</f>
        <v>4043.7158469945352</v>
      </c>
      <c r="K105" s="5">
        <f>IF('4.1 Network size and usage'!K105/'Historical population and GDP'!$K102=0,NA(),'4.1 Network size and usage'!K105/'Historical population and GDP'!$K102*1000000)</f>
        <v>562.58652094717672</v>
      </c>
      <c r="L105" s="54">
        <f>IF('4.1 Network size and usage'!L105/'Historical population and GDP'!$K102=0,NA(),'4.1 Network size and usage'!L105/'Historical population and GDP'!$K102*1000)</f>
        <v>1.8831329981785063</v>
      </c>
      <c r="M105" s="54" t="e">
        <f>IF('4.1 Network size and usage'!M105/'Historical population and GDP'!$K102=0,NA(),'4.1 Network size and usage'!M105/'Historical population and GDP'!$K102*1000)</f>
        <v>#N/A</v>
      </c>
      <c r="N105" s="54">
        <f>IF('4.1 Network size and usage'!N105/'Historical population and GDP'!$K102=0,NA(),'4.1 Network size and usage'!N105/'Historical population and GDP'!$K102*1000)</f>
        <v>0.96531876138433514</v>
      </c>
      <c r="O105" s="54" t="e">
        <f>IF('4.1 Network size and usage'!O105/'Historical population and GDP'!$K102=0,NA(),'4.1 Network size and usage'!O105/'Historical population and GDP'!$K102*1000)</f>
        <v>#N/A</v>
      </c>
      <c r="P105" s="54">
        <f>IF('4.1 Network size and usage'!P105/'Historical population and GDP'!$K102=0,NA(),'4.1 Network size and usage'!P105/'Historical population and GDP'!$K102*1000)</f>
        <v>43.970491803278684</v>
      </c>
      <c r="Q105" s="54" t="e">
        <f>IF('4.1 Network size and usage'!Q105/'Historical population and GDP'!$K102=0,NA(),'4.1 Network size and usage'!Q105/'Historical population and GDP'!$K102*1000)</f>
        <v>#N/A</v>
      </c>
      <c r="R105" s="55" t="e">
        <f>IF('4.1 Network size and usage'!R105=0,NA(),'5.4 Water and waste'!AB105)</f>
        <v>#N/A</v>
      </c>
      <c r="S105" s="55" t="e">
        <f>IF('4.1 Network size and usage'!S105=0,NA(),'5.4 Water and waste'!AC105)</f>
        <v>#N/A</v>
      </c>
      <c r="T105" s="54" t="e">
        <f>IF('4.1 Network size and usage'!T105/'Historical population and GDP'!$K102=0,NA(),'4.1 Network size and usage'!T105/'Historical population and GDP'!$K102*1000)</f>
        <v>#N/A</v>
      </c>
      <c r="U105" s="54">
        <f>IF('4.1 Network size and usage'!U105/'Historical population and GDP'!$K102=0,NA(),'4.1 Network size and usage'!U105/'Historical population and GDP'!$K102*1000)</f>
        <v>395.31256830601092</v>
      </c>
      <c r="V105" s="54" t="e">
        <f>IF('4.1 Network size and usage'!V105/'Historical population and GDP'!$K102=0,NA(),'4.1 Network size and usage'!V105/'Historical population and GDP'!$K102*1000)</f>
        <v>#N/A</v>
      </c>
      <c r="W105" s="54">
        <f>IF('4.1 Network size and usage'!W105/'Historical population and GDP'!$K102=0,NA(),'4.1 Network size and usage'!W105/'Historical population and GDP'!$K102*1000)</f>
        <v>5.130418943533698</v>
      </c>
      <c r="X105" s="54">
        <f>IF('4.1 Network size and usage'!X105/'Historical population and GDP'!$K102=0,NA(),'4.1 Network size and usage'!X105/'Historical population and GDP'!$K102*1000)</f>
        <v>260.47358834244079</v>
      </c>
      <c r="Y105" s="54" t="e">
        <f>IF('4.1 Network size and usage'!Y105/'Historical population and GDP'!$K102=0,NA(),'4.1 Network size and usage'!Y105/'Historical population and GDP'!$K102*1000)</f>
        <v>#N/A</v>
      </c>
      <c r="Z105" s="54" t="e">
        <f>IF('4.1 Network size and usage'!Z105/'Historical population and GDP'!$K102=0,NA(),'4.1 Network size and usage'!Z105/'Historical population and GDP'!$K102*1000)</f>
        <v>#N/A</v>
      </c>
      <c r="AA105" s="54" t="e">
        <f>IF('4.1 Network size and usage'!AA105/'Historical population and GDP'!$K102=0,NA(),'4.1 Network size and usage'!AA105/'Historical population and GDP'!$K102*1000)</f>
        <v>#N/A</v>
      </c>
      <c r="AB105" s="54" t="e">
        <f>IF('4.1 Network size and usage'!AB105/'Historical population and GDP'!$K102=0,NA(),'4.1 Network size and usage'!AB105/'Historical population and GDP'!$K102*1000)</f>
        <v>#N/A</v>
      </c>
      <c r="AC105" s="54" t="e">
        <f>IF('4.1 Network size and usage'!AC105/'Historical population and GDP'!$K102=0,NA(),'4.1 Network size and usage'!AC105/'Historical population and GDP'!$K102*1000)</f>
        <v>#N/A</v>
      </c>
      <c r="AD105" s="54">
        <f>IF('4.1 Network size and usage'!AD105/'Historical population and GDP'!$K102=0,NA(),'4.1 Network size and usage'!AD105/'Historical population and GDP'!$K102*1000)</f>
        <v>5.8928961748633872</v>
      </c>
      <c r="AE105" s="54" t="e">
        <f>IF('4.1 Network size and usage'!AE105/'Historical population and GDP'!$K102=0,NA(),'4.1 Network size and usage'!AE105/'Historical population and GDP'!$K102*1000)</f>
        <v>#N/A</v>
      </c>
      <c r="AF105" s="54" t="e">
        <f>IF('4.1 Network size and usage'!AF105/'Historical population and GDP'!$K102=0,NA(),'4.1 Network size and usage'!AF105/'Historical population and GDP'!$K102*1000)</f>
        <v>#N/A</v>
      </c>
      <c r="AG105" s="54">
        <f>IF('4.1 Network size and usage'!AG105/'Historical population and GDP'!$K102=0,NA(),'4.1 Network size and usage'!AG105/'Historical population and GDP'!$K102*1000)</f>
        <v>7.103096539162113</v>
      </c>
      <c r="AH105" s="54" t="e">
        <f>IF('4.1 Network size and usage'!AH105/'Historical population and GDP'!$K102=0,NA(),'4.1 Network size and usage'!AH105/'Historical population and GDP'!$K102*1000)</f>
        <v>#N/A</v>
      </c>
      <c r="AI105" s="54" t="e">
        <f>IF('4.1 Network size and usage'!AI105/'Historical population and GDP'!$K102=0,NA(),'4.1 Network size and usage'!AI105/'Historical population and GDP'!$K102*1000)</f>
        <v>#N/A</v>
      </c>
      <c r="AJ105" s="54" t="e">
        <f>IF('4.1 Network size and usage'!AJ105/'Historical population and GDP'!$K102=0,NA(),'4.1 Network size and usage'!AJ105/'Historical population and GDP'!$K102*1000)</f>
        <v>#N/A</v>
      </c>
      <c r="AK105" s="54">
        <f>IF('4.1 Network size and usage'!AK105/'Historical population and GDP'!$K102=0,NA(),'4.1 Network size and usage'!AK105/'Historical population and GDP'!$K102*1000)</f>
        <v>182.13296903460838</v>
      </c>
      <c r="AL105" s="54">
        <f>IF('4.1 Network size and usage'!AL105/'Historical population and GDP'!$K102=0,NA(),'4.1 Network size and usage'!AL105/'Historical population and GDP'!$K102*1000)</f>
        <v>61.258287795992707</v>
      </c>
      <c r="AM105" s="54">
        <f>IF('4.1 Network size and usage'!AM105/'Historical population and GDP'!$K102=0,NA(),'4.1 Network size and usage'!AM105/'Historical population and GDP'!$K102*1000)</f>
        <v>11.957741347905282</v>
      </c>
      <c r="AN105" s="54">
        <f>IF('4.1 Network size and usage'!AN105/'Historical population and GDP'!$K102=0,NA(),'4.1 Network size and usage'!AN105/'Historical population and GDP'!$K102*1000)</f>
        <v>22.097632058287797</v>
      </c>
      <c r="AO105" s="50">
        <f>IF('4.1 Network size and usage'!AO105/'Historical population and GDP'!$K102=0,NA(),'4.1 Network size and usage'!AO105/'Historical population and GDP'!$K102*1000)</f>
        <v>0.95264116575591995</v>
      </c>
      <c r="AP105" s="50">
        <f>IF('4.1 Network size and usage'!AP105/'Historical population and GDP'!$K102=0,NA(),'4.1 Network size and usage'!AP105/'Historical population and GDP'!$K102*1000)</f>
        <v>0.13843351548269581</v>
      </c>
      <c r="AQ105" s="50">
        <f>IF('4.1 Network size and usage'!AQ105/'Historical population and GDP'!$K102=0,NA(),'4.1 Network size and usage'!AQ105/'Historical population and GDP'!$K102*1000)</f>
        <v>1.0910746812386156</v>
      </c>
      <c r="AR105" s="54">
        <f>IF('4.1 Network size and usage'!AR105/'Historical population and GDP'!$K102=0,NA(),'4.1 Network size and usage'!AR105/'Historical population and GDP'!$K102*1000)</f>
        <v>17.559198542805103</v>
      </c>
      <c r="AS105" s="54" t="e">
        <f>IF('4.1 Network size and usage'!AS105/'Historical population and GDP'!$K102=0,NA(),'4.1 Network size and usage'!AS105/'Historical population and GDP'!$K102*1000)</f>
        <v>#N/A</v>
      </c>
      <c r="AT105" s="54">
        <f>IF('4.1 Network size and usage'!AT105/'Historical population and GDP'!$K102=0,NA(),'4.1 Network size and usage'!AT105/'Historical population and GDP'!$K102*1000)</f>
        <v>0.7224043715846995</v>
      </c>
      <c r="AU105" s="54" t="e">
        <f>IF('4.1 Network size and usage'!AU105/'Historical population and GDP'!$K102=0,NA(),'4.1 Network size and usage'!AU105/'Historical population and GDP'!$K102*1000)</f>
        <v>#N/A</v>
      </c>
      <c r="AV105" s="54" t="e">
        <f>IF('4.1 Network size and usage'!AV105/'Historical population and GDP'!$K102=0,NA(),'4.1 Network size and usage'!AV105/'Historical population and GDP'!$K102*1000)</f>
        <v>#N/A</v>
      </c>
      <c r="AX105" s="3"/>
    </row>
    <row r="106" spans="1:50">
      <c r="A106" s="4">
        <f t="shared" si="1"/>
        <v>1968</v>
      </c>
      <c r="B106" s="54">
        <f>IF('4.1 Network size and usage'!B106/'Historical population and GDP'!$K103=0,NA(),'4.1 Network size and usage'!B106/'Historical population and GDP'!$K103*1000)</f>
        <v>13.572313465560766</v>
      </c>
      <c r="C106" s="54">
        <f>IF('4.1 Network size and usage'!C106/'Historical population and GDP'!$K103=0,NA(),'4.1 Network size and usage'!C106/'Historical population and GDP'!$K103*1000)</f>
        <v>17.358005791561485</v>
      </c>
      <c r="D106" s="54">
        <f>IF('4.1 Network size and usage'!D106/'Historical population and GDP'!$K103=0,NA(),'4.1 Network size and usage'!D106/'Historical population and GDP'!$K103*1000)</f>
        <v>3.0126519798052649</v>
      </c>
      <c r="E106" s="54">
        <f>IF('4.1 Network size and usage'!E106/'Historical population and GDP'!$K103=0,NA(),'4.1 Network size and usage'!E106/'Historical population and GDP'!$K103*1000)</f>
        <v>96.80208380815003</v>
      </c>
      <c r="F106" s="54" t="e">
        <f>IF('4.1 Network size and usage'!F106/'Historical population and GDP'!$K103=0,NA(),'4.1 Network size and usage'!F106/'Historical population and GDP'!$K103*1000)</f>
        <v>#N/A</v>
      </c>
      <c r="G106" s="54">
        <f>IF('4.1 Network size and usage'!G106/'Historical population and GDP'!$K103=0,NA(),'4.1 Network size and usage'!G106/'Historical population and GDP'!$K103*1000)</f>
        <v>4.1669892535160482</v>
      </c>
      <c r="H106" s="56">
        <f>IF('4.1 Network size and usage'!H106/'Historical population and GDP'!$K103=0,NA(),'4.1 Network size and usage'!H106/'Historical population and GDP'!$K103*1000)</f>
        <v>3.2384122610890735E-2</v>
      </c>
      <c r="I106" s="54">
        <f>IF('4.1 Network size and usage'!I106/'Historical population and GDP'!$K103=0,NA(),'4.1 Network size and usage'!I106/'Historical population and GDP'!$K103*1000)</f>
        <v>469.41615578795523</v>
      </c>
      <c r="J106" s="5">
        <f>IF('4.1 Network size and usage'!J106/'Historical population and GDP'!$K103=0,NA(),'4.1 Network size and usage'!J106/'Historical population and GDP'!$K103*1000000000)</f>
        <v>4002.8849621348718</v>
      </c>
      <c r="K106" s="5">
        <f>IF('4.1 Network size and usage'!K106/'Historical population and GDP'!$K103=0,NA(),'4.1 Network size and usage'!K106/'Historical population and GDP'!$K103*1000000)</f>
        <v>564.94771006130543</v>
      </c>
      <c r="L106" s="54">
        <f>IF('4.1 Network size and usage'!L106/'Historical population and GDP'!$K103=0,NA(),'4.1 Network size and usage'!L106/'Historical population and GDP'!$K103*1000)</f>
        <v>1.8095644139920664</v>
      </c>
      <c r="M106" s="54" t="e">
        <f>IF('4.1 Network size and usage'!M106/'Historical population and GDP'!$K103=0,NA(),'4.1 Network size and usage'!M106/'Historical population and GDP'!$K103*1000)</f>
        <v>#N/A</v>
      </c>
      <c r="N106" s="54">
        <f>IF('4.1 Network size and usage'!N106/'Historical population and GDP'!$K103=0,NA(),'4.1 Network size and usage'!N106/'Historical population and GDP'!$K103*1000)</f>
        <v>1.073025604038947</v>
      </c>
      <c r="O106" s="54" t="e">
        <f>IF('4.1 Network size and usage'!O106/'Historical population and GDP'!$K103=0,NA(),'4.1 Network size and usage'!O106/'Historical population and GDP'!$K103*1000)</f>
        <v>#N/A</v>
      </c>
      <c r="P106" s="54">
        <f>IF('4.1 Network size and usage'!P106/'Historical population and GDP'!$K103=0,NA(),'4.1 Network size and usage'!P106/'Historical population and GDP'!$K103*1000)</f>
        <v>44.829065993508834</v>
      </c>
      <c r="Q106" s="54" t="e">
        <f>IF('4.1 Network size and usage'!Q106/'Historical population and GDP'!$K103=0,NA(),'4.1 Network size and usage'!Q106/'Historical population and GDP'!$K103*1000)</f>
        <v>#N/A</v>
      </c>
      <c r="R106" s="55" t="e">
        <f>IF('4.1 Network size and usage'!R106=0,NA(),'5.4 Water and waste'!AB106)</f>
        <v>#N/A</v>
      </c>
      <c r="S106" s="55" t="e">
        <f>IF('4.1 Network size and usage'!S106=0,NA(),'5.4 Water and waste'!AC106)</f>
        <v>#N/A</v>
      </c>
      <c r="T106" s="54" t="e">
        <f>IF('4.1 Network size and usage'!T106/'Historical population and GDP'!$K103=0,NA(),'4.1 Network size and usage'!T106/'Historical population and GDP'!$K103*1000)</f>
        <v>#N/A</v>
      </c>
      <c r="U106" s="54">
        <f>IF('4.1 Network size and usage'!U106/'Historical population and GDP'!$K103=0,NA(),'4.1 Network size and usage'!U106/'Historical population and GDP'!$K103*1000)</f>
        <v>403.68626036783269</v>
      </c>
      <c r="V106" s="54" t="e">
        <f>IF('4.1 Network size and usage'!V106/'Historical population and GDP'!$K103=0,NA(),'4.1 Network size and usage'!V106/'Historical population and GDP'!$K103*1000)</f>
        <v>#N/A</v>
      </c>
      <c r="W106" s="54">
        <f>IF('4.1 Network size and usage'!W106/'Historical population and GDP'!$K103=0,NA(),'4.1 Network size and usage'!W106/'Historical population and GDP'!$K103*1000)</f>
        <v>4.1972592859718709</v>
      </c>
      <c r="X106" s="54">
        <f>IF('4.1 Network size and usage'!X106/'Historical population and GDP'!$K103=0,NA(),'4.1 Network size and usage'!X106/'Historical population and GDP'!$K103*1000)</f>
        <v>257.84349080418315</v>
      </c>
      <c r="Y106" s="54" t="e">
        <f>IF('4.1 Network size and usage'!Y106/'Historical population and GDP'!$K103=0,NA(),'4.1 Network size and usage'!Y106/'Historical population and GDP'!$K103*1000)</f>
        <v>#N/A</v>
      </c>
      <c r="Z106" s="54" t="e">
        <f>IF('4.1 Network size and usage'!Z106/'Historical population and GDP'!$K103=0,NA(),'4.1 Network size and usage'!Z106/'Historical population and GDP'!$K103*1000)</f>
        <v>#N/A</v>
      </c>
      <c r="AA106" s="54" t="e">
        <f>IF('4.1 Network size and usage'!AA106/'Historical population and GDP'!$K103=0,NA(),'4.1 Network size and usage'!AA106/'Historical population and GDP'!$K103*1000)</f>
        <v>#N/A</v>
      </c>
      <c r="AB106" s="54" t="e">
        <f>IF('4.1 Network size and usage'!AB106/'Historical population and GDP'!$K103=0,NA(),'4.1 Network size and usage'!AB106/'Historical population and GDP'!$K103*1000)</f>
        <v>#N/A</v>
      </c>
      <c r="AC106" s="54" t="e">
        <f>IF('4.1 Network size and usage'!AC106/'Historical population and GDP'!$K103=0,NA(),'4.1 Network size and usage'!AC106/'Historical population and GDP'!$K103*1000)</f>
        <v>#N/A</v>
      </c>
      <c r="AD106" s="54">
        <f>IF('4.1 Network size and usage'!AD106/'Historical population and GDP'!$K103=0,NA(),'4.1 Network size and usage'!AD106/'Historical population and GDP'!$K103*1000)</f>
        <v>5.8463757663180669</v>
      </c>
      <c r="AE106" s="54" t="e">
        <f>IF('4.1 Network size and usage'!AE106/'Historical population and GDP'!$K103=0,NA(),'4.1 Network size and usage'!AE106/'Historical population and GDP'!$K103*1000)</f>
        <v>#N/A</v>
      </c>
      <c r="AF106" s="54" t="e">
        <f>IF('4.1 Network size and usage'!AF106/'Historical population and GDP'!$K103=0,NA(),'4.1 Network size and usage'!AF106/'Historical population and GDP'!$K103*1000)</f>
        <v>#N/A</v>
      </c>
      <c r="AG106" s="54">
        <f>IF('4.1 Network size and usage'!AG106/'Historical population and GDP'!$K103=0,NA(),'4.1 Network size and usage'!AG106/'Historical population and GDP'!$K103*1000)</f>
        <v>7.0634691669671836</v>
      </c>
      <c r="AH106" s="54" t="e">
        <f>IF('4.1 Network size and usage'!AH106/'Historical population and GDP'!$K103=0,NA(),'4.1 Network size and usage'!AH106/'Historical population and GDP'!$K103*1000)</f>
        <v>#N/A</v>
      </c>
      <c r="AI106" s="54" t="e">
        <f>IF('4.1 Network size and usage'!AI106/'Historical population and GDP'!$K103=0,NA(),'4.1 Network size and usage'!AI106/'Historical population and GDP'!$K103*1000)</f>
        <v>#N/A</v>
      </c>
      <c r="AJ106" s="54" t="e">
        <f>IF('4.1 Network size and usage'!AJ106/'Historical population and GDP'!$K103=0,NA(),'4.1 Network size and usage'!AJ106/'Historical population and GDP'!$K103*1000)</f>
        <v>#N/A</v>
      </c>
      <c r="AK106" s="54">
        <f>IF('4.1 Network size and usage'!AK106/'Historical population and GDP'!$K103=0,NA(),'4.1 Network size and usage'!AK106/'Historical population and GDP'!$K103*1000)</f>
        <v>183.52001442481065</v>
      </c>
      <c r="AL106" s="54">
        <f>IF('4.1 Network size and usage'!AL106/'Historical population and GDP'!$K103=0,NA(),'4.1 Network size and usage'!AL106/'Historical population and GDP'!$K103*1000)</f>
        <v>64.71763433104941</v>
      </c>
      <c r="AM106" s="54">
        <f>IF('4.1 Network size and usage'!AM106/'Historical population and GDP'!$K103=0,NA(),'4.1 Network size and usage'!AM106/'Historical population and GDP'!$K103*1000)</f>
        <v>13.127298954201226</v>
      </c>
      <c r="AN106" s="54">
        <f>IF('4.1 Network size and usage'!AN106/'Historical population and GDP'!$K103=0,NA(),'4.1 Network size and usage'!AN106/'Historical population and GDP'!$K103*1000)</f>
        <v>24.049765596826539</v>
      </c>
      <c r="AO106" s="50">
        <f>IF('4.1 Network size and usage'!AO106/'Historical population and GDP'!$K103=0,NA(),'4.1 Network size and usage'!AO106/'Historical population and GDP'!$K103*1000)</f>
        <v>0.95131626397403535</v>
      </c>
      <c r="AP106" s="50">
        <f>IF('4.1 Network size and usage'!AP106/'Historical population and GDP'!$K103=0,NA(),'4.1 Network size and usage'!AP106/'Historical population and GDP'!$K103*1000)</f>
        <v>0.13775694194013702</v>
      </c>
      <c r="AQ106" s="50">
        <f>IF('4.1 Network size and usage'!AQ106/'Historical population and GDP'!$K103=0,NA(),'4.1 Network size and usage'!AQ106/'Historical population and GDP'!$K103*1000)</f>
        <v>1.0890732059141723</v>
      </c>
      <c r="AR106" s="54">
        <f>IF('4.1 Network size and usage'!AR106/'Historical population and GDP'!$K103=0,NA(),'4.1 Network size and usage'!AR106/'Historical population and GDP'!$K103*1000)</f>
        <v>18.21132347637937</v>
      </c>
      <c r="AS106" s="54" t="e">
        <f>IF('4.1 Network size and usage'!AS106/'Historical population and GDP'!$K103=0,NA(),'4.1 Network size and usage'!AS106/'Historical population and GDP'!$K103*1000)</f>
        <v>#N/A</v>
      </c>
      <c r="AT106" s="54">
        <f>IF('4.1 Network size and usage'!AT106/'Historical population and GDP'!$K103=0,NA(),'4.1 Network size and usage'!AT106/'Historical population and GDP'!$K103*1000)</f>
        <v>0.72953479985575198</v>
      </c>
      <c r="AU106" s="54" t="e">
        <f>IF('4.1 Network size and usage'!AU106/'Historical population and GDP'!$K103=0,NA(),'4.1 Network size and usage'!AU106/'Historical population and GDP'!$K103*1000)</f>
        <v>#N/A</v>
      </c>
      <c r="AV106" s="54" t="e">
        <f>IF('4.1 Network size and usage'!AV106/'Historical population and GDP'!$K103=0,NA(),'4.1 Network size and usage'!AV106/'Historical population and GDP'!$K103*1000)</f>
        <v>#N/A</v>
      </c>
      <c r="AX106" s="3"/>
    </row>
    <row r="107" spans="1:50">
      <c r="A107" s="4">
        <f t="shared" si="1"/>
        <v>1969</v>
      </c>
      <c r="B107" s="54">
        <f>IF('4.1 Network size and usage'!B107/'Historical population and GDP'!$K104=0,NA(),'4.1 Network size and usage'!B107/'Historical population and GDP'!$K104*1000)</f>
        <v>13.915281134094151</v>
      </c>
      <c r="C107" s="54">
        <f>IF('4.1 Network size and usage'!C107/'Historical population and GDP'!$K104=0,NA(),'4.1 Network size and usage'!C107/'Historical population and GDP'!$K104*1000)</f>
        <v>16.955464436519257</v>
      </c>
      <c r="D107" s="54">
        <f>IF('4.1 Network size and usage'!D107/'Historical population and GDP'!$K104=0,NA(),'4.1 Network size and usage'!D107/'Historical population and GDP'!$K104*1000)</f>
        <v>2.8415985520684739</v>
      </c>
      <c r="E107" s="54">
        <f>IF('4.1 Network size and usage'!E107/'Historical population and GDP'!$K104=0,NA(),'4.1 Network size and usage'!E107/'Historical population and GDP'!$K104*1000)</f>
        <v>96.422784308131256</v>
      </c>
      <c r="F107" s="54" t="e">
        <f>IF('4.1 Network size and usage'!F107/'Historical population and GDP'!$K104=0,NA(),'4.1 Network size and usage'!F107/'Historical population and GDP'!$K104*1000)</f>
        <v>#N/A</v>
      </c>
      <c r="G107" s="54">
        <f>IF('4.1 Network size and usage'!G107/'Historical population and GDP'!$K104=0,NA(),'4.1 Network size and usage'!G107/'Historical population and GDP'!$K104*1000)</f>
        <v>4.1226423751783168</v>
      </c>
      <c r="H107" s="56">
        <f>IF('4.1 Network size and usage'!H107/'Historical population and GDP'!$K104=0,NA(),'4.1 Network size and usage'!H107/'Historical population and GDP'!$K104*1000)</f>
        <v>3.3690534236804563E-2</v>
      </c>
      <c r="I107" s="54">
        <f>IF('4.1 Network size and usage'!I107/'Historical population and GDP'!$K104=0,NA(),'4.1 Network size and usage'!I107/'Historical population and GDP'!$K104*1000)</f>
        <v>477.82489300998571</v>
      </c>
      <c r="J107" s="5">
        <f>IF('4.1 Network size and usage'!J107/'Historical population and GDP'!$K104=0,NA(),'4.1 Network size and usage'!J107/'Historical population and GDP'!$K104*1000000000)</f>
        <v>4172.6105563480742</v>
      </c>
      <c r="K107" s="5">
        <f>IF('4.1 Network size and usage'!K107/'Historical population and GDP'!$K104=0,NA(),'4.1 Network size and usage'!K107/'Historical population and GDP'!$K104*1000000)</f>
        <v>595.64907275320968</v>
      </c>
      <c r="L107" s="54">
        <f>IF('4.1 Network size and usage'!L107/'Historical population and GDP'!$K104=0,NA(),'4.1 Network size and usage'!L107/'Historical population and GDP'!$K104*1000)</f>
        <v>1.7579915905848786</v>
      </c>
      <c r="M107" s="54" t="e">
        <f>IF('4.1 Network size and usage'!M107/'Historical population and GDP'!$K104=0,NA(),'4.1 Network size and usage'!M107/'Historical population and GDP'!$K104*1000)</f>
        <v>#N/A</v>
      </c>
      <c r="N107" s="54">
        <f>IF('4.1 Network size and usage'!N107/'Historical population and GDP'!$K104=0,NA(),'4.1 Network size and usage'!N107/'Historical population and GDP'!$K104*1000)</f>
        <v>1.1189372325249642</v>
      </c>
      <c r="O107" s="54" t="e">
        <f>IF('4.1 Network size and usage'!O107/'Historical population and GDP'!$K104=0,NA(),'4.1 Network size and usage'!O107/'Historical population and GDP'!$K104*1000)</f>
        <v>#N/A</v>
      </c>
      <c r="P107" s="54">
        <f>IF('4.1 Network size and usage'!P107/'Historical population and GDP'!$K104=0,NA(),'4.1 Network size and usage'!P107/'Historical population and GDP'!$K104*1000)</f>
        <v>45.280313837375182</v>
      </c>
      <c r="Q107" s="54" t="e">
        <f>IF('4.1 Network size and usage'!Q107/'Historical population and GDP'!$K104=0,NA(),'4.1 Network size and usage'!Q107/'Historical population and GDP'!$K104*1000)</f>
        <v>#N/A</v>
      </c>
      <c r="R107" s="55" t="e">
        <f>IF('4.1 Network size and usage'!R107=0,NA(),'5.4 Water and waste'!AB107)</f>
        <v>#N/A</v>
      </c>
      <c r="S107" s="55" t="e">
        <f>IF('4.1 Network size and usage'!S107=0,NA(),'5.4 Water and waste'!AC107)</f>
        <v>#N/A</v>
      </c>
      <c r="T107" s="54" t="e">
        <f>IF('4.1 Network size and usage'!T107/'Historical population and GDP'!$K104=0,NA(),'4.1 Network size and usage'!T107/'Historical population and GDP'!$K104*1000)</f>
        <v>#N/A</v>
      </c>
      <c r="U107" s="54">
        <f>IF('4.1 Network size and usage'!U107/'Historical population and GDP'!$K104=0,NA(),'4.1 Network size and usage'!U107/'Historical population and GDP'!$K104*1000)</f>
        <v>412.0773894436519</v>
      </c>
      <c r="V107" s="54" t="e">
        <f>IF('4.1 Network size and usage'!V107/'Historical population and GDP'!$K104=0,NA(),'4.1 Network size and usage'!V107/'Historical population and GDP'!$K104*1000)</f>
        <v>#N/A</v>
      </c>
      <c r="W107" s="54">
        <f>IF('4.1 Network size and usage'!W107/'Historical population and GDP'!$K104=0,NA(),'4.1 Network size and usage'!W107/'Historical population and GDP'!$K104*1000)</f>
        <v>4.83416547788873</v>
      </c>
      <c r="X107" s="54">
        <f>IF('4.1 Network size and usage'!X107/'Historical population and GDP'!$K104=0,NA(),'4.1 Network size and usage'!X107/'Historical population and GDP'!$K104*1000)</f>
        <v>254.9928673323823</v>
      </c>
      <c r="Y107" s="54" t="e">
        <f>IF('4.1 Network size and usage'!Y107/'Historical population and GDP'!$K104=0,NA(),'4.1 Network size and usage'!Y107/'Historical population and GDP'!$K104*1000)</f>
        <v>#N/A</v>
      </c>
      <c r="Z107" s="54" t="e">
        <f>IF('4.1 Network size and usage'!Z107/'Historical population and GDP'!$K104=0,NA(),'4.1 Network size and usage'!Z107/'Historical population and GDP'!$K104*1000)</f>
        <v>#N/A</v>
      </c>
      <c r="AA107" s="54" t="e">
        <f>IF('4.1 Network size and usage'!AA107/'Historical population and GDP'!$K104=0,NA(),'4.1 Network size and usage'!AA107/'Historical population and GDP'!$K104*1000)</f>
        <v>#N/A</v>
      </c>
      <c r="AB107" s="54" t="e">
        <f>IF('4.1 Network size and usage'!AB107/'Historical population and GDP'!$K104=0,NA(),'4.1 Network size and usage'!AB107/'Historical population and GDP'!$K104*1000)</f>
        <v>#N/A</v>
      </c>
      <c r="AC107" s="54" t="e">
        <f>IF('4.1 Network size and usage'!AC107/'Historical population and GDP'!$K104=0,NA(),'4.1 Network size and usage'!AC107/'Historical population and GDP'!$K104*1000)</f>
        <v>#N/A</v>
      </c>
      <c r="AD107" s="54">
        <f>IF('4.1 Network size and usage'!AD107/'Historical population and GDP'!$K104=0,NA(),'4.1 Network size and usage'!AD107/'Historical population and GDP'!$K104*1000)</f>
        <v>5.7995720399429391</v>
      </c>
      <c r="AE107" s="54" t="e">
        <f>IF('4.1 Network size and usage'!AE107/'Historical population and GDP'!$K104=0,NA(),'4.1 Network size and usage'!AE107/'Historical population and GDP'!$K104*1000)</f>
        <v>#N/A</v>
      </c>
      <c r="AF107" s="54" t="e">
        <f>IF('4.1 Network size and usage'!AF107/'Historical population and GDP'!$K104=0,NA(),'4.1 Network size and usage'!AF107/'Historical population and GDP'!$K104*1000)</f>
        <v>#N/A</v>
      </c>
      <c r="AG107" s="54">
        <f>IF('4.1 Network size and usage'!AG107/'Historical population and GDP'!$K104=0,NA(),'4.1 Network size and usage'!AG107/'Historical population and GDP'!$K104*1000)</f>
        <v>7.0460057061340944</v>
      </c>
      <c r="AH107" s="54" t="e">
        <f>IF('4.1 Network size and usage'!AH107/'Historical population and GDP'!$K104=0,NA(),'4.1 Network size and usage'!AH107/'Historical population and GDP'!$K104*1000)</f>
        <v>#N/A</v>
      </c>
      <c r="AI107" s="54" t="e">
        <f>IF('4.1 Network size and usage'!AI107/'Historical population and GDP'!$K104=0,NA(),'4.1 Network size and usage'!AI107/'Historical population and GDP'!$K104*1000)</f>
        <v>#N/A</v>
      </c>
      <c r="AJ107" s="54" t="e">
        <f>IF('4.1 Network size and usage'!AJ107/'Historical population and GDP'!$K104=0,NA(),'4.1 Network size and usage'!AJ107/'Historical population and GDP'!$K104*1000)</f>
        <v>#N/A</v>
      </c>
      <c r="AK107" s="54">
        <f>IF('4.1 Network size and usage'!AK107/'Historical population and GDP'!$K104=0,NA(),'4.1 Network size and usage'!AK107/'Historical population and GDP'!$K104*1000)</f>
        <v>183.20684736091297</v>
      </c>
      <c r="AL107" s="54">
        <f>IF('4.1 Network size and usage'!AL107/'Historical population and GDP'!$K104=0,NA(),'4.1 Network size and usage'!AL107/'Historical population and GDP'!$K104*1000)</f>
        <v>65.543152639087012</v>
      </c>
      <c r="AM107" s="54">
        <f>IF('4.1 Network size and usage'!AM107/'Historical population and GDP'!$K104=0,NA(),'4.1 Network size and usage'!AM107/'Historical population and GDP'!$K104*1000)</f>
        <v>14.28922967189729</v>
      </c>
      <c r="AN107" s="54">
        <f>IF('4.1 Network size and usage'!AN107/'Historical population and GDP'!$K104=0,NA(),'4.1 Network size and usage'!AN107/'Historical population and GDP'!$K104*1000)</f>
        <v>26.367332382310984</v>
      </c>
      <c r="AO107" s="50">
        <f>IF('4.1 Network size and usage'!AO107/'Historical population and GDP'!$K104=0,NA(),'4.1 Network size and usage'!AO107/'Historical population and GDP'!$K104*1000)</f>
        <v>0.92831669044222542</v>
      </c>
      <c r="AP107" s="50">
        <f>IF('4.1 Network size and usage'!AP107/'Historical population and GDP'!$K104=0,NA(),'4.1 Network size and usage'!AP107/'Historical population and GDP'!$K104*1000)</f>
        <v>0.13766048502139799</v>
      </c>
      <c r="AQ107" s="50">
        <f>IF('4.1 Network size and usage'!AQ107/'Historical population and GDP'!$K104=0,NA(),'4.1 Network size and usage'!AQ107/'Historical population and GDP'!$K104*1000)</f>
        <v>1.0659771754636234</v>
      </c>
      <c r="AR107" s="54">
        <f>IF('4.1 Network size and usage'!AR107/'Historical population and GDP'!$K104=0,NA(),'4.1 Network size and usage'!AR107/'Historical population and GDP'!$K104*1000)</f>
        <v>18.223965763195437</v>
      </c>
      <c r="AS107" s="54" t="e">
        <f>IF('4.1 Network size and usage'!AS107/'Historical population and GDP'!$K104=0,NA(),'4.1 Network size and usage'!AS107/'Historical population and GDP'!$K104*1000)</f>
        <v>#N/A</v>
      </c>
      <c r="AT107" s="54">
        <f>IF('4.1 Network size and usage'!AT107/'Historical population and GDP'!$K104=0,NA(),'4.1 Network size and usage'!AT107/'Historical population and GDP'!$K104*1000)</f>
        <v>0.70149786019971472</v>
      </c>
      <c r="AU107" s="54" t="e">
        <f>IF('4.1 Network size and usage'!AU107/'Historical population and GDP'!$K104=0,NA(),'4.1 Network size and usage'!AU107/'Historical population and GDP'!$K104*1000)</f>
        <v>#N/A</v>
      </c>
      <c r="AV107" s="54" t="e">
        <f>IF('4.1 Network size and usage'!AV107/'Historical population and GDP'!$K104=0,NA(),'4.1 Network size and usage'!AV107/'Historical population and GDP'!$K104*1000)</f>
        <v>#N/A</v>
      </c>
      <c r="AX107" s="3"/>
    </row>
    <row r="108" spans="1:50">
      <c r="A108" s="4">
        <f t="shared" si="1"/>
        <v>1970</v>
      </c>
      <c r="B108" s="54">
        <f>IF('4.1 Network size and usage'!B108/'Historical population and GDP'!$K105=0,NA(),'4.1 Network size and usage'!B108/'Historical population and GDP'!$K105*1000)</f>
        <v>14.121858342975353</v>
      </c>
      <c r="C108" s="54">
        <f>IF('4.1 Network size and usage'!C108/'Historical population and GDP'!$K105=0,NA(),'4.1 Network size and usage'!C108/'Historical population and GDP'!$K105*1000)</f>
        <v>16.302742288138564</v>
      </c>
      <c r="D108" s="54">
        <f>IF('4.1 Network size and usage'!D108/'Historical population and GDP'!$K105=0,NA(),'4.1 Network size and usage'!D108/'Historical population and GDP'!$K105*1000)</f>
        <v>2.8828295150941412</v>
      </c>
      <c r="E108" s="54">
        <f>IF('4.1 Network size and usage'!E108/'Historical population and GDP'!$K105=0,NA(),'4.1 Network size and usage'!E108/'Historical population and GDP'!$K105*1000)</f>
        <v>95.920680761544133</v>
      </c>
      <c r="F108" s="54" t="e">
        <f>IF('4.1 Network size and usage'!F108/'Historical population and GDP'!$K105=0,NA(),'4.1 Network size and usage'!F108/'Historical population and GDP'!$K105*1000)</f>
        <v>#N/A</v>
      </c>
      <c r="G108" s="54">
        <f>IF('4.1 Network size and usage'!G108/'Historical population and GDP'!$K105=0,NA(),'4.1 Network size and usage'!G108/'Historical population and GDP'!$K105*1000)</f>
        <v>4.0852780758037941</v>
      </c>
      <c r="H108" s="56">
        <f>IF('4.1 Network size and usage'!H108/'Historical population and GDP'!$K105=0,NA(),'4.1 Network size and usage'!H108/'Historical population and GDP'!$K105*1000)</f>
        <v>3.5227059429893764E-2</v>
      </c>
      <c r="I108" s="54">
        <f>IF('4.1 Network size and usage'!I108/'Historical population and GDP'!$K105=0,NA(),'4.1 Network size and usage'!I108/'Historical population and GDP'!$K105*1000)</f>
        <v>485.82342835103958</v>
      </c>
      <c r="J108" s="5">
        <f>IF('4.1 Network size and usage'!J108/'Historical population and GDP'!$K105=0,NA(),'4.1 Network size and usage'!J108/'Historical population and GDP'!$K105*1000000000)</f>
        <v>4242.4879913046534</v>
      </c>
      <c r="K108" s="5">
        <f>IF('4.1 Network size and usage'!K108/'Historical population and GDP'!$K105=0,NA(),'4.1 Network size and usage'!K108/'Historical population and GDP'!$K105*1000000)</f>
        <v>608.74443392587921</v>
      </c>
      <c r="L108" s="54">
        <f>IF('4.1 Network size and usage'!L108/'Historical population and GDP'!$K105=0,NA(),'4.1 Network size and usage'!L108/'Historical population and GDP'!$K105*1000)</f>
        <v>1.7283434732302512</v>
      </c>
      <c r="M108" s="54" t="e">
        <f>IF('4.1 Network size and usage'!M108/'Historical population and GDP'!$K105=0,NA(),'4.1 Network size and usage'!M108/'Historical population and GDP'!$K105*1000)</f>
        <v>#N/A</v>
      </c>
      <c r="N108" s="54">
        <f>IF('4.1 Network size and usage'!N108/'Historical population and GDP'!$K105=0,NA(),'4.1 Network size and usage'!N108/'Historical population and GDP'!$K105*1000)</f>
        <v>1.2912240103783177</v>
      </c>
      <c r="O108" s="54" t="e">
        <f>IF('4.1 Network size and usage'!O108/'Historical population and GDP'!$K105=0,NA(),'4.1 Network size and usage'!O108/'Historical population and GDP'!$K105*1000)</f>
        <v>#N/A</v>
      </c>
      <c r="P108" s="54">
        <f>IF('4.1 Network size and usage'!P108/'Historical population and GDP'!$K105=0,NA(),'4.1 Network size and usage'!P108/'Historical population and GDP'!$K105*1000)</f>
        <v>45.542232039549802</v>
      </c>
      <c r="Q108" s="54" t="e">
        <f>IF('4.1 Network size and usage'!Q108/'Historical population and GDP'!$K105=0,NA(),'4.1 Network size and usage'!Q108/'Historical population and GDP'!$K105*1000)</f>
        <v>#N/A</v>
      </c>
      <c r="R108" s="55" t="e">
        <f>IF('4.1 Network size and usage'!R108=0,NA(),'5.4 Water and waste'!AB108)</f>
        <v>#N/A</v>
      </c>
      <c r="S108" s="55" t="e">
        <f>IF('4.1 Network size and usage'!S108=0,NA(),'5.4 Water and waste'!AC108)</f>
        <v>#N/A</v>
      </c>
      <c r="T108" s="54" t="e">
        <f>IF('4.1 Network size and usage'!T108/'Historical population and GDP'!$K105=0,NA(),'4.1 Network size and usage'!T108/'Historical population and GDP'!$K105*1000)</f>
        <v>#N/A</v>
      </c>
      <c r="U108" s="54">
        <f>IF('4.1 Network size and usage'!U108/'Historical population and GDP'!$K105=0,NA(),'4.1 Network size and usage'!U108/'Historical population and GDP'!$K105*1000)</f>
        <v>421.65071350934397</v>
      </c>
      <c r="V108" s="54" t="e">
        <f>IF('4.1 Network size and usage'!V108/'Historical population and GDP'!$K105=0,NA(),'4.1 Network size and usage'!V108/'Historical population and GDP'!$K105*1000)</f>
        <v>#N/A</v>
      </c>
      <c r="W108" s="54">
        <f>IF('4.1 Network size and usage'!W108/'Historical population and GDP'!$K105=0,NA(),'4.1 Network size and usage'!W108/'Historical population and GDP'!$K105*1000)</f>
        <v>4.8816661407384032</v>
      </c>
      <c r="X108" s="54">
        <f>IF('4.1 Network size and usage'!X108/'Historical population and GDP'!$K105=0,NA(),'4.1 Network size and usage'!X108/'Historical population and GDP'!$K105*1000)</f>
        <v>294.87044633778618</v>
      </c>
      <c r="Y108" s="54" t="e">
        <f>IF('4.1 Network size and usage'!Y108/'Historical population and GDP'!$K105=0,NA(),'4.1 Network size and usage'!Y108/'Historical population and GDP'!$K105*1000)</f>
        <v>#N/A</v>
      </c>
      <c r="Z108" s="54" t="e">
        <f>IF('4.1 Network size and usage'!Z108/'Historical population and GDP'!$K105=0,NA(),'4.1 Network size and usage'!Z108/'Historical population and GDP'!$K105*1000)</f>
        <v>#N/A</v>
      </c>
      <c r="AA108" s="54" t="e">
        <f>IF('4.1 Network size and usage'!AA108/'Historical population and GDP'!$K105=0,NA(),'4.1 Network size and usage'!AA108/'Historical population and GDP'!$K105*1000)</f>
        <v>#N/A</v>
      </c>
      <c r="AB108" s="54" t="e">
        <f>IF('4.1 Network size and usage'!AB108/'Historical population and GDP'!$K105=0,NA(),'4.1 Network size and usage'!AB108/'Historical population and GDP'!$K105*1000)</f>
        <v>#N/A</v>
      </c>
      <c r="AC108" s="54" t="e">
        <f>IF('4.1 Network size and usage'!AC108/'Historical population and GDP'!$K105=0,NA(),'4.1 Network size and usage'!AC108/'Historical population and GDP'!$K105*1000)</f>
        <v>#N/A</v>
      </c>
      <c r="AD108" s="54">
        <f>IF('4.1 Network size and usage'!AD108/'Historical population and GDP'!$K105=0,NA(),'4.1 Network size and usage'!AD108/'Historical population and GDP'!$K105*1000)</f>
        <v>5.8739174643245331</v>
      </c>
      <c r="AE108" s="54" t="e">
        <f>IF('4.1 Network size and usage'!AE108/'Historical population and GDP'!$K105=0,NA(),'4.1 Network size and usage'!AE108/'Historical population and GDP'!$K105*1000)</f>
        <v>#N/A</v>
      </c>
      <c r="AF108" s="54" t="e">
        <f>IF('4.1 Network size and usage'!AF108/'Historical population and GDP'!$K105=0,NA(),'4.1 Network size and usage'!AF108/'Historical population and GDP'!$K105*1000)</f>
        <v>#N/A</v>
      </c>
      <c r="AG108" s="54">
        <f>IF('4.1 Network size and usage'!AG108/'Historical population and GDP'!$K105=0,NA(),'4.1 Network size and usage'!AG108/'Historical population and GDP'!$K105*1000)</f>
        <v>7.1463132428736724</v>
      </c>
      <c r="AH108" s="54" t="e">
        <f>IF('4.1 Network size and usage'!AH108/'Historical population and GDP'!$K105=0,NA(),'4.1 Network size and usage'!AH108/'Historical population and GDP'!$K105*1000)</f>
        <v>#N/A</v>
      </c>
      <c r="AI108" s="54" t="e">
        <f>IF('4.1 Network size and usage'!AI108/'Historical population and GDP'!$K105=0,NA(),'4.1 Network size and usage'!AI108/'Historical population and GDP'!$K105*1000)</f>
        <v>#N/A</v>
      </c>
      <c r="AJ108" s="54" t="e">
        <f>IF('4.1 Network size and usage'!AJ108/'Historical population and GDP'!$K105=0,NA(),'4.1 Network size and usage'!AJ108/'Historical population and GDP'!$K105*1000)</f>
        <v>#N/A</v>
      </c>
      <c r="AK108" s="54">
        <f>IF('4.1 Network size and usage'!AK108/'Historical population and GDP'!$K105=0,NA(),'4.1 Network size and usage'!AK108/'Historical population and GDP'!$K105*1000)</f>
        <v>181.04694786297816</v>
      </c>
      <c r="AL108" s="54">
        <f>IF('4.1 Network size and usage'!AL108/'Historical population and GDP'!$K105=0,NA(),'4.1 Network size and usage'!AL108/'Historical population and GDP'!$K105*1000)</f>
        <v>65.298551944181483</v>
      </c>
      <c r="AM108" s="54">
        <f>IF('4.1 Network size and usage'!AM108/'Historical population and GDP'!$K105=0,NA(),'4.1 Network size and usage'!AM108/'Historical population and GDP'!$K105*1000)</f>
        <v>15.397426457697836</v>
      </c>
      <c r="AN108" s="54">
        <f>IF('4.1 Network size and usage'!AN108/'Historical population and GDP'!$K105=0,NA(),'4.1 Network size and usage'!AN108/'Historical population and GDP'!$K105*1000)</f>
        <v>27.99305774692332</v>
      </c>
      <c r="AO108" s="50">
        <f>IF('4.1 Network size and usage'!AO108/'Historical population and GDP'!$K105=0,NA(),'4.1 Network size and usage'!AO108/'Historical population and GDP'!$K105*1000)</f>
        <v>0.90985589565583258</v>
      </c>
      <c r="AP108" s="50">
        <f>IF('4.1 Network size and usage'!AP108/'Historical population and GDP'!$K105=0,NA(),'4.1 Network size and usage'!AP108/'Historical population and GDP'!$K105*1000)</f>
        <v>0.13533887311104101</v>
      </c>
      <c r="AQ108" s="50">
        <f>IF('4.1 Network size and usage'!AQ108/'Historical population and GDP'!$K105=0,NA(),'4.1 Network size and usage'!AQ108/'Historical population and GDP'!$K105*1000)</f>
        <v>1.0451947687668734</v>
      </c>
      <c r="AR108" s="54">
        <f>IF('4.1 Network size and usage'!AR108/'Historical population and GDP'!$K105=0,NA(),'4.1 Network size and usage'!AR108/'Historical population and GDP'!$K105*1000)</f>
        <v>18.162056028890994</v>
      </c>
      <c r="AS108" s="54" t="e">
        <f>IF('4.1 Network size and usage'!AS108/'Historical population and GDP'!$K105=0,NA(),'4.1 Network size and usage'!AS108/'Historical population and GDP'!$K105*1000)</f>
        <v>#N/A</v>
      </c>
      <c r="AT108" s="54">
        <f>IF('4.1 Network size and usage'!AT108/'Historical population and GDP'!$K105=0,NA(),'4.1 Network size and usage'!AT108/'Historical population and GDP'!$K105*1000)</f>
        <v>0.8292135619368185</v>
      </c>
      <c r="AU108" s="54" t="e">
        <f>IF('4.1 Network size and usage'!AU108/'Historical population and GDP'!$K105=0,NA(),'4.1 Network size and usage'!AU108/'Historical population and GDP'!$K105*1000)</f>
        <v>#N/A</v>
      </c>
      <c r="AV108" s="54" t="e">
        <f>IF('4.1 Network size and usage'!AV108/'Historical population and GDP'!$K105=0,NA(),'4.1 Network size and usage'!AV108/'Historical population and GDP'!$K105*1000)</f>
        <v>#N/A</v>
      </c>
      <c r="AX108" s="3"/>
    </row>
    <row r="109" spans="1:50">
      <c r="A109" s="4">
        <f t="shared" si="1"/>
        <v>1971</v>
      </c>
      <c r="B109" s="54">
        <f>IF('4.1 Network size and usage'!B109/'Historical population and GDP'!$K106=0,NA(),'4.1 Network size and usage'!B109/'Historical population and GDP'!$K106*1000)</f>
        <v>14.379953996894946</v>
      </c>
      <c r="C109" s="54">
        <f>IF('4.1 Network size and usage'!C109/'Historical population and GDP'!$K106=0,NA(),'4.1 Network size and usage'!C109/'Historical population and GDP'!$K106*1000)</f>
        <v>15.719728852854924</v>
      </c>
      <c r="D109" s="54">
        <f>IF('4.1 Network size and usage'!D109/'Historical population and GDP'!$K106=0,NA(),'4.1 Network size and usage'!D109/'Historical population and GDP'!$K106*1000)</f>
        <v>2.8311280524409175</v>
      </c>
      <c r="E109" s="54">
        <f>IF('4.1 Network size and usage'!E109/'Historical population and GDP'!$K106=0,NA(),'4.1 Network size and usage'!E109/'Historical population and GDP'!$K106*1000)</f>
        <v>94.897169156460237</v>
      </c>
      <c r="F109" s="54" t="e">
        <f>IF('4.1 Network size and usage'!F109/'Historical population and GDP'!$K106=0,NA(),'4.1 Network size and usage'!F109/'Historical population and GDP'!$K106*1000)</f>
        <v>#N/A</v>
      </c>
      <c r="G109" s="54">
        <f>IF('4.1 Network size and usage'!G109/'Historical population and GDP'!$K106=0,NA(),'4.1 Network size and usage'!G109/'Historical population and GDP'!$K106*1000)</f>
        <v>4.0215454959461789</v>
      </c>
      <c r="H109" s="56">
        <f>IF('4.1 Network size and usage'!H109/'Historical population and GDP'!$K106=0,NA(),'4.1 Network size and usage'!H109/'Historical population and GDP'!$K106*1000)</f>
        <v>3.6412115646023806E-2</v>
      </c>
      <c r="I109" s="54">
        <f>IF('4.1 Network size and usage'!I109/'Historical population and GDP'!$K106=0,NA(),'4.1 Network size and usage'!I109/'Historical population and GDP'!$K106*1000)</f>
        <v>505.20510608935655</v>
      </c>
      <c r="J109" s="5">
        <f>IF('4.1 Network size and usage'!J109/'Historical population and GDP'!$K106=0,NA(),'4.1 Network size and usage'!J109/'Historical population and GDP'!$K106*1000000000)</f>
        <v>4347.076073831292</v>
      </c>
      <c r="K109" s="5">
        <f>IF('4.1 Network size and usage'!K109/'Historical population and GDP'!$K106=0,NA(),'4.1 Network size and usage'!K109/'Historical population and GDP'!$K106*1000000)</f>
        <v>621.73538036915636</v>
      </c>
      <c r="L109" s="54">
        <f>IF('4.1 Network size and usage'!L109/'Historical population and GDP'!$K106=0,NA(),'4.1 Network size and usage'!L109/'Historical population and GDP'!$K106*1000)</f>
        <v>1.6723588338795929</v>
      </c>
      <c r="M109" s="54" t="e">
        <f>IF('4.1 Network size and usage'!M109/'Historical population and GDP'!$K106=0,NA(),'4.1 Network size and usage'!M109/'Historical population and GDP'!$K106*1000)</f>
        <v>#N/A</v>
      </c>
      <c r="N109" s="54">
        <f>IF('4.1 Network size and usage'!N109/'Historical population and GDP'!$K106=0,NA(),'4.1 Network size and usage'!N109/'Historical population and GDP'!$K106*1000)</f>
        <v>1.3484905985854752</v>
      </c>
      <c r="O109" s="54" t="e">
        <f>IF('4.1 Network size and usage'!O109/'Historical population and GDP'!$K106=0,NA(),'4.1 Network size and usage'!O109/'Historical population and GDP'!$K106*1000)</f>
        <v>#N/A</v>
      </c>
      <c r="P109" s="54">
        <f>IF('4.1 Network size and usage'!P109/'Historical population and GDP'!$K106=0,NA(),'4.1 Network size and usage'!P109/'Historical population and GDP'!$K106*1000)</f>
        <v>45.620493358633773</v>
      </c>
      <c r="Q109" s="54" t="e">
        <f>IF('4.1 Network size and usage'!Q109/'Historical population and GDP'!$K106=0,NA(),'4.1 Network size and usage'!Q109/'Historical population and GDP'!$K106*1000)</f>
        <v>#N/A</v>
      </c>
      <c r="R109" s="55">
        <f>IF('4.1 Network size and usage'!R109=0,NA(),'5.4 Water and waste'!AB109)</f>
        <v>0.97125433149637141</v>
      </c>
      <c r="S109" s="55">
        <f>IF('4.1 Network size and usage'!S109=0,NA(),'5.4 Water and waste'!AC109)</f>
        <v>0.92683021151051315</v>
      </c>
      <c r="T109" s="54" t="e">
        <f>IF('4.1 Network size and usage'!T109/'Historical population and GDP'!$K106=0,NA(),'4.1 Network size and usage'!T109/'Historical population and GDP'!$K106*1000)</f>
        <v>#N/A</v>
      </c>
      <c r="U109" s="54">
        <f>IF('4.1 Network size and usage'!U109/'Historical population and GDP'!$K106=0,NA(),'4.1 Network size and usage'!U109/'Historical population and GDP'!$K106*1000)</f>
        <v>435.54493703639815</v>
      </c>
      <c r="V109" s="54" t="e">
        <f>IF('4.1 Network size and usage'!V109/'Historical population and GDP'!$K106=0,NA(),'4.1 Network size and usage'!V109/'Historical population and GDP'!$K106*1000)</f>
        <v>#N/A</v>
      </c>
      <c r="W109" s="54">
        <f>IF('4.1 Network size and usage'!W109/'Historical population and GDP'!$K106=0,NA(),'4.1 Network size and usage'!W109/'Historical population and GDP'!$K106*1000)</f>
        <v>5.322063136104882</v>
      </c>
      <c r="X109" s="54">
        <f>IF('4.1 Network size and usage'!X109/'Historical population and GDP'!$K106=0,NA(),'4.1 Network size and usage'!X109/'Historical population and GDP'!$K106*1000)</f>
        <v>290.1500776263585</v>
      </c>
      <c r="Y109" s="54" t="e">
        <f>IF('4.1 Network size and usage'!Y109/'Historical population and GDP'!$K106=0,NA(),'4.1 Network size and usage'!Y109/'Historical population and GDP'!$K106*1000)</f>
        <v>#N/A</v>
      </c>
      <c r="Z109" s="54" t="e">
        <f>IF('4.1 Network size and usage'!Z109/'Historical population and GDP'!$K106=0,NA(),'4.1 Network size and usage'!Z109/'Historical population and GDP'!$K106*1000)</f>
        <v>#N/A</v>
      </c>
      <c r="AA109" s="54" t="e">
        <f>IF('4.1 Network size and usage'!AA109/'Historical population and GDP'!$K106=0,NA(),'4.1 Network size and usage'!AA109/'Historical population and GDP'!$K106*1000)</f>
        <v>#N/A</v>
      </c>
      <c r="AB109" s="54" t="e">
        <f>IF('4.1 Network size and usage'!AB109/'Historical population and GDP'!$K106=0,NA(),'4.1 Network size and usage'!AB109/'Historical population and GDP'!$K106*1000)</f>
        <v>#N/A</v>
      </c>
      <c r="AC109" s="54" t="e">
        <f>IF('4.1 Network size and usage'!AC109/'Historical population and GDP'!$K106=0,NA(),'4.1 Network size and usage'!AC109/'Historical population and GDP'!$K106*1000)</f>
        <v>#N/A</v>
      </c>
      <c r="AD109" s="54">
        <f>IF('4.1 Network size and usage'!AD109/'Historical population and GDP'!$K106=0,NA(),'4.1 Network size and usage'!AD109/'Historical population and GDP'!$K106*1000)</f>
        <v>5.8071416249784367</v>
      </c>
      <c r="AE109" s="54" t="e">
        <f>IF('4.1 Network size and usage'!AE109/'Historical population and GDP'!$K106=0,NA(),'4.1 Network size and usage'!AE109/'Historical population and GDP'!$K106*1000)</f>
        <v>#N/A</v>
      </c>
      <c r="AF109" s="54" t="e">
        <f>IF('4.1 Network size and usage'!AF109/'Historical population and GDP'!$K106=0,NA(),'4.1 Network size and usage'!AF109/'Historical population and GDP'!$K106*1000)</f>
        <v>#N/A</v>
      </c>
      <c r="AG109" s="54">
        <f>IF('4.1 Network size and usage'!AG109/'Historical population and GDP'!$K106=0,NA(),'4.1 Network size and usage'!AG109/'Historical population and GDP'!$K106*1000)</f>
        <v>7.0974642056235986</v>
      </c>
      <c r="AH109" s="54" t="e">
        <f>IF('4.1 Network size and usage'!AH109/'Historical population and GDP'!$K106=0,NA(),'4.1 Network size and usage'!AH109/'Historical population and GDP'!$K106*1000)</f>
        <v>#N/A</v>
      </c>
      <c r="AI109" s="54" t="e">
        <f>IF('4.1 Network size and usage'!AI109/'Historical population and GDP'!$K106=0,NA(),'4.1 Network size and usage'!AI109/'Historical population and GDP'!$K106*1000)</f>
        <v>#N/A</v>
      </c>
      <c r="AJ109" s="54" t="e">
        <f>IF('4.1 Network size and usage'!AJ109/'Historical population and GDP'!$K106=0,NA(),'4.1 Network size and usage'!AJ109/'Historical population and GDP'!$K106*1000)</f>
        <v>#N/A</v>
      </c>
      <c r="AK109" s="54">
        <f>IF('4.1 Network size and usage'!AK109/'Historical population and GDP'!$K106=0,NA(),'4.1 Network size and usage'!AK109/'Historical population and GDP'!$K106*1000)</f>
        <v>178.7496981197171</v>
      </c>
      <c r="AL109" s="54">
        <f>IF('4.1 Network size and usage'!AL109/'Historical population and GDP'!$K106=0,NA(),'4.1 Network size and usage'!AL109/'Historical population and GDP'!$K106*1000)</f>
        <v>65.587717785061244</v>
      </c>
      <c r="AM109" s="54">
        <f>IF('4.1 Network size and usage'!AM109/'Historical population and GDP'!$K106=0,NA(),'4.1 Network size and usage'!AM109/'Historical population and GDP'!$K106*1000)</f>
        <v>16.313265482145937</v>
      </c>
      <c r="AN109" s="54">
        <f>IF('4.1 Network size and usage'!AN109/'Historical population and GDP'!$K106=0,NA(),'4.1 Network size and usage'!AN109/'Historical population and GDP'!$K106*1000)</f>
        <v>29.914783508711402</v>
      </c>
      <c r="AO109" s="50">
        <f>IF('4.1 Network size and usage'!AO109/'Historical population and GDP'!$K106=0,NA(),'4.1 Network size and usage'!AO109/'Historical population and GDP'!$K106*1000)</f>
        <v>0.89667069173710545</v>
      </c>
      <c r="AP109" s="50">
        <f>IF('4.1 Network size and usage'!AP109/'Historical population and GDP'!$K106=0,NA(),'4.1 Network size and usage'!AP109/'Historical population and GDP'!$K106*1000)</f>
        <v>0.13627738485423496</v>
      </c>
      <c r="AQ109" s="50">
        <f>IF('4.1 Network size and usage'!AQ109/'Historical population and GDP'!$K106=0,NA(),'4.1 Network size and usage'!AQ109/'Historical population and GDP'!$K106*1000)</f>
        <v>1.0329480765913404</v>
      </c>
      <c r="AR109" s="54">
        <f>IF('4.1 Network size and usage'!AR109/'Historical population and GDP'!$K106=0,NA(),'4.1 Network size and usage'!AR109/'Historical population and GDP'!$K106*1000)</f>
        <v>18.078316370536484</v>
      </c>
      <c r="AS109" s="54" t="e">
        <f>IF('4.1 Network size and usage'!AS109/'Historical population and GDP'!$K106=0,NA(),'4.1 Network size and usage'!AS109/'Historical population and GDP'!$K106*1000)</f>
        <v>#N/A</v>
      </c>
      <c r="AT109" s="54">
        <f>IF('4.1 Network size and usage'!AT109/'Historical population and GDP'!$K106=0,NA(),'4.1 Network size and usage'!AT109/'Historical population and GDP'!$K106*1000)</f>
        <v>0.90943591512851474</v>
      </c>
      <c r="AU109" s="54" t="e">
        <f>IF('4.1 Network size and usage'!AU109/'Historical population and GDP'!$K106=0,NA(),'4.1 Network size and usage'!AU109/'Historical population and GDP'!$K106*1000)</f>
        <v>#N/A</v>
      </c>
      <c r="AV109" s="54" t="e">
        <f>IF('4.1 Network size and usage'!AV109/'Historical population and GDP'!$K106=0,NA(),'4.1 Network size and usage'!AV109/'Historical population and GDP'!$K106*1000)</f>
        <v>#N/A</v>
      </c>
      <c r="AX109" s="3"/>
    </row>
    <row r="110" spans="1:50">
      <c r="A110" s="4">
        <f t="shared" si="1"/>
        <v>1972</v>
      </c>
      <c r="B110" s="54">
        <f>IF('4.1 Network size and usage'!B110/'Historical population and GDP'!$K107=0,NA(),'4.1 Network size and usage'!B110/'Historical population and GDP'!$K107*1000)</f>
        <v>14.470846849342839</v>
      </c>
      <c r="C110" s="54">
        <f>IF('4.1 Network size and usage'!C110/'Historical population and GDP'!$K107=0,NA(),'4.1 Network size and usage'!C110/'Historical population and GDP'!$K107*1000)</f>
        <v>15.136941892759403</v>
      </c>
      <c r="D110" s="54">
        <f>IF('4.1 Network size and usage'!D110/'Historical population and GDP'!$K107=0,NA(),'4.1 Network size and usage'!D110/'Historical population and GDP'!$K107*1000)</f>
        <v>2.6322988613710852</v>
      </c>
      <c r="E110" s="54">
        <f>IF('4.1 Network size and usage'!E110/'Historical population and GDP'!$K107=0,NA(),'4.1 Network size and usage'!E110/'Historical population and GDP'!$K107*1000)</f>
        <v>93.752904415988112</v>
      </c>
      <c r="F110" s="54" t="e">
        <f>IF('4.1 Network size and usage'!F110/'Historical population and GDP'!$K107=0,NA(),'4.1 Network size and usage'!F110/'Historical population and GDP'!$K107*1000)</f>
        <v>#N/A</v>
      </c>
      <c r="G110" s="54">
        <f>IF('4.1 Network size and usage'!G110/'Historical population and GDP'!$K107=0,NA(),'4.1 Network size and usage'!G110/'Historical population and GDP'!$K107*1000)</f>
        <v>3.9367576443558474</v>
      </c>
      <c r="H110" s="56">
        <f>IF('4.1 Network size and usage'!H110/'Historical population and GDP'!$K107=0,NA(),'4.1 Network size and usage'!H110/'Historical population and GDP'!$K107*1000)</f>
        <v>3.599088238672838E-2</v>
      </c>
      <c r="I110" s="54">
        <f>IF('4.1 Network size and usage'!I110/'Historical population and GDP'!$K107=0,NA(),'4.1 Network size and usage'!I110/'Historical population and GDP'!$K107*1000)</f>
        <v>523.76152988478566</v>
      </c>
      <c r="J110" s="5">
        <f>IF('4.1 Network size and usage'!J110/'Historical population and GDP'!$K107=0,NA(),'4.1 Network size and usage'!J110/'Historical population and GDP'!$K107*1000000000)</f>
        <v>4527.4858938405923</v>
      </c>
      <c r="K110" s="5">
        <f>IF('4.1 Network size and usage'!K110/'Historical population and GDP'!$K107=0,NA(),'4.1 Network size and usage'!K110/'Historical population and GDP'!$K107*1000000)</f>
        <v>649.35635368449516</v>
      </c>
      <c r="L110" s="54">
        <f>IF('4.1 Network size and usage'!L110/'Historical population and GDP'!$K107=0,NA(),'4.1 Network size and usage'!L110/'Historical population and GDP'!$K107*1000)</f>
        <v>1.6241844038247117</v>
      </c>
      <c r="M110" s="54" t="e">
        <f>IF('4.1 Network size and usage'!M110/'Historical population and GDP'!$K107=0,NA(),'4.1 Network size and usage'!M110/'Historical population and GDP'!$K107*1000)</f>
        <v>#N/A</v>
      </c>
      <c r="N110" s="54">
        <f>IF('4.1 Network size and usage'!N110/'Historical population and GDP'!$K107=0,NA(),'4.1 Network size and usage'!N110/'Historical population and GDP'!$K107*1000)</f>
        <v>1.4219684427475758</v>
      </c>
      <c r="O110" s="54" t="e">
        <f>IF('4.1 Network size and usage'!O110/'Historical population and GDP'!$K107=0,NA(),'4.1 Network size and usage'!O110/'Historical population and GDP'!$K107*1000)</f>
        <v>#N/A</v>
      </c>
      <c r="P110" s="54">
        <f>IF('4.1 Network size and usage'!P110/'Historical population and GDP'!$K107=0,NA(),'4.1 Network size and usage'!P110/'Historical population and GDP'!$K107*1000)</f>
        <v>45.916140149339462</v>
      </c>
      <c r="Q110" s="54" t="e">
        <f>IF('4.1 Network size and usage'!Q110/'Historical population and GDP'!$K107=0,NA(),'4.1 Network size and usage'!Q110/'Historical population and GDP'!$K107*1000)</f>
        <v>#N/A</v>
      </c>
      <c r="R110" s="55" t="e">
        <f>IF('4.1 Network size and usage'!R110=0,NA(),'5.4 Water and waste'!AB110)</f>
        <v>#N/A</v>
      </c>
      <c r="S110" s="55" t="e">
        <f>IF('4.1 Network size and usage'!S110=0,NA(),'5.4 Water and waste'!AC110)</f>
        <v>#N/A</v>
      </c>
      <c r="T110" s="54" t="e">
        <f>IF('4.1 Network size and usage'!T110/'Historical population and GDP'!$K107=0,NA(),'4.1 Network size and usage'!T110/'Historical population and GDP'!$K107*1000)</f>
        <v>#N/A</v>
      </c>
      <c r="U110" s="54">
        <f>IF('4.1 Network size and usage'!U110/'Historical population and GDP'!$K107=0,NA(),'4.1 Network size and usage'!U110/'Historical population and GDP'!$K107*1000)</f>
        <v>440.8112308679934</v>
      </c>
      <c r="V110" s="54" t="e">
        <f>IF('4.1 Network size and usage'!V110/'Historical population and GDP'!$K107=0,NA(),'4.1 Network size and usage'!V110/'Historical population and GDP'!$K107*1000)</f>
        <v>#N/A</v>
      </c>
      <c r="W110" s="54">
        <f>IF('4.1 Network size and usage'!W110/'Historical population and GDP'!$K107=0,NA(),'4.1 Network size and usage'!W110/'Historical population and GDP'!$K107*1000)</f>
        <v>4.5214041963712539</v>
      </c>
      <c r="X110" s="54">
        <f>IF('4.1 Network size and usage'!X110/'Historical population and GDP'!$K107=0,NA(),'4.1 Network size and usage'!X110/'Historical population and GDP'!$K107*1000)</f>
        <v>284.15042065074164</v>
      </c>
      <c r="Y110" s="54" t="e">
        <f>IF('4.1 Network size and usage'!Y110/'Historical population and GDP'!$K107=0,NA(),'4.1 Network size and usage'!Y110/'Historical population and GDP'!$K107*1000)</f>
        <v>#N/A</v>
      </c>
      <c r="Z110" s="54" t="e">
        <f>IF('4.1 Network size and usage'!Z110/'Historical population and GDP'!$K107=0,NA(),'4.1 Network size and usage'!Z110/'Historical population and GDP'!$K107*1000)</f>
        <v>#N/A</v>
      </c>
      <c r="AA110" s="54" t="e">
        <f>IF('4.1 Network size and usage'!AA110/'Historical population and GDP'!$K107=0,NA(),'4.1 Network size and usage'!AA110/'Historical population and GDP'!$K107*1000)</f>
        <v>#N/A</v>
      </c>
      <c r="AB110" s="54" t="e">
        <f>IF('4.1 Network size and usage'!AB110/'Historical population and GDP'!$K107=0,NA(),'4.1 Network size and usage'!AB110/'Historical population and GDP'!$K107*1000)</f>
        <v>#N/A</v>
      </c>
      <c r="AC110" s="54" t="e">
        <f>IF('4.1 Network size and usage'!AC110/'Historical population and GDP'!$K107=0,NA(),'4.1 Network size and usage'!AC110/'Historical population and GDP'!$K107*1000)</f>
        <v>#N/A</v>
      </c>
      <c r="AD110" s="54">
        <f>IF('4.1 Network size and usage'!AD110/'Historical population and GDP'!$K107=0,NA(),'4.1 Network size and usage'!AD110/'Historical population and GDP'!$K107*1000)</f>
        <v>5.751934317667331</v>
      </c>
      <c r="AE110" s="54" t="e">
        <f>IF('4.1 Network size and usage'!AE110/'Historical population and GDP'!$K107=0,NA(),'4.1 Network size and usage'!AE110/'Historical population and GDP'!$K107*1000)</f>
        <v>#N/A</v>
      </c>
      <c r="AF110" s="54" t="e">
        <f>IF('4.1 Network size and usage'!AF110/'Historical population and GDP'!$K107=0,NA(),'4.1 Network size and usage'!AF110/'Historical population and GDP'!$K107*1000)</f>
        <v>#N/A</v>
      </c>
      <c r="AG110" s="54">
        <f>IF('4.1 Network size and usage'!AG110/'Historical population and GDP'!$K107=0,NA(),'4.1 Network size and usage'!AG110/'Historical population and GDP'!$K107*1000)</f>
        <v>7.0763928776565193</v>
      </c>
      <c r="AH110" s="54" t="e">
        <f>IF('4.1 Network size and usage'!AH110/'Historical population and GDP'!$K107=0,NA(),'4.1 Network size and usage'!AH110/'Historical population and GDP'!$K107*1000)</f>
        <v>#N/A</v>
      </c>
      <c r="AI110" s="54" t="e">
        <f>IF('4.1 Network size and usage'!AI110/'Historical population and GDP'!$K107=0,NA(),'4.1 Network size and usage'!AI110/'Historical population and GDP'!$K107*1000)</f>
        <v>#N/A</v>
      </c>
      <c r="AJ110" s="54" t="e">
        <f>IF('4.1 Network size and usage'!AJ110/'Historical population and GDP'!$K107=0,NA(),'4.1 Network size and usage'!AJ110/'Historical population and GDP'!$K107*1000)</f>
        <v>#N/A</v>
      </c>
      <c r="AK110" s="54">
        <f>IF('4.1 Network size and usage'!AK110/'Historical population and GDP'!$K107=0,NA(),'4.1 Network size and usage'!AK110/'Historical population and GDP'!$K107*1000)</f>
        <v>175.54177788289354</v>
      </c>
      <c r="AL110" s="54">
        <f>IF('4.1 Network size and usage'!AL110/'Historical population and GDP'!$K107=0,NA(),'4.1 Network size and usage'!AL110/'Historical population and GDP'!$K107*1000)</f>
        <v>66.444234212926986</v>
      </c>
      <c r="AM110" s="54">
        <f>IF('4.1 Network size and usage'!AM110/'Historical population and GDP'!$K107=0,NA(),'4.1 Network size and usage'!AM110/'Historical population and GDP'!$K107*1000)</f>
        <v>16.788187992026216</v>
      </c>
      <c r="AN110" s="54">
        <f>IF('4.1 Network size and usage'!AN110/'Historical population and GDP'!$K107=0,NA(),'4.1 Network size and usage'!AN110/'Historical population and GDP'!$K107*1000)</f>
        <v>32.128931986349968</v>
      </c>
      <c r="AO110" s="50">
        <f>IF('4.1 Network size and usage'!AO110/'Historical population and GDP'!$K107=0,NA(),'4.1 Network size and usage'!AO110/'Historical population and GDP'!$K107*1000)</f>
        <v>0.87204784268675883</v>
      </c>
      <c r="AP110" s="50">
        <f>IF('4.1 Network size and usage'!AP110/'Historical population and GDP'!$K107=0,NA(),'4.1 Network size and usage'!AP110/'Historical population and GDP'!$K107*1000)</f>
        <v>0.13244585599891881</v>
      </c>
      <c r="AQ110" s="50">
        <f>IF('4.1 Network size and usage'!AQ110/'Historical population and GDP'!$K107=0,NA(),'4.1 Network size and usage'!AQ110/'Historical population and GDP'!$K107*1000)</f>
        <v>1.0044936986856776</v>
      </c>
      <c r="AR110" s="54">
        <f>IF('4.1 Network size and usage'!AR110/'Historical population and GDP'!$K107=0,NA(),'4.1 Network size and usage'!AR110/'Historical population and GDP'!$K107*1000)</f>
        <v>17.670709869243503</v>
      </c>
      <c r="AS110" s="54" t="e">
        <f>IF('4.1 Network size and usage'!AS110/'Historical population and GDP'!$K107=0,NA(),'4.1 Network size and usage'!AS110/'Historical population and GDP'!$K107*1000)</f>
        <v>#N/A</v>
      </c>
      <c r="AT110" s="54">
        <f>IF('4.1 Network size and usage'!AT110/'Historical population and GDP'!$K107=0,NA(),'4.1 Network size and usage'!AT110/'Historical population and GDP'!$K107*1000)</f>
        <v>0.85515423860526407</v>
      </c>
      <c r="AU110" s="54" t="e">
        <f>IF('4.1 Network size and usage'!AU110/'Historical population and GDP'!$K107=0,NA(),'4.1 Network size and usage'!AU110/'Historical population and GDP'!$K107*1000)</f>
        <v>#N/A</v>
      </c>
      <c r="AV110" s="54" t="e">
        <f>IF('4.1 Network size and usage'!AV110/'Historical population and GDP'!$K107=0,NA(),'4.1 Network size and usage'!AV110/'Historical population and GDP'!$K107*1000)</f>
        <v>#N/A</v>
      </c>
      <c r="AX110" s="3"/>
    </row>
    <row r="111" spans="1:50">
      <c r="A111" s="4">
        <f t="shared" si="1"/>
        <v>1973</v>
      </c>
      <c r="B111" s="54">
        <f>IF('4.1 Network size and usage'!B111/'Historical population and GDP'!$K108=0,NA(),'4.1 Network size and usage'!B111/'Historical population and GDP'!$K108*1000)</f>
        <v>14.470561010281331</v>
      </c>
      <c r="C111" s="54">
        <f>IF('4.1 Network size and usage'!C111/'Historical population and GDP'!$K108=0,NA(),'4.1 Network size and usage'!C111/'Historical population and GDP'!$K108*1000)</f>
        <v>14.544282455618369</v>
      </c>
      <c r="D111" s="54">
        <f>IF('4.1 Network size and usage'!D111/'Historical population and GDP'!$K108=0,NA(),'4.1 Network size and usage'!D111/'Historical population and GDP'!$K108*1000)</f>
        <v>2.5233892029488576</v>
      </c>
      <c r="E111" s="54">
        <f>IF('4.1 Network size and usage'!E111/'Historical population and GDP'!$K108=0,NA(),'4.1 Network size and usage'!E111/'Historical population and GDP'!$K108*1000)</f>
        <v>91.731958081258895</v>
      </c>
      <c r="F111" s="54" t="e">
        <f>IF('4.1 Network size and usage'!F111/'Historical population and GDP'!$K108=0,NA(),'4.1 Network size and usage'!F111/'Historical population and GDP'!$K108*1000)</f>
        <v>#N/A</v>
      </c>
      <c r="G111" s="54">
        <f>IF('4.1 Network size and usage'!G111/'Historical population and GDP'!$K108=0,NA(),'4.1 Network size and usage'!G111/'Historical population and GDP'!$K108*1000)</f>
        <v>3.8481788554993552</v>
      </c>
      <c r="H111" s="56">
        <f>IF('4.1 Network size and usage'!H111/'Historical population and GDP'!$K108=0,NA(),'4.1 Network size and usage'!H111/'Historical population and GDP'!$K108*1000)</f>
        <v>3.7811429733214309E-2</v>
      </c>
      <c r="I111" s="54">
        <f>IF('4.1 Network size and usage'!I111/'Historical population and GDP'!$K108=0,NA(),'4.1 Network size and usage'!I111/'Historical population and GDP'!$K108*1000)</f>
        <v>546.45046117227014</v>
      </c>
      <c r="J111" s="5">
        <f>IF('4.1 Network size and usage'!J111/'Historical population and GDP'!$K108=0,NA(),'4.1 Network size and usage'!J111/'Historical population and GDP'!$K108*1000000000)</f>
        <v>4793.5468941122026</v>
      </c>
      <c r="K111" s="5">
        <f>IF('4.1 Network size and usage'!K111/'Historical population and GDP'!$K108=0,NA(),'4.1 Network size and usage'!K111/'Historical population and GDP'!$K108*1000000)</f>
        <v>696.18830374557842</v>
      </c>
      <c r="L111" s="54">
        <f>IF('4.1 Network size and usage'!L111/'Historical population and GDP'!$K108=0,NA(),'4.1 Network size and usage'!L111/'Historical population and GDP'!$K108*1000)</f>
        <v>1.5865158782108499</v>
      </c>
      <c r="M111" s="54" t="e">
        <f>IF('4.1 Network size and usage'!M111/'Historical population and GDP'!$K108=0,NA(),'4.1 Network size and usage'!M111/'Historical population and GDP'!$K108*1000)</f>
        <v>#N/A</v>
      </c>
      <c r="N111" s="54">
        <f>IF('4.1 Network size and usage'!N111/'Historical population and GDP'!$K108=0,NA(),'4.1 Network size and usage'!N111/'Historical population and GDP'!$K108*1000)</f>
        <v>1.3915170749446262</v>
      </c>
      <c r="O111" s="54" t="e">
        <f>IF('4.1 Network size and usage'!O111/'Historical population and GDP'!$K108=0,NA(),'4.1 Network size and usage'!O111/'Historical population and GDP'!$K108*1000)</f>
        <v>#N/A</v>
      </c>
      <c r="P111" s="54" t="e">
        <f>IF('4.1 Network size and usage'!P111/'Historical population and GDP'!$K108=0,NA(),'4.1 Network size and usage'!P111/'Historical population and GDP'!$K108*1000)</f>
        <v>#N/A</v>
      </c>
      <c r="Q111" s="54">
        <f>IF('4.1 Network size and usage'!Q111/'Historical population and GDP'!$K108=0,NA(),'4.1 Network size and usage'!Q111/'Historical population and GDP'!$K108*1000)</f>
        <v>42.515455056365504</v>
      </c>
      <c r="R111" s="55" t="e">
        <f>IF('4.1 Network size and usage'!R111=0,NA(),'5.4 Water and waste'!AB111)</f>
        <v>#N/A</v>
      </c>
      <c r="S111" s="55" t="e">
        <f>IF('4.1 Network size and usage'!S111=0,NA(),'5.4 Water and waste'!AC111)</f>
        <v>#N/A</v>
      </c>
      <c r="T111" s="54" t="e">
        <f>IF('4.1 Network size and usage'!T111/'Historical population and GDP'!$K108=0,NA(),'4.1 Network size and usage'!T111/'Historical population and GDP'!$K108*1000)</f>
        <v>#N/A</v>
      </c>
      <c r="U111" s="54">
        <f>IF('4.1 Network size and usage'!U111/'Historical population and GDP'!$K108=0,NA(),'4.1 Network size and usage'!U111/'Historical population and GDP'!$K108*1000)</f>
        <v>448.9847598267711</v>
      </c>
      <c r="V111" s="54" t="e">
        <f>IF('4.1 Network size and usage'!V111/'Historical population and GDP'!$K108=0,NA(),'4.1 Network size and usage'!V111/'Historical population and GDP'!$K108*1000)</f>
        <v>#N/A</v>
      </c>
      <c r="W111" s="54">
        <f>IF('4.1 Network size and usage'!W111/'Historical population and GDP'!$K108=0,NA(),'4.1 Network size and usage'!W111/'Historical population and GDP'!$K108*1000)</f>
        <v>5.0642996462692977</v>
      </c>
      <c r="X111" s="54">
        <f>IF('4.1 Network size and usage'!X111/'Historical population and GDP'!$K108=0,NA(),'4.1 Network size and usage'!X111/'Historical population and GDP'!$K108*1000)</f>
        <v>278.02571985850773</v>
      </c>
      <c r="Y111" s="54" t="e">
        <f>IF('4.1 Network size and usage'!Y111/'Historical population and GDP'!$K108=0,NA(),'4.1 Network size and usage'!Y111/'Historical population and GDP'!$K108*1000)</f>
        <v>#N/A</v>
      </c>
      <c r="Z111" s="54" t="e">
        <f>IF('4.1 Network size and usage'!Z111/'Historical population and GDP'!$K108=0,NA(),'4.1 Network size and usage'!Z111/'Historical population and GDP'!$K108*1000)</f>
        <v>#N/A</v>
      </c>
      <c r="AA111" s="54" t="e">
        <f>IF('4.1 Network size and usage'!AA111/'Historical population and GDP'!$K108=0,NA(),'4.1 Network size and usage'!AA111/'Historical population and GDP'!$K108*1000)</f>
        <v>#N/A</v>
      </c>
      <c r="AB111" s="54" t="e">
        <f>IF('4.1 Network size and usage'!AB111/'Historical population and GDP'!$K108=0,NA(),'4.1 Network size and usage'!AB111/'Historical population and GDP'!$K108*1000)</f>
        <v>#N/A</v>
      </c>
      <c r="AC111" s="54" t="e">
        <f>IF('4.1 Network size and usage'!AC111/'Historical population and GDP'!$K108=0,NA(),'4.1 Network size and usage'!AC111/'Historical population and GDP'!$K108*1000)</f>
        <v>#N/A</v>
      </c>
      <c r="AD111" s="54">
        <f>IF('4.1 Network size and usage'!AD111/'Historical population and GDP'!$K108=0,NA(),'4.1 Network size and usage'!AD111/'Historical population and GDP'!$K108*1000)</f>
        <v>5.7000231412608677</v>
      </c>
      <c r="AE111" s="54" t="e">
        <f>IF('4.1 Network size and usage'!AE111/'Historical population and GDP'!$K108=0,NA(),'4.1 Network size and usage'!AE111/'Historical population and GDP'!$K108*1000)</f>
        <v>#N/A</v>
      </c>
      <c r="AF111" s="54" t="e">
        <f>IF('4.1 Network size and usage'!AF111/'Historical population and GDP'!$K108=0,NA(),'4.1 Network size and usage'!AF111/'Historical population and GDP'!$K108*1000)</f>
        <v>#N/A</v>
      </c>
      <c r="AG111" s="54">
        <f>IF('4.1 Network size and usage'!AG111/'Historical population and GDP'!$K108=0,NA(),'4.1 Network size and usage'!AG111/'Historical population and GDP'!$K108*1000)</f>
        <v>7.0197361896261032</v>
      </c>
      <c r="AH111" s="54" t="e">
        <f>IF('4.1 Network size and usage'!AH111/'Historical population and GDP'!$K108=0,NA(),'4.1 Network size and usage'!AH111/'Historical population and GDP'!$K108*1000)</f>
        <v>#N/A</v>
      </c>
      <c r="AI111" s="54" t="e">
        <f>IF('4.1 Network size and usage'!AI111/'Historical population and GDP'!$K108=0,NA(),'4.1 Network size and usage'!AI111/'Historical population and GDP'!$K108*1000)</f>
        <v>#N/A</v>
      </c>
      <c r="AJ111" s="54" t="e">
        <f>IF('4.1 Network size and usage'!AJ111/'Historical population and GDP'!$K108=0,NA(),'4.1 Network size and usage'!AJ111/'Historical population and GDP'!$K108*1000)</f>
        <v>#N/A</v>
      </c>
      <c r="AK111" s="54">
        <f>IF('4.1 Network size and usage'!AK111/'Historical population and GDP'!$K108=0,NA(),'4.1 Network size and usage'!AK111/'Historical population and GDP'!$K108*1000)</f>
        <v>172.23180931601044</v>
      </c>
      <c r="AL111" s="54">
        <f>IF('4.1 Network size and usage'!AL111/'Historical population and GDP'!$K108=0,NA(),'4.1 Network size and usage'!AL111/'Historical population and GDP'!$K108*1000)</f>
        <v>66.838242586531791</v>
      </c>
      <c r="AM111" s="54">
        <f>IF('4.1 Network size and usage'!AM111/'Historical population and GDP'!$K108=0,NA(),'4.1 Network size and usage'!AM111/'Historical population and GDP'!$K108*1000)</f>
        <v>16.590300505801842</v>
      </c>
      <c r="AN111" s="54">
        <f>IF('4.1 Network size and usage'!AN111/'Historical population and GDP'!$K108=0,NA(),'4.1 Network size and usage'!AN111/'Historical population and GDP'!$K108*1000)</f>
        <v>31.725015702998448</v>
      </c>
      <c r="AO111" s="50">
        <f>IF('4.1 Network size and usage'!AO111/'Historical population and GDP'!$K108=0,NA(),'4.1 Network size and usage'!AO111/'Historical population and GDP'!$K108*1000)</f>
        <v>0.84597837945056031</v>
      </c>
      <c r="AP111" s="50">
        <f>IF('4.1 Network size and usage'!AP111/'Historical population and GDP'!$K108=0,NA(),'4.1 Network size and usage'!AP111/'Historical population and GDP'!$K108*1000)</f>
        <v>0.12992165030248934</v>
      </c>
      <c r="AQ111" s="50">
        <f>IF('4.1 Network size and usage'!AQ111/'Historical population and GDP'!$K108=0,NA(),'4.1 Network size and usage'!AQ111/'Historical population and GDP'!$K108*1000)</f>
        <v>0.97590002975304968</v>
      </c>
      <c r="AR111" s="54">
        <f>IF('4.1 Network size and usage'!AR111/'Historical population and GDP'!$K108=0,NA(),'4.1 Network size and usage'!AR111/'Historical population and GDP'!$K108*1000)</f>
        <v>17.355945651095904</v>
      </c>
      <c r="AS111" s="54" t="e">
        <f>IF('4.1 Network size and usage'!AS111/'Historical population and GDP'!$K108=0,NA(),'4.1 Network size and usage'!AS111/'Historical population and GDP'!$K108*1000)</f>
        <v>#N/A</v>
      </c>
      <c r="AT111" s="54">
        <f>IF('4.1 Network size and usage'!AT111/'Historical population and GDP'!$K108=0,NA(),'4.1 Network size and usage'!AT111/'Historical population and GDP'!$K108*1000)</f>
        <v>0.84862309497834643</v>
      </c>
      <c r="AU111" s="54" t="e">
        <f>IF('4.1 Network size and usage'!AU111/'Historical population and GDP'!$K108=0,NA(),'4.1 Network size and usage'!AU111/'Historical population and GDP'!$K108*1000)</f>
        <v>#N/A</v>
      </c>
      <c r="AV111" s="54" t="e">
        <f>IF('4.1 Network size and usage'!AV111/'Historical population and GDP'!$K108=0,NA(),'4.1 Network size and usage'!AV111/'Historical population and GDP'!$K108*1000)</f>
        <v>#N/A</v>
      </c>
      <c r="AX111" s="3"/>
    </row>
    <row r="112" spans="1:50">
      <c r="A112" s="4">
        <f t="shared" si="1"/>
        <v>1974</v>
      </c>
      <c r="B112" s="54">
        <f>IF('4.1 Network size and usage'!B112/'Historical population and GDP'!$K109=0,NA(),'4.1 Network size and usage'!B112/'Historical population and GDP'!$K109*1000)</f>
        <v>14.175102687667778</v>
      </c>
      <c r="C112" s="54">
        <f>IF('4.1 Network size and usage'!C112/'Historical population and GDP'!$K109=0,NA(),'4.1 Network size and usage'!C112/'Historical population and GDP'!$K109*1000)</f>
        <v>14.112358096963034</v>
      </c>
      <c r="D112" s="54">
        <f>IF('4.1 Network size and usage'!D112/'Historical population and GDP'!$K109=0,NA(),'4.1 Network size and usage'!D112/'Historical population and GDP'!$K109*1000)</f>
        <v>2.1572495876322004</v>
      </c>
      <c r="E112" s="54">
        <f>IF('4.1 Network size and usage'!E112/'Historical population and GDP'!$K109=0,NA(),'4.1 Network size and usage'!E112/'Historical population and GDP'!$K109*1000)</f>
        <v>89.744170251301782</v>
      </c>
      <c r="F112" s="54" t="e">
        <f>IF('4.1 Network size and usage'!F112/'Historical population and GDP'!$K109=0,NA(),'4.1 Network size and usage'!F112/'Historical population and GDP'!$K109*1000)</f>
        <v>#N/A</v>
      </c>
      <c r="G112" s="54">
        <f>IF('4.1 Network size and usage'!G112/'Historical population and GDP'!$K109=0,NA(),'4.1 Network size and usage'!G112/'Historical population and GDP'!$K109*1000)</f>
        <v>3.7519522170833466</v>
      </c>
      <c r="H112" s="56">
        <f>IF('4.1 Network size and usage'!H112/'Historical population and GDP'!$K109=0,NA(),'4.1 Network size and usage'!H112/'Historical population and GDP'!$K109*1000)</f>
        <v>3.6870532682169541E-2</v>
      </c>
      <c r="I112" s="54">
        <f>IF('4.1 Network size and usage'!I112/'Historical population and GDP'!$K109=0,NA(),'4.1 Network size and usage'!I112/'Historical population and GDP'!$K109*1000)</f>
        <v>571.04304796403505</v>
      </c>
      <c r="J112" s="5">
        <f>IF('4.1 Network size and usage'!J112/'Historical population and GDP'!$K109=0,NA(),'4.1 Network size and usage'!J112/'Historical population and GDP'!$K109*1000000000)</f>
        <v>5110.1264594585855</v>
      </c>
      <c r="K112" s="5">
        <f>IF('4.1 Network size and usage'!K112/'Historical population and GDP'!$K109=0,NA(),'4.1 Network size and usage'!K112/'Historical population and GDP'!$K109*1000000)</f>
        <v>736.63079030177096</v>
      </c>
      <c r="L112" s="54">
        <f>IF('4.1 Network size and usage'!L112/'Historical population and GDP'!$K109=0,NA(),'4.1 Network size and usage'!L112/'Historical population and GDP'!$K109*1000)</f>
        <v>1.5514732041786603</v>
      </c>
      <c r="M112" s="54" t="e">
        <f>IF('4.1 Network size and usage'!M112/'Historical population and GDP'!$K109=0,NA(),'4.1 Network size and usage'!M112/'Historical population and GDP'!$K109*1000)</f>
        <v>#N/A</v>
      </c>
      <c r="N112" s="54">
        <f>IF('4.1 Network size and usage'!N112/'Historical population and GDP'!$K109=0,NA(),'4.1 Network size and usage'!N112/'Historical population and GDP'!$K109*1000)</f>
        <v>1.4695494679646819</v>
      </c>
      <c r="O112" s="54" t="e">
        <f>IF('4.1 Network size and usage'!O112/'Historical population and GDP'!$K109=0,NA(),'4.1 Network size and usage'!O112/'Historical population and GDP'!$K109*1000)</f>
        <v>#N/A</v>
      </c>
      <c r="P112" s="54" t="e">
        <f>IF('4.1 Network size and usage'!P112/'Historical population and GDP'!$K109=0,NA(),'4.1 Network size and usage'!P112/'Historical population and GDP'!$K109*1000)</f>
        <v>#N/A</v>
      </c>
      <c r="Q112" s="54">
        <f>IF('4.1 Network size and usage'!Q112/'Historical population and GDP'!$K109=0,NA(),'4.1 Network size and usage'!Q112/'Historical population and GDP'!$K109*1000)</f>
        <v>42.266890908502866</v>
      </c>
      <c r="R112" s="55" t="e">
        <f>IF('4.1 Network size and usage'!R112=0,NA(),'5.4 Water and waste'!AB112)</f>
        <v>#N/A</v>
      </c>
      <c r="S112" s="55" t="e">
        <f>IF('4.1 Network size and usage'!S112=0,NA(),'5.4 Water and waste'!AC112)</f>
        <v>#N/A</v>
      </c>
      <c r="T112" s="54" t="e">
        <f>IF('4.1 Network size and usage'!T112/'Historical population and GDP'!$K109=0,NA(),'4.1 Network size and usage'!T112/'Historical population and GDP'!$K109*1000)</f>
        <v>#N/A</v>
      </c>
      <c r="U112" s="54">
        <f>IF('4.1 Network size and usage'!U112/'Historical population and GDP'!$K109=0,NA(),'4.1 Network size and usage'!U112/'Historical population and GDP'!$K109*1000)</f>
        <v>467.03709693068987</v>
      </c>
      <c r="V112" s="54" t="e">
        <f>IF('4.1 Network size and usage'!V112/'Historical population and GDP'!$K109=0,NA(),'4.1 Network size and usage'!V112/'Historical population and GDP'!$K109*1000)</f>
        <v>#N/A</v>
      </c>
      <c r="W112" s="54">
        <f>IF('4.1 Network size and usage'!W112/'Historical population and GDP'!$K109=0,NA(),'4.1 Network size and usage'!W112/'Historical population and GDP'!$K109*1000)</f>
        <v>6.7608913612988779</v>
      </c>
      <c r="X112" s="54">
        <f>IF('4.1 Network size and usage'!X112/'Historical population and GDP'!$K109=0,NA(),'4.1 Network size and usage'!X112/'Historical population and GDP'!$K109*1000)</f>
        <v>272.00103496232094</v>
      </c>
      <c r="Y112" s="54" t="e">
        <f>IF('4.1 Network size and usage'!Y112/'Historical population and GDP'!$K109=0,NA(),'4.1 Network size and usage'!Y112/'Historical population and GDP'!$K109*1000)</f>
        <v>#N/A</v>
      </c>
      <c r="Z112" s="54" t="e">
        <f>IF('4.1 Network size and usage'!Z112/'Historical population and GDP'!$K109=0,NA(),'4.1 Network size and usage'!Z112/'Historical population and GDP'!$K109*1000)</f>
        <v>#N/A</v>
      </c>
      <c r="AA112" s="54" t="e">
        <f>IF('4.1 Network size and usage'!AA112/'Historical population and GDP'!$K109=0,NA(),'4.1 Network size and usage'!AA112/'Historical population and GDP'!$K109*1000)</f>
        <v>#N/A</v>
      </c>
      <c r="AB112" s="54" t="e">
        <f>IF('4.1 Network size and usage'!AB112/'Historical population and GDP'!$K109=0,NA(),'4.1 Network size and usage'!AB112/'Historical population and GDP'!$K109*1000)</f>
        <v>#N/A</v>
      </c>
      <c r="AC112" s="54" t="e">
        <f>IF('4.1 Network size and usage'!AC112/'Historical population and GDP'!$K109=0,NA(),'4.1 Network size and usage'!AC112/'Historical population and GDP'!$K109*1000)</f>
        <v>#N/A</v>
      </c>
      <c r="AD112" s="54">
        <f>IF('4.1 Network size and usage'!AD112/'Historical population and GDP'!$K109=0,NA(),'4.1 Network size and usage'!AD112/'Historical population and GDP'!$K109*1000)</f>
        <v>5.7695915133089688</v>
      </c>
      <c r="AE112" s="54" t="e">
        <f>IF('4.1 Network size and usage'!AE112/'Historical population and GDP'!$K109=0,NA(),'4.1 Network size and usage'!AE112/'Historical population and GDP'!$K109*1000)</f>
        <v>#N/A</v>
      </c>
      <c r="AF112" s="54" t="e">
        <f>IF('4.1 Network size and usage'!AF112/'Historical population and GDP'!$K109=0,NA(),'4.1 Network size and usage'!AF112/'Historical population and GDP'!$K109*1000)</f>
        <v>#N/A</v>
      </c>
      <c r="AG112" s="54">
        <f>IF('4.1 Network size and usage'!AG112/'Historical population and GDP'!$K109=0,NA(),'4.1 Network size and usage'!AG112/'Historical population and GDP'!$K109*1000)</f>
        <v>7.1486788059122217</v>
      </c>
      <c r="AH112" s="54" t="e">
        <f>IF('4.1 Network size and usage'!AH112/'Historical population and GDP'!$K109=0,NA(),'4.1 Network size and usage'!AH112/'Historical population and GDP'!$K109*1000)</f>
        <v>#N/A</v>
      </c>
      <c r="AI112" s="54" t="e">
        <f>IF('4.1 Network size and usage'!AI112/'Historical population and GDP'!$K109=0,NA(),'4.1 Network size and usage'!AI112/'Historical population and GDP'!$K109*1000)</f>
        <v>#N/A</v>
      </c>
      <c r="AJ112" s="54" t="e">
        <f>IF('4.1 Network size and usage'!AJ112/'Historical population and GDP'!$K109=0,NA(),'4.1 Network size and usage'!AJ112/'Historical population and GDP'!$K109*1000)</f>
        <v>#N/A</v>
      </c>
      <c r="AK112" s="54">
        <f>IF('4.1 Network size and usage'!AK112/'Historical population and GDP'!$K109=0,NA(),'4.1 Network size and usage'!AK112/'Historical population and GDP'!$K109*1000)</f>
        <v>169.36931983569971</v>
      </c>
      <c r="AL112" s="54">
        <f>IF('4.1 Network size and usage'!AL112/'Historical population and GDP'!$K109=0,NA(),'4.1 Network size and usage'!AL112/'Historical population and GDP'!$K109*1000)</f>
        <v>67.465312590963492</v>
      </c>
      <c r="AM112" s="54">
        <f>IF('4.1 Network size and usage'!AM112/'Historical population and GDP'!$K109=0,NA(),'4.1 Network size and usage'!AM112/'Historical population and GDP'!$K109*1000)</f>
        <v>16.535463630777191</v>
      </c>
      <c r="AN112" s="54">
        <f>IF('4.1 Network size and usage'!AN112/'Historical population and GDP'!$K109=0,NA(),'4.1 Network size and usage'!AN112/'Historical population and GDP'!$K109*1000)</f>
        <v>30.511982923121703</v>
      </c>
      <c r="AO112" s="50">
        <f>IF('4.1 Network size and usage'!AO112/'Historical population and GDP'!$K109=0,NA(),'4.1 Network size and usage'!AO112/'Historical population and GDP'!$K109*1000)</f>
        <v>0.82247161939260649</v>
      </c>
      <c r="AP112" s="50">
        <f>IF('4.1 Network size and usage'!AP112/'Historical population and GDP'!$K109=0,NA(),'4.1 Network size and usage'!AP112/'Historical population and GDP'!$K109*1000)</f>
        <v>0.12710631003590026</v>
      </c>
      <c r="AQ112" s="50">
        <f>IF('4.1 Network size and usage'!AQ112/'Historical population and GDP'!$K109=0,NA(),'4.1 Network size and usage'!AQ112/'Historical population and GDP'!$K109*1000)</f>
        <v>0.94957792942850672</v>
      </c>
      <c r="AR112" s="54">
        <f>IF('4.1 Network size and usage'!AR112/'Historical population and GDP'!$K109=0,NA(),'4.1 Network size and usage'!AR112/'Historical population and GDP'!$K109*1000)</f>
        <v>16.882822859730261</v>
      </c>
      <c r="AS112" s="54" t="e">
        <f>IF('4.1 Network size and usage'!AS112/'Historical population and GDP'!$K109=0,NA(),'4.1 Network size and usage'!AS112/'Historical population and GDP'!$K109*1000)</f>
        <v>#N/A</v>
      </c>
      <c r="AT112" s="54">
        <f>IF('4.1 Network size and usage'!AT112/'Historical population and GDP'!$K109=0,NA(),'4.1 Network size and usage'!AT112/'Historical population and GDP'!$K109*1000)</f>
        <v>0.78915876968854104</v>
      </c>
      <c r="AU112" s="54" t="e">
        <f>IF('4.1 Network size and usage'!AU112/'Historical population and GDP'!$K109=0,NA(),'4.1 Network size and usage'!AU112/'Historical population and GDP'!$K109*1000)</f>
        <v>#N/A</v>
      </c>
      <c r="AV112" s="54" t="e">
        <f>IF('4.1 Network size and usage'!AV112/'Historical population and GDP'!$K109=0,NA(),'4.1 Network size and usage'!AV112/'Historical population and GDP'!$K109*1000)</f>
        <v>#N/A</v>
      </c>
      <c r="AX112" s="3"/>
    </row>
    <row r="113" spans="1:50">
      <c r="A113" s="4">
        <f t="shared" si="1"/>
        <v>1975</v>
      </c>
      <c r="B113" s="54">
        <f>IF('4.1 Network size and usage'!B113/'Historical population and GDP'!$K110=0,NA(),'4.1 Network size and usage'!B113/'Historical population and GDP'!$K110*1000)</f>
        <v>14.326430639055889</v>
      </c>
      <c r="C113" s="54">
        <f>IF('4.1 Network size and usage'!C113/'Historical population and GDP'!$K110=0,NA(),'4.1 Network size and usage'!C113/'Historical population and GDP'!$K110*1000)</f>
        <v>13.688010942519961</v>
      </c>
      <c r="D113" s="54">
        <f>IF('4.1 Network size and usage'!D113/'Historical population and GDP'!$K110=0,NA(),'4.1 Network size and usage'!D113/'Historical population and GDP'!$K110*1000)</f>
        <v>2.2129974234182654</v>
      </c>
      <c r="E113" s="54">
        <f>IF('4.1 Network size and usage'!E113/'Historical population and GDP'!$K110=0,NA(),'4.1 Network size and usage'!E113/'Historical population and GDP'!$K110*1000)</f>
        <v>91.988580335273724</v>
      </c>
      <c r="F113" s="54" t="e">
        <f>IF('4.1 Network size and usage'!F113/'Historical population and GDP'!$K110=0,NA(),'4.1 Network size and usage'!F113/'Historical population and GDP'!$K110*1000)</f>
        <v>#N/A</v>
      </c>
      <c r="G113" s="54">
        <f>IF('4.1 Network size and usage'!G113/'Historical population and GDP'!$K110=0,NA(),'4.1 Network size and usage'!G113/'Historical population and GDP'!$K110*1000)</f>
        <v>3.696599548302955</v>
      </c>
      <c r="H113" s="56">
        <f>IF('4.1 Network size and usage'!H113/'Historical population and GDP'!$K110=0,NA(),'4.1 Network size and usage'!H113/'Historical population and GDP'!$K110*1000)</f>
        <v>3.6899195215828483E-2</v>
      </c>
      <c r="I113" s="54">
        <f>IF('4.1 Network size and usage'!I113/'Historical population and GDP'!$K110=0,NA(),'4.1 Network size and usage'!I113/'Historical population and GDP'!$K110*1000)</f>
        <v>590.82514234818836</v>
      </c>
      <c r="J113" s="5">
        <f>IF('4.1 Network size and usage'!J113/'Historical population and GDP'!$K110=0,NA(),'4.1 Network size and usage'!J113/'Historical population and GDP'!$K110*1000000000)</f>
        <v>5216.7827718929921</v>
      </c>
      <c r="K113" s="5">
        <f>IF('4.1 Network size and usage'!K113/'Historical population and GDP'!$K110=0,NA(),'4.1 Network size and usage'!K113/'Historical population and GDP'!$K110*1000000)</f>
        <v>742.90544385866281</v>
      </c>
      <c r="L113" s="54">
        <f>IF('4.1 Network size and usage'!L113/'Historical population and GDP'!$K110=0,NA(),'4.1 Network size and usage'!L113/'Historical population and GDP'!$K110*1000)</f>
        <v>1.5259089607787002</v>
      </c>
      <c r="M113" s="54" t="e">
        <f>IF('4.1 Network size and usage'!M113/'Historical population and GDP'!$K110=0,NA(),'4.1 Network size and usage'!M113/'Historical population and GDP'!$K110*1000)</f>
        <v>#N/A</v>
      </c>
      <c r="N113" s="54">
        <f>IF('4.1 Network size and usage'!N113/'Historical population and GDP'!$K110=0,NA(),'4.1 Network size and usage'!N113/'Historical population and GDP'!$K110*1000)</f>
        <v>1.5219327543976842</v>
      </c>
      <c r="O113" s="54" t="e">
        <f>IF('4.1 Network size and usage'!O113/'Historical population and GDP'!$K110=0,NA(),'4.1 Network size and usage'!O113/'Historical population and GDP'!$K110*1000)</f>
        <v>#N/A</v>
      </c>
      <c r="P113" s="54" t="e">
        <f>IF('4.1 Network size and usage'!P113/'Historical population and GDP'!$K110=0,NA(),'4.1 Network size and usage'!P113/'Historical population and GDP'!$K110*1000)</f>
        <v>#N/A</v>
      </c>
      <c r="Q113" s="54">
        <f>IF('4.1 Network size and usage'!Q113/'Historical population and GDP'!$K110=0,NA(),'4.1 Network size and usage'!Q113/'Historical population and GDP'!$K110*1000)</f>
        <v>42.663422082259764</v>
      </c>
      <c r="R113" s="55" t="e">
        <f>IF('4.1 Network size and usage'!R113=0,NA(),'5.4 Water and waste'!AB113)</f>
        <v>#N/A</v>
      </c>
      <c r="S113" s="55" t="e">
        <f>IF('4.1 Network size and usage'!S113=0,NA(),'5.4 Water and waste'!AC113)</f>
        <v>#N/A</v>
      </c>
      <c r="T113" s="54" t="e">
        <f>IF('4.1 Network size and usage'!T113/'Historical population and GDP'!$K110=0,NA(),'4.1 Network size and usage'!T113/'Historical population and GDP'!$K110*1000)</f>
        <v>#N/A</v>
      </c>
      <c r="U113" s="54">
        <f>IF('4.1 Network size and usage'!U113/'Historical population and GDP'!$K110=0,NA(),'4.1 Network size and usage'!U113/'Historical population and GDP'!$K110*1000)</f>
        <v>487.08019213029235</v>
      </c>
      <c r="V113" s="54" t="e">
        <f>IF('4.1 Network size and usage'!V113/'Historical population and GDP'!$K110=0,NA(),'4.1 Network size and usage'!V113/'Historical population and GDP'!$K110*1000)</f>
        <v>#N/A</v>
      </c>
      <c r="W113" s="54">
        <f>IF('4.1 Network size and usage'!W113/'Historical population and GDP'!$K110=0,NA(),'4.1 Network size and usage'!W113/'Historical population and GDP'!$K110*1000)</f>
        <v>7.1345866335846289</v>
      </c>
      <c r="X113" s="54">
        <f>IF('4.1 Network size and usage'!X113/'Historical population and GDP'!$K110=0,NA(),'4.1 Network size and usage'!X113/'Historical population and GDP'!$K110*1000)</f>
        <v>313.9612558450234</v>
      </c>
      <c r="Y113" s="54" t="e">
        <f>IF('4.1 Network size and usage'!Y113/'Historical population and GDP'!$K110=0,NA(),'4.1 Network size and usage'!Y113/'Historical population and GDP'!$K110*1000)</f>
        <v>#N/A</v>
      </c>
      <c r="Z113" s="54" t="e">
        <f>IF('4.1 Network size and usage'!Z113/'Historical population and GDP'!$K110=0,NA(),'4.1 Network size and usage'!Z113/'Historical population and GDP'!$K110*1000)</f>
        <v>#N/A</v>
      </c>
      <c r="AA113" s="54" t="e">
        <f>IF('4.1 Network size and usage'!AA113/'Historical population and GDP'!$K110=0,NA(),'4.1 Network size and usage'!AA113/'Historical population and GDP'!$K110*1000)</f>
        <v>#N/A</v>
      </c>
      <c r="AB113" s="54" t="e">
        <f>IF('4.1 Network size and usage'!AB113/'Historical population and GDP'!$K110=0,NA(),'4.1 Network size and usage'!AB113/'Historical population and GDP'!$K110*1000)</f>
        <v>#N/A</v>
      </c>
      <c r="AC113" s="54" t="e">
        <f>IF('4.1 Network size and usage'!AC113/'Historical population and GDP'!$K110=0,NA(),'4.1 Network size and usage'!AC113/'Historical population and GDP'!$K110*1000)</f>
        <v>#N/A</v>
      </c>
      <c r="AD113" s="54">
        <f>IF('4.1 Network size and usage'!AD113/'Historical population and GDP'!$K110=0,NA(),'4.1 Network size and usage'!AD113/'Historical population and GDP'!$K110*1000)</f>
        <v>5.7066513980341638</v>
      </c>
      <c r="AE113" s="54" t="e">
        <f>IF('4.1 Network size and usage'!AE113/'Historical population and GDP'!$K110=0,NA(),'4.1 Network size and usage'!AE113/'Historical population and GDP'!$K110*1000)</f>
        <v>#N/A</v>
      </c>
      <c r="AF113" s="54" t="e">
        <f>IF('4.1 Network size and usage'!AF113/'Historical population and GDP'!$K110=0,NA(),'4.1 Network size and usage'!AF113/'Historical population and GDP'!$K110*1000)</f>
        <v>#N/A</v>
      </c>
      <c r="AG113" s="54">
        <f>IF('4.1 Network size and usage'!AG113/'Historical population and GDP'!$K110=0,NA(),'4.1 Network size and usage'!AG113/'Historical population and GDP'!$K110*1000)</f>
        <v>7.1489009765562868</v>
      </c>
      <c r="AH113" s="54" t="e">
        <f>IF('4.1 Network size and usage'!AH113/'Historical population and GDP'!$K110=0,NA(),'4.1 Network size and usage'!AH113/'Historical population and GDP'!$K110*1000)</f>
        <v>#N/A</v>
      </c>
      <c r="AI113" s="54" t="e">
        <f>IF('4.1 Network size and usage'!AI113/'Historical population and GDP'!$K110=0,NA(),'4.1 Network size and usage'!AI113/'Historical population and GDP'!$K110*1000)</f>
        <v>#N/A</v>
      </c>
      <c r="AJ113" s="54" t="e">
        <f>IF('4.1 Network size and usage'!AJ113/'Historical population and GDP'!$K110=0,NA(),'4.1 Network size and usage'!AJ113/'Historical population and GDP'!$K110*1000)</f>
        <v>#N/A</v>
      </c>
      <c r="AK113" s="54">
        <f>IF('4.1 Network size and usage'!AK113/'Historical population and GDP'!$K110=0,NA(),'4.1 Network size and usage'!AK113/'Historical population and GDP'!$K110*1000)</f>
        <v>167.10341317555748</v>
      </c>
      <c r="AL113" s="54">
        <f>IF('4.1 Network size and usage'!AL113/'Historical population and GDP'!$K110=0,NA(),'4.1 Network size and usage'!AL113/'Historical population and GDP'!$K110*1000)</f>
        <v>69.902980564303206</v>
      </c>
      <c r="AM113" s="54">
        <f>IF('4.1 Network size and usage'!AM113/'Historical population and GDP'!$K110=0,NA(),'4.1 Network size and usage'!AM113/'Historical population and GDP'!$K110*1000)</f>
        <v>17.014028056112224</v>
      </c>
      <c r="AN113" s="54">
        <f>IF('4.1 Network size and usage'!AN113/'Historical population and GDP'!$K110=0,NA(),'4.1 Network size and usage'!AN113/'Historical population and GDP'!$K110*1000)</f>
        <v>30.754524922861595</v>
      </c>
      <c r="AO113" s="50">
        <f>IF('4.1 Network size and usage'!AO113/'Historical population and GDP'!$K110=0,NA(),'4.1 Network size and usage'!AO113/'Historical population and GDP'!$K110*1000)</f>
        <v>0.80891942615389512</v>
      </c>
      <c r="AP113" s="50">
        <f>IF('4.1 Network size and usage'!AP113/'Historical population and GDP'!$K110=0,NA(),'4.1 Network size and usage'!AP113/'Historical population and GDP'!$K110*1000)</f>
        <v>0.12469383210866178</v>
      </c>
      <c r="AQ113" s="50">
        <f>IF('4.1 Network size and usage'!AQ113/'Historical population and GDP'!$K110=0,NA(),'4.1 Network size and usage'!AQ113/'Historical population and GDP'!$K110*1000)</f>
        <v>0.93361325826255692</v>
      </c>
      <c r="AR113" s="54">
        <f>IF('4.1 Network size and usage'!AR113/'Historical population and GDP'!$K110=0,NA(),'4.1 Network size and usage'!AR113/'Historical population and GDP'!$K110*1000)</f>
        <v>16.413779940834051</v>
      </c>
      <c r="AS113" s="54" t="e">
        <f>IF('4.1 Network size and usage'!AS113/'Historical population and GDP'!$K110=0,NA(),'4.1 Network size and usage'!AS113/'Historical population and GDP'!$K110*1000)</f>
        <v>#N/A</v>
      </c>
      <c r="AT113" s="54">
        <f>IF('4.1 Network size and usage'!AT113/'Historical population and GDP'!$K110=0,NA(),'4.1 Network size and usage'!AT113/'Historical population and GDP'!$K110*1000)</f>
        <v>0.8754015968444826</v>
      </c>
      <c r="AU113" s="54" t="e">
        <f>IF('4.1 Network size and usage'!AU113/'Historical population and GDP'!$K110=0,NA(),'4.1 Network size and usage'!AU113/'Historical population and GDP'!$K110*1000)</f>
        <v>#N/A</v>
      </c>
      <c r="AV113" s="54" t="e">
        <f>IF('4.1 Network size and usage'!AV113/'Historical population and GDP'!$K110=0,NA(),'4.1 Network size and usage'!AV113/'Historical population and GDP'!$K110*1000)</f>
        <v>#N/A</v>
      </c>
      <c r="AX113" s="3"/>
    </row>
    <row r="114" spans="1:50">
      <c r="A114" s="4">
        <f t="shared" si="1"/>
        <v>1976</v>
      </c>
      <c r="B114" s="54">
        <f>IF('4.1 Network size and usage'!B114/'Historical population and GDP'!$K111=0,NA(),'4.1 Network size and usage'!B114/'Historical population and GDP'!$K111*1000)</f>
        <v>14.571663400139091</v>
      </c>
      <c r="C114" s="54">
        <f>IF('4.1 Network size and usage'!C114/'Historical population and GDP'!$K111=0,NA(),'4.1 Network size and usage'!C114/'Historical population and GDP'!$K111*1000)</f>
        <v>13.56230637921224</v>
      </c>
      <c r="D114" s="54">
        <f>IF('4.1 Network size and usage'!D114/'Historical population and GDP'!$K111=0,NA(),'4.1 Network size and usage'!D114/'Historical population and GDP'!$K111*1000)</f>
        <v>2.223873047986344</v>
      </c>
      <c r="E114" s="54">
        <f>IF('4.1 Network size and usage'!E114/'Historical population and GDP'!$K111=0,NA(),'4.1 Network size and usage'!E114/'Historical population and GDP'!$K111*1000)</f>
        <v>95.115698299298231</v>
      </c>
      <c r="F114" s="54" t="e">
        <f>IF('4.1 Network size and usage'!F114/'Historical population and GDP'!$K111=0,NA(),'4.1 Network size and usage'!F114/'Historical population and GDP'!$K111*1000)</f>
        <v>#N/A</v>
      </c>
      <c r="G114" s="54">
        <f>IF('4.1 Network size and usage'!G114/'Historical population and GDP'!$K111=0,NA(),'4.1 Network size and usage'!G114/'Historical population and GDP'!$K111*1000)</f>
        <v>3.6685212113548711</v>
      </c>
      <c r="H114" s="56">
        <f>IF('4.1 Network size and usage'!H114/'Historical population and GDP'!$K111=0,NA(),'4.1 Network size and usage'!H114/'Historical population and GDP'!$K111*1000)</f>
        <v>3.4140481760131507E-2</v>
      </c>
      <c r="I114" s="54">
        <f>IF('4.1 Network size and usage'!I114/'Historical population and GDP'!$K111=0,NA(),'4.1 Network size and usage'!I114/'Historical population and GDP'!$K111*1000)</f>
        <v>614.26977302901946</v>
      </c>
      <c r="J114" s="5">
        <f>IF('4.1 Network size and usage'!J114/'Historical population and GDP'!$K111=0,NA(),'4.1 Network size and usage'!J114/'Historical population and GDP'!$K111*1000000000)</f>
        <v>5215.9069355756465</v>
      </c>
      <c r="K114" s="5">
        <f>IF('4.1 Network size and usage'!K114/'Historical population and GDP'!$K111=0,NA(),'4.1 Network size and usage'!K114/'Historical population and GDP'!$K111*1000000)</f>
        <v>741.9760071572955</v>
      </c>
      <c r="L114" s="54">
        <f>IF('4.1 Network size and usage'!L114/'Historical population and GDP'!$K111=0,NA(),'4.1 Network size and usage'!L114/'Historical population and GDP'!$K111*1000)</f>
        <v>1.5164063981791744</v>
      </c>
      <c r="M114" s="54" t="e">
        <f>IF('4.1 Network size and usage'!M114/'Historical population and GDP'!$K111=0,NA(),'4.1 Network size and usage'!M114/'Historical population and GDP'!$K111*1000)</f>
        <v>#N/A</v>
      </c>
      <c r="N114" s="54">
        <f>IF('4.1 Network size and usage'!N114/'Historical population and GDP'!$K111=0,NA(),'4.1 Network size and usage'!N114/'Historical population and GDP'!$K111*1000)</f>
        <v>1.5924954163242082</v>
      </c>
      <c r="O114" s="54">
        <f>IF('4.1 Network size and usage'!O114/'Historical population and GDP'!$K111=0,NA(),'4.1 Network size and usage'!O114/'Historical population and GDP'!$K111*1000)</f>
        <v>1.7025713219953216</v>
      </c>
      <c r="P114" s="54" t="e">
        <f>IF('4.1 Network size and usage'!P114/'Historical population and GDP'!$K111=0,NA(),'4.1 Network size and usage'!P114/'Historical population and GDP'!$K111*1000)</f>
        <v>#N/A</v>
      </c>
      <c r="Q114" s="54">
        <f>IF('4.1 Network size and usage'!Q114/'Historical population and GDP'!$K111=0,NA(),'4.1 Network size and usage'!Q114/'Historical population and GDP'!$K111*1000)</f>
        <v>43.670101789214137</v>
      </c>
      <c r="R114" s="55" t="e">
        <f>IF('4.1 Network size and usage'!R114=0,NA(),'5.4 Water and waste'!AB114)</f>
        <v>#N/A</v>
      </c>
      <c r="S114" s="55" t="e">
        <f>IF('4.1 Network size and usage'!S114=0,NA(),'5.4 Water and waste'!AC114)</f>
        <v>#N/A</v>
      </c>
      <c r="T114" s="54" t="e">
        <f>IF('4.1 Network size and usage'!T114/'Historical population and GDP'!$K111=0,NA(),'4.1 Network size and usage'!T114/'Historical population and GDP'!$K111*1000)</f>
        <v>#N/A</v>
      </c>
      <c r="U114" s="54">
        <f>IF('4.1 Network size and usage'!U114/'Historical population and GDP'!$K111=0,NA(),'4.1 Network size and usage'!U114/'Historical population and GDP'!$K111*1000)</f>
        <v>509.08294872605421</v>
      </c>
      <c r="V114" s="54" t="e">
        <f>IF('4.1 Network size and usage'!V114/'Historical population and GDP'!$K111=0,NA(),'4.1 Network size and usage'!V114/'Historical population and GDP'!$K111*1000)</f>
        <v>#N/A</v>
      </c>
      <c r="W114" s="54">
        <f>IF('4.1 Network size and usage'!W114/'Historical population and GDP'!$K111=0,NA(),'4.1 Network size and usage'!W114/'Historical population and GDP'!$K111*1000)</f>
        <v>8.5392299424669655</v>
      </c>
      <c r="X114" s="54">
        <f>IF('4.1 Network size and usage'!X114/'Historical population and GDP'!$K111=0,NA(),'4.1 Network size and usage'!X114/'Historical population and GDP'!$K111*1000)</f>
        <v>333.50066384270087</v>
      </c>
      <c r="Y114" s="54" t="e">
        <f>IF('4.1 Network size and usage'!Y114/'Historical population and GDP'!$K111=0,NA(),'4.1 Network size and usage'!Y114/'Historical population and GDP'!$K111*1000)</f>
        <v>#N/A</v>
      </c>
      <c r="Z114" s="54" t="e">
        <f>IF('4.1 Network size and usage'!Z114/'Historical population and GDP'!$K111=0,NA(),'4.1 Network size and usage'!Z114/'Historical population and GDP'!$K111*1000)</f>
        <v>#N/A</v>
      </c>
      <c r="AA114" s="54" t="e">
        <f>IF('4.1 Network size and usage'!AA114/'Historical population and GDP'!$K111=0,NA(),'4.1 Network size and usage'!AA114/'Historical population and GDP'!$K111*1000)</f>
        <v>#N/A</v>
      </c>
      <c r="AB114" s="54" t="e">
        <f>IF('4.1 Network size and usage'!AB114/'Historical population and GDP'!$K111=0,NA(),'4.1 Network size and usage'!AB114/'Historical population and GDP'!$K111*1000)</f>
        <v>#N/A</v>
      </c>
      <c r="AC114" s="54" t="e">
        <f>IF('4.1 Network size and usage'!AC114/'Historical population and GDP'!$K111=0,NA(),'4.1 Network size and usage'!AC114/'Historical population and GDP'!$K111*1000)</f>
        <v>#N/A</v>
      </c>
      <c r="AD114" s="54">
        <f>IF('4.1 Network size and usage'!AD114/'Historical population and GDP'!$K111=0,NA(),'4.1 Network size and usage'!AD114/'Historical population and GDP'!$K111*1000)</f>
        <v>5.5487766327369288</v>
      </c>
      <c r="AE114" s="54">
        <f>IF('4.1 Network size and usage'!AE114/'Historical population and GDP'!$K111=0,NA(),'4.1 Network size and usage'!AE114/'Historical population and GDP'!$K111*1000)</f>
        <v>8.6011885945501678</v>
      </c>
      <c r="AF114" s="54" t="e">
        <f>IF('4.1 Network size and usage'!AF114/'Historical population and GDP'!$K111=0,NA(),'4.1 Network size and usage'!AF114/'Historical population and GDP'!$K111*1000)</f>
        <v>#N/A</v>
      </c>
      <c r="AG114" s="54">
        <f>IF('4.1 Network size and usage'!AG114/'Historical population and GDP'!$K111=0,NA(),'4.1 Network size and usage'!AG114/'Historical population and GDP'!$K111*1000)</f>
        <v>7.0357842827337675</v>
      </c>
      <c r="AH114" s="54" t="e">
        <f>IF('4.1 Network size and usage'!AH114/'Historical population and GDP'!$K111=0,NA(),'4.1 Network size and usage'!AH114/'Historical population and GDP'!$K111*1000)</f>
        <v>#N/A</v>
      </c>
      <c r="AI114" s="54" t="e">
        <f>IF('4.1 Network size and usage'!AI114/'Historical population and GDP'!$K111=0,NA(),'4.1 Network size and usage'!AI114/'Historical population and GDP'!$K111*1000)</f>
        <v>#N/A</v>
      </c>
      <c r="AJ114" s="54" t="e">
        <f>IF('4.1 Network size and usage'!AJ114/'Historical population and GDP'!$K111=0,NA(),'4.1 Network size and usage'!AJ114/'Historical population and GDP'!$K111*1000)</f>
        <v>#N/A</v>
      </c>
      <c r="AK114" s="54">
        <f>IF('4.1 Network size and usage'!AK114/'Historical population and GDP'!$K111=0,NA(),'4.1 Network size and usage'!AK114/'Historical population and GDP'!$K111*1000)</f>
        <v>165.96446860972372</v>
      </c>
      <c r="AL114" s="54">
        <f>IF('4.1 Network size and usage'!AL114/'Historical population and GDP'!$K111=0,NA(),'4.1 Network size and usage'!AL114/'Historical population and GDP'!$K111*1000)</f>
        <v>72.798571157615214</v>
      </c>
      <c r="AM114" s="54">
        <f>IF('4.1 Network size and usage'!AM114/'Historical population and GDP'!$K111=0,NA(),'4.1 Network size and usage'!AM114/'Historical population and GDP'!$K111*1000)</f>
        <v>18.41088702029462</v>
      </c>
      <c r="AN114" s="54">
        <f>IF('4.1 Network size and usage'!AN114/'Historical population and GDP'!$K111=0,NA(),'4.1 Network size and usage'!AN114/'Historical population and GDP'!$K111*1000)</f>
        <v>33.04008345451097</v>
      </c>
      <c r="AO114" s="50">
        <f>IF('4.1 Network size and usage'!AO114/'Historical population and GDP'!$K111=0,NA(),'4.1 Network size and usage'!AO114/'Historical population and GDP'!$K111*1000)</f>
        <v>0.79692735664158809</v>
      </c>
      <c r="AP114" s="50">
        <f>IF('4.1 Network size and usage'!AP114/'Historical population and GDP'!$K111=0,NA(),'4.1 Network size and usage'!AP114/'Historical population and GDP'!$K111*1000)</f>
        <v>0.12549788202566858</v>
      </c>
      <c r="AQ114" s="50">
        <f>IF('4.1 Network size and usage'!AQ114/'Historical population and GDP'!$K111=0,NA(),'4.1 Network size and usage'!AQ114/'Historical population and GDP'!$K111*1000)</f>
        <v>0.92242523866725679</v>
      </c>
      <c r="AR114" s="54">
        <f>IF('4.1 Network size and usage'!AR114/'Historical population and GDP'!$K111=0,NA(),'4.1 Network size and usage'!AR114/'Historical population and GDP'!$K111*1000)</f>
        <v>17.133463994436365</v>
      </c>
      <c r="AS114" s="54" t="e">
        <f>IF('4.1 Network size and usage'!AS114/'Historical population and GDP'!$K111=0,NA(),'4.1 Network size and usage'!AS114/'Historical population and GDP'!$K111*1000)</f>
        <v>#N/A</v>
      </c>
      <c r="AT114" s="54">
        <f>IF('4.1 Network size and usage'!AT114/'Historical population and GDP'!$K111=0,NA(),'4.1 Network size and usage'!AT114/'Historical population and GDP'!$K111*1000)</f>
        <v>0.87304798634380731</v>
      </c>
      <c r="AU114" s="54" t="e">
        <f>IF('4.1 Network size and usage'!AU114/'Historical population and GDP'!$K111=0,NA(),'4.1 Network size and usage'!AU114/'Historical population and GDP'!$K111*1000)</f>
        <v>#N/A</v>
      </c>
      <c r="AV114" s="54" t="e">
        <f>IF('4.1 Network size and usage'!AV114/'Historical population and GDP'!$K111=0,NA(),'4.1 Network size and usage'!AV114/'Historical population and GDP'!$K111*1000)</f>
        <v>#N/A</v>
      </c>
      <c r="AX114" s="3"/>
    </row>
    <row r="115" spans="1:50">
      <c r="A115" s="4">
        <f t="shared" si="1"/>
        <v>1977</v>
      </c>
      <c r="B115" s="54">
        <f>IF('4.1 Network size and usage'!B115/'Historical population and GDP'!$K112=0,NA(),'4.1 Network size and usage'!B115/'Historical population and GDP'!$K112*1000)</f>
        <v>14.647865083375441</v>
      </c>
      <c r="C115" s="54">
        <f>IF('4.1 Network size and usage'!C115/'Historical population and GDP'!$K112=0,NA(),'4.1 Network size and usage'!C115/'Historical population and GDP'!$K112*1000)</f>
        <v>13.590197069226884</v>
      </c>
      <c r="D115" s="54">
        <f>IF('4.1 Network size and usage'!D115/'Historical population and GDP'!$K112=0,NA(),'4.1 Network size and usage'!D115/'Historical population and GDP'!$K112*1000)</f>
        <v>2.1685510358767055</v>
      </c>
      <c r="E115" s="54">
        <f>IF('4.1 Network size and usage'!E115/'Historical population and GDP'!$K112=0,NA(),'4.1 Network size and usage'!E115/'Historical population and GDP'!$K112*1000)</f>
        <v>94.963681152097024</v>
      </c>
      <c r="F115" s="54" t="e">
        <f>IF('4.1 Network size and usage'!F115/'Historical population and GDP'!$K112=0,NA(),'4.1 Network size and usage'!F115/'Historical population and GDP'!$K112*1000)</f>
        <v>#N/A</v>
      </c>
      <c r="G115" s="54">
        <f>IF('4.1 Network size and usage'!G115/'Historical population and GDP'!$K112=0,NA(),'4.1 Network size and usage'!G115/'Historical population and GDP'!$K112*1000)</f>
        <v>3.6550221172579458</v>
      </c>
      <c r="H115" s="56">
        <f>IF('4.1 Network size and usage'!H115/'Historical population and GDP'!$K112=0,NA(),'4.1 Network size and usage'!H115/'Historical population and GDP'!$K112*1000)</f>
        <v>3.6950480040424456E-2</v>
      </c>
      <c r="I115" s="54">
        <f>IF('4.1 Network size and usage'!I115/'Historical population and GDP'!$K112=0,NA(),'4.1 Network size and usage'!I115/'Historical population and GDP'!$K112*1000)</f>
        <v>639.09202880242549</v>
      </c>
      <c r="J115" s="5">
        <f>IF('4.1 Network size and usage'!J115/'Historical population and GDP'!$K112=0,NA(),'4.1 Network size and usage'!J115/'Historical population and GDP'!$K112*1000000000)</f>
        <v>5337.2915613946434</v>
      </c>
      <c r="K115" s="5">
        <f>IF('4.1 Network size and usage'!K115/'Historical population and GDP'!$K112=0,NA(),'4.1 Network size and usage'!K115/'Historical population and GDP'!$K112*1000000)</f>
        <v>751.11666261179653</v>
      </c>
      <c r="L115" s="54">
        <f>IF('4.1 Network size and usage'!L115/'Historical population and GDP'!$K112=0,NA(),'4.1 Network size and usage'!L115/'Historical population and GDP'!$K112*1000)</f>
        <v>1.4805457301667508</v>
      </c>
      <c r="M115" s="54" t="e">
        <f>IF('4.1 Network size and usage'!M115/'Historical population and GDP'!$K112=0,NA(),'4.1 Network size and usage'!M115/'Historical population and GDP'!$K112*1000)</f>
        <v>#N/A</v>
      </c>
      <c r="N115" s="54">
        <f>IF('4.1 Network size and usage'!N115/'Historical population and GDP'!$K112=0,NA(),'4.1 Network size and usage'!N115/'Historical population and GDP'!$K112*1000)</f>
        <v>1.6945742799393633</v>
      </c>
      <c r="O115" s="54">
        <f>IF('4.1 Network size and usage'!O115/'Historical population and GDP'!$K112=0,NA(),'4.1 Network size and usage'!O115/'Historical population and GDP'!$K112*1000)</f>
        <v>1.7662531960586154</v>
      </c>
      <c r="P115" s="54" t="e">
        <f>IF('4.1 Network size and usage'!P115/'Historical population and GDP'!$K112=0,NA(),'4.1 Network size and usage'!P115/'Historical population and GDP'!$K112*1000)</f>
        <v>#N/A</v>
      </c>
      <c r="Q115" s="54">
        <f>IF('4.1 Network size and usage'!Q115/'Historical population and GDP'!$K112=0,NA(),'4.1 Network size and usage'!Q115/'Historical population and GDP'!$K112*1000)</f>
        <v>44.200985346134409</v>
      </c>
      <c r="R115" s="55" t="e">
        <f>IF('4.1 Network size and usage'!R115=0,NA(),'5.4 Water and waste'!AB115)</f>
        <v>#N/A</v>
      </c>
      <c r="S115" s="55" t="e">
        <f>IF('4.1 Network size and usage'!S115=0,NA(),'5.4 Water and waste'!AC115)</f>
        <v>#N/A</v>
      </c>
      <c r="T115" s="54" t="e">
        <f>IF('4.1 Network size and usage'!T115/'Historical population and GDP'!$K112=0,NA(),'4.1 Network size and usage'!T115/'Historical population and GDP'!$K112*1000)</f>
        <v>#N/A</v>
      </c>
      <c r="U115" s="54">
        <f>IF('4.1 Network size and usage'!U115/'Historical population and GDP'!$K112=0,NA(),'4.1 Network size and usage'!U115/'Historical population and GDP'!$K112*1000)</f>
        <v>528.71778676099029</v>
      </c>
      <c r="V115" s="54" t="e">
        <f>IF('4.1 Network size and usage'!V115/'Historical population and GDP'!$K112=0,NA(),'4.1 Network size and usage'!V115/'Historical population and GDP'!$K112*1000)</f>
        <v>#N/A</v>
      </c>
      <c r="W115" s="54">
        <f>IF('4.1 Network size and usage'!W115/'Historical population and GDP'!$K112=0,NA(),'4.1 Network size and usage'!W115/'Historical population and GDP'!$K112*1000)</f>
        <v>9.3389969681657412</v>
      </c>
      <c r="X115" s="54">
        <f>IF('4.1 Network size and usage'!X115/'Historical population and GDP'!$K112=0,NA(),'4.1 Network size and usage'!X115/'Historical population and GDP'!$K112*1000)</f>
        <v>338.1448964123295</v>
      </c>
      <c r="Y115" s="54" t="e">
        <f>IF('4.1 Network size and usage'!Y115/'Historical population and GDP'!$K112=0,NA(),'4.1 Network size and usage'!Y115/'Historical population and GDP'!$K112*1000)</f>
        <v>#N/A</v>
      </c>
      <c r="Z115" s="54" t="e">
        <f>IF('4.1 Network size and usage'!Z115/'Historical population and GDP'!$K112=0,NA(),'4.1 Network size and usage'!Z115/'Historical population and GDP'!$K112*1000)</f>
        <v>#N/A</v>
      </c>
      <c r="AA115" s="54" t="e">
        <f>IF('4.1 Network size and usage'!AA115/'Historical population and GDP'!$K112=0,NA(),'4.1 Network size and usage'!AA115/'Historical population and GDP'!$K112*1000)</f>
        <v>#N/A</v>
      </c>
      <c r="AB115" s="54" t="e">
        <f>IF('4.1 Network size and usage'!AB115/'Historical population and GDP'!$K112=0,NA(),'4.1 Network size and usage'!AB115/'Historical population and GDP'!$K112*1000)</f>
        <v>#N/A</v>
      </c>
      <c r="AC115" s="54" t="e">
        <f>IF('4.1 Network size and usage'!AC115/'Historical population and GDP'!$K112=0,NA(),'4.1 Network size and usage'!AC115/'Historical population and GDP'!$K112*1000)</f>
        <v>#N/A</v>
      </c>
      <c r="AD115" s="54">
        <f>IF('4.1 Network size and usage'!AD115/'Historical population and GDP'!$K112=0,NA(),'4.1 Network size and usage'!AD115/'Historical population and GDP'!$K112*1000)</f>
        <v>5.5953132895401714</v>
      </c>
      <c r="AE115" s="54">
        <f>IF('4.1 Network size and usage'!AE115/'Historical population and GDP'!$K112=0,NA(),'4.1 Network size and usage'!AE115/'Historical population and GDP'!$K112*1000)</f>
        <v>8.6145149065184441</v>
      </c>
      <c r="AF115" s="54" t="e">
        <f>IF('4.1 Network size and usage'!AF115/'Historical population and GDP'!$K112=0,NA(),'4.1 Network size and usage'!AF115/'Historical population and GDP'!$K112*1000)</f>
        <v>#N/A</v>
      </c>
      <c r="AG115" s="54">
        <f>IF('4.1 Network size and usage'!AG115/'Historical population and GDP'!$K112=0,NA(),'4.1 Network size and usage'!AG115/'Historical population and GDP'!$K112*1000)</f>
        <v>7.1276528549772609</v>
      </c>
      <c r="AH115" s="54" t="e">
        <f>IF('4.1 Network size and usage'!AH115/'Historical population and GDP'!$K112=0,NA(),'4.1 Network size and usage'!AH115/'Historical population and GDP'!$K112*1000)</f>
        <v>#N/A</v>
      </c>
      <c r="AI115" s="54" t="e">
        <f>IF('4.1 Network size and usage'!AI115/'Historical population and GDP'!$K112=0,NA(),'4.1 Network size and usage'!AI115/'Historical population and GDP'!$K112*1000)</f>
        <v>#N/A</v>
      </c>
      <c r="AJ115" s="54" t="e">
        <f>IF('4.1 Network size and usage'!AJ115/'Historical population and GDP'!$K112=0,NA(),'4.1 Network size and usage'!AJ115/'Historical population and GDP'!$K112*1000)</f>
        <v>#N/A</v>
      </c>
      <c r="AK115" s="54">
        <f>IF('4.1 Network size and usage'!AK115/'Historical population and GDP'!$K112=0,NA(),'4.1 Network size and usage'!AK115/'Historical population and GDP'!$K112*1000)</f>
        <v>165.14969681657402</v>
      </c>
      <c r="AL115" s="54">
        <f>IF('4.1 Network size and usage'!AL115/'Historical population and GDP'!$K112=0,NA(),'4.1 Network size and usage'!AL115/'Historical population and GDP'!$K112*1000)</f>
        <v>73.274065184436594</v>
      </c>
      <c r="AM115" s="54">
        <f>IF('4.1 Network size and usage'!AM115/'Historical population and GDP'!$K112=0,NA(),'4.1 Network size and usage'!AM115/'Historical population and GDP'!$K112*1000)</f>
        <v>18.786634663971704</v>
      </c>
      <c r="AN115" s="54">
        <f>IF('4.1 Network size and usage'!AN115/'Historical population and GDP'!$K112=0,NA(),'4.1 Network size and usage'!AN115/'Historical population and GDP'!$K112*1000)</f>
        <v>32.311141990904495</v>
      </c>
      <c r="AO115" s="50">
        <f>IF('4.1 Network size and usage'!AO115/'Historical population and GDP'!$K112=0,NA(),'4.1 Network size and usage'!AO115/'Historical population and GDP'!$K112*1000)</f>
        <v>0.78101313794845884</v>
      </c>
      <c r="AP115" s="50">
        <f>IF('4.1 Network size and usage'!AP115/'Historical population and GDP'!$K112=0,NA(),'4.1 Network size and usage'!AP115/'Historical population and GDP'!$K112*1000)</f>
        <v>0.12569479535118747</v>
      </c>
      <c r="AQ115" s="50">
        <f>IF('4.1 Network size and usage'!AQ115/'Historical population and GDP'!$K112=0,NA(),'4.1 Network size and usage'!AQ115/'Historical population and GDP'!$K112*1000)</f>
        <v>0.90670793329964627</v>
      </c>
      <c r="AR115" s="54">
        <f>IF('4.1 Network size and usage'!AR115/'Historical population and GDP'!$K112=0,NA(),'4.1 Network size and usage'!AR115/'Historical population and GDP'!$K112*1000)</f>
        <v>17.685699848408287</v>
      </c>
      <c r="AS115" s="54" t="e">
        <f>IF('4.1 Network size and usage'!AS115/'Historical population and GDP'!$K112=0,NA(),'4.1 Network size and usage'!AS115/'Historical population and GDP'!$K112*1000)</f>
        <v>#N/A</v>
      </c>
      <c r="AT115" s="54">
        <f>IF('4.1 Network size and usage'!AT115/'Historical population and GDP'!$K112=0,NA(),'4.1 Network size and usage'!AT115/'Historical population and GDP'!$K112*1000)</f>
        <v>0.87531581606872166</v>
      </c>
      <c r="AU115" s="54" t="e">
        <f>IF('4.1 Network size and usage'!AU115/'Historical population and GDP'!$K112=0,NA(),'4.1 Network size and usage'!AU115/'Historical population and GDP'!$K112*1000)</f>
        <v>#N/A</v>
      </c>
      <c r="AV115" s="54" t="e">
        <f>IF('4.1 Network size and usage'!AV115/'Historical population and GDP'!$K112=0,NA(),'4.1 Network size and usage'!AV115/'Historical population and GDP'!$K112*1000)</f>
        <v>#N/A</v>
      </c>
      <c r="AX115" s="3"/>
    </row>
    <row r="116" spans="1:50">
      <c r="A116" s="4">
        <f t="shared" si="1"/>
        <v>1978</v>
      </c>
      <c r="B116" s="54">
        <f>IF('4.1 Network size and usage'!B116/'Historical population and GDP'!$K113=0,NA(),'4.1 Network size and usage'!B116/'Historical population and GDP'!$K113*1000)</f>
        <v>14.743460128901807</v>
      </c>
      <c r="C116" s="54">
        <f>IF('4.1 Network size and usage'!C116/'Historical population and GDP'!$K113=0,NA(),'4.1 Network size and usage'!C116/'Historical population and GDP'!$K113*1000)</f>
        <v>13.636105143434854</v>
      </c>
      <c r="D116" s="54">
        <f>IF('4.1 Network size and usage'!D116/'Historical population and GDP'!$K113=0,NA(),'4.1 Network size and usage'!D116/'Historical population and GDP'!$K113*1000)</f>
        <v>2.1161380007582458</v>
      </c>
      <c r="E116" s="54">
        <f>IF('4.1 Network size and usage'!E116/'Historical population and GDP'!$K113=0,NA(),'4.1 Network size and usage'!E116/'Historical population and GDP'!$K113*1000)</f>
        <v>94.937760647036512</v>
      </c>
      <c r="F116" s="54" t="e">
        <f>IF('4.1 Network size and usage'!F116/'Historical population and GDP'!$K113=0,NA(),'4.1 Network size and usage'!F116/'Historical population and GDP'!$K113*1000)</f>
        <v>#N/A</v>
      </c>
      <c r="G116" s="54">
        <f>IF('4.1 Network size and usage'!G116/'Historical population and GDP'!$K113=0,NA(),'4.1 Network size and usage'!G116/'Historical population and GDP'!$K113*1000)</f>
        <v>3.6561670668520159</v>
      </c>
      <c r="H116" s="56">
        <f>IF('4.1 Network size and usage'!H116/'Historical population and GDP'!$K113=0,NA(),'4.1 Network size and usage'!H116/'Historical population and GDP'!$K113*1000)</f>
        <v>3.7469986098824716E-2</v>
      </c>
      <c r="I116" s="54">
        <f>IF('4.1 Network size and usage'!I116/'Historical population and GDP'!$K113=0,NA(),'4.1 Network size and usage'!I116/'Historical population and GDP'!$K113*1000)</f>
        <v>643.28699608239606</v>
      </c>
      <c r="J116" s="5">
        <f>IF('4.1 Network size and usage'!J116/'Historical population and GDP'!$K113=0,NA(),'4.1 Network size and usage'!J116/'Historical population and GDP'!$K113*1000000000)</f>
        <v>5434.0957917351197</v>
      </c>
      <c r="K116" s="5">
        <f>IF('4.1 Network size and usage'!K116/'Historical population and GDP'!$K113=0,NA(),'4.1 Network size and usage'!K116/'Historical population and GDP'!$K113*1000000)</f>
        <v>761.00001153228936</v>
      </c>
      <c r="L116" s="54">
        <f>IF('4.1 Network size and usage'!L116/'Historical population and GDP'!$K113=0,NA(),'4.1 Network size and usage'!L116/'Historical population and GDP'!$K113*1000)</f>
        <v>1.451725009478074</v>
      </c>
      <c r="M116" s="54" t="e">
        <f>IF('4.1 Network size and usage'!M116/'Historical population and GDP'!$K113=0,NA(),'4.1 Network size and usage'!M116/'Historical population and GDP'!$K113*1000)</f>
        <v>#N/A</v>
      </c>
      <c r="N116" s="54">
        <f>IF('4.1 Network size and usage'!N116/'Historical population and GDP'!$K113=0,NA(),'4.1 Network size and usage'!N116/'Historical population and GDP'!$K113*1000)</f>
        <v>1.7798875268545431</v>
      </c>
      <c r="O116" s="54">
        <f>IF('4.1 Network size and usage'!O116/'Historical population and GDP'!$K113=0,NA(),'4.1 Network size and usage'!O116/'Historical population and GDP'!$K113*1000)</f>
        <v>1.7816928219385821</v>
      </c>
      <c r="P116" s="54" t="e">
        <f>IF('4.1 Network size and usage'!P116/'Historical population and GDP'!$K113=0,NA(),'4.1 Network size and usage'!P116/'Historical population and GDP'!$K113*1000)</f>
        <v>#N/A</v>
      </c>
      <c r="Q116" s="54">
        <f>IF('4.1 Network size and usage'!Q116/'Historical population and GDP'!$K113=0,NA(),'4.1 Network size and usage'!Q116/'Historical population and GDP'!$K113*1000)</f>
        <v>44.830974346012887</v>
      </c>
      <c r="R116" s="55" t="e">
        <f>IF('4.1 Network size and usage'!R116=0,NA(),'5.4 Water and waste'!AB116)</f>
        <v>#N/A</v>
      </c>
      <c r="S116" s="55" t="e">
        <f>IF('4.1 Network size and usage'!S116=0,NA(),'5.4 Water and waste'!AC116)</f>
        <v>#N/A</v>
      </c>
      <c r="T116" s="54" t="e">
        <f>IF('4.1 Network size and usage'!T116/'Historical population and GDP'!$K113=0,NA(),'4.1 Network size and usage'!T116/'Historical population and GDP'!$K113*1000)</f>
        <v>#N/A</v>
      </c>
      <c r="U116" s="54">
        <f>IF('4.1 Network size and usage'!U116/'Historical population and GDP'!$K113=0,NA(),'4.1 Network size and usage'!U116/'Historical population and GDP'!$K113*1000)</f>
        <v>541.93826614431953</v>
      </c>
      <c r="V116" s="54" t="e">
        <f>IF('4.1 Network size and usage'!V116/'Historical population and GDP'!$K113=0,NA(),'4.1 Network size and usage'!V116/'Historical population and GDP'!$K113*1000)</f>
        <v>#N/A</v>
      </c>
      <c r="W116" s="54">
        <f>IF('4.1 Network size and usage'!W116/'Historical population and GDP'!$K113=0,NA(),'4.1 Network size and usage'!W116/'Historical population and GDP'!$K113*1000)</f>
        <v>8.1489321369897638</v>
      </c>
      <c r="X116" s="54">
        <f>IF('4.1 Network size and usage'!X116/'Historical population and GDP'!$K113=0,NA(),'4.1 Network size and usage'!X116/'Historical population and GDP'!$K113*1000)</f>
        <v>345.04865411348413</v>
      </c>
      <c r="Y116" s="54" t="e">
        <f>IF('4.1 Network size and usage'!Y116/'Historical population and GDP'!$K113=0,NA(),'4.1 Network size and usage'!Y116/'Historical population and GDP'!$K113*1000)</f>
        <v>#N/A</v>
      </c>
      <c r="Z116" s="54" t="e">
        <f>IF('4.1 Network size and usage'!Z116/'Historical population and GDP'!$K113=0,NA(),'4.1 Network size and usage'!Z116/'Historical population and GDP'!$K113*1000)</f>
        <v>#N/A</v>
      </c>
      <c r="AA116" s="54" t="e">
        <f>IF('4.1 Network size and usage'!AA116/'Historical population and GDP'!$K113=0,NA(),'4.1 Network size and usage'!AA116/'Historical population and GDP'!$K113*1000)</f>
        <v>#N/A</v>
      </c>
      <c r="AB116" s="54" t="e">
        <f>IF('4.1 Network size and usage'!AB116/'Historical population and GDP'!$K113=0,NA(),'4.1 Network size and usage'!AB116/'Historical population and GDP'!$K113*1000)</f>
        <v>#N/A</v>
      </c>
      <c r="AC116" s="54" t="e">
        <f>IF('4.1 Network size and usage'!AC116/'Historical population and GDP'!$K113=0,NA(),'4.1 Network size and usage'!AC116/'Historical population and GDP'!$K113*1000)</f>
        <v>#N/A</v>
      </c>
      <c r="AD116" s="54">
        <f>IF('4.1 Network size and usage'!AD116/'Historical population and GDP'!$K113=0,NA(),'4.1 Network size and usage'!AD116/'Historical population and GDP'!$K113*1000)</f>
        <v>5.603437381524075</v>
      </c>
      <c r="AE116" s="54">
        <f>IF('4.1 Network size and usage'!AE116/'Historical population and GDP'!$K113=0,NA(),'4.1 Network size and usage'!AE116/'Historical population and GDP'!$K113*1000)</f>
        <v>8.507519272083913</v>
      </c>
      <c r="AF116" s="54" t="e">
        <f>IF('4.1 Network size and usage'!AF116/'Historical population and GDP'!$K113=0,NA(),'4.1 Network size and usage'!AF116/'Historical population and GDP'!$K113*1000)</f>
        <v>#N/A</v>
      </c>
      <c r="AG116" s="54">
        <f>IF('4.1 Network size and usage'!AG116/'Historical population and GDP'!$K113=0,NA(),'4.1 Network size and usage'!AG116/'Historical population and GDP'!$K113*1000)</f>
        <v>7.2207127511689624</v>
      </c>
      <c r="AH116" s="54" t="e">
        <f>IF('4.1 Network size and usage'!AH116/'Historical population and GDP'!$K113=0,NA(),'4.1 Network size and usage'!AH116/'Historical population and GDP'!$K113*1000)</f>
        <v>#N/A</v>
      </c>
      <c r="AI116" s="54" t="e">
        <f>IF('4.1 Network size and usage'!AI116/'Historical population and GDP'!$K113=0,NA(),'4.1 Network size and usage'!AI116/'Historical population and GDP'!$K113*1000)</f>
        <v>#N/A</v>
      </c>
      <c r="AJ116" s="54" t="e">
        <f>IF('4.1 Network size and usage'!AJ116/'Historical population and GDP'!$K113=0,NA(),'4.1 Network size and usage'!AJ116/'Historical population and GDP'!$K113*1000)</f>
        <v>#N/A</v>
      </c>
      <c r="AK116" s="54">
        <f>IF('4.1 Network size and usage'!AK116/'Historical population and GDP'!$K113=0,NA(),'4.1 Network size and usage'!AK116/'Historical population and GDP'!$K113*1000)</f>
        <v>164.61424238594719</v>
      </c>
      <c r="AL116" s="54">
        <f>IF('4.1 Network size and usage'!AL116/'Historical population and GDP'!$K113=0,NA(),'4.1 Network size and usage'!AL116/'Historical population and GDP'!$K113*1000)</f>
        <v>74.258498673069639</v>
      </c>
      <c r="AM116" s="54">
        <f>IF('4.1 Network size and usage'!AM116/'Historical population and GDP'!$K113=0,NA(),'4.1 Network size and usage'!AM116/'Historical population and GDP'!$K113*1000)</f>
        <v>19.178882851004673</v>
      </c>
      <c r="AN116" s="54">
        <f>IF('4.1 Network size and usage'!AN116/'Historical population and GDP'!$K113=0,NA(),'4.1 Network size and usage'!AN116/'Historical population and GDP'!$K113*1000)</f>
        <v>34.058195374699864</v>
      </c>
      <c r="AO116" s="50">
        <f>IF('4.1 Network size and usage'!AO116/'Historical population and GDP'!$K113=0,NA(),'4.1 Network size and usage'!AO116/'Historical population and GDP'!$K113*1000)</f>
        <v>0.78288891697207119</v>
      </c>
      <c r="AP116" s="50">
        <f>IF('4.1 Network size and usage'!AP116/'Historical population and GDP'!$K113=0,NA(),'4.1 Network size and usage'!AP116/'Historical population and GDP'!$K113*1000)</f>
        <v>0.12447870592695565</v>
      </c>
      <c r="AQ116" s="50">
        <f>IF('4.1 Network size and usage'!AQ116/'Historical population and GDP'!$K113=0,NA(),'4.1 Network size and usage'!AQ116/'Historical population and GDP'!$K113*1000)</f>
        <v>0.90736762289902695</v>
      </c>
      <c r="AR116" s="54">
        <f>IF('4.1 Network size and usage'!AR116/'Historical population and GDP'!$K113=0,NA(),'4.1 Network size and usage'!AR116/'Historical population and GDP'!$K113*1000)</f>
        <v>18.10312144572223</v>
      </c>
      <c r="AS116" s="54" t="e">
        <f>IF('4.1 Network size and usage'!AS116/'Historical population and GDP'!$K113=0,NA(),'4.1 Network size and usage'!AS116/'Historical population and GDP'!$K113*1000)</f>
        <v>#N/A</v>
      </c>
      <c r="AT116" s="54">
        <f>IF('4.1 Network size and usage'!AT116/'Historical population and GDP'!$K113=0,NA(),'4.1 Network size and usage'!AT116/'Historical population and GDP'!$K113*1000)</f>
        <v>0.87874383925186417</v>
      </c>
      <c r="AU116" s="54" t="e">
        <f>IF('4.1 Network size and usage'!AU116/'Historical population and GDP'!$K113=0,NA(),'4.1 Network size and usage'!AU116/'Historical population and GDP'!$K113*1000)</f>
        <v>#N/A</v>
      </c>
      <c r="AV116" s="54" t="e">
        <f>IF('4.1 Network size and usage'!AV116/'Historical population and GDP'!$K113=0,NA(),'4.1 Network size and usage'!AV116/'Historical population and GDP'!$K113*1000)</f>
        <v>#N/A</v>
      </c>
      <c r="AX116" s="3"/>
    </row>
    <row r="117" spans="1:50">
      <c r="A117" s="4">
        <f t="shared" si="1"/>
        <v>1979</v>
      </c>
      <c r="B117" s="54">
        <f>IF('4.1 Network size and usage'!B117/'Historical population and GDP'!$K114=0,NA(),'4.1 Network size and usage'!B117/'Historical population and GDP'!$K114*1000)</f>
        <v>14.820948828976896</v>
      </c>
      <c r="C117" s="54">
        <f>IF('4.1 Network size and usage'!C117/'Historical population and GDP'!$K114=0,NA(),'4.1 Network size and usage'!C117/'Historical population and GDP'!$K114*1000)</f>
        <v>13.593349979455734</v>
      </c>
      <c r="D117" s="54">
        <f>IF('4.1 Network size and usage'!D117/'Historical population and GDP'!$K114=0,NA(),'4.1 Network size and usage'!D117/'Historical population and GDP'!$K114*1000)</f>
        <v>2.0955150289200035</v>
      </c>
      <c r="E117" s="54">
        <f>IF('4.1 Network size and usage'!E117/'Historical population and GDP'!$K114=0,NA(),'4.1 Network size and usage'!E117/'Historical population and GDP'!$K114*1000)</f>
        <v>95.707512879673814</v>
      </c>
      <c r="F117" s="54" t="e">
        <f>IF('4.1 Network size and usage'!F117/'Historical population and GDP'!$K114=0,NA(),'4.1 Network size and usage'!F117/'Historical population and GDP'!$K114*1000)</f>
        <v>#N/A</v>
      </c>
      <c r="G117" s="54">
        <f>IF('4.1 Network size and usage'!G117/'Historical population and GDP'!$K114=0,NA(),'4.1 Network size and usage'!G117/'Historical population and GDP'!$K114*1000)</f>
        <v>3.6453585764404686</v>
      </c>
      <c r="H117" s="56">
        <f>IF('4.1 Network size and usage'!H117/'Historical population and GDP'!$K114=0,NA(),'4.1 Network size and usage'!H117/'Historical population and GDP'!$K114*1000)</f>
        <v>3.7938409347113788E-2</v>
      </c>
      <c r="I117" s="54">
        <f>IF('4.1 Network size and usage'!I117/'Historical population and GDP'!$K114=0,NA(),'4.1 Network size and usage'!I117/'Historical population and GDP'!$K114*1000)</f>
        <v>659.05022282625873</v>
      </c>
      <c r="J117" s="5">
        <f>IF('4.1 Network size and usage'!J117/'Historical population and GDP'!$K114=0,NA(),'4.1 Network size and usage'!J117/'Historical population and GDP'!$K114*1000000000)</f>
        <v>5467.9351433357569</v>
      </c>
      <c r="K117" s="5">
        <f>IF('4.1 Network size and usage'!K117/'Historical population and GDP'!$K114=0,NA(),'4.1 Network size and usage'!K117/'Historical population and GDP'!$K114*1000000)</f>
        <v>750.72736197754273</v>
      </c>
      <c r="L117" s="54">
        <f>IF('4.1 Network size and usage'!L117/'Historical population and GDP'!$K114=0,NA(),'4.1 Network size and usage'!L117/'Historical population and GDP'!$K114*1000)</f>
        <v>1.4336736306457218</v>
      </c>
      <c r="M117" s="54" t="e">
        <f>IF('4.1 Network size and usage'!M117/'Historical population and GDP'!$K114=0,NA(),'4.1 Network size and usage'!M117/'Historical population and GDP'!$K114*1000)</f>
        <v>#N/A</v>
      </c>
      <c r="N117" s="54">
        <f>IF('4.1 Network size and usage'!N117/'Historical population and GDP'!$K114=0,NA(),'4.1 Network size and usage'!N117/'Historical population and GDP'!$K114*1000)</f>
        <v>1.7773317740762984</v>
      </c>
      <c r="O117" s="54">
        <f>IF('4.1 Network size and usage'!O117/'Historical population and GDP'!$K114=0,NA(),'4.1 Network size and usage'!O117/'Historical population and GDP'!$K114*1000)</f>
        <v>2.0145794178071368</v>
      </c>
      <c r="P117" s="54" t="e">
        <f>IF('4.1 Network size and usage'!P117/'Historical population and GDP'!$K114=0,NA(),'4.1 Network size and usage'!P117/'Historical population and GDP'!$K114*1000)</f>
        <v>#N/A</v>
      </c>
      <c r="Q117" s="54">
        <f>IF('4.1 Network size and usage'!Q117/'Historical population and GDP'!$K114=0,NA(),'4.1 Network size and usage'!Q117/'Historical population and GDP'!$K114*1000)</f>
        <v>45.50902367331458</v>
      </c>
      <c r="R117" s="55" t="e">
        <f>IF('4.1 Network size and usage'!R117=0,NA(),'5.4 Water and waste'!AB117)</f>
        <v>#N/A</v>
      </c>
      <c r="S117" s="55" t="e">
        <f>IF('4.1 Network size and usage'!S117=0,NA(),'5.4 Water and waste'!AC117)</f>
        <v>#N/A</v>
      </c>
      <c r="T117" s="54" t="e">
        <f>IF('4.1 Network size and usage'!T117/'Historical population and GDP'!$K114=0,NA(),'4.1 Network size and usage'!T117/'Historical population and GDP'!$K114*1000)</f>
        <v>#N/A</v>
      </c>
      <c r="U117" s="54">
        <f>IF('4.1 Network size and usage'!U117/'Historical population and GDP'!$K114=0,NA(),'4.1 Network size and usage'!U117/'Historical population and GDP'!$K114*1000)</f>
        <v>556.95533992856917</v>
      </c>
      <c r="V117" s="54">
        <f>IF('4.1 Network size and usage'!V117/'Historical population and GDP'!$K114=0,NA(),'4.1 Network size and usage'!V117/'Historical population and GDP'!$K114*1000)</f>
        <v>530.13021903347135</v>
      </c>
      <c r="W117" s="54">
        <f>IF('4.1 Network size and usage'!W117/'Historical population and GDP'!$K114=0,NA(),'4.1 Network size and usage'!W117/'Historical population and GDP'!$K114*1000)</f>
        <v>7.0830304371187456</v>
      </c>
      <c r="X117" s="54">
        <f>IF('4.1 Network size and usage'!X117/'Historical population and GDP'!$K114=0,NA(),'4.1 Network size and usage'!X117/'Historical population and GDP'!$K114*1000)</f>
        <v>348.53819652959953</v>
      </c>
      <c r="Y117" s="54" t="e">
        <f>IF('4.1 Network size and usage'!Y117/'Historical population and GDP'!$K114=0,NA(),'4.1 Network size and usage'!Y117/'Historical population and GDP'!$K114*1000)</f>
        <v>#N/A</v>
      </c>
      <c r="Z117" s="54" t="e">
        <f>IF('4.1 Network size and usage'!Z117/'Historical population and GDP'!$K114=0,NA(),'4.1 Network size and usage'!Z117/'Historical population and GDP'!$K114*1000)</f>
        <v>#N/A</v>
      </c>
      <c r="AA117" s="54" t="e">
        <f>IF('4.1 Network size and usage'!AA117/'Historical population and GDP'!$K114=0,NA(),'4.1 Network size and usage'!AA117/'Historical population and GDP'!$K114*1000)</f>
        <v>#N/A</v>
      </c>
      <c r="AB117" s="54" t="e">
        <f>IF('4.1 Network size and usage'!AB117/'Historical population and GDP'!$K114=0,NA(),'4.1 Network size and usage'!AB117/'Historical population and GDP'!$K114*1000)</f>
        <v>#N/A</v>
      </c>
      <c r="AC117" s="54" t="e">
        <f>IF('4.1 Network size and usage'!AC117/'Historical population and GDP'!$K114=0,NA(),'4.1 Network size and usage'!AC117/'Historical population and GDP'!$K114*1000)</f>
        <v>#N/A</v>
      </c>
      <c r="AD117" s="54">
        <f>IF('4.1 Network size and usage'!AD117/'Historical population and GDP'!$K114=0,NA(),'4.1 Network size and usage'!AD117/'Historical population and GDP'!$K114*1000)</f>
        <v>5.6348177881728247</v>
      </c>
      <c r="AE117" s="54">
        <f>IF('4.1 Network size and usage'!AE117/'Historical population and GDP'!$K114=0,NA(),'4.1 Network size and usage'!AE117/'Historical population and GDP'!$K114*1000)</f>
        <v>8.4898384904706212</v>
      </c>
      <c r="AF117" s="54" t="e">
        <f>IF('4.1 Network size and usage'!AF117/'Historical population and GDP'!$K114=0,NA(),'4.1 Network size and usage'!AF117/'Historical population and GDP'!$K114*1000)</f>
        <v>#N/A</v>
      </c>
      <c r="AG117" s="54">
        <f>IF('4.1 Network size and usage'!AG117/'Historical population and GDP'!$K114=0,NA(),'4.1 Network size and usage'!AG117/'Historical population and GDP'!$K114*1000)</f>
        <v>7.2429596384209365</v>
      </c>
      <c r="AH117" s="54" t="e">
        <f>IF('4.1 Network size and usage'!AH117/'Historical population and GDP'!$K114=0,NA(),'4.1 Network size and usage'!AH117/'Historical population and GDP'!$K114*1000)</f>
        <v>#N/A</v>
      </c>
      <c r="AI117" s="54" t="e">
        <f>IF('4.1 Network size and usage'!AI117/'Historical population and GDP'!$K114=0,NA(),'4.1 Network size and usage'!AI117/'Historical population and GDP'!$K114*1000)</f>
        <v>#N/A</v>
      </c>
      <c r="AJ117" s="54" t="e">
        <f>IF('4.1 Network size and usage'!AJ117/'Historical population and GDP'!$K114=0,NA(),'4.1 Network size and usage'!AJ117/'Historical population and GDP'!$K114*1000)</f>
        <v>#N/A</v>
      </c>
      <c r="AK117" s="54">
        <f>IF('4.1 Network size and usage'!AK117/'Historical population and GDP'!$K114=0,NA(),'4.1 Network size and usage'!AK117/'Historical population and GDP'!$K114*1000)</f>
        <v>163.08227187964224</v>
      </c>
      <c r="AL117" s="54">
        <f>IF('4.1 Network size and usage'!AL117/'Historical population and GDP'!$K114=0,NA(),'4.1 Network size and usage'!AL117/'Historical population and GDP'!$K114*1000)</f>
        <v>72.735547899743992</v>
      </c>
      <c r="AM117" s="54">
        <f>IF('4.1 Network size and usage'!AM117/'Historical population and GDP'!$K114=0,NA(),'4.1 Network size and usage'!AM117/'Historical population and GDP'!$K114*1000)</f>
        <v>19.360915326021683</v>
      </c>
      <c r="AN117" s="54">
        <f>IF('4.1 Network size and usage'!AN117/'Historical population and GDP'!$K114=0,NA(),'4.1 Network size and usage'!AN117/'Historical population and GDP'!$K114*1000)</f>
        <v>36.258731312620505</v>
      </c>
      <c r="AO117" s="50">
        <f>IF('4.1 Network size and usage'!AO117/'Historical population and GDP'!$K114=0,NA(),'4.1 Network size and usage'!AO117/'Historical population and GDP'!$K114*1000)</f>
        <v>0.7882676443629697</v>
      </c>
      <c r="AP117" s="50">
        <f>IF('4.1 Network size and usage'!AP117/'Historical population and GDP'!$K114=0,NA(),'4.1 Network size and usage'!AP117/'Historical population and GDP'!$K114*1000)</f>
        <v>0.12484591801257942</v>
      </c>
      <c r="AQ117" s="50">
        <f>IF('4.1 Network size and usage'!AQ117/'Historical population and GDP'!$K114=0,NA(),'4.1 Network size and usage'!AQ117/'Historical population and GDP'!$K114*1000)</f>
        <v>0.91311356237554908</v>
      </c>
      <c r="AR117" s="54">
        <f>IF('4.1 Network size and usage'!AR117/'Historical population and GDP'!$K114=0,NA(),'4.1 Network size and usage'!AR117/'Historical population and GDP'!$K114*1000)</f>
        <v>18.458231928948447</v>
      </c>
      <c r="AS117" s="54" t="e">
        <f>IF('4.1 Network size and usage'!AS117/'Historical population and GDP'!$K114=0,NA(),'4.1 Network size and usage'!AS117/'Historical population and GDP'!$K114*1000)</f>
        <v>#N/A</v>
      </c>
      <c r="AT117" s="54">
        <f>IF('4.1 Network size and usage'!AT117/'Historical population and GDP'!$K114=0,NA(),'4.1 Network size and usage'!AT117/'Historical population and GDP'!$K114*1000)</f>
        <v>0.88220234520686514</v>
      </c>
      <c r="AU117" s="54" t="e">
        <f>IF('4.1 Network size and usage'!AU117/'Historical population and GDP'!$K114=0,NA(),'4.1 Network size and usage'!AU117/'Historical population and GDP'!$K114*1000)</f>
        <v>#N/A</v>
      </c>
      <c r="AV117" s="54" t="e">
        <f>IF('4.1 Network size and usage'!AV117/'Historical population and GDP'!$K114=0,NA(),'4.1 Network size and usage'!AV117/'Historical population and GDP'!$K114*1000)</f>
        <v>#N/A</v>
      </c>
      <c r="AX117" s="3"/>
    </row>
    <row r="118" spans="1:50">
      <c r="A118" s="4">
        <f t="shared" si="1"/>
        <v>1980</v>
      </c>
      <c r="B118" s="54">
        <f>IF('4.1 Network size and usage'!B118/'Historical population and GDP'!$K115=0,NA(),'4.1 Network size and usage'!B118/'Historical population and GDP'!$K115*1000)</f>
        <v>14.909331318473743</v>
      </c>
      <c r="C118" s="54">
        <f>IF('4.1 Network size and usage'!C118/'Historical population and GDP'!$K115=0,NA(),'4.1 Network size and usage'!C118/'Historical population and GDP'!$K115*1000)</f>
        <v>13.404483062586577</v>
      </c>
      <c r="D118" s="54">
        <f>IF('4.1 Network size and usage'!D118/'Historical population and GDP'!$K115=0,NA(),'4.1 Network size and usage'!D118/'Historical population and GDP'!$K115*1000)</f>
        <v>1.8772824581286991</v>
      </c>
      <c r="E118" s="54">
        <f>IF('4.1 Network size and usage'!E118/'Historical population and GDP'!$K115=0,NA(),'4.1 Network size and usage'!E118/'Historical population and GDP'!$K115*1000)</f>
        <v>95.330877723208673</v>
      </c>
      <c r="F118" s="54" t="e">
        <f>IF('4.1 Network size and usage'!F118/'Historical population and GDP'!$K115=0,NA(),'4.1 Network size and usage'!F118/'Historical population and GDP'!$K115*1000)</f>
        <v>#N/A</v>
      </c>
      <c r="G118" s="54">
        <f>IF('4.1 Network size and usage'!G118/'Historical population and GDP'!$K115=0,NA(),'4.1 Network size and usage'!G118/'Historical population and GDP'!$K115*1000)</f>
        <v>3.6187507870545272</v>
      </c>
      <c r="H118" s="56">
        <f>IF('4.1 Network size and usage'!H118/'Historical population and GDP'!$K115=0,NA(),'4.1 Network size and usage'!H118/'Historical population and GDP'!$K115*1000)</f>
        <v>3.8240355958527469E-2</v>
      </c>
      <c r="I118" s="54">
        <f>IF('4.1 Network size and usage'!I118/'Historical population and GDP'!$K115=0,NA(),'4.1 Network size and usage'!I118/'Historical population and GDP'!$K115*1000)</f>
        <v>679.23309406875705</v>
      </c>
      <c r="J118" s="5">
        <f>IF('4.1 Network size and usage'!J118/'Historical population and GDP'!$K115=0,NA(),'4.1 Network size and usage'!J118/'Historical population and GDP'!$K115*1000000000)</f>
        <v>5666.7925953910089</v>
      </c>
      <c r="K118" s="5">
        <f>IF('4.1 Network size and usage'!K118/'Historical population and GDP'!$K115=0,NA(),'4.1 Network size and usage'!K118/'Historical population and GDP'!$K115*1000000)</f>
        <v>738.33246142403016</v>
      </c>
      <c r="L118" s="54">
        <f>IF('4.1 Network size and usage'!L118/'Historical population and GDP'!$K115=0,NA(),'4.1 Network size and usage'!L118/'Historical population and GDP'!$K115*1000)</f>
        <v>1.409772069008941</v>
      </c>
      <c r="M118" s="54" t="e">
        <f>IF('4.1 Network size and usage'!M118/'Historical population and GDP'!$K115=0,NA(),'4.1 Network size and usage'!M118/'Historical population and GDP'!$K115*1000)</f>
        <v>#N/A</v>
      </c>
      <c r="N118" s="54">
        <f>IF('4.1 Network size and usage'!N118/'Historical population and GDP'!$K115=0,NA(),'4.1 Network size and usage'!N118/'Historical population and GDP'!$K115*1000)</f>
        <v>1.8449817403349702</v>
      </c>
      <c r="O118" s="54">
        <f>IF('4.1 Network size and usage'!O118/'Historical population and GDP'!$K115=0,NA(),'4.1 Network size and usage'!O118/'Historical population and GDP'!$K115*1000)</f>
        <v>2.0734476293917643</v>
      </c>
      <c r="P118" s="54" t="e">
        <f>IF('4.1 Network size and usage'!P118/'Historical population and GDP'!$K115=0,NA(),'4.1 Network size and usage'!P118/'Historical population and GDP'!$K115*1000)</f>
        <v>#N/A</v>
      </c>
      <c r="Q118" s="54">
        <f>IF('4.1 Network size and usage'!Q118/'Historical population and GDP'!$K115=0,NA(),'4.1 Network size and usage'!Q118/'Historical population and GDP'!$K115*1000)</f>
        <v>45.533308147588464</v>
      </c>
      <c r="R118" s="55" t="e">
        <f>IF('4.1 Network size and usage'!R118=0,NA(),'5.4 Water and waste'!AB118)</f>
        <v>#N/A</v>
      </c>
      <c r="S118" s="55" t="e">
        <f>IF('4.1 Network size and usage'!S118=0,NA(),'5.4 Water and waste'!AC118)</f>
        <v>#N/A</v>
      </c>
      <c r="T118" s="54" t="e">
        <f>IF('4.1 Network size and usage'!T118/'Historical population and GDP'!$K115=0,NA(),'4.1 Network size and usage'!T118/'Historical population and GDP'!$K115*1000)</f>
        <v>#N/A</v>
      </c>
      <c r="U118" s="54" t="e">
        <f>IF('4.1 Network size and usage'!U118/'Historical population and GDP'!$K115=0,NA(),'4.1 Network size and usage'!U118/'Historical population and GDP'!$K115*1000)</f>
        <v>#N/A</v>
      </c>
      <c r="V118" s="54">
        <f>IF('4.1 Network size and usage'!V118/'Historical population and GDP'!$K115=0,NA(),'4.1 Network size and usage'!V118/'Historical population and GDP'!$K115*1000)</f>
        <v>544.64141795743603</v>
      </c>
      <c r="W118" s="54">
        <f>IF('4.1 Network size and usage'!W118/'Historical population and GDP'!$K115=0,NA(),'4.1 Network size and usage'!W118/'Historical population and GDP'!$K115*1000)</f>
        <v>5.4114721067875582</v>
      </c>
      <c r="X118" s="54">
        <f>IF('4.1 Network size and usage'!X118/'Historical population and GDP'!$K115=0,NA(),'4.1 Network size and usage'!X118/'Historical population and GDP'!$K115*1000)</f>
        <v>357.78019141166101</v>
      </c>
      <c r="Y118" s="54" t="e">
        <f>IF('4.1 Network size and usage'!Y118/'Historical population and GDP'!$K115=0,NA(),'4.1 Network size and usage'!Y118/'Historical population and GDP'!$K115*1000)</f>
        <v>#N/A</v>
      </c>
      <c r="Z118" s="54" t="e">
        <f>IF('4.1 Network size and usage'!Z118/'Historical population and GDP'!$K115=0,NA(),'4.1 Network size and usage'!Z118/'Historical population and GDP'!$K115*1000)</f>
        <v>#N/A</v>
      </c>
      <c r="AA118" s="54" t="e">
        <f>IF('4.1 Network size and usage'!AA118/'Historical population and GDP'!$K115=0,NA(),'4.1 Network size and usage'!AA118/'Historical population and GDP'!$K115*1000)</f>
        <v>#N/A</v>
      </c>
      <c r="AB118" s="54" t="e">
        <f>IF('4.1 Network size and usage'!AB118/'Historical population and GDP'!$K115=0,NA(),'4.1 Network size and usage'!AB118/'Historical population and GDP'!$K115*1000)</f>
        <v>#N/A</v>
      </c>
      <c r="AC118" s="54" t="e">
        <f>IF('4.1 Network size and usage'!AC118/'Historical population and GDP'!$K115=0,NA(),'4.1 Network size and usage'!AC118/'Historical population and GDP'!$K115*1000)</f>
        <v>#N/A</v>
      </c>
      <c r="AD118" s="54">
        <f>IF('4.1 Network size and usage'!AD118/'Historical population and GDP'!$K115=0,NA(),'4.1 Network size and usage'!AD118/'Historical population and GDP'!$K115*1000)</f>
        <v>5.5147336607480169</v>
      </c>
      <c r="AE118" s="54">
        <f>IF('4.1 Network size and usage'!AE118/'Historical population and GDP'!$K115=0,NA(),'4.1 Network size and usage'!AE118/'Historical population and GDP'!$K115*1000)</f>
        <v>8.2939806069764508</v>
      </c>
      <c r="AF118" s="54" t="e">
        <f>IF('4.1 Network size and usage'!AF118/'Historical population and GDP'!$K115=0,NA(),'4.1 Network size and usage'!AF118/'Historical population and GDP'!$K115*1000)</f>
        <v>#N/A</v>
      </c>
      <c r="AG118" s="54">
        <f>IF('4.1 Network size and usage'!AG118/'Historical population and GDP'!$K115=0,NA(),'4.1 Network size and usage'!AG118/'Historical population and GDP'!$K115*1000)</f>
        <v>7.132602946732149</v>
      </c>
      <c r="AH118" s="54" t="e">
        <f>IF('4.1 Network size and usage'!AH118/'Historical population and GDP'!$K115=0,NA(),'4.1 Network size and usage'!AH118/'Historical population and GDP'!$K115*1000)</f>
        <v>#N/A</v>
      </c>
      <c r="AI118" s="54" t="e">
        <f>IF('4.1 Network size and usage'!AI118/'Historical population and GDP'!$K115=0,NA(),'4.1 Network size and usage'!AI118/'Historical population and GDP'!$K115*1000)</f>
        <v>#N/A</v>
      </c>
      <c r="AJ118" s="54" t="e">
        <f>IF('4.1 Network size and usage'!AJ118/'Historical population and GDP'!$K115=0,NA(),'4.1 Network size and usage'!AJ118/'Historical population and GDP'!$K115*1000)</f>
        <v>#N/A</v>
      </c>
      <c r="AK118" s="54">
        <f>IF('4.1 Network size and usage'!AK118/'Historical population and GDP'!$K115=0,NA(),'4.1 Network size and usage'!AK118/'Historical population and GDP'!$K115*1000)</f>
        <v>159.48935902279311</v>
      </c>
      <c r="AL118" s="54">
        <f>IF('4.1 Network size and usage'!AL118/'Historical population and GDP'!$K115=0,NA(),'4.1 Network size and usage'!AL118/'Historical population and GDP'!$K115*1000)</f>
        <v>71.258657599798525</v>
      </c>
      <c r="AM118" s="54">
        <f>IF('4.1 Network size and usage'!AM118/'Historical population and GDP'!$K115=0,NA(),'4.1 Network size and usage'!AM118/'Historical population and GDP'!$K115*1000)</f>
        <v>20.167485203374888</v>
      </c>
      <c r="AN118" s="54">
        <f>IF('4.1 Network size and usage'!AN118/'Historical population and GDP'!$K115=0,NA(),'4.1 Network size and usage'!AN118/'Historical population and GDP'!$K115*1000)</f>
        <v>36.519959702808215</v>
      </c>
      <c r="AO118" s="50">
        <f>IF('4.1 Network size and usage'!AO118/'Historical population and GDP'!$K115=0,NA(),'4.1 Network size and usage'!AO118/'Historical population and GDP'!$K115*1000)</f>
        <v>0.78485077446165463</v>
      </c>
      <c r="AP118" s="50">
        <f>IF('4.1 Network size and usage'!AP118/'Historical population and GDP'!$K115=0,NA(),'4.1 Network size and usage'!AP118/'Historical population and GDP'!$K115*1000)</f>
        <v>0.12466943709860218</v>
      </c>
      <c r="AQ118" s="50">
        <f>IF('4.1 Network size and usage'!AQ118/'Historical population and GDP'!$K115=0,NA(),'4.1 Network size and usage'!AQ118/'Historical population and GDP'!$K115*1000)</f>
        <v>0.90952021156025686</v>
      </c>
      <c r="AR118" s="54">
        <f>IF('4.1 Network size and usage'!AR118/'Historical population and GDP'!$K115=0,NA(),'4.1 Network size and usage'!AR118/'Historical population and GDP'!$K115*1000)</f>
        <v>18.668933383704825</v>
      </c>
      <c r="AS118" s="54" t="e">
        <f>IF('4.1 Network size and usage'!AS118/'Historical population and GDP'!$K115=0,NA(),'4.1 Network size and usage'!AS118/'Historical population and GDP'!$K115*1000)</f>
        <v>#N/A</v>
      </c>
      <c r="AT118" s="54">
        <f>IF('4.1 Network size and usage'!AT118/'Historical population and GDP'!$K115=0,NA(),'4.1 Network size and usage'!AT118/'Historical population and GDP'!$K115*1000)</f>
        <v>0.881815892205012</v>
      </c>
      <c r="AU118" s="54" t="e">
        <f>IF('4.1 Network size and usage'!AU118/'Historical population and GDP'!$K115=0,NA(),'4.1 Network size and usage'!AU118/'Historical population and GDP'!$K115*1000)</f>
        <v>#N/A</v>
      </c>
      <c r="AV118" s="54" t="e">
        <f>IF('4.1 Network size and usage'!AV118/'Historical population and GDP'!$K115=0,NA(),'4.1 Network size and usage'!AV118/'Historical population and GDP'!$K115*1000)</f>
        <v>#N/A</v>
      </c>
      <c r="AX118" s="3"/>
    </row>
    <row r="119" spans="1:50">
      <c r="A119" s="4">
        <f t="shared" si="1"/>
        <v>1981</v>
      </c>
      <c r="B119" s="54">
        <f>IF('4.1 Network size and usage'!B119/'Historical population and GDP'!$K116=0,NA(),'4.1 Network size and usage'!B119/'Historical population and GDP'!$K116*1000)</f>
        <v>15.085850680857725</v>
      </c>
      <c r="C119" s="54">
        <f>IF('4.1 Network size and usage'!C119/'Historical population and GDP'!$K116=0,NA(),'4.1 Network size and usage'!C119/'Historical population and GDP'!$K116*1000)</f>
        <v>13.567866645797466</v>
      </c>
      <c r="D119" s="54" t="e">
        <f>IF('4.1 Network size and usage'!D119/'Historical population and GDP'!$K116=0,NA(),'4.1 Network size and usage'!D119/'Historical population and GDP'!$K116*1000)</f>
        <v>#N/A</v>
      </c>
      <c r="E119" s="54">
        <f>IF('4.1 Network size and usage'!E119/'Historical population and GDP'!$K116=0,NA(),'4.1 Network size and usage'!E119/'Historical population and GDP'!$K116*1000)</f>
        <v>97.709344185318514</v>
      </c>
      <c r="F119" s="54" t="e">
        <f>IF('4.1 Network size and usage'!F119/'Historical population and GDP'!$K116=0,NA(),'4.1 Network size and usage'!F119/'Historical population and GDP'!$K116*1000)</f>
        <v>#N/A</v>
      </c>
      <c r="G119" s="54">
        <f>IF('4.1 Network size and usage'!G119/'Historical population and GDP'!$K116=0,NA(),'4.1 Network size and usage'!G119/'Historical population and GDP'!$K116*1000)</f>
        <v>3.602206918140554</v>
      </c>
      <c r="H119" s="56">
        <f>IF('4.1 Network size and usage'!H119/'Historical population and GDP'!$K116=0,NA(),'4.1 Network size and usage'!H119/'Historical population and GDP'!$K116*1000)</f>
        <v>3.7971513538894976E-2</v>
      </c>
      <c r="I119" s="54">
        <f>IF('4.1 Network size and usage'!I119/'Historical population and GDP'!$K116=0,NA(),'4.1 Network size and usage'!I119/'Historical population and GDP'!$K116*1000)</f>
        <v>695.25434340272341</v>
      </c>
      <c r="J119" s="5">
        <f>IF('4.1 Network size and usage'!J119/'Historical population and GDP'!$K116=0,NA(),'4.1 Network size and usage'!J119/'Historical population and GDP'!$K116*1000000000)</f>
        <v>5947.7226483017685</v>
      </c>
      <c r="K119" s="5">
        <f>IF('4.1 Network size and usage'!K119/'Historical population and GDP'!$K116=0,NA(),'4.1 Network size and usage'!K119/'Historical population and GDP'!$K116*1000000)</f>
        <v>742.01140169780297</v>
      </c>
      <c r="L119" s="54">
        <f>IF('4.1 Network size and usage'!L119/'Historical population and GDP'!$K116=0,NA(),'4.1 Network size and usage'!L119/'Historical population and GDP'!$K116*1000)</f>
        <v>1.3876976052590388</v>
      </c>
      <c r="M119" s="54" t="e">
        <f>IF('4.1 Network size and usage'!M119/'Historical population and GDP'!$K116=0,NA(),'4.1 Network size and usage'!M119/'Historical population and GDP'!$K116*1000)</f>
        <v>#N/A</v>
      </c>
      <c r="N119" s="54">
        <f>IF('4.1 Network size and usage'!N119/'Historical population and GDP'!$K116=0,NA(),'4.1 Network size and usage'!N119/'Historical population and GDP'!$K116*1000)</f>
        <v>1.8839254969478791</v>
      </c>
      <c r="O119" s="54">
        <f>IF('4.1 Network size and usage'!O119/'Historical population and GDP'!$K116=0,NA(),'4.1 Network size and usage'!O119/'Historical population and GDP'!$K116*1000)</f>
        <v>2.0753701674753482</v>
      </c>
      <c r="P119" s="54" t="e">
        <f>IF('4.1 Network size and usage'!P119/'Historical population and GDP'!$K116=0,NA(),'4.1 Network size and usage'!P119/'Historical population and GDP'!$K116*1000)</f>
        <v>#N/A</v>
      </c>
      <c r="Q119" s="54">
        <f>IF('4.1 Network size and usage'!Q119/'Historical population and GDP'!$K116=0,NA(),'4.1 Network size and usage'!Q119/'Historical population and GDP'!$K116*1000)</f>
        <v>46.156205979026446</v>
      </c>
      <c r="R119" s="55" t="e">
        <f>IF('4.1 Network size and usage'!R119=0,NA(),'5.4 Water and waste'!AB119)</f>
        <v>#N/A</v>
      </c>
      <c r="S119" s="55" t="e">
        <f>IF('4.1 Network size and usage'!S119=0,NA(),'5.4 Water and waste'!AC119)</f>
        <v>#N/A</v>
      </c>
      <c r="T119" s="54" t="e">
        <f>IF('4.1 Network size and usage'!T119/'Historical population and GDP'!$K116=0,NA(),'4.1 Network size and usage'!T119/'Historical population and GDP'!$K116*1000)</f>
        <v>#N/A</v>
      </c>
      <c r="U119" s="54" t="e">
        <f>IF('4.1 Network size and usage'!U119/'Historical population and GDP'!$K116=0,NA(),'4.1 Network size and usage'!U119/'Historical population and GDP'!$K116*1000)</f>
        <v>#N/A</v>
      </c>
      <c r="V119" s="54">
        <f>IF('4.1 Network size and usage'!V119/'Historical population and GDP'!$K116=0,NA(),'4.1 Network size and usage'!V119/'Historical population and GDP'!$K116*1000)</f>
        <v>563.32070746595707</v>
      </c>
      <c r="W119" s="54">
        <f>IF('4.1 Network size and usage'!W119/'Historical population and GDP'!$K116=0,NA(),'4.1 Network size and usage'!W119/'Historical population and GDP'!$K116*1000)</f>
        <v>4.0053216465800592</v>
      </c>
      <c r="X119" s="54">
        <f>IF('4.1 Network size and usage'!X119/'Historical population and GDP'!$K116=0,NA(),'4.1 Network size and usage'!X119/'Historical population and GDP'!$K116*1000)</f>
        <v>367.28001252152137</v>
      </c>
      <c r="Y119" s="54" t="e">
        <f>IF('4.1 Network size and usage'!Y119/'Historical population and GDP'!$K116=0,NA(),'4.1 Network size and usage'!Y119/'Historical population and GDP'!$K116*1000)</f>
        <v>#N/A</v>
      </c>
      <c r="Z119" s="54" t="e">
        <f>IF('4.1 Network size and usage'!Z119/'Historical population and GDP'!$K116=0,NA(),'4.1 Network size and usage'!Z119/'Historical population and GDP'!$K116*1000)</f>
        <v>#N/A</v>
      </c>
      <c r="AA119" s="54" t="e">
        <f>IF('4.1 Network size and usage'!AA119/'Historical population and GDP'!$K116=0,NA(),'4.1 Network size and usage'!AA119/'Historical population and GDP'!$K116*1000)</f>
        <v>#N/A</v>
      </c>
      <c r="AB119" s="54" t="e">
        <f>IF('4.1 Network size and usage'!AB119/'Historical population and GDP'!$K116=0,NA(),'4.1 Network size and usage'!AB119/'Historical population and GDP'!$K116*1000)</f>
        <v>#N/A</v>
      </c>
      <c r="AC119" s="54" t="e">
        <f>IF('4.1 Network size and usage'!AC119/'Historical population and GDP'!$K116=0,NA(),'4.1 Network size and usage'!AC119/'Historical population and GDP'!$K116*1000)</f>
        <v>#N/A</v>
      </c>
      <c r="AD119" s="54">
        <f>IF('4.1 Network size and usage'!AD119/'Historical population and GDP'!$K116=0,NA(),'4.1 Network size and usage'!AD119/'Historical population and GDP'!$K116*1000)</f>
        <v>5.3451244326185634</v>
      </c>
      <c r="AE119" s="54">
        <f>IF('4.1 Network size and usage'!AE119/'Historical population and GDP'!$K116=0,NA(),'4.1 Network size and usage'!AE119/'Historical population and GDP'!$K116*1000)</f>
        <v>8.068555329472531</v>
      </c>
      <c r="AF119" s="54" t="e">
        <f>IF('4.1 Network size and usage'!AF119/'Historical population and GDP'!$K116=0,NA(),'4.1 Network size and usage'!AF119/'Historical population and GDP'!$K116*1000)</f>
        <v>#N/A</v>
      </c>
      <c r="AG119" s="54">
        <f>IF('4.1 Network size and usage'!AG119/'Historical population and GDP'!$K116=0,NA(),'4.1 Network size and usage'!AG119/'Historical population and GDP'!$K116*1000)</f>
        <v>7.0217561433714195</v>
      </c>
      <c r="AH119" s="54" t="e">
        <f>IF('4.1 Network size and usage'!AH119/'Historical population and GDP'!$K116=0,NA(),'4.1 Network size and usage'!AH119/'Historical population and GDP'!$K116*1000)</f>
        <v>#N/A</v>
      </c>
      <c r="AI119" s="54" t="e">
        <f>IF('4.1 Network size and usage'!AI119/'Historical population and GDP'!$K116=0,NA(),'4.1 Network size and usage'!AI119/'Historical population and GDP'!$K116*1000)</f>
        <v>#N/A</v>
      </c>
      <c r="AJ119" s="54" t="e">
        <f>IF('4.1 Network size and usage'!AJ119/'Historical population and GDP'!$K116=0,NA(),'4.1 Network size and usage'!AJ119/'Historical population and GDP'!$K116*1000)</f>
        <v>#N/A</v>
      </c>
      <c r="AK119" s="54">
        <f>IF('4.1 Network size and usage'!AK119/'Historical population and GDP'!$K116=0,NA(),'4.1 Network size and usage'!AK119/'Historical population and GDP'!$K116*1000)</f>
        <v>154.59571137893255</v>
      </c>
      <c r="AL119" s="54">
        <f>IF('4.1 Network size and usage'!AL119/'Historical population and GDP'!$K116=0,NA(),'4.1 Network size and usage'!AL119/'Historical population and GDP'!$K116*1000)</f>
        <v>70.41039286273282</v>
      </c>
      <c r="AM119" s="54">
        <f>IF('4.1 Network size and usage'!AM119/'Historical population and GDP'!$K116=0,NA(),'4.1 Network size and usage'!AM119/'Historical population and GDP'!$K116*1000)</f>
        <v>20.529034277664735</v>
      </c>
      <c r="AN119" s="54">
        <f>IF('4.1 Network size and usage'!AN119/'Historical population and GDP'!$K116=0,NA(),'4.1 Network size and usage'!AN119/'Historical population and GDP'!$K116*1000)</f>
        <v>36.461105024260448</v>
      </c>
      <c r="AO119" s="50">
        <f>IF('4.1 Network size and usage'!AO119/'Historical population and GDP'!$K116=0,NA(),'4.1 Network size and usage'!AO119/'Historical population and GDP'!$K116*1000)</f>
        <v>0.7619345750508687</v>
      </c>
      <c r="AP119" s="50">
        <f>IF('4.1 Network size and usage'!AP119/'Historical population and GDP'!$K116=0,NA(),'4.1 Network size and usage'!AP119/'Historical population and GDP'!$K116*1000)</f>
        <v>0.12302394740961026</v>
      </c>
      <c r="AQ119" s="50">
        <f>IF('4.1 Network size and usage'!AQ119/'Historical population and GDP'!$K116=0,NA(),'4.1 Network size and usage'!AQ119/'Historical population and GDP'!$K116*1000)</f>
        <v>0.88495852246047901</v>
      </c>
      <c r="AR119" s="54">
        <f>IF('4.1 Network size and usage'!AR119/'Historical population and GDP'!$K116=0,NA(),'4.1 Network size and usage'!AR119/'Historical population and GDP'!$K116*1000)</f>
        <v>18.657066833620284</v>
      </c>
      <c r="AS119" s="54" t="e">
        <f>IF('4.1 Network size and usage'!AS119/'Historical population and GDP'!$K116=0,NA(),'4.1 Network size and usage'!AS119/'Historical population and GDP'!$K116*1000)</f>
        <v>#N/A</v>
      </c>
      <c r="AT119" s="54">
        <f>IF('4.1 Network size and usage'!AT119/'Historical population and GDP'!$K116=0,NA(),'4.1 Network size and usage'!AT119/'Historical population and GDP'!$K116*1000)</f>
        <v>0.84138362811081557</v>
      </c>
      <c r="AU119" s="54" t="e">
        <f>IF('4.1 Network size and usage'!AU119/'Historical population and GDP'!$K116=0,NA(),'4.1 Network size and usage'!AU119/'Historical population and GDP'!$K116*1000)</f>
        <v>#N/A</v>
      </c>
      <c r="AV119" s="54" t="e">
        <f>IF('4.1 Network size and usage'!AV119/'Historical population and GDP'!$K116=0,NA(),'4.1 Network size and usage'!AV119/'Historical population and GDP'!$K116*1000)</f>
        <v>#N/A</v>
      </c>
      <c r="AX119" s="3"/>
    </row>
    <row r="120" spans="1:50">
      <c r="A120" s="4">
        <f t="shared" si="1"/>
        <v>1982</v>
      </c>
      <c r="B120" s="54">
        <f>IF('4.1 Network size and usage'!B120/'Historical population and GDP'!$K117=0,NA(),'4.1 Network size and usage'!B120/'Historical population and GDP'!$K117*1000)</f>
        <v>15.193225486550144</v>
      </c>
      <c r="C120" s="54">
        <f>IF('4.1 Network size and usage'!C120/'Historical population and GDP'!$K117=0,NA(),'4.1 Network size and usage'!C120/'Historical population and GDP'!$K117*1000)</f>
        <v>13.668990950787157</v>
      </c>
      <c r="D120" s="54" t="e">
        <f>IF('4.1 Network size and usage'!D120/'Historical population and GDP'!$K117=0,NA(),'4.1 Network size and usage'!D120/'Historical population and GDP'!$K117*1000)</f>
        <v>#N/A</v>
      </c>
      <c r="E120" s="54">
        <f>IF('4.1 Network size and usage'!E120/'Historical population and GDP'!$K117=0,NA(),'4.1 Network size and usage'!E120/'Historical population and GDP'!$K117*1000)</f>
        <v>99.620676831535889</v>
      </c>
      <c r="F120" s="54" t="e">
        <f>IF('4.1 Network size and usage'!F120/'Historical population and GDP'!$K117=0,NA(),'4.1 Network size and usage'!F120/'Historical population and GDP'!$K117*1000)</f>
        <v>#N/A</v>
      </c>
      <c r="G120" s="54">
        <f>IF('4.1 Network size and usage'!G120/'Historical population and GDP'!$K117=0,NA(),'4.1 Network size and usage'!G120/'Historical population and GDP'!$K117*1000)</f>
        <v>3.5813499442171808</v>
      </c>
      <c r="H120" s="56">
        <f>IF('4.1 Network size and usage'!H120/'Historical population and GDP'!$K117=0,NA(),'4.1 Network size and usage'!H120/'Historical population and GDP'!$K117*1000)</f>
        <v>3.7746374116772036E-2</v>
      </c>
      <c r="I120" s="54">
        <f>IF('4.1 Network size and usage'!I120/'Historical population and GDP'!$K117=0,NA(),'4.1 Network size and usage'!I120/'Historical population and GDP'!$K117*1000)</f>
        <v>711.81573075492747</v>
      </c>
      <c r="J120" s="5">
        <f>IF('4.1 Network size and usage'!J120/'Historical population and GDP'!$K117=0,NA(),'4.1 Network size and usage'!J120/'Historical population and GDP'!$K117*1000000000)</f>
        <v>6322.0528077352174</v>
      </c>
      <c r="K120" s="5">
        <f>IF('4.1 Network size and usage'!K120/'Historical population and GDP'!$K117=0,NA(),'4.1 Network size and usage'!K120/'Historical population and GDP'!$K117*1000000)</f>
        <v>737.36844584978644</v>
      </c>
      <c r="L120" s="54">
        <f>IF('4.1 Network size and usage'!L120/'Historical population and GDP'!$K117=0,NA(),'4.1 Network size and usage'!L120/'Historical population and GDP'!$K117*1000)</f>
        <v>1.3691582992438329</v>
      </c>
      <c r="M120" s="54" t="e">
        <f>IF('4.1 Network size and usage'!M120/'Historical population and GDP'!$K117=0,NA(),'4.1 Network size and usage'!M120/'Historical population and GDP'!$K117*1000)</f>
        <v>#N/A</v>
      </c>
      <c r="N120" s="54">
        <f>IF('4.1 Network size and usage'!N120/'Historical population and GDP'!$K117=0,NA(),'4.1 Network size and usage'!N120/'Historical population and GDP'!$K117*1000)</f>
        <v>1.8056898475269618</v>
      </c>
      <c r="O120" s="54">
        <f>IF('4.1 Network size and usage'!O120/'Historical population and GDP'!$K117=0,NA(),'4.1 Network size and usage'!O120/'Historical population and GDP'!$K117*1000)</f>
        <v>2.0501987417875296</v>
      </c>
      <c r="P120" s="54" t="e">
        <f>IF('4.1 Network size and usage'!P120/'Historical population and GDP'!$K117=0,NA(),'4.1 Network size and usage'!P120/'Historical population and GDP'!$K117*1000)</f>
        <v>#N/A</v>
      </c>
      <c r="Q120" s="54">
        <f>IF('4.1 Network size and usage'!Q120/'Historical population and GDP'!$K117=0,NA(),'4.1 Network size and usage'!Q120/'Historical population and GDP'!$K117*1000)</f>
        <v>46.130221891657371</v>
      </c>
      <c r="R120" s="55" t="e">
        <f>IF('4.1 Network size and usage'!R120=0,NA(),'5.4 Water and waste'!AB120)</f>
        <v>#N/A</v>
      </c>
      <c r="S120" s="55" t="e">
        <f>IF('4.1 Network size and usage'!S120=0,NA(),'5.4 Water and waste'!AC120)</f>
        <v>#N/A</v>
      </c>
      <c r="T120" s="54" t="e">
        <f>IF('4.1 Network size and usage'!T120/'Historical population and GDP'!$K117=0,NA(),'4.1 Network size and usage'!T120/'Historical population and GDP'!$K117*1000)</f>
        <v>#N/A</v>
      </c>
      <c r="U120" s="54" t="e">
        <f>IF('4.1 Network size and usage'!U120/'Historical population and GDP'!$K117=0,NA(),'4.1 Network size and usage'!U120/'Historical population and GDP'!$K117*1000)</f>
        <v>#N/A</v>
      </c>
      <c r="V120" s="54">
        <f>IF('4.1 Network size and usage'!V120/'Historical population and GDP'!$K117=0,NA(),'4.1 Network size and usage'!V120/'Historical population and GDP'!$K117*1000)</f>
        <v>581.23775877029868</v>
      </c>
      <c r="W120" s="54">
        <f>IF('4.1 Network size and usage'!W120/'Historical population and GDP'!$K117=0,NA(),'4.1 Network size and usage'!W120/'Historical population and GDP'!$K117*1000)</f>
        <v>3.6956117515805134</v>
      </c>
      <c r="X120" s="54">
        <f>IF('4.1 Network size and usage'!X120/'Historical population and GDP'!$K117=0,NA(),'4.1 Network size and usage'!X120/'Historical population and GDP'!$K117*1000)</f>
        <v>371.18073633320938</v>
      </c>
      <c r="Y120" s="54" t="e">
        <f>IF('4.1 Network size and usage'!Y120/'Historical population and GDP'!$K117=0,NA(),'4.1 Network size and usage'!Y120/'Historical population and GDP'!$K117*1000)</f>
        <v>#N/A</v>
      </c>
      <c r="Z120" s="54" t="e">
        <f>IF('4.1 Network size and usage'!Z120/'Historical population and GDP'!$K117=0,NA(),'4.1 Network size and usage'!Z120/'Historical population and GDP'!$K117*1000)</f>
        <v>#N/A</v>
      </c>
      <c r="AA120" s="54" t="e">
        <f>IF('4.1 Network size and usage'!AA120/'Historical population and GDP'!$K117=0,NA(),'4.1 Network size and usage'!AA120/'Historical population and GDP'!$K117*1000)</f>
        <v>#N/A</v>
      </c>
      <c r="AB120" s="54" t="e">
        <f>IF('4.1 Network size and usage'!AB120/'Historical population and GDP'!$K117=0,NA(),'4.1 Network size and usage'!AB120/'Historical population and GDP'!$K117*1000)</f>
        <v>#N/A</v>
      </c>
      <c r="AC120" s="54" t="e">
        <f>IF('4.1 Network size and usage'!AC120/'Historical population and GDP'!$K117=0,NA(),'4.1 Network size and usage'!AC120/'Historical population and GDP'!$K117*1000)</f>
        <v>#N/A</v>
      </c>
      <c r="AD120" s="54">
        <f>IF('4.1 Network size and usage'!AD120/'Historical population and GDP'!$K117=0,NA(),'4.1 Network size and usage'!AD120/'Historical population and GDP'!$K117*1000)</f>
        <v>5.2807735217552993</v>
      </c>
      <c r="AE120" s="54">
        <f>IF('4.1 Network size and usage'!AE120/'Historical population and GDP'!$K117=0,NA(),'4.1 Network size and usage'!AE120/'Historical population and GDP'!$K117*1000)</f>
        <v>7.9100037188545924</v>
      </c>
      <c r="AF120" s="54" t="e">
        <f>IF('4.1 Network size and usage'!AF120/'Historical population and GDP'!$K117=0,NA(),'4.1 Network size and usage'!AF120/'Historical population and GDP'!$K117*1000)</f>
        <v>#N/A</v>
      </c>
      <c r="AG120" s="54">
        <f>IF('4.1 Network size and usage'!AG120/'Historical population and GDP'!$K117=0,NA(),'4.1 Network size and usage'!AG120/'Historical population and GDP'!$K117*1000)</f>
        <v>6.9871079707450106</v>
      </c>
      <c r="AH120" s="54" t="e">
        <f>IF('4.1 Network size and usage'!AH120/'Historical population and GDP'!$K117=0,NA(),'4.1 Network size and usage'!AH120/'Historical population and GDP'!$K117*1000)</f>
        <v>#N/A</v>
      </c>
      <c r="AI120" s="54" t="e">
        <f>IF('4.1 Network size and usage'!AI120/'Historical population and GDP'!$K117=0,NA(),'4.1 Network size and usage'!AI120/'Historical population and GDP'!$K117*1000)</f>
        <v>#N/A</v>
      </c>
      <c r="AJ120" s="54" t="e">
        <f>IF('4.1 Network size and usage'!AJ120/'Historical population and GDP'!$K117=0,NA(),'4.1 Network size and usage'!AJ120/'Historical population and GDP'!$K117*1000)</f>
        <v>#N/A</v>
      </c>
      <c r="AK120" s="54">
        <f>IF('4.1 Network size and usage'!AK120/'Historical population and GDP'!$K117=0,NA(),'4.1 Network size and usage'!AK120/'Historical population and GDP'!$K117*1000)</f>
        <v>150.66536506755921</v>
      </c>
      <c r="AL120" s="54">
        <f>IF('4.1 Network size and usage'!AL120/'Historical population and GDP'!$K117=0,NA(),'4.1 Network size and usage'!AL120/'Historical population and GDP'!$K117*1000)</f>
        <v>69.263976695177874</v>
      </c>
      <c r="AM120" s="54">
        <f>IF('4.1 Network size and usage'!AM120/'Historical population and GDP'!$K117=0,NA(),'4.1 Network size and usage'!AM120/'Historical population and GDP'!$K117*1000)</f>
        <v>20.436035701004091</v>
      </c>
      <c r="AN120" s="54">
        <f>IF('4.1 Network size and usage'!AN120/'Historical population and GDP'!$K117=0,NA(),'4.1 Network size and usage'!AN120/'Historical population and GDP'!$K117*1000)</f>
        <v>36.293231684641128</v>
      </c>
      <c r="AO120" s="50">
        <f>IF('4.1 Network size and usage'!AO120/'Historical population and GDP'!$K117=0,NA(),'4.1 Network size and usage'!AO120/'Historical population and GDP'!$K117*1000)</f>
        <v>0.75306805503904795</v>
      </c>
      <c r="AP120" s="50">
        <f>IF('4.1 Network size and usage'!AP120/'Historical population and GDP'!$K117=0,NA(),'4.1 Network size and usage'!AP120/'Historical population and GDP'!$K117*1000)</f>
        <v>0.12117267881492501</v>
      </c>
      <c r="AQ120" s="50">
        <f>IF('4.1 Network size and usage'!AQ120/'Historical population and GDP'!$K117=0,NA(),'4.1 Network size and usage'!AQ120/'Historical population and GDP'!$K117*1000)</f>
        <v>0.87424073385397305</v>
      </c>
      <c r="AR120" s="54">
        <f>IF('4.1 Network size and usage'!AR120/'Historical population and GDP'!$K117=0,NA(),'4.1 Network size and usage'!AR120/'Historical population and GDP'!$K117*1000)</f>
        <v>18.191397049708691</v>
      </c>
      <c r="AS120" s="54" t="e">
        <f>IF('4.1 Network size and usage'!AS120/'Historical population and GDP'!$K117=0,NA(),'4.1 Network size and usage'!AS120/'Historical population and GDP'!$K117*1000)</f>
        <v>#N/A</v>
      </c>
      <c r="AT120" s="54">
        <f>IF('4.1 Network size and usage'!AT120/'Historical population and GDP'!$K117=0,NA(),'4.1 Network size and usage'!AT120/'Historical population and GDP'!$K117*1000)</f>
        <v>0.7978802528821124</v>
      </c>
      <c r="AU120" s="54" t="e">
        <f>IF('4.1 Network size and usage'!AU120/'Historical population and GDP'!$K117=0,NA(),'4.1 Network size and usage'!AU120/'Historical population and GDP'!$K117*1000)</f>
        <v>#N/A</v>
      </c>
      <c r="AV120" s="54" t="e">
        <f>IF('4.1 Network size and usage'!AV120/'Historical population and GDP'!$K117=0,NA(),'4.1 Network size and usage'!AV120/'Historical population and GDP'!$K117*1000)</f>
        <v>#N/A</v>
      </c>
      <c r="AX120" s="3"/>
    </row>
    <row r="121" spans="1:50">
      <c r="A121" s="4">
        <f t="shared" si="1"/>
        <v>1983</v>
      </c>
      <c r="B121" s="54">
        <f>IF('4.1 Network size and usage'!B121/'Historical population and GDP'!$K118=0,NA(),'4.1 Network size and usage'!B121/'Historical population and GDP'!$K118*1000)</f>
        <v>14.992832639059053</v>
      </c>
      <c r="C121" s="54">
        <f>IF('4.1 Network size and usage'!C121/'Historical population and GDP'!$K118=0,NA(),'4.1 Network size and usage'!C121/'Historical population and GDP'!$K118*1000)</f>
        <v>13.465051457975985</v>
      </c>
      <c r="D121" s="54" t="e">
        <f>IF('4.1 Network size and usage'!D121/'Historical population and GDP'!$K118=0,NA(),'4.1 Network size and usage'!D121/'Historical population and GDP'!$K118*1000)</f>
        <v>#N/A</v>
      </c>
      <c r="E121" s="54">
        <f>IF('4.1 Network size and usage'!E121/'Historical population and GDP'!$K118=0,NA(),'4.1 Network size and usage'!E121/'Historical population and GDP'!$K118*1000)</f>
        <v>98.871906395491308</v>
      </c>
      <c r="F121" s="54" t="e">
        <f>IF('4.1 Network size and usage'!F121/'Historical population and GDP'!$K118=0,NA(),'4.1 Network size and usage'!F121/'Historical population and GDP'!$K118*1000)</f>
        <v>#N/A</v>
      </c>
      <c r="G121" s="54">
        <f>IF('4.1 Network size and usage'!G121/'Historical population and GDP'!$K118=0,NA(),'4.1 Network size and usage'!G121/'Historical population and GDP'!$K118*1000)</f>
        <v>3.5412582700318547</v>
      </c>
      <c r="H121" s="56">
        <f>IF('4.1 Network size and usage'!H121/'Historical population and GDP'!$K118=0,NA(),'4.1 Network size and usage'!H121/'Historical population and GDP'!$K118*1000)</f>
        <v>3.7307032590051463E-2</v>
      </c>
      <c r="I121" s="54">
        <f>IF('4.1 Network size and usage'!I121/'Historical population and GDP'!$K118=0,NA(),'4.1 Network size and usage'!I121/'Historical population and GDP'!$K118*1000)</f>
        <v>712.25986277873062</v>
      </c>
      <c r="J121" s="5">
        <f>IF('4.1 Network size and usage'!J121/'Historical population and GDP'!$K118=0,NA(),'4.1 Network size and usage'!J121/'Historical population and GDP'!$K118*1000000000)</f>
        <v>6401.617250673854</v>
      </c>
      <c r="K121" s="5">
        <f>IF('4.1 Network size and usage'!K121/'Historical population and GDP'!$K118=0,NA(),'4.1 Network size and usage'!K121/'Historical population and GDP'!$K118*1000000)</f>
        <v>739.09576320661483</v>
      </c>
      <c r="L121" s="54">
        <f>IF('4.1 Network size and usage'!L121/'Historical population and GDP'!$K118=0,NA(),'4.1 Network size and usage'!L121/'Historical population and GDP'!$K118*1000)</f>
        <v>1.3268806665033079</v>
      </c>
      <c r="M121" s="54" t="e">
        <f>IF('4.1 Network size and usage'!M121/'Historical population and GDP'!$K118=0,NA(),'4.1 Network size and usage'!M121/'Historical population and GDP'!$K118*1000)</f>
        <v>#N/A</v>
      </c>
      <c r="N121" s="54">
        <f>IF('4.1 Network size and usage'!N121/'Historical population and GDP'!$K118=0,NA(),'4.1 Network size and usage'!N121/'Historical population and GDP'!$K118*1000)</f>
        <v>1.782590051457976</v>
      </c>
      <c r="O121" s="54">
        <f>IF('4.1 Network size and usage'!O121/'Historical population and GDP'!$K118=0,NA(),'4.1 Network size and usage'!O121/'Historical population and GDP'!$K118*1000)</f>
        <v>2.1477087417299683</v>
      </c>
      <c r="P121" s="54" t="e">
        <f>IF('4.1 Network size and usage'!P121/'Historical population and GDP'!$K118=0,NA(),'4.1 Network size and usage'!P121/'Historical population and GDP'!$K118*1000)</f>
        <v>#N/A</v>
      </c>
      <c r="Q121" s="54">
        <f>IF('4.1 Network size and usage'!Q121/'Historical population and GDP'!$K118=0,NA(),'4.1 Network size and usage'!Q121/'Historical population and GDP'!$K118*1000)</f>
        <v>46.106346483704968</v>
      </c>
      <c r="R121" s="55" t="e">
        <f>IF('4.1 Network size and usage'!R121=0,NA(),'5.4 Water and waste'!AB121)</f>
        <v>#N/A</v>
      </c>
      <c r="S121" s="55" t="e">
        <f>IF('4.1 Network size and usage'!S121=0,NA(),'5.4 Water and waste'!AC121)</f>
        <v>#N/A</v>
      </c>
      <c r="T121" s="54" t="e">
        <f>IF('4.1 Network size and usage'!T121/'Historical population and GDP'!$K118=0,NA(),'4.1 Network size and usage'!T121/'Historical population and GDP'!$K118*1000)</f>
        <v>#N/A</v>
      </c>
      <c r="U121" s="54" t="e">
        <f>IF('4.1 Network size and usage'!U121/'Historical population and GDP'!$K118=0,NA(),'4.1 Network size and usage'!U121/'Historical population and GDP'!$K118*1000)</f>
        <v>#N/A</v>
      </c>
      <c r="V121" s="54">
        <f>IF('4.1 Network size and usage'!V121/'Historical population and GDP'!$K118=0,NA(),'4.1 Network size and usage'!V121/'Historical population and GDP'!$K118*1000)</f>
        <v>594.06027934329825</v>
      </c>
      <c r="W121" s="54">
        <f>IF('4.1 Network size and usage'!W121/'Historical population and GDP'!$K118=0,NA(),'4.1 Network size and usage'!W121/'Historical population and GDP'!$K118*1000)</f>
        <v>2.1839010046557217</v>
      </c>
      <c r="X121" s="54">
        <f>IF('4.1 Network size and usage'!X121/'Historical population and GDP'!$K118=0,NA(),'4.1 Network size and usage'!X121/'Historical population and GDP'!$K118*1000)</f>
        <v>375.38869149718209</v>
      </c>
      <c r="Y121" s="54" t="e">
        <f>IF('4.1 Network size and usage'!Y121/'Historical population and GDP'!$K118=0,NA(),'4.1 Network size and usage'!Y121/'Historical population and GDP'!$K118*1000)</f>
        <v>#N/A</v>
      </c>
      <c r="Z121" s="54" t="e">
        <f>IF('4.1 Network size and usage'!Z121/'Historical population and GDP'!$K118=0,NA(),'4.1 Network size and usage'!Z121/'Historical population and GDP'!$K118*1000)</f>
        <v>#N/A</v>
      </c>
      <c r="AA121" s="54" t="e">
        <f>IF('4.1 Network size and usage'!AA121/'Historical population and GDP'!$K118=0,NA(),'4.1 Network size and usage'!AA121/'Historical population and GDP'!$K118*1000)</f>
        <v>#N/A</v>
      </c>
      <c r="AB121" s="54" t="e">
        <f>IF('4.1 Network size and usage'!AB121/'Historical population and GDP'!$K118=0,NA(),'4.1 Network size and usage'!AB121/'Historical population and GDP'!$K118*1000)</f>
        <v>#N/A</v>
      </c>
      <c r="AC121" s="54" t="e">
        <f>IF('4.1 Network size and usage'!AC121/'Historical population and GDP'!$K118=0,NA(),'4.1 Network size and usage'!AC121/'Historical population and GDP'!$K118*1000)</f>
        <v>#N/A</v>
      </c>
      <c r="AD121" s="54">
        <f>IF('4.1 Network size and usage'!AD121/'Historical population and GDP'!$K118=0,NA(),'4.1 Network size and usage'!AD121/'Historical population and GDP'!$K118*1000)</f>
        <v>5.1709139916687095</v>
      </c>
      <c r="AE121" s="54">
        <f>IF('4.1 Network size and usage'!AE121/'Historical population and GDP'!$K118=0,NA(),'4.1 Network size and usage'!AE121/'Historical population and GDP'!$K118*1000)</f>
        <v>7.7505513354569961</v>
      </c>
      <c r="AF121" s="54" t="e">
        <f>IF('4.1 Network size and usage'!AF121/'Historical population and GDP'!$K118=0,NA(),'4.1 Network size and usage'!AF121/'Historical population and GDP'!$K118*1000)</f>
        <v>#N/A</v>
      </c>
      <c r="AG121" s="54">
        <f>IF('4.1 Network size and usage'!AG121/'Historical population and GDP'!$K118=0,NA(),'4.1 Network size and usage'!AG121/'Historical population and GDP'!$K118*1000)</f>
        <v>6.9168096054888499</v>
      </c>
      <c r="AH121" s="54" t="e">
        <f>IF('4.1 Network size and usage'!AH121/'Historical population and GDP'!$K118=0,NA(),'4.1 Network size and usage'!AH121/'Historical population and GDP'!$K118*1000)</f>
        <v>#N/A</v>
      </c>
      <c r="AI121" s="54" t="e">
        <f>IF('4.1 Network size and usage'!AI121/'Historical population and GDP'!$K118=0,NA(),'4.1 Network size and usage'!AI121/'Historical population and GDP'!$K118*1000)</f>
        <v>#N/A</v>
      </c>
      <c r="AJ121" s="54" t="e">
        <f>IF('4.1 Network size and usage'!AJ121/'Historical population and GDP'!$K118=0,NA(),'4.1 Network size and usage'!AJ121/'Historical population and GDP'!$K118*1000)</f>
        <v>#N/A</v>
      </c>
      <c r="AK121" s="54">
        <f>IF('4.1 Network size and usage'!AK121/'Historical population and GDP'!$K118=0,NA(),'4.1 Network size and usage'!AK121/'Historical population and GDP'!$K118*1000)</f>
        <v>145.82302131830431</v>
      </c>
      <c r="AL121" s="54">
        <f>IF('4.1 Network size and usage'!AL121/'Historical population and GDP'!$K118=0,NA(),'4.1 Network size and usage'!AL121/'Historical population and GDP'!$K118*1000)</f>
        <v>70.677530017152662</v>
      </c>
      <c r="AM121" s="54">
        <f>IF('4.1 Network size and usage'!AM121/'Historical population and GDP'!$K118=0,NA(),'4.1 Network size and usage'!AM121/'Historical population and GDP'!$K118*1000)</f>
        <v>20.79698603283509</v>
      </c>
      <c r="AN121" s="54">
        <f>IF('4.1 Network size and usage'!AN121/'Historical population and GDP'!$K118=0,NA(),'4.1 Network size and usage'!AN121/'Historical population and GDP'!$K118*1000)</f>
        <v>36.91098995344278</v>
      </c>
      <c r="AO121" s="50">
        <f>IF('4.1 Network size and usage'!AO121/'Historical population and GDP'!$K118=0,NA(),'4.1 Network size and usage'!AO121/'Historical population and GDP'!$K118*1000)</f>
        <v>0.73296986032835088</v>
      </c>
      <c r="AP121" s="50">
        <f>IF('4.1 Network size and usage'!AP121/'Historical population and GDP'!$K118=0,NA(),'4.1 Network size and usage'!AP121/'Historical population and GDP'!$K118*1000)</f>
        <v>0.12251899044351874</v>
      </c>
      <c r="AQ121" s="50">
        <f>IF('4.1 Network size and usage'!AQ121/'Historical population and GDP'!$K118=0,NA(),'4.1 Network size and usage'!AQ121/'Historical population and GDP'!$K118*1000)</f>
        <v>0.85548885077186965</v>
      </c>
      <c r="AR121" s="54">
        <f>IF('4.1 Network size and usage'!AR121/'Historical population and GDP'!$K118=0,NA(),'4.1 Network size and usage'!AR121/'Historical population and GDP'!$K118*1000)</f>
        <v>17.795883361921099</v>
      </c>
      <c r="AS121" s="54" t="e">
        <f>IF('4.1 Network size and usage'!AS121/'Historical population and GDP'!$K118=0,NA(),'4.1 Network size and usage'!AS121/'Historical population and GDP'!$K118*1000)</f>
        <v>#N/A</v>
      </c>
      <c r="AT121" s="54">
        <f>IF('4.1 Network size and usage'!AT121/'Historical population and GDP'!$K118=0,NA(),'4.1 Network size and usage'!AT121/'Historical population and GDP'!$K118*1000)</f>
        <v>0.75392060769419278</v>
      </c>
      <c r="AU121" s="54" t="e">
        <f>IF('4.1 Network size and usage'!AU121/'Historical population and GDP'!$K118=0,NA(),'4.1 Network size and usage'!AU121/'Historical population and GDP'!$K118*1000)</f>
        <v>#N/A</v>
      </c>
      <c r="AV121" s="54" t="e">
        <f>IF('4.1 Network size and usage'!AV121/'Historical population and GDP'!$K118=0,NA(),'4.1 Network size and usage'!AV121/'Historical population and GDP'!$K118*1000)</f>
        <v>#N/A</v>
      </c>
      <c r="AX121" s="3"/>
    </row>
    <row r="122" spans="1:50">
      <c r="A122" s="4">
        <f t="shared" si="1"/>
        <v>1984</v>
      </c>
      <c r="B122" s="54">
        <f>IF('4.1 Network size and usage'!B122/'Historical population and GDP'!$K119=0,NA(),'4.1 Network size and usage'!B122/'Historical population and GDP'!$K119*1000)</f>
        <v>15.046037048284239</v>
      </c>
      <c r="C122" s="54">
        <f>IF('4.1 Network size and usage'!C122/'Historical population and GDP'!$K119=0,NA(),'4.1 Network size and usage'!C122/'Historical population and GDP'!$K119*1000)</f>
        <v>13.088764044943821</v>
      </c>
      <c r="D122" s="54" t="e">
        <f>IF('4.1 Network size and usage'!D122/'Historical population and GDP'!$K119=0,NA(),'4.1 Network size and usage'!D122/'Historical population and GDP'!$K119*1000)</f>
        <v>#N/A</v>
      </c>
      <c r="E122" s="54">
        <f>IF('4.1 Network size and usage'!E122/'Historical population and GDP'!$K119=0,NA(),'4.1 Network size and usage'!E122/'Historical population and GDP'!$K119*1000)</f>
        <v>98.025204980261151</v>
      </c>
      <c r="F122" s="54" t="e">
        <f>IF('4.1 Network size and usage'!F122/'Historical population and GDP'!$K119=0,NA(),'4.1 Network size and usage'!F122/'Historical population and GDP'!$K119*1000)</f>
        <v>#N/A</v>
      </c>
      <c r="G122" s="54">
        <f>IF('4.1 Network size and usage'!G122/'Historical population and GDP'!$K119=0,NA(),'4.1 Network size and usage'!G122/'Historical population and GDP'!$K119*1000)</f>
        <v>3.5138475554205892</v>
      </c>
      <c r="H122" s="56">
        <f>IF('4.1 Network size and usage'!H122/'Historical population and GDP'!$K119=0,NA(),'4.1 Network size and usage'!H122/'Historical population and GDP'!$K119*1000)</f>
        <v>3.6987549347099913E-2</v>
      </c>
      <c r="I122" s="54">
        <f>IF('4.1 Network size and usage'!I122/'Historical population and GDP'!$K119=0,NA(),'4.1 Network size and usage'!I122/'Historical population and GDP'!$K119*1000)</f>
        <v>718.3853628909809</v>
      </c>
      <c r="J122" s="5">
        <f>IF('4.1 Network size and usage'!J122/'Historical population and GDP'!$K119=0,NA(),'4.1 Network size and usage'!J122/'Historical population and GDP'!$K119*1000000000)</f>
        <v>6741.5730337078649</v>
      </c>
      <c r="K122" s="5">
        <f>IF('4.1 Network size and usage'!K122/'Historical population and GDP'!$K119=0,NA(),'4.1 Network size and usage'!K122/'Historical population and GDP'!$K119*1000000)</f>
        <v>769.0907749723591</v>
      </c>
      <c r="L122" s="54">
        <f>IF('4.1 Network size and usage'!L122/'Historical population and GDP'!$K119=0,NA(),'4.1 Network size and usage'!L122/'Historical population and GDP'!$K119*1000)</f>
        <v>1.297600971758275</v>
      </c>
      <c r="M122" s="54" t="e">
        <f>IF('4.1 Network size and usage'!M122/'Historical population and GDP'!$K119=0,NA(),'4.1 Network size and usage'!M122/'Historical population and GDP'!$K119*1000)</f>
        <v>#N/A</v>
      </c>
      <c r="N122" s="54">
        <f>IF('4.1 Network size and usage'!N122/'Historical population and GDP'!$K119=0,NA(),'4.1 Network size and usage'!N122/'Historical population and GDP'!$K119*1000)</f>
        <v>1.9381415122988157</v>
      </c>
      <c r="O122" s="54">
        <f>IF('4.1 Network size and usage'!O122/'Historical population and GDP'!$K119=0,NA(),'4.1 Network size and usage'!O122/'Historical population and GDP'!$K119*1000)</f>
        <v>2.3021385666565441</v>
      </c>
      <c r="P122" s="54" t="e">
        <f>IF('4.1 Network size and usage'!P122/'Historical population and GDP'!$K119=0,NA(),'4.1 Network size and usage'!P122/'Historical population and GDP'!$K119*1000)</f>
        <v>#N/A</v>
      </c>
      <c r="Q122" s="54">
        <f>IF('4.1 Network size and usage'!Q122/'Historical population and GDP'!$K119=0,NA(),'4.1 Network size and usage'!Q122/'Historical population and GDP'!$K119*1000)</f>
        <v>46.246583662313995</v>
      </c>
      <c r="R122" s="55" t="e">
        <f>IF('4.1 Network size and usage'!R122=0,NA(),'5.4 Water and waste'!AB122)</f>
        <v>#N/A</v>
      </c>
      <c r="S122" s="55" t="e">
        <f>IF('4.1 Network size and usage'!S122=0,NA(),'5.4 Water and waste'!AC122)</f>
        <v>#N/A</v>
      </c>
      <c r="T122" s="54" t="e">
        <f>IF('4.1 Network size and usage'!T122/'Historical population and GDP'!$K119=0,NA(),'4.1 Network size and usage'!T122/'Historical population and GDP'!$K119*1000)</f>
        <v>#N/A</v>
      </c>
      <c r="U122" s="54" t="e">
        <f>IF('4.1 Network size and usage'!U122/'Historical population and GDP'!$K119=0,NA(),'4.1 Network size and usage'!U122/'Historical population and GDP'!$K119*1000)</f>
        <v>#N/A</v>
      </c>
      <c r="V122" s="54">
        <f>IF('4.1 Network size and usage'!V122/'Historical population and GDP'!$K119=0,NA(),'4.1 Network size and usage'!V122/'Historical population and GDP'!$K119*1000)</f>
        <v>610.59337989675066</v>
      </c>
      <c r="W122" s="54">
        <f>IF('4.1 Network size and usage'!W122/'Historical population and GDP'!$K119=0,NA(),'4.1 Network size and usage'!W122/'Historical population and GDP'!$K119*1000)</f>
        <v>3.4215001518372303</v>
      </c>
      <c r="X122" s="54">
        <f>IF('4.1 Network size and usage'!X122/'Historical population and GDP'!$K119=0,NA(),'4.1 Network size and usage'!X122/'Historical population and GDP'!$K119*1000)</f>
        <v>382.55724263589428</v>
      </c>
      <c r="Y122" s="54" t="e">
        <f>IF('4.1 Network size and usage'!Y122/'Historical population and GDP'!$K119=0,NA(),'4.1 Network size and usage'!Y122/'Historical population and GDP'!$K119*1000)</f>
        <v>#N/A</v>
      </c>
      <c r="Z122" s="54" t="e">
        <f>IF('4.1 Network size and usage'!Z122/'Historical population and GDP'!$K119=0,NA(),'4.1 Network size and usage'!Z122/'Historical population and GDP'!$K119*1000)</f>
        <v>#N/A</v>
      </c>
      <c r="AA122" s="54" t="e">
        <f>IF('4.1 Network size and usage'!AA122/'Historical population and GDP'!$K119=0,NA(),'4.1 Network size and usage'!AA122/'Historical population and GDP'!$K119*1000)</f>
        <v>#N/A</v>
      </c>
      <c r="AB122" s="54" t="e">
        <f>IF('4.1 Network size and usage'!AB122/'Historical population and GDP'!$K119=0,NA(),'4.1 Network size and usage'!AB122/'Historical population and GDP'!$K119*1000)</f>
        <v>#N/A</v>
      </c>
      <c r="AC122" s="54" t="e">
        <f>IF('4.1 Network size and usage'!AC122/'Historical population and GDP'!$K119=0,NA(),'4.1 Network size and usage'!AC122/'Historical population and GDP'!$K119*1000)</f>
        <v>#N/A</v>
      </c>
      <c r="AD122" s="54">
        <f>IF('4.1 Network size and usage'!AD122/'Historical population and GDP'!$K119=0,NA(),'4.1 Network size and usage'!AD122/'Historical population and GDP'!$K119*1000)</f>
        <v>5.0640753112663219</v>
      </c>
      <c r="AE122" s="54">
        <f>IF('4.1 Network size and usage'!AE122/'Historical population and GDP'!$K119=0,NA(),'4.1 Network size and usage'!AE122/'Historical population and GDP'!$K119*1000)</f>
        <v>7.5535985423625869</v>
      </c>
      <c r="AF122" s="54" t="e">
        <f>IF('4.1 Network size and usage'!AF122/'Historical population and GDP'!$K119=0,NA(),'4.1 Network size and usage'!AF122/'Historical population and GDP'!$K119*1000)</f>
        <v>#N/A</v>
      </c>
      <c r="AG122" s="54">
        <f>IF('4.1 Network size and usage'!AG122/'Historical population and GDP'!$K119=0,NA(),'4.1 Network size and usage'!AG122/'Historical population and GDP'!$K119*1000)</f>
        <v>6.8369268144549045</v>
      </c>
      <c r="AH122" s="54" t="e">
        <f>IF('4.1 Network size and usage'!AH122/'Historical population and GDP'!$K119=0,NA(),'4.1 Network size and usage'!AH122/'Historical population and GDP'!$K119*1000)</f>
        <v>#N/A</v>
      </c>
      <c r="AI122" s="54" t="e">
        <f>IF('4.1 Network size and usage'!AI122/'Historical population and GDP'!$K119=0,NA(),'4.1 Network size and usage'!AI122/'Historical population and GDP'!$K119*1000)</f>
        <v>#N/A</v>
      </c>
      <c r="AJ122" s="54" t="e">
        <f>IF('4.1 Network size and usage'!AJ122/'Historical population and GDP'!$K119=0,NA(),'4.1 Network size and usage'!AJ122/'Historical population and GDP'!$K119*1000)</f>
        <v>#N/A</v>
      </c>
      <c r="AK122" s="54">
        <f>IF('4.1 Network size and usage'!AK122/'Historical population and GDP'!$K119=0,NA(),'4.1 Network size and usage'!AK122/'Historical population and GDP'!$K119*1000)</f>
        <v>141.31582143941696</v>
      </c>
      <c r="AL122" s="54">
        <f>IF('4.1 Network size and usage'!AL122/'Historical population and GDP'!$K119=0,NA(),'4.1 Network size and usage'!AL122/'Historical population and GDP'!$K119*1000)</f>
        <v>68.900394776799274</v>
      </c>
      <c r="AM122" s="54">
        <f>IF('4.1 Network size and usage'!AM122/'Historical population and GDP'!$K119=0,NA(),'4.1 Network size and usage'!AM122/'Historical population and GDP'!$K119*1000)</f>
        <v>20.966292134831459</v>
      </c>
      <c r="AN122" s="54">
        <f>IF('4.1 Network size and usage'!AN122/'Historical population and GDP'!$K119=0,NA(),'4.1 Network size and usage'!AN122/'Historical population and GDP'!$K119*1000)</f>
        <v>36.520194351655022</v>
      </c>
      <c r="AO122" s="50">
        <f>IF('4.1 Network size and usage'!AO122/'Historical population and GDP'!$K119=0,NA(),'4.1 Network size and usage'!AO122/'Historical population and GDP'!$K119*1000)</f>
        <v>0.72395991497115098</v>
      </c>
      <c r="AP122" s="50">
        <f>IF('4.1 Network size and usage'!AP122/'Historical population and GDP'!$K119=0,NA(),'4.1 Network size and usage'!AP122/'Historical population and GDP'!$K119*1000)</f>
        <v>0.12055876100819922</v>
      </c>
      <c r="AQ122" s="50">
        <f>IF('4.1 Network size and usage'!AQ122/'Historical population and GDP'!$K119=0,NA(),'4.1 Network size and usage'!AQ122/'Historical population and GDP'!$K119*1000)</f>
        <v>0.84451867597935015</v>
      </c>
      <c r="AR122" s="54">
        <f>IF('4.1 Network size and usage'!AR122/'Historical population and GDP'!$K119=0,NA(),'4.1 Network size and usage'!AR122/'Historical population and GDP'!$K119*1000)</f>
        <v>17.552383844518676</v>
      </c>
      <c r="AS122" s="54" t="e">
        <f>IF('4.1 Network size and usage'!AS122/'Historical population and GDP'!$K119=0,NA(),'4.1 Network size and usage'!AS122/'Historical population and GDP'!$K119*1000)</f>
        <v>#N/A</v>
      </c>
      <c r="AT122" s="54">
        <f>IF('4.1 Network size and usage'!AT122/'Historical population and GDP'!$K119=0,NA(),'4.1 Network size and usage'!AT122/'Historical population and GDP'!$K119*1000)</f>
        <v>0.71308836926814478</v>
      </c>
      <c r="AU122" s="54" t="e">
        <f>IF('4.1 Network size and usage'!AU122/'Historical population and GDP'!$K119=0,NA(),'4.1 Network size and usage'!AU122/'Historical population and GDP'!$K119*1000)</f>
        <v>#N/A</v>
      </c>
      <c r="AV122" s="54" t="e">
        <f>IF('4.1 Network size and usage'!AV122/'Historical population and GDP'!$K119=0,NA(),'4.1 Network size and usage'!AV122/'Historical population and GDP'!$K119*1000)</f>
        <v>#N/A</v>
      </c>
      <c r="AX122" s="3"/>
    </row>
    <row r="123" spans="1:50">
      <c r="A123" s="4">
        <f t="shared" si="1"/>
        <v>1985</v>
      </c>
      <c r="B123" s="54">
        <f>IF('4.1 Network size and usage'!B123/'Historical population and GDP'!$K120=0,NA(),'4.1 Network size and usage'!B123/'Historical population and GDP'!$K120*1000)</f>
        <v>15.219521055977717</v>
      </c>
      <c r="C123" s="54">
        <f>IF('4.1 Network size and usage'!C123/'Historical population and GDP'!$K120=0,NA(),'4.1 Network size and usage'!C123/'Historical population and GDP'!$K120*1000)</f>
        <v>12.94768550755351</v>
      </c>
      <c r="D123" s="54" t="e">
        <f>IF('4.1 Network size and usage'!D123/'Historical population and GDP'!$K120=0,NA(),'4.1 Network size and usage'!D123/'Historical population and GDP'!$K120*1000)</f>
        <v>#N/A</v>
      </c>
      <c r="E123" s="54">
        <f>IF('4.1 Network size and usage'!E123/'Historical population and GDP'!$K120=0,NA(),'4.1 Network size and usage'!E123/'Historical population and GDP'!$K120*1000)</f>
        <v>99.671217946777276</v>
      </c>
      <c r="F123" s="54" t="e">
        <f>IF('4.1 Network size and usage'!F123/'Historical population and GDP'!$K120=0,NA(),'4.1 Network size and usage'!F123/'Historical population and GDP'!$K120*1000)</f>
        <v>#N/A</v>
      </c>
      <c r="G123" s="54">
        <f>IF('4.1 Network size and usage'!G123/'Historical population and GDP'!$K120=0,NA(),'4.1 Network size and usage'!G123/'Historical population and GDP'!$K120*1000)</f>
        <v>3.4905089158669131</v>
      </c>
      <c r="H123" s="56">
        <f>IF('4.1 Network size and usage'!H123/'Historical population and GDP'!$K120=0,NA(),'4.1 Network size and usage'!H123/'Historical population and GDP'!$K120*1000)</f>
        <v>3.6874451273046532E-2</v>
      </c>
      <c r="I123" s="54">
        <f>IF('4.1 Network size and usage'!I123/'Historical population and GDP'!$K120=0,NA(),'4.1 Network size and usage'!I123/'Historical population and GDP'!$K120*1000)</f>
        <v>730.22403196996765</v>
      </c>
      <c r="J123" s="5">
        <f>IF('4.1 Network size and usage'!J123/'Historical population and GDP'!$K120=0,NA(),'4.1 Network size and usage'!J123/'Historical population and GDP'!$K120*1000000000)</f>
        <v>6872.3320517090006</v>
      </c>
      <c r="K123" s="5">
        <f>IF('4.1 Network size and usage'!K123/'Historical population and GDP'!$K120=0,NA(),'4.1 Network size and usage'!K123/'Historical population and GDP'!$K120*1000000)</f>
        <v>756.69793914677962</v>
      </c>
      <c r="L123" s="54">
        <f>IF('4.1 Network size and usage'!L123/'Historical population and GDP'!$K120=0,NA(),'4.1 Network size and usage'!L123/'Historical population and GDP'!$K120*1000)</f>
        <v>1.2929268464977346</v>
      </c>
      <c r="M123" s="54" t="e">
        <f>IF('4.1 Network size and usage'!M123/'Historical population and GDP'!$K120=0,NA(),'4.1 Network size and usage'!M123/'Historical population and GDP'!$K120*1000)</f>
        <v>#N/A</v>
      </c>
      <c r="N123" s="54">
        <f>IF('4.1 Network size and usage'!N123/'Historical population and GDP'!$K120=0,NA(),'4.1 Network size and usage'!N123/'Historical population and GDP'!$K120*1000)</f>
        <v>2.1155581120765339</v>
      </c>
      <c r="O123" s="54">
        <f>IF('4.1 Network size and usage'!O123/'Historical population and GDP'!$K120=0,NA(),'4.1 Network size and usage'!O123/'Historical population and GDP'!$K120*1000)</f>
        <v>2.4364815779116586</v>
      </c>
      <c r="P123" s="54" t="e">
        <f>IF('4.1 Network size and usage'!P123/'Historical population and GDP'!$K120=0,NA(),'4.1 Network size and usage'!P123/'Historical population and GDP'!$K120*1000)</f>
        <v>#N/A</v>
      </c>
      <c r="Q123" s="54">
        <f>IF('4.1 Network size and usage'!Q123/'Historical population and GDP'!$K120=0,NA(),'4.1 Network size and usage'!Q123/'Historical population and GDP'!$K120*1000)</f>
        <v>46.773031394750383</v>
      </c>
      <c r="R123" s="55" t="e">
        <f>IF('4.1 Network size and usage'!R123=0,NA(),'5.4 Water and waste'!AB123)</f>
        <v>#N/A</v>
      </c>
      <c r="S123" s="55" t="e">
        <f>IF('4.1 Network size and usage'!S123=0,NA(),'5.4 Water and waste'!AC123)</f>
        <v>#N/A</v>
      </c>
      <c r="T123" s="54" t="e">
        <f>IF('4.1 Network size and usage'!T123/'Historical population and GDP'!$K120=0,NA(),'4.1 Network size and usage'!T123/'Historical population and GDP'!$K120*1000)</f>
        <v>#N/A</v>
      </c>
      <c r="U123" s="54" t="e">
        <f>IF('4.1 Network size and usage'!U123/'Historical population and GDP'!$K120=0,NA(),'4.1 Network size and usage'!U123/'Historical population and GDP'!$K120*1000)</f>
        <v>#N/A</v>
      </c>
      <c r="V123" s="54">
        <f>IF('4.1 Network size and usage'!V123/'Historical population and GDP'!$K120=0,NA(),'4.1 Network size and usage'!V123/'Historical population and GDP'!$K120*1000)</f>
        <v>637.49023644455201</v>
      </c>
      <c r="W123" s="54">
        <f>IF('4.1 Network size and usage'!W123/'Historical population and GDP'!$K120=0,NA(),'4.1 Network size and usage'!W123/'Historical population and GDP'!$K120*1000)</f>
        <v>4.5354364082225782</v>
      </c>
      <c r="X123" s="54">
        <f>IF('4.1 Network size and usage'!X123/'Historical population and GDP'!$K120=0,NA(),'4.1 Network size and usage'!X123/'Historical population and GDP'!$K120*1000)</f>
        <v>392.06260785322877</v>
      </c>
      <c r="Y123" s="54" t="e">
        <f>IF('4.1 Network size and usage'!Y123/'Historical population and GDP'!$K120=0,NA(),'4.1 Network size and usage'!Y123/'Historical population and GDP'!$K120*1000)</f>
        <v>#N/A</v>
      </c>
      <c r="Z123" s="54" t="e">
        <f>IF('4.1 Network size and usage'!Z123/'Historical population and GDP'!$K120=0,NA(),'4.1 Network size and usage'!Z123/'Historical population and GDP'!$K120*1000)</f>
        <v>#N/A</v>
      </c>
      <c r="AA123" s="54" t="e">
        <f>IF('4.1 Network size and usage'!AA123/'Historical population and GDP'!$K120=0,NA(),'4.1 Network size and usage'!AA123/'Historical population and GDP'!$K120*1000)</f>
        <v>#N/A</v>
      </c>
      <c r="AB123" s="54" t="e">
        <f>IF('4.1 Network size and usage'!AB123/'Historical population and GDP'!$K120=0,NA(),'4.1 Network size and usage'!AB123/'Historical population and GDP'!$K120*1000)</f>
        <v>#N/A</v>
      </c>
      <c r="AC123" s="54" t="e">
        <f>IF('4.1 Network size and usage'!AC123/'Historical population and GDP'!$K120=0,NA(),'4.1 Network size and usage'!AC123/'Historical population and GDP'!$K120*1000)</f>
        <v>#N/A</v>
      </c>
      <c r="AD123" s="54">
        <f>IF('4.1 Network size and usage'!AD123/'Historical population and GDP'!$K120=0,NA(),'4.1 Network size and usage'!AD123/'Historical population and GDP'!$K120*1000)</f>
        <v>4.9474735854197567</v>
      </c>
      <c r="AE123" s="54">
        <f>IF('4.1 Network size and usage'!AE123/'Historical population and GDP'!$K120=0,NA(),'4.1 Network size and usage'!AE123/'Historical population and GDP'!$K120*1000)</f>
        <v>7.4127334927795099</v>
      </c>
      <c r="AF123" s="54" t="e">
        <f>IF('4.1 Network size and usage'!AF123/'Historical population and GDP'!$K120=0,NA(),'4.1 Network size and usage'!AF123/'Historical population and GDP'!$K120*1000)</f>
        <v>#N/A</v>
      </c>
      <c r="AG123" s="54">
        <f>IF('4.1 Network size and usage'!AG123/'Historical population and GDP'!$K120=0,NA(),'4.1 Network size and usage'!AG123/'Historical population and GDP'!$K120*1000)</f>
        <v>6.7391238533498834</v>
      </c>
      <c r="AH123" s="54" t="e">
        <f>IF('4.1 Network size and usage'!AH123/'Historical population and GDP'!$K120=0,NA(),'4.1 Network size and usage'!AH123/'Historical population and GDP'!$K120*1000)</f>
        <v>#N/A</v>
      </c>
      <c r="AI123" s="54" t="e">
        <f>IF('4.1 Network size and usage'!AI123/'Historical population and GDP'!$K120=0,NA(),'4.1 Network size and usage'!AI123/'Historical population and GDP'!$K120*1000)</f>
        <v>#N/A</v>
      </c>
      <c r="AJ123" s="54" t="e">
        <f>IF('4.1 Network size and usage'!AJ123/'Historical population and GDP'!$K120=0,NA(),'4.1 Network size and usage'!AJ123/'Historical population and GDP'!$K120*1000)</f>
        <v>#N/A</v>
      </c>
      <c r="AK123" s="54">
        <f>IF('4.1 Network size and usage'!AK123/'Historical population and GDP'!$K120=0,NA(),'4.1 Network size and usage'!AK123/'Historical population and GDP'!$K120*1000)</f>
        <v>136.38763585722501</v>
      </c>
      <c r="AL123" s="54">
        <f>IF('4.1 Network size and usage'!AL123/'Historical population and GDP'!$K120=0,NA(),'4.1 Network size and usage'!AL123/'Historical population and GDP'!$K120*1000)</f>
        <v>69.404801550059048</v>
      </c>
      <c r="AM123" s="54">
        <f>IF('4.1 Network size and usage'!AM123/'Historical population and GDP'!$K120=0,NA(),'4.1 Network size and usage'!AM123/'Historical population and GDP'!$K120*1000)</f>
        <v>21.472858829584329</v>
      </c>
      <c r="AN123" s="54">
        <f>IF('4.1 Network size and usage'!AN123/'Historical population and GDP'!$K120=0,NA(),'4.1 Network size and usage'!AN123/'Historical population and GDP'!$K120*1000)</f>
        <v>36.78150828010051</v>
      </c>
      <c r="AO123" s="50">
        <f>IF('4.1 Network size and usage'!AO123/'Historical population and GDP'!$K120=0,NA(),'4.1 Network size and usage'!AO123/'Historical population and GDP'!$K120*1000)</f>
        <v>0.7214434924767642</v>
      </c>
      <c r="AP123" s="50">
        <f>IF('4.1 Network size and usage'!AP123/'Historical population and GDP'!$K120=0,NA(),'4.1 Network size and usage'!AP123/'Historical population and GDP'!$K120*1000)</f>
        <v>0.12170385395537525</v>
      </c>
      <c r="AQ123" s="50">
        <f>IF('4.1 Network size and usage'!AQ123/'Historical population and GDP'!$K120=0,NA(),'4.1 Network size and usage'!AQ123/'Historical population and GDP'!$K120*1000)</f>
        <v>0.84314734643213951</v>
      </c>
      <c r="AR123" s="54">
        <f>IF('4.1 Network size and usage'!AR123/'Historical population and GDP'!$K120=0,NA(),'4.1 Network size and usage'!AR123/'Historical population and GDP'!$K120*1000)</f>
        <v>17.165692834004421</v>
      </c>
      <c r="AS123" s="54" t="e">
        <f>IF('4.1 Network size and usage'!AS123/'Historical population and GDP'!$K120=0,NA(),'4.1 Network size and usage'!AS123/'Historical population and GDP'!$K120*1000)</f>
        <v>#N/A</v>
      </c>
      <c r="AT123" s="54">
        <f>IF('4.1 Network size and usage'!AT123/'Historical population and GDP'!$K120=0,NA(),'4.1 Network size and usage'!AT123/'Historical population and GDP'!$K120*1000)</f>
        <v>0.67663709848324305</v>
      </c>
      <c r="AU123" s="54" t="e">
        <f>IF('4.1 Network size and usage'!AU123/'Historical population and GDP'!$K120=0,NA(),'4.1 Network size and usage'!AU123/'Historical population and GDP'!$K120*1000)</f>
        <v>#N/A</v>
      </c>
      <c r="AV123" s="54" t="e">
        <f>IF('4.1 Network size and usage'!AV123/'Historical population and GDP'!$K120=0,NA(),'4.1 Network size and usage'!AV123/'Historical population and GDP'!$K120*1000)</f>
        <v>#N/A</v>
      </c>
      <c r="AX123" s="3"/>
    </row>
    <row r="124" spans="1:50">
      <c r="A124" s="4">
        <f t="shared" si="1"/>
        <v>1986</v>
      </c>
      <c r="B124" s="54">
        <f>IF('4.1 Network size and usage'!B124/'Historical population and GDP'!$K121=0,NA(),'4.1 Network size and usage'!B124/'Historical population and GDP'!$K121*1000)</f>
        <v>15.364086313565716</v>
      </c>
      <c r="C124" s="54">
        <f>IF('4.1 Network size and usage'!C124/'Historical population and GDP'!$K121=0,NA(),'4.1 Network size and usage'!C124/'Historical population and GDP'!$K121*1000)</f>
        <v>12.694220612645239</v>
      </c>
      <c r="D124" s="54" t="e">
        <f>IF('4.1 Network size and usage'!D124/'Historical population and GDP'!$K121=0,NA(),'4.1 Network size and usage'!D124/'Historical population and GDP'!$K121*1000)</f>
        <v>#N/A</v>
      </c>
      <c r="E124" s="54">
        <f>IF('4.1 Network size and usage'!E124/'Historical population and GDP'!$K121=0,NA(),'4.1 Network size and usage'!E124/'Historical population and GDP'!$K121*1000)</f>
        <v>101.10155424777426</v>
      </c>
      <c r="F124" s="54" t="e">
        <f>IF('4.1 Network size and usage'!F124/'Historical population and GDP'!$K121=0,NA(),'4.1 Network size and usage'!F124/'Historical population and GDP'!$K121*1000)</f>
        <v>#N/A</v>
      </c>
      <c r="G124" s="54">
        <f>IF('4.1 Network size and usage'!G124/'Historical population and GDP'!$K121=0,NA(),'4.1 Network size and usage'!G124/'Historical population and GDP'!$K121*1000)</f>
        <v>3.487339671042704</v>
      </c>
      <c r="H124" s="56">
        <f>IF('4.1 Network size and usage'!H124/'Historical population and GDP'!$K121=0,NA(),'4.1 Network size and usage'!H124/'Historical population and GDP'!$K121*1000)</f>
        <v>3.6758714350384789E-2</v>
      </c>
      <c r="I124" s="54">
        <f>IF('4.1 Network size and usage'!I124/'Historical population and GDP'!$K121=0,NA(),'4.1 Network size and usage'!I124/'Historical population and GDP'!$K121*1000)</f>
        <v>735.57537347215941</v>
      </c>
      <c r="J124" s="5">
        <f>IF('4.1 Network size and usage'!J124/'Historical population and GDP'!$K121=0,NA(),'4.1 Network size and usage'!J124/'Historical population and GDP'!$K121*1000000000)</f>
        <v>7062.0190131281115</v>
      </c>
      <c r="K124" s="5">
        <f>IF('4.1 Network size and usage'!K124/'Historical population and GDP'!$K121=0,NA(),'4.1 Network size and usage'!K124/'Historical population and GDP'!$K121*1000000)</f>
        <v>793.47539238818104</v>
      </c>
      <c r="L124" s="54">
        <f>IF('4.1 Network size and usage'!L124/'Historical population and GDP'!$K121=0,NA(),'4.1 Network size and usage'!L124/'Historical population and GDP'!$K121*1000)</f>
        <v>1.2881645792465168</v>
      </c>
      <c r="M124" s="54" t="e">
        <f>IF('4.1 Network size and usage'!M124/'Historical population and GDP'!$K121=0,NA(),'4.1 Network size and usage'!M124/'Historical population and GDP'!$K121*1000)</f>
        <v>#N/A</v>
      </c>
      <c r="N124" s="54">
        <f>IF('4.1 Network size and usage'!N124/'Historical population and GDP'!$K121=0,NA(),'4.1 Network size and usage'!N124/'Historical population and GDP'!$K121*1000)</f>
        <v>2.2438810925003772</v>
      </c>
      <c r="O124" s="54">
        <f>IF('4.1 Network size and usage'!O124/'Historical population and GDP'!$K121=0,NA(),'4.1 Network size and usage'!O124/'Historical population and GDP'!$K121*1000)</f>
        <v>2.4288342538101704</v>
      </c>
      <c r="P124" s="54" t="e">
        <f>IF('4.1 Network size and usage'!P124/'Historical population and GDP'!$K121=0,NA(),'4.1 Network size and usage'!P124/'Historical population and GDP'!$K121*1000)</f>
        <v>#N/A</v>
      </c>
      <c r="Q124" s="54">
        <f>IF('4.1 Network size and usage'!Q124/'Historical population and GDP'!$K121=0,NA(),'4.1 Network size and usage'!Q124/'Historical population and GDP'!$K121*1000)</f>
        <v>47.11090991398823</v>
      </c>
      <c r="R124" s="55" t="e">
        <f>IF('4.1 Network size and usage'!R124=0,NA(),'5.4 Water and waste'!AB124)</f>
        <v>#N/A</v>
      </c>
      <c r="S124" s="55" t="e">
        <f>IF('4.1 Network size and usage'!S124=0,NA(),'5.4 Water and waste'!AC124)</f>
        <v>#N/A</v>
      </c>
      <c r="T124" s="54" t="e">
        <f>IF('4.1 Network size and usage'!T124/'Historical population and GDP'!$K121=0,NA(),'4.1 Network size and usage'!T124/'Historical population and GDP'!$K121*1000)</f>
        <v>#N/A</v>
      </c>
      <c r="U124" s="54" t="e">
        <f>IF('4.1 Network size and usage'!U124/'Historical population and GDP'!$K121=0,NA(),'4.1 Network size and usage'!U124/'Historical population and GDP'!$K121*1000)</f>
        <v>#N/A</v>
      </c>
      <c r="V124" s="54">
        <f>IF('4.1 Network size and usage'!V124/'Historical population and GDP'!$K121=0,NA(),'4.1 Network size and usage'!V124/'Historical population and GDP'!$K121*1000)</f>
        <v>665.00226346763236</v>
      </c>
      <c r="W124" s="54">
        <f>IF('4.1 Network size and usage'!W124/'Historical population and GDP'!$K121=0,NA(),'4.1 Network size and usage'!W124/'Historical population and GDP'!$K121*1000)</f>
        <v>5.0638297872340425</v>
      </c>
      <c r="X124" s="54">
        <f>IF('4.1 Network size and usage'!X124/'Historical population and GDP'!$K121=0,NA(),'4.1 Network size and usage'!X124/'Historical population and GDP'!$K121*1000)</f>
        <v>400.71404858910518</v>
      </c>
      <c r="Y124" s="54" t="e">
        <f>IF('4.1 Network size and usage'!Y124/'Historical population and GDP'!$K121=0,NA(),'4.1 Network size and usage'!Y124/'Historical population and GDP'!$K121*1000)</f>
        <v>#N/A</v>
      </c>
      <c r="Z124" s="54" t="e">
        <f>IF('4.1 Network size and usage'!Z124/'Historical population and GDP'!$K121=0,NA(),'4.1 Network size and usage'!Z124/'Historical population and GDP'!$K121*1000)</f>
        <v>#N/A</v>
      </c>
      <c r="AA124" s="54" t="e">
        <f>IF('4.1 Network size and usage'!AA124/'Historical population and GDP'!$K121=0,NA(),'4.1 Network size and usage'!AA124/'Historical population and GDP'!$K121*1000)</f>
        <v>#N/A</v>
      </c>
      <c r="AB124" s="54" t="e">
        <f>IF('4.1 Network size and usage'!AB124/'Historical population and GDP'!$K121=0,NA(),'4.1 Network size and usage'!AB124/'Historical population and GDP'!$K121*1000)</f>
        <v>#N/A</v>
      </c>
      <c r="AC124" s="54" t="e">
        <f>IF('4.1 Network size and usage'!AC124/'Historical population and GDP'!$K121=0,NA(),'4.1 Network size and usage'!AC124/'Historical population and GDP'!$K121*1000)</f>
        <v>#N/A</v>
      </c>
      <c r="AD124" s="54">
        <f>IF('4.1 Network size and usage'!AD124/'Historical population and GDP'!$K121=0,NA(),'4.1 Network size and usage'!AD124/'Historical population and GDP'!$K121*1000)</f>
        <v>4.8254111966198892</v>
      </c>
      <c r="AE124" s="54">
        <f>IF('4.1 Network size and usage'!AE124/'Historical population and GDP'!$K121=0,NA(),'4.1 Network size and usage'!AE124/'Historical population and GDP'!$K121*1000)</f>
        <v>7.1703636637996082</v>
      </c>
      <c r="AF124" s="54" t="e">
        <f>IF('4.1 Network size and usage'!AF124/'Historical population and GDP'!$K121=0,NA(),'4.1 Network size and usage'!AF124/'Historical population and GDP'!$K121*1000)</f>
        <v>#N/A</v>
      </c>
      <c r="AG124" s="54">
        <f>IF('4.1 Network size and usage'!AG124/'Historical population and GDP'!$K121=0,NA(),'4.1 Network size and usage'!AG124/'Historical population and GDP'!$K121*1000)</f>
        <v>6.6488607212916859</v>
      </c>
      <c r="AH124" s="54" t="e">
        <f>IF('4.1 Network size and usage'!AH124/'Historical population and GDP'!$K121=0,NA(),'4.1 Network size and usage'!AH124/'Historical population and GDP'!$K121*1000)</f>
        <v>#N/A</v>
      </c>
      <c r="AI124" s="54" t="e">
        <f>IF('4.1 Network size and usage'!AI124/'Historical population and GDP'!$K121=0,NA(),'4.1 Network size and usage'!AI124/'Historical population and GDP'!$K121*1000)</f>
        <v>#N/A</v>
      </c>
      <c r="AJ124" s="54" t="e">
        <f>IF('4.1 Network size and usage'!AJ124/'Historical population and GDP'!$K121=0,NA(),'4.1 Network size and usage'!AJ124/'Historical population and GDP'!$K121*1000)</f>
        <v>#N/A</v>
      </c>
      <c r="AK124" s="54">
        <f>IF('4.1 Network size and usage'!AK124/'Historical population and GDP'!$K121=0,NA(),'4.1 Network size and usage'!AK124/'Historical population and GDP'!$K121*1000)</f>
        <v>132.52059755545494</v>
      </c>
      <c r="AL124" s="54">
        <f>IF('4.1 Network size and usage'!AL124/'Historical population and GDP'!$K121=0,NA(),'4.1 Network size and usage'!AL124/'Historical population and GDP'!$K121*1000)</f>
        <v>69.203862984759326</v>
      </c>
      <c r="AM124" s="54">
        <f>IF('4.1 Network size and usage'!AM124/'Historical population and GDP'!$K121=0,NA(),'4.1 Network size and usage'!AM124/'Historical population and GDP'!$K121*1000)</f>
        <v>22.599668024747245</v>
      </c>
      <c r="AN124" s="54">
        <f>IF('4.1 Network size and usage'!AN124/'Historical population and GDP'!$K121=0,NA(),'4.1 Network size and usage'!AN124/'Historical population and GDP'!$K121*1000)</f>
        <v>38.41738343141693</v>
      </c>
      <c r="AO124" s="50">
        <f>IF('4.1 Network size and usage'!AO124/'Historical population and GDP'!$K121=0,NA(),'4.1 Network size and usage'!AO124/'Historical population and GDP'!$K121*1000)</f>
        <v>0.71223781499924554</v>
      </c>
      <c r="AP124" s="50">
        <f>IF('4.1 Network size and usage'!AP124/'Historical population and GDP'!$K121=0,NA(),'4.1 Network size and usage'!AP124/'Historical population and GDP'!$K121*1000)</f>
        <v>0.12041647804436396</v>
      </c>
      <c r="AQ124" s="50">
        <f>IF('4.1 Network size and usage'!AQ124/'Historical population and GDP'!$K121=0,NA(),'4.1 Network size and usage'!AQ124/'Historical population and GDP'!$K121*1000)</f>
        <v>0.83265429304360949</v>
      </c>
      <c r="AR124" s="54">
        <f>IF('4.1 Network size and usage'!AR124/'Historical population and GDP'!$K121=0,NA(),'4.1 Network size and usage'!AR124/'Historical population and GDP'!$K121*1000)</f>
        <v>17.836124943413306</v>
      </c>
      <c r="AS124" s="54" t="e">
        <f>IF('4.1 Network size and usage'!AS124/'Historical population and GDP'!$K121=0,NA(),'4.1 Network size and usage'!AS124/'Historical population and GDP'!$K121*1000)</f>
        <v>#N/A</v>
      </c>
      <c r="AT124" s="54">
        <f>IF('4.1 Network size and usage'!AT124/'Historical population and GDP'!$K121=0,NA(),'4.1 Network size and usage'!AT124/'Historical population and GDP'!$K121*1000)</f>
        <v>0.78346159649917013</v>
      </c>
      <c r="AU124" s="54" t="e">
        <f>IF('4.1 Network size and usage'!AU124/'Historical population and GDP'!$K121=0,NA(),'4.1 Network size and usage'!AU124/'Historical population and GDP'!$K121*1000)</f>
        <v>#N/A</v>
      </c>
      <c r="AV124" s="54" t="e">
        <f>IF('4.1 Network size and usage'!AV124/'Historical population and GDP'!$K121=0,NA(),'4.1 Network size and usage'!AV124/'Historical population and GDP'!$K121*1000)</f>
        <v>#N/A</v>
      </c>
      <c r="AX124" s="3"/>
    </row>
    <row r="125" spans="1:50">
      <c r="A125" s="4">
        <f t="shared" si="1"/>
        <v>1987</v>
      </c>
      <c r="B125" s="54">
        <f>IF('4.1 Network size and usage'!B125/'Historical population and GDP'!$K122=0,NA(),'4.1 Network size and usage'!B125/'Historical population and GDP'!$K122*1000)</f>
        <v>15.365698213697973</v>
      </c>
      <c r="C125" s="54">
        <f>IF('4.1 Network size and usage'!C125/'Historical population and GDP'!$K122=0,NA(),'4.1 Network size and usage'!C125/'Historical population and GDP'!$K122*1000)</f>
        <v>12.500014960653482</v>
      </c>
      <c r="D125" s="54" t="e">
        <f>IF('4.1 Network size and usage'!D125/'Historical population and GDP'!$K122=0,NA(),'4.1 Network size and usage'!D125/'Historical population and GDP'!$K122*1000)</f>
        <v>#N/A</v>
      </c>
      <c r="E125" s="54">
        <f>IF('4.1 Network size and usage'!E125/'Historical population and GDP'!$K122=0,NA(),'4.1 Network size and usage'!E125/'Historical population and GDP'!$K122*1000)</f>
        <v>100.23637832500523</v>
      </c>
      <c r="F125" s="54" t="e">
        <f>IF('4.1 Network size and usage'!F125/'Historical population and GDP'!$K122=0,NA(),'4.1 Network size and usage'!F125/'Historical population and GDP'!$K122*1000)</f>
        <v>#N/A</v>
      </c>
      <c r="G125" s="54">
        <f>IF('4.1 Network size and usage'!G125/'Historical population and GDP'!$K122=0,NA(),'4.1 Network size and usage'!G125/'Historical population and GDP'!$K122*1000)</f>
        <v>3.4539959905448669</v>
      </c>
      <c r="H125" s="56">
        <f>IF('4.1 Network size and usage'!H125/'Historical population and GDP'!$K122=0,NA(),'4.1 Network size and usage'!H125/'Historical population and GDP'!$K122*1000)</f>
        <v>3.6444151880554138E-2</v>
      </c>
      <c r="I125" s="54">
        <f>IF('4.1 Network size and usage'!I125/'Historical population and GDP'!$K122=0,NA(),'4.1 Network size and usage'!I125/'Historical population and GDP'!$K122*1000)</f>
        <v>690.63373328146974</v>
      </c>
      <c r="J125" s="5">
        <f>IF('4.1 Network size and usage'!J125/'Historical population and GDP'!$K122=0,NA(),'4.1 Network size and usage'!J125/'Historical population and GDP'!$K122*1000000000)</f>
        <v>7420.4841267466563</v>
      </c>
      <c r="K125" s="5">
        <f>IF('4.1 Network size and usage'!K125/'Historical population and GDP'!$K122=0,NA(),'4.1 Network size and usage'!K125/'Historical population and GDP'!$K122*1000000)</f>
        <v>837.78041388637871</v>
      </c>
      <c r="L125" s="54">
        <f>IF('4.1 Network size and usage'!L125/'Historical population and GDP'!$K122=0,NA(),'4.1 Network size and usage'!L125/'Historical population and GDP'!$K122*1000)</f>
        <v>1.2764429550282756</v>
      </c>
      <c r="M125" s="54" t="e">
        <f>IF('4.1 Network size and usage'!M125/'Historical population and GDP'!$K122=0,NA(),'4.1 Network size and usage'!M125/'Historical population and GDP'!$K122*1000)</f>
        <v>#N/A</v>
      </c>
      <c r="N125" s="54">
        <f>IF('4.1 Network size and usage'!N125/'Historical population and GDP'!$K122=0,NA(),'4.1 Network size and usage'!N125/'Historical population and GDP'!$K122*1000)</f>
        <v>2.2107956075521376</v>
      </c>
      <c r="O125" s="54">
        <f>IF('4.1 Network size and usage'!O125/'Historical population and GDP'!$K122=0,NA(),'4.1 Network size and usage'!O125/'Historical population and GDP'!$K122*1000)</f>
        <v>2.4080704646778974</v>
      </c>
      <c r="P125" s="54" t="e">
        <f>IF('4.1 Network size and usage'!P125/'Historical population and GDP'!$K122=0,NA(),'4.1 Network size and usage'!P125/'Historical population and GDP'!$K122*1000)</f>
        <v>#N/A</v>
      </c>
      <c r="Q125" s="54">
        <f>IF('4.1 Network size and usage'!Q125/'Historical population and GDP'!$K122=0,NA(),'4.1 Network size and usage'!Q125/'Historical population and GDP'!$K122*1000)</f>
        <v>47.12216869632865</v>
      </c>
      <c r="R125" s="55" t="e">
        <f>IF('4.1 Network size and usage'!R125=0,NA(),'5.4 Water and waste'!AB125)</f>
        <v>#N/A</v>
      </c>
      <c r="S125" s="55" t="e">
        <f>IF('4.1 Network size and usage'!S125=0,NA(),'5.4 Water and waste'!AC125)</f>
        <v>#N/A</v>
      </c>
      <c r="T125" s="54" t="e">
        <f>IF('4.1 Network size and usage'!T125/'Historical population and GDP'!$K122=0,NA(),'4.1 Network size and usage'!T125/'Historical population and GDP'!$K122*1000)</f>
        <v>#N/A</v>
      </c>
      <c r="U125" s="54" t="e">
        <f>IF('4.1 Network size and usage'!U125/'Historical population and GDP'!$K122=0,NA(),'4.1 Network size and usage'!U125/'Historical population and GDP'!$K122*1000)</f>
        <v>#N/A</v>
      </c>
      <c r="V125" s="54" t="e">
        <f>IF('4.1 Network size and usage'!V125/'Historical population and GDP'!$K122=0,NA(),'4.1 Network size and usage'!V125/'Historical population and GDP'!$K122*1000)</f>
        <v>#N/A</v>
      </c>
      <c r="W125" s="54">
        <f>IF('4.1 Network size and usage'!W125/'Historical population and GDP'!$K122=0,NA(),'4.1 Network size and usage'!W125/'Historical population and GDP'!$K122*1000)</f>
        <v>5.6850483229107445</v>
      </c>
      <c r="X125" s="54">
        <f>IF('4.1 Network size and usage'!X125/'Historical population and GDP'!$K122=0,NA(),'4.1 Network size and usage'!X125/'Historical population and GDP'!$K122*1000)</f>
        <v>409.92190538882738</v>
      </c>
      <c r="Y125" s="54">
        <f>IF('4.1 Network size and usage'!Y125/'Historical population and GDP'!$K122=0,NA(),'4.1 Network size and usage'!Y125/'Historical population and GDP'!$K122*1000)</f>
        <v>0.71811136710451506</v>
      </c>
      <c r="Z125" s="54" t="e">
        <f>IF('4.1 Network size and usage'!Z125/'Historical population and GDP'!$K122=0,NA(),'4.1 Network size and usage'!Z125/'Historical population and GDP'!$K122*1000)</f>
        <v>#N/A</v>
      </c>
      <c r="AA125" s="54" t="e">
        <f>IF('4.1 Network size and usage'!AA125/'Historical population and GDP'!$K122=0,NA(),'4.1 Network size and usage'!AA125/'Historical population and GDP'!$K122*1000)</f>
        <v>#N/A</v>
      </c>
      <c r="AB125" s="54" t="e">
        <f>IF('4.1 Network size and usage'!AB125/'Historical population and GDP'!$K122=0,NA(),'4.1 Network size and usage'!AB125/'Historical population and GDP'!$K122*1000)</f>
        <v>#N/A</v>
      </c>
      <c r="AC125" s="54" t="e">
        <f>IF('4.1 Network size and usage'!AC125/'Historical population and GDP'!$K122=0,NA(),'4.1 Network size and usage'!AC125/'Historical population and GDP'!$K122*1000)</f>
        <v>#N/A</v>
      </c>
      <c r="AD125" s="54">
        <f>IF('4.1 Network size and usage'!AD125/'Historical population and GDP'!$K122=0,NA(),'4.1 Network size and usage'!AD125/'Historical population and GDP'!$K122*1000)</f>
        <v>4.8269052392208494</v>
      </c>
      <c r="AE125" s="54">
        <f>IF('4.1 Network size and usage'!AE125/'Historical population and GDP'!$K122=0,NA(),'4.1 Network size and usage'!AE125/'Historical population and GDP'!$K122*1000)</f>
        <v>7.0853654887645492</v>
      </c>
      <c r="AF125" s="54" t="e">
        <f>IF('4.1 Network size and usage'!AF125/'Historical population and GDP'!$K122=0,NA(),'4.1 Network size and usage'!AF125/'Historical population and GDP'!$K122*1000)</f>
        <v>#N/A</v>
      </c>
      <c r="AG125" s="54">
        <f>IF('4.1 Network size and usage'!AG125/'Historical population and GDP'!$K122=0,NA(),'4.1 Network size and usage'!AG125/'Historical population and GDP'!$K122*1000)</f>
        <v>6.669160108913557</v>
      </c>
      <c r="AH125" s="54" t="e">
        <f>IF('4.1 Network size and usage'!AH125/'Historical population and GDP'!$K122=0,NA(),'4.1 Network size and usage'!AH125/'Historical population and GDP'!$K122*1000)</f>
        <v>#N/A</v>
      </c>
      <c r="AI125" s="54" t="e">
        <f>IF('4.1 Network size and usage'!AI125/'Historical population and GDP'!$K122=0,NA(),'4.1 Network size and usage'!AI125/'Historical population and GDP'!$K122*1000)</f>
        <v>#N/A</v>
      </c>
      <c r="AJ125" s="54" t="e">
        <f>IF('4.1 Network size and usage'!AJ125/'Historical population and GDP'!$K122=0,NA(),'4.1 Network size and usage'!AJ125/'Historical population and GDP'!$K122*1000)</f>
        <v>#N/A</v>
      </c>
      <c r="AK125" s="54">
        <f>IF('4.1 Network size and usage'!AK125/'Historical population and GDP'!$K122=0,NA(),'4.1 Network size and usage'!AK125/'Historical population and GDP'!$K122*1000)</f>
        <v>128.92642350617874</v>
      </c>
      <c r="AL125" s="54">
        <f>IF('4.1 Network size and usage'!AL125/'Historical population and GDP'!$K122=0,NA(),'4.1 Network size and usage'!AL125/'Historical population and GDP'!$K122*1000)</f>
        <v>69.025163819155622</v>
      </c>
      <c r="AM125" s="54">
        <f>IF('4.1 Network size and usage'!AM125/'Historical population and GDP'!$K122=0,NA(),'4.1 Network size and usage'!AM125/'Historical population and GDP'!$K122*1000)</f>
        <v>24.412495137787616</v>
      </c>
      <c r="AN125" s="54">
        <f>IF('4.1 Network size and usage'!AN125/'Historical population and GDP'!$K122=0,NA(),'4.1 Network size and usage'!AN125/'Historical population and GDP'!$K122*1000)</f>
        <v>39.508692139672661</v>
      </c>
      <c r="AO125" s="50">
        <f>IF('4.1 Network size and usage'!AO125/'Historical population and GDP'!$K122=0,NA(),'4.1 Network size and usage'!AO125/'Historical population and GDP'!$K122*1000)</f>
        <v>0.70464677897130545</v>
      </c>
      <c r="AP125" s="50">
        <f>IF('4.1 Network size and usage'!AP125/'Historical population and GDP'!$K122=0,NA(),'4.1 Network size and usage'!AP125/'Historical population and GDP'!$K122*1000)</f>
        <v>0.11848837557224499</v>
      </c>
      <c r="AQ125" s="50">
        <f>IF('4.1 Network size and usage'!AQ125/'Historical population and GDP'!$K122=0,NA(),'4.1 Network size and usage'!AQ125/'Historical population and GDP'!$K122*1000)</f>
        <v>0.82313515454355046</v>
      </c>
      <c r="AR125" s="54">
        <f>IF('4.1 Network size and usage'!AR125/'Historical population and GDP'!$K122=0,NA(),'4.1 Network size and usage'!AR125/'Historical population and GDP'!$K122*1000)</f>
        <v>18.132312019389005</v>
      </c>
      <c r="AS125" s="54" t="e">
        <f>IF('4.1 Network size and usage'!AS125/'Historical population and GDP'!$K122=0,NA(),'4.1 Network size and usage'!AS125/'Historical population and GDP'!$K122*1000)</f>
        <v>#N/A</v>
      </c>
      <c r="AT125" s="54">
        <f>IF('4.1 Network size and usage'!AT125/'Historical population and GDP'!$K122=0,NA(),'4.1 Network size and usage'!AT125/'Historical population and GDP'!$K122*1000)</f>
        <v>0.88477304688668801</v>
      </c>
      <c r="AU125" s="54" t="e">
        <f>IF('4.1 Network size and usage'!AU125/'Historical population and GDP'!$K122=0,NA(),'4.1 Network size and usage'!AU125/'Historical population and GDP'!$K122*1000)</f>
        <v>#N/A</v>
      </c>
      <c r="AV125" s="54" t="e">
        <f>IF('4.1 Network size and usage'!AV125/'Historical population and GDP'!$K122=0,NA(),'4.1 Network size and usage'!AV125/'Historical population and GDP'!$K122*1000)</f>
        <v>#N/A</v>
      </c>
      <c r="AX125" s="3"/>
    </row>
    <row r="126" spans="1:50">
      <c r="A126" s="4">
        <f t="shared" si="1"/>
        <v>1988</v>
      </c>
      <c r="B126" s="54">
        <f>IF('4.1 Network size and usage'!B126/'Historical population and GDP'!$K123=0,NA(),'4.1 Network size and usage'!B126/'Historical population and GDP'!$K123*1000)</f>
        <v>15.503363027621667</v>
      </c>
      <c r="C126" s="54">
        <f>IF('4.1 Network size and usage'!C126/'Historical population and GDP'!$K123=0,NA(),'4.1 Network size and usage'!C126/'Historical population and GDP'!$K123*1000)</f>
        <v>12.313269759655629</v>
      </c>
      <c r="D126" s="54" t="e">
        <f>IF('4.1 Network size and usage'!D126/'Historical population and GDP'!$K123=0,NA(),'4.1 Network size and usage'!D126/'Historical population and GDP'!$K123*1000)</f>
        <v>#N/A</v>
      </c>
      <c r="E126" s="54" t="e">
        <f>IF('4.1 Network size and usage'!E126/'Historical population and GDP'!$K123=0,NA(),'4.1 Network size and usage'!E126/'Historical population and GDP'!$K123*1000)</f>
        <v>#N/A</v>
      </c>
      <c r="F126" s="54" t="e">
        <f>IF('4.1 Network size and usage'!F126/'Historical population and GDP'!$K123=0,NA(),'4.1 Network size and usage'!F126/'Historical population and GDP'!$K123*1000)</f>
        <v>#N/A</v>
      </c>
      <c r="G126" s="54">
        <f>IF('4.1 Network size and usage'!G126/'Historical population and GDP'!$K123=0,NA(),'4.1 Network size and usage'!G126/'Historical population and GDP'!$K123*1000)</f>
        <v>3.4477609709434418</v>
      </c>
      <c r="H126" s="56">
        <f>IF('4.1 Network size and usage'!H126/'Historical population and GDP'!$K123=0,NA(),'4.1 Network size and usage'!H126/'Historical population and GDP'!$K123*1000)</f>
        <v>3.6988321575192315E-2</v>
      </c>
      <c r="I126" s="54">
        <f>IF('4.1 Network size and usage'!I126/'Historical population and GDP'!$K123=0,NA(),'4.1 Network size and usage'!I126/'Historical population and GDP'!$K123*1000)</f>
        <v>651.38257802224086</v>
      </c>
      <c r="J126" s="5">
        <f>IF('4.1 Network size and usage'!J126/'Historical population and GDP'!$K123=0,NA(),'4.1 Network size and usage'!J126/'Historical population and GDP'!$K123*1000000000)</f>
        <v>7533.1818725337798</v>
      </c>
      <c r="K126" s="5">
        <f>IF('4.1 Network size and usage'!K126/'Historical population and GDP'!$K123=0,NA(),'4.1 Network size and usage'!K126/'Historical population and GDP'!$K123*1000000)</f>
        <v>868.05251221645585</v>
      </c>
      <c r="L126" s="54">
        <f>IF('4.1 Network size and usage'!L126/'Historical population and GDP'!$K123=0,NA(),'4.1 Network size and usage'!L126/'Historical population and GDP'!$K123*1000)</f>
        <v>1.2752600741360756</v>
      </c>
      <c r="M126" s="54" t="e">
        <f>IF('4.1 Network size and usage'!M126/'Historical population and GDP'!$K123=0,NA(),'4.1 Network size and usage'!M126/'Historical population and GDP'!$K123*1000)</f>
        <v>#N/A</v>
      </c>
      <c r="N126" s="54">
        <f>IF('4.1 Network size and usage'!N126/'Historical population and GDP'!$K123=0,NA(),'4.1 Network size and usage'!N126/'Historical population and GDP'!$K123*1000)</f>
        <v>2.2116764319024274</v>
      </c>
      <c r="O126" s="54">
        <f>IF('4.1 Network size and usage'!O126/'Historical population and GDP'!$K123=0,NA(),'4.1 Network size and usage'!O126/'Historical population and GDP'!$K123*1000)</f>
        <v>2.3573584837976802</v>
      </c>
      <c r="P126" s="54" t="e">
        <f>IF('4.1 Network size and usage'!P126/'Historical population and GDP'!$K123=0,NA(),'4.1 Network size and usage'!P126/'Historical population and GDP'!$K123*1000)</f>
        <v>#N/A</v>
      </c>
      <c r="Q126" s="54">
        <f>IF('4.1 Network size and usage'!Q126/'Historical population and GDP'!$K123=0,NA(),'4.1 Network size and usage'!Q126/'Historical population and GDP'!$K123*1000)</f>
        <v>47.672187014229344</v>
      </c>
      <c r="R126" s="55" t="e">
        <f>IF('4.1 Network size and usage'!R126=0,NA(),'5.4 Water and waste'!AB126)</f>
        <v>#N/A</v>
      </c>
      <c r="S126" s="55" t="e">
        <f>IF('4.1 Network size and usage'!S126=0,NA(),'5.4 Water and waste'!AC126)</f>
        <v>#N/A</v>
      </c>
      <c r="T126" s="54" t="e">
        <f>IF('4.1 Network size and usage'!T126/'Historical population and GDP'!$K123=0,NA(),'4.1 Network size and usage'!T126/'Historical population and GDP'!$K123*1000)</f>
        <v>#N/A</v>
      </c>
      <c r="U126" s="54" t="e">
        <f>IF('4.1 Network size and usage'!U126/'Historical population and GDP'!$K123=0,NA(),'4.1 Network size and usage'!U126/'Historical population and GDP'!$K123*1000)</f>
        <v>#N/A</v>
      </c>
      <c r="V126" s="54" t="e">
        <f>IF('4.1 Network size and usage'!V126/'Historical population and GDP'!$K123=0,NA(),'4.1 Network size and usage'!V126/'Historical population and GDP'!$K123*1000)</f>
        <v>#N/A</v>
      </c>
      <c r="W126" s="54">
        <f>IF('4.1 Network size and usage'!W126/'Historical population and GDP'!$K123=0,NA(),'4.1 Network size and usage'!W126/'Historical population and GDP'!$K123*1000)</f>
        <v>0.29893578859261033</v>
      </c>
      <c r="X126" s="54">
        <f>IF('4.1 Network size and usage'!X126/'Historical population and GDP'!$K123=0,NA(),'4.1 Network size and usage'!X126/'Historical population and GDP'!$K123*1000)</f>
        <v>420.30371876121006</v>
      </c>
      <c r="Y126" s="54">
        <f>IF('4.1 Network size and usage'!Y126/'Historical population and GDP'!$K123=0,NA(),'4.1 Network size and usage'!Y126/'Historical population and GDP'!$K123*1000)</f>
        <v>2.9893578859261032</v>
      </c>
      <c r="Z126" s="54" t="e">
        <f>IF('4.1 Network size and usage'!Z126/'Historical population and GDP'!$K123=0,NA(),'4.1 Network size and usage'!Z126/'Historical population and GDP'!$K123*1000)</f>
        <v>#N/A</v>
      </c>
      <c r="AA126" s="54" t="e">
        <f>IF('4.1 Network size and usage'!AA126/'Historical population and GDP'!$K123=0,NA(),'4.1 Network size and usage'!AA126/'Historical population and GDP'!$K123*1000)</f>
        <v>#N/A</v>
      </c>
      <c r="AB126" s="54" t="e">
        <f>IF('4.1 Network size and usage'!AB126/'Historical population and GDP'!$K123=0,NA(),'4.1 Network size and usage'!AB126/'Historical population and GDP'!$K123*1000)</f>
        <v>#N/A</v>
      </c>
      <c r="AC126" s="54" t="e">
        <f>IF('4.1 Network size and usage'!AC126/'Historical population and GDP'!$K123=0,NA(),'4.1 Network size and usage'!AC126/'Historical population and GDP'!$K123*1000)</f>
        <v>#N/A</v>
      </c>
      <c r="AD126" s="54">
        <f>IF('4.1 Network size and usage'!AD126/'Historical population and GDP'!$K123=0,NA(),'4.1 Network size and usage'!AD126/'Historical population and GDP'!$K123*1000)</f>
        <v>4.7358902307784287</v>
      </c>
      <c r="AE126" s="54">
        <f>IF('4.1 Network size and usage'!AE126/'Historical population and GDP'!$K123=0,NA(),'4.1 Network size and usage'!AE126/'Historical population and GDP'!$K123*1000)</f>
        <v>6.9079576706923351</v>
      </c>
      <c r="AF126" s="54" t="e">
        <f>IF('4.1 Network size and usage'!AF126/'Historical population and GDP'!$K123=0,NA(),'4.1 Network size and usage'!AF126/'Historical population and GDP'!$K123*1000)</f>
        <v>#N/A</v>
      </c>
      <c r="AG126" s="54">
        <f>IF('4.1 Network size and usage'!AG126/'Historical population and GDP'!$K123=0,NA(),'4.1 Network size and usage'!AG126/'Historical population and GDP'!$K123*1000)</f>
        <v>6.8302343656582565</v>
      </c>
      <c r="AH126" s="54" t="e">
        <f>IF('4.1 Network size and usage'!AH126/'Historical population and GDP'!$K123=0,NA(),'4.1 Network size and usage'!AH126/'Historical population and GDP'!$K123*1000)</f>
        <v>#N/A</v>
      </c>
      <c r="AI126" s="54" t="e">
        <f>IF('4.1 Network size and usage'!AI126/'Historical population and GDP'!$K123=0,NA(),'4.1 Network size and usage'!AI126/'Historical population and GDP'!$K123*1000)</f>
        <v>#N/A</v>
      </c>
      <c r="AJ126" s="54" t="e">
        <f>IF('4.1 Network size and usage'!AJ126/'Historical population and GDP'!$K123=0,NA(),'4.1 Network size and usage'!AJ126/'Historical population and GDP'!$K123*1000)</f>
        <v>#N/A</v>
      </c>
      <c r="AK126" s="54">
        <f>IF('4.1 Network size and usage'!AK126/'Historical population and GDP'!$K123=0,NA(),'4.1 Network size and usage'!AK126/'Historical population and GDP'!$K123*1000)</f>
        <v>126.27705368886762</v>
      </c>
      <c r="AL126" s="54">
        <f>IF('4.1 Network size and usage'!AL126/'Historical population and GDP'!$K123=0,NA(),'4.1 Network size and usage'!AL126/'Historical population and GDP'!$K123*1000)</f>
        <v>69.482243214157592</v>
      </c>
      <c r="AM126" s="54">
        <f>IF('4.1 Network size and usage'!AM126/'Historical population and GDP'!$K123=0,NA(),'4.1 Network size and usage'!AM126/'Historical population and GDP'!$K123*1000)</f>
        <v>26.743094583283511</v>
      </c>
      <c r="AN126" s="54">
        <f>IF('4.1 Network size and usage'!AN126/'Historical population and GDP'!$K123=0,NA(),'4.1 Network size and usage'!AN126/'Historical population and GDP'!$K123*1000)</f>
        <v>40.821176611263901</v>
      </c>
      <c r="AO126" s="50">
        <f>IF('4.1 Network size and usage'!AO126/'Historical population and GDP'!$K123=0,NA(),'4.1 Network size and usage'!AO126/'Historical population and GDP'!$K123*1000)</f>
        <v>0.70190123161544904</v>
      </c>
      <c r="AP126" s="50">
        <f>IF('4.1 Network size and usage'!AP126/'Historical population and GDP'!$K123=0,NA(),'4.1 Network size and usage'!AP126/'Historical population and GDP'!$K123*1000)</f>
        <v>0.11837857228267368</v>
      </c>
      <c r="AQ126" s="50">
        <f>IF('4.1 Network size and usage'!AQ126/'Historical population and GDP'!$K123=0,NA(),'4.1 Network size and usage'!AQ126/'Historical population and GDP'!$K123*1000)</f>
        <v>0.82027980389812272</v>
      </c>
      <c r="AR126" s="54">
        <f>IF('4.1 Network size and usage'!AR126/'Historical population and GDP'!$K123=0,NA(),'4.1 Network size and usage'!AR126/'Historical population and GDP'!$K123*1000)</f>
        <v>18.534018892741837</v>
      </c>
      <c r="AS126" s="54" t="e">
        <f>IF('4.1 Network size and usage'!AS126/'Historical population and GDP'!$K123=0,NA(),'4.1 Network size and usage'!AS126/'Historical population and GDP'!$K123*1000)</f>
        <v>#N/A</v>
      </c>
      <c r="AT126" s="54">
        <f>IF('4.1 Network size and usage'!AT126/'Historical population and GDP'!$K123=0,NA(),'4.1 Network size and usage'!AT126/'Historical population and GDP'!$K123*1000)</f>
        <v>0.99186894655028102</v>
      </c>
      <c r="AU126" s="54" t="e">
        <f>IF('4.1 Network size and usage'!AU126/'Historical population and GDP'!$K123=0,NA(),'4.1 Network size and usage'!AU126/'Historical population and GDP'!$K123*1000)</f>
        <v>#N/A</v>
      </c>
      <c r="AV126" s="54" t="e">
        <f>IF('4.1 Network size and usage'!AV126/'Historical population and GDP'!$K123=0,NA(),'4.1 Network size and usage'!AV126/'Historical population and GDP'!$K123*1000)</f>
        <v>#N/A</v>
      </c>
      <c r="AX126" s="3"/>
    </row>
    <row r="127" spans="1:50">
      <c r="A127" s="4">
        <f t="shared" si="1"/>
        <v>1989</v>
      </c>
      <c r="B127" s="54">
        <f>IF('4.1 Network size and usage'!B127/'Historical population and GDP'!$K124=0,NA(),'4.1 Network size and usage'!B127/'Historical population and GDP'!$K124*1000)</f>
        <v>15.54098166063268</v>
      </c>
      <c r="C127" s="54">
        <f>IF('4.1 Network size and usage'!C127/'Historical population and GDP'!$K124=0,NA(),'4.1 Network size and usage'!C127/'Historical population and GDP'!$K124*1000)</f>
        <v>12.049498486557066</v>
      </c>
      <c r="D127" s="54" t="e">
        <f>IF('4.1 Network size and usage'!D127/'Historical population and GDP'!$K124=0,NA(),'4.1 Network size and usage'!D127/'Historical population and GDP'!$K124*1000)</f>
        <v>#N/A</v>
      </c>
      <c r="E127" s="54" t="e">
        <f>IF('4.1 Network size and usage'!E127/'Historical population and GDP'!$K124=0,NA(),'4.1 Network size and usage'!E127/'Historical population and GDP'!$K124*1000)</f>
        <v>#N/A</v>
      </c>
      <c r="F127" s="54" t="e">
        <f>IF('4.1 Network size and usage'!F127/'Historical population and GDP'!$K124=0,NA(),'4.1 Network size and usage'!F127/'Historical population and GDP'!$K124*1000)</f>
        <v>#N/A</v>
      </c>
      <c r="G127" s="54">
        <f>IF('4.1 Network size and usage'!G127/'Historical population and GDP'!$K124=0,NA(),'4.1 Network size and usage'!G127/'Historical population and GDP'!$K124*1000)</f>
        <v>3.4195797970205941</v>
      </c>
      <c r="H127" s="56">
        <f>IF('4.1 Network size and usage'!H127/'Historical population and GDP'!$K124=0,NA(),'4.1 Network size and usage'!H127/'Historical population and GDP'!$K124*1000)</f>
        <v>3.7292025243832475E-2</v>
      </c>
      <c r="I127" s="54">
        <f>IF('4.1 Network size and usage'!I127/'Historical population and GDP'!$K124=0,NA(),'4.1 Network size and usage'!I127/'Historical population and GDP'!$K124*1000)</f>
        <v>657.97940530595292</v>
      </c>
      <c r="J127" s="5">
        <f>IF('4.1 Network size and usage'!J127/'Historical population and GDP'!$K124=0,NA(),'4.1 Network size and usage'!J127/'Historical population and GDP'!$K124*1000000000)</f>
        <v>7863.9681880230273</v>
      </c>
      <c r="K127" s="5">
        <f>IF('4.1 Network size and usage'!K127/'Historical population and GDP'!$K124=0,NA(),'4.1 Network size and usage'!K127/'Historical population and GDP'!$K124*1000000)</f>
        <v>889.08590310811485</v>
      </c>
      <c r="L127" s="54">
        <f>IF('4.1 Network size and usage'!L127/'Historical population and GDP'!$K124=0,NA(),'4.1 Network size and usage'!L127/'Historical population and GDP'!$K124*1000)</f>
        <v>1.2659505015134431</v>
      </c>
      <c r="M127" s="54" t="e">
        <f>IF('4.1 Network size and usage'!M127/'Historical population and GDP'!$K124=0,NA(),'4.1 Network size and usage'!M127/'Historical population and GDP'!$K124*1000)</f>
        <v>#N/A</v>
      </c>
      <c r="N127" s="54">
        <f>IF('4.1 Network size and usage'!N127/'Historical population and GDP'!$K124=0,NA(),'4.1 Network size and usage'!N127/'Historical population and GDP'!$K124*1000)</f>
        <v>2.1879636773695768</v>
      </c>
      <c r="O127" s="54">
        <f>IF('4.1 Network size and usage'!O127/'Historical population and GDP'!$K124=0,NA(),'4.1 Network size and usage'!O127/'Historical population and GDP'!$K124*1000)</f>
        <v>2.3656702474924329</v>
      </c>
      <c r="P127" s="54" t="e">
        <f>IF('4.1 Network size and usage'!P127/'Historical population and GDP'!$K124=0,NA(),'4.1 Network size and usage'!P127/'Historical population and GDP'!$K124*1000)</f>
        <v>#N/A</v>
      </c>
      <c r="Q127" s="54">
        <f>IF('4.1 Network size and usage'!Q127/'Historical population and GDP'!$K124=0,NA(),'4.1 Network size and usage'!Q127/'Historical population and GDP'!$K124*1000)</f>
        <v>47.86901299780402</v>
      </c>
      <c r="R127" s="55" t="e">
        <f>IF('4.1 Network size and usage'!R127=0,NA(),'5.4 Water and waste'!AB127)</f>
        <v>#N/A</v>
      </c>
      <c r="S127" s="55" t="e">
        <f>IF('4.1 Network size and usage'!S127=0,NA(),'5.4 Water and waste'!AC127)</f>
        <v>#N/A</v>
      </c>
      <c r="T127" s="54" t="e">
        <f>IF('4.1 Network size and usage'!T127/'Historical population and GDP'!$K124=0,NA(),'4.1 Network size and usage'!T127/'Historical population and GDP'!$K124*1000)</f>
        <v>#N/A</v>
      </c>
      <c r="U127" s="54" t="e">
        <f>IF('4.1 Network size and usage'!U127/'Historical population and GDP'!$K124=0,NA(),'4.1 Network size and usage'!U127/'Historical population and GDP'!$K124*1000)</f>
        <v>#N/A</v>
      </c>
      <c r="V127" s="54" t="e">
        <f>IF('4.1 Network size and usage'!V127/'Historical population and GDP'!$K124=0,NA(),'4.1 Network size and usage'!V127/'Historical population and GDP'!$K124*1000)</f>
        <v>#N/A</v>
      </c>
      <c r="W127" s="54">
        <f>IF('4.1 Network size and usage'!W127/'Historical population and GDP'!$K124=0,NA(),'4.1 Network size and usage'!W127/'Historical population and GDP'!$K124*1000)</f>
        <v>0.29675351652917087</v>
      </c>
      <c r="X127" s="54">
        <f>IF('4.1 Network size and usage'!X127/'Historical population and GDP'!$K124=0,NA(),'4.1 Network size and usage'!X127/'Historical population and GDP'!$K124*1000)</f>
        <v>428.51207786812273</v>
      </c>
      <c r="Y127" s="54">
        <f>IF('4.1 Network size and usage'!Y127/'Historical population and GDP'!$K124=0,NA(),'4.1 Network size and usage'!Y127/'Historical population and GDP'!$K124*1000)</f>
        <v>8.5761766276930373</v>
      </c>
      <c r="Z127" s="54" t="e">
        <f>IF('4.1 Network size and usage'!Z127/'Historical population and GDP'!$K124=0,NA(),'4.1 Network size and usage'!Z127/'Historical population and GDP'!$K124*1000)</f>
        <v>#N/A</v>
      </c>
      <c r="AA127" s="54" t="e">
        <f>IF('4.1 Network size and usage'!AA127/'Historical population and GDP'!$K124=0,NA(),'4.1 Network size and usage'!AA127/'Historical population and GDP'!$K124*1000)</f>
        <v>#N/A</v>
      </c>
      <c r="AB127" s="54" t="e">
        <f>IF('4.1 Network size and usage'!AB127/'Historical population and GDP'!$K124=0,NA(),'4.1 Network size and usage'!AB127/'Historical population and GDP'!$K124*1000)</f>
        <v>#N/A</v>
      </c>
      <c r="AC127" s="54" t="e">
        <f>IF('4.1 Network size and usage'!AC127/'Historical population and GDP'!$K124=0,NA(),'4.1 Network size and usage'!AC127/'Historical population and GDP'!$K124*1000)</f>
        <v>#N/A</v>
      </c>
      <c r="AD127" s="54">
        <f>IF('4.1 Network size and usage'!AD127/'Historical population and GDP'!$K124=0,NA(),'4.1 Network size and usage'!AD127/'Historical population and GDP'!$K124*1000)</f>
        <v>4.6154074425781948</v>
      </c>
      <c r="AE127" s="54">
        <f>IF('4.1 Network size and usage'!AE127/'Historical population and GDP'!$K124=0,NA(),'4.1 Network size and usage'!AE127/'Historical population and GDP'!$K124*1000)</f>
        <v>6.6879340020179239</v>
      </c>
      <c r="AF127" s="54" t="e">
        <f>IF('4.1 Network size and usage'!AF127/'Historical population and GDP'!$K124=0,NA(),'4.1 Network size and usage'!AF127/'Historical population and GDP'!$K124*1000)</f>
        <v>#N/A</v>
      </c>
      <c r="AG127" s="54">
        <f>IF('4.1 Network size and usage'!AG127/'Historical population and GDP'!$K124=0,NA(),'4.1 Network size and usage'!AG127/'Historical population and GDP'!$K124*1000)</f>
        <v>6.9464063149148316</v>
      </c>
      <c r="AH127" s="54" t="e">
        <f>IF('4.1 Network size and usage'!AH127/'Historical population and GDP'!$K124=0,NA(),'4.1 Network size and usage'!AH127/'Historical population and GDP'!$K124*1000)</f>
        <v>#N/A</v>
      </c>
      <c r="AI127" s="54" t="e">
        <f>IF('4.1 Network size and usage'!AI127/'Historical population and GDP'!$K124=0,NA(),'4.1 Network size and usage'!AI127/'Historical population and GDP'!$K124*1000)</f>
        <v>#N/A</v>
      </c>
      <c r="AJ127" s="54" t="e">
        <f>IF('4.1 Network size and usage'!AJ127/'Historical population and GDP'!$K124=0,NA(),'4.1 Network size and usage'!AJ127/'Historical population and GDP'!$K124*1000)</f>
        <v>#N/A</v>
      </c>
      <c r="AK127" s="54">
        <f>IF('4.1 Network size and usage'!AK127/'Historical population and GDP'!$K124=0,NA(),'4.1 Network size and usage'!AK127/'Historical population and GDP'!$K124*1000)</f>
        <v>125.0590539497893</v>
      </c>
      <c r="AL127" s="54">
        <f>IF('4.1 Network size and usage'!AL127/'Historical population and GDP'!$K124=0,NA(),'4.1 Network size and usage'!AL127/'Historical population and GDP'!$K124*1000)</f>
        <v>68.637307852098047</v>
      </c>
      <c r="AM127" s="54">
        <f>IF('4.1 Network size and usage'!AM127/'Historical population and GDP'!$K124=0,NA(),'4.1 Network size and usage'!AM127/'Historical population and GDP'!$K124*1000)</f>
        <v>28.042020297940532</v>
      </c>
      <c r="AN127" s="54">
        <f>IF('4.1 Network size and usage'!AN127/'Historical population and GDP'!$K124=0,NA(),'4.1 Network size and usage'!AN127/'Historical population and GDP'!$K124*1000)</f>
        <v>41.935723188319784</v>
      </c>
      <c r="AO127" s="50">
        <f>IF('4.1 Network size and usage'!AO127/'Historical population and GDP'!$K124=0,NA(),'4.1 Network size and usage'!AO127/'Historical population and GDP'!$K124*1000)</f>
        <v>0.69648050329396394</v>
      </c>
      <c r="AP127" s="50">
        <f>IF('4.1 Network size and usage'!AP127/'Historical population and GDP'!$K124=0,NA(),'4.1 Network size and usage'!AP127/'Historical population and GDP'!$K124*1000)</f>
        <v>0.11751439254555165</v>
      </c>
      <c r="AQ127" s="50">
        <f>IF('4.1 Network size and usage'!AQ127/'Historical population and GDP'!$K124=0,NA(),'4.1 Network size and usage'!AQ127/'Historical population and GDP'!$K124*1000)</f>
        <v>0.81399489583951568</v>
      </c>
      <c r="AR127" s="54">
        <f>IF('4.1 Network size and usage'!AR127/'Historical population and GDP'!$K124=0,NA(),'4.1 Network size and usage'!AR127/'Historical population and GDP'!$K124*1000)</f>
        <v>19.140601816131522</v>
      </c>
      <c r="AS127" s="54" t="e">
        <f>IF('4.1 Network size and usage'!AS127/'Historical population and GDP'!$K124=0,NA(),'4.1 Network size and usage'!AS127/'Historical population and GDP'!$K124*1000)</f>
        <v>#N/A</v>
      </c>
      <c r="AT127" s="54">
        <f>IF('4.1 Network size and usage'!AT127/'Historical population and GDP'!$K124=0,NA(),'4.1 Network size and usage'!AT127/'Historical population and GDP'!$K124*1000)</f>
        <v>1.075039072546343</v>
      </c>
      <c r="AU127" s="54" t="e">
        <f>IF('4.1 Network size and usage'!AU127/'Historical population and GDP'!$K124=0,NA(),'4.1 Network size and usage'!AU127/'Historical population and GDP'!$K124*1000)</f>
        <v>#N/A</v>
      </c>
      <c r="AV127" s="54" t="e">
        <f>IF('4.1 Network size and usage'!AV127/'Historical population and GDP'!$K124=0,NA(),'4.1 Network size and usage'!AV127/'Historical population and GDP'!$K124*1000)</f>
        <v>#N/A</v>
      </c>
      <c r="AX127" s="3"/>
    </row>
    <row r="128" spans="1:50">
      <c r="A128" s="4">
        <f t="shared" si="1"/>
        <v>1990</v>
      </c>
      <c r="B128" s="54">
        <f>IF('4.1 Network size and usage'!B128/'Historical population and GDP'!$K125=0,NA(),'4.1 Network size and usage'!B128/'Historical population and GDP'!$K125*1000)</f>
        <v>15.549715575885527</v>
      </c>
      <c r="C128" s="54">
        <f>IF('4.1 Network size and usage'!C128/'Historical population and GDP'!$K125=0,NA(),'4.1 Network size and usage'!C128/'Historical population and GDP'!$K125*1000)</f>
        <v>11.71044452263664</v>
      </c>
      <c r="D128" s="54" t="e">
        <f>IF('4.1 Network size and usage'!D128/'Historical population and GDP'!$K125=0,NA(),'4.1 Network size and usage'!D128/'Historical population and GDP'!$K125*1000)</f>
        <v>#N/A</v>
      </c>
      <c r="E128" s="54" t="e">
        <f>IF('4.1 Network size and usage'!E128/'Historical population and GDP'!$K125=0,NA(),'4.1 Network size and usage'!E128/'Historical population and GDP'!$K125*1000)</f>
        <v>#N/A</v>
      </c>
      <c r="F128" s="54" t="e">
        <f>IF('4.1 Network size and usage'!F128/'Historical population and GDP'!$K125=0,NA(),'4.1 Network size and usage'!F128/'Historical population and GDP'!$K125*1000)</f>
        <v>#N/A</v>
      </c>
      <c r="G128" s="54">
        <f>IF('4.1 Network size and usage'!G128/'Historical population and GDP'!$K125=0,NA(),'4.1 Network size and usage'!G128/'Historical population and GDP'!$K125*1000)</f>
        <v>3.3156345296739382</v>
      </c>
      <c r="H128" s="56">
        <f>IF('4.1 Network size and usage'!H128/'Historical population and GDP'!$K125=0,NA(),'4.1 Network size and usage'!H128/'Historical population and GDP'!$K125*1000)</f>
        <v>3.7414965986394558E-2</v>
      </c>
      <c r="I128" s="54">
        <f>IF('4.1 Network size and usage'!I128/'Historical population and GDP'!$K125=0,NA(),'4.1 Network size and usage'!I128/'Historical population and GDP'!$K125*1000)</f>
        <v>674.17077175697875</v>
      </c>
      <c r="J128" s="5">
        <f>IF('4.1 Network size and usage'!J128/'Historical population and GDP'!$K125=0,NA(),'4.1 Network size and usage'!J128/'Historical population and GDP'!$K125*1000000000)</f>
        <v>8122.2144030025811</v>
      </c>
      <c r="K128" s="5">
        <f>IF('4.1 Network size and usage'!K128/'Historical population and GDP'!$K125=0,NA(),'4.1 Network size and usage'!K128/'Historical population and GDP'!$K125*1000000)</f>
        <v>851.41050839445847</v>
      </c>
      <c r="L128" s="54">
        <f>IF('4.1 Network size and usage'!L128/'Historical population and GDP'!$K125=0,NA(),'4.1 Network size and usage'!L128/'Historical population and GDP'!$K125*1000)</f>
        <v>1.1931151771053248</v>
      </c>
      <c r="M128" s="54" t="e">
        <f>IF('4.1 Network size and usage'!M128/'Historical population and GDP'!$K125=0,NA(),'4.1 Network size and usage'!M128/'Historical population and GDP'!$K125*1000)</f>
        <v>#N/A</v>
      </c>
      <c r="N128" s="54">
        <f>IF('4.1 Network size and usage'!N128/'Historical population and GDP'!$K125=0,NA(),'4.1 Network size and usage'!N128/'Historical population and GDP'!$K125*1000)</f>
        <v>2.105882007975604</v>
      </c>
      <c r="O128" s="54">
        <f>IF('4.1 Network size and usage'!O128/'Historical population and GDP'!$K125=0,NA(),'4.1 Network size and usage'!O128/'Historical population and GDP'!$K125*1000)</f>
        <v>2.3385468332160451</v>
      </c>
      <c r="P128" s="54" t="e">
        <f>IF('4.1 Network size and usage'!P128/'Historical population and GDP'!$K125=0,NA(),'4.1 Network size and usage'!P128/'Historical population and GDP'!$K125*1000)</f>
        <v>#N/A</v>
      </c>
      <c r="Q128" s="54">
        <f>IF('4.1 Network size and usage'!Q128/'Historical population and GDP'!$K125=0,NA(),'4.1 Network size and usage'!Q128/'Historical population and GDP'!$K125*1000)</f>
        <v>47.228477597935729</v>
      </c>
      <c r="R128" s="55" t="e">
        <f>IF('4.1 Network size and usage'!R128=0,NA(),'5.4 Water and waste'!AB128)</f>
        <v>#N/A</v>
      </c>
      <c r="S128" s="55" t="e">
        <f>IF('4.1 Network size and usage'!S128=0,NA(),'5.4 Water and waste'!AC128)</f>
        <v>#N/A</v>
      </c>
      <c r="T128" s="54" t="e">
        <f>IF('4.1 Network size and usage'!T128/'Historical population and GDP'!$K125=0,NA(),'4.1 Network size and usage'!T128/'Historical population and GDP'!$K125*1000)</f>
        <v>#N/A</v>
      </c>
      <c r="U128" s="54" t="e">
        <f>IF('4.1 Network size and usage'!U128/'Historical population and GDP'!$K125=0,NA(),'4.1 Network size and usage'!U128/'Historical population and GDP'!$K125*1000)</f>
        <v>#N/A</v>
      </c>
      <c r="V128" s="54" t="e">
        <f>IF('4.1 Network size and usage'!V128/'Historical population and GDP'!$K125=0,NA(),'4.1 Network size and usage'!V128/'Historical population and GDP'!$K125*1000)</f>
        <v>#N/A</v>
      </c>
      <c r="W128" s="54">
        <f>IF('4.1 Network size and usage'!W128/'Historical population and GDP'!$K125=0,NA(),'4.1 Network size and usage'!W128/'Historical population and GDP'!$K125*1000)</f>
        <v>0.29322073657049025</v>
      </c>
      <c r="X128" s="54">
        <f>IF('4.1 Network size and usage'!X128/'Historical population and GDP'!$K125=0,NA(),'4.1 Network size and usage'!X128/'Historical population and GDP'!$K125*1000)</f>
        <v>430.74126202205019</v>
      </c>
      <c r="Y128" s="54">
        <f>IF('4.1 Network size and usage'!Y128/'Historical population and GDP'!$K125=0,NA(),'4.1 Network size and usage'!Y128/'Historical population and GDP'!$K125*1000)</f>
        <v>15.863241848463522</v>
      </c>
      <c r="Z128" s="54" t="e">
        <f>IF('4.1 Network size and usage'!Z128/'Historical population and GDP'!$K125=0,NA(),'4.1 Network size and usage'!Z128/'Historical population and GDP'!$K125*1000)</f>
        <v>#N/A</v>
      </c>
      <c r="AA128" s="54" t="e">
        <f>IF('4.1 Network size and usage'!AA128/'Historical population and GDP'!$K125=0,NA(),'4.1 Network size and usage'!AA128/'Historical population and GDP'!$K125*1000)</f>
        <v>#N/A</v>
      </c>
      <c r="AB128" s="54" t="e">
        <f>IF('4.1 Network size and usage'!AB128/'Historical population and GDP'!$K125=0,NA(),'4.1 Network size and usage'!AB128/'Historical population and GDP'!$K125*1000)</f>
        <v>#N/A</v>
      </c>
      <c r="AC128" s="54" t="e">
        <f>IF('4.1 Network size and usage'!AC128/'Historical population and GDP'!$K125=0,NA(),'4.1 Network size and usage'!AC128/'Historical population and GDP'!$K125*1000)</f>
        <v>#N/A</v>
      </c>
      <c r="AD128" s="54">
        <f>IF('4.1 Network size and usage'!AD128/'Historical population and GDP'!$K125=0,NA(),'4.1 Network size and usage'!AD128/'Historical population and GDP'!$K125*1000)</f>
        <v>4.2483286418015487</v>
      </c>
      <c r="AE128" s="54">
        <f>IF('4.1 Network size and usage'!AE128/'Historical population and GDP'!$K125=0,NA(),'4.1 Network size and usage'!AE128/'Historical population and GDP'!$K125*1000)</f>
        <v>6.133298146844945</v>
      </c>
      <c r="AF128" s="54" t="e">
        <f>IF('4.1 Network size and usage'!AF128/'Historical population and GDP'!$K125=0,NA(),'4.1 Network size and usage'!AF128/'Historical population and GDP'!$K125*1000)</f>
        <v>#N/A</v>
      </c>
      <c r="AG128" s="54">
        <f>IF('4.1 Network size and usage'!AG128/'Historical population and GDP'!$K125=0,NA(),'4.1 Network size and usage'!AG128/'Historical population and GDP'!$K125*1000)</f>
        <v>6.4208010790523113</v>
      </c>
      <c r="AH128" s="54" t="e">
        <f>IF('4.1 Network size and usage'!AH128/'Historical population and GDP'!$K125=0,NA(),'4.1 Network size and usage'!AH128/'Historical population and GDP'!$K125*1000)</f>
        <v>#N/A</v>
      </c>
      <c r="AI128" s="54" t="e">
        <f>IF('4.1 Network size and usage'!AI128/'Historical population and GDP'!$K125=0,NA(),'4.1 Network size and usage'!AI128/'Historical population and GDP'!$K125*1000)</f>
        <v>#N/A</v>
      </c>
      <c r="AJ128" s="54" t="e">
        <f>IF('4.1 Network size and usage'!AJ128/'Historical population and GDP'!$K125=0,NA(),'4.1 Network size and usage'!AJ128/'Historical population and GDP'!$K125*1000)</f>
        <v>#N/A</v>
      </c>
      <c r="AK128" s="54">
        <f>IF('4.1 Network size and usage'!AK128/'Historical population and GDP'!$K125=0,NA(),'4.1 Network size and usage'!AK128/'Historical population and GDP'!$K125*1000)</f>
        <v>123.27762139338493</v>
      </c>
      <c r="AL128" s="54">
        <f>IF('4.1 Network size and usage'!AL128/'Historical population and GDP'!$K125=0,NA(),'4.1 Network size and usage'!AL128/'Historical population and GDP'!$K125*1000)</f>
        <v>67.486511846117764</v>
      </c>
      <c r="AM128" s="54">
        <f>IF('4.1 Network size and usage'!AM128/'Historical population and GDP'!$K125=0,NA(),'4.1 Network size and usage'!AM128/'Historical population and GDP'!$K125*1000)</f>
        <v>29.184553131597468</v>
      </c>
      <c r="AN128" s="54">
        <f>IF('4.1 Network size and usage'!AN128/'Historical population and GDP'!$K125=0,NA(),'4.1 Network size and usage'!AN128/'Historical population and GDP'!$K125*1000)</f>
        <v>41.477832512315274</v>
      </c>
      <c r="AO128" s="50">
        <f>IF('4.1 Network size and usage'!AO128/'Historical population and GDP'!$K125=0,NA(),'4.1 Network size and usage'!AO128/'Historical population and GDP'!$K125*1000)</f>
        <v>0.68672296504808816</v>
      </c>
      <c r="AP128" s="50">
        <f>IF('4.1 Network size and usage'!AP128/'Historical population and GDP'!$K125=0,NA(),'4.1 Network size and usage'!AP128/'Historical population and GDP'!$K125*1000)</f>
        <v>0.11699507389162563</v>
      </c>
      <c r="AQ128" s="50">
        <f>IF('4.1 Network size and usage'!AQ128/'Historical population and GDP'!$K125=0,NA(),'4.1 Network size and usage'!AQ128/'Historical population and GDP'!$K125*1000)</f>
        <v>0.80371803893971383</v>
      </c>
      <c r="AR128" s="54">
        <f>IF('4.1 Network size and usage'!AR128/'Historical population and GDP'!$K125=0,NA(),'4.1 Network size and usage'!AR128/'Historical population and GDP'!$K125*1000)</f>
        <v>19.851043865822191</v>
      </c>
      <c r="AS128" s="54" t="e">
        <f>IF('4.1 Network size and usage'!AS128/'Historical population and GDP'!$K125=0,NA(),'4.1 Network size and usage'!AS128/'Historical population and GDP'!$K125*1000)</f>
        <v>#N/A</v>
      </c>
      <c r="AT128" s="54">
        <f>IF('4.1 Network size and usage'!AT128/'Historical population and GDP'!$K125=0,NA(),'4.1 Network size and usage'!AT128/'Historical population and GDP'!$K125*1000)</f>
        <v>1.1515755727578387</v>
      </c>
      <c r="AU128" s="54" t="e">
        <f>IF('4.1 Network size and usage'!AU128/'Historical population and GDP'!$K125=0,NA(),'4.1 Network size and usage'!AU128/'Historical population and GDP'!$K125*1000)</f>
        <v>#N/A</v>
      </c>
      <c r="AV128" s="54" t="e">
        <f>IF('4.1 Network size and usage'!AV128/'Historical population and GDP'!$K125=0,NA(),'4.1 Network size and usage'!AV128/'Historical population and GDP'!$K125*1000)</f>
        <v>#N/A</v>
      </c>
      <c r="AX128" s="3"/>
    </row>
    <row r="129" spans="1:50">
      <c r="A129" s="4">
        <f t="shared" si="1"/>
        <v>1991</v>
      </c>
      <c r="B129" s="54">
        <f>IF('4.1 Network size and usage'!B129/'Historical population and GDP'!$K126=0,NA(),'4.1 Network size and usage'!B129/'Historical population and GDP'!$K126*1000)</f>
        <v>15.270620022753128</v>
      </c>
      <c r="C129" s="54">
        <f>IF('4.1 Network size and usage'!C129/'Historical population and GDP'!$K126=0,NA(),'4.1 Network size and usage'!C129/'Historical population and GDP'!$K126*1000)</f>
        <v>11.168998862343571</v>
      </c>
      <c r="D129" s="54" t="e">
        <f>IF('4.1 Network size and usage'!D129/'Historical population and GDP'!$K126=0,NA(),'4.1 Network size and usage'!D129/'Historical population and GDP'!$K126*1000)</f>
        <v>#N/A</v>
      </c>
      <c r="E129" s="54" t="e">
        <f>IF('4.1 Network size and usage'!E129/'Historical population and GDP'!$K126=0,NA(),'4.1 Network size and usage'!E129/'Historical population and GDP'!$K126*1000)</f>
        <v>#N/A</v>
      </c>
      <c r="F129" s="54" t="e">
        <f>IF('4.1 Network size and usage'!F129/'Historical population and GDP'!$K126=0,NA(),'4.1 Network size and usage'!F129/'Historical population and GDP'!$K126*1000)</f>
        <v>#N/A</v>
      </c>
      <c r="G129" s="54">
        <f>IF('4.1 Network size and usage'!G129/'Historical population and GDP'!$K126=0,NA(),'4.1 Network size and usage'!G129/'Historical population and GDP'!$K126*1000)</f>
        <v>3.1547155858930598</v>
      </c>
      <c r="H129" s="56">
        <f>IF('4.1 Network size and usage'!H129/'Historical population and GDP'!$K126=0,NA(),'4.1 Network size and usage'!H129/'Historical population and GDP'!$K126*1000)</f>
        <v>3.6841107318923018E-2</v>
      </c>
      <c r="I129" s="54">
        <f>IF('4.1 Network size and usage'!I129/'Historical population and GDP'!$K126=0,NA(),'4.1 Network size and usage'!I129/'Historical population and GDP'!$K126*1000)</f>
        <v>668.16524459613197</v>
      </c>
      <c r="J129" s="5">
        <f>IF('4.1 Network size and usage'!J129/'Historical population and GDP'!$K126=0,NA(),'4.1 Network size and usage'!J129/'Historical population and GDP'!$K126*1000000000)</f>
        <v>8077.3606370875987</v>
      </c>
      <c r="K129" s="5">
        <f>IF('4.1 Network size and usage'!K129/'Historical population and GDP'!$K126=0,NA(),'4.1 Network size and usage'!K129/'Historical population and GDP'!$K126*1000000)</f>
        <v>831.97108794381813</v>
      </c>
      <c r="L129" s="54" t="e">
        <f>IF('4.1 Network size and usage'!L129/'Historical population and GDP'!$K126=0,NA(),'4.1 Network size and usage'!L129/'Historical population and GDP'!$K126*1000)</f>
        <v>#N/A</v>
      </c>
      <c r="M129" s="54" t="e">
        <f>IF('4.1 Network size and usage'!M129/'Historical population and GDP'!$K126=0,NA(),'4.1 Network size and usage'!M129/'Historical population and GDP'!$K126*1000)</f>
        <v>#N/A</v>
      </c>
      <c r="N129" s="54" t="e">
        <f>IF('4.1 Network size and usage'!N129/'Historical population and GDP'!$K126=0,NA(),'4.1 Network size and usage'!N129/'Historical population and GDP'!$K126*1000)</f>
        <v>#N/A</v>
      </c>
      <c r="O129" s="54">
        <f>IF('4.1 Network size and usage'!O129/'Historical population and GDP'!$K126=0,NA(),'4.1 Network size and usage'!O129/'Historical population and GDP'!$K126*1000)</f>
        <v>2.2095664391353815</v>
      </c>
      <c r="P129" s="54" t="e">
        <f>IF('4.1 Network size and usage'!P129/'Historical population and GDP'!$K126=0,NA(),'4.1 Network size and usage'!P129/'Historical population and GDP'!$K126*1000)</f>
        <v>#N/A</v>
      </c>
      <c r="Q129" s="54" t="e">
        <f>IF('4.1 Network size and usage'!Q129/'Historical population and GDP'!$K126=0,NA(),'4.1 Network size and usage'!Q129/'Historical population and GDP'!$K126*1000)</f>
        <v>#N/A</v>
      </c>
      <c r="R129" s="55" t="e">
        <f>IF('4.1 Network size and usage'!R129=0,NA(),'5.4 Water and waste'!AB129)</f>
        <v>#N/A</v>
      </c>
      <c r="S129" s="55" t="e">
        <f>IF('4.1 Network size and usage'!S129=0,NA(),'5.4 Water and waste'!AC129)</f>
        <v>#N/A</v>
      </c>
      <c r="T129" s="54" t="e">
        <f>IF('4.1 Network size and usage'!T129/'Historical population and GDP'!$K126=0,NA(),'4.1 Network size and usage'!T129/'Historical population and GDP'!$K126*1000)</f>
        <v>#N/A</v>
      </c>
      <c r="U129" s="54" t="e">
        <f>IF('4.1 Network size and usage'!U129/'Historical population and GDP'!$K126=0,NA(),'4.1 Network size and usage'!U129/'Historical population and GDP'!$K126*1000)</f>
        <v>#N/A</v>
      </c>
      <c r="V129" s="54" t="e">
        <f>IF('4.1 Network size and usage'!V129/'Historical population and GDP'!$K126=0,NA(),'4.1 Network size and usage'!V129/'Historical population and GDP'!$K126*1000)</f>
        <v>#N/A</v>
      </c>
      <c r="W129" s="54" t="e">
        <f>IF('4.1 Network size and usage'!W129/'Historical population and GDP'!$K126=0,NA(),'4.1 Network size and usage'!W129/'Historical population and GDP'!$K126*1000)</f>
        <v>#N/A</v>
      </c>
      <c r="X129" s="54">
        <f>IF('4.1 Network size and usage'!X129/'Historical population and GDP'!$K126=0,NA(),'4.1 Network size and usage'!X129/'Historical population and GDP'!$K126*1000)</f>
        <v>424.63026166097842</v>
      </c>
      <c r="Y129" s="54">
        <f>IF('4.1 Network size and usage'!Y129/'Historical population and GDP'!$K126=0,NA(),'4.1 Network size and usage'!Y129/'Historical population and GDP'!$K126*1000)</f>
        <v>20.563139931740611</v>
      </c>
      <c r="Z129" s="54" t="e">
        <f>IF('4.1 Network size and usage'!Z129/'Historical population and GDP'!$K126=0,NA(),'4.1 Network size and usage'!Z129/'Historical population and GDP'!$K126*1000)</f>
        <v>#N/A</v>
      </c>
      <c r="AA129" s="54" t="e">
        <f>IF('4.1 Network size and usage'!AA129/'Historical population and GDP'!$K126=0,NA(),'4.1 Network size and usage'!AA129/'Historical population and GDP'!$K126*1000)</f>
        <v>#N/A</v>
      </c>
      <c r="AB129" s="54" t="e">
        <f>IF('4.1 Network size and usage'!AB129/'Historical population and GDP'!$K126=0,NA(),'4.1 Network size and usage'!AB129/'Historical population and GDP'!$K126*1000)</f>
        <v>#N/A</v>
      </c>
      <c r="AC129" s="54" t="e">
        <f>IF('4.1 Network size and usage'!AC129/'Historical population and GDP'!$K126=0,NA(),'4.1 Network size and usage'!AC129/'Historical population and GDP'!$K126*1000)</f>
        <v>#N/A</v>
      </c>
      <c r="AD129" s="54">
        <f>IF('4.1 Network size and usage'!AD129/'Historical population and GDP'!$K126=0,NA(),'4.1 Network size and usage'!AD129/'Historical population and GDP'!$K126*1000)</f>
        <v>3.8179749715585891</v>
      </c>
      <c r="AE129" s="54">
        <f>IF('4.1 Network size and usage'!AE129/'Historical population and GDP'!$K126=0,NA(),'4.1 Network size and usage'!AE129/'Historical population and GDP'!$K126*1000)</f>
        <v>5.4883390216154728</v>
      </c>
      <c r="AF129" s="54" t="e">
        <f>IF('4.1 Network size and usage'!AF129/'Historical population and GDP'!$K126=0,NA(),'4.1 Network size and usage'!AF129/'Historical population and GDP'!$K126*1000)</f>
        <v>#N/A</v>
      </c>
      <c r="AG129" s="54">
        <f>IF('4.1 Network size and usage'!AG129/'Historical population and GDP'!$K126=0,NA(),'4.1 Network size and usage'!AG129/'Historical population and GDP'!$K126*1000)</f>
        <v>5.7983503981797497</v>
      </c>
      <c r="AH129" s="54" t="e">
        <f>IF('4.1 Network size and usage'!AH129/'Historical population and GDP'!$K126=0,NA(),'4.1 Network size and usage'!AH129/'Historical population and GDP'!$K126*1000)</f>
        <v>#N/A</v>
      </c>
      <c r="AI129" s="54" t="e">
        <f>IF('4.1 Network size and usage'!AI129/'Historical population and GDP'!$K126=0,NA(),'4.1 Network size and usage'!AI129/'Historical population and GDP'!$K126*1000)</f>
        <v>#N/A</v>
      </c>
      <c r="AJ129" s="54" t="e">
        <f>IF('4.1 Network size and usage'!AJ129/'Historical population and GDP'!$K126=0,NA(),'4.1 Network size and usage'!AJ129/'Historical population and GDP'!$K126*1000)</f>
        <v>#N/A</v>
      </c>
      <c r="AK129" s="54">
        <f>IF('4.1 Network size and usage'!AK129/'Historical population and GDP'!$K126=0,NA(),'4.1 Network size and usage'!AK129/'Historical population and GDP'!$K126*1000)</f>
        <v>118.34015927189989</v>
      </c>
      <c r="AL129" s="54">
        <f>IF('4.1 Network size and usage'!AL129/'Historical population and GDP'!$K126=0,NA(),'4.1 Network size and usage'!AL129/'Historical population and GDP'!$K126*1000)</f>
        <v>65.042377701934015</v>
      </c>
      <c r="AM129" s="54">
        <f>IF('4.1 Network size and usage'!AM129/'Historical population and GDP'!$K126=0,NA(),'4.1 Network size and usage'!AM129/'Historical population and GDP'!$K126*1000)</f>
        <v>33.377986348122867</v>
      </c>
      <c r="AN129" s="54">
        <f>IF('4.1 Network size and usage'!AN129/'Historical population and GDP'!$K126=0,NA(),'4.1 Network size and usage'!AN129/'Historical population and GDP'!$K126*1000)</f>
        <v>46.96103526734926</v>
      </c>
      <c r="AO129" s="50">
        <f>IF('4.1 Network size and usage'!AO129/'Historical population and GDP'!$K126=0,NA(),'4.1 Network size and usage'!AO129/'Historical population and GDP'!$K126*1000)</f>
        <v>0.66581342434584756</v>
      </c>
      <c r="AP129" s="50">
        <f>IF('4.1 Network size and usage'!AP129/'Historical population and GDP'!$K126=0,NA(),'4.1 Network size and usage'!AP129/'Historical population and GDP'!$K126*1000)</f>
        <v>9.5278725824800917E-2</v>
      </c>
      <c r="AQ129" s="50">
        <f>IF('4.1 Network size and usage'!AQ129/'Historical population and GDP'!$K126=0,NA(),'4.1 Network size and usage'!AQ129/'Historical population and GDP'!$K126*1000)</f>
        <v>0.76109215017064846</v>
      </c>
      <c r="AR129" s="54">
        <f>IF('4.1 Network size and usage'!AR129/'Historical population and GDP'!$K126=0,NA(),'4.1 Network size and usage'!AR129/'Historical population and GDP'!$K126*1000)</f>
        <v>19.880546075085327</v>
      </c>
      <c r="AS129" s="54" t="e">
        <f>IF('4.1 Network size and usage'!AS129/'Historical population and GDP'!$K126=0,NA(),'4.1 Network size and usage'!AS129/'Historical population and GDP'!$K126*1000)</f>
        <v>#N/A</v>
      </c>
      <c r="AT129" s="54">
        <f>IF('4.1 Network size and usage'!AT129/'Historical population and GDP'!$K126=0,NA(),'4.1 Network size and usage'!AT129/'Historical population and GDP'!$K126*1000)</f>
        <v>1.2036405005688282</v>
      </c>
      <c r="AU129" s="54">
        <f>IF('4.1 Network size and usage'!AU129/'Historical population and GDP'!$K126=0,NA(),'4.1 Network size and usage'!AU129/'Historical population and GDP'!$K126*1000)</f>
        <v>0.11689419795221843</v>
      </c>
      <c r="AV129" s="54">
        <f>IF('4.1 Network size and usage'!AV129/'Historical population and GDP'!$K126=0,NA(),'4.1 Network size and usage'!AV129/'Historical population and GDP'!$K126*1000)</f>
        <v>1.0867463026166098</v>
      </c>
      <c r="AX129" s="3"/>
    </row>
    <row r="130" spans="1:50">
      <c r="A130" s="4">
        <f t="shared" si="1"/>
        <v>1992</v>
      </c>
      <c r="B130" s="54">
        <f>IF('4.1 Network size and usage'!B130/'Historical population and GDP'!$K127=0,NA(),'4.1 Network size and usage'!B130/'Historical population and GDP'!$K127*1000)</f>
        <v>15.289876696131975</v>
      </c>
      <c r="C130" s="54">
        <f>IF('4.1 Network size and usage'!C130/'Historical population and GDP'!$K127=0,NA(),'4.1 Network size and usage'!C130/'Historical population and GDP'!$K127*1000)</f>
        <v>10.979871628849725</v>
      </c>
      <c r="D130" s="54" t="e">
        <f>IF('4.1 Network size and usage'!D130/'Historical population and GDP'!$K127=0,NA(),'4.1 Network size and usage'!D130/'Historical population and GDP'!$K127*1000)</f>
        <v>#N/A</v>
      </c>
      <c r="E130" s="54" t="e">
        <f>IF('4.1 Network size and usage'!E130/'Historical population and GDP'!$K127=0,NA(),'4.1 Network size and usage'!E130/'Historical population and GDP'!$K127*1000)</f>
        <v>#N/A</v>
      </c>
      <c r="F130" s="54" t="e">
        <f>IF('4.1 Network size and usage'!F130/'Historical population and GDP'!$K127=0,NA(),'4.1 Network size and usage'!F130/'Historical population and GDP'!$K127*1000)</f>
        <v>#N/A</v>
      </c>
      <c r="G130" s="54">
        <f>IF('4.1 Network size and usage'!G130/'Historical population and GDP'!$K127=0,NA(),'4.1 Network size and usage'!G130/'Historical population and GDP'!$K127*1000)</f>
        <v>3.0618546253026291</v>
      </c>
      <c r="H130" s="56">
        <f>IF('4.1 Network size and usage'!H130/'Historical population and GDP'!$K127=0,NA(),'4.1 Network size and usage'!H130/'Historical population and GDP'!$K127*1000)</f>
        <v>3.7009928119662937E-2</v>
      </c>
      <c r="I130" s="54">
        <f>IF('4.1 Network size and usage'!I130/'Historical population and GDP'!$K127=0,NA(),'4.1 Network size and usage'!I130/'Historical population and GDP'!$K127*1000)</f>
        <v>662.08772028601993</v>
      </c>
      <c r="J130" s="5">
        <f>IF('4.1 Network size and usage'!J130/'Historical population and GDP'!$K127=0,NA(),'4.1 Network size and usage'!J130/'Historical population and GDP'!$K127*1000000000)</f>
        <v>8135.8031642362466</v>
      </c>
      <c r="K130" s="5">
        <f>IF('4.1 Network size and usage'!K130/'Historical population and GDP'!$K127=0,NA(),'4.1 Network size and usage'!K130/'Historical population and GDP'!$K127*1000000)</f>
        <v>867.79974006619022</v>
      </c>
      <c r="L130" s="54" t="e">
        <f>IF('4.1 Network size and usage'!L130/'Historical population and GDP'!$K127=0,NA(),'4.1 Network size and usage'!L130/'Historical population and GDP'!$K127*1000)</f>
        <v>#N/A</v>
      </c>
      <c r="M130" s="54" t="e">
        <f>IF('4.1 Network size and usage'!M130/'Historical population and GDP'!$K127=0,NA(),'4.1 Network size and usage'!M130/'Historical population and GDP'!$K127*1000)</f>
        <v>#N/A</v>
      </c>
      <c r="N130" s="54" t="e">
        <f>IF('4.1 Network size and usage'!N130/'Historical population and GDP'!$K127=0,NA(),'4.1 Network size and usage'!N130/'Historical population and GDP'!$K127*1000)</f>
        <v>#N/A</v>
      </c>
      <c r="O130" s="54">
        <f>IF('4.1 Network size and usage'!O130/'Historical population and GDP'!$K127=0,NA(),'4.1 Network size and usage'!O130/'Historical population and GDP'!$K127*1000)</f>
        <v>2.2411251168290076</v>
      </c>
      <c r="P130" s="54" t="e">
        <f>IF('4.1 Network size and usage'!P130/'Historical population and GDP'!$K127=0,NA(),'4.1 Network size and usage'!P130/'Historical population and GDP'!$K127*1000)</f>
        <v>#N/A</v>
      </c>
      <c r="Q130" s="54" t="e">
        <f>IF('4.1 Network size and usage'!Q130/'Historical population and GDP'!$K127=0,NA(),'4.1 Network size and usage'!Q130/'Historical population and GDP'!$K127*1000)</f>
        <v>#N/A</v>
      </c>
      <c r="R130" s="55" t="e">
        <f>IF('4.1 Network size and usage'!R130=0,NA(),'5.4 Water and waste'!AB130)</f>
        <v>#N/A</v>
      </c>
      <c r="S130" s="55" t="e">
        <f>IF('4.1 Network size and usage'!S130=0,NA(),'5.4 Water and waste'!AC130)</f>
        <v>#N/A</v>
      </c>
      <c r="T130" s="54" t="e">
        <f>IF('4.1 Network size and usage'!T130/'Historical population and GDP'!$K127=0,NA(),'4.1 Network size and usage'!T130/'Historical population and GDP'!$K127*1000)</f>
        <v>#N/A</v>
      </c>
      <c r="U130" s="54" t="e">
        <f>IF('4.1 Network size and usage'!U130/'Historical population and GDP'!$K127=0,NA(),'4.1 Network size and usage'!U130/'Historical population and GDP'!$K127*1000)</f>
        <v>#N/A</v>
      </c>
      <c r="V130" s="54" t="e">
        <f>IF('4.1 Network size and usage'!V130/'Historical population and GDP'!$K127=0,NA(),'4.1 Network size and usage'!V130/'Historical population and GDP'!$K127*1000)</f>
        <v>#N/A</v>
      </c>
      <c r="W130" s="54" t="e">
        <f>IF('4.1 Network size and usage'!W130/'Historical population and GDP'!$K127=0,NA(),'4.1 Network size and usage'!W130/'Historical population and GDP'!$K127*1000)</f>
        <v>#N/A</v>
      </c>
      <c r="X130" s="54">
        <f>IF('4.1 Network size and usage'!X130/'Historical population and GDP'!$K127=0,NA(),'4.1 Network size and usage'!X130/'Historical population and GDP'!$K127*1000)</f>
        <v>431.84505376949494</v>
      </c>
      <c r="Y130" s="54">
        <f>IF('4.1 Network size and usage'!Y130/'Historical population and GDP'!$K127=0,NA(),'4.1 Network size and usage'!Y130/'Historical population and GDP'!$K127*1000)</f>
        <v>28.207871178424639</v>
      </c>
      <c r="Z130" s="54" t="e">
        <f>IF('4.1 Network size and usage'!Z130/'Historical population and GDP'!$K127=0,NA(),'4.1 Network size and usage'!Z130/'Historical population and GDP'!$K127*1000)</f>
        <v>#N/A</v>
      </c>
      <c r="AA130" s="54" t="e">
        <f>IF('4.1 Network size and usage'!AA130/'Historical population and GDP'!$K127=0,NA(),'4.1 Network size and usage'!AA130/'Historical population and GDP'!$K127*1000)</f>
        <v>#N/A</v>
      </c>
      <c r="AB130" s="54" t="e">
        <f>IF('4.1 Network size and usage'!AB130/'Historical population and GDP'!$K127=0,NA(),'4.1 Network size and usage'!AB130/'Historical population and GDP'!$K127*1000)</f>
        <v>#N/A</v>
      </c>
      <c r="AC130" s="54" t="e">
        <f>IF('4.1 Network size and usage'!AC130/'Historical population and GDP'!$K127=0,NA(),'4.1 Network size and usage'!AC130/'Historical population and GDP'!$K127*1000)</f>
        <v>#N/A</v>
      </c>
      <c r="AD130" s="54">
        <f>IF('4.1 Network size and usage'!AD130/'Historical population and GDP'!$K127=0,NA(),'4.1 Network size and usage'!AD130/'Historical population and GDP'!$K127*1000)</f>
        <v>4.30775294183886</v>
      </c>
      <c r="AE130" s="54">
        <f>IF('4.1 Network size and usage'!AE130/'Historical population and GDP'!$K127=0,NA(),'4.1 Network size and usage'!AE130/'Historical population and GDP'!$K127*1000)</f>
        <v>5.2989696526096504</v>
      </c>
      <c r="AF130" s="54" t="e">
        <f>IF('4.1 Network size and usage'!AF130/'Historical population and GDP'!$K127=0,NA(),'4.1 Network size and usage'!AF130/'Historical population and GDP'!$K127*1000)</f>
        <v>#N/A</v>
      </c>
      <c r="AG130" s="54">
        <f>IF('4.1 Network size and usage'!AG130/'Historical population and GDP'!$K127=0,NA(),'4.1 Network size and usage'!AG130/'Historical population and GDP'!$K127*1000)</f>
        <v>6.320308541185744</v>
      </c>
      <c r="AH130" s="54" t="e">
        <f>IF('4.1 Network size and usage'!AH130/'Historical population and GDP'!$K127=0,NA(),'4.1 Network size and usage'!AH130/'Historical population and GDP'!$K127*1000)</f>
        <v>#N/A</v>
      </c>
      <c r="AI130" s="54" t="e">
        <f>IF('4.1 Network size and usage'!AI130/'Historical population and GDP'!$K127=0,NA(),'4.1 Network size and usage'!AI130/'Historical population and GDP'!$K127*1000)</f>
        <v>#N/A</v>
      </c>
      <c r="AJ130" s="54" t="e">
        <f>IF('4.1 Network size and usage'!AJ130/'Historical population and GDP'!$K127=0,NA(),'4.1 Network size and usage'!AJ130/'Historical population and GDP'!$K127*1000)</f>
        <v>#N/A</v>
      </c>
      <c r="AK130" s="54">
        <f>IF('4.1 Network size and usage'!AK130/'Historical population and GDP'!$K127=0,NA(),'4.1 Network size and usage'!AK130/'Historical population and GDP'!$K127*1000)</f>
        <v>117.50492652440741</v>
      </c>
      <c r="AL130" s="54">
        <f>IF('4.1 Network size and usage'!AL130/'Historical population and GDP'!$K127=0,NA(),'4.1 Network size and usage'!AL130/'Historical population and GDP'!$K127*1000)</f>
        <v>64.160801756657847</v>
      </c>
      <c r="AM130" s="54">
        <f>IF('4.1 Network size and usage'!AM130/'Historical population and GDP'!$K127=0,NA(),'4.1 Network size and usage'!AM130/'Historical population and GDP'!$K127*1000)</f>
        <v>37.260289398119475</v>
      </c>
      <c r="AN130" s="54">
        <f>IF('4.1 Network size and usage'!AN130/'Historical population and GDP'!$K127=0,NA(),'4.1 Network size and usage'!AN130/'Historical population and GDP'!$K127*1000)</f>
        <v>50.98952761668825</v>
      </c>
      <c r="AO130" s="50">
        <f>IF('4.1 Network size and usage'!AO130/'Historical population and GDP'!$K127=0,NA(),'4.1 Network size and usage'!AO130/'Historical population and GDP'!$K127*1000)</f>
        <v>0.65846517651033165</v>
      </c>
      <c r="AP130" s="50">
        <f>IF('4.1 Network size and usage'!AP130/'Historical population and GDP'!$K127=0,NA(),'4.1 Network size and usage'!AP130/'Historical population and GDP'!$K127*1000)</f>
        <v>9.543381566353247E-2</v>
      </c>
      <c r="AQ130" s="50">
        <f>IF('4.1 Network size and usage'!AQ130/'Historical population and GDP'!$K127=0,NA(),'4.1 Network size and usage'!AQ130/'Historical population and GDP'!$K127*1000)</f>
        <v>0.75389899217386402</v>
      </c>
      <c r="AR130" s="54">
        <f>IF('4.1 Network size and usage'!AR130/'Historical population and GDP'!$K127=0,NA(),'4.1 Network size and usage'!AR130/'Historical population and GDP'!$K127*1000)</f>
        <v>19.734249197680313</v>
      </c>
      <c r="AS130" s="54" t="e">
        <f>IF('4.1 Network size and usage'!AS130/'Historical population and GDP'!$K127=0,NA(),'4.1 Network size and usage'!AS130/'Historical population and GDP'!$K127*1000)</f>
        <v>#N/A</v>
      </c>
      <c r="AT130" s="54">
        <f>IF('4.1 Network size and usage'!AT130/'Historical population and GDP'!$K127=0,NA(),'4.1 Network size and usage'!AT130/'Historical population and GDP'!$K127*1000)</f>
        <v>1.1957378525983897</v>
      </c>
      <c r="AU130" s="54">
        <f>IF('4.1 Network size and usage'!AU130/'Historical population and GDP'!$K127=0,NA(),'4.1 Network size and usage'!AU130/'Historical population and GDP'!$K127*1000)</f>
        <v>0.12823039243285853</v>
      </c>
      <c r="AV130" s="54">
        <f>IF('4.1 Network size and usage'!AV130/'Historical population and GDP'!$K127=0,NA(),'4.1 Network size and usage'!AV130/'Historical population and GDP'!$K127*1000)</f>
        <v>1.0675074601655312</v>
      </c>
      <c r="AX130" s="3"/>
    </row>
    <row r="131" spans="1:50">
      <c r="A131" s="4">
        <f t="shared" si="1"/>
        <v>1993</v>
      </c>
      <c r="B131" s="54">
        <f>IF('4.1 Network size and usage'!B131/'Historical population and GDP'!$K128=0,NA(),'4.1 Network size and usage'!B131/'Historical population and GDP'!$K128*1000)</f>
        <v>15.169520262382568</v>
      </c>
      <c r="C131" s="54">
        <f>IF('4.1 Network size and usage'!C131/'Historical population and GDP'!$K128=0,NA(),'4.1 Network size and usage'!C131/'Historical population and GDP'!$K128*1000)</f>
        <v>10.486686308299516</v>
      </c>
      <c r="D131" s="54" t="e">
        <f>IF('4.1 Network size and usage'!D131/'Historical population and GDP'!$K128=0,NA(),'4.1 Network size and usage'!D131/'Historical population and GDP'!$K128*1000)</f>
        <v>#N/A</v>
      </c>
      <c r="E131" s="54" t="e">
        <f>IF('4.1 Network size and usage'!E131/'Historical population and GDP'!$K128=0,NA(),'4.1 Network size and usage'!E131/'Historical population and GDP'!$K128*1000)</f>
        <v>#N/A</v>
      </c>
      <c r="F131" s="54" t="e">
        <f>IF('4.1 Network size and usage'!F131/'Historical population and GDP'!$K128=0,NA(),'4.1 Network size and usage'!F131/'Historical population and GDP'!$K128*1000)</f>
        <v>#N/A</v>
      </c>
      <c r="G131" s="54">
        <f>IF('4.1 Network size and usage'!G131/'Historical population and GDP'!$K128=0,NA(),'4.1 Network size and usage'!G131/'Historical population and GDP'!$K128*1000)</f>
        <v>2.9631052309744845</v>
      </c>
      <c r="H131" s="56">
        <f>IF('4.1 Network size and usage'!H131/'Historical population and GDP'!$K128=0,NA(),'4.1 Network size and usage'!H131/'Historical population and GDP'!$K128*1000)</f>
        <v>3.707821446439491E-2</v>
      </c>
      <c r="I131" s="54">
        <f>IF('4.1 Network size and usage'!I131/'Historical population and GDP'!$K128=0,NA(),'4.1 Network size and usage'!I131/'Historical population and GDP'!$K128*1000)</f>
        <v>661.35332703318693</v>
      </c>
      <c r="J131" s="5">
        <f>IF('4.1 Network size and usage'!J131/'Historical population and GDP'!$K128=0,NA(),'4.1 Network size and usage'!J131/'Historical population and GDP'!$K128*1000000000)</f>
        <v>8366.2238034354341</v>
      </c>
      <c r="K131" s="5">
        <f>IF('4.1 Network size and usage'!K131/'Historical population and GDP'!$K128=0,NA(),'4.1 Network size and usage'!K131/'Historical population and GDP'!$K128*1000000)</f>
        <v>890.98993650131274</v>
      </c>
      <c r="L131" s="54" t="e">
        <f>IF('4.1 Network size and usage'!L131/'Historical population and GDP'!$K128=0,NA(),'4.1 Network size and usage'!L131/'Historical population and GDP'!$K128*1000)</f>
        <v>#N/A</v>
      </c>
      <c r="M131" s="54" t="e">
        <f>IF('4.1 Network size and usage'!M131/'Historical population and GDP'!$K128=0,NA(),'4.1 Network size and usage'!M131/'Historical population and GDP'!$K128*1000)</f>
        <v>#N/A</v>
      </c>
      <c r="N131" s="54" t="e">
        <f>IF('4.1 Network size and usage'!N131/'Historical population and GDP'!$K128=0,NA(),'4.1 Network size and usage'!N131/'Historical population and GDP'!$K128*1000)</f>
        <v>#N/A</v>
      </c>
      <c r="O131" s="54">
        <f>IF('4.1 Network size and usage'!O131/'Historical population and GDP'!$K128=0,NA(),'4.1 Network size and usage'!O131/'Historical population and GDP'!$K128*1000)</f>
        <v>2.2127827116571237</v>
      </c>
      <c r="P131" s="54" t="e">
        <f>IF('4.1 Network size and usage'!P131/'Historical population and GDP'!$K128=0,NA(),'4.1 Network size and usage'!P131/'Historical population and GDP'!$K128*1000)</f>
        <v>#N/A</v>
      </c>
      <c r="Q131" s="54" t="e">
        <f>IF('4.1 Network size and usage'!Q131/'Historical population and GDP'!$K128=0,NA(),'4.1 Network size and usage'!Q131/'Historical population and GDP'!$K128*1000)</f>
        <v>#N/A</v>
      </c>
      <c r="R131" s="55" t="e">
        <f>IF('4.1 Network size and usage'!R131=0,NA(),'5.4 Water and waste'!AB131)</f>
        <v>#N/A</v>
      </c>
      <c r="S131" s="55" t="e">
        <f>IF('4.1 Network size and usage'!S131=0,NA(),'5.4 Water and waste'!AC131)</f>
        <v>#N/A</v>
      </c>
      <c r="T131" s="54" t="e">
        <f>IF('4.1 Network size and usage'!T131/'Historical population and GDP'!$K128=0,NA(),'4.1 Network size and usage'!T131/'Historical population and GDP'!$K128*1000)</f>
        <v>#N/A</v>
      </c>
      <c r="U131" s="54" t="e">
        <f>IF('4.1 Network size and usage'!U131/'Historical population and GDP'!$K128=0,NA(),'4.1 Network size and usage'!U131/'Historical population and GDP'!$K128*1000)</f>
        <v>#N/A</v>
      </c>
      <c r="V131" s="54" t="e">
        <f>IF('4.1 Network size and usage'!V131/'Historical population and GDP'!$K128=0,NA(),'4.1 Network size and usage'!V131/'Historical population and GDP'!$K128*1000)</f>
        <v>#N/A</v>
      </c>
      <c r="W131" s="54" t="e">
        <f>IF('4.1 Network size and usage'!W131/'Historical population and GDP'!$K128=0,NA(),'4.1 Network size and usage'!W131/'Historical population and GDP'!$K128*1000)</f>
        <v>#N/A</v>
      </c>
      <c r="X131" s="54">
        <f>IF('4.1 Network size and usage'!X131/'Historical population and GDP'!$K128=0,NA(),'4.1 Network size and usage'!X131/'Historical population and GDP'!$K128*1000)</f>
        <v>442.77058202234696</v>
      </c>
      <c r="Y131" s="54">
        <f>IF('4.1 Network size and usage'!Y131/'Historical population and GDP'!$K128=0,NA(),'4.1 Network size and usage'!Y131/'Historical population and GDP'!$K128*1000)</f>
        <v>39.968869864917444</v>
      </c>
      <c r="Z131" s="54" t="e">
        <f>IF('4.1 Network size and usage'!Z131/'Historical population and GDP'!$K128=0,NA(),'4.1 Network size and usage'!Z131/'Historical population and GDP'!$K128*1000)</f>
        <v>#N/A</v>
      </c>
      <c r="AA131" s="54" t="e">
        <f>IF('4.1 Network size and usage'!AA131/'Historical population and GDP'!$K128=0,NA(),'4.1 Network size and usage'!AA131/'Historical population and GDP'!$K128*1000)</f>
        <v>#N/A</v>
      </c>
      <c r="AB131" s="54" t="e">
        <f>IF('4.1 Network size and usage'!AB131/'Historical population and GDP'!$K128=0,NA(),'4.1 Network size and usage'!AB131/'Historical population and GDP'!$K128*1000)</f>
        <v>#N/A</v>
      </c>
      <c r="AC131" s="54" t="e">
        <f>IF('4.1 Network size and usage'!AC131/'Historical population and GDP'!$K128=0,NA(),'4.1 Network size and usage'!AC131/'Historical population and GDP'!$K128*1000)</f>
        <v>#N/A</v>
      </c>
      <c r="AD131" s="54" t="e">
        <f>IF('4.1 Network size and usage'!AD131/'Historical population and GDP'!$K128=0,NA(),'4.1 Network size and usage'!AD131/'Historical population and GDP'!$K128*1000)</f>
        <v>#N/A</v>
      </c>
      <c r="AE131" s="54">
        <f>IF('4.1 Network size and usage'!AE131/'Historical population and GDP'!$K128=0,NA(),'4.1 Network size and usage'!AE131/'Historical population and GDP'!$K128*1000)</f>
        <v>4.9045249874923567</v>
      </c>
      <c r="AF131" s="54" t="e">
        <f>IF('4.1 Network size and usage'!AF131/'Historical population and GDP'!$K128=0,NA(),'4.1 Network size and usage'!AF131/'Historical population and GDP'!$K128*1000)</f>
        <v>#N/A</v>
      </c>
      <c r="AG131" s="54" t="e">
        <f>IF('4.1 Network size and usage'!AG131/'Historical population and GDP'!$K128=0,NA(),'4.1 Network size and usage'!AG131/'Historical population and GDP'!$K128*1000)</f>
        <v>#N/A</v>
      </c>
      <c r="AH131" s="54" t="e">
        <f>IF('4.1 Network size and usage'!AH131/'Historical population and GDP'!$K128=0,NA(),'4.1 Network size and usage'!AH131/'Historical population and GDP'!$K128*1000)</f>
        <v>#N/A</v>
      </c>
      <c r="AI131" s="54" t="e">
        <f>IF('4.1 Network size and usage'!AI131/'Historical population and GDP'!$K128=0,NA(),'4.1 Network size and usage'!AI131/'Historical population and GDP'!$K128*1000)</f>
        <v>#N/A</v>
      </c>
      <c r="AJ131" s="54" t="e">
        <f>IF('4.1 Network size and usage'!AJ131/'Historical population and GDP'!$K128=0,NA(),'4.1 Network size and usage'!AJ131/'Historical population and GDP'!$K128*1000)</f>
        <v>#N/A</v>
      </c>
      <c r="AK131" s="54">
        <f>IF('4.1 Network size and usage'!AK131/'Historical population and GDP'!$K128=0,NA(),'4.1 Network size and usage'!AK131/'Historical population and GDP'!$K128*1000)</f>
        <v>117.71360275724054</v>
      </c>
      <c r="AL131" s="54">
        <f>IF('4.1 Network size and usage'!AL131/'Historical population and GDP'!$K128=0,NA(),'4.1 Network size and usage'!AL131/'Historical population and GDP'!$K128*1000)</f>
        <v>62.201067318917111</v>
      </c>
      <c r="AM131" s="54">
        <f>IF('4.1 Network size and usage'!AM131/'Historical population and GDP'!$K128=0,NA(),'4.1 Network size and usage'!AM131/'Historical population and GDP'!$K128*1000)</f>
        <v>38.280337984323751</v>
      </c>
      <c r="AN131" s="54">
        <f>IF('4.1 Network size and usage'!AN131/'Historical population and GDP'!$K128=0,NA(),'4.1 Network size and usage'!AN131/'Historical population and GDP'!$K128*1000)</f>
        <v>54.792929012174106</v>
      </c>
      <c r="AO131" s="50">
        <f>IF('4.1 Network size and usage'!AO131/'Historical population and GDP'!$K128=0,NA(),'4.1 Network size and usage'!AO131/'Historical population and GDP'!$K128*1000)</f>
        <v>0.64734004113624999</v>
      </c>
      <c r="AP131" s="50">
        <f>IF('4.1 Network size and usage'!AP131/'Historical population and GDP'!$K128=0,NA(),'4.1 Network size and usage'!AP131/'Historical population and GDP'!$K128*1000)</f>
        <v>9.4224248151648232E-2</v>
      </c>
      <c r="AQ131" s="50">
        <f>IF('4.1 Network size and usage'!AQ131/'Historical population and GDP'!$K128=0,NA(),'4.1 Network size and usage'!AQ131/'Historical population and GDP'!$K128*1000)</f>
        <v>0.74156428928789808</v>
      </c>
      <c r="AR131" s="54">
        <f>IF('4.1 Network size and usage'!AR131/'Historical population and GDP'!$K128=0,NA(),'4.1 Network size and usage'!AR131/'Historical population and GDP'!$K128*1000)</f>
        <v>19.511923953527155</v>
      </c>
      <c r="AS131" s="54" t="e">
        <f>IF('4.1 Network size and usage'!AS131/'Historical population and GDP'!$K128=0,NA(),'4.1 Network size and usage'!AS131/'Historical population and GDP'!$K128*1000)</f>
        <v>#N/A</v>
      </c>
      <c r="AT131" s="54">
        <f>IF('4.1 Network size and usage'!AT131/'Historical population and GDP'!$K128=0,NA(),'4.1 Network size and usage'!AT131/'Historical population and GDP'!$K128*1000)</f>
        <v>1.1848907665795763</v>
      </c>
      <c r="AU131" s="54">
        <f>IF('4.1 Network size and usage'!AU131/'Historical population and GDP'!$K128=0,NA(),'4.1 Network size and usage'!AU131/'Historical population and GDP'!$K128*1000)</f>
        <v>0.1389738173328145</v>
      </c>
      <c r="AV131" s="54">
        <f>IF('4.1 Network size and usage'!AV131/'Historical population and GDP'!$K128=0,NA(),'4.1 Network size and usage'!AV131/'Historical population and GDP'!$K128*1000)</f>
        <v>1.0459169492467619</v>
      </c>
      <c r="AX131" s="3"/>
    </row>
    <row r="132" spans="1:50">
      <c r="A132" s="4">
        <f t="shared" si="1"/>
        <v>1994</v>
      </c>
      <c r="B132" s="54">
        <f>IF('4.1 Network size and usage'!B132/'Historical population and GDP'!$K129=0,NA(),'4.1 Network size and usage'!B132/'Historical population and GDP'!$K129*1000)</f>
        <v>15.112079598717212</v>
      </c>
      <c r="C132" s="54">
        <f>IF('4.1 Network size and usage'!C132/'Historical population and GDP'!$K129=0,NA(),'4.1 Network size and usage'!C132/'Historical population and GDP'!$K129*1000)</f>
        <v>10.2108105144862</v>
      </c>
      <c r="D132" s="54" t="e">
        <f>IF('4.1 Network size and usage'!D132/'Historical population and GDP'!$K129=0,NA(),'4.1 Network size and usage'!D132/'Historical population and GDP'!$K129*1000)</f>
        <v>#N/A</v>
      </c>
      <c r="E132" s="54" t="e">
        <f>IF('4.1 Network size and usage'!E132/'Historical population and GDP'!$K129=0,NA(),'4.1 Network size and usage'!E132/'Historical population and GDP'!$K129*1000)</f>
        <v>#N/A</v>
      </c>
      <c r="F132" s="54" t="e">
        <f>IF('4.1 Network size and usage'!F132/'Historical population and GDP'!$K129=0,NA(),'4.1 Network size and usage'!F132/'Historical population and GDP'!$K129*1000)</f>
        <v>#N/A</v>
      </c>
      <c r="G132" s="54">
        <f>IF('4.1 Network size and usage'!G132/'Historical population and GDP'!$K129=0,NA(),'4.1 Network size and usage'!G132/'Historical population and GDP'!$K129*1000)</f>
        <v>2.8629772770879591</v>
      </c>
      <c r="H132" s="56">
        <f>IF('4.1 Network size and usage'!H132/'Historical population and GDP'!$K129=0,NA(),'4.1 Network size and usage'!H132/'Historical population and GDP'!$K129*1000)</f>
        <v>3.7094902648722242E-2</v>
      </c>
      <c r="I132" s="54">
        <f>IF('4.1 Network size and usage'!I132/'Historical population and GDP'!$K129=0,NA(),'4.1 Network size and usage'!I132/'Historical population and GDP'!$K129*1000)</f>
        <v>668.12350957980425</v>
      </c>
      <c r="J132" s="5">
        <f>IF('4.1 Network size and usage'!J132/'Historical population and GDP'!$K129=0,NA(),'4.1 Network size and usage'!J132/'Historical population and GDP'!$K129*1000000000)</f>
        <v>8716.3884548968017</v>
      </c>
      <c r="K132" s="5">
        <f>IF('4.1 Network size and usage'!K132/'Historical population and GDP'!$K129=0,NA(),'4.1 Network size and usage'!K132/'Historical population and GDP'!$K129*1000000)</f>
        <v>934.57016711613915</v>
      </c>
      <c r="L132" s="54" t="e">
        <f>IF('4.1 Network size and usage'!L132/'Historical population and GDP'!$K129=0,NA(),'4.1 Network size and usage'!L132/'Historical population and GDP'!$K129*1000)</f>
        <v>#N/A</v>
      </c>
      <c r="M132" s="54" t="e">
        <f>IF('4.1 Network size and usage'!M132/'Historical population and GDP'!$K129=0,NA(),'4.1 Network size and usage'!M132/'Historical population and GDP'!$K129*1000)</f>
        <v>#N/A</v>
      </c>
      <c r="N132" s="54" t="e">
        <f>IF('4.1 Network size and usage'!N132/'Historical population and GDP'!$K129=0,NA(),'4.1 Network size and usage'!N132/'Historical population and GDP'!$K129*1000)</f>
        <v>#N/A</v>
      </c>
      <c r="O132" s="54">
        <f>IF('4.1 Network size and usage'!O132/'Historical population and GDP'!$K129=0,NA(),'4.1 Network size and usage'!O132/'Historical population and GDP'!$K129*1000)</f>
        <v>2.1835136474522381</v>
      </c>
      <c r="P132" s="54" t="e">
        <f>IF('4.1 Network size and usage'!P132/'Historical population and GDP'!$K129=0,NA(),'4.1 Network size and usage'!P132/'Historical population and GDP'!$K129*1000)</f>
        <v>#N/A</v>
      </c>
      <c r="Q132" s="54" t="e">
        <f>IF('4.1 Network size and usage'!Q132/'Historical population and GDP'!$K129=0,NA(),'4.1 Network size and usage'!Q132/'Historical population and GDP'!$K129*1000)</f>
        <v>#N/A</v>
      </c>
      <c r="R132" s="55" t="e">
        <f>IF('4.1 Network size and usage'!R132=0,NA(),'5.4 Water and waste'!AB132)</f>
        <v>#N/A</v>
      </c>
      <c r="S132" s="55" t="e">
        <f>IF('4.1 Network size and usage'!S132=0,NA(),'5.4 Water and waste'!AC132)</f>
        <v>#N/A</v>
      </c>
      <c r="T132" s="54" t="e">
        <f>IF('4.1 Network size and usage'!T132/'Historical population and GDP'!$K129=0,NA(),'4.1 Network size and usage'!T132/'Historical population and GDP'!$K129*1000)</f>
        <v>#N/A</v>
      </c>
      <c r="U132" s="54" t="e">
        <f>IF('4.1 Network size and usage'!U132/'Historical population and GDP'!$K129=0,NA(),'4.1 Network size and usage'!U132/'Historical population and GDP'!$K129*1000)</f>
        <v>#N/A</v>
      </c>
      <c r="V132" s="54" t="e">
        <f>IF('4.1 Network size and usage'!V132/'Historical population and GDP'!$K129=0,NA(),'4.1 Network size and usage'!V132/'Historical population and GDP'!$K129*1000)</f>
        <v>#N/A</v>
      </c>
      <c r="W132" s="54" t="e">
        <f>IF('4.1 Network size and usage'!W132/'Historical population and GDP'!$K129=0,NA(),'4.1 Network size and usage'!W132/'Historical population and GDP'!$K129*1000)</f>
        <v>#N/A</v>
      </c>
      <c r="X132" s="54">
        <f>IF('4.1 Network size and usage'!X132/'Historical population and GDP'!$K129=0,NA(),'4.1 Network size and usage'!X132/'Historical population and GDP'!$K129*1000)</f>
        <v>454.4582408244936</v>
      </c>
      <c r="Y132" s="54">
        <f>IF('4.1 Network size and usage'!Y132/'Historical population and GDP'!$K129=0,NA(),'4.1 Network size and usage'!Y132/'Historical population and GDP'!$K129*1000)</f>
        <v>65.564783597840091</v>
      </c>
      <c r="Z132" s="54" t="e">
        <f>IF('4.1 Network size and usage'!Z132/'Historical population and GDP'!$K129=0,NA(),'4.1 Network size and usage'!Z132/'Historical population and GDP'!$K129*1000)</f>
        <v>#N/A</v>
      </c>
      <c r="AA132" s="54" t="e">
        <f>IF('4.1 Network size and usage'!AA132/'Historical population and GDP'!$K129=0,NA(),'4.1 Network size and usage'!AA132/'Historical population and GDP'!$K129*1000)</f>
        <v>#N/A</v>
      </c>
      <c r="AB132" s="54" t="e">
        <f>IF('4.1 Network size and usage'!AB132/'Historical population and GDP'!$K129=0,NA(),'4.1 Network size and usage'!AB132/'Historical population and GDP'!$K129*1000)</f>
        <v>#N/A</v>
      </c>
      <c r="AC132" s="54" t="e">
        <f>IF('4.1 Network size and usage'!AC132/'Historical population and GDP'!$K129=0,NA(),'4.1 Network size and usage'!AC132/'Historical population and GDP'!$K129*1000)</f>
        <v>#N/A</v>
      </c>
      <c r="AD132" s="54" t="e">
        <f>IF('4.1 Network size and usage'!AD132/'Historical population and GDP'!$K129=0,NA(),'4.1 Network size and usage'!AD132/'Historical population and GDP'!$K129*1000)</f>
        <v>#N/A</v>
      </c>
      <c r="AE132" s="54">
        <f>IF('4.1 Network size and usage'!AE132/'Historical population and GDP'!$K129=0,NA(),'4.1 Network size and usage'!AE132/'Historical population and GDP'!$K129*1000)</f>
        <v>4.5138831784666831</v>
      </c>
      <c r="AF132" s="54" t="e">
        <f>IF('4.1 Network size and usage'!AF132/'Historical population and GDP'!$K129=0,NA(),'4.1 Network size and usage'!AF132/'Historical population and GDP'!$K129*1000)</f>
        <v>#N/A</v>
      </c>
      <c r="AG132" s="54" t="e">
        <f>IF('4.1 Network size and usage'!AG132/'Historical population and GDP'!$K129=0,NA(),'4.1 Network size and usage'!AG132/'Historical population and GDP'!$K129*1000)</f>
        <v>#N/A</v>
      </c>
      <c r="AH132" s="54" t="e">
        <f>IF('4.1 Network size and usage'!AH132/'Historical population and GDP'!$K129=0,NA(),'4.1 Network size and usage'!AH132/'Historical population and GDP'!$K129*1000)</f>
        <v>#N/A</v>
      </c>
      <c r="AI132" s="54" t="e">
        <f>IF('4.1 Network size and usage'!AI132/'Historical population and GDP'!$K129=0,NA(),'4.1 Network size and usage'!AI132/'Historical population and GDP'!$K129*1000)</f>
        <v>#N/A</v>
      </c>
      <c r="AJ132" s="54" t="e">
        <f>IF('4.1 Network size and usage'!AJ132/'Historical population and GDP'!$K129=0,NA(),'4.1 Network size and usage'!AJ132/'Historical population and GDP'!$K129*1000)</f>
        <v>#N/A</v>
      </c>
      <c r="AK132" s="54">
        <f>IF('4.1 Network size and usage'!AK132/'Historical population and GDP'!$K129=0,NA(),'4.1 Network size and usage'!AK132/'Historical population and GDP'!$K129*1000)</f>
        <v>118.12022037661377</v>
      </c>
      <c r="AL132" s="54">
        <f>IF('4.1 Network size and usage'!AL132/'Historical population and GDP'!$K129=0,NA(),'4.1 Network size and usage'!AL132/'Historical population and GDP'!$K129*1000)</f>
        <v>60.876298550009594</v>
      </c>
      <c r="AM132" s="54">
        <f>IF('4.1 Network size and usage'!AM132/'Historical population and GDP'!$K129=0,NA(),'4.1 Network size and usage'!AM132/'Historical population and GDP'!$K129*1000)</f>
        <v>40.049886248389662</v>
      </c>
      <c r="AN132" s="54">
        <f>IF('4.1 Network size and usage'!AN132/'Historical population and GDP'!$K129=0,NA(),'4.1 Network size and usage'!AN132/'Historical population and GDP'!$K129*1000)</f>
        <v>69.147274072855851</v>
      </c>
      <c r="AO132" s="50">
        <f>IF('4.1 Network size and usage'!AO132/'Historical population and GDP'!$K129=0,NA(),'4.1 Network size and usage'!AO132/'Historical population and GDP'!$K129*1000)</f>
        <v>0.63755721843050184</v>
      </c>
      <c r="AP132" s="50">
        <f>IF('4.1 Network size and usage'!AP132/'Historical population and GDP'!$K129=0,NA(),'4.1 Network size and usage'!AP132/'Historical population and GDP'!$K129*1000)</f>
        <v>9.1823589068881398E-2</v>
      </c>
      <c r="AQ132" s="50">
        <f>IF('4.1 Network size and usage'!AQ132/'Historical population and GDP'!$K129=0,NA(),'4.1 Network size and usage'!AQ132/'Historical population and GDP'!$K129*1000)</f>
        <v>0.72938080749938328</v>
      </c>
      <c r="AR132" s="54">
        <f>IF('4.1 Network size and usage'!AR132/'Historical population and GDP'!$K129=0,NA(),'4.1 Network size and usage'!AR132/'Historical population and GDP'!$K129*1000)</f>
        <v>19.049968478469424</v>
      </c>
      <c r="AS132" s="54" t="e">
        <f>IF('4.1 Network size and usage'!AS132/'Historical population and GDP'!$K129=0,NA(),'4.1 Network size and usage'!AS132/'Historical population and GDP'!$K129*1000)</f>
        <v>#N/A</v>
      </c>
      <c r="AT132" s="54">
        <f>IF('4.1 Network size and usage'!AT132/'Historical population and GDP'!$K129=0,NA(),'4.1 Network size and usage'!AT132/'Historical population and GDP'!$K129*1000)</f>
        <v>1.1994627634788804</v>
      </c>
      <c r="AU132" s="54">
        <f>IF('4.1 Network size and usage'!AU132/'Historical population and GDP'!$K129=0,NA(),'4.1 Network size and usage'!AU132/'Historical population and GDP'!$K129*1000)</f>
        <v>0.11745196392840501</v>
      </c>
      <c r="AV132" s="54">
        <f>IF('4.1 Network size and usage'!AV132/'Historical population and GDP'!$K129=0,NA(),'4.1 Network size and usage'!AV132/'Historical population and GDP'!$K129*1000)</f>
        <v>1.0820107995504755</v>
      </c>
      <c r="AX132" s="3"/>
    </row>
    <row r="133" spans="1:50">
      <c r="A133" s="4">
        <f t="shared" si="1"/>
        <v>1995</v>
      </c>
      <c r="B133" s="54">
        <f>IF('4.1 Network size and usage'!B133/'Historical population and GDP'!$K130=0,NA(),'4.1 Network size and usage'!B133/'Historical population and GDP'!$K130*1000)</f>
        <v>14.961151428494349</v>
      </c>
      <c r="C133" s="54">
        <f>IF('4.1 Network size and usage'!C133/'Historical population and GDP'!$K130=0,NA(),'4.1 Network size and usage'!C133/'Historical population and GDP'!$K130*1000)</f>
        <v>9.8252623627485374</v>
      </c>
      <c r="D133" s="54" t="e">
        <f>IF('4.1 Network size and usage'!D133/'Historical population and GDP'!$K130=0,NA(),'4.1 Network size and usage'!D133/'Historical population and GDP'!$K130*1000)</f>
        <v>#N/A</v>
      </c>
      <c r="E133" s="54" t="e">
        <f>IF('4.1 Network size and usage'!E133/'Historical population and GDP'!$K130=0,NA(),'4.1 Network size and usage'!E133/'Historical population and GDP'!$K130*1000)</f>
        <v>#N/A</v>
      </c>
      <c r="F133" s="54" t="e">
        <f>IF('4.1 Network size and usage'!F133/'Historical population and GDP'!$K130=0,NA(),'4.1 Network size and usage'!F133/'Historical population and GDP'!$K130*1000)</f>
        <v>#N/A</v>
      </c>
      <c r="G133" s="54">
        <f>IF('4.1 Network size and usage'!G133/'Historical population and GDP'!$K130=0,NA(),'4.1 Network size and usage'!G133/'Historical population and GDP'!$K130*1000)</f>
        <v>2.8200555750397927</v>
      </c>
      <c r="H133" s="56">
        <f>IF('4.1 Network size and usage'!H133/'Historical population and GDP'!$K130=0,NA(),'4.1 Network size and usage'!H133/'Historical population and GDP'!$K130*1000)</f>
        <v>3.7032041078767279E-2</v>
      </c>
      <c r="I133" s="54">
        <f>IF('4.1 Network size and usage'!I133/'Historical population and GDP'!$K130=0,NA(),'4.1 Network size and usage'!I133/'Historical population and GDP'!$K130*1000)</f>
        <v>671.14198613321821</v>
      </c>
      <c r="J133" s="5">
        <f>IF('4.1 Network size and usage'!J133/'Historical population and GDP'!$K130=0,NA(),'4.1 Network size and usage'!J133/'Historical population and GDP'!$K130*1000000000)</f>
        <v>8983.7321606820078</v>
      </c>
      <c r="K133" s="5">
        <f>IF('4.1 Network size and usage'!K133/'Historical population and GDP'!$K130=0,NA(),'4.1 Network size and usage'!K133/'Historical population and GDP'!$K130*1000000)</f>
        <v>990.80708917776974</v>
      </c>
      <c r="L133" s="54" t="e">
        <f>IF('4.1 Network size and usage'!L133/'Historical population and GDP'!$K130=0,NA(),'4.1 Network size and usage'!L133/'Historical population and GDP'!$K130*1000)</f>
        <v>#N/A</v>
      </c>
      <c r="M133" s="54" t="e">
        <f>IF('4.1 Network size and usage'!M133/'Historical population and GDP'!$K130=0,NA(),'4.1 Network size and usage'!M133/'Historical population and GDP'!$K130*1000)</f>
        <v>#N/A</v>
      </c>
      <c r="N133" s="54" t="e">
        <f>IF('4.1 Network size and usage'!N133/'Historical population and GDP'!$K130=0,NA(),'4.1 Network size and usage'!N133/'Historical population and GDP'!$K130*1000)</f>
        <v>#N/A</v>
      </c>
      <c r="O133" s="54">
        <f>IF('4.1 Network size and usage'!O133/'Historical population and GDP'!$K130=0,NA(),'4.1 Network size and usage'!O133/'Historical population and GDP'!$K130*1000)</f>
        <v>2.1511099630399007</v>
      </c>
      <c r="P133" s="54" t="e">
        <f>IF('4.1 Network size and usage'!P133/'Historical population and GDP'!$K130=0,NA(),'4.1 Network size and usage'!P133/'Historical population and GDP'!$K130*1000)</f>
        <v>#N/A</v>
      </c>
      <c r="Q133" s="54" t="e">
        <f>IF('4.1 Network size and usage'!Q133/'Historical population and GDP'!$K130=0,NA(),'4.1 Network size and usage'!Q133/'Historical population and GDP'!$K130*1000)</f>
        <v>#N/A</v>
      </c>
      <c r="R133" s="55" t="e">
        <f>IF('4.1 Network size and usage'!R133=0,NA(),'5.4 Water and waste'!AB133)</f>
        <v>#N/A</v>
      </c>
      <c r="S133" s="55" t="e">
        <f>IF('4.1 Network size and usage'!S133=0,NA(),'5.4 Water and waste'!AC133)</f>
        <v>#N/A</v>
      </c>
      <c r="T133" s="54" t="e">
        <f>IF('4.1 Network size and usage'!T133/'Historical population and GDP'!$K130=0,NA(),'4.1 Network size and usage'!T133/'Historical population and GDP'!$K130*1000)</f>
        <v>#N/A</v>
      </c>
      <c r="U133" s="54" t="e">
        <f>IF('4.1 Network size and usage'!U133/'Historical population and GDP'!$K130=0,NA(),'4.1 Network size and usage'!U133/'Historical population and GDP'!$K130*1000)</f>
        <v>#N/A</v>
      </c>
      <c r="V133" s="54" t="e">
        <f>IF('4.1 Network size and usage'!V133/'Historical population and GDP'!$K130=0,NA(),'4.1 Network size and usage'!V133/'Historical population and GDP'!$K130*1000)</f>
        <v>#N/A</v>
      </c>
      <c r="W133" s="54" t="e">
        <f>IF('4.1 Network size and usage'!W133/'Historical population and GDP'!$K130=0,NA(),'4.1 Network size and usage'!W133/'Historical population and GDP'!$K130*1000)</f>
        <v>#N/A</v>
      </c>
      <c r="X133" s="54">
        <f>IF('4.1 Network size and usage'!X133/'Historical population and GDP'!$K130=0,NA(),'4.1 Network size and usage'!X133/'Historical population and GDP'!$K130*1000)</f>
        <v>463.75482234871987</v>
      </c>
      <c r="Y133" s="54">
        <f>IF('4.1 Network size and usage'!Y133/'Historical population and GDP'!$K130=0,NA(),'4.1 Network size and usage'!Y133/'Historical population and GDP'!$K130*1000)</f>
        <v>98.470337496964959</v>
      </c>
      <c r="Z133" s="54" t="e">
        <f>IF('4.1 Network size and usage'!Z133/'Historical population and GDP'!$K130=0,NA(),'4.1 Network size and usage'!Z133/'Historical population and GDP'!$K130*1000)</f>
        <v>#N/A</v>
      </c>
      <c r="AA133" s="54" t="e">
        <f>IF('4.1 Network size and usage'!AA133/'Historical population and GDP'!$K130=0,NA(),'4.1 Network size and usage'!AA133/'Historical population and GDP'!$K130*1000)</f>
        <v>#N/A</v>
      </c>
      <c r="AB133" s="54" t="e">
        <f>IF('4.1 Network size and usage'!AB133/'Historical population and GDP'!$K130=0,NA(),'4.1 Network size and usage'!AB133/'Historical population and GDP'!$K130*1000)</f>
        <v>#N/A</v>
      </c>
      <c r="AC133" s="54" t="e">
        <f>IF('4.1 Network size and usage'!AC133/'Historical population and GDP'!$K130=0,NA(),'4.1 Network size and usage'!AC133/'Historical population and GDP'!$K130*1000)</f>
        <v>#N/A</v>
      </c>
      <c r="AD133" s="54" t="e">
        <f>IF('4.1 Network size and usage'!AD133/'Historical population and GDP'!$K130=0,NA(),'4.1 Network size and usage'!AD133/'Historical population and GDP'!$K130*1000)</f>
        <v>#N/A</v>
      </c>
      <c r="AE133" s="54">
        <f>IF('4.1 Network size and usage'!AE133/'Historical population and GDP'!$K130=0,NA(),'4.1 Network size and usage'!AE133/'Historical population and GDP'!$K130*1000)</f>
        <v>4.1964550678501089</v>
      </c>
      <c r="AF133" s="54" t="e">
        <f>IF('4.1 Network size and usage'!AF133/'Historical population and GDP'!$K130=0,NA(),'4.1 Network size and usage'!AF133/'Historical population and GDP'!$K130*1000)</f>
        <v>#N/A</v>
      </c>
      <c r="AG133" s="54" t="e">
        <f>IF('4.1 Network size and usage'!AG133/'Historical population and GDP'!$K130=0,NA(),'4.1 Network size and usage'!AG133/'Historical population and GDP'!$K130*1000)</f>
        <v>#N/A</v>
      </c>
      <c r="AH133" s="54" t="e">
        <f>IF('4.1 Network size and usage'!AH133/'Historical population and GDP'!$K130=0,NA(),'4.1 Network size and usage'!AH133/'Historical population and GDP'!$K130*1000)</f>
        <v>#N/A</v>
      </c>
      <c r="AI133" s="54" t="e">
        <f>IF('4.1 Network size and usage'!AI133/'Historical population and GDP'!$K130=0,NA(),'4.1 Network size and usage'!AI133/'Historical population and GDP'!$K130*1000)</f>
        <v>#N/A</v>
      </c>
      <c r="AJ133" s="54" t="e">
        <f>IF('4.1 Network size and usage'!AJ133/'Historical population and GDP'!$K130=0,NA(),'4.1 Network size and usage'!AJ133/'Historical population and GDP'!$K130*1000)</f>
        <v>#N/A</v>
      </c>
      <c r="AK133" s="54">
        <f>IF('4.1 Network size and usage'!AK133/'Historical population and GDP'!$K130=0,NA(),'4.1 Network size and usage'!AK133/'Historical population and GDP'!$K130*1000)</f>
        <v>119.98839938489762</v>
      </c>
      <c r="AL133" s="54">
        <f>IF('4.1 Network size and usage'!AL133/'Historical population and GDP'!$K130=0,NA(),'4.1 Network size and usage'!AL133/'Historical population and GDP'!$K130*1000)</f>
        <v>59.478781665632503</v>
      </c>
      <c r="AM133" s="54">
        <f>IF('4.1 Network size and usage'!AM133/'Historical population and GDP'!$K130=0,NA(),'4.1 Network size and usage'!AM133/'Historical population and GDP'!$K130*1000)</f>
        <v>40.942077859012059</v>
      </c>
      <c r="AN133" s="54">
        <f>IF('4.1 Network size and usage'!AN133/'Historical population and GDP'!$K130=0,NA(),'4.1 Network size and usage'!AN133/'Historical population and GDP'!$K130*1000)</f>
        <v>71.989910162678385</v>
      </c>
      <c r="AO133" s="50">
        <f>IF('4.1 Network size and usage'!AO133/'Historical population and GDP'!$K130=0,NA(),'4.1 Network size and usage'!AO133/'Historical population and GDP'!$K130*1000)</f>
        <v>0.62373539806296707</v>
      </c>
      <c r="AP133" s="50">
        <f>IF('4.1 Network size and usage'!AP133/'Historical population and GDP'!$K130=0,NA(),'4.1 Network size and usage'!AP133/'Historical population and GDP'!$K130*1000)</f>
        <v>9.0646666846521173E-2</v>
      </c>
      <c r="AQ133" s="50">
        <f>IF('4.1 Network size and usage'!AQ133/'Historical population and GDP'!$K130=0,NA(),'4.1 Network size and usage'!AQ133/'Historical population and GDP'!$K130*1000)</f>
        <v>0.71438206490948819</v>
      </c>
      <c r="AR133" s="54">
        <f>IF('4.1 Network size and usage'!AR133/'Historical population and GDP'!$K130=0,NA(),'4.1 Network size and usage'!AR133/'Historical population and GDP'!$K130*1000)</f>
        <v>18.614940513124882</v>
      </c>
      <c r="AS133" s="54" t="e">
        <f>IF('4.1 Network size and usage'!AS133/'Historical population and GDP'!$K130=0,NA(),'4.1 Network size and usage'!AS133/'Historical population and GDP'!$K130*1000)</f>
        <v>#N/A</v>
      </c>
      <c r="AT133" s="54">
        <f>IF('4.1 Network size and usage'!AT133/'Historical population and GDP'!$K130=0,NA(),'4.1 Network size and usage'!AT133/'Historical population and GDP'!$K130*1000)</f>
        <v>1.2110502603393853</v>
      </c>
      <c r="AU133" s="54">
        <f>IF('4.1 Network size and usage'!AU133/'Historical population and GDP'!$K130=0,NA(),'4.1 Network size and usage'!AU133/'Historical population and GDP'!$K130*1000)</f>
        <v>9.6312083524428743E-2</v>
      </c>
      <c r="AV133" s="54">
        <f>IF('4.1 Network size and usage'!AV133/'Historical population and GDP'!$K130=0,NA(),'4.1 Network size and usage'!AV133/'Historical population and GDP'!$K130*1000)</f>
        <v>1.1147381768149567</v>
      </c>
      <c r="AX133" s="3"/>
    </row>
    <row r="134" spans="1:50">
      <c r="A134" s="4">
        <f t="shared" si="1"/>
        <v>1996</v>
      </c>
      <c r="B134" s="54">
        <f>IF('4.1 Network size and usage'!B134/'Historical population and GDP'!$K131=0,NA(),'4.1 Network size and usage'!B134/'Historical population and GDP'!$K131*1000)</f>
        <v>14.846051617361722</v>
      </c>
      <c r="C134" s="54">
        <f>IF('4.1 Network size and usage'!C134/'Historical population and GDP'!$K131=0,NA(),'4.1 Network size and usage'!C134/'Historical population and GDP'!$K131*1000)</f>
        <v>9.5709539377508435</v>
      </c>
      <c r="D134" s="54" t="e">
        <f>IF('4.1 Network size and usage'!D134/'Historical population and GDP'!$K131=0,NA(),'4.1 Network size and usage'!D134/'Historical population and GDP'!$K131*1000)</f>
        <v>#N/A</v>
      </c>
      <c r="E134" s="54" t="e">
        <f>IF('4.1 Network size and usage'!E134/'Historical population and GDP'!$K131=0,NA(),'4.1 Network size and usage'!E134/'Historical population and GDP'!$K131*1000)</f>
        <v>#N/A</v>
      </c>
      <c r="F134" s="54" t="e">
        <f>IF('4.1 Network size and usage'!F134/'Historical population and GDP'!$K131=0,NA(),'4.1 Network size and usage'!F134/'Historical population and GDP'!$K131*1000)</f>
        <v>#N/A</v>
      </c>
      <c r="G134" s="54">
        <f>IF('4.1 Network size and usage'!G134/'Historical population and GDP'!$K131=0,NA(),'4.1 Network size and usage'!G134/'Historical population and GDP'!$K131*1000)</f>
        <v>2.7811976716370306</v>
      </c>
      <c r="H134" s="56">
        <f>IF('4.1 Network size and usage'!H134/'Historical population and GDP'!$K131=0,NA(),'4.1 Network size and usage'!H134/'Historical population and GDP'!$K131*1000)</f>
        <v>3.6998644446216415E-2</v>
      </c>
      <c r="I134" s="54">
        <f>IF('4.1 Network size and usage'!I134/'Historical population and GDP'!$K131=0,NA(),'4.1 Network size and usage'!I134/'Historical population and GDP'!$K131*1000)</f>
        <v>651.19900061132819</v>
      </c>
      <c r="J134" s="5">
        <f>IF('4.1 Network size and usage'!J134/'Historical population and GDP'!$K131=0,NA(),'4.1 Network size and usage'!J134/'Historical population and GDP'!$K131*1000000000)</f>
        <v>9116.7636817903931</v>
      </c>
      <c r="K134" s="5">
        <f>IF('4.1 Network size and usage'!K134/'Historical population and GDP'!$K131=0,NA(),'4.1 Network size and usage'!K134/'Historical population and GDP'!$K131*1000000)</f>
        <v>995.07580881505316</v>
      </c>
      <c r="L134" s="54" t="e">
        <f>IF('4.1 Network size and usage'!L134/'Historical population and GDP'!$K131=0,NA(),'4.1 Network size and usage'!L134/'Historical population and GDP'!$K131*1000)</f>
        <v>#N/A</v>
      </c>
      <c r="M134" s="54" t="e">
        <f>IF('4.1 Network size and usage'!M134/'Historical population and GDP'!$K131=0,NA(),'4.1 Network size and usage'!M134/'Historical population and GDP'!$K131*1000)</f>
        <v>#N/A</v>
      </c>
      <c r="N134" s="54" t="e">
        <f>IF('4.1 Network size and usage'!N134/'Historical population and GDP'!$K131=0,NA(),'4.1 Network size and usage'!N134/'Historical population and GDP'!$K131*1000)</f>
        <v>#N/A</v>
      </c>
      <c r="O134" s="54">
        <f>IF('4.1 Network size and usage'!O134/'Historical population and GDP'!$K131=0,NA(),'4.1 Network size and usage'!O134/'Historical population and GDP'!$K131*1000)</f>
        <v>2.0486922892911252</v>
      </c>
      <c r="P134" s="54" t="e">
        <f>IF('4.1 Network size and usage'!P134/'Historical population and GDP'!$K131=0,NA(),'4.1 Network size and usage'!P134/'Historical population and GDP'!$K131*1000)</f>
        <v>#N/A</v>
      </c>
      <c r="Q134" s="54" t="e">
        <f>IF('4.1 Network size and usage'!Q134/'Historical population and GDP'!$K131=0,NA(),'4.1 Network size and usage'!Q134/'Historical population and GDP'!$K131*1000)</f>
        <v>#N/A</v>
      </c>
      <c r="R134" s="55" t="e">
        <f>IF('4.1 Network size and usage'!R134=0,NA(),'5.4 Water and waste'!AB134)</f>
        <v>#N/A</v>
      </c>
      <c r="S134" s="55" t="e">
        <f>IF('4.1 Network size and usage'!S134=0,NA(),'5.4 Water and waste'!AC134)</f>
        <v>#N/A</v>
      </c>
      <c r="T134" s="54" t="e">
        <f>IF('4.1 Network size and usage'!T134/'Historical population and GDP'!$K131=0,NA(),'4.1 Network size and usage'!T134/'Historical population and GDP'!$K131*1000)</f>
        <v>#N/A</v>
      </c>
      <c r="U134" s="54" t="e">
        <f>IF('4.1 Network size and usage'!U134/'Historical population and GDP'!$K131=0,NA(),'4.1 Network size and usage'!U134/'Historical population and GDP'!$K131*1000)</f>
        <v>#N/A</v>
      </c>
      <c r="V134" s="54" t="e">
        <f>IF('4.1 Network size and usage'!V134/'Historical population and GDP'!$K131=0,NA(),'4.1 Network size and usage'!V134/'Historical population and GDP'!$K131*1000)</f>
        <v>#N/A</v>
      </c>
      <c r="W134" s="54" t="e">
        <f>IF('4.1 Network size and usage'!W134/'Historical population and GDP'!$K131=0,NA(),'4.1 Network size and usage'!W134/'Historical population and GDP'!$K131*1000)</f>
        <v>#N/A</v>
      </c>
      <c r="X134" s="54">
        <f>IF('4.1 Network size and usage'!X134/'Historical population and GDP'!$K131=0,NA(),'4.1 Network size and usage'!X134/'Historical population and GDP'!$K131*1000)</f>
        <v>458.92140446003776</v>
      </c>
      <c r="Y134" s="54">
        <f>IF('4.1 Network size and usage'!Y134/'Historical population and GDP'!$K131=0,NA(),'4.1 Network size and usage'!Y134/'Historical population and GDP'!$K131*1000)</f>
        <v>130.98370677511099</v>
      </c>
      <c r="Z134" s="54" t="e">
        <f>IF('4.1 Network size and usage'!Z134/'Historical population and GDP'!$K131=0,NA(),'4.1 Network size and usage'!Z134/'Historical population and GDP'!$K131*1000)</f>
        <v>#N/A</v>
      </c>
      <c r="AA134" s="54" t="e">
        <f>IF('4.1 Network size and usage'!AA134/'Historical population and GDP'!$K131=0,NA(),'4.1 Network size and usage'!AA134/'Historical population and GDP'!$K131*1000)</f>
        <v>#N/A</v>
      </c>
      <c r="AB134" s="54" t="e">
        <f>IF('4.1 Network size and usage'!AB134/'Historical population and GDP'!$K131=0,NA(),'4.1 Network size and usage'!AB134/'Historical population and GDP'!$K131*1000)</f>
        <v>#N/A</v>
      </c>
      <c r="AC134" s="54" t="e">
        <f>IF('4.1 Network size and usage'!AC134/'Historical population and GDP'!$K131=0,NA(),'4.1 Network size and usage'!AC134/'Historical population and GDP'!$K131*1000)</f>
        <v>#N/A</v>
      </c>
      <c r="AD134" s="54" t="e">
        <f>IF('4.1 Network size and usage'!AD134/'Historical population and GDP'!$K131=0,NA(),'4.1 Network size and usage'!AD134/'Historical population and GDP'!$K131*1000)</f>
        <v>#N/A</v>
      </c>
      <c r="AE134" s="54">
        <f>IF('4.1 Network size and usage'!AE134/'Historical population and GDP'!$K131=0,NA(),'4.1 Network size and usage'!AE134/'Historical population and GDP'!$K131*1000)</f>
        <v>4.0586875049836539</v>
      </c>
      <c r="AF134" s="54" t="e">
        <f>IF('4.1 Network size and usage'!AF134/'Historical population and GDP'!$K131=0,NA(),'4.1 Network size and usage'!AF134/'Historical population and GDP'!$K131*1000)</f>
        <v>#N/A</v>
      </c>
      <c r="AG134" s="54" t="e">
        <f>IF('4.1 Network size and usage'!AG134/'Historical population and GDP'!$K131=0,NA(),'4.1 Network size and usage'!AG134/'Historical population and GDP'!$K131*1000)</f>
        <v>#N/A</v>
      </c>
      <c r="AH134" s="54" t="e">
        <f>IF('4.1 Network size and usage'!AH134/'Historical population and GDP'!$K131=0,NA(),'4.1 Network size and usage'!AH134/'Historical population and GDP'!$K131*1000)</f>
        <v>#N/A</v>
      </c>
      <c r="AI134" s="54" t="e">
        <f>IF('4.1 Network size and usage'!AI134/'Historical population and GDP'!$K131=0,NA(),'4.1 Network size and usage'!AI134/'Historical population and GDP'!$K131*1000)</f>
        <v>#N/A</v>
      </c>
      <c r="AJ134" s="54" t="e">
        <f>IF('4.1 Network size and usage'!AJ134/'Historical population and GDP'!$K131=0,NA(),'4.1 Network size and usage'!AJ134/'Historical population and GDP'!$K131*1000)</f>
        <v>#N/A</v>
      </c>
      <c r="AK134" s="54">
        <f>IF('4.1 Network size and usage'!AK134/'Historical population and GDP'!$K131=0,NA(),'4.1 Network size and usage'!AK134/'Historical population and GDP'!$K131*1000)</f>
        <v>121.7954442761077</v>
      </c>
      <c r="AL134" s="54">
        <f>IF('4.1 Network size and usage'!AL134/'Historical population and GDP'!$K131=0,NA(),'4.1 Network size and usage'!AL134/'Historical population and GDP'!$K131*1000)</f>
        <v>62.608776546261595</v>
      </c>
      <c r="AM134" s="54">
        <f>IF('4.1 Network size and usage'!AM134/'Historical population and GDP'!$K131=0,NA(),'4.1 Network size and usage'!AM134/'Historical population and GDP'!$K131*1000)</f>
        <v>55.257422321452303</v>
      </c>
      <c r="AN134" s="54">
        <f>IF('4.1 Network size and usage'!AN134/'Historical population and GDP'!$K131=0,NA(),'4.1 Network size and usage'!AN134/'Historical population and GDP'!$K131*1000)</f>
        <v>71.788533609759995</v>
      </c>
      <c r="AO134" s="50">
        <f>IF('4.1 Network size and usage'!AO134/'Historical population and GDP'!$K131=0,NA(),'4.1 Network size and usage'!AO134/'Historical population and GDP'!$K131*1000)</f>
        <v>0.60920181803683915</v>
      </c>
      <c r="AP134" s="50">
        <f>IF('4.1 Network size and usage'!AP134/'Historical population and GDP'!$K131=0,NA(),'4.1 Network size and usage'!AP134/'Historical population and GDP'!$K131*1000)</f>
        <v>9.0104457379794278E-2</v>
      </c>
      <c r="AQ134" s="50">
        <f>IF('4.1 Network size and usage'!AQ134/'Historical population and GDP'!$K131=0,NA(),'4.1 Network size and usage'!AQ134/'Historical population and GDP'!$K131*1000)</f>
        <v>0.69930627541663337</v>
      </c>
      <c r="AR134" s="54">
        <f>IF('4.1 Network size and usage'!AR134/'Historical population and GDP'!$K131=0,NA(),'4.1 Network size and usage'!AR134/'Historical population and GDP'!$K131*1000)</f>
        <v>17.808255588336923</v>
      </c>
      <c r="AS134" s="54" t="e">
        <f>IF('4.1 Network size and usage'!AS134/'Historical population and GDP'!$K131=0,NA(),'4.1 Network size and usage'!AS134/'Historical population and GDP'!$K131*1000)</f>
        <v>#N/A</v>
      </c>
      <c r="AT134" s="54">
        <f>IF('4.1 Network size and usage'!AT134/'Historical population and GDP'!$K131=0,NA(),'4.1 Network size and usage'!AT134/'Historical population and GDP'!$K131*1000)</f>
        <v>1.3227281184381894</v>
      </c>
      <c r="AU134" s="54">
        <f>IF('4.1 Network size and usage'!AU134/'Historical population and GDP'!$K131=0,NA(),'4.1 Network size and usage'!AU134/'Historical population and GDP'!$K131*1000)</f>
        <v>0.11774712277064561</v>
      </c>
      <c r="AV134" s="54">
        <f>IF('4.1 Network size and usage'!AV134/'Historical population and GDP'!$K131=0,NA(),'4.1 Network size and usage'!AV134/'Historical population and GDP'!$K131*1000)</f>
        <v>1.2049809956675439</v>
      </c>
      <c r="AX134" s="3"/>
    </row>
    <row r="135" spans="1:50">
      <c r="A135" s="4">
        <f t="shared" si="1"/>
        <v>1997</v>
      </c>
      <c r="B135" s="54">
        <f>IF('4.1 Network size and usage'!B135/'Historical population and GDP'!$K132=0,NA(),'4.1 Network size and usage'!B135/'Historical population and GDP'!$K132*1000)</f>
        <v>14.815368027980121</v>
      </c>
      <c r="C135" s="54">
        <f>IF('4.1 Network size and usage'!C135/'Historical population and GDP'!$K132=0,NA(),'4.1 Network size and usage'!C135/'Historical population and GDP'!$K132*1000)</f>
        <v>9.3691324585163169</v>
      </c>
      <c r="D135" s="54" t="e">
        <f>IF('4.1 Network size and usage'!D135/'Historical population and GDP'!$K132=0,NA(),'4.1 Network size and usage'!D135/'Historical population and GDP'!$K132*1000)</f>
        <v>#N/A</v>
      </c>
      <c r="E135" s="54" t="e">
        <f>IF('4.1 Network size and usage'!E135/'Historical population and GDP'!$K132=0,NA(),'4.1 Network size and usage'!E135/'Historical population and GDP'!$K132*1000)</f>
        <v>#N/A</v>
      </c>
      <c r="F135" s="54" t="e">
        <f>IF('4.1 Network size and usage'!F135/'Historical population and GDP'!$K132=0,NA(),'4.1 Network size and usage'!F135/'Historical population and GDP'!$K132*1000)</f>
        <v>#N/A</v>
      </c>
      <c r="G135" s="54">
        <f>IF('4.1 Network size and usage'!G135/'Historical population and GDP'!$K132=0,NA(),'4.1 Network size and usage'!G135/'Historical population and GDP'!$K132*1000)</f>
        <v>2.7576195860835719</v>
      </c>
      <c r="H135" s="56">
        <f>IF('4.1 Network size and usage'!H135/'Historical population and GDP'!$K132=0,NA(),'4.1 Network size and usage'!H135/'Historical population and GDP'!$K132*1000)</f>
        <v>3.7113980417422712E-2</v>
      </c>
      <c r="I135" s="54">
        <f>IF('4.1 Network size and usage'!I135/'Historical population and GDP'!$K132=0,NA(),'4.1 Network size and usage'!I135/'Historical population and GDP'!$K132*1000)</f>
        <v>646.1503668446104</v>
      </c>
      <c r="J135" s="5">
        <f>IF('4.1 Network size and usage'!J135/'Historical population and GDP'!$K132=0,NA(),'4.1 Network size and usage'!J135/'Historical population and GDP'!$K132*1000000000)</f>
        <v>9440.6605832697805</v>
      </c>
      <c r="K135" s="5">
        <f>IF('4.1 Network size and usage'!K135/'Historical population and GDP'!$K132=0,NA(),'4.1 Network size and usage'!K135/'Historical population and GDP'!$K132*1000000)</f>
        <v>1031.6052678865667</v>
      </c>
      <c r="L135" s="54" t="e">
        <f>IF('4.1 Network size and usage'!L135/'Historical population and GDP'!$K132=0,NA(),'4.1 Network size and usage'!L135/'Historical population and GDP'!$K132*1000)</f>
        <v>#N/A</v>
      </c>
      <c r="M135" s="54" t="e">
        <f>IF('4.1 Network size and usage'!M135/'Historical population and GDP'!$K132=0,NA(),'4.1 Network size and usage'!M135/'Historical population and GDP'!$K132*1000)</f>
        <v>#N/A</v>
      </c>
      <c r="N135" s="54" t="e">
        <f>IF('4.1 Network size and usage'!N135/'Historical population and GDP'!$K132=0,NA(),'4.1 Network size and usage'!N135/'Historical population and GDP'!$K132*1000)</f>
        <v>#N/A</v>
      </c>
      <c r="O135" s="54">
        <f>IF('4.1 Network size and usage'!O135/'Historical population and GDP'!$K132=0,NA(),'4.1 Network size and usage'!O135/'Historical population and GDP'!$K132*1000)</f>
        <v>1.9629789360191443</v>
      </c>
      <c r="P135" s="54" t="e">
        <f>IF('4.1 Network size and usage'!P135/'Historical population and GDP'!$K132=0,NA(),'4.1 Network size and usage'!P135/'Historical population and GDP'!$K132*1000)</f>
        <v>#N/A</v>
      </c>
      <c r="Q135" s="54" t="e">
        <f>IF('4.1 Network size and usage'!Q135/'Historical population and GDP'!$K132=0,NA(),'4.1 Network size and usage'!Q135/'Historical population and GDP'!$K132*1000)</f>
        <v>#N/A</v>
      </c>
      <c r="R135" s="55" t="e">
        <f>IF('4.1 Network size and usage'!R135=0,NA(),'5.4 Water and waste'!AB135)</f>
        <v>#N/A</v>
      </c>
      <c r="S135" s="55" t="e">
        <f>IF('4.1 Network size and usage'!S135=0,NA(),'5.4 Water and waste'!AC135)</f>
        <v>#N/A</v>
      </c>
      <c r="T135" s="54" t="e">
        <f>IF('4.1 Network size and usage'!T135/'Historical population and GDP'!$K132=0,NA(),'4.1 Network size and usage'!T135/'Historical population and GDP'!$K132*1000)</f>
        <v>#N/A</v>
      </c>
      <c r="U135" s="54" t="e">
        <f>IF('4.1 Network size and usage'!U135/'Historical population and GDP'!$K132=0,NA(),'4.1 Network size and usage'!U135/'Historical population and GDP'!$K132*1000)</f>
        <v>#N/A</v>
      </c>
      <c r="V135" s="54" t="e">
        <f>IF('4.1 Network size and usage'!V135/'Historical population and GDP'!$K132=0,NA(),'4.1 Network size and usage'!V135/'Historical population and GDP'!$K132*1000)</f>
        <v>#N/A</v>
      </c>
      <c r="W135" s="54" t="e">
        <f>IF('4.1 Network size and usage'!W135/'Historical population and GDP'!$K132=0,NA(),'4.1 Network size and usage'!W135/'Historical population and GDP'!$K132*1000)</f>
        <v>#N/A</v>
      </c>
      <c r="X135" s="54">
        <f>IF('4.1 Network size and usage'!X135/'Historical population and GDP'!$K132=0,NA(),'4.1 Network size and usage'!X135/'Historical population and GDP'!$K132*1000)</f>
        <v>467.14176769137714</v>
      </c>
      <c r="Y135" s="54">
        <f>IF('4.1 Network size and usage'!Y135/'Historical population and GDP'!$K132=0,NA(),'4.1 Network size and usage'!Y135/'Historical population and GDP'!$K132*1000)</f>
        <v>148.89420674783707</v>
      </c>
      <c r="Z135" s="54" t="e">
        <f>IF('4.1 Network size and usage'!Z135/'Historical population and GDP'!$K132=0,NA(),'4.1 Network size and usage'!Z135/'Historical population and GDP'!$K132*1000)</f>
        <v>#N/A</v>
      </c>
      <c r="AA135" s="54" t="e">
        <f>IF('4.1 Network size and usage'!AA135/'Historical population and GDP'!$K132=0,NA(),'4.1 Network size and usage'!AA135/'Historical population and GDP'!$K132*1000)</f>
        <v>#N/A</v>
      </c>
      <c r="AB135" s="54" t="e">
        <f>IF('4.1 Network size and usage'!AB135/'Historical population and GDP'!$K132=0,NA(),'4.1 Network size and usage'!AB135/'Historical population and GDP'!$K132*1000)</f>
        <v>#N/A</v>
      </c>
      <c r="AC135" s="54" t="e">
        <f>IF('4.1 Network size and usage'!AC135/'Historical population and GDP'!$K132=0,NA(),'4.1 Network size and usage'!AC135/'Historical population and GDP'!$K132*1000)</f>
        <v>#N/A</v>
      </c>
      <c r="AD135" s="54" t="e">
        <f>IF('4.1 Network size and usage'!AD135/'Historical population and GDP'!$K132=0,NA(),'4.1 Network size and usage'!AD135/'Historical population and GDP'!$K132*1000)</f>
        <v>#N/A</v>
      </c>
      <c r="AE135" s="54">
        <f>IF('4.1 Network size and usage'!AE135/'Historical population and GDP'!$K132=0,NA(),'4.1 Network size and usage'!AE135/'Historical population and GDP'!$K132*1000)</f>
        <v>3.9261577300339234</v>
      </c>
      <c r="AF135" s="54" t="e">
        <f>IF('4.1 Network size and usage'!AF135/'Historical population and GDP'!$K132=0,NA(),'4.1 Network size and usage'!AF135/'Historical population and GDP'!$K132*1000)</f>
        <v>#N/A</v>
      </c>
      <c r="AG135" s="54" t="e">
        <f>IF('4.1 Network size and usage'!AG135/'Historical population and GDP'!$K132=0,NA(),'4.1 Network size and usage'!AG135/'Historical population and GDP'!$K132*1000)</f>
        <v>#N/A</v>
      </c>
      <c r="AH135" s="54" t="e">
        <f>IF('4.1 Network size and usage'!AH135/'Historical population and GDP'!$K132=0,NA(),'4.1 Network size and usage'!AH135/'Historical population and GDP'!$K132*1000)</f>
        <v>#N/A</v>
      </c>
      <c r="AI135" s="54" t="e">
        <f>IF('4.1 Network size and usage'!AI135/'Historical population and GDP'!$K132=0,NA(),'4.1 Network size and usage'!AI135/'Historical population and GDP'!$K132*1000)</f>
        <v>#N/A</v>
      </c>
      <c r="AJ135" s="54" t="e">
        <f>IF('4.1 Network size and usage'!AJ135/'Historical population and GDP'!$K132=0,NA(),'4.1 Network size and usage'!AJ135/'Historical population and GDP'!$K132*1000)</f>
        <v>#N/A</v>
      </c>
      <c r="AK135" s="54">
        <f>IF('4.1 Network size and usage'!AK135/'Historical population and GDP'!$K132=0,NA(),'4.1 Network size and usage'!AK135/'Historical population and GDP'!$K132*1000)</f>
        <v>123.97270360533305</v>
      </c>
      <c r="AL135" s="54">
        <f>IF('4.1 Network size and usage'!AL135/'Historical population and GDP'!$K132=0,NA(),'4.1 Network size and usage'!AL135/'Historical population and GDP'!$K132*1000)</f>
        <v>62.65311489205039</v>
      </c>
      <c r="AM135" s="54">
        <f>IF('4.1 Network size and usage'!AM135/'Historical population and GDP'!$K132=0,NA(),'4.1 Network size and usage'!AM135/'Historical population and GDP'!$K132*1000)</f>
        <v>66.277644831304073</v>
      </c>
      <c r="AN135" s="54">
        <f>IF('4.1 Network size and usage'!AN135/'Historical population and GDP'!$K132=0,NA(),'4.1 Network size and usage'!AN135/'Historical population and GDP'!$K132*1000)</f>
        <v>70.606411234123115</v>
      </c>
      <c r="AO135" s="50">
        <f>IF('4.1 Network size and usage'!AO135/'Historical population and GDP'!$K132=0,NA(),'4.1 Network size and usage'!AO135/'Historical population and GDP'!$K132*1000)</f>
        <v>0.60220369737291923</v>
      </c>
      <c r="AP135" s="50">
        <f>IF('4.1 Network size and usage'!AP135/'Historical population and GDP'!$K132=0,NA(),'4.1 Network size and usage'!AP135/'Historical population and GDP'!$K132*1000)</f>
        <v>8.8884213848055324E-2</v>
      </c>
      <c r="AQ135" s="50">
        <f>IF('4.1 Network size and usage'!AQ135/'Historical population and GDP'!$K132=0,NA(),'4.1 Network size and usage'!AQ135/'Historical population and GDP'!$K132*1000)</f>
        <v>0.69108791122097457</v>
      </c>
      <c r="AR135" s="54">
        <f>IF('4.1 Network size and usage'!AR135/'Historical population and GDP'!$K132=0,NA(),'4.1 Network size and usage'!AR135/'Historical population and GDP'!$K132*1000)</f>
        <v>17.303494885213137</v>
      </c>
      <c r="AS135" s="54" t="e">
        <f>IF('4.1 Network size and usage'!AS135/'Historical population and GDP'!$K132=0,NA(),'4.1 Network size and usage'!AS135/'Historical population and GDP'!$K132*1000)</f>
        <v>#N/A</v>
      </c>
      <c r="AT135" s="54">
        <f>IF('4.1 Network size and usage'!AT135/'Historical population and GDP'!$K132=0,NA(),'4.1 Network size and usage'!AT135/'Historical population and GDP'!$K132*1000)</f>
        <v>1.4368738001945984</v>
      </c>
      <c r="AU135" s="54">
        <f>IF('4.1 Network size and usage'!AU135/'Historical population and GDP'!$K132=0,NA(),'4.1 Network size and usage'!AU135/'Historical population and GDP'!$K132*1000)</f>
        <v>0.13911168380361322</v>
      </c>
      <c r="AV135" s="54">
        <f>IF('4.1 Network size and usage'!AV135/'Historical population and GDP'!$K132=0,NA(),'4.1 Network size and usage'!AV135/'Historical population and GDP'!$K132*1000)</f>
        <v>1.2977621163909854</v>
      </c>
      <c r="AX135" s="3"/>
    </row>
    <row r="136" spans="1:50">
      <c r="A136" s="4">
        <f t="shared" si="1"/>
        <v>1998</v>
      </c>
      <c r="B136" s="54">
        <f>IF('4.1 Network size and usage'!B136/'Historical population and GDP'!$K133=0,NA(),'4.1 Network size and usage'!B136/'Historical population and GDP'!$K133*1000)</f>
        <v>14.755562519586338</v>
      </c>
      <c r="C136" s="54">
        <f>IF('4.1 Network size and usage'!C136/'Historical population and GDP'!$K133=0,NA(),'4.1 Network size and usage'!C136/'Historical population and GDP'!$K133*1000)</f>
        <v>9.3076882899822415</v>
      </c>
      <c r="D136" s="54" t="e">
        <f>IF('4.1 Network size and usage'!D136/'Historical population and GDP'!$K133=0,NA(),'4.1 Network size and usage'!D136/'Historical population and GDP'!$K133*1000)</f>
        <v>#N/A</v>
      </c>
      <c r="E136" s="54" t="e">
        <f>IF('4.1 Network size and usage'!E136/'Historical population and GDP'!$K133=0,NA(),'4.1 Network size and usage'!E136/'Historical population and GDP'!$K133*1000)</f>
        <v>#N/A</v>
      </c>
      <c r="F136" s="54" t="e">
        <f>IF('4.1 Network size and usage'!F136/'Historical population and GDP'!$K133=0,NA(),'4.1 Network size and usage'!F136/'Historical population and GDP'!$K133*1000)</f>
        <v>#N/A</v>
      </c>
      <c r="G136" s="54">
        <f>IF('4.1 Network size and usage'!G136/'Historical population and GDP'!$K133=0,NA(),'4.1 Network size and usage'!G136/'Historical population and GDP'!$K133*1000)</f>
        <v>2.7606288519795257</v>
      </c>
      <c r="H136" s="56">
        <f>IF('4.1 Network size and usage'!H136/'Historical population and GDP'!$K133=0,NA(),'4.1 Network size and usage'!H136/'Historical population and GDP'!$K133*1000)</f>
        <v>3.736202514015112E-2</v>
      </c>
      <c r="I136" s="54">
        <f>IF('4.1 Network size and usage'!I136/'Historical population and GDP'!$K133=0,NA(),'4.1 Network size and usage'!I136/'Historical population and GDP'!$K133*1000)</f>
        <v>665.35960513945474</v>
      </c>
      <c r="J136" s="5">
        <f>IF('4.1 Network size and usage'!J136/'Historical population and GDP'!$K133=0,NA(),'4.1 Network size and usage'!J136/'Historical population and GDP'!$K133*1000000000)</f>
        <v>9610.3624778021513</v>
      </c>
      <c r="K136" s="5">
        <f>IF('4.1 Network size and usage'!K136/'Historical population and GDP'!$K133=0,NA(),'4.1 Network size and usage'!K136/'Historical population and GDP'!$K133*1000000)</f>
        <v>1040.3077130835145</v>
      </c>
      <c r="L136" s="54" t="e">
        <f>IF('4.1 Network size and usage'!L136/'Historical population and GDP'!$K133=0,NA(),'4.1 Network size and usage'!L136/'Historical population and GDP'!$K133*1000)</f>
        <v>#N/A</v>
      </c>
      <c r="M136" s="54" t="e">
        <f>IF('4.1 Network size and usage'!M136/'Historical population and GDP'!$K133=0,NA(),'4.1 Network size and usage'!M136/'Historical population and GDP'!$K133*1000)</f>
        <v>#N/A</v>
      </c>
      <c r="N136" s="54" t="e">
        <f>IF('4.1 Network size and usage'!N136/'Historical population and GDP'!$K133=0,NA(),'4.1 Network size and usage'!N136/'Historical population and GDP'!$K133*1000)</f>
        <v>#N/A</v>
      </c>
      <c r="O136" s="54">
        <f>IF('4.1 Network size and usage'!O136/'Historical population and GDP'!$K133=0,NA(),'4.1 Network size and usage'!O136/'Historical population and GDP'!$K133*1000)</f>
        <v>1.9564452104878305</v>
      </c>
      <c r="P136" s="54" t="e">
        <f>IF('4.1 Network size and usage'!P136/'Historical population and GDP'!$K133=0,NA(),'4.1 Network size and usage'!P136/'Historical population and GDP'!$K133*1000)</f>
        <v>#N/A</v>
      </c>
      <c r="Q136" s="54" t="e">
        <f>IF('4.1 Network size and usage'!Q136/'Historical population and GDP'!$K133=0,NA(),'4.1 Network size and usage'!Q136/'Historical population and GDP'!$K133*1000)</f>
        <v>#N/A</v>
      </c>
      <c r="R136" s="55" t="e">
        <f>IF('4.1 Network size and usage'!R136=0,NA(),'5.4 Water and waste'!AB136)</f>
        <v>#N/A</v>
      </c>
      <c r="S136" s="55" t="e">
        <f>IF('4.1 Network size and usage'!S136=0,NA(),'5.4 Water and waste'!AC136)</f>
        <v>#N/A</v>
      </c>
      <c r="T136" s="54" t="e">
        <f>IF('4.1 Network size and usage'!T136/'Historical population and GDP'!$K133=0,NA(),'4.1 Network size and usage'!T136/'Historical population and GDP'!$K133*1000)</f>
        <v>#N/A</v>
      </c>
      <c r="U136" s="54" t="e">
        <f>IF('4.1 Network size and usage'!U136/'Historical population and GDP'!$K133=0,NA(),'4.1 Network size and usage'!U136/'Historical population and GDP'!$K133*1000)</f>
        <v>#N/A</v>
      </c>
      <c r="V136" s="54" t="e">
        <f>IF('4.1 Network size and usage'!V136/'Historical population and GDP'!$K133=0,NA(),'4.1 Network size and usage'!V136/'Historical population and GDP'!$K133*1000)</f>
        <v>#N/A</v>
      </c>
      <c r="W136" s="54" t="e">
        <f>IF('4.1 Network size and usage'!W136/'Historical population and GDP'!$K133=0,NA(),'4.1 Network size and usage'!W136/'Historical population and GDP'!$K133*1000)</f>
        <v>#N/A</v>
      </c>
      <c r="X136" s="54">
        <f>IF('4.1 Network size and usage'!X136/'Historical population and GDP'!$K133=0,NA(),'4.1 Network size and usage'!X136/'Historical population and GDP'!$K133*1000)</f>
        <v>472.42243810717645</v>
      </c>
      <c r="Y136" s="54">
        <f>IF('4.1 Network size and usage'!Y136/'Historical population and GDP'!$K133=0,NA(),'4.1 Network size and usage'!Y136/'Historical population and GDP'!$K133*1000)</f>
        <v>206.30941188760056</v>
      </c>
      <c r="Z136" s="54" t="e">
        <f>IF('4.1 Network size and usage'!Z136/'Historical population and GDP'!$K133=0,NA(),'4.1 Network size and usage'!Z136/'Historical population and GDP'!$K133*1000)</f>
        <v>#N/A</v>
      </c>
      <c r="AA136" s="54" t="e">
        <f>IF('4.1 Network size and usage'!AA136/'Historical population and GDP'!$K133=0,NA(),'4.1 Network size and usage'!AA136/'Historical population and GDP'!$K133*1000)</f>
        <v>#N/A</v>
      </c>
      <c r="AB136" s="54" t="e">
        <f>IF('4.1 Network size and usage'!AB136/'Historical population and GDP'!$K133=0,NA(),'4.1 Network size and usage'!AB136/'Historical population and GDP'!$K133*1000)</f>
        <v>#N/A</v>
      </c>
      <c r="AC136" s="54" t="e">
        <f>IF('4.1 Network size and usage'!AC136/'Historical population and GDP'!$K133=0,NA(),'4.1 Network size and usage'!AC136/'Historical population and GDP'!$K133*1000)</f>
        <v>#N/A</v>
      </c>
      <c r="AD136" s="54" t="e">
        <f>IF('4.1 Network size and usage'!AD136/'Historical population and GDP'!$K133=0,NA(),'4.1 Network size and usage'!AD136/'Historical population and GDP'!$K133*1000)</f>
        <v>#N/A</v>
      </c>
      <c r="AE136" s="54">
        <f>IF('4.1 Network size and usage'!AE136/'Historical population and GDP'!$K133=0,NA(),'4.1 Network size and usage'!AE136/'Historical population and GDP'!$K133*1000)</f>
        <v>3.7339392040112815</v>
      </c>
      <c r="AF136" s="54" t="e">
        <f>IF('4.1 Network size and usage'!AF136/'Historical population and GDP'!$K133=0,NA(),'4.1 Network size and usage'!AF136/'Historical population and GDP'!$K133*1000)</f>
        <v>#N/A</v>
      </c>
      <c r="AG136" s="54" t="e">
        <f>IF('4.1 Network size and usage'!AG136/'Historical population and GDP'!$K133=0,NA(),'4.1 Network size and usage'!AG136/'Historical population and GDP'!$K133*1000)</f>
        <v>#N/A</v>
      </c>
      <c r="AH136" s="54" t="e">
        <f>IF('4.1 Network size and usage'!AH136/'Historical population and GDP'!$K133=0,NA(),'4.1 Network size and usage'!AH136/'Historical population and GDP'!$K133*1000)</f>
        <v>#N/A</v>
      </c>
      <c r="AI136" s="54" t="e">
        <f>IF('4.1 Network size and usage'!AI136/'Historical population and GDP'!$K133=0,NA(),'4.1 Network size and usage'!AI136/'Historical population and GDP'!$K133*1000)</f>
        <v>#N/A</v>
      </c>
      <c r="AJ136" s="54" t="e">
        <f>IF('4.1 Network size and usage'!AJ136/'Historical population and GDP'!$K133=0,NA(),'4.1 Network size and usage'!AJ136/'Historical population and GDP'!$K133*1000)</f>
        <v>#N/A</v>
      </c>
      <c r="AK136" s="54">
        <f>IF('4.1 Network size and usage'!AK136/'Historical population and GDP'!$K133=0,NA(),'4.1 Network size and usage'!AK136/'Historical population and GDP'!$K133*1000)</f>
        <v>125.1603468087329</v>
      </c>
      <c r="AL136" s="54">
        <f>IF('4.1 Network size and usage'!AL136/'Historical population and GDP'!$K133=0,NA(),'4.1 Network size and usage'!AL136/'Historical population and GDP'!$K133*1000)</f>
        <v>63.393398098819596</v>
      </c>
      <c r="AM136" s="54">
        <f>IF('4.1 Network size and usage'!AM136/'Historical population and GDP'!$K133=0,NA(),'4.1 Network size and usage'!AM136/'Historical population and GDP'!$K133*1000)</f>
        <v>66.886817089731537</v>
      </c>
      <c r="AN136" s="54">
        <f>IF('4.1 Network size and usage'!AN136/'Historical population and GDP'!$K133=0,NA(),'4.1 Network size and usage'!AN136/'Historical population and GDP'!$K133*1000)</f>
        <v>70.124307949441132</v>
      </c>
      <c r="AO136" s="50">
        <f>IF('4.1 Network size and usage'!AO136/'Historical population and GDP'!$K133=0,NA(),'4.1 Network size and usage'!AO136/'Historical population and GDP'!$K133*1000)</f>
        <v>0.59594693408544863</v>
      </c>
      <c r="AP136" s="50">
        <f>IF('4.1 Network size and usage'!AP136/'Historical population and GDP'!$K133=0,NA(),'4.1 Network size and usage'!AP136/'Historical population and GDP'!$K133*1000)</f>
        <v>8.9574845920818963E-2</v>
      </c>
      <c r="AQ136" s="50">
        <f>IF('4.1 Network size and usage'!AQ136/'Historical population and GDP'!$K133=0,NA(),'4.1 Network size and usage'!AQ136/'Historical population and GDP'!$K133*1000)</f>
        <v>0.68552178000626762</v>
      </c>
      <c r="AR136" s="54">
        <f>IF('4.1 Network size and usage'!AR136/'Historical population and GDP'!$K133=0,NA(),'4.1 Network size and usage'!AR136/'Historical population and GDP'!$K133*1000)</f>
        <v>16.687558759009715</v>
      </c>
      <c r="AS136" s="54" t="e">
        <f>IF('4.1 Network size and usage'!AS136/'Historical population and GDP'!$K133=0,NA(),'4.1 Network size and usage'!AS136/'Historical population and GDP'!$K133*1000)</f>
        <v>#N/A</v>
      </c>
      <c r="AT136" s="54">
        <f>IF('4.1 Network size and usage'!AT136/'Historical population and GDP'!$K133=0,NA(),'4.1 Network size and usage'!AT136/'Historical population and GDP'!$K133*1000)</f>
        <v>1.4475608482189493</v>
      </c>
      <c r="AU136" s="54">
        <f>IF('4.1 Network size and usage'!AU136/'Historical population and GDP'!$K133=0,NA(),'4.1 Network size and usage'!AU136/'Historical population and GDP'!$K133*1000)</f>
        <v>0.15486263449284446</v>
      </c>
      <c r="AV136" s="54">
        <f>IF('4.1 Network size and usage'!AV136/'Historical population and GDP'!$K133=0,NA(),'4.1 Network size and usage'!AV136/'Historical population and GDP'!$K133*1000)</f>
        <v>1.2926982137261047</v>
      </c>
      <c r="AX136" s="3"/>
    </row>
    <row r="137" spans="1:50">
      <c r="A137" s="4">
        <f t="shared" ref="A137:A161" si="2">A136+1</f>
        <v>1999</v>
      </c>
      <c r="B137" s="54">
        <f>IF('4.1 Network size and usage'!B137/'Historical population and GDP'!$K134=0,NA(),'4.1 Network size and usage'!B137/'Historical population and GDP'!$K134*1000)</f>
        <v>14.808236607722469</v>
      </c>
      <c r="C137" s="54">
        <f>IF('4.1 Network size and usage'!C137/'Historical population and GDP'!$K134=0,NA(),'4.1 Network size and usage'!C137/'Historical population and GDP'!$K134*1000)</f>
        <v>9.1005167354781751</v>
      </c>
      <c r="D137" s="54" t="e">
        <f>IF('4.1 Network size and usage'!D137/'Historical population and GDP'!$K134=0,NA(),'4.1 Network size and usage'!D137/'Historical population and GDP'!$K134*1000)</f>
        <v>#N/A</v>
      </c>
      <c r="E137" s="54" t="e">
        <f>IF('4.1 Network size and usage'!E137/'Historical population and GDP'!$K134=0,NA(),'4.1 Network size and usage'!E137/'Historical population and GDP'!$K134*1000)</f>
        <v>#N/A</v>
      </c>
      <c r="F137" s="54" t="e">
        <f>IF('4.1 Network size and usage'!F137/'Historical population and GDP'!$K134=0,NA(),'4.1 Network size and usage'!F137/'Historical population and GDP'!$K134*1000)</f>
        <v>#N/A</v>
      </c>
      <c r="G137" s="54">
        <f>IF('4.1 Network size and usage'!G137/'Historical population and GDP'!$K134=0,NA(),'4.1 Network size and usage'!G137/'Historical population and GDP'!$K134*1000)</f>
        <v>2.7537586663550675</v>
      </c>
      <c r="H137" s="56">
        <f>IF('4.1 Network size and usage'!H137/'Historical population and GDP'!$K134=0,NA(),'4.1 Network size and usage'!H137/'Historical population and GDP'!$K134*1000)</f>
        <v>3.7651580068032507E-2</v>
      </c>
      <c r="I137" s="54">
        <f>IF('4.1 Network size and usage'!I137/'Historical population and GDP'!$K134=0,NA(),'4.1 Network size and usage'!I137/'Historical population and GDP'!$K134*1000)</f>
        <v>679.49585832619255</v>
      </c>
      <c r="J137" s="5">
        <f>IF('4.1 Network size and usage'!J137/'Historical population and GDP'!$K134=0,NA(),'4.1 Network size and usage'!J137/'Historical population and GDP'!$K134*1000000000)</f>
        <v>9555.7113551972161</v>
      </c>
      <c r="K137" s="5">
        <f>IF('4.1 Network size and usage'!K137/'Historical population and GDP'!$K134=0,NA(),'4.1 Network size and usage'!K137/'Historical population and GDP'!$K134*1000000)</f>
        <v>1063.2429688851807</v>
      </c>
      <c r="L137" s="54" t="e">
        <f>IF('4.1 Network size and usage'!L137/'Historical population and GDP'!$K134=0,NA(),'4.1 Network size and usage'!L137/'Historical population and GDP'!$K134*1000)</f>
        <v>#N/A</v>
      </c>
      <c r="M137" s="54" t="e">
        <f>IF('4.1 Network size and usage'!M137/'Historical population and GDP'!$K134=0,NA(),'4.1 Network size and usage'!M137/'Historical population and GDP'!$K134*1000)</f>
        <v>#N/A</v>
      </c>
      <c r="N137" s="54" t="e">
        <f>IF('4.1 Network size and usage'!N137/'Historical population and GDP'!$K134=0,NA(),'4.1 Network size and usage'!N137/'Historical population and GDP'!$K134*1000)</f>
        <v>#N/A</v>
      </c>
      <c r="O137" s="54">
        <f>IF('4.1 Network size and usage'!O137/'Historical population and GDP'!$K134=0,NA(),'4.1 Network size and usage'!O137/'Historical population and GDP'!$K134*1000)</f>
        <v>2.0488431876606685</v>
      </c>
      <c r="P137" s="54" t="e">
        <f>IF('4.1 Network size and usage'!P137/'Historical population and GDP'!$K134=0,NA(),'4.1 Network size and usage'!P137/'Historical population and GDP'!$K134*1000)</f>
        <v>#N/A</v>
      </c>
      <c r="Q137" s="54" t="e">
        <f>IF('4.1 Network size and usage'!Q137/'Historical population and GDP'!$K134=0,NA(),'4.1 Network size and usage'!Q137/'Historical population and GDP'!$K134*1000)</f>
        <v>#N/A</v>
      </c>
      <c r="R137" s="55" t="e">
        <f>IF('4.1 Network size and usage'!R137=0,NA(),'5.4 Water and waste'!AB137)</f>
        <v>#N/A</v>
      </c>
      <c r="S137" s="55" t="e">
        <f>IF('4.1 Network size and usage'!S137=0,NA(),'5.4 Water and waste'!AC137)</f>
        <v>#N/A</v>
      </c>
      <c r="T137" s="54" t="e">
        <f>IF('4.1 Network size and usage'!T137/'Historical population and GDP'!$K134=0,NA(),'4.1 Network size and usage'!T137/'Historical population and GDP'!$K134*1000)</f>
        <v>#N/A</v>
      </c>
      <c r="U137" s="54" t="e">
        <f>IF('4.1 Network size and usage'!U137/'Historical population and GDP'!$K134=0,NA(),'4.1 Network size and usage'!U137/'Historical population and GDP'!$K134*1000)</f>
        <v>#N/A</v>
      </c>
      <c r="V137" s="54" t="e">
        <f>IF('4.1 Network size and usage'!V137/'Historical population and GDP'!$K134=0,NA(),'4.1 Network size and usage'!V137/'Historical population and GDP'!$K134*1000)</f>
        <v>#N/A</v>
      </c>
      <c r="W137" s="54" t="e">
        <f>IF('4.1 Network size and usage'!W137/'Historical population and GDP'!$K134=0,NA(),'4.1 Network size and usage'!W137/'Historical population and GDP'!$K134*1000)</f>
        <v>#N/A</v>
      </c>
      <c r="X137" s="54">
        <f>IF('4.1 Network size and usage'!X137/'Historical population and GDP'!$K134=0,NA(),'4.1 Network size and usage'!X137/'Historical population and GDP'!$K134*1000)</f>
        <v>476.07177170159179</v>
      </c>
      <c r="Y137" s="54">
        <f>IF('4.1 Network size and usage'!Y137/'Historical population and GDP'!$K134=0,NA(),'4.1 Network size and usage'!Y137/'Historical population and GDP'!$K134*1000)</f>
        <v>362.23416686141621</v>
      </c>
      <c r="Z137" s="54" t="e">
        <f>IF('4.1 Network size and usage'!Z137/'Historical population and GDP'!$K134=0,NA(),'4.1 Network size and usage'!Z137/'Historical population and GDP'!$K134*1000)</f>
        <v>#N/A</v>
      </c>
      <c r="AA137" s="54" t="e">
        <f>IF('4.1 Network size and usage'!AA137/'Historical population and GDP'!$K134=0,NA(),'4.1 Network size and usage'!AA137/'Historical population and GDP'!$K134*1000)</f>
        <v>#N/A</v>
      </c>
      <c r="AB137" s="54" t="e">
        <f>IF('4.1 Network size and usage'!AB137/'Historical population and GDP'!$K134=0,NA(),'4.1 Network size and usage'!AB137/'Historical population and GDP'!$K134*1000)</f>
        <v>#N/A</v>
      </c>
      <c r="AC137" s="54" t="e">
        <f>IF('4.1 Network size and usage'!AC137/'Historical population and GDP'!$K134=0,NA(),'4.1 Network size and usage'!AC137/'Historical population and GDP'!$K134*1000)</f>
        <v>#N/A</v>
      </c>
      <c r="AD137" s="54" t="e">
        <f>IF('4.1 Network size and usage'!AD137/'Historical population and GDP'!$K134=0,NA(),'4.1 Network size and usage'!AD137/'Historical population and GDP'!$K134*1000)</f>
        <v>#N/A</v>
      </c>
      <c r="AE137" s="54">
        <f>IF('4.1 Network size and usage'!AE137/'Historical population and GDP'!$K134=0,NA(),'4.1 Network size and usage'!AE137/'Historical population and GDP'!$K134*1000)</f>
        <v>3.5949468982888004</v>
      </c>
      <c r="AF137" s="54" t="e">
        <f>IF('4.1 Network size and usage'!AF137/'Historical population and GDP'!$K134=0,NA(),'4.1 Network size and usage'!AF137/'Historical population and GDP'!$K134*1000)</f>
        <v>#N/A</v>
      </c>
      <c r="AG137" s="54" t="e">
        <f>IF('4.1 Network size and usage'!AG137/'Historical population and GDP'!$K134=0,NA(),'4.1 Network size and usage'!AG137/'Historical population and GDP'!$K134*1000)</f>
        <v>#N/A</v>
      </c>
      <c r="AH137" s="54" t="e">
        <f>IF('4.1 Network size and usage'!AH137/'Historical population and GDP'!$K134=0,NA(),'4.1 Network size and usage'!AH137/'Historical population and GDP'!$K134*1000)</f>
        <v>#N/A</v>
      </c>
      <c r="AI137" s="54" t="e">
        <f>IF('4.1 Network size and usage'!AI137/'Historical population and GDP'!$K134=0,NA(),'4.1 Network size and usage'!AI137/'Historical population and GDP'!$K134*1000)</f>
        <v>#N/A</v>
      </c>
      <c r="AJ137" s="54" t="e">
        <f>IF('4.1 Network size and usage'!AJ137/'Historical population and GDP'!$K134=0,NA(),'4.1 Network size and usage'!AJ137/'Historical population and GDP'!$K134*1000)</f>
        <v>#N/A</v>
      </c>
      <c r="AK137" s="54">
        <f>IF('4.1 Network size and usage'!AK137/'Historical population and GDP'!$K134=0,NA(),'4.1 Network size and usage'!AK137/'Historical population and GDP'!$K134*1000)</f>
        <v>124.92145101399601</v>
      </c>
      <c r="AL137" s="54">
        <f>IF('4.1 Network size and usage'!AL137/'Historical population and GDP'!$K134=0,NA(),'4.1 Network size and usage'!AL137/'Historical population and GDP'!$K134*1000)</f>
        <v>63.300096076445698</v>
      </c>
      <c r="AM137" s="54">
        <f>IF('4.1 Network size and usage'!AM137/'Historical population and GDP'!$K134=0,NA(),'4.1 Network size and usage'!AM137/'Historical population and GDP'!$K134*1000)</f>
        <v>65.706681207966554</v>
      </c>
      <c r="AN137" s="54">
        <f>IF('4.1 Network size and usage'!AN137/'Historical population and GDP'!$K134=0,NA(),'4.1 Network size and usage'!AN137/'Historical population and GDP'!$K134*1000)</f>
        <v>69.538573394614531</v>
      </c>
      <c r="AO137" s="50">
        <f>IF('4.1 Network size and usage'!AO137/'Historical population and GDP'!$K134=0,NA(),'4.1 Network size and usage'!AO137/'Historical population and GDP'!$K134*1000)</f>
        <v>0.58476798836696009</v>
      </c>
      <c r="AP137" s="50">
        <f>IF('4.1 Network size and usage'!AP137/'Historical population and GDP'!$K134=0,NA(),'4.1 Network size and usage'!AP137/'Historical population and GDP'!$K134*1000)</f>
        <v>8.6988133260626835E-2</v>
      </c>
      <c r="AQ137" s="50">
        <f>IF('4.1 Network size and usage'!AQ137/'Historical population and GDP'!$K134=0,NA(),'4.1 Network size and usage'!AQ137/'Historical population and GDP'!$K134*1000)</f>
        <v>0.67175612162758691</v>
      </c>
      <c r="AR137" s="54">
        <f>IF('4.1 Network size and usage'!AR137/'Historical population and GDP'!$K134=0,NA(),'4.1 Network size and usage'!AR137/'Historical population and GDP'!$K134*1000)</f>
        <v>15.839630235517124</v>
      </c>
      <c r="AS137" s="54" t="e">
        <f>IF('4.1 Network size and usage'!AS137/'Historical population and GDP'!$K134=0,NA(),'4.1 Network size and usage'!AS137/'Historical population and GDP'!$K134*1000)</f>
        <v>#N/A</v>
      </c>
      <c r="AT137" s="54">
        <f>IF('4.1 Network size and usage'!AT137/'Historical population and GDP'!$K134=0,NA(),'4.1 Network size and usage'!AT137/'Historical population and GDP'!$K134*1000)</f>
        <v>1.4598426423619226</v>
      </c>
      <c r="AU137" s="54">
        <f>IF('4.1 Network size and usage'!AU137/'Historical population and GDP'!$K134=0,NA(),'4.1 Network size and usage'!AU137/'Historical population and GDP'!$K134*1000)</f>
        <v>0.17060060761860249</v>
      </c>
      <c r="AV137" s="54">
        <f>IF('4.1 Network size and usage'!AV137/'Historical population and GDP'!$K134=0,NA(),'4.1 Network size and usage'!AV137/'Historical population and GDP'!$K134*1000)</f>
        <v>1.28924203474332</v>
      </c>
      <c r="AX137" s="3"/>
    </row>
    <row r="138" spans="1:50">
      <c r="A138" s="4">
        <f t="shared" si="2"/>
        <v>2000</v>
      </c>
      <c r="B138" s="54">
        <f>IF('4.1 Network size and usage'!B138/'Historical population and GDP'!$K135=0,NA(),'4.1 Network size and usage'!B138/'Historical population and GDP'!$K135*1000)</f>
        <v>14.916216983811417</v>
      </c>
      <c r="C138" s="54">
        <f>IF('4.1 Network size and usage'!C138/'Historical population and GDP'!$K135=0,NA(),'4.1 Network size and usage'!C138/'Historical population and GDP'!$K135*1000)</f>
        <v>8.8513077379876588</v>
      </c>
      <c r="D138" s="54" t="e">
        <f>IF('4.1 Network size and usage'!D138/'Historical population and GDP'!$K135=0,NA(),'4.1 Network size and usage'!D138/'Historical population and GDP'!$K135*1000)</f>
        <v>#N/A</v>
      </c>
      <c r="E138" s="54" t="e">
        <f>IF('4.1 Network size and usage'!E138/'Historical population and GDP'!$K135=0,NA(),'4.1 Network size and usage'!E138/'Historical population and GDP'!$K135*1000)</f>
        <v>#N/A</v>
      </c>
      <c r="F138" s="54" t="e">
        <f>IF('4.1 Network size and usage'!F138/'Historical population and GDP'!$K135=0,NA(),'4.1 Network size and usage'!F138/'Historical population and GDP'!$K135*1000)</f>
        <v>#N/A</v>
      </c>
      <c r="G138" s="54">
        <f>IF('4.1 Network size and usage'!G138/'Historical population and GDP'!$K135=0,NA(),'4.1 Network size and usage'!G138/'Historical population and GDP'!$K135*1000)</f>
        <v>2.7783945676589812</v>
      </c>
      <c r="H138" s="56">
        <f>IF('4.1 Network size and usage'!H138/'Historical population and GDP'!$K135=0,NA(),'4.1 Network size and usage'!H138/'Historical population and GDP'!$K135*1000)</f>
        <v>4.1052386976840258E-2</v>
      </c>
      <c r="I138" s="54">
        <f>IF('4.1 Network size and usage'!I138/'Historical population and GDP'!$K135=0,NA(),'4.1 Network size and usage'!I138/'Historical population and GDP'!$K135*1000)</f>
        <v>693.45433890165498</v>
      </c>
      <c r="J138" s="5">
        <f>IF('4.1 Network size and usage'!J138/'Historical population and GDP'!$K135=0,NA(),'4.1 Network size and usage'!J138/'Historical population and GDP'!$K135*1000000000)</f>
        <v>9501.4329606774918</v>
      </c>
      <c r="K138" s="5">
        <f>IF('4.1 Network size and usage'!K138/'Historical population and GDP'!$K135=0,NA(),'4.1 Network size and usage'!K138/'Historical population and GDP'!$K135*1000000)</f>
        <v>1086.753282339917</v>
      </c>
      <c r="L138" s="54" t="e">
        <f>IF('4.1 Network size and usage'!L138/'Historical population and GDP'!$K135=0,NA(),'4.1 Network size and usage'!L138/'Historical population and GDP'!$K135*1000)</f>
        <v>#N/A</v>
      </c>
      <c r="M138" s="54" t="e">
        <f>IF('4.1 Network size and usage'!M138/'Historical population and GDP'!$K135=0,NA(),'4.1 Network size and usage'!M138/'Historical population and GDP'!$K135*1000)</f>
        <v>#N/A</v>
      </c>
      <c r="N138" s="54" t="e">
        <f>IF('4.1 Network size and usage'!N138/'Historical population and GDP'!$K135=0,NA(),'4.1 Network size and usage'!N138/'Historical population and GDP'!$K135*1000)</f>
        <v>#N/A</v>
      </c>
      <c r="O138" s="54">
        <f>IF('4.1 Network size and usage'!O138/'Historical population and GDP'!$K135=0,NA(),'4.1 Network size and usage'!O138/'Historical population and GDP'!$K135*1000)</f>
        <v>2.0424776019209419</v>
      </c>
      <c r="P138" s="54" t="e">
        <f>IF('4.1 Network size and usage'!P138/'Historical population and GDP'!$K135=0,NA(),'4.1 Network size and usage'!P138/'Historical population and GDP'!$K135*1000)</f>
        <v>#N/A</v>
      </c>
      <c r="Q138" s="54" t="e">
        <f>IF('4.1 Network size and usage'!Q138/'Historical population and GDP'!$K135=0,NA(),'4.1 Network size and usage'!Q138/'Historical population and GDP'!$K135*1000)</f>
        <v>#N/A</v>
      </c>
      <c r="R138" s="55" t="e">
        <f>IF('4.1 Network size and usage'!R138=0,NA(),'5.4 Water and waste'!AB138)</f>
        <v>#N/A</v>
      </c>
      <c r="S138" s="55" t="e">
        <f>IF('4.1 Network size and usage'!S138=0,NA(),'5.4 Water and waste'!AC138)</f>
        <v>#N/A</v>
      </c>
      <c r="T138" s="54" t="e">
        <f>IF('4.1 Network size and usage'!T138/'Historical population and GDP'!$K135=0,NA(),'4.1 Network size and usage'!T138/'Historical population and GDP'!$K135*1000)</f>
        <v>#N/A</v>
      </c>
      <c r="U138" s="54" t="e">
        <f>IF('4.1 Network size and usage'!U138/'Historical population and GDP'!$K135=0,NA(),'4.1 Network size and usage'!U138/'Historical population and GDP'!$K135*1000)</f>
        <v>#N/A</v>
      </c>
      <c r="V138" s="54" t="e">
        <f>IF('4.1 Network size and usage'!V138/'Historical population and GDP'!$K135=0,NA(),'4.1 Network size and usage'!V138/'Historical population and GDP'!$K135*1000)</f>
        <v>#N/A</v>
      </c>
      <c r="W138" s="54" t="e">
        <f>IF('4.1 Network size and usage'!W138/'Historical population and GDP'!$K135=0,NA(),'4.1 Network size and usage'!W138/'Historical population and GDP'!$K135*1000)</f>
        <v>#N/A</v>
      </c>
      <c r="X138" s="54">
        <f>IF('4.1 Network size and usage'!X138/'Historical population and GDP'!$K135=0,NA(),'4.1 Network size and usage'!X138/'Historical population and GDP'!$K135*1000)</f>
        <v>472.74792801631764</v>
      </c>
      <c r="Y138" s="54">
        <f>IF('4.1 Network size and usage'!Y138/'Historical population and GDP'!$K135=0,NA(),'4.1 Network size and usage'!Y138/'Historical population and GDP'!$K135*1000)</f>
        <v>398.13069634143193</v>
      </c>
      <c r="Z138" s="54">
        <f>IF('4.1 Network size and usage'!Z138/'Historical population and GDP'!$K135=0,NA(),'4.1 Network size and usage'!Z138/'Historical population and GDP'!$K135*1000)</f>
        <v>1.2031705868683999</v>
      </c>
      <c r="AA138" s="54" t="e">
        <f>IF('4.1 Network size and usage'!AA138/'Historical population and GDP'!$K135=0,NA(),'4.1 Network size and usage'!AA138/'Historical population and GDP'!$K135*1000)</f>
        <v>#N/A</v>
      </c>
      <c r="AB138" s="54" t="e">
        <f>IF('4.1 Network size and usage'!AB138/'Historical population and GDP'!$K135=0,NA(),'4.1 Network size and usage'!AB138/'Historical population and GDP'!$K135*1000)</f>
        <v>#N/A</v>
      </c>
      <c r="AC138" s="54" t="e">
        <f>IF('4.1 Network size and usage'!AC138/'Historical population and GDP'!$K135=0,NA(),'4.1 Network size and usage'!AC138/'Historical population and GDP'!$K135*1000)</f>
        <v>#N/A</v>
      </c>
      <c r="AD138" s="54" t="e">
        <f>IF('4.1 Network size and usage'!AD138/'Historical population and GDP'!$K135=0,NA(),'4.1 Network size and usage'!AD138/'Historical population and GDP'!$K135*1000)</f>
        <v>#N/A</v>
      </c>
      <c r="AE138" s="54">
        <f>IF('4.1 Network size and usage'!AE138/'Historical population and GDP'!$K135=0,NA(),'4.1 Network size and usage'!AE138/'Historical population and GDP'!$K135*1000)</f>
        <v>3.4574371950117477</v>
      </c>
      <c r="AF138" s="54" t="e">
        <f>IF('4.1 Network size and usage'!AF138/'Historical population and GDP'!$K135=0,NA(),'4.1 Network size and usage'!AF138/'Historical population and GDP'!$K135*1000)</f>
        <v>#N/A</v>
      </c>
      <c r="AG138" s="54" t="e">
        <f>IF('4.1 Network size and usage'!AG138/'Historical population and GDP'!$K135=0,NA(),'4.1 Network size and usage'!AG138/'Historical population and GDP'!$K135*1000)</f>
        <v>#N/A</v>
      </c>
      <c r="AH138" s="54" t="e">
        <f>IF('4.1 Network size and usage'!AH138/'Historical population and GDP'!$K135=0,NA(),'4.1 Network size and usage'!AH138/'Historical population and GDP'!$K135*1000)</f>
        <v>#N/A</v>
      </c>
      <c r="AI138" s="54" t="e">
        <f>IF('4.1 Network size and usage'!AI138/'Historical population and GDP'!$K135=0,NA(),'4.1 Network size and usage'!AI138/'Historical population and GDP'!$K135*1000)</f>
        <v>#N/A</v>
      </c>
      <c r="AJ138" s="54" t="e">
        <f>IF('4.1 Network size and usage'!AJ138/'Historical population and GDP'!$K135=0,NA(),'4.1 Network size and usage'!AJ138/'Historical population and GDP'!$K135*1000)</f>
        <v>#N/A</v>
      </c>
      <c r="AK138" s="54">
        <f>IF('4.1 Network size and usage'!AK138/'Historical population and GDP'!$K135=0,NA(),'4.1 Network size and usage'!AK138/'Historical population and GDP'!$K135*1000)</f>
        <v>125.00606749115694</v>
      </c>
      <c r="AL138" s="54">
        <f>IF('4.1 Network size and usage'!AL138/'Historical population and GDP'!$K135=0,NA(),'4.1 Network size and usage'!AL138/'Historical population and GDP'!$K135*1000)</f>
        <v>62.768841496475687</v>
      </c>
      <c r="AM138" s="54" t="e">
        <f>IF('4.1 Network size and usage'!AM138/'Historical population and GDP'!$K135=0,NA(),'4.1 Network size and usage'!AM138/'Historical population and GDP'!$K135*1000)</f>
        <v>#N/A</v>
      </c>
      <c r="AN138" s="54">
        <f>IF('4.1 Network size and usage'!AN138/'Historical population and GDP'!$K135=0,NA(),'4.1 Network size and usage'!AN138/'Historical population and GDP'!$K135*1000)</f>
        <v>72.283184012806288</v>
      </c>
      <c r="AO138" s="50">
        <f>IF('4.1 Network size and usage'!AO138/'Historical population and GDP'!$K135=0,NA(),'4.1 Network size and usage'!AO138/'Historical population and GDP'!$K135*1000)</f>
        <v>0.57447522656270167</v>
      </c>
      <c r="AP138" s="50">
        <f>IF('4.1 Network size and usage'!AP138/'Historical population and GDP'!$K135=0,NA(),'4.1 Network size and usage'!AP138/'Historical population and GDP'!$K135*1000)</f>
        <v>8.6752213988794513E-2</v>
      </c>
      <c r="AQ138" s="50">
        <f>IF('4.1 Network size and usage'!AQ138/'Historical population and GDP'!$K135=0,NA(),'4.1 Network size and usage'!AQ138/'Historical population and GDP'!$K135*1000)</f>
        <v>0.66122744055149618</v>
      </c>
      <c r="AR138" s="54">
        <f>IF('4.1 Network size and usage'!AR138/'Historical population and GDP'!$K135=0,NA(),'4.1 Network size and usage'!AR138/'Historical population and GDP'!$K135*1000)</f>
        <v>15.362371227182361</v>
      </c>
      <c r="AS138" s="54" t="e">
        <f>IF('4.1 Network size and usage'!AS138/'Historical population and GDP'!$K135=0,NA(),'4.1 Network size and usage'!AS138/'Historical population and GDP'!$K135*1000)</f>
        <v>#N/A</v>
      </c>
      <c r="AT138" s="54">
        <f>IF('4.1 Network size and usage'!AT138/'Historical population and GDP'!$K135=0,NA(),'4.1 Network size and usage'!AT138/'Historical population and GDP'!$K135*1000)</f>
        <v>1.4719475355658258</v>
      </c>
      <c r="AU138" s="54">
        <f>IF('4.1 Network size and usage'!AU138/'Historical population and GDP'!$K135=0,NA(),'4.1 Network size and usage'!AU138/'Historical population and GDP'!$K135*1000)</f>
        <v>0.19609615037050426</v>
      </c>
      <c r="AV138" s="54">
        <f>IF('4.1 Network size and usage'!AV138/'Historical population and GDP'!$K135=0,NA(),'4.1 Network size and usage'!AV138/'Historical population and GDP'!$K135*1000)</f>
        <v>1.2758513851953215</v>
      </c>
      <c r="AX138" s="3"/>
    </row>
    <row r="139" spans="1:50">
      <c r="A139" s="4">
        <f t="shared" si="2"/>
        <v>2001</v>
      </c>
      <c r="B139" s="54">
        <f>IF('4.1 Network size and usage'!B139/'Historical population and GDP'!$K136=0,NA(),'4.1 Network size and usage'!B139/'Historical population and GDP'!$K136*1000)</f>
        <v>14.857770287523621</v>
      </c>
      <c r="C139" s="54">
        <f>IF('4.1 Network size and usage'!C139/'Historical population and GDP'!$K136=0,NA(),'4.1 Network size and usage'!C139/'Historical population and GDP'!$K136*1000)</f>
        <v>8.6823962003983457</v>
      </c>
      <c r="D139" s="54" t="e">
        <f>IF('4.1 Network size and usage'!D139/'Historical population and GDP'!$K136=0,NA(),'4.1 Network size and usage'!D139/'Historical population and GDP'!$K136*1000)</f>
        <v>#N/A</v>
      </c>
      <c r="E139" s="54" t="e">
        <f>IF('4.1 Network size and usage'!E139/'Historical population and GDP'!$K136=0,NA(),'4.1 Network size and usage'!E139/'Historical population and GDP'!$K136*1000)</f>
        <v>#N/A</v>
      </c>
      <c r="F139" s="54" t="e">
        <f>IF('4.1 Network size and usage'!F139/'Historical population and GDP'!$K136=0,NA(),'4.1 Network size and usage'!F139/'Historical population and GDP'!$K136*1000)</f>
        <v>#N/A</v>
      </c>
      <c r="G139" s="54">
        <f>IF('4.1 Network size and usage'!G139/'Historical population and GDP'!$K136=0,NA(),'4.1 Network size and usage'!G139/'Historical population and GDP'!$K136*1000)</f>
        <v>2.7513916551759356</v>
      </c>
      <c r="H139" s="56">
        <f>IF('4.1 Network size and usage'!H139/'Historical population and GDP'!$K136=0,NA(),'4.1 Network size and usage'!H139/'Historical population and GDP'!$K136*1000)</f>
        <v>4.4175476226954703E-2</v>
      </c>
      <c r="I139" s="54">
        <f>IF('4.1 Network size and usage'!I139/'Historical population and GDP'!$K136=0,NA(),'4.1 Network size and usage'!I139/'Historical population and GDP'!$K136*1000)</f>
        <v>704.23727082375774</v>
      </c>
      <c r="J139" s="5">
        <f>IF('4.1 Network size and usage'!J139/'Historical population and GDP'!$K136=0,NA(),'4.1 Network size and usage'!J139/'Historical population and GDP'!$K136*1000000000)</f>
        <v>9338.1339053163774</v>
      </c>
      <c r="K139" s="5">
        <f>IF('4.1 Network size and usage'!K139/'Historical population and GDP'!$K136=0,NA(),'4.1 Network size and usage'!K139/'Historical population and GDP'!$K136*1000000)</f>
        <v>1088.7787210136808</v>
      </c>
      <c r="L139" s="54" t="e">
        <f>IF('4.1 Network size and usage'!L139/'Historical population and GDP'!$K136=0,NA(),'4.1 Network size and usage'!L139/'Historical population and GDP'!$K136*1000)</f>
        <v>#N/A</v>
      </c>
      <c r="M139" s="54" t="e">
        <f>IF('4.1 Network size and usage'!M139/'Historical population and GDP'!$K136=0,NA(),'4.1 Network size and usage'!M139/'Historical population and GDP'!$K136*1000)</f>
        <v>#N/A</v>
      </c>
      <c r="N139" s="54" t="e">
        <f>IF('4.1 Network size and usage'!N139/'Historical population and GDP'!$K136=0,NA(),'4.1 Network size and usage'!N139/'Historical population and GDP'!$K136*1000)</f>
        <v>#N/A</v>
      </c>
      <c r="O139" s="54">
        <f>IF('4.1 Network size and usage'!O139/'Historical population and GDP'!$K136=0,NA(),'4.1 Network size and usage'!O139/'Historical population and GDP'!$K136*1000)</f>
        <v>2.0199989786017056</v>
      </c>
      <c r="P139" s="54" t="e">
        <f>IF('4.1 Network size and usage'!P139/'Historical population and GDP'!$K136=0,NA(),'4.1 Network size and usage'!P139/'Historical population and GDP'!$K136*1000)</f>
        <v>#N/A</v>
      </c>
      <c r="Q139" s="54" t="e">
        <f>IF('4.1 Network size and usage'!Q139/'Historical population and GDP'!$K136=0,NA(),'4.1 Network size and usage'!Q139/'Historical population and GDP'!$K136*1000)</f>
        <v>#N/A</v>
      </c>
      <c r="R139" s="55" t="e">
        <f>IF('4.1 Network size and usage'!R139=0,NA(),'5.4 Water and waste'!AB139)</f>
        <v>#N/A</v>
      </c>
      <c r="S139" s="55" t="e">
        <f>IF('4.1 Network size and usage'!S139=0,NA(),'5.4 Water and waste'!AC139)</f>
        <v>#N/A</v>
      </c>
      <c r="T139" s="54" t="e">
        <f>IF('4.1 Network size and usage'!T139/'Historical population and GDP'!$K136=0,NA(),'4.1 Network size and usage'!T139/'Historical population and GDP'!$K136*1000)</f>
        <v>#N/A</v>
      </c>
      <c r="U139" s="54" t="e">
        <f>IF('4.1 Network size and usage'!U139/'Historical population and GDP'!$K136=0,NA(),'4.1 Network size and usage'!U139/'Historical population and GDP'!$K136*1000)</f>
        <v>#N/A</v>
      </c>
      <c r="V139" s="54" t="e">
        <f>IF('4.1 Network size and usage'!V139/'Historical population and GDP'!$K136=0,NA(),'4.1 Network size and usage'!V139/'Historical population and GDP'!$K136*1000)</f>
        <v>#N/A</v>
      </c>
      <c r="W139" s="54" t="e">
        <f>IF('4.1 Network size and usage'!W139/'Historical population and GDP'!$K136=0,NA(),'4.1 Network size and usage'!W139/'Historical population and GDP'!$K136*1000)</f>
        <v>#N/A</v>
      </c>
      <c r="X139" s="54">
        <f>IF('4.1 Network size and usage'!X139/'Historical population and GDP'!$K136=0,NA(),'4.1 Network size and usage'!X139/'Historical population and GDP'!$K136*1000)</f>
        <v>465.50227261120477</v>
      </c>
      <c r="Y139" s="54">
        <f>IF('4.1 Network size and usage'!Y139/'Historical population and GDP'!$K136=0,NA(),'4.1 Network size and usage'!Y139/'Historical population and GDP'!$K136*1000)</f>
        <v>584.23982431949344</v>
      </c>
      <c r="Z139" s="54">
        <f>IF('4.1 Network size and usage'!Z139/'Historical population and GDP'!$K136=0,NA(),'4.1 Network size and usage'!Z139/'Historical population and GDP'!$K136*1000)</f>
        <v>4.4175476226954702</v>
      </c>
      <c r="AA139" s="54" t="e">
        <f>IF('4.1 Network size and usage'!AA139/'Historical population and GDP'!$K136=0,NA(),'4.1 Network size and usage'!AA139/'Historical population and GDP'!$K136*1000)</f>
        <v>#N/A</v>
      </c>
      <c r="AB139" s="54" t="e">
        <f>IF('4.1 Network size and usage'!AB139/'Historical population and GDP'!$K136=0,NA(),'4.1 Network size and usage'!AB139/'Historical population and GDP'!$K136*1000)</f>
        <v>#N/A</v>
      </c>
      <c r="AC139" s="54" t="e">
        <f>IF('4.1 Network size and usage'!AC139/'Historical population and GDP'!$K136=0,NA(),'4.1 Network size and usage'!AC139/'Historical population and GDP'!$K136*1000)</f>
        <v>#N/A</v>
      </c>
      <c r="AD139" s="54" t="e">
        <f>IF('4.1 Network size and usage'!AD139/'Historical population and GDP'!$K136=0,NA(),'4.1 Network size and usage'!AD139/'Historical population and GDP'!$K136*1000)</f>
        <v>#N/A</v>
      </c>
      <c r="AE139" s="54">
        <f>IF('4.1 Network size and usage'!AE139/'Historical population and GDP'!$K136=0,NA(),'4.1 Network size and usage'!AE139/'Historical population and GDP'!$K136*1000)</f>
        <v>3.3035851080128693</v>
      </c>
      <c r="AF139" s="54" t="e">
        <f>IF('4.1 Network size and usage'!AF139/'Historical population and GDP'!$K136=0,NA(),'4.1 Network size and usage'!AF139/'Historical population and GDP'!$K136*1000)</f>
        <v>#N/A</v>
      </c>
      <c r="AG139" s="54" t="e">
        <f>IF('4.1 Network size and usage'!AG139/'Historical population and GDP'!$K136=0,NA(),'4.1 Network size and usage'!AG139/'Historical population and GDP'!$K136*1000)</f>
        <v>#N/A</v>
      </c>
      <c r="AH139" s="54" t="e">
        <f>IF('4.1 Network size and usage'!AH139/'Historical population and GDP'!$K136=0,NA(),'4.1 Network size and usage'!AH139/'Historical population and GDP'!$K136*1000)</f>
        <v>#N/A</v>
      </c>
      <c r="AI139" s="54" t="e">
        <f>IF('4.1 Network size and usage'!AI139/'Historical population and GDP'!$K136=0,NA(),'4.1 Network size and usage'!AI139/'Historical population and GDP'!$K136*1000)</f>
        <v>#N/A</v>
      </c>
      <c r="AJ139" s="54" t="e">
        <f>IF('4.1 Network size and usage'!AJ139/'Historical population and GDP'!$K136=0,NA(),'4.1 Network size and usage'!AJ139/'Historical population and GDP'!$K136*1000)</f>
        <v>#N/A</v>
      </c>
      <c r="AK139" s="54">
        <f>IF('4.1 Network size and usage'!AK139/'Historical population and GDP'!$K136=0,NA(),'4.1 Network size and usage'!AK139/'Historical population and GDP'!$K136*1000)</f>
        <v>123.57949032225116</v>
      </c>
      <c r="AL139" s="54">
        <f>IF('4.1 Network size and usage'!AL139/'Historical population and GDP'!$K136=0,NA(),'4.1 Network size and usage'!AL139/'Historical population and GDP'!$K136*1000)</f>
        <v>63.049895306674834</v>
      </c>
      <c r="AM139" s="54" t="e">
        <f>IF('4.1 Network size and usage'!AM139/'Historical population and GDP'!$K136=0,NA(),'4.1 Network size and usage'!AM139/'Historical population and GDP'!$K136*1000)</f>
        <v>#N/A</v>
      </c>
      <c r="AN139" s="54">
        <f>IF('4.1 Network size and usage'!AN139/'Historical population and GDP'!$K136=0,NA(),'4.1 Network size and usage'!AN139/'Historical population and GDP'!$K136*1000)</f>
        <v>76.576783616771365</v>
      </c>
      <c r="AO139" s="50">
        <f>IF('4.1 Network size and usage'!AO139/'Historical population and GDP'!$K136=0,NA(),'4.1 Network size and usage'!AO139/'Historical population and GDP'!$K136*1000)</f>
        <v>0.56585465502272614</v>
      </c>
      <c r="AP139" s="50">
        <f>IF('4.1 Network size and usage'!AP139/'Historical population and GDP'!$K136=0,NA(),'4.1 Network size and usage'!AP139/'Historical population and GDP'!$K136*1000)</f>
        <v>8.5797456718247275E-2</v>
      </c>
      <c r="AQ139" s="50">
        <f>IF('4.1 Network size and usage'!AQ139/'Historical population and GDP'!$K136=0,NA(),'4.1 Network size and usage'!AQ139/'Historical population and GDP'!$K136*1000)</f>
        <v>0.65165211174097337</v>
      </c>
      <c r="AR139" s="54">
        <f>IF('4.1 Network size and usage'!AR139/'Historical population and GDP'!$K136=0,NA(),'4.1 Network size and usage'!AR139/'Historical population and GDP'!$K136*1000)</f>
        <v>15.295439456616107</v>
      </c>
      <c r="AS139" s="54" t="e">
        <f>IF('4.1 Network size and usage'!AS139/'Historical population and GDP'!$K136=0,NA(),'4.1 Network size and usage'!AS139/'Historical population and GDP'!$K136*1000)</f>
        <v>#N/A</v>
      </c>
      <c r="AT139" s="54">
        <f>IF('4.1 Network size and usage'!AT139/'Historical population and GDP'!$K136=0,NA(),'4.1 Network size and usage'!AT139/'Historical population and GDP'!$K136*1000)</f>
        <v>1.4759205352127061</v>
      </c>
      <c r="AU139" s="54">
        <f>IF('4.1 Network size and usage'!AU139/'Historical population and GDP'!$K136=0,NA(),'4.1 Network size and usage'!AU139/'Historical population and GDP'!$K136*1000)</f>
        <v>0.22011133241407485</v>
      </c>
      <c r="AV139" s="54">
        <f>IF('4.1 Network size and usage'!AV139/'Historical population and GDP'!$K136=0,NA(),'4.1 Network size and usage'!AV139/'Historical population and GDP'!$K136*1000)</f>
        <v>1.2558092027986312</v>
      </c>
      <c r="AX139" s="3"/>
    </row>
    <row r="140" spans="1:50">
      <c r="A140" s="4">
        <f t="shared" si="2"/>
        <v>2002</v>
      </c>
      <c r="B140" s="54">
        <f>IF('4.1 Network size and usage'!B140/'Historical population and GDP'!$K137=0,NA(),'4.1 Network size and usage'!B140/'Historical population and GDP'!$K137*1000)</f>
        <v>14.679032460208047</v>
      </c>
      <c r="C140" s="54">
        <f>IF('4.1 Network size and usage'!C140/'Historical population and GDP'!$K137=0,NA(),'4.1 Network size and usage'!C140/'Historical population and GDP'!$K137*1000)</f>
        <v>8.4770021305928065</v>
      </c>
      <c r="D140" s="54" t="e">
        <f>IF('4.1 Network size and usage'!D140/'Historical population and GDP'!$K137=0,NA(),'4.1 Network size and usage'!D140/'Historical population and GDP'!$K137*1000)</f>
        <v>#N/A</v>
      </c>
      <c r="E140" s="54" t="e">
        <f>IF('4.1 Network size and usage'!E140/'Historical population and GDP'!$K137=0,NA(),'4.1 Network size and usage'!E140/'Historical population and GDP'!$K137*1000)</f>
        <v>#N/A</v>
      </c>
      <c r="F140" s="54" t="e">
        <f>IF('4.1 Network size and usage'!F140/'Historical population and GDP'!$K137=0,NA(),'4.1 Network size and usage'!F140/'Historical population and GDP'!$K137*1000)</f>
        <v>#N/A</v>
      </c>
      <c r="G140" s="54">
        <f>IF('4.1 Network size and usage'!G140/'Historical population and GDP'!$K137=0,NA(),'4.1 Network size and usage'!G140/'Historical population and GDP'!$K137*1000)</f>
        <v>2.702844968041108</v>
      </c>
      <c r="H140" s="56">
        <f>IF('4.1 Network size and usage'!H140/'Historical population and GDP'!$K137=0,NA(),'4.1 Network size and usage'!H140/'Historical population and GDP'!$K137*1000)</f>
        <v>4.3363830053891467E-2</v>
      </c>
      <c r="I140" s="54">
        <f>IF('4.1 Network size and usage'!I140/'Historical population and GDP'!$K137=0,NA(),'4.1 Network size and usage'!I140/'Historical population and GDP'!$K137*1000)</f>
        <v>714.03935330241882</v>
      </c>
      <c r="J140" s="5">
        <f>IF('4.1 Network size and usage'!J140/'Historical population and GDP'!$K137=0,NA(),'4.1 Network size and usage'!J140/'Historical population and GDP'!$K137*1000000000)</f>
        <v>9467.351798470987</v>
      </c>
      <c r="K140" s="5">
        <f>IF('4.1 Network size and usage'!K140/'Historical population and GDP'!$K137=0,NA(),'4.1 Network size and usage'!K140/'Historical population and GDP'!$K137*1000000)</f>
        <v>1123.1274119905693</v>
      </c>
      <c r="L140" s="54" t="e">
        <f>IF('4.1 Network size and usage'!L140/'Historical population and GDP'!$K137=0,NA(),'4.1 Network size and usage'!L140/'Historical population and GDP'!$K137*1000)</f>
        <v>#N/A</v>
      </c>
      <c r="M140" s="54" t="e">
        <f>IF('4.1 Network size and usage'!M140/'Historical population and GDP'!$K137=0,NA(),'4.1 Network size and usage'!M140/'Historical population and GDP'!$K137*1000)</f>
        <v>#N/A</v>
      </c>
      <c r="N140" s="54" t="e">
        <f>IF('4.1 Network size and usage'!N140/'Historical population and GDP'!$K137=0,NA(),'4.1 Network size and usage'!N140/'Historical population and GDP'!$K137*1000)</f>
        <v>#N/A</v>
      </c>
      <c r="O140" s="54">
        <f>IF('4.1 Network size and usage'!O140/'Historical population and GDP'!$K137=0,NA(),'4.1 Network size and usage'!O140/'Historical population and GDP'!$K137*1000)</f>
        <v>2.1610452437648826</v>
      </c>
      <c r="P140" s="54" t="e">
        <f>IF('4.1 Network size and usage'!P140/'Historical population and GDP'!$K137=0,NA(),'4.1 Network size and usage'!P140/'Historical population and GDP'!$K137*1000)</f>
        <v>#N/A</v>
      </c>
      <c r="Q140" s="54" t="e">
        <f>IF('4.1 Network size and usage'!Q140/'Historical population and GDP'!$K137=0,NA(),'4.1 Network size and usage'!Q140/'Historical population and GDP'!$K137*1000)</f>
        <v>#N/A</v>
      </c>
      <c r="R140" s="55" t="e">
        <f>IF('4.1 Network size and usage'!R140=0,NA(),'5.4 Water and waste'!AB140)</f>
        <v>#N/A</v>
      </c>
      <c r="S140" s="55" t="e">
        <f>IF('4.1 Network size and usage'!S140=0,NA(),'5.4 Water and waste'!AC140)</f>
        <v>#N/A</v>
      </c>
      <c r="T140" s="54" t="e">
        <f>IF('4.1 Network size and usage'!T140/'Historical population and GDP'!$K137=0,NA(),'4.1 Network size and usage'!T140/'Historical population and GDP'!$K137*1000)</f>
        <v>#N/A</v>
      </c>
      <c r="U140" s="54" t="e">
        <f>IF('4.1 Network size and usage'!U140/'Historical population and GDP'!$K137=0,NA(),'4.1 Network size and usage'!U140/'Historical population and GDP'!$K137*1000)</f>
        <v>#N/A</v>
      </c>
      <c r="V140" s="54" t="e">
        <f>IF('4.1 Network size and usage'!V140/'Historical population and GDP'!$K137=0,NA(),'4.1 Network size and usage'!V140/'Historical population and GDP'!$K137*1000)</f>
        <v>#N/A</v>
      </c>
      <c r="W140" s="54" t="e">
        <f>IF('4.1 Network size and usage'!W140/'Historical population and GDP'!$K137=0,NA(),'4.1 Network size and usage'!W140/'Historical population and GDP'!$K137*1000)</f>
        <v>#N/A</v>
      </c>
      <c r="X140" s="54">
        <f>IF('4.1 Network size and usage'!X140/'Historical population and GDP'!$K137=0,NA(),'4.1 Network size and usage'!X140/'Historical population and GDP'!$K137*1000)</f>
        <v>442.41132974056899</v>
      </c>
      <c r="Y140" s="54">
        <f>IF('4.1 Network size and usage'!Y140/'Historical population and GDP'!$K137=0,NA(),'4.1 Network size and usage'!Y140/'Historical population and GDP'!$K137*1000)</f>
        <v>613.86138613861385</v>
      </c>
      <c r="Z140" s="54">
        <f>IF('4.1 Network size and usage'!Z140/'Historical population and GDP'!$K137=0,NA(),'4.1 Network size and usage'!Z140/'Historical population and GDP'!$K137*1000)</f>
        <v>10.903622007770398</v>
      </c>
      <c r="AA140" s="54" t="e">
        <f>IF('4.1 Network size and usage'!AA140/'Historical population and GDP'!$K137=0,NA(),'4.1 Network size and usage'!AA140/'Historical population and GDP'!$K137*1000)</f>
        <v>#N/A</v>
      </c>
      <c r="AB140" s="54" t="e">
        <f>IF('4.1 Network size and usage'!AB140/'Historical population and GDP'!$K137=0,NA(),'4.1 Network size and usage'!AB140/'Historical population and GDP'!$K137*1000)</f>
        <v>#N/A</v>
      </c>
      <c r="AC140" s="54" t="e">
        <f>IF('4.1 Network size and usage'!AC140/'Historical population and GDP'!$K137=0,NA(),'4.1 Network size and usage'!AC140/'Historical population and GDP'!$K137*1000)</f>
        <v>#N/A</v>
      </c>
      <c r="AD140" s="54" t="e">
        <f>IF('4.1 Network size and usage'!AD140/'Historical population and GDP'!$K137=0,NA(),'4.1 Network size and usage'!AD140/'Historical population and GDP'!$K137*1000)</f>
        <v>#N/A</v>
      </c>
      <c r="AE140" s="54">
        <f>IF('4.1 Network size and usage'!AE140/'Historical population and GDP'!$K137=0,NA(),'4.1 Network size and usage'!AE140/'Historical population and GDP'!$K137*1000)</f>
        <v>3.1292141872415091</v>
      </c>
      <c r="AF140" s="54" t="e">
        <f>IF('4.1 Network size and usage'!AF140/'Historical population and GDP'!$K137=0,NA(),'4.1 Network size and usage'!AF140/'Historical population and GDP'!$K137*1000)</f>
        <v>#N/A</v>
      </c>
      <c r="AG140" s="54" t="e">
        <f>IF('4.1 Network size and usage'!AG140/'Historical population and GDP'!$K137=0,NA(),'4.1 Network size and usage'!AG140/'Historical population and GDP'!$K137*1000)</f>
        <v>#N/A</v>
      </c>
      <c r="AH140" s="54" t="e">
        <f>IF('4.1 Network size and usage'!AH140/'Historical population and GDP'!$K137=0,NA(),'4.1 Network size and usage'!AH140/'Historical population and GDP'!$K137*1000)</f>
        <v>#N/A</v>
      </c>
      <c r="AI140" s="54" t="e">
        <f>IF('4.1 Network size and usage'!AI140/'Historical population and GDP'!$K137=0,NA(),'4.1 Network size and usage'!AI140/'Historical population and GDP'!$K137*1000)</f>
        <v>#N/A</v>
      </c>
      <c r="AJ140" s="54" t="e">
        <f>IF('4.1 Network size and usage'!AJ140/'Historical population and GDP'!$K137=0,NA(),'4.1 Network size and usage'!AJ140/'Historical population and GDP'!$K137*1000)</f>
        <v>#N/A</v>
      </c>
      <c r="AK140" s="54">
        <f>IF('4.1 Network size and usage'!AK140/'Historical population and GDP'!$K137=0,NA(),'4.1 Network size and usage'!AK140/'Historical population and GDP'!$K137*1000)</f>
        <v>122.42737185110916</v>
      </c>
      <c r="AL140" s="54">
        <f>IF('4.1 Network size and usage'!AL140/'Historical population and GDP'!$K137=0,NA(),'4.1 Network size and usage'!AL140/'Historical population and GDP'!$K137*1000)</f>
        <v>64.306805364080716</v>
      </c>
      <c r="AM140" s="54" t="e">
        <f>IF('4.1 Network size and usage'!AM140/'Historical population and GDP'!$K137=0,NA(),'4.1 Network size and usage'!AM140/'Historical population and GDP'!$K137*1000)</f>
        <v>#N/A</v>
      </c>
      <c r="AN140" s="54">
        <f>IF('4.1 Network size and usage'!AN140/'Historical population and GDP'!$K137=0,NA(),'4.1 Network size and usage'!AN140/'Historical population and GDP'!$K137*1000)</f>
        <v>86.004511843589427</v>
      </c>
      <c r="AO140" s="50">
        <f>IF('4.1 Network size and usage'!AO140/'Historical population and GDP'!$K137=0,NA(),'4.1 Network size and usage'!AO140/'Historical population and GDP'!$K137*1000)</f>
        <v>0.55069557588670259</v>
      </c>
      <c r="AP140" s="50">
        <f>IF('4.1 Network size and usage'!AP140/'Historical population and GDP'!$K137=0,NA(),'4.1 Network size and usage'!AP140/'Historical population and GDP'!$K137*1000)</f>
        <v>8.2967790449931078E-2</v>
      </c>
      <c r="AQ140" s="50">
        <f>IF('4.1 Network size and usage'!AQ140/'Historical population and GDP'!$K137=0,NA(),'4.1 Network size and usage'!AQ140/'Historical population and GDP'!$K137*1000)</f>
        <v>0.63366336633663367</v>
      </c>
      <c r="AR140" s="54">
        <f>IF('4.1 Network size and usage'!AR140/'Historical population and GDP'!$K137=0,NA(),'4.1 Network size and usage'!AR140/'Historical population and GDP'!$K137*1000)</f>
        <v>15.515728788068682</v>
      </c>
      <c r="AS140" s="54" t="e">
        <f>IF('4.1 Network size and usage'!AS140/'Historical population and GDP'!$K137=0,NA(),'4.1 Network size and usage'!AS140/'Historical population and GDP'!$K137*1000)</f>
        <v>#N/A</v>
      </c>
      <c r="AT140" s="54">
        <f>IF('4.1 Network size and usage'!AT140/'Historical population and GDP'!$K137=0,NA(),'4.1 Network size and usage'!AT140/'Historical population and GDP'!$K137*1000)</f>
        <v>1.4894097004637172</v>
      </c>
      <c r="AU140" s="54">
        <f>IF('4.1 Network size and usage'!AU140/'Historical population and GDP'!$K137=0,NA(),'4.1 Network size and usage'!AU140/'Historical population and GDP'!$K137*1000)</f>
        <v>0.24326356686301542</v>
      </c>
      <c r="AV140" s="54">
        <f>IF('4.1 Network size and usage'!AV140/'Historical population and GDP'!$K137=0,NA(),'4.1 Network size and usage'!AV140/'Historical population and GDP'!$K137*1000)</f>
        <v>1.2461461336007018</v>
      </c>
      <c r="AX140" s="3"/>
    </row>
    <row r="141" spans="1:50">
      <c r="A141" s="4">
        <f t="shared" si="2"/>
        <v>2003</v>
      </c>
      <c r="B141" s="54">
        <f>IF('4.1 Network size and usage'!B141/'Historical population and GDP'!$K138=0,NA(),'4.1 Network size and usage'!B141/'Historical population and GDP'!$K138*1000)</f>
        <v>14.510783927516249</v>
      </c>
      <c r="C141" s="54">
        <f>IF('4.1 Network size and usage'!C141/'Historical population and GDP'!$K138=0,NA(),'4.1 Network size and usage'!C141/'Historical population and GDP'!$K138*1000)</f>
        <v>8.2620149694701599</v>
      </c>
      <c r="D141" s="54" t="e">
        <f>IF('4.1 Network size and usage'!D141/'Historical population and GDP'!$K138=0,NA(),'4.1 Network size and usage'!D141/'Historical population and GDP'!$K138*1000)</f>
        <v>#N/A</v>
      </c>
      <c r="E141" s="54" t="e">
        <f>IF('4.1 Network size and usage'!E141/'Historical population and GDP'!$K138=0,NA(),'4.1 Network size and usage'!E141/'Historical population and GDP'!$K138*1000)</f>
        <v>#N/A</v>
      </c>
      <c r="F141" s="54" t="e">
        <f>IF('4.1 Network size and usage'!F141/'Historical population and GDP'!$K138=0,NA(),'4.1 Network size and usage'!F141/'Historical population and GDP'!$K138*1000)</f>
        <v>#N/A</v>
      </c>
      <c r="G141" s="54">
        <f>IF('4.1 Network size and usage'!G141/'Historical population and GDP'!$K138=0,NA(),'4.1 Network size and usage'!G141/'Historical population and GDP'!$K138*1000)</f>
        <v>2.6568347449281071</v>
      </c>
      <c r="H141" s="56">
        <f>IF('4.1 Network size and usage'!H141/'Historical population and GDP'!$K138=0,NA(),'4.1 Network size and usage'!H141/'Historical population and GDP'!$K138*1000)</f>
        <v>4.259405160527871E-2</v>
      </c>
      <c r="I141" s="54">
        <f>IF('4.1 Network size and usage'!I141/'Historical population and GDP'!$K138=0,NA(),'4.1 Network size and usage'!I141/'Historical population and GDP'!$K138*1000)</f>
        <v>731.03481386645649</v>
      </c>
      <c r="J141" s="5">
        <f>IF('4.1 Network size and usage'!J141/'Historical population and GDP'!$K138=0,NA(),'4.1 Network size and usage'!J141/'Historical population and GDP'!$K138*1000000000)</f>
        <v>9587.354737049438</v>
      </c>
      <c r="K141" s="5">
        <f>IF('4.1 Network size and usage'!K141/'Historical population and GDP'!$K138=0,NA(),'4.1 Network size and usage'!K141/'Historical population and GDP'!$K138*1000000)</f>
        <v>1137.1144119827868</v>
      </c>
      <c r="L141" s="54" t="e">
        <f>IF('4.1 Network size and usage'!L141/'Historical population and GDP'!$K138=0,NA(),'4.1 Network size and usage'!L141/'Historical population and GDP'!$K138*1000)</f>
        <v>#N/A</v>
      </c>
      <c r="M141" s="54" t="e">
        <f>IF('4.1 Network size and usage'!M141/'Historical population and GDP'!$K138=0,NA(),'4.1 Network size and usage'!M141/'Historical population and GDP'!$K138*1000)</f>
        <v>#N/A</v>
      </c>
      <c r="N141" s="54" t="e">
        <f>IF('4.1 Network size and usage'!N141/'Historical population and GDP'!$K138=0,NA(),'4.1 Network size and usage'!N141/'Historical population and GDP'!$K138*1000)</f>
        <v>#N/A</v>
      </c>
      <c r="O141" s="54">
        <f>IF('4.1 Network size and usage'!O141/'Historical population and GDP'!$K138=0,NA(),'4.1 Network size and usage'!O141/'Historical population and GDP'!$K138*1000)</f>
        <v>2.1292702383297222</v>
      </c>
      <c r="P141" s="54" t="e">
        <f>IF('4.1 Network size and usage'!P141/'Historical population and GDP'!$K138=0,NA(),'4.1 Network size and usage'!P141/'Historical population and GDP'!$K138*1000)</f>
        <v>#N/A</v>
      </c>
      <c r="Q141" s="54" t="e">
        <f>IF('4.1 Network size and usage'!Q141/'Historical population and GDP'!$K138=0,NA(),'4.1 Network size and usage'!Q141/'Historical population and GDP'!$K138*1000)</f>
        <v>#N/A</v>
      </c>
      <c r="R141" s="55" t="e">
        <f>IF('4.1 Network size and usage'!R141=0,NA(),'5.4 Water and waste'!AB141)</f>
        <v>#N/A</v>
      </c>
      <c r="S141" s="55" t="e">
        <f>IF('4.1 Network size and usage'!S141=0,NA(),'5.4 Water and waste'!AC141)</f>
        <v>#N/A</v>
      </c>
      <c r="T141" s="54" t="e">
        <f>IF('4.1 Network size and usage'!T141/'Historical population and GDP'!$K138=0,NA(),'4.1 Network size and usage'!T141/'Historical population and GDP'!$K138*1000)</f>
        <v>#N/A</v>
      </c>
      <c r="U141" s="54" t="e">
        <f>IF('4.1 Network size and usage'!U141/'Historical population and GDP'!$K138=0,NA(),'4.1 Network size and usage'!U141/'Historical population and GDP'!$K138*1000)</f>
        <v>#N/A</v>
      </c>
      <c r="V141" s="54" t="e">
        <f>IF('4.1 Network size and usage'!V141/'Historical population and GDP'!$K138=0,NA(),'4.1 Network size and usage'!V141/'Historical population and GDP'!$K138*1000)</f>
        <v>#N/A</v>
      </c>
      <c r="W141" s="54" t="e">
        <f>IF('4.1 Network size and usage'!W141/'Historical population and GDP'!$K138=0,NA(),'4.1 Network size and usage'!W141/'Historical population and GDP'!$K138*1000)</f>
        <v>#N/A</v>
      </c>
      <c r="X141" s="54">
        <f>IF('4.1 Network size and usage'!X141/'Historical population and GDP'!$K138=0,NA(),'4.1 Network size and usage'!X141/'Historical population and GDP'!$K138*1000)</f>
        <v>442.68268662596023</v>
      </c>
      <c r="Y141" s="54">
        <f>IF('4.1 Network size and usage'!Y141/'Historical population and GDP'!$K138=0,NA(),'4.1 Network size and usage'!Y141/'Historical population and GDP'!$K138*1000)</f>
        <v>639.89560764230851</v>
      </c>
      <c r="Z141" s="54">
        <f>IF('4.1 Network size and usage'!Z141/'Historical population and GDP'!$K138=0,NA(),'4.1 Network size and usage'!Z141/'Historical population and GDP'!$K138*1000)</f>
        <v>20.435296434902501</v>
      </c>
      <c r="AA141" s="54" t="e">
        <f>IF('4.1 Network size and usage'!AA141/'Historical population and GDP'!$K138=0,NA(),'4.1 Network size and usage'!AA141/'Historical population and GDP'!$K138*1000)</f>
        <v>#N/A</v>
      </c>
      <c r="AB141" s="54" t="e">
        <f>IF('4.1 Network size and usage'!AB141/'Historical population and GDP'!$K138=0,NA(),'4.1 Network size and usage'!AB141/'Historical population and GDP'!$K138*1000)</f>
        <v>#N/A</v>
      </c>
      <c r="AC141" s="54" t="e">
        <f>IF('4.1 Network size and usage'!AC141/'Historical population and GDP'!$K138=0,NA(),'4.1 Network size and usage'!AC141/'Historical population and GDP'!$K138*1000)</f>
        <v>#N/A</v>
      </c>
      <c r="AD141" s="54" t="e">
        <f>IF('4.1 Network size and usage'!AD141/'Historical population and GDP'!$K138=0,NA(),'4.1 Network size and usage'!AD141/'Historical population and GDP'!$K138*1000)</f>
        <v>#N/A</v>
      </c>
      <c r="AE141" s="54" t="e">
        <f>IF('4.1 Network size and usage'!AE141/'Historical population and GDP'!$K138=0,NA(),'4.1 Network size and usage'!AE141/'Historical population and GDP'!$K138*1000)</f>
        <v>#N/A</v>
      </c>
      <c r="AF141" s="54" t="e">
        <f>IF('4.1 Network size and usage'!AF141/'Historical population and GDP'!$K138=0,NA(),'4.1 Network size and usage'!AF141/'Historical population and GDP'!$K138*1000)</f>
        <v>#N/A</v>
      </c>
      <c r="AG141" s="54" t="e">
        <f>IF('4.1 Network size and usage'!AG141/'Historical population and GDP'!$K138=0,NA(),'4.1 Network size and usage'!AG141/'Historical population and GDP'!$K138*1000)</f>
        <v>#N/A</v>
      </c>
      <c r="AH141" s="54" t="e">
        <f>IF('4.1 Network size and usage'!AH141/'Historical population and GDP'!$K138=0,NA(),'4.1 Network size and usage'!AH141/'Historical population and GDP'!$K138*1000)</f>
        <v>#N/A</v>
      </c>
      <c r="AI141" s="54" t="e">
        <f>IF('4.1 Network size and usage'!AI141/'Historical population and GDP'!$K138=0,NA(),'4.1 Network size and usage'!AI141/'Historical population and GDP'!$K138*1000)</f>
        <v>#N/A</v>
      </c>
      <c r="AJ141" s="54" t="e">
        <f>IF('4.1 Network size and usage'!AJ141/'Historical population and GDP'!$K138=0,NA(),'4.1 Network size and usage'!AJ141/'Historical population and GDP'!$K138*1000)</f>
        <v>#N/A</v>
      </c>
      <c r="AK141" s="54">
        <f>IF('4.1 Network size and usage'!AK141/'Historical population and GDP'!$K138=0,NA(),'4.1 Network size and usage'!AK141/'Historical population and GDP'!$K138*1000)</f>
        <v>121.34626748079575</v>
      </c>
      <c r="AL141" s="54">
        <f>IF('4.1 Network size and usage'!AL141/'Historical population and GDP'!$K138=0,NA(),'4.1 Network size and usage'!AL141/'Historical population and GDP'!$K138*1000)</f>
        <v>65.262458144573571</v>
      </c>
      <c r="AM141" s="54" t="e">
        <f>IF('4.1 Network size and usage'!AM141/'Historical population and GDP'!$K138=0,NA(),'4.1 Network size and usage'!AM141/'Historical population and GDP'!$K138*1000)</f>
        <v>#N/A</v>
      </c>
      <c r="AN141" s="54">
        <f>IF('4.1 Network size and usage'!AN141/'Historical population and GDP'!$K138=0,NA(),'4.1 Network size and usage'!AN141/'Historical population and GDP'!$K138*1000)</f>
        <v>96.828835926728374</v>
      </c>
      <c r="AO141" s="50">
        <f>IF('4.1 Network size and usage'!AO141/'Historical population and GDP'!$K138=0,NA(),'4.1 Network size and usage'!AO141/'Historical population and GDP'!$K138*1000)</f>
        <v>0.53525704155997644</v>
      </c>
      <c r="AP141" s="50">
        <f>IF('4.1 Network size and usage'!AP141/'Historical population and GDP'!$K138=0,NA(),'4.1 Network size and usage'!AP141/'Historical population and GDP'!$K138*1000)</f>
        <v>8.444947803821154E-2</v>
      </c>
      <c r="AQ141" s="50">
        <f>IF('4.1 Network size and usage'!AQ141/'Historical population and GDP'!$K138=0,NA(),'4.1 Network size and usage'!AQ141/'Historical population and GDP'!$K138*1000)</f>
        <v>0.6197065195981879</v>
      </c>
      <c r="AR141" s="54">
        <f>IF('4.1 Network size and usage'!AR141/'Historical population and GDP'!$K138=0,NA(),'4.1 Network size and usage'!AR141/'Historical population and GDP'!$K138*1000)</f>
        <v>15.855574157967304</v>
      </c>
      <c r="AS141" s="54" t="e">
        <f>IF('4.1 Network size and usage'!AS141/'Historical population and GDP'!$K138=0,NA(),'4.1 Network size and usage'!AS141/'Historical population and GDP'!$K138*1000)</f>
        <v>#N/A</v>
      </c>
      <c r="AT141" s="54">
        <f>IF('4.1 Network size and usage'!AT141/'Historical population and GDP'!$K138=0,NA(),'4.1 Network size and usage'!AT141/'Historical population and GDP'!$K138*1000)</f>
        <v>1.5028560173330707</v>
      </c>
      <c r="AU141" s="54">
        <f>IF('4.1 Network size and usage'!AU141/'Historical population and GDP'!$K138=0,NA(),'4.1 Network size and usage'!AU141/'Historical population and GDP'!$K138*1000)</f>
        <v>0.26565885365373249</v>
      </c>
      <c r="AV141" s="54">
        <f>IF('4.1 Network size and usage'!AV141/'Historical population and GDP'!$K138=0,NA(),'4.1 Network size and usage'!AV141/'Historical population and GDP'!$K138*1000)</f>
        <v>1.2371971636793382</v>
      </c>
      <c r="AX141" s="3"/>
    </row>
    <row r="142" spans="1:50">
      <c r="A142" s="4">
        <f t="shared" si="2"/>
        <v>2004</v>
      </c>
      <c r="B142" s="54">
        <f>IF('4.1 Network size and usage'!B142/'Historical population and GDP'!$K139=0,NA(),'4.1 Network size and usage'!B142/'Historical population and GDP'!$K139*1000)</f>
        <v>14.462484505262136</v>
      </c>
      <c r="C142" s="54">
        <f>IF('4.1 Network size and usage'!C142/'Historical population and GDP'!$K139=0,NA(),'4.1 Network size and usage'!C142/'Historical population and GDP'!$K139*1000)</f>
        <v>8.0832705441995003</v>
      </c>
      <c r="D142" s="54" t="e">
        <f>IF('4.1 Network size and usage'!D142/'Historical population and GDP'!$K139=0,NA(),'4.1 Network size and usage'!D142/'Historical population and GDP'!$K139*1000)</f>
        <v>#N/A</v>
      </c>
      <c r="E142" s="54" t="e">
        <f>IF('4.1 Network size and usage'!E142/'Historical population and GDP'!$K139=0,NA(),'4.1 Network size and usage'!E142/'Historical population and GDP'!$K139*1000)</f>
        <v>#N/A</v>
      </c>
      <c r="F142" s="54" t="e">
        <f>IF('4.1 Network size and usage'!F142/'Historical population and GDP'!$K139=0,NA(),'4.1 Network size and usage'!F142/'Historical population and GDP'!$K139*1000)</f>
        <v>#N/A</v>
      </c>
      <c r="G142" s="54">
        <f>IF('4.1 Network size and usage'!G142/'Historical population and GDP'!$K139=0,NA(),'4.1 Network size and usage'!G142/'Historical population and GDP'!$K139*1000)</f>
        <v>2.6339839097780908</v>
      </c>
      <c r="H142" s="56">
        <f>IF('4.1 Network size and usage'!H142/'Historical population and GDP'!$K139=0,NA(),'4.1 Network size and usage'!H142/'Historical population and GDP'!$K139*1000)</f>
        <v>4.2048465109496148E-2</v>
      </c>
      <c r="I142" s="54">
        <f>IF('4.1 Network size and usage'!I142/'Historical population and GDP'!$K139=0,NA(),'4.1 Network size and usage'!I142/'Historical population and GDP'!$K139*1000)</f>
        <v>750.93503147558511</v>
      </c>
      <c r="J142" s="5">
        <f>IF('4.1 Network size and usage'!J142/'Historical population and GDP'!$K139=0,NA(),'4.1 Network size and usage'!J142/'Historical population and GDP'!$K139*1000000000)</f>
        <v>9741.6328415526332</v>
      </c>
      <c r="K142" s="5">
        <f>IF('4.1 Network size and usage'!K142/'Historical population and GDP'!$K139=0,NA(),'4.1 Network size and usage'!K142/'Historical population and GDP'!$K139*1000000)</f>
        <v>1152.5421314081073</v>
      </c>
      <c r="L142" s="54" t="e">
        <f>IF('4.1 Network size and usage'!L142/'Historical population and GDP'!$K139=0,NA(),'4.1 Network size and usage'!L142/'Historical population and GDP'!$K139*1000)</f>
        <v>#N/A</v>
      </c>
      <c r="M142" s="54" t="e">
        <f>IF('4.1 Network size and usage'!M142/'Historical population and GDP'!$K139=0,NA(),'4.1 Network size and usage'!M142/'Historical population and GDP'!$K139*1000)</f>
        <v>#N/A</v>
      </c>
      <c r="N142" s="54" t="e">
        <f>IF('4.1 Network size and usage'!N142/'Historical population and GDP'!$K139=0,NA(),'4.1 Network size and usage'!N142/'Historical population and GDP'!$K139*1000)</f>
        <v>#N/A</v>
      </c>
      <c r="O142" s="54">
        <f>IF('4.1 Network size and usage'!O142/'Historical population and GDP'!$K139=0,NA(),'4.1 Network size and usage'!O142/'Historical population and GDP'!$K139*1000)</f>
        <v>2.1740055027586713</v>
      </c>
      <c r="P142" s="54" t="e">
        <f>IF('4.1 Network size and usage'!P142/'Historical population and GDP'!$K139=0,NA(),'4.1 Network size and usage'!P142/'Historical population and GDP'!$K139*1000)</f>
        <v>#N/A</v>
      </c>
      <c r="Q142" s="54" t="e">
        <f>IF('4.1 Network size and usage'!Q142/'Historical population and GDP'!$K139=0,NA(),'4.1 Network size and usage'!Q142/'Historical population and GDP'!$K139*1000)</f>
        <v>#N/A</v>
      </c>
      <c r="R142" s="55" t="e">
        <f>IF('4.1 Network size and usage'!R142=0,NA(),'5.4 Water and waste'!AB142)</f>
        <v>#N/A</v>
      </c>
      <c r="S142" s="55" t="e">
        <f>IF('4.1 Network size and usage'!S142=0,NA(),'5.4 Water and waste'!AC142)</f>
        <v>#N/A</v>
      </c>
      <c r="T142" s="54" t="e">
        <f>IF('4.1 Network size and usage'!T142/'Historical population and GDP'!$K139=0,NA(),'4.1 Network size and usage'!T142/'Historical population and GDP'!$K139*1000)</f>
        <v>#N/A</v>
      </c>
      <c r="U142" s="54" t="e">
        <f>IF('4.1 Network size and usage'!U142/'Historical population and GDP'!$K139=0,NA(),'4.1 Network size and usage'!U142/'Historical population and GDP'!$K139*1000)</f>
        <v>#N/A</v>
      </c>
      <c r="V142" s="54" t="e">
        <f>IF('4.1 Network size and usage'!V142/'Historical population and GDP'!$K139=0,NA(),'4.1 Network size and usage'!V142/'Historical population and GDP'!$K139*1000)</f>
        <v>#N/A</v>
      </c>
      <c r="W142" s="54" t="e">
        <f>IF('4.1 Network size and usage'!W142/'Historical population and GDP'!$K139=0,NA(),'4.1 Network size and usage'!W142/'Historical population and GDP'!$K139*1000)</f>
        <v>#N/A</v>
      </c>
      <c r="X142" s="54">
        <f>IF('4.1 Network size and usage'!X142/'Historical population and GDP'!$K139=0,NA(),'4.1 Network size and usage'!X142/'Historical population and GDP'!$K139*1000)</f>
        <v>437.6200082638602</v>
      </c>
      <c r="Y142" s="54">
        <f>IF('4.1 Network size and usage'!Y142/'Historical population and GDP'!$K139=0,NA(),'4.1 Network size and usage'!Y142/'Historical population and GDP'!$K139*1000)</f>
        <v>735.7266120603748</v>
      </c>
      <c r="Z142" s="54">
        <f>IF('4.1 Network size and usage'!Z142/'Historical population and GDP'!$K139=0,NA(),'4.1 Network size and usage'!Z142/'Historical population and GDP'!$K139*1000)</f>
        <v>46.666504630192257</v>
      </c>
      <c r="AA142" s="54" t="e">
        <f>IF('4.1 Network size and usage'!AA142/'Historical population and GDP'!$K139=0,NA(),'4.1 Network size and usage'!AA142/'Historical population and GDP'!$K139*1000)</f>
        <v>#N/A</v>
      </c>
      <c r="AB142" s="54" t="e">
        <f>IF('4.1 Network size and usage'!AB142/'Historical population and GDP'!$K139=0,NA(),'4.1 Network size and usage'!AB142/'Historical population and GDP'!$K139*1000)</f>
        <v>#N/A</v>
      </c>
      <c r="AC142" s="54" t="e">
        <f>IF('4.1 Network size and usage'!AC142/'Historical population and GDP'!$K139=0,NA(),'4.1 Network size and usage'!AC142/'Historical population and GDP'!$K139*1000)</f>
        <v>#N/A</v>
      </c>
      <c r="AD142" s="54" t="e">
        <f>IF('4.1 Network size and usage'!AD142/'Historical population and GDP'!$K139=0,NA(),'4.1 Network size and usage'!AD142/'Historical population and GDP'!$K139*1000)</f>
        <v>#N/A</v>
      </c>
      <c r="AE142" s="54" t="e">
        <f>IF('4.1 Network size and usage'!AE142/'Historical population and GDP'!$K139=0,NA(),'4.1 Network size and usage'!AE142/'Historical population and GDP'!$K139*1000)</f>
        <v>#N/A</v>
      </c>
      <c r="AF142" s="54" t="e">
        <f>IF('4.1 Network size and usage'!AF142/'Historical population and GDP'!$K139=0,NA(),'4.1 Network size and usage'!AF142/'Historical population and GDP'!$K139*1000)</f>
        <v>#N/A</v>
      </c>
      <c r="AG142" s="54" t="e">
        <f>IF('4.1 Network size and usage'!AG142/'Historical population and GDP'!$K139=0,NA(),'4.1 Network size and usage'!AG142/'Historical population and GDP'!$K139*1000)</f>
        <v>#N/A</v>
      </c>
      <c r="AH142" s="54" t="e">
        <f>IF('4.1 Network size and usage'!AH142/'Historical population and GDP'!$K139=0,NA(),'4.1 Network size and usage'!AH142/'Historical population and GDP'!$K139*1000)</f>
        <v>#N/A</v>
      </c>
      <c r="AI142" s="54" t="e">
        <f>IF('4.1 Network size and usage'!AI142/'Historical population and GDP'!$K139=0,NA(),'4.1 Network size and usage'!AI142/'Historical population and GDP'!$K139*1000)</f>
        <v>#N/A</v>
      </c>
      <c r="AJ142" s="54" t="e">
        <f>IF('4.1 Network size and usage'!AJ142/'Historical population and GDP'!$K139=0,NA(),'4.1 Network size and usage'!AJ142/'Historical population and GDP'!$K139*1000)</f>
        <v>#N/A</v>
      </c>
      <c r="AK142" s="54">
        <f>IF('4.1 Network size and usage'!AK142/'Historical population and GDP'!$K139=0,NA(),'4.1 Network size and usage'!AK142/'Historical population and GDP'!$K139*1000)</f>
        <v>118.62795615293003</v>
      </c>
      <c r="AL142" s="54">
        <f>IF('4.1 Network size and usage'!AL142/'Historical population and GDP'!$K139=0,NA(),'4.1 Network size and usage'!AL142/'Historical population and GDP'!$K139*1000)</f>
        <v>66.515081544855747</v>
      </c>
      <c r="AM142" s="54" t="e">
        <f>IF('4.1 Network size and usage'!AM142/'Historical population and GDP'!$K139=0,NA(),'4.1 Network size and usage'!AM142/'Historical population and GDP'!$K139*1000)</f>
        <v>#N/A</v>
      </c>
      <c r="AN142" s="54">
        <f>IF('4.1 Network size and usage'!AN142/'Historical population and GDP'!$K139=0,NA(),'4.1 Network size and usage'!AN142/'Historical population and GDP'!$K139*1000)</f>
        <v>101.82169506355881</v>
      </c>
      <c r="AO142" s="50">
        <f>IF('4.1 Network size and usage'!AO142/'Historical population and GDP'!$K139=0,NA(),'4.1 Network size and usage'!AO142/'Historical population and GDP'!$K139*1000)</f>
        <v>0.51624820747150191</v>
      </c>
      <c r="AP142" s="50">
        <f>IF('4.1 Network size and usage'!AP142/'Historical population and GDP'!$K139=0,NA(),'4.1 Network size and usage'!AP142/'Historical population and GDP'!$K139*1000)</f>
        <v>8.5555258488685809E-2</v>
      </c>
      <c r="AQ142" s="50">
        <f>IF('4.1 Network size and usage'!AQ142/'Historical population and GDP'!$K139=0,NA(),'4.1 Network size and usage'!AQ142/'Historical population and GDP'!$K139*1000)</f>
        <v>0.60180346596018763</v>
      </c>
      <c r="AR142" s="54">
        <f>IF('4.1 Network size and usage'!AR142/'Historical population and GDP'!$K139=0,NA(),'4.1 Network size and usage'!AR142/'Historical population and GDP'!$K139*1000)</f>
        <v>15.872444887344143</v>
      </c>
      <c r="AS142" s="54" t="e">
        <f>IF('4.1 Network size and usage'!AS142/'Historical population and GDP'!$K139=0,NA(),'4.1 Network size and usage'!AS142/'Historical population and GDP'!$K139*1000)</f>
        <v>#N/A</v>
      </c>
      <c r="AT142" s="54">
        <f>IF('4.1 Network size and usage'!AT142/'Historical population and GDP'!$K139=0,NA(),'4.1 Network size and usage'!AT142/'Historical population and GDP'!$K139*1000)</f>
        <v>1.5988138930073161</v>
      </c>
      <c r="AU142" s="54">
        <f>IF('4.1 Network size and usage'!AU142/'Historical population and GDP'!$K139=0,NA(),'4.1 Network size and usage'!AU142/'Historical population and GDP'!$K139*1000)</f>
        <v>0.3079503196169458</v>
      </c>
      <c r="AV142" s="54">
        <f>IF('4.1 Network size and usage'!AV142/'Historical population and GDP'!$K139=0,NA(),'4.1 Network size and usage'!AV142/'Historical population and GDP'!$K139*1000)</f>
        <v>1.2908635733903702</v>
      </c>
      <c r="AX142" s="3"/>
    </row>
    <row r="143" spans="1:50">
      <c r="A143" s="4">
        <f t="shared" si="2"/>
        <v>2005</v>
      </c>
      <c r="B143" s="54">
        <f>IF('4.1 Network size and usage'!B143/'Historical population and GDP'!$K140=0,NA(),'4.1 Network size and usage'!B143/'Historical population and GDP'!$K140*1000)</f>
        <v>14.438836818072579</v>
      </c>
      <c r="C143" s="54">
        <f>IF('4.1 Network size and usage'!C143/'Historical population and GDP'!$K140=0,NA(),'4.1 Network size and usage'!C143/'Historical population and GDP'!$K140*1000)</f>
        <v>7.9471280942081233</v>
      </c>
      <c r="D143" s="54" t="e">
        <f>IF('4.1 Network size and usage'!D143/'Historical population and GDP'!$K140=0,NA(),'4.1 Network size and usage'!D143/'Historical population and GDP'!$K140*1000)</f>
        <v>#N/A</v>
      </c>
      <c r="E143" s="54" t="e">
        <f>IF('4.1 Network size and usage'!E143/'Historical population and GDP'!$K140=0,NA(),'4.1 Network size and usage'!E143/'Historical population and GDP'!$K140*1000)</f>
        <v>#N/A</v>
      </c>
      <c r="F143" s="54" t="e">
        <f>IF('4.1 Network size and usage'!F143/'Historical population and GDP'!$K140=0,NA(),'4.1 Network size and usage'!F143/'Historical population and GDP'!$K140*1000)</f>
        <v>#N/A</v>
      </c>
      <c r="G143" s="54">
        <f>IF('4.1 Network size and usage'!G143/'Historical population and GDP'!$K140=0,NA(),'4.1 Network size and usage'!G143/'Historical population and GDP'!$K140*1000)</f>
        <v>2.6181206440759435</v>
      </c>
      <c r="H143" s="56">
        <f>IF('4.1 Network size and usage'!H143/'Historical population and GDP'!$K140=0,NA(),'4.1 Network size and usage'!H143/'Historical population and GDP'!$K140*1000)</f>
        <v>4.1576544099975965E-2</v>
      </c>
      <c r="I143" s="54">
        <f>IF('4.1 Network size and usage'!I143/'Historical population and GDP'!$K140=0,NA(),'4.1 Network size and usage'!I143/'Historical population and GDP'!$K140*1000)</f>
        <v>770.4011055034847</v>
      </c>
      <c r="J143" s="5">
        <f>IF('4.1 Network size and usage'!J143/'Historical population and GDP'!$K140=0,NA(),'4.1 Network size and usage'!J143/'Historical population and GDP'!$K140*1000000000)</f>
        <v>9733.2372025955301</v>
      </c>
      <c r="K143" s="5">
        <f>IF('4.1 Network size and usage'!K143/'Historical population and GDP'!$K140=0,NA(),'4.1 Network size and usage'!K143/'Historical population and GDP'!$K140*1000000)</f>
        <v>1151.3118835042819</v>
      </c>
      <c r="L143" s="54" t="e">
        <f>IF('4.1 Network size and usage'!L143/'Historical population and GDP'!$K140=0,NA(),'4.1 Network size and usage'!L143/'Historical population and GDP'!$K140*1000)</f>
        <v>#N/A</v>
      </c>
      <c r="M143" s="54" t="e">
        <f>IF('4.1 Network size and usage'!M143/'Historical population and GDP'!$K140=0,NA(),'4.1 Network size and usage'!M143/'Historical population and GDP'!$K140*1000)</f>
        <v>#N/A</v>
      </c>
      <c r="N143" s="54" t="e">
        <f>IF('4.1 Network size and usage'!N143/'Historical population and GDP'!$K140=0,NA(),'4.1 Network size and usage'!N143/'Historical population and GDP'!$K140*1000)</f>
        <v>#N/A</v>
      </c>
      <c r="O143" s="54">
        <f>IF('4.1 Network size and usage'!O143/'Historical population and GDP'!$K140=0,NA(),'4.1 Network size and usage'!O143/'Historical population and GDP'!$K140*1000)</f>
        <v>2.1522737707281907</v>
      </c>
      <c r="P143" s="54" t="e">
        <f>IF('4.1 Network size and usage'!P143/'Historical population and GDP'!$K140=0,NA(),'4.1 Network size and usage'!P143/'Historical population and GDP'!$K140*1000)</f>
        <v>#N/A</v>
      </c>
      <c r="Q143" s="54" t="e">
        <f>IF('4.1 Network size and usage'!Q143/'Historical population and GDP'!$K140=0,NA(),'4.1 Network size and usage'!Q143/'Historical population and GDP'!$K140*1000)</f>
        <v>#N/A</v>
      </c>
      <c r="R143" s="55" t="e">
        <f>IF('4.1 Network size and usage'!R143=0,NA(),'5.4 Water and waste'!AB143)</f>
        <v>#N/A</v>
      </c>
      <c r="S143" s="55" t="e">
        <f>IF('4.1 Network size and usage'!S143=0,NA(),'5.4 Water and waste'!AC143)</f>
        <v>#N/A</v>
      </c>
      <c r="T143" s="54" t="e">
        <f>IF('4.1 Network size and usage'!T143/'Historical population and GDP'!$K140=0,NA(),'4.1 Network size and usage'!T143/'Historical population and GDP'!$K140*1000)</f>
        <v>#N/A</v>
      </c>
      <c r="U143" s="54" t="e">
        <f>IF('4.1 Network size and usage'!U143/'Historical population and GDP'!$K140=0,NA(),'4.1 Network size and usage'!U143/'Historical population and GDP'!$K140*1000)</f>
        <v>#N/A</v>
      </c>
      <c r="V143" s="54" t="e">
        <f>IF('4.1 Network size and usage'!V143/'Historical population and GDP'!$K140=0,NA(),'4.1 Network size and usage'!V143/'Historical population and GDP'!$K140*1000)</f>
        <v>#N/A</v>
      </c>
      <c r="W143" s="54" t="e">
        <f>IF('4.1 Network size and usage'!W143/'Historical population and GDP'!$K140=0,NA(),'4.1 Network size and usage'!W143/'Historical population and GDP'!$K140*1000)</f>
        <v>#N/A</v>
      </c>
      <c r="X143" s="54">
        <f>IF('4.1 Network size and usage'!X143/'Historical population and GDP'!$K140=0,NA(),'4.1 Network size and usage'!X143/'Historical population and GDP'!$K140*1000)</f>
        <v>415.52511415525112</v>
      </c>
      <c r="Y143" s="54">
        <f>IF('4.1 Network size and usage'!Y143/'Historical population and GDP'!$K140=0,NA(),'4.1 Network size and usage'!Y143/'Historical population and GDP'!$K140*1000)</f>
        <v>848.35376111511653</v>
      </c>
      <c r="Z143" s="54">
        <f>IF('4.1 Network size and usage'!Z143/'Historical population and GDP'!$K140=0,NA(),'4.1 Network size and usage'!Z143/'Historical population and GDP'!$K140*1000)</f>
        <v>77.144917087238639</v>
      </c>
      <c r="AA143" s="54" t="e">
        <f>IF('4.1 Network size and usage'!AA143/'Historical population and GDP'!$K140=0,NA(),'4.1 Network size and usage'!AA143/'Historical population and GDP'!$K140*1000)</f>
        <v>#N/A</v>
      </c>
      <c r="AB143" s="54" t="e">
        <f>IF('4.1 Network size and usage'!AB143/'Historical population and GDP'!$K140=0,NA(),'4.1 Network size and usage'!AB143/'Historical population and GDP'!$K140*1000)</f>
        <v>#N/A</v>
      </c>
      <c r="AC143" s="54" t="e">
        <f>IF('4.1 Network size and usage'!AC143/'Historical population and GDP'!$K140=0,NA(),'4.1 Network size and usage'!AC143/'Historical population and GDP'!$K140*1000)</f>
        <v>#N/A</v>
      </c>
      <c r="AD143" s="54" t="e">
        <f>IF('4.1 Network size and usage'!AD143/'Historical population and GDP'!$K140=0,NA(),'4.1 Network size and usage'!AD143/'Historical population and GDP'!$K140*1000)</f>
        <v>#N/A</v>
      </c>
      <c r="AE143" s="54" t="e">
        <f>IF('4.1 Network size and usage'!AE143/'Historical population and GDP'!$K140=0,NA(),'4.1 Network size and usage'!AE143/'Historical population and GDP'!$K140*1000)</f>
        <v>#N/A</v>
      </c>
      <c r="AF143" s="54" t="e">
        <f>IF('4.1 Network size and usage'!AF143/'Historical population and GDP'!$K140=0,NA(),'4.1 Network size and usage'!AF143/'Historical population and GDP'!$K140*1000)</f>
        <v>#N/A</v>
      </c>
      <c r="AG143" s="54" t="e">
        <f>IF('4.1 Network size and usage'!AG143/'Historical population and GDP'!$K140=0,NA(),'4.1 Network size and usage'!AG143/'Historical population and GDP'!$K140*1000)</f>
        <v>#N/A</v>
      </c>
      <c r="AH143" s="54" t="e">
        <f>IF('4.1 Network size and usage'!AH143/'Historical population and GDP'!$K140=0,NA(),'4.1 Network size and usage'!AH143/'Historical population and GDP'!$K140*1000)</f>
        <v>#N/A</v>
      </c>
      <c r="AI143" s="54" t="e">
        <f>IF('4.1 Network size and usage'!AI143/'Historical population and GDP'!$K140=0,NA(),'4.1 Network size and usage'!AI143/'Historical population and GDP'!$K140*1000)</f>
        <v>#N/A</v>
      </c>
      <c r="AJ143" s="54" t="e">
        <f>IF('4.1 Network size and usage'!AJ143/'Historical population and GDP'!$K140=0,NA(),'4.1 Network size and usage'!AJ143/'Historical population and GDP'!$K140*1000)</f>
        <v>#N/A</v>
      </c>
      <c r="AK143" s="54">
        <f>IF('4.1 Network size and usage'!AK143/'Historical population and GDP'!$K140=0,NA(),'4.1 Network size and usage'!AK143/'Historical population and GDP'!$K140*1000)</f>
        <v>116.58832011535688</v>
      </c>
      <c r="AL143" s="54">
        <f>IF('4.1 Network size and usage'!AL143/'Historical population and GDP'!$K140=0,NA(),'4.1 Network size and usage'!AL143/'Historical population and GDP'!$K140*1000)</f>
        <v>66.274693583273248</v>
      </c>
      <c r="AM143" s="54" t="e">
        <f>IF('4.1 Network size and usage'!AM143/'Historical population and GDP'!$K140=0,NA(),'4.1 Network size and usage'!AM143/'Historical population and GDP'!$K140*1000)</f>
        <v>#N/A</v>
      </c>
      <c r="AN143" s="54">
        <f>IF('4.1 Network size and usage'!AN143/'Historical population and GDP'!$K140=0,NA(),'4.1 Network size and usage'!AN143/'Historical population and GDP'!$K140*1000)</f>
        <v>103.49315068493151</v>
      </c>
      <c r="AO143" s="50">
        <f>IF('4.1 Network size and usage'!AO143/'Historical population and GDP'!$K140=0,NA(),'4.1 Network size and usage'!AO143/'Historical population and GDP'!$K140*1000)</f>
        <v>0.4948329728430666</v>
      </c>
      <c r="AP143" s="50">
        <f>IF('4.1 Network size and usage'!AP143/'Historical population and GDP'!$K140=0,NA(),'4.1 Network size and usage'!AP143/'Historical population and GDP'!$K140*1000)</f>
        <v>8.4354722422494588E-2</v>
      </c>
      <c r="AQ143" s="50">
        <f>IF('4.1 Network size and usage'!AQ143/'Historical population and GDP'!$K140=0,NA(),'4.1 Network size and usage'!AQ143/'Historical population and GDP'!$K140*1000)</f>
        <v>0.57918769526556113</v>
      </c>
      <c r="AR143" s="54">
        <f>IF('4.1 Network size and usage'!AR143/'Historical population and GDP'!$K140=0,NA(),'4.1 Network size and usage'!AR143/'Historical population and GDP'!$K140*1000)</f>
        <v>15.946647440519104</v>
      </c>
      <c r="AS143" s="54" t="e">
        <f>IF('4.1 Network size and usage'!AS143/'Historical population and GDP'!$K140=0,NA(),'4.1 Network size and usage'!AS143/'Historical population and GDP'!$K140*1000)</f>
        <v>#N/A</v>
      </c>
      <c r="AT143" s="54">
        <f>IF('4.1 Network size and usage'!AT143/'Historical population and GDP'!$K140=0,NA(),'4.1 Network size and usage'!AT143/'Historical population and GDP'!$K140*1000)</f>
        <v>1.6774813746695505</v>
      </c>
      <c r="AU143" s="54">
        <f>IF('4.1 Network size and usage'!AU143/'Historical population and GDP'!$K140=0,NA(),'4.1 Network size and usage'!AU143/'Historical population and GDP'!$K140*1000)</f>
        <v>0.28670992549867819</v>
      </c>
      <c r="AV143" s="54">
        <f>IF('4.1 Network size and usage'!AV143/'Historical population and GDP'!$K140=0,NA(),'4.1 Network size and usage'!AV143/'Historical population and GDP'!$K140*1000)</f>
        <v>1.3907714491708725</v>
      </c>
      <c r="AX143" s="3"/>
    </row>
    <row r="144" spans="1:50">
      <c r="A144" s="4">
        <f t="shared" si="2"/>
        <v>2006</v>
      </c>
      <c r="B144" s="54">
        <f>IF('4.1 Network size and usage'!B144/'Historical population and GDP'!$K141=0,NA(),'4.1 Network size and usage'!B144/'Historical population and GDP'!$K141*1000)</f>
        <v>14.409018555035518</v>
      </c>
      <c r="C144" s="54">
        <f>IF('4.1 Network size and usage'!C144/'Historical population and GDP'!$K141=0,NA(),'4.1 Network size and usage'!C144/'Historical population and GDP'!$K141*1000)</f>
        <v>7.7952531420018536</v>
      </c>
      <c r="D144" s="54" t="e">
        <f>IF('4.1 Network size and usage'!D144/'Historical population and GDP'!$K141=0,NA(),'4.1 Network size and usage'!D144/'Historical population and GDP'!$K141*1000)</f>
        <v>#N/A</v>
      </c>
      <c r="E144" s="54" t="e">
        <f>IF('4.1 Network size and usage'!E144/'Historical population and GDP'!$K141=0,NA(),'4.1 Network size and usage'!E144/'Historical population and GDP'!$K141*1000)</f>
        <v>#N/A</v>
      </c>
      <c r="F144" s="54" t="e">
        <f>IF('4.1 Network size and usage'!F144/'Historical population and GDP'!$K141=0,NA(),'4.1 Network size and usage'!F144/'Historical population and GDP'!$K141*1000)</f>
        <v>#N/A</v>
      </c>
      <c r="G144" s="54">
        <f>IF('4.1 Network size and usage'!G144/'Historical population and GDP'!$K141=0,NA(),'4.1 Network size and usage'!G144/'Historical population and GDP'!$K141*1000)</f>
        <v>2.5884393338243328</v>
      </c>
      <c r="H144" s="56">
        <f>IF('4.1 Network size and usage'!H144/'Historical population and GDP'!$K141=0,NA(),'4.1 Network size and usage'!H144/'Historical population and GDP'!$K141*1000)</f>
        <v>4.1101423107077525E-2</v>
      </c>
      <c r="I144" s="54">
        <f>IF('4.1 Network size and usage'!I144/'Historical population and GDP'!$K141=0,NA(),'4.1 Network size and usage'!I144/'Historical population and GDP'!$K141*1000)</f>
        <v>780.22380081252527</v>
      </c>
      <c r="J144" s="5">
        <f>IF('4.1 Network size and usage'!J144/'Historical population and GDP'!$K141=0,NA(),'4.1 Network size and usage'!J144/'Historical population and GDP'!$K141*1000000000)</f>
        <v>9624.3852605069969</v>
      </c>
      <c r="K144" s="5">
        <f>IF('4.1 Network size and usage'!K144/'Historical population and GDP'!$K141=0,NA(),'4.1 Network size and usage'!K144/'Historical population and GDP'!$K141*1000000)</f>
        <v>1156.147338982151</v>
      </c>
      <c r="L144" s="54" t="e">
        <f>IF('4.1 Network size and usage'!L144/'Historical population and GDP'!$K141=0,NA(),'4.1 Network size and usage'!L144/'Historical population and GDP'!$K141*1000)</f>
        <v>#N/A</v>
      </c>
      <c r="M144" s="54" t="e">
        <f>IF('4.1 Network size and usage'!M144/'Historical population and GDP'!$K141=0,NA(),'4.1 Network size and usage'!M144/'Historical population and GDP'!$K141*1000)</f>
        <v>#N/A</v>
      </c>
      <c r="N144" s="54" t="e">
        <f>IF('4.1 Network size and usage'!N144/'Historical population and GDP'!$K141=0,NA(),'4.1 Network size and usage'!N144/'Historical population and GDP'!$K141*1000)</f>
        <v>#N/A</v>
      </c>
      <c r="O144" s="54">
        <f>IF('4.1 Network size and usage'!O144/'Historical population and GDP'!$K141=0,NA(),'4.1 Network size and usage'!O144/'Historical population and GDP'!$K141*1000)</f>
        <v>2.1307918937540089</v>
      </c>
      <c r="P144" s="54" t="e">
        <f>IF('4.1 Network size and usage'!P144/'Historical population and GDP'!$K141=0,NA(),'4.1 Network size and usage'!P144/'Historical population and GDP'!$K141*1000)</f>
        <v>#N/A</v>
      </c>
      <c r="Q144" s="54" t="e">
        <f>IF('4.1 Network size and usage'!Q144/'Historical population and GDP'!$K141=0,NA(),'4.1 Network size and usage'!Q144/'Historical population and GDP'!$K141*1000)</f>
        <v>#N/A</v>
      </c>
      <c r="R144" s="55" t="e">
        <f>IF('4.1 Network size and usage'!R144=0,NA(),'5.4 Water and waste'!AB144)</f>
        <v>#N/A</v>
      </c>
      <c r="S144" s="55" t="e">
        <f>IF('4.1 Network size and usage'!S144=0,NA(),'5.4 Water and waste'!AC144)</f>
        <v>#N/A</v>
      </c>
      <c r="T144" s="54" t="e">
        <f>IF('4.1 Network size and usage'!T144/'Historical population and GDP'!$K141=0,NA(),'4.1 Network size and usage'!T144/'Historical population and GDP'!$K141*1000)</f>
        <v>#N/A</v>
      </c>
      <c r="U144" s="54" t="e">
        <f>IF('4.1 Network size and usage'!U144/'Historical population and GDP'!$K141=0,NA(),'4.1 Network size and usage'!U144/'Historical population and GDP'!$K141*1000)</f>
        <v>#N/A</v>
      </c>
      <c r="V144" s="54" t="e">
        <f>IF('4.1 Network size and usage'!V144/'Historical population and GDP'!$K141=0,NA(),'4.1 Network size and usage'!V144/'Historical population and GDP'!$K141*1000)</f>
        <v>#N/A</v>
      </c>
      <c r="W144" s="54" t="e">
        <f>IF('4.1 Network size and usage'!W144/'Historical population and GDP'!$K141=0,NA(),'4.1 Network size and usage'!W144/'Historical population and GDP'!$K141*1000)</f>
        <v>#N/A</v>
      </c>
      <c r="X144" s="54">
        <f>IF('4.1 Network size and usage'!X144/'Historical population and GDP'!$K141=0,NA(),'4.1 Network size and usage'!X144/'Historical population and GDP'!$K141*1000)</f>
        <v>418.53246537264499</v>
      </c>
      <c r="Y144" s="54">
        <f>IF('4.1 Network size and usage'!Y144/'Historical population and GDP'!$K141=0,NA(),'4.1 Network size and usage'!Y144/'Historical population and GDP'!$K141*1000)</f>
        <v>903.34988477346701</v>
      </c>
      <c r="Z144" s="54">
        <f>IF('4.1 Network size and usage'!Z144/'Historical population and GDP'!$K141=0,NA(),'4.1 Network size and usage'!Z144/'Historical population and GDP'!$K141*1000)</f>
        <v>111.66282578223372</v>
      </c>
      <c r="AA144" s="54" t="e">
        <f>IF('4.1 Network size and usage'!AA144/'Historical population and GDP'!$K141=0,NA(),'4.1 Network size and usage'!AA144/'Historical population and GDP'!$K141*1000)</f>
        <v>#N/A</v>
      </c>
      <c r="AB144" s="54" t="e">
        <f>IF('4.1 Network size and usage'!AB144/'Historical population and GDP'!$K141=0,NA(),'4.1 Network size and usage'!AB144/'Historical population and GDP'!$K141*1000)</f>
        <v>#N/A</v>
      </c>
      <c r="AC144" s="54" t="e">
        <f>IF('4.1 Network size and usage'!AC144/'Historical population and GDP'!$K141=0,NA(),'4.1 Network size and usage'!AC144/'Historical population and GDP'!$K141*1000)</f>
        <v>#N/A</v>
      </c>
      <c r="AD144" s="54" t="e">
        <f>IF('4.1 Network size and usage'!AD144/'Historical population and GDP'!$K141=0,NA(),'4.1 Network size and usage'!AD144/'Historical population and GDP'!$K141*1000)</f>
        <v>#N/A</v>
      </c>
      <c r="AE144" s="54" t="e">
        <f>IF('4.1 Network size and usage'!AE144/'Historical population and GDP'!$K141=0,NA(),'4.1 Network size and usage'!AE144/'Historical population and GDP'!$K141*1000)</f>
        <v>#N/A</v>
      </c>
      <c r="AF144" s="54" t="e">
        <f>IF('4.1 Network size and usage'!AF144/'Historical population and GDP'!$K141=0,NA(),'4.1 Network size and usage'!AF144/'Historical population and GDP'!$K141*1000)</f>
        <v>#N/A</v>
      </c>
      <c r="AG144" s="54" t="e">
        <f>IF('4.1 Network size and usage'!AG144/'Historical population and GDP'!$K141=0,NA(),'4.1 Network size and usage'!AG144/'Historical population and GDP'!$K141*1000)</f>
        <v>#N/A</v>
      </c>
      <c r="AH144" s="54" t="e">
        <f>IF('4.1 Network size and usage'!AH144/'Historical population and GDP'!$K141=0,NA(),'4.1 Network size and usage'!AH144/'Historical population and GDP'!$K141*1000)</f>
        <v>#N/A</v>
      </c>
      <c r="AI144" s="54" t="e">
        <f>IF('4.1 Network size and usage'!AI144/'Historical population and GDP'!$K141=0,NA(),'4.1 Network size and usage'!AI144/'Historical population and GDP'!$K141*1000)</f>
        <v>#N/A</v>
      </c>
      <c r="AJ144" s="54" t="e">
        <f>IF('4.1 Network size and usage'!AJ144/'Historical population and GDP'!$K141=0,NA(),'4.1 Network size and usage'!AJ144/'Historical population and GDP'!$K141*1000)</f>
        <v>#N/A</v>
      </c>
      <c r="AK144" s="54">
        <f>IF('4.1 Network size and usage'!AK144/'Historical population and GDP'!$K141=0,NA(),'4.1 Network size and usage'!AK144/'Historical population and GDP'!$K141*1000)</f>
        <v>114.69387755102041</v>
      </c>
      <c r="AL144" s="54">
        <f>IF('4.1 Network size and usage'!AL144/'Historical population and GDP'!$K141=0,NA(),'4.1 Network size and usage'!AL144/'Historical population and GDP'!$K141*1000)</f>
        <v>65.602622888503475</v>
      </c>
      <c r="AM144" s="54" t="e">
        <f>IF('4.1 Network size and usage'!AM144/'Historical population and GDP'!$K141=0,NA(),'4.1 Network size and usage'!AM144/'Historical population and GDP'!$K141*1000)</f>
        <v>#N/A</v>
      </c>
      <c r="AN144" s="54">
        <f>IF('4.1 Network size and usage'!AN144/'Historical population and GDP'!$K141=0,NA(),'4.1 Network size and usage'!AN144/'Historical population and GDP'!$K141*1000)</f>
        <v>99.577106744909841</v>
      </c>
      <c r="AO144" s="50">
        <f>IF('4.1 Network size and usage'!AO144/'Historical population and GDP'!$K141=0,NA(),'4.1 Network size and usage'!AO144/'Historical population and GDP'!$K141*1000)</f>
        <v>0.48727756527523697</v>
      </c>
      <c r="AP144" s="50">
        <f>IF('4.1 Network size and usage'!AP144/'Historical population and GDP'!$K141=0,NA(),'4.1 Network size and usage'!AP144/'Historical population and GDP'!$K141*1000)</f>
        <v>8.3628329096481435E-2</v>
      </c>
      <c r="AQ144" s="50">
        <f>IF('4.1 Network size and usage'!AQ144/'Historical population and GDP'!$K141=0,NA(),'4.1 Network size and usage'!AQ144/'Historical population and GDP'!$K141*1000)</f>
        <v>0.57090589437171846</v>
      </c>
      <c r="AR144" s="54">
        <f>IF('4.1 Network size and usage'!AR144/'Historical population and GDP'!$K141=0,NA(),'4.1 Network size and usage'!AR144/'Historical population and GDP'!$K141*1000)</f>
        <v>16.01221163669193</v>
      </c>
      <c r="AS144" s="54" t="e">
        <f>IF('4.1 Network size and usage'!AS144/'Historical population and GDP'!$K141=0,NA(),'4.1 Network size and usage'!AS144/'Historical population and GDP'!$K141*1000)</f>
        <v>#N/A</v>
      </c>
      <c r="AT144" s="54">
        <f>IF('4.1 Network size and usage'!AT144/'Historical population and GDP'!$K141=0,NA(),'4.1 Network size and usage'!AT144/'Historical population and GDP'!$K141*1000)</f>
        <v>1.8113135824760638</v>
      </c>
      <c r="AU144" s="54">
        <f>IF('4.1 Network size and usage'!AU144/'Historical population and GDP'!$K141=0,NA(),'4.1 Network size and usage'!AU144/'Historical population and GDP'!$K141*1000)</f>
        <v>0.35542039866004604</v>
      </c>
      <c r="AV144" s="54">
        <f>IF('4.1 Network size and usage'!AV144/'Historical population and GDP'!$K141=0,NA(),'4.1 Network size and usage'!AV144/'Historical population and GDP'!$K141*1000)</f>
        <v>1.4558931838160176</v>
      </c>
      <c r="AX144" s="3"/>
    </row>
    <row r="145" spans="1:50">
      <c r="A145" s="4">
        <f t="shared" si="2"/>
        <v>2007</v>
      </c>
      <c r="B145" s="54">
        <f>IF('4.1 Network size and usage'!B145/'Historical population and GDP'!$K142=0,NA(),'4.1 Network size and usage'!B145/'Historical population and GDP'!$K142*1000)</f>
        <v>14.401865416774619</v>
      </c>
      <c r="C145" s="54">
        <f>IF('4.1 Network size and usage'!C145/'Historical population and GDP'!$K142=0,NA(),'4.1 Network size and usage'!C145/'Historical population and GDP'!$K142*1000)</f>
        <v>7.6385519466754594</v>
      </c>
      <c r="D145" s="54" t="e">
        <f>IF('4.1 Network size and usage'!D145/'Historical population and GDP'!$K142=0,NA(),'4.1 Network size and usage'!D145/'Historical population and GDP'!$K142*1000)</f>
        <v>#N/A</v>
      </c>
      <c r="E145" s="54" t="e">
        <f>IF('4.1 Network size and usage'!E145/'Historical population and GDP'!$K142=0,NA(),'4.1 Network size and usage'!E145/'Historical population and GDP'!$K142*1000)</f>
        <v>#N/A</v>
      </c>
      <c r="F145" s="54" t="e">
        <f>IF('4.1 Network size and usage'!F145/'Historical population and GDP'!$K142=0,NA(),'4.1 Network size and usage'!F145/'Historical population and GDP'!$K142*1000)</f>
        <v>#N/A</v>
      </c>
      <c r="G145" s="54">
        <f>IF('4.1 Network size and usage'!G145/'Historical population and GDP'!$K142=0,NA(),'4.1 Network size and usage'!G145/'Historical population and GDP'!$K142*1000)</f>
        <v>2.5656546623642749</v>
      </c>
      <c r="H145" s="56">
        <f>IF('4.1 Network size and usage'!H145/'Historical population and GDP'!$K142=0,NA(),'4.1 Network size and usage'!H145/'Historical population and GDP'!$K142*1000)</f>
        <v>4.2410390092296364E-2</v>
      </c>
      <c r="I145" s="54">
        <f>IF('4.1 Network size and usage'!I145/'Historical population and GDP'!$K142=0,NA(),'4.1 Network size and usage'!I145/'Historical population and GDP'!$K142*1000)</f>
        <v>791.36844336622937</v>
      </c>
      <c r="J145" s="5">
        <f>IF('4.1 Network size and usage'!J145/'Historical population and GDP'!$K142=0,NA(),'4.1 Network size and usage'!J145/'Historical population and GDP'!$K142*1000000000)</f>
        <v>9685.0931530725211</v>
      </c>
      <c r="K145" s="5">
        <f>IF('4.1 Network size and usage'!K145/'Historical population and GDP'!$K142=0,NA(),'4.1 Network size and usage'!K145/'Historical population and GDP'!$K142*1000000)</f>
        <v>1175.5702181727058</v>
      </c>
      <c r="L145" s="54" t="e">
        <f>IF('4.1 Network size and usage'!L145/'Historical population and GDP'!$K142=0,NA(),'4.1 Network size and usage'!L145/'Historical population and GDP'!$K142*1000)</f>
        <v>#N/A</v>
      </c>
      <c r="M145" s="54" t="e">
        <f>IF('4.1 Network size and usage'!M145/'Historical population and GDP'!$K142=0,NA(),'4.1 Network size and usage'!M145/'Historical population and GDP'!$K142*1000)</f>
        <v>#N/A</v>
      </c>
      <c r="N145" s="54" t="e">
        <f>IF('4.1 Network size and usage'!N145/'Historical population and GDP'!$K142=0,NA(),'4.1 Network size and usage'!N145/'Historical population and GDP'!$K142*1000)</f>
        <v>#N/A</v>
      </c>
      <c r="O145" s="54">
        <f>IF('4.1 Network size and usage'!O145/'Historical population and GDP'!$K142=0,NA(),'4.1 Network size and usage'!O145/'Historical population and GDP'!$K142*1000)</f>
        <v>2.2419803942812728</v>
      </c>
      <c r="P145" s="54" t="e">
        <f>IF('4.1 Network size and usage'!P145/'Historical population and GDP'!$K142=0,NA(),'4.1 Network size and usage'!P145/'Historical population and GDP'!$K142*1000)</f>
        <v>#N/A</v>
      </c>
      <c r="Q145" s="54" t="e">
        <f>IF('4.1 Network size and usage'!Q145/'Historical population and GDP'!$K142=0,NA(),'4.1 Network size and usage'!Q145/'Historical population and GDP'!$K142*1000)</f>
        <v>#N/A</v>
      </c>
      <c r="R145" s="55" t="e">
        <f>IF('4.1 Network size and usage'!R145=0,NA(),'5.4 Water and waste'!AB145)</f>
        <v>#N/A</v>
      </c>
      <c r="S145" s="55" t="e">
        <f>IF('4.1 Network size and usage'!S145=0,NA(),'5.4 Water and waste'!AC145)</f>
        <v>#N/A</v>
      </c>
      <c r="T145" s="54" t="e">
        <f>IF('4.1 Network size and usage'!T145/'Historical population and GDP'!$K142=0,NA(),'4.1 Network size and usage'!T145/'Historical population and GDP'!$K142*1000)</f>
        <v>#N/A</v>
      </c>
      <c r="U145" s="54" t="e">
        <f>IF('4.1 Network size and usage'!U145/'Historical population and GDP'!$K142=0,NA(),'4.1 Network size and usage'!U145/'Historical population and GDP'!$K142*1000)</f>
        <v>#N/A</v>
      </c>
      <c r="V145" s="54" t="e">
        <f>IF('4.1 Network size and usage'!V145/'Historical population and GDP'!$K142=0,NA(),'4.1 Network size and usage'!V145/'Historical population and GDP'!$K142*1000)</f>
        <v>#N/A</v>
      </c>
      <c r="W145" s="54" t="e">
        <f>IF('4.1 Network size and usage'!W145/'Historical population and GDP'!$K142=0,NA(),'4.1 Network size and usage'!W145/'Historical population and GDP'!$K142*1000)</f>
        <v>#N/A</v>
      </c>
      <c r="X145" s="54">
        <f>IF('4.1 Network size and usage'!X145/'Historical population and GDP'!$K142=0,NA(),'4.1 Network size and usage'!X145/'Historical population and GDP'!$K142*1000)</f>
        <v>411.44546246790867</v>
      </c>
      <c r="Y145" s="54">
        <f>IF('4.1 Network size and usage'!Y145/'Historical population and GDP'!$K142=0,NA(),'4.1 Network size and usage'!Y145/'Historical population and GDP'!$K142*1000)</f>
        <v>1001.297077042655</v>
      </c>
      <c r="Z145" s="54">
        <f>IF('4.1 Network size and usage'!Z145/'Historical population and GDP'!$K142=0,NA(),'4.1 Network size and usage'!Z145/'Historical population and GDP'!$K142*1000)</f>
        <v>200.90915514520574</v>
      </c>
      <c r="AA145" s="54" t="e">
        <f>IF('4.1 Network size and usage'!AA145/'Historical population and GDP'!$K142=0,NA(),'4.1 Network size and usage'!AA145/'Historical population and GDP'!$K142*1000)</f>
        <v>#N/A</v>
      </c>
      <c r="AB145" s="54" t="e">
        <f>IF('4.1 Network size and usage'!AB145/'Historical population and GDP'!$K142=0,NA(),'4.1 Network size and usage'!AB145/'Historical population and GDP'!$K142*1000)</f>
        <v>#N/A</v>
      </c>
      <c r="AC145" s="54" t="e">
        <f>IF('4.1 Network size and usage'!AC145/'Historical population and GDP'!$K142=0,NA(),'4.1 Network size and usage'!AC145/'Historical population and GDP'!$K142*1000)</f>
        <v>#N/A</v>
      </c>
      <c r="AD145" s="54" t="e">
        <f>IF('4.1 Network size and usage'!AD145/'Historical population and GDP'!$K142=0,NA(),'4.1 Network size and usage'!AD145/'Historical population and GDP'!$K142*1000)</f>
        <v>#N/A</v>
      </c>
      <c r="AE145" s="54" t="e">
        <f>IF('4.1 Network size and usage'!AE145/'Historical population and GDP'!$K142=0,NA(),'4.1 Network size and usage'!AE145/'Historical population and GDP'!$K142*1000)</f>
        <v>#N/A</v>
      </c>
      <c r="AF145" s="54" t="e">
        <f>IF('4.1 Network size and usage'!AF145/'Historical population and GDP'!$K142=0,NA(),'4.1 Network size and usage'!AF145/'Historical population and GDP'!$K142*1000)</f>
        <v>#N/A</v>
      </c>
      <c r="AG145" s="54" t="e">
        <f>IF('4.1 Network size and usage'!AG145/'Historical population and GDP'!$K142=0,NA(),'4.1 Network size and usage'!AG145/'Historical population and GDP'!$K142*1000)</f>
        <v>#N/A</v>
      </c>
      <c r="AH145" s="54" t="e">
        <f>IF('4.1 Network size and usage'!AH145/'Historical population and GDP'!$K142=0,NA(),'4.1 Network size and usage'!AH145/'Historical population and GDP'!$K142*1000)</f>
        <v>#N/A</v>
      </c>
      <c r="AI145" s="54" t="e">
        <f>IF('4.1 Network size and usage'!AI145/'Historical population and GDP'!$K142=0,NA(),'4.1 Network size and usage'!AI145/'Historical population and GDP'!$K142*1000)</f>
        <v>#N/A</v>
      </c>
      <c r="AJ145" s="54" t="e">
        <f>IF('4.1 Network size and usage'!AJ145/'Historical population and GDP'!$K142=0,NA(),'4.1 Network size and usage'!AJ145/'Historical population and GDP'!$K142*1000)</f>
        <v>#N/A</v>
      </c>
      <c r="AK145" s="54">
        <f>IF('4.1 Network size and usage'!AK145/'Historical population and GDP'!$K142=0,NA(),'4.1 Network size and usage'!AK145/'Historical population and GDP'!$K142*1000)</f>
        <v>113.19546835621922</v>
      </c>
      <c r="AL145" s="54">
        <f>IF('4.1 Network size and usage'!AL145/'Historical population and GDP'!$K142=0,NA(),'4.1 Network size and usage'!AL145/'Historical population and GDP'!$K142*1000)</f>
        <v>65.361188967661391</v>
      </c>
      <c r="AM145" s="54" t="e">
        <f>IF('4.1 Network size and usage'!AM145/'Historical population and GDP'!$K142=0,NA(),'4.1 Network size and usage'!AM145/'Historical population and GDP'!$K142*1000)</f>
        <v>#N/A</v>
      </c>
      <c r="AN145" s="54">
        <f>IF('4.1 Network size and usage'!AN145/'Historical population and GDP'!$K142=0,NA(),'4.1 Network size and usage'!AN145/'Historical population and GDP'!$K142*1000)</f>
        <v>97.627010858044613</v>
      </c>
      <c r="AO145" s="50">
        <f>IF('4.1 Network size and usage'!AO145/'Historical population and GDP'!$K142=0,NA(),'4.1 Network size and usage'!AO145/'Historical population and GDP'!$K142*1000)</f>
        <v>0.48213486586428622</v>
      </c>
      <c r="AP145" s="50">
        <f>IF('4.1 Network size and usage'!AP145/'Historical population and GDP'!$K142=0,NA(),'4.1 Network size and usage'!AP145/'Historical population and GDP'!$K142*1000)</f>
        <v>8.2907412205290049E-2</v>
      </c>
      <c r="AQ145" s="50">
        <f>IF('4.1 Network size and usage'!AQ145/'Historical population and GDP'!$K142=0,NA(),'4.1 Network size and usage'!AQ145/'Historical population and GDP'!$K142*1000)</f>
        <v>0.56504227806957619</v>
      </c>
      <c r="AR145" s="54">
        <f>IF('4.1 Network size and usage'!AR145/'Historical population and GDP'!$K142=0,NA(),'4.1 Network size and usage'!AR145/'Historical population and GDP'!$K142*1000)</f>
        <v>16.046352780460232</v>
      </c>
      <c r="AS145" s="54" t="e">
        <f>IF('4.1 Network size and usage'!AS145/'Historical population and GDP'!$K142=0,NA(),'4.1 Network size and usage'!AS145/'Historical population and GDP'!$K142*1000)</f>
        <v>#N/A</v>
      </c>
      <c r="AT145" s="54">
        <f>IF('4.1 Network size and usage'!AT145/'Historical population and GDP'!$K142=0,NA(),'4.1 Network size and usage'!AT145/'Historical population and GDP'!$K142*1000)</f>
        <v>1.9052217537744069</v>
      </c>
      <c r="AU145" s="54">
        <f>IF('4.1 Network size and usage'!AU145/'Historical population and GDP'!$K142=0,NA(),'4.1 Network size and usage'!AU145/'Historical population and GDP'!$K142*1000)</f>
        <v>0.3867442353439951</v>
      </c>
      <c r="AV145" s="54">
        <f>IF('4.1 Network size and usage'!AV145/'Historical population and GDP'!$K142=0,NA(),'4.1 Network size and usage'!AV145/'Historical population and GDP'!$K142*1000)</f>
        <v>1.518477518430412</v>
      </c>
      <c r="AX145" s="3"/>
    </row>
    <row r="146" spans="1:50">
      <c r="A146" s="4">
        <f t="shared" si="2"/>
        <v>2008</v>
      </c>
      <c r="B146" s="54">
        <f>IF('4.1 Network size and usage'!B146/'Historical population and GDP'!$K143=0,NA(),'4.1 Network size and usage'!B146/'Historical population and GDP'!$K143*1000)</f>
        <v>14.369086278999136</v>
      </c>
      <c r="C146" s="54">
        <f>IF('4.1 Network size and usage'!C146/'Historical population and GDP'!$K143=0,NA(),'4.1 Network size and usage'!C146/'Historical population and GDP'!$K143*1000)</f>
        <v>7.5464336611919727</v>
      </c>
      <c r="D146" s="54" t="e">
        <f>IF('4.1 Network size and usage'!D146/'Historical population and GDP'!$K143=0,NA(),'4.1 Network size and usage'!D146/'Historical population and GDP'!$K143*1000)</f>
        <v>#N/A</v>
      </c>
      <c r="E146" s="54" t="e">
        <f>IF('4.1 Network size and usage'!E146/'Historical population and GDP'!$K143=0,NA(),'4.1 Network size and usage'!E146/'Historical population and GDP'!$K143*1000)</f>
        <v>#N/A</v>
      </c>
      <c r="F146" s="54" t="e">
        <f>IF('4.1 Network size and usage'!F146/'Historical population and GDP'!$K143=0,NA(),'4.1 Network size and usage'!F146/'Historical population and GDP'!$K143*1000)</f>
        <v>#N/A</v>
      </c>
      <c r="G146" s="54">
        <f>IF('4.1 Network size and usage'!G146/'Historical population and GDP'!$K143=0,NA(),'4.1 Network size and usage'!G146/'Historical population and GDP'!$K143*1000)</f>
        <v>2.5479522463378732</v>
      </c>
      <c r="H146" s="56">
        <f>IF('4.1 Network size and usage'!H146/'Historical population and GDP'!$K143=0,NA(),'4.1 Network size and usage'!H146/'Historical population and GDP'!$K143*1000)</f>
        <v>4.2067563772367048E-2</v>
      </c>
      <c r="I146" s="54">
        <f>IF('4.1 Network size and usage'!I146/'Historical population and GDP'!$K143=0,NA(),'4.1 Network size and usage'!I146/'Historical population and GDP'!$K143*1000)</f>
        <v>793.65698665981358</v>
      </c>
      <c r="J146" s="5">
        <f>IF('4.1 Network size and usage'!J146/'Historical population and GDP'!$K143=0,NA(),'4.1 Network size and usage'!J146/'Historical population and GDP'!$K143*1000000000)</f>
        <v>9475.9713104221664</v>
      </c>
      <c r="K146" s="5">
        <f>IF('4.1 Network size and usage'!K146/'Historical population and GDP'!$K143=0,NA(),'4.1 Network size and usage'!K146/'Historical population and GDP'!$K143*1000000)</f>
        <v>1160.0906089049429</v>
      </c>
      <c r="L146" s="54" t="e">
        <f>IF('4.1 Network size and usage'!L146/'Historical population and GDP'!$K143=0,NA(),'4.1 Network size and usage'!L146/'Historical population and GDP'!$K143*1000)</f>
        <v>#N/A</v>
      </c>
      <c r="M146" s="54" t="e">
        <f>IF('4.1 Network size and usage'!M146/'Historical population and GDP'!$K143=0,NA(),'4.1 Network size and usage'!M146/'Historical population and GDP'!$K143*1000)</f>
        <v>#N/A</v>
      </c>
      <c r="N146" s="54" t="e">
        <f>IF('4.1 Network size and usage'!N146/'Historical population and GDP'!$K143=0,NA(),'4.1 Network size and usage'!N146/'Historical population and GDP'!$K143*1000)</f>
        <v>#N/A</v>
      </c>
      <c r="O146" s="54">
        <f>IF('4.1 Network size and usage'!O146/'Historical population and GDP'!$K143=0,NA(),'4.1 Network size and usage'!O146/'Historical population and GDP'!$K143*1000)</f>
        <v>2.2085580823774036</v>
      </c>
      <c r="P146" s="54" t="e">
        <f>IF('4.1 Network size and usage'!P146/'Historical population and GDP'!$K143=0,NA(),'4.1 Network size and usage'!P146/'Historical population and GDP'!$K143*1000)</f>
        <v>#N/A</v>
      </c>
      <c r="Q146" s="54" t="e">
        <f>IF('4.1 Network size and usage'!Q146/'Historical population and GDP'!$K143=0,NA(),'4.1 Network size and usage'!Q146/'Historical population and GDP'!$K143*1000)</f>
        <v>#N/A</v>
      </c>
      <c r="R146" s="55" t="e">
        <f>IF('4.1 Network size and usage'!R146=0,NA(),'5.4 Water and waste'!AB146)</f>
        <v>#N/A</v>
      </c>
      <c r="S146" s="55" t="e">
        <f>IF('4.1 Network size and usage'!S146=0,NA(),'5.4 Water and waste'!AC146)</f>
        <v>#N/A</v>
      </c>
      <c r="T146" s="54" t="e">
        <f>IF('4.1 Network size and usage'!T146/'Historical population and GDP'!$K143=0,NA(),'4.1 Network size and usage'!T146/'Historical population and GDP'!$K143*1000)</f>
        <v>#N/A</v>
      </c>
      <c r="U146" s="54" t="e">
        <f>IF('4.1 Network size and usage'!U146/'Historical population and GDP'!$K143=0,NA(),'4.1 Network size and usage'!U146/'Historical population and GDP'!$K143*1000)</f>
        <v>#N/A</v>
      </c>
      <c r="V146" s="54" t="e">
        <f>IF('4.1 Network size and usage'!V146/'Historical population and GDP'!$K143=0,NA(),'4.1 Network size and usage'!V146/'Historical population and GDP'!$K143*1000)</f>
        <v>#N/A</v>
      </c>
      <c r="W146" s="54" t="e">
        <f>IF('4.1 Network size and usage'!W146/'Historical population and GDP'!$K143=0,NA(),'4.1 Network size and usage'!W146/'Historical population and GDP'!$K143*1000)</f>
        <v>#N/A</v>
      </c>
      <c r="X146" s="54">
        <f>IF('4.1 Network size and usage'!X146/'Historical population and GDP'!$K143=0,NA(),'4.1 Network size and usage'!X146/'Historical population and GDP'!$K143*1000)</f>
        <v>408.84984697334301</v>
      </c>
      <c r="Y146" s="54">
        <f>IF('4.1 Network size and usage'!Y146/'Historical population and GDP'!$K143=0,NA(),'4.1 Network size and usage'!Y146/'Historical population and GDP'!$K143*1000)</f>
        <v>1079.3635960096256</v>
      </c>
      <c r="Z146" s="54">
        <f>IF('4.1 Network size and usage'!Z146/'Historical population and GDP'!$K143=0,NA(),'4.1 Network size and usage'!Z146/'Historical population and GDP'!$K143*1000)</f>
        <v>213.77006284606222</v>
      </c>
      <c r="AA146" s="54" t="e">
        <f>IF('4.1 Network size and usage'!AA146/'Historical population and GDP'!$K143=0,NA(),'4.1 Network size and usage'!AA146/'Historical population and GDP'!$K143*1000)</f>
        <v>#N/A</v>
      </c>
      <c r="AB146" s="54" t="e">
        <f>IF('4.1 Network size and usage'!AB146/'Historical population and GDP'!$K143=0,NA(),'4.1 Network size and usage'!AB146/'Historical population and GDP'!$K143*1000)</f>
        <v>#N/A</v>
      </c>
      <c r="AC146" s="54" t="e">
        <f>IF('4.1 Network size and usage'!AC146/'Historical population and GDP'!$K143=0,NA(),'4.1 Network size and usage'!AC146/'Historical population and GDP'!$K143*1000)</f>
        <v>#N/A</v>
      </c>
      <c r="AD146" s="54" t="e">
        <f>IF('4.1 Network size and usage'!AD146/'Historical population and GDP'!$K143=0,NA(),'4.1 Network size and usage'!AD146/'Historical population and GDP'!$K143*1000)</f>
        <v>#N/A</v>
      </c>
      <c r="AE146" s="54" t="e">
        <f>IF('4.1 Network size and usage'!AE146/'Historical population and GDP'!$K143=0,NA(),'4.1 Network size and usage'!AE146/'Historical population and GDP'!$K143*1000)</f>
        <v>#N/A</v>
      </c>
      <c r="AF146" s="54" t="e">
        <f>IF('4.1 Network size and usage'!AF146/'Historical population and GDP'!$K143=0,NA(),'4.1 Network size and usage'!AF146/'Historical population and GDP'!$K143*1000)</f>
        <v>#N/A</v>
      </c>
      <c r="AG146" s="54" t="e">
        <f>IF('4.1 Network size and usage'!AG146/'Historical population and GDP'!$K143=0,NA(),'4.1 Network size and usage'!AG146/'Historical population and GDP'!$K143*1000)</f>
        <v>#N/A</v>
      </c>
      <c r="AH146" s="54" t="e">
        <f>IF('4.1 Network size and usage'!AH146/'Historical population and GDP'!$K143=0,NA(),'4.1 Network size and usage'!AH146/'Historical population and GDP'!$K143*1000)</f>
        <v>#N/A</v>
      </c>
      <c r="AI146" s="54" t="e">
        <f>IF('4.1 Network size and usage'!AI146/'Historical population and GDP'!$K143=0,NA(),'4.1 Network size and usage'!AI146/'Historical population and GDP'!$K143*1000)</f>
        <v>#N/A</v>
      </c>
      <c r="AJ146" s="54" t="e">
        <f>IF('4.1 Network size and usage'!AJ146/'Historical population and GDP'!$K143=0,NA(),'4.1 Network size and usage'!AJ146/'Historical population and GDP'!$K143*1000)</f>
        <v>#N/A</v>
      </c>
      <c r="AK146" s="54">
        <f>IF('4.1 Network size and usage'!AK146/'Historical population and GDP'!$K143=0,NA(),'4.1 Network size and usage'!AK146/'Historical population and GDP'!$K143*1000)</f>
        <v>111.65128612480433</v>
      </c>
      <c r="AL146" s="54">
        <f>IF('4.1 Network size and usage'!AL146/'Historical population and GDP'!$K143=0,NA(),'4.1 Network size and usage'!AL146/'Historical population and GDP'!$K143*1000)</f>
        <v>64.981893792491178</v>
      </c>
      <c r="AM146" s="54" t="e">
        <f>IF('4.1 Network size and usage'!AM146/'Historical population and GDP'!$K143=0,NA(),'4.1 Network size and usage'!AM146/'Historical population and GDP'!$K143*1000)</f>
        <v>#N/A</v>
      </c>
      <c r="AN146" s="54">
        <f>IF('4.1 Network size and usage'!AN146/'Historical population and GDP'!$K143=0,NA(),'4.1 Network size and usage'!AN146/'Historical population and GDP'!$K143*1000)</f>
        <v>91.997056281101791</v>
      </c>
      <c r="AO146" s="50">
        <f>IF('4.1 Network size and usage'!AO146/'Historical population and GDP'!$K143=0,NA(),'4.1 Network size and usage'!AO146/'Historical population and GDP'!$K143*1000)</f>
        <v>0.47590122187697126</v>
      </c>
      <c r="AP146" s="50">
        <f>IF('4.1 Network size and usage'!AP146/'Historical population and GDP'!$K143=0,NA(),'4.1 Network size and usage'!AP146/'Historical population and GDP'!$K143*1000)</f>
        <v>8.2237226362638138E-2</v>
      </c>
      <c r="AQ146" s="50">
        <f>IF('4.1 Network size and usage'!AQ146/'Historical population and GDP'!$K143=0,NA(),'4.1 Network size and usage'!AQ146/'Historical population and GDP'!$K143*1000)</f>
        <v>0.55813844823960945</v>
      </c>
      <c r="AR146" s="54">
        <f>IF('4.1 Network size and usage'!AR146/'Historical population and GDP'!$K143=0,NA(),'4.1 Network size and usage'!AR146/'Historical population and GDP'!$K143*1000)</f>
        <v>16.037193654650373</v>
      </c>
      <c r="AS146" s="54" t="e">
        <f>IF('4.1 Network size and usage'!AS146/'Historical population and GDP'!$K143=0,NA(),'4.1 Network size and usage'!AS146/'Historical population and GDP'!$K143*1000)</f>
        <v>#N/A</v>
      </c>
      <c r="AT146" s="54">
        <f>IF('4.1 Network size and usage'!AT146/'Historical population and GDP'!$K143=0,NA(),'4.1 Network size and usage'!AT146/'Historical population and GDP'!$K143*1000)</f>
        <v>1.8426278531878608</v>
      </c>
      <c r="AU146" s="54">
        <f>IF('4.1 Network size and usage'!AU146/'Historical population and GDP'!$K143=0,NA(),'4.1 Network size and usage'!AU146/'Historical population and GDP'!$K143*1000)</f>
        <v>0.41375604513702313</v>
      </c>
      <c r="AV146" s="54">
        <f>IF('4.1 Network size and usage'!AV146/'Historical population and GDP'!$K143=0,NA(),'4.1 Network size and usage'!AV146/'Historical population and GDP'!$K143*1000)</f>
        <v>1.4288718080508376</v>
      </c>
      <c r="AX146" s="3"/>
    </row>
    <row r="147" spans="1:50">
      <c r="A147" s="4">
        <f t="shared" si="2"/>
        <v>2009</v>
      </c>
      <c r="B147" s="54">
        <f>IF('4.1 Network size and usage'!B147/'Historical population and GDP'!$K144=0,NA(),'4.1 Network size and usage'!B147/'Historical population and GDP'!$K144*1000)</f>
        <v>14.266352731161946</v>
      </c>
      <c r="C147" s="54">
        <f>IF('4.1 Network size and usage'!C147/'Historical population and GDP'!$K144=0,NA(),'4.1 Network size and usage'!C147/'Historical population and GDP'!$K144*1000)</f>
        <v>7.4175957772596819</v>
      </c>
      <c r="D147" s="54" t="e">
        <f>IF('4.1 Network size and usage'!D147/'Historical population and GDP'!$K144=0,NA(),'4.1 Network size and usage'!D147/'Historical population and GDP'!$K144*1000)</f>
        <v>#N/A</v>
      </c>
      <c r="E147" s="54" t="e">
        <f>IF('4.1 Network size and usage'!E147/'Historical population and GDP'!$K144=0,NA(),'4.1 Network size and usage'!E147/'Historical population and GDP'!$K144*1000)</f>
        <v>#N/A</v>
      </c>
      <c r="F147" s="54" t="e">
        <f>IF('4.1 Network size and usage'!F147/'Historical population and GDP'!$K144=0,NA(),'4.1 Network size and usage'!F147/'Historical population and GDP'!$K144*1000)</f>
        <v>#N/A</v>
      </c>
      <c r="G147" s="54">
        <f>IF('4.1 Network size and usage'!G147/'Historical population and GDP'!$K144=0,NA(),'4.1 Network size and usage'!G147/'Historical population and GDP'!$K144*1000)</f>
        <v>2.5177396643660122</v>
      </c>
      <c r="H147" s="56">
        <f>IF('4.1 Network size and usage'!H147/'Historical population and GDP'!$K144=0,NA(),'4.1 Network size and usage'!H147/'Historical population and GDP'!$K144*1000)</f>
        <v>4.4448589611630111E-2</v>
      </c>
      <c r="I147" s="54">
        <f>IF('4.1 Network size and usage'!I147/'Historical population and GDP'!$K144=0,NA(),'4.1 Network size and usage'!I147/'Historical population and GDP'!$K144*1000)</f>
        <v>783.15574432723156</v>
      </c>
      <c r="J147" s="5">
        <f>IF('4.1 Network size and usage'!J147/'Historical population and GDP'!$K144=0,NA(),'4.1 Network size and usage'!J147/'Historical population and GDP'!$K144*1000000000)</f>
        <v>9353.4313612335827</v>
      </c>
      <c r="K147" s="5">
        <f>IF('4.1 Network size and usage'!K147/'Historical population and GDP'!$K144=0,NA(),'4.1 Network size and usage'!K147/'Historical population and GDP'!$K144*1000000)</f>
        <v>1130.3033702663295</v>
      </c>
      <c r="L147" s="54" t="e">
        <f>IF('4.1 Network size and usage'!L147/'Historical population and GDP'!$K144=0,NA(),'4.1 Network size and usage'!L147/'Historical population and GDP'!$K144*1000)</f>
        <v>#N/A</v>
      </c>
      <c r="M147" s="54" t="e">
        <f>IF('4.1 Network size and usage'!M147/'Historical population and GDP'!$K144=0,NA(),'4.1 Network size and usage'!M147/'Historical population and GDP'!$K144*1000)</f>
        <v>#N/A</v>
      </c>
      <c r="N147" s="54" t="e">
        <f>IF('4.1 Network size and usage'!N147/'Historical population and GDP'!$K144=0,NA(),'4.1 Network size and usage'!N147/'Historical population and GDP'!$K144*1000)</f>
        <v>#N/A</v>
      </c>
      <c r="O147" s="54">
        <f>IF('4.1 Network size and usage'!O147/'Historical population and GDP'!$K144=0,NA(),'4.1 Network size and usage'!O147/'Historical population and GDP'!$K144*1000)</f>
        <v>2.1893567461508279</v>
      </c>
      <c r="P147" s="54" t="e">
        <f>IF('4.1 Network size and usage'!P147/'Historical population and GDP'!$K144=0,NA(),'4.1 Network size and usage'!P147/'Historical population and GDP'!$K144*1000)</f>
        <v>#N/A</v>
      </c>
      <c r="Q147" s="54" t="e">
        <f>IF('4.1 Network size and usage'!Q147/'Historical population and GDP'!$K144=0,NA(),'4.1 Network size and usage'!Q147/'Historical population and GDP'!$K144*1000)</f>
        <v>#N/A</v>
      </c>
      <c r="R147" s="55" t="e">
        <f>IF('4.1 Network size and usage'!R147=0,NA(),'5.4 Water and waste'!AB147)</f>
        <v>#N/A</v>
      </c>
      <c r="S147" s="55" t="e">
        <f>IF('4.1 Network size and usage'!S147=0,NA(),'5.4 Water and waste'!AC147)</f>
        <v>#N/A</v>
      </c>
      <c r="T147" s="54" t="e">
        <f>IF('4.1 Network size and usage'!T147/'Historical population and GDP'!$K144=0,NA(),'4.1 Network size and usage'!T147/'Historical population and GDP'!$K144*1000)</f>
        <v>#N/A</v>
      </c>
      <c r="U147" s="54" t="e">
        <f>IF('4.1 Network size and usage'!U147/'Historical population and GDP'!$K144=0,NA(),'4.1 Network size and usage'!U147/'Historical population and GDP'!$K144*1000)</f>
        <v>#N/A</v>
      </c>
      <c r="V147" s="54" t="e">
        <f>IF('4.1 Network size and usage'!V147/'Historical population and GDP'!$K144=0,NA(),'4.1 Network size and usage'!V147/'Historical population and GDP'!$K144*1000)</f>
        <v>#N/A</v>
      </c>
      <c r="W147" s="54" t="e">
        <f>IF('4.1 Network size and usage'!W147/'Historical population and GDP'!$K144=0,NA(),'4.1 Network size and usage'!W147/'Historical population and GDP'!$K144*1000)</f>
        <v>#N/A</v>
      </c>
      <c r="X147" s="54">
        <f>IF('4.1 Network size and usage'!X147/'Historical population and GDP'!$K144=0,NA(),'4.1 Network size and usage'!X147/'Historical population and GDP'!$K144*1000)</f>
        <v>431.66131899078971</v>
      </c>
      <c r="Y147" s="54">
        <f>IF('4.1 Network size and usage'!Y147/'Historical population and GDP'!$K144=0,NA(),'4.1 Network size and usage'!Y147/'Historical population and GDP'!$K144*1000)</f>
        <v>1084.9241707255142</v>
      </c>
      <c r="Z147" s="54">
        <f>IF('4.1 Network size and usage'!Z147/'Historical population and GDP'!$K144=0,NA(),'4.1 Network size and usage'!Z147/'Historical population and GDP'!$K144*1000)</f>
        <v>235.45162854043076</v>
      </c>
      <c r="AA147" s="54" t="e">
        <f>IF('4.1 Network size and usage'!AA147/'Historical population and GDP'!$K144=0,NA(),'4.1 Network size and usage'!AA147/'Historical population and GDP'!$K144*1000)</f>
        <v>#N/A</v>
      </c>
      <c r="AB147" s="54" t="e">
        <f>IF('4.1 Network size and usage'!AB147/'Historical population and GDP'!$K144=0,NA(),'4.1 Network size and usage'!AB147/'Historical population and GDP'!$K144*1000)</f>
        <v>#N/A</v>
      </c>
      <c r="AC147" s="54" t="e">
        <f>IF('4.1 Network size and usage'!AC147/'Historical population and GDP'!$K144=0,NA(),'4.1 Network size and usage'!AC147/'Historical population and GDP'!$K144*1000)</f>
        <v>#N/A</v>
      </c>
      <c r="AD147" s="54" t="e">
        <f>IF('4.1 Network size and usage'!AD147/'Historical population and GDP'!$K144=0,NA(),'4.1 Network size and usage'!AD147/'Historical population and GDP'!$K144*1000)</f>
        <v>#N/A</v>
      </c>
      <c r="AE147" s="54" t="e">
        <f>IF('4.1 Network size and usage'!AE147/'Historical population and GDP'!$K144=0,NA(),'4.1 Network size and usage'!AE147/'Historical population and GDP'!$K144*1000)</f>
        <v>#N/A</v>
      </c>
      <c r="AF147" s="54" t="e">
        <f>IF('4.1 Network size and usage'!AF147/'Historical population and GDP'!$K144=0,NA(),'4.1 Network size and usage'!AF147/'Historical population and GDP'!$K144*1000)</f>
        <v>#N/A</v>
      </c>
      <c r="AG147" s="54" t="e">
        <f>IF('4.1 Network size and usage'!AG147/'Historical population and GDP'!$K144=0,NA(),'4.1 Network size and usage'!AG147/'Historical population and GDP'!$K144*1000)</f>
        <v>#N/A</v>
      </c>
      <c r="AH147" s="54">
        <f>IF('4.1 Network size and usage'!AH147/'Historical population and GDP'!$K144=0,NA(),'4.1 Network size and usage'!AH147/'Historical population and GDP'!$K144*1000)</f>
        <v>2.253410586089887</v>
      </c>
      <c r="AI147" s="54">
        <f>IF('4.1 Network size and usage'!AI147/'Historical population and GDP'!$K144=0,NA(),'4.1 Network size and usage'!AI147/'Historical population and GDP'!$K144*1000)</f>
        <v>2.3896031947554301</v>
      </c>
      <c r="AJ147" s="54">
        <f>IF('4.1 Network size and usage'!AJ147/'Historical population and GDP'!$K144=0,NA(),'4.1 Network size and usage'!AJ147/'Historical population and GDP'!$K144*1000)</f>
        <v>1.9454767895477945</v>
      </c>
      <c r="AK147" s="54">
        <f>IF('4.1 Network size and usage'!AK147/'Historical population and GDP'!$K144=0,NA(),'4.1 Network size and usage'!AK147/'Historical population and GDP'!$K144*1000)</f>
        <v>110.04986034486738</v>
      </c>
      <c r="AL147" s="54">
        <f>IF('4.1 Network size and usage'!AL147/'Historical population and GDP'!$K144=0,NA(),'4.1 Network size and usage'!AL147/'Historical population and GDP'!$K144*1000)</f>
        <v>65.137000530920332</v>
      </c>
      <c r="AM147" s="54" t="e">
        <f>IF('4.1 Network size and usage'!AM147/'Historical population and GDP'!$K144=0,NA(),'4.1 Network size and usage'!AM147/'Historical population and GDP'!$K144*1000)</f>
        <v>#N/A</v>
      </c>
      <c r="AN147" s="54">
        <f>IF('4.1 Network size and usage'!AN147/'Historical population and GDP'!$K144=0,NA(),'4.1 Network size and usage'!AN147/'Historical population and GDP'!$K144*1000)</f>
        <v>92.156229080584481</v>
      </c>
      <c r="AO147" s="50">
        <f>IF('4.1 Network size and usage'!AO147/'Historical population and GDP'!$K144=0,NA(),'4.1 Network size and usage'!AO147/'Historical population and GDP'!$K144*1000)</f>
        <v>0.46836407285150389</v>
      </c>
      <c r="AP147" s="50">
        <f>IF('4.1 Network size and usage'!AP147/'Historical population and GDP'!$K144=0,NA(),'4.1 Network size and usage'!AP147/'Historical population and GDP'!$K144*1000)</f>
        <v>8.1715565199325962E-2</v>
      </c>
      <c r="AQ147" s="50">
        <f>IF('4.1 Network size and usage'!AQ147/'Historical population and GDP'!$K144=0,NA(),'4.1 Network size and usage'!AQ147/'Historical population and GDP'!$K144*1000)</f>
        <v>0.55007963805082982</v>
      </c>
      <c r="AR147" s="54">
        <f>IF('4.1 Network size and usage'!AR147/'Historical population and GDP'!$K144=0,NA(),'4.1 Network size and usage'!AR147/'Historical population and GDP'!$K144*1000)</f>
        <v>15.96754460885021</v>
      </c>
      <c r="AS147" s="54" t="e">
        <f>IF('4.1 Network size and usage'!AS147/'Historical population and GDP'!$K144=0,NA(),'4.1 Network size and usage'!AS147/'Historical population and GDP'!$K144*1000)</f>
        <v>#N/A</v>
      </c>
      <c r="AT147" s="54">
        <f>IF('4.1 Network size and usage'!AT147/'Historical population and GDP'!$K144=0,NA(),'4.1 Network size and usage'!AT147/'Historical population and GDP'!$K144*1000)</f>
        <v>1.9217007917638096</v>
      </c>
      <c r="AU147" s="54">
        <f>IF('4.1 Network size and usage'!AU147/'Historical population and GDP'!$K144=0,NA(),'4.1 Network size and usage'!AU147/'Historical population and GDP'!$K144*1000)</f>
        <v>0.41781122319429376</v>
      </c>
      <c r="AV147" s="54">
        <f>IF('4.1 Network size and usage'!AV147/'Historical population and GDP'!$K144=0,NA(),'4.1 Network size and usage'!AV147/'Historical population and GDP'!$K144*1000)</f>
        <v>1.5038895685695159</v>
      </c>
      <c r="AX147" s="3"/>
    </row>
    <row r="148" spans="1:50">
      <c r="A148" s="4">
        <f t="shared" si="2"/>
        <v>2010</v>
      </c>
      <c r="B148" s="54">
        <f>IF('4.1 Network size and usage'!B148/'Historical population and GDP'!$K145=0,NA(),'4.1 Network size and usage'!B148/'Historical population and GDP'!$K145*1000)</f>
        <v>14.198434654046354</v>
      </c>
      <c r="C148" s="54">
        <f>IF('4.1 Network size and usage'!C148/'Historical population and GDP'!$K145=0,NA(),'4.1 Network size and usage'!C148/'Historical population and GDP'!$K145*1000)</f>
        <v>7.3084737495903731</v>
      </c>
      <c r="D148" s="54" t="e">
        <f>IF('4.1 Network size and usage'!D148/'Historical population and GDP'!$K145=0,NA(),'4.1 Network size and usage'!D148/'Historical population and GDP'!$K145*1000)</f>
        <v>#N/A</v>
      </c>
      <c r="E148" s="54" t="e">
        <f>IF('4.1 Network size and usage'!E148/'Historical population and GDP'!$K145=0,NA(),'4.1 Network size and usage'!E148/'Historical population and GDP'!$K145*1000)</f>
        <v>#N/A</v>
      </c>
      <c r="F148" s="54" t="e">
        <f>IF('4.1 Network size and usage'!F148/'Historical population and GDP'!$K145=0,NA(),'4.1 Network size and usage'!F148/'Historical population and GDP'!$K145*1000)</f>
        <v>#N/A</v>
      </c>
      <c r="G148" s="54">
        <f>IF('4.1 Network size and usage'!G148/'Historical population and GDP'!$K145=0,NA(),'4.1 Network size and usage'!G148/'Historical population and GDP'!$K145*1000)</f>
        <v>2.4939299023754544</v>
      </c>
      <c r="H148" s="56">
        <f>IF('4.1 Network size and usage'!H148/'Historical population and GDP'!$K145=0,NA(),'4.1 Network size and usage'!H148/'Historical population and GDP'!$K145*1000)</f>
        <v>4.4023808284721376E-2</v>
      </c>
      <c r="I148" s="54">
        <f>IF('4.1 Network size and usage'!I148/'Historical population and GDP'!$K145=0,NA(),'4.1 Network size and usage'!I148/'Historical population and GDP'!$K145*1000)</f>
        <v>780.93097693134268</v>
      </c>
      <c r="J148" s="5">
        <f>IF('4.1 Network size and usage'!J148/'Historical population and GDP'!$K145=0,NA(),'4.1 Network size and usage'!J148/'Historical population and GDP'!$K145*1000000000)</f>
        <v>9257.184663572556</v>
      </c>
      <c r="K148" s="5">
        <f>IF('4.1 Network size and usage'!K148/'Historical population and GDP'!$K145=0,NA(),'4.1 Network size and usage'!K148/'Historical population and GDP'!$K145*1000000)</f>
        <v>1152.0314020036267</v>
      </c>
      <c r="L148" s="54">
        <f>IF('4.1 Network size and usage'!L148/'Historical population and GDP'!$K145=0,NA(),'4.1 Network size and usage'!L148/'Historical population and GDP'!$K145*1000)</f>
        <v>0.91347241592171746</v>
      </c>
      <c r="M148" s="54" t="e">
        <f>IF('4.1 Network size and usage'!M148/'Historical population and GDP'!$K145=0,NA(),'4.1 Network size and usage'!M148/'Historical population and GDP'!$K145*1000)</f>
        <v>#N/A</v>
      </c>
      <c r="N148" s="54" t="e">
        <f>IF('4.1 Network size and usage'!N148/'Historical population and GDP'!$K145=0,NA(),'4.1 Network size and usage'!N148/'Historical population and GDP'!$K145*1000)</f>
        <v>#N/A</v>
      </c>
      <c r="O148" s="54">
        <f>IF('4.1 Network size and usage'!O148/'Historical population and GDP'!$K145=0,NA(),'4.1 Network size and usage'!O148/'Historical population and GDP'!$K145*1000)</f>
        <v>2.2057642744461461</v>
      </c>
      <c r="P148" s="54" t="e">
        <f>IF('4.1 Network size and usage'!P148/'Historical population and GDP'!$K145=0,NA(),'4.1 Network size and usage'!P148/'Historical population and GDP'!$K145*1000)</f>
        <v>#N/A</v>
      </c>
      <c r="Q148" s="54" t="e">
        <f>IF('4.1 Network size and usage'!Q148/'Historical population and GDP'!$K145=0,NA(),'4.1 Network size and usage'!Q148/'Historical population and GDP'!$K145*1000)</f>
        <v>#N/A</v>
      </c>
      <c r="R148" s="55" t="e">
        <f>IF('4.1 Network size and usage'!R148=0,NA(),'5.4 Water and waste'!AB148)</f>
        <v>#N/A</v>
      </c>
      <c r="S148" s="55" t="e">
        <f>IF('4.1 Network size and usage'!S148=0,NA(),'5.4 Water and waste'!AC148)</f>
        <v>#N/A</v>
      </c>
      <c r="T148" s="54" t="e">
        <f>IF('4.1 Network size and usage'!T148/'Historical population and GDP'!$K145=0,NA(),'4.1 Network size and usage'!T148/'Historical population and GDP'!$K145*1000)</f>
        <v>#N/A</v>
      </c>
      <c r="U148" s="54" t="e">
        <f>IF('4.1 Network size and usage'!U148/'Historical population and GDP'!$K145=0,NA(),'4.1 Network size and usage'!U148/'Historical population and GDP'!$K145*1000)</f>
        <v>#N/A</v>
      </c>
      <c r="V148" s="54" t="e">
        <f>IF('4.1 Network size and usage'!V148/'Historical population and GDP'!$K145=0,NA(),'4.1 Network size and usage'!V148/'Historical population and GDP'!$K145*1000)</f>
        <v>#N/A</v>
      </c>
      <c r="W148" s="54" t="e">
        <f>IF('4.1 Network size and usage'!W148/'Historical population and GDP'!$K145=0,NA(),'4.1 Network size and usage'!W148/'Historical population and GDP'!$K145*1000)</f>
        <v>#N/A</v>
      </c>
      <c r="X148" s="54">
        <f>IF('4.1 Network size and usage'!X148/'Historical population and GDP'!$K145=0,NA(),'4.1 Network size and usage'!X148/'Historical population and GDP'!$K145*1000)</f>
        <v>429.8223553350557</v>
      </c>
      <c r="Y148" s="54">
        <f>IF('4.1 Network size and usage'!Y148/'Historical population and GDP'!$K145=0,NA(),'4.1 Network size and usage'!Y148/'Historical population and GDP'!$K145*1000)</f>
        <v>1076.8421774617618</v>
      </c>
      <c r="Z148" s="54">
        <f>IF('4.1 Network size and usage'!Z148/'Historical population and GDP'!$K145=0,NA(),'4.1 Network size and usage'!Z148/'Historical population and GDP'!$K145*1000)</f>
        <v>249.20551452936738</v>
      </c>
      <c r="AA148" s="54" t="e">
        <f>IF('4.1 Network size and usage'!AA148/'Historical population and GDP'!$K145=0,NA(),'4.1 Network size and usage'!AA148/'Historical population and GDP'!$K145*1000)</f>
        <v>#N/A</v>
      </c>
      <c r="AB148" s="54" t="e">
        <f>IF('4.1 Network size and usage'!AB148/'Historical population and GDP'!$K145=0,NA(),'4.1 Network size and usage'!AB148/'Historical population and GDP'!$K145*1000)</f>
        <v>#N/A</v>
      </c>
      <c r="AC148" s="54" t="e">
        <f>IF('4.1 Network size and usage'!AC148/'Historical population and GDP'!$K145=0,NA(),'4.1 Network size and usage'!AC148/'Historical population and GDP'!$K145*1000)</f>
        <v>#N/A</v>
      </c>
      <c r="AD148" s="54" t="e">
        <f>IF('4.1 Network size and usage'!AD148/'Historical population and GDP'!$K145=0,NA(),'4.1 Network size and usage'!AD148/'Historical population and GDP'!$K145*1000)</f>
        <v>#N/A</v>
      </c>
      <c r="AE148" s="54" t="e">
        <f>IF('4.1 Network size and usage'!AE148/'Historical population and GDP'!$K145=0,NA(),'4.1 Network size and usage'!AE148/'Historical population and GDP'!$K145*1000)</f>
        <v>#N/A</v>
      </c>
      <c r="AF148" s="54" t="e">
        <f>IF('4.1 Network size and usage'!AF148/'Historical population and GDP'!$K145=0,NA(),'4.1 Network size and usage'!AF148/'Historical population and GDP'!$K145*1000)</f>
        <v>#N/A</v>
      </c>
      <c r="AG148" s="54" t="e">
        <f>IF('4.1 Network size and usage'!AG148/'Historical population and GDP'!$K145=0,NA(),'4.1 Network size and usage'!AG148/'Historical population and GDP'!$K145*1000)</f>
        <v>#N/A</v>
      </c>
      <c r="AH148" s="54">
        <f>IF('4.1 Network size and usage'!AH148/'Historical population and GDP'!$K145=0,NA(),'4.1 Network size and usage'!AH148/'Historical population and GDP'!$K145*1000)</f>
        <v>2.5098882004618304</v>
      </c>
      <c r="AI148" s="54">
        <f>IF('4.1 Network size and usage'!AI148/'Historical population and GDP'!$K145=0,NA(),'4.1 Network size and usage'!AI148/'Historical population and GDP'!$K145*1000)</f>
        <v>2.7316582455017264</v>
      </c>
      <c r="AJ148" s="54">
        <f>IF('4.1 Network size and usage'!AJ148/'Historical population and GDP'!$K145=0,NA(),'4.1 Network size and usage'!AJ148/'Historical population and GDP'!$K145*1000)</f>
        <v>2.2718855026406639</v>
      </c>
      <c r="AK148" s="54">
        <f>IF('4.1 Network size and usage'!AK148/'Historical population and GDP'!$K145=0,NA(),'4.1 Network size and usage'!AK148/'Historical population and GDP'!$K145*1000)</f>
        <v>109.04707469306568</v>
      </c>
      <c r="AL148" s="54">
        <f>IF('4.1 Network size and usage'!AL148/'Historical population and GDP'!$K145=0,NA(),'4.1 Network size and usage'!AL148/'Historical population and GDP'!$K145*1000)</f>
        <v>65.033722764580801</v>
      </c>
      <c r="AM148" s="54" t="e">
        <f>IF('4.1 Network size and usage'!AM148/'Historical population and GDP'!$K145=0,NA(),'4.1 Network size and usage'!AM148/'Historical population and GDP'!$K145*1000)</f>
        <v>#N/A</v>
      </c>
      <c r="AN148" s="54">
        <f>IF('4.1 Network size and usage'!AN148/'Historical population and GDP'!$K145=0,NA(),'4.1 Network size and usage'!AN148/'Historical population and GDP'!$K145*1000)</f>
        <v>90.746244770113634</v>
      </c>
      <c r="AO148" s="50">
        <f>IF('4.1 Network size and usage'!AO148/'Historical population and GDP'!$K145=0,NA(),'4.1 Network size and usage'!AO148/'Historical population and GDP'!$K145*1000)</f>
        <v>0.46114451633553577</v>
      </c>
      <c r="AP148" s="50">
        <f>IF('4.1 Network size and usage'!AP148/'Historical population and GDP'!$K145=0,NA(),'4.1 Network size and usage'!AP148/'Historical population and GDP'!$K145*1000)</f>
        <v>8.207777955600265E-2</v>
      </c>
      <c r="AQ148" s="50">
        <f>IF('4.1 Network size and usage'!AQ148/'Historical population and GDP'!$K145=0,NA(),'4.1 Network size and usage'!AQ148/'Historical population and GDP'!$K145*1000)</f>
        <v>0.54322229589153848</v>
      </c>
      <c r="AR148" s="54">
        <f>IF('4.1 Network size and usage'!AR148/'Historical population and GDP'!$K145=0,NA(),'4.1 Network size and usage'!AR148/'Historical population and GDP'!$K145*1000)</f>
        <v>15.887194494615789</v>
      </c>
      <c r="AS148" s="54" t="e">
        <f>IF('4.1 Network size and usage'!AS148/'Historical population and GDP'!$K145=0,NA(),'4.1 Network size and usage'!AS148/'Historical population and GDP'!$K145*1000)</f>
        <v>#N/A</v>
      </c>
      <c r="AT148" s="54">
        <f>IF('4.1 Network size and usage'!AT148/'Historical population and GDP'!$K145=0,NA(),'4.1 Network size and usage'!AT148/'Historical population and GDP'!$K145*1000)</f>
        <v>1.9993598390452456</v>
      </c>
      <c r="AU148" s="54">
        <f>IF('4.1 Network size and usage'!AU148/'Historical population and GDP'!$K145=0,NA(),'4.1 Network size and usage'!AU148/'Historical population and GDP'!$K145*1000)</f>
        <v>0.41839090971444248</v>
      </c>
      <c r="AV148" s="54">
        <f>IF('4.1 Network size and usage'!AV148/'Historical population and GDP'!$K145=0,NA(),'4.1 Network size and usage'!AV148/'Historical population and GDP'!$K145*1000)</f>
        <v>1.5809689293308031</v>
      </c>
      <c r="AX148" s="3"/>
    </row>
    <row r="149" spans="1:50">
      <c r="A149" s="4">
        <f t="shared" si="2"/>
        <v>2011</v>
      </c>
      <c r="B149" s="54">
        <f>IF('4.1 Network size and usage'!B149/'Historical population and GDP'!$K146=0,NA(),'4.1 Network size and usage'!B149/'Historical population and GDP'!$K146*1000)</f>
        <v>14.184161476564986</v>
      </c>
      <c r="C149" s="54">
        <f>IF('4.1 Network size and usage'!C149/'Historical population and GDP'!$K146=0,NA(),'4.1 Network size and usage'!C149/'Historical population and GDP'!$K146*1000)</f>
        <v>7.2280992862663096</v>
      </c>
      <c r="D149" s="54" t="e">
        <f>IF('4.1 Network size and usage'!D149/'Historical population and GDP'!$K146=0,NA(),'4.1 Network size and usage'!D149/'Historical population and GDP'!$K146*1000)</f>
        <v>#N/A</v>
      </c>
      <c r="E149" s="54">
        <f>IF('4.1 Network size and usage'!E149/'Historical population and GDP'!$K146=0,NA(),'4.1 Network size and usage'!E149/'Historical population and GDP'!$K146*1000)</f>
        <v>84.36309496749557</v>
      </c>
      <c r="F149" s="54" t="e">
        <f>IF('4.1 Network size and usage'!F149/'Historical population and GDP'!$K146=0,NA(),'4.1 Network size and usage'!F149/'Historical population and GDP'!$K146*1000)</f>
        <v>#N/A</v>
      </c>
      <c r="G149" s="54">
        <f>IF('4.1 Network size and usage'!G149/'Historical population and GDP'!$K146=0,NA(),'4.1 Network size and usage'!G149/'Historical population and GDP'!$K146*1000)</f>
        <v>2.4797245078874393</v>
      </c>
      <c r="H149" s="56">
        <f>IF('4.1 Network size and usage'!H149/'Historical population and GDP'!$K146=0,NA(),'4.1 Network size and usage'!H149/'Historical population and GDP'!$K146*1000)</f>
        <v>4.4879908355839104E-2</v>
      </c>
      <c r="I149" s="54">
        <f>IF('4.1 Network size and usage'!I149/'Historical population and GDP'!$K146=0,NA(),'4.1 Network size and usage'!I149/'Historical population and GDP'!$K146*1000)</f>
        <v>775.26139928172017</v>
      </c>
      <c r="J149" s="5">
        <f>IF('4.1 Network size and usage'!J149/'Historical population and GDP'!$K146=0,NA(),'4.1 Network size and usage'!J149/'Historical population and GDP'!$K146*1000000000)</f>
        <v>9096.6950038641644</v>
      </c>
      <c r="K149" s="5">
        <f>IF('4.1 Network size and usage'!K149/'Historical population and GDP'!$K146=0,NA(),'4.1 Network size and usage'!K149/'Historical population and GDP'!$K146*1000000)</f>
        <v>1142.1236440291439</v>
      </c>
      <c r="L149" s="54">
        <f>IF('4.1 Network size and usage'!L149/'Historical population and GDP'!$K146=0,NA(),'4.1 Network size and usage'!L149/'Historical population and GDP'!$K146*1000)</f>
        <v>0.91105355275719413</v>
      </c>
      <c r="M149" s="54" t="e">
        <f>IF('4.1 Network size and usage'!M149/'Historical population and GDP'!$K146=0,NA(),'4.1 Network size and usage'!M149/'Historical population and GDP'!$K146*1000)</f>
        <v>#N/A</v>
      </c>
      <c r="N149" s="54" t="e">
        <f>IF('4.1 Network size and usage'!N149/'Historical population and GDP'!$K146=0,NA(),'4.1 Network size and usage'!N149/'Historical population and GDP'!$K146*1000)</f>
        <v>#N/A</v>
      </c>
      <c r="O149" s="54">
        <f>IF('4.1 Network size and usage'!O149/'Historical population and GDP'!$K146=0,NA(),'4.1 Network size and usage'!O149/'Historical population and GDP'!$K146*1000)</f>
        <v>2.2767575942173934</v>
      </c>
      <c r="P149" s="54" t="e">
        <f>IF('4.1 Network size and usage'!P149/'Historical population and GDP'!$K146=0,NA(),'4.1 Network size and usage'!P149/'Historical population and GDP'!$K146*1000)</f>
        <v>#N/A</v>
      </c>
      <c r="Q149" s="54" t="e">
        <f>IF('4.1 Network size and usage'!Q149/'Historical population and GDP'!$K146=0,NA(),'4.1 Network size and usage'!Q149/'Historical population and GDP'!$K146*1000)</f>
        <v>#N/A</v>
      </c>
      <c r="R149" s="55" t="e">
        <f>IF('4.1 Network size and usage'!R149=0,NA(),'5.4 Water and waste'!AB149)</f>
        <v>#N/A</v>
      </c>
      <c r="S149" s="55" t="e">
        <f>IF('4.1 Network size and usage'!S149=0,NA(),'5.4 Water and waste'!AC149)</f>
        <v>#N/A</v>
      </c>
      <c r="T149" s="54" t="e">
        <f>IF('4.1 Network size and usage'!T149/'Historical population and GDP'!$K146=0,NA(),'4.1 Network size and usage'!T149/'Historical population and GDP'!$K146*1000)</f>
        <v>#N/A</v>
      </c>
      <c r="U149" s="54" t="e">
        <f>IF('4.1 Network size and usage'!U149/'Historical population and GDP'!$K146=0,NA(),'4.1 Network size and usage'!U149/'Historical population and GDP'!$K146*1000)</f>
        <v>#N/A</v>
      </c>
      <c r="V149" s="54" t="e">
        <f>IF('4.1 Network size and usage'!V149/'Historical population and GDP'!$K146=0,NA(),'4.1 Network size and usage'!V149/'Historical population and GDP'!$K146*1000)</f>
        <v>#N/A</v>
      </c>
      <c r="W149" s="54" t="e">
        <f>IF('4.1 Network size and usage'!W149/'Historical population and GDP'!$K146=0,NA(),'4.1 Network size and usage'!W149/'Historical population and GDP'!$K146*1000)</f>
        <v>#N/A</v>
      </c>
      <c r="X149" s="54">
        <f>IF('4.1 Network size and usage'!X149/'Historical population and GDP'!$K146=0,NA(),'4.1 Network size and usage'!X149/'Historical population and GDP'!$K146*1000)</f>
        <v>427.33099968177481</v>
      </c>
      <c r="Y149" s="54">
        <f>IF('4.1 Network size and usage'!Y149/'Historical population and GDP'!$K146=0,NA(),'4.1 Network size and usage'!Y149/'Historical population and GDP'!$K146*1000)</f>
        <v>1095.6039459926355</v>
      </c>
      <c r="Z149" s="54">
        <f>IF('4.1 Network size and usage'!Z149/'Historical population and GDP'!$K146=0,NA(),'4.1 Network size and usage'!Z149/'Historical population and GDP'!$K146*1000)</f>
        <v>268.21839341728418</v>
      </c>
      <c r="AA149" s="54" t="e">
        <f>IF('4.1 Network size and usage'!AA149/'Historical population and GDP'!$K146=0,NA(),'4.1 Network size and usage'!AA149/'Historical population and GDP'!$K146*1000)</f>
        <v>#N/A</v>
      </c>
      <c r="AB149" s="54" t="e">
        <f>IF('4.1 Network size and usage'!AB149/'Historical population and GDP'!$K146=0,NA(),'4.1 Network size and usage'!AB149/'Historical population and GDP'!$K146*1000)</f>
        <v>#N/A</v>
      </c>
      <c r="AC149" s="54" t="e">
        <f>IF('4.1 Network size and usage'!AC149/'Historical population and GDP'!$K146=0,NA(),'4.1 Network size and usage'!AC149/'Historical population and GDP'!$K146*1000)</f>
        <v>#N/A</v>
      </c>
      <c r="AD149" s="54" t="e">
        <f>IF('4.1 Network size and usage'!AD149/'Historical population and GDP'!$K146=0,NA(),'4.1 Network size and usage'!AD149/'Historical population and GDP'!$K146*1000)</f>
        <v>#N/A</v>
      </c>
      <c r="AE149" s="54" t="e">
        <f>IF('4.1 Network size and usage'!AE149/'Historical population and GDP'!$K146=0,NA(),'4.1 Network size and usage'!AE149/'Historical population and GDP'!$K146*1000)</f>
        <v>#N/A</v>
      </c>
      <c r="AF149" s="54" t="e">
        <f>IF('4.1 Network size and usage'!AF149/'Historical population and GDP'!$K146=0,NA(),'4.1 Network size and usage'!AF149/'Historical population and GDP'!$K146*1000)</f>
        <v>#N/A</v>
      </c>
      <c r="AG149" s="54" t="e">
        <f>IF('4.1 Network size and usage'!AG149/'Historical population and GDP'!$K146=0,NA(),'4.1 Network size and usage'!AG149/'Historical population and GDP'!$K146*1000)</f>
        <v>#N/A</v>
      </c>
      <c r="AH149" s="54">
        <f>IF('4.1 Network size and usage'!AH149/'Historical population and GDP'!$K146=0,NA(),'4.1 Network size and usage'!AH149/'Historical population and GDP'!$K146*1000)</f>
        <v>2.6099013501841162</v>
      </c>
      <c r="AI149" s="54">
        <f>IF('4.1 Network size and usage'!AI149/'Historical population and GDP'!$K146=0,NA(),'4.1 Network size and usage'!AI149/'Historical population and GDP'!$K146*1000)</f>
        <v>2.8067463745056145</v>
      </c>
      <c r="AJ149" s="54">
        <f>IF('4.1 Network size and usage'!AJ149/'Historical population and GDP'!$K146=0,NA(),'4.1 Network size and usage'!AJ149/'Historical population and GDP'!$K146*1000)</f>
        <v>2.3498658908032914</v>
      </c>
      <c r="AK149" s="54">
        <f>IF('4.1 Network size and usage'!AK149/'Historical population and GDP'!$K146=0,NA(),'4.1 Network size and usage'!AK149/'Historical population and GDP'!$K146*1000)</f>
        <v>108.15020230031368</v>
      </c>
      <c r="AL149" s="54">
        <f>IF('4.1 Network size and usage'!AL149/'Historical population and GDP'!$K146=0,NA(),'4.1 Network size and usage'!AL149/'Historical population and GDP'!$K146*1000)</f>
        <v>64.787016411328821</v>
      </c>
      <c r="AM149" s="54" t="e">
        <f>IF('4.1 Network size and usage'!AM149/'Historical population and GDP'!$K146=0,NA(),'4.1 Network size and usage'!AM149/'Historical population and GDP'!$K146*1000)</f>
        <v>#N/A</v>
      </c>
      <c r="AN149" s="54">
        <f>IF('4.1 Network size and usage'!AN149/'Historical population and GDP'!$K146=0,NA(),'4.1 Network size and usage'!AN149/'Historical population and GDP'!$K146*1000)</f>
        <v>82.313497295085696</v>
      </c>
      <c r="AO149" s="50">
        <f>IF('4.1 Network size and usage'!AO149/'Historical population and GDP'!$K146=0,NA(),'4.1 Network size and usage'!AO149/'Historical population and GDP'!$K146*1000)</f>
        <v>0.45619857253261809</v>
      </c>
      <c r="AP149" s="50">
        <f>IF('4.1 Network size and usage'!AP149/'Historical population and GDP'!$K146=0,NA(),'4.1 Network size and usage'!AP149/'Historical population and GDP'!$K146*1000)</f>
        <v>8.2283947811065142E-2</v>
      </c>
      <c r="AQ149" s="50">
        <f>IF('4.1 Network size and usage'!AQ149/'Historical population and GDP'!$K146=0,NA(),'4.1 Network size and usage'!AQ149/'Historical population and GDP'!$K146*1000)</f>
        <v>0.53848252034368327</v>
      </c>
      <c r="AR149" s="54">
        <f>IF('4.1 Network size and usage'!AR149/'Historical population and GDP'!$K146=0,NA(),'4.1 Network size and usage'!AR149/'Historical population and GDP'!$K146*1000)</f>
        <v>15.846933672773559</v>
      </c>
      <c r="AS149" s="54" t="e">
        <f>IF('4.1 Network size and usage'!AS149/'Historical population and GDP'!$K146=0,NA(),'4.1 Network size and usage'!AS149/'Historical population and GDP'!$K146*1000)</f>
        <v>#N/A</v>
      </c>
      <c r="AT149" s="54">
        <f>IF('4.1 Network size and usage'!AT149/'Historical population and GDP'!$K146=0,NA(),'4.1 Network size and usage'!AT149/'Historical population and GDP'!$K146*1000)</f>
        <v>1.9523116788652999</v>
      </c>
      <c r="AU149" s="54">
        <f>IF('4.1 Network size and usage'!AU149/'Historical population and GDP'!$K146=0,NA(),'4.1 Network size and usage'!AU149/'Historical population and GDP'!$K146*1000)</f>
        <v>0.41028322043915078</v>
      </c>
      <c r="AV149" s="54">
        <f>IF('4.1 Network size and usage'!AV149/'Historical population and GDP'!$K146=0,NA(),'4.1 Network size and usage'!AV149/'Historical population and GDP'!$K146*1000)</f>
        <v>1.542028458426149</v>
      </c>
      <c r="AX149" s="3"/>
    </row>
    <row r="150" spans="1:50">
      <c r="A150" s="4">
        <f t="shared" si="2"/>
        <v>2012</v>
      </c>
      <c r="B150" s="54">
        <f>IF('4.1 Network size and usage'!B150/'Historical population and GDP'!$K147=0,NA(),'4.1 Network size and usage'!B150/'Historical population and GDP'!$K147*1000)</f>
        <v>14.184952890937435</v>
      </c>
      <c r="C150" s="54">
        <f>IF('4.1 Network size and usage'!C150/'Historical population and GDP'!$K147=0,NA(),'4.1 Network size and usage'!C150/'Historical population and GDP'!$K147*1000)</f>
        <v>7.1367405499446441</v>
      </c>
      <c r="D150" s="54" t="e">
        <f>IF('4.1 Network size and usage'!D150/'Historical population and GDP'!$K147=0,NA(),'4.1 Network size and usage'!D150/'Historical population and GDP'!$K147*1000)</f>
        <v>#N/A</v>
      </c>
      <c r="E150" s="54">
        <f>IF('4.1 Network size and usage'!E150/'Historical population and GDP'!$K147=0,NA(),'4.1 Network size and usage'!E150/'Historical population and GDP'!$K147*1000)</f>
        <v>88.239002236833187</v>
      </c>
      <c r="F150" s="54" t="e">
        <f>IF('4.1 Network size and usage'!F150/'Historical population and GDP'!$K147=0,NA(),'4.1 Network size and usage'!F150/'Historical population and GDP'!$K147*1000)</f>
        <v>#N/A</v>
      </c>
      <c r="G150" s="54">
        <f>IF('4.1 Network size and usage'!G150/'Historical population and GDP'!$K147=0,NA(),'4.1 Network size and usage'!G150/'Historical population and GDP'!$K147*1000)</f>
        <v>2.466816466707336</v>
      </c>
      <c r="H150" s="56">
        <f>IF('4.1 Network size and usage'!H150/'Historical population and GDP'!$K147=0,NA(),'4.1 Network size and usage'!H150/'Historical population and GDP'!$K147*1000)</f>
        <v>5.0281568828164924E-2</v>
      </c>
      <c r="I150" s="54">
        <f>IF('4.1 Network size and usage'!I150/'Historical population and GDP'!$K147=0,NA(),'4.1 Network size and usage'!I150/'Historical population and GDP'!$K147*1000)</f>
        <v>782.2329921597867</v>
      </c>
      <c r="J150" s="5">
        <f>IF('4.1 Network size and usage'!J150/'Historical population and GDP'!$K147=0,NA(),'4.1 Network size and usage'!J150/'Historical population and GDP'!$K147*1000000000)</f>
        <v>9058.044691475181</v>
      </c>
      <c r="K150" s="5">
        <f>IF('4.1 Network size and usage'!K150/'Historical population and GDP'!$K147=0,NA(),'4.1 Network size and usage'!K150/'Historical population and GDP'!$K147*1000000)</f>
        <v>1119.9082418141891</v>
      </c>
      <c r="L150" s="54">
        <f>IF('4.1 Network size and usage'!L150/'Historical population and GDP'!$K147=0,NA(),'4.1 Network size and usage'!L150/'Historical population and GDP'!$K147*1000)</f>
        <v>0.88059603696423316</v>
      </c>
      <c r="M150" s="54" t="e">
        <f>IF('4.1 Network size and usage'!M150/'Historical population and GDP'!$K147=0,NA(),'4.1 Network size and usage'!M150/'Historical population and GDP'!$K147*1000)</f>
        <v>#N/A</v>
      </c>
      <c r="N150" s="54" t="e">
        <f>IF('4.1 Network size and usage'!N150/'Historical population and GDP'!$K147=0,NA(),'4.1 Network size and usage'!N150/'Historical population and GDP'!$K147*1000)</f>
        <v>#N/A</v>
      </c>
      <c r="O150" s="54">
        <f>IF('4.1 Network size and usage'!O150/'Historical population and GDP'!$K147=0,NA(),'4.1 Network size and usage'!O150/'Historical population and GDP'!$K147*1000)</f>
        <v>2.240082776384464</v>
      </c>
      <c r="P150" s="54" t="e">
        <f>IF('4.1 Network size and usage'!P150/'Historical population and GDP'!$K147=0,NA(),'4.1 Network size and usage'!P150/'Historical population and GDP'!$K147*1000)</f>
        <v>#N/A</v>
      </c>
      <c r="Q150" s="54" t="e">
        <f>IF('4.1 Network size and usage'!Q150/'Historical population and GDP'!$K147=0,NA(),'4.1 Network size and usage'!Q150/'Historical population and GDP'!$K147*1000)</f>
        <v>#N/A</v>
      </c>
      <c r="R150" s="55" t="e">
        <f>IF('4.1 Network size and usage'!R150=0,NA(),'5.4 Water and waste'!AB150)</f>
        <v>#N/A</v>
      </c>
      <c r="S150" s="55" t="e">
        <f>IF('4.1 Network size and usage'!S150=0,NA(),'5.4 Water and waste'!AC150)</f>
        <v>#N/A</v>
      </c>
      <c r="T150" s="54" t="e">
        <f>IF('4.1 Network size and usage'!T150/'Historical population and GDP'!$K147=0,NA(),'4.1 Network size and usage'!T150/'Historical population and GDP'!$K147*1000)</f>
        <v>#N/A</v>
      </c>
      <c r="U150" s="54" t="e">
        <f>IF('4.1 Network size and usage'!U150/'Historical population and GDP'!$K147=0,NA(),'4.1 Network size and usage'!U150/'Historical population and GDP'!$K147*1000)</f>
        <v>#N/A</v>
      </c>
      <c r="V150" s="54" t="e">
        <f>IF('4.1 Network size and usage'!V150/'Historical population and GDP'!$K147=0,NA(),'4.1 Network size and usage'!V150/'Historical population and GDP'!$K147*1000)</f>
        <v>#N/A</v>
      </c>
      <c r="W150" s="54" t="e">
        <f>IF('4.1 Network size and usage'!W150/'Historical population and GDP'!$K147=0,NA(),'4.1 Network size and usage'!W150/'Historical population and GDP'!$K147*1000)</f>
        <v>#N/A</v>
      </c>
      <c r="X150" s="54">
        <f>IF('4.1 Network size and usage'!X150/'Historical population and GDP'!$K147=0,NA(),'4.1 Network size and usage'!X150/'Historical population and GDP'!$K147*1000)</f>
        <v>424.77236268329602</v>
      </c>
      <c r="Y150" s="54">
        <f>IF('4.1 Network size and usage'!Y150/'Historical population and GDP'!$K147=0,NA(),'4.1 Network size and usage'!Y150/'Historical population and GDP'!$K147*1000)</f>
        <v>1112.0901963442464</v>
      </c>
      <c r="Z150" s="54">
        <f>IF('4.1 Network size and usage'!Z150/'Historical population and GDP'!$K147=0,NA(),'4.1 Network size and usage'!Z150/'Historical population and GDP'!$K147*1000)</f>
        <v>286.94728755733297</v>
      </c>
      <c r="AA150" s="54">
        <f>IF('4.1 Network size and usage'!AA150/'Historical population and GDP'!$K147=0,NA(),'4.1 Network size and usage'!AA150/'Historical population and GDP'!$K147*1000)</f>
        <v>17.24191689825798</v>
      </c>
      <c r="AB150" s="54">
        <f>IF('4.1 Network size and usage'!AB150/'Historical population and GDP'!$K147=0,NA(),'4.1 Network size and usage'!AB150/'Historical population and GDP'!$K147*1000)</f>
        <v>0.27858740595133191</v>
      </c>
      <c r="AC150" s="54" t="e">
        <f>IF('4.1 Network size and usage'!AC150/'Historical population and GDP'!$K147=0,NA(),'4.1 Network size and usage'!AC150/'Historical population and GDP'!$K147*1000)</f>
        <v>#N/A</v>
      </c>
      <c r="AD150" s="54" t="e">
        <f>IF('4.1 Network size and usage'!AD150/'Historical population and GDP'!$K147=0,NA(),'4.1 Network size and usage'!AD150/'Historical population and GDP'!$K147*1000)</f>
        <v>#N/A</v>
      </c>
      <c r="AE150" s="54" t="e">
        <f>IF('4.1 Network size and usage'!AE150/'Historical population and GDP'!$K147=0,NA(),'4.1 Network size and usage'!AE150/'Historical population and GDP'!$K147*1000)</f>
        <v>#N/A</v>
      </c>
      <c r="AF150" s="54" t="e">
        <f>IF('4.1 Network size and usage'!AF150/'Historical population and GDP'!$K147=0,NA(),'4.1 Network size and usage'!AF150/'Historical population and GDP'!$K147*1000)</f>
        <v>#N/A</v>
      </c>
      <c r="AG150" s="54" t="e">
        <f>IF('4.1 Network size and usage'!AG150/'Historical population and GDP'!$K147=0,NA(),'4.1 Network size and usage'!AG150/'Historical population and GDP'!$K147*1000)</f>
        <v>#N/A</v>
      </c>
      <c r="AH150" s="54">
        <f>IF('4.1 Network size and usage'!AH150/'Historical population and GDP'!$K147=0,NA(),'4.1 Network size and usage'!AH150/'Historical population and GDP'!$K147*1000)</f>
        <v>2.6168688854244335</v>
      </c>
      <c r="AI150" s="54">
        <f>IF('4.1 Network size and usage'!AI150/'Historical population and GDP'!$K147=0,NA(),'4.1 Network size and usage'!AI150/'Historical population and GDP'!$K147*1000)</f>
        <v>2.8172801012223503</v>
      </c>
      <c r="AJ150" s="54">
        <f>IF('4.1 Network size and usage'!AJ150/'Historical population and GDP'!$K147=0,NA(),'4.1 Network size and usage'!AJ150/'Historical population and GDP'!$K147*1000)</f>
        <v>2.3624573533066724</v>
      </c>
      <c r="AK150" s="54">
        <f>IF('4.1 Network size and usage'!AK150/'Historical population and GDP'!$K147=0,NA(),'4.1 Network size and usage'!AK150/'Historical population and GDP'!$K147*1000)</f>
        <v>107.52796041483089</v>
      </c>
      <c r="AL150" s="54">
        <f>IF('4.1 Network size and usage'!AL150/'Historical population and GDP'!$K147=0,NA(),'4.1 Network size and usage'!AL150/'Historical population and GDP'!$K147*1000)</f>
        <v>63.745678844980681</v>
      </c>
      <c r="AM150" s="54" t="e">
        <f>IF('4.1 Network size and usage'!AM150/'Historical population and GDP'!$K147=0,NA(),'4.1 Network size and usage'!AM150/'Historical population and GDP'!$K147*1000)</f>
        <v>#N/A</v>
      </c>
      <c r="AN150" s="54">
        <f>IF('4.1 Network size and usage'!AN150/'Historical population and GDP'!$K147=0,NA(),'4.1 Network size and usage'!AN150/'Historical population and GDP'!$K147*1000)</f>
        <v>80.882984251790589</v>
      </c>
      <c r="AO150" s="50">
        <f>IF('4.1 Network size and usage'!AO150/'Historical population and GDP'!$K147=0,NA(),'4.1 Network size and usage'!AO150/'Historical population and GDP'!$K147*1000)</f>
        <v>0.45188549221627244</v>
      </c>
      <c r="AP150" s="50">
        <f>IF('4.1 Network size and usage'!AP150/'Historical population and GDP'!$K147=0,NA(),'4.1 Network size and usage'!AP150/'Historical population and GDP'!$K147*1000)</f>
        <v>8.1791274091145311E-2</v>
      </c>
      <c r="AQ150" s="50">
        <f>IF('4.1 Network size and usage'!AQ150/'Historical population and GDP'!$K147=0,NA(),'4.1 Network size and usage'!AQ150/'Historical population and GDP'!$K147*1000)</f>
        <v>0.53367676630741767</v>
      </c>
      <c r="AR150" s="54">
        <f>IF('4.1 Network size and usage'!AR150/'Historical population and GDP'!$K147=0,NA(),'4.1 Network size and usage'!AR150/'Historical population and GDP'!$K147*1000)</f>
        <v>15.682008179127408</v>
      </c>
      <c r="AS150" s="54" t="e">
        <f>IF('4.1 Network size and usage'!AS150/'Historical population and GDP'!$K147=0,NA(),'4.1 Network size and usage'!AS150/'Historical population and GDP'!$K147*1000)</f>
        <v>#N/A</v>
      </c>
      <c r="AT150" s="54">
        <f>IF('4.1 Network size and usage'!AT150/'Historical population and GDP'!$K147=0,NA(),'4.1 Network size and usage'!AT150/'Historical population and GDP'!$K147*1000)</f>
        <v>1.9467227004677015</v>
      </c>
      <c r="AU150" s="54">
        <f>IF('4.1 Network size and usage'!AU150/'Historical population and GDP'!$K147=0,NA(),'4.1 Network size and usage'!AU150/'Historical population and GDP'!$K147*1000)</f>
        <v>0.41889785128448453</v>
      </c>
      <c r="AV150" s="54">
        <f>IF('4.1 Network size and usage'!AV150/'Historical population and GDP'!$K147=0,NA(),'4.1 Network size and usage'!AV150/'Historical population and GDP'!$K147*1000)</f>
        <v>1.5278248491832169</v>
      </c>
      <c r="AX150" s="3"/>
    </row>
    <row r="151" spans="1:50">
      <c r="A151" s="4">
        <f t="shared" si="2"/>
        <v>2013</v>
      </c>
      <c r="B151" s="54">
        <f>IF('4.1 Network size and usage'!B151/'Historical population and GDP'!$K148=0,NA(),'4.1 Network size and usage'!B151/'Historical population and GDP'!$K148*1000)</f>
        <v>14.061307901907357</v>
      </c>
      <c r="C151" s="54">
        <f>IF('4.1 Network size and usage'!C151/'Historical population and GDP'!$K148=0,NA(),'4.1 Network size and usage'!C151/'Historical population and GDP'!$K148*1000)</f>
        <v>7.0513914325278071</v>
      </c>
      <c r="D151" s="54" t="e">
        <f>IF('4.1 Network size and usage'!D151/'Historical population and GDP'!$K148=0,NA(),'4.1 Network size and usage'!D151/'Historical population and GDP'!$K148*1000)</f>
        <v>#N/A</v>
      </c>
      <c r="E151" s="54">
        <f>IF('4.1 Network size and usage'!E151/'Historical population and GDP'!$K148=0,NA(),'4.1 Network size and usage'!E151/'Historical population and GDP'!$K148*1000)</f>
        <v>87.786438558091746</v>
      </c>
      <c r="F151" s="54" t="e">
        <f>IF('4.1 Network size and usage'!F151/'Historical population and GDP'!$K148=0,NA(),'4.1 Network size and usage'!F151/'Historical population and GDP'!$K148*1000)</f>
        <v>#N/A</v>
      </c>
      <c r="G151" s="54">
        <f>IF('4.1 Network size and usage'!G151/'Historical population and GDP'!$K148=0,NA(),'4.1 Network size and usage'!G151/'Historical population and GDP'!$K148*1000)</f>
        <v>2.4287532943225982</v>
      </c>
      <c r="H151" s="56">
        <f>IF('4.1 Network size and usage'!H151/'Historical population and GDP'!$K148=0,NA(),'4.1 Network size and usage'!H151/'Historical population and GDP'!$K148*1000)</f>
        <v>4.9703219608829938E-2</v>
      </c>
      <c r="I151" s="54">
        <f>IF('4.1 Network size and usage'!I151/'Historical population and GDP'!$K148=0,NA(),'4.1 Network size and usage'!I151/'Historical population and GDP'!$K148*1000)</f>
        <v>792.34176084334661</v>
      </c>
      <c r="J151" s="5">
        <f>IF('4.1 Network size and usage'!J151/'Historical population and GDP'!$K148=0,NA(),'4.1 Network size and usage'!J151/'Historical population and GDP'!$K148*1000000000)</f>
        <v>9092.3303703041947</v>
      </c>
      <c r="K151" s="5">
        <f>IF('4.1 Network size and usage'!K151/'Historical population and GDP'!$K148=0,NA(),'4.1 Network size and usage'!K151/'Historical population and GDP'!$K148*1000000)</f>
        <v>1103.6975736729019</v>
      </c>
      <c r="L151" s="54">
        <f>IF('4.1 Network size and usage'!L151/'Historical population and GDP'!$K148=0,NA(),'4.1 Network size and usage'!L151/'Historical population and GDP'!$K148*1000)</f>
        <v>0.87046723544914451</v>
      </c>
      <c r="M151" s="54" t="e">
        <f>IF('4.1 Network size and usage'!M151/'Historical population and GDP'!$K148=0,NA(),'4.1 Network size and usage'!M151/'Historical population and GDP'!$K148*1000)</f>
        <v>#N/A</v>
      </c>
      <c r="N151" s="54" t="e">
        <f>IF('4.1 Network size and usage'!N151/'Historical population and GDP'!$K148=0,NA(),'4.1 Network size and usage'!N151/'Historical population and GDP'!$K148*1000)</f>
        <v>#N/A</v>
      </c>
      <c r="O151" s="54">
        <f>IF('4.1 Network size and usage'!O151/'Historical population and GDP'!$K148=0,NA(),'4.1 Network size and usage'!O151/'Historical population and GDP'!$K148*1000)</f>
        <v>2.1772641175682317</v>
      </c>
      <c r="P151" s="54" t="e">
        <f>IF('4.1 Network size and usage'!P151/'Historical population and GDP'!$K148=0,NA(),'4.1 Network size and usage'!P151/'Historical population and GDP'!$K148*1000)</f>
        <v>#N/A</v>
      </c>
      <c r="Q151" s="54" t="e">
        <f>IF('4.1 Network size and usage'!Q151/'Historical population and GDP'!$K148=0,NA(),'4.1 Network size and usage'!Q151/'Historical population and GDP'!$K148*1000)</f>
        <v>#N/A</v>
      </c>
      <c r="R151" s="55" t="e">
        <f>IF('4.1 Network size and usage'!R151=0,NA(),'5.4 Water and waste'!AB151)</f>
        <v>#N/A</v>
      </c>
      <c r="S151" s="55" t="e">
        <f>IF('4.1 Network size and usage'!S151=0,NA(),'5.4 Water and waste'!AC151)</f>
        <v>#N/A</v>
      </c>
      <c r="T151" s="54" t="e">
        <f>IF('4.1 Network size and usage'!T151/'Historical population and GDP'!$K148=0,NA(),'4.1 Network size and usage'!T151/'Historical population and GDP'!$K148*1000)</f>
        <v>#N/A</v>
      </c>
      <c r="U151" s="54" t="e">
        <f>IF('4.1 Network size and usage'!U151/'Historical population and GDP'!$K148=0,NA(),'4.1 Network size and usage'!U151/'Historical population and GDP'!$K148*1000)</f>
        <v>#N/A</v>
      </c>
      <c r="V151" s="54" t="e">
        <f>IF('4.1 Network size and usage'!V151/'Historical population and GDP'!$K148=0,NA(),'4.1 Network size and usage'!V151/'Historical population and GDP'!$K148*1000)</f>
        <v>#N/A</v>
      </c>
      <c r="W151" s="54" t="e">
        <f>IF('4.1 Network size and usage'!W151/'Historical population and GDP'!$K148=0,NA(),'4.1 Network size and usage'!W151/'Historical population and GDP'!$K148*1000)</f>
        <v>#N/A</v>
      </c>
      <c r="X151" s="54">
        <f>IF('4.1 Network size and usage'!X151/'Historical population and GDP'!$K148=0,NA(),'4.1 Network size and usage'!X151/'Historical population and GDP'!$K148*1000)</f>
        <v>413.18622414794299</v>
      </c>
      <c r="Y151" s="54">
        <f>IF('4.1 Network size and usage'!Y151/'Historical population and GDP'!$K148=0,NA(),'4.1 Network size and usage'!Y151/'Historical population and GDP'!$K148*1000)</f>
        <v>1064.4570509670791</v>
      </c>
      <c r="Z151" s="54">
        <f>IF('4.1 Network size and usage'!Z151/'Historical population and GDP'!$K148=0,NA(),'4.1 Network size and usage'!Z151/'Historical population and GDP'!$K148*1000)</f>
        <v>294.81395452718095</v>
      </c>
      <c r="AA151" s="54">
        <f>IF('4.1 Network size and usage'!AA151/'Historical population and GDP'!$K148=0,NA(),'4.1 Network size and usage'!AA151/'Historical population and GDP'!$K148*1000)</f>
        <v>67.279671237771922</v>
      </c>
      <c r="AB151" s="54">
        <f>IF('4.1 Network size and usage'!AB151/'Historical population and GDP'!$K148=0,NA(),'4.1 Network size and usage'!AB151/'Historical population and GDP'!$K148*1000)</f>
        <v>2.229865546969223</v>
      </c>
      <c r="AC151" s="54" t="e">
        <f>IF('4.1 Network size and usage'!AC151/'Historical population and GDP'!$K148=0,NA(),'4.1 Network size and usage'!AC151/'Historical population and GDP'!$K148*1000)</f>
        <v>#N/A</v>
      </c>
      <c r="AD151" s="54" t="e">
        <f>IF('4.1 Network size and usage'!AD151/'Historical population and GDP'!$K148=0,NA(),'4.1 Network size and usage'!AD151/'Historical population and GDP'!$K148*1000)</f>
        <v>#N/A</v>
      </c>
      <c r="AE151" s="54" t="e">
        <f>IF('4.1 Network size and usage'!AE151/'Historical population and GDP'!$K148=0,NA(),'4.1 Network size and usage'!AE151/'Historical population and GDP'!$K148*1000)</f>
        <v>#N/A</v>
      </c>
      <c r="AF151" s="54" t="e">
        <f>IF('4.1 Network size and usage'!AF151/'Historical population and GDP'!$K148=0,NA(),'4.1 Network size and usage'!AF151/'Historical population and GDP'!$K148*1000)</f>
        <v>#N/A</v>
      </c>
      <c r="AG151" s="54" t="e">
        <f>IF('4.1 Network size and usage'!AG151/'Historical population and GDP'!$K148=0,NA(),'4.1 Network size and usage'!AG151/'Historical population and GDP'!$K148*1000)</f>
        <v>#N/A</v>
      </c>
      <c r="AH151" s="54">
        <f>IF('4.1 Network size and usage'!AH151/'Historical population and GDP'!$K148=0,NA(),'4.1 Network size and usage'!AH151/'Historical population and GDP'!$K148*1000)</f>
        <v>2.5898959217402955</v>
      </c>
      <c r="AI151" s="54">
        <f>IF('4.1 Network size and usage'!AI151/'Historical population and GDP'!$K148=0,NA(),'4.1 Network size and usage'!AI151/'Historical population and GDP'!$K148*1000)</f>
        <v>2.7609773529280388</v>
      </c>
      <c r="AJ151" s="54">
        <f>IF('4.1 Network size and usage'!AJ151/'Historical population and GDP'!$K148=0,NA(),'4.1 Network size and usage'!AJ151/'Historical population and GDP'!$K148*1000)</f>
        <v>2.3109393844641981</v>
      </c>
      <c r="AK151" s="54">
        <f>IF('4.1 Network size and usage'!AK151/'Historical population and GDP'!$K148=0,NA(),'4.1 Network size and usage'!AK151/'Historical population and GDP'!$K148*1000)</f>
        <v>106.89574306517176</v>
      </c>
      <c r="AL151" s="54">
        <f>IF('4.1 Network size and usage'!AL151/'Historical population and GDP'!$K148=0,NA(),'4.1 Network size and usage'!AL151/'Historical population and GDP'!$K148*1000)</f>
        <v>63.039263858489306</v>
      </c>
      <c r="AM151" s="54" t="e">
        <f>IF('4.1 Network size and usage'!AM151/'Historical population and GDP'!$K148=0,NA(),'4.1 Network size and usage'!AM151/'Historical population and GDP'!$K148*1000)</f>
        <v>#N/A</v>
      </c>
      <c r="AN151" s="54">
        <f>IF('4.1 Network size and usage'!AN151/'Historical population and GDP'!$K148=0,NA(),'4.1 Network size and usage'!AN151/'Historical population and GDP'!$K148*1000)</f>
        <v>77.878902934738917</v>
      </c>
      <c r="AO151" s="50">
        <f>IF('4.1 Network size and usage'!AO151/'Historical population and GDP'!$K148=0,NA(),'4.1 Network size and usage'!AO151/'Historical population and GDP'!$K148*1000)</f>
        <v>0.44199758788582655</v>
      </c>
      <c r="AP151" s="50">
        <f>IF('4.1 Network size and usage'!AP151/'Historical population and GDP'!$K148=0,NA(),'4.1 Network size and usage'!AP151/'Historical population and GDP'!$K148*1000)</f>
        <v>8.0403805780140267E-2</v>
      </c>
      <c r="AQ151" s="50">
        <f>IF('4.1 Network size and usage'!AQ151/'Historical population and GDP'!$K148=0,NA(),'4.1 Network size and usage'!AQ151/'Historical population and GDP'!$K148*1000)</f>
        <v>0.52240139366596683</v>
      </c>
      <c r="AR151" s="54">
        <f>IF('4.1 Network size and usage'!AR151/'Historical population and GDP'!$K148=0,NA(),'4.1 Network size and usage'!AR151/'Historical population and GDP'!$K148*1000)</f>
        <v>15.345959708759549</v>
      </c>
      <c r="AS151" s="54" t="e">
        <f>IF('4.1 Network size and usage'!AS151/'Historical population and GDP'!$K148=0,NA(),'4.1 Network size and usage'!AS151/'Historical population and GDP'!$K148*1000)</f>
        <v>#N/A</v>
      </c>
      <c r="AT151" s="54">
        <f>IF('4.1 Network size and usage'!AT151/'Historical population and GDP'!$K148=0,NA(),'4.1 Network size and usage'!AT151/'Historical population and GDP'!$K148*1000)</f>
        <v>1.9198642069057936</v>
      </c>
      <c r="AU151" s="54">
        <f>IF('4.1 Network size and usage'!AU151/'Historical population and GDP'!$K148=0,NA(),'4.1 Network size and usage'!AU151/'Historical population and GDP'!$K148*1000)</f>
        <v>0.36762406753919685</v>
      </c>
      <c r="AV151" s="54">
        <f>IF('4.1 Network size and usage'!AV151/'Historical population and GDP'!$K148=0,NA(),'4.1 Network size and usage'!AV151/'Historical population and GDP'!$K148*1000)</f>
        <v>1.5522401393665968</v>
      </c>
      <c r="AX151" s="3"/>
    </row>
    <row r="152" spans="1:50">
      <c r="A152" s="4">
        <f t="shared" si="2"/>
        <v>2014</v>
      </c>
      <c r="B152" s="54">
        <f>IF('4.1 Network size and usage'!B152/'Historical population and GDP'!$K149=0,NA(),'4.1 Network size and usage'!B152/'Historical population and GDP'!$K149*1000)</f>
        <v>13.834326527035318</v>
      </c>
      <c r="C152" s="54">
        <f>IF('4.1 Network size and usage'!C152/'Historical population and GDP'!$K149=0,NA(),'4.1 Network size and usage'!C152/'Historical population and GDP'!$K149*1000)</f>
        <v>6.8945315923231973</v>
      </c>
      <c r="D152" s="54" t="e">
        <f>IF('4.1 Network size and usage'!D152/'Historical population and GDP'!$K149=0,NA(),'4.1 Network size and usage'!D152/'Historical population and GDP'!$K149*1000)</f>
        <v>#N/A</v>
      </c>
      <c r="E152" s="54">
        <f>IF('4.1 Network size and usage'!E152/'Historical population and GDP'!$K149=0,NA(),'4.1 Network size and usage'!E152/'Historical population and GDP'!$K149*1000)</f>
        <v>86.989527648759974</v>
      </c>
      <c r="F152" s="54" t="e">
        <f>IF('4.1 Network size and usage'!F152/'Historical population and GDP'!$K149=0,NA(),'4.1 Network size and usage'!F152/'Historical population and GDP'!$K149*1000)</f>
        <v>#N/A</v>
      </c>
      <c r="G152" s="54">
        <f>IF('4.1 Network size and usage'!G152/'Historical population and GDP'!$K149=0,NA(),'4.1 Network size and usage'!G152/'Historical population and GDP'!$K149*1000)</f>
        <v>2.3849794058364737</v>
      </c>
      <c r="H152" s="56">
        <f>IF('4.1 Network size and usage'!H152/'Historical population and GDP'!$K149=0,NA(),'4.1 Network size and usage'!H152/'Historical population and GDP'!$K149*1000)</f>
        <v>4.8755848627766003E-2</v>
      </c>
      <c r="I152" s="54">
        <f>IF('4.1 Network size and usage'!I152/'Historical population and GDP'!$K149=0,NA(),'4.1 Network size and usage'!I152/'Historical population and GDP'!$K149*1000)</f>
        <v>805.54968889667862</v>
      </c>
      <c r="J152" s="5">
        <f>IF('4.1 Network size and usage'!J152/'Historical population and GDP'!$K149=0,NA(),'4.1 Network size and usage'!J152/'Historical population and GDP'!$K149*1000000000)</f>
        <v>9142.4940846551581</v>
      </c>
      <c r="K152" s="5">
        <f>IF('4.1 Network size and usage'!K152/'Historical population and GDP'!$K149=0,NA(),'4.1 Network size and usage'!K152/'Historical population and GDP'!$K149*1000000)</f>
        <v>1109.4587978211298</v>
      </c>
      <c r="L152" s="54">
        <f>IF('4.1 Network size and usage'!L152/'Historical population and GDP'!$K149=0,NA(),'4.1 Network size and usage'!L152/'Historical population and GDP'!$K149*1000)</f>
        <v>0.84313118920340024</v>
      </c>
      <c r="M152" s="54" t="e">
        <f>IF('4.1 Network size and usage'!M152/'Historical population and GDP'!$K149=0,NA(),'4.1 Network size and usage'!M152/'Historical population and GDP'!$K149*1000)</f>
        <v>#N/A</v>
      </c>
      <c r="N152" s="54" t="e">
        <f>IF('4.1 Network size and usage'!N152/'Historical population and GDP'!$K149=0,NA(),'4.1 Network size and usage'!N152/'Historical population and GDP'!$K149*1000)</f>
        <v>#N/A</v>
      </c>
      <c r="O152" s="54">
        <f>IF('4.1 Network size and usage'!O152/'Historical population and GDP'!$K149=0,NA(),'4.1 Network size and usage'!O152/'Historical population and GDP'!$K149*1000)</f>
        <v>2.1776427044080271</v>
      </c>
      <c r="P152" s="54" t="e">
        <f>IF('4.1 Network size and usage'!P152/'Historical population and GDP'!$K149=0,NA(),'4.1 Network size and usage'!P152/'Historical population and GDP'!$K149*1000)</f>
        <v>#N/A</v>
      </c>
      <c r="Q152" s="54" t="e">
        <f>IF('4.1 Network size and usage'!Q152/'Historical population and GDP'!$K149=0,NA(),'4.1 Network size and usage'!Q152/'Historical population and GDP'!$K149*1000)</f>
        <v>#N/A</v>
      </c>
      <c r="R152" s="55" t="e">
        <f>IF('4.1 Network size and usage'!R152=0,NA(),'5.4 Water and waste'!AB152)</f>
        <v>#N/A</v>
      </c>
      <c r="S152" s="55" t="e">
        <f>IF('4.1 Network size and usage'!S152=0,NA(),'5.4 Water and waste'!AC152)</f>
        <v>#N/A</v>
      </c>
      <c r="T152" s="54" t="e">
        <f>IF('4.1 Network size and usage'!T152/'Historical population and GDP'!$K149=0,NA(),'4.1 Network size and usage'!T152/'Historical population and GDP'!$K149*1000)</f>
        <v>#N/A</v>
      </c>
      <c r="U152" s="54" t="e">
        <f>IF('4.1 Network size and usage'!U152/'Historical population and GDP'!$K149=0,NA(),'4.1 Network size and usage'!U152/'Historical population and GDP'!$K149*1000)</f>
        <v>#N/A</v>
      </c>
      <c r="V152" s="54" t="e">
        <f>IF('4.1 Network size and usage'!V152/'Historical population and GDP'!$K149=0,NA(),'4.1 Network size and usage'!V152/'Historical population and GDP'!$K149*1000)</f>
        <v>#N/A</v>
      </c>
      <c r="W152" s="54" t="e">
        <f>IF('4.1 Network size and usage'!W152/'Historical population and GDP'!$K149=0,NA(),'4.1 Network size and usage'!W152/'Historical population and GDP'!$K149*1000)</f>
        <v>#N/A</v>
      </c>
      <c r="X152" s="54">
        <f>IF('4.1 Network size and usage'!X152/'Historical population and GDP'!$K149=0,NA(),'4.1 Network size and usage'!X152/'Historical population and GDP'!$K149*1000)</f>
        <v>405.31066514766457</v>
      </c>
      <c r="Y152" s="54">
        <f>IF('4.1 Network size and usage'!Y152/'Historical population and GDP'!$K149=0,NA(),'4.1 Network size and usage'!Y152/'Historical population and GDP'!$K149*1000)</f>
        <v>1117.3429147313996</v>
      </c>
      <c r="Z152" s="54">
        <f>IF('4.1 Network size and usage'!Z152/'Historical population and GDP'!$K149=0,NA(),'4.1 Network size and usage'!Z152/'Historical population and GDP'!$K149*1000)</f>
        <v>308.91245289632815</v>
      </c>
      <c r="AA152" s="54">
        <f>IF('4.1 Network size and usage'!AA152/'Historical population and GDP'!$K149=0,NA(),'4.1 Network size and usage'!AA152/'Historical population and GDP'!$K149*1000)</f>
        <v>113.31237402506355</v>
      </c>
      <c r="AB152" s="54">
        <f>IF('4.1 Network size and usage'!AB152/'Historical population and GDP'!$K149=0,NA(),'4.1 Network size and usage'!AB152/'Historical population and GDP'!$K149*1000)</f>
        <v>8.6561212864779602</v>
      </c>
      <c r="AC152" s="54" t="e">
        <f>IF('4.1 Network size and usage'!AC152/'Historical population and GDP'!$K149=0,NA(),'4.1 Network size and usage'!AC152/'Historical population and GDP'!$K149*1000)</f>
        <v>#N/A</v>
      </c>
      <c r="AD152" s="54" t="e">
        <f>IF('4.1 Network size and usage'!AD152/'Historical population and GDP'!$K149=0,NA(),'4.1 Network size and usage'!AD152/'Historical population and GDP'!$K149*1000)</f>
        <v>#N/A</v>
      </c>
      <c r="AE152" s="54" t="e">
        <f>IF('4.1 Network size and usage'!AE152/'Historical population and GDP'!$K149=0,NA(),'4.1 Network size and usage'!AE152/'Historical population and GDP'!$K149*1000)</f>
        <v>#N/A</v>
      </c>
      <c r="AF152" s="54" t="e">
        <f>IF('4.1 Network size and usage'!AF152/'Historical population and GDP'!$K149=0,NA(),'4.1 Network size and usage'!AF152/'Historical population and GDP'!$K149*1000)</f>
        <v>#N/A</v>
      </c>
      <c r="AG152" s="54" t="e">
        <f>IF('4.1 Network size and usage'!AG152/'Historical population and GDP'!$K149=0,NA(),'4.1 Network size and usage'!AG152/'Historical population and GDP'!$K149*1000)</f>
        <v>#N/A</v>
      </c>
      <c r="AH152" s="54">
        <f>IF('4.1 Network size and usage'!AH152/'Historical population and GDP'!$K149=0,NA(),'4.1 Network size and usage'!AH152/'Historical population and GDP'!$K149*1000)</f>
        <v>2.4905792656208923</v>
      </c>
      <c r="AI152" s="54">
        <f>IF('4.1 Network size and usage'!AI152/'Historical population and GDP'!$K149=0,NA(),'4.1 Network size and usage'!AI152/'Historical population and GDP'!$K149*1000)</f>
        <v>2.7193059328717903</v>
      </c>
      <c r="AJ152" s="54">
        <f>IF('4.1 Network size and usage'!AJ152/'Historical population and GDP'!$K149=0,NA(),'4.1 Network size and usage'!AJ152/'Historical population and GDP'!$K149*1000)</f>
        <v>2.3017264043466827</v>
      </c>
      <c r="AK152" s="54">
        <f>IF('4.1 Network size and usage'!AK152/'Historical population and GDP'!$K149=0,NA(),'4.1 Network size and usage'!AK152/'Historical population and GDP'!$K149*1000)</f>
        <v>106.00363684164402</v>
      </c>
      <c r="AL152" s="54">
        <f>IF('4.1 Network size and usage'!AL152/'Historical population and GDP'!$K149=0,NA(),'4.1 Network size and usage'!AL152/'Historical population and GDP'!$K149*1000)</f>
        <v>61.651914819034268</v>
      </c>
      <c r="AM152" s="54" t="e">
        <f>IF('4.1 Network size and usage'!AM152/'Historical population and GDP'!$K149=0,NA(),'4.1 Network size and usage'!AM152/'Historical population and GDP'!$K149*1000)</f>
        <v>#N/A</v>
      </c>
      <c r="AN152" s="54">
        <f>IF('4.1 Network size and usage'!AN152/'Historical population and GDP'!$K149=0,NA(),'4.1 Network size and usage'!AN152/'Historical population and GDP'!$K149*1000)</f>
        <v>76.196214179300668</v>
      </c>
      <c r="AO152" s="50">
        <f>IF('4.1 Network size and usage'!AO152/'Historical population and GDP'!$K149=0,NA(),'4.1 Network size and usage'!AO152/'Historical population and GDP'!$K149*1000)</f>
        <v>0.42962930505652441</v>
      </c>
      <c r="AP152" s="50">
        <f>IF('4.1 Network size and usage'!AP152/'Historical population and GDP'!$K149=0,NA(),'4.1 Network size and usage'!AP152/'Historical population and GDP'!$K149*1000)</f>
        <v>8.0185785645429844E-2</v>
      </c>
      <c r="AQ152" s="50">
        <f>IF('4.1 Network size and usage'!AQ152/'Historical population and GDP'!$K149=0,NA(),'4.1 Network size and usage'!AQ152/'Historical population and GDP'!$K149*1000)</f>
        <v>0.5098150907019543</v>
      </c>
      <c r="AR152" s="54">
        <f>IF('4.1 Network size and usage'!AR152/'Historical population and GDP'!$K149=0,NA(),'4.1 Network size and usage'!AR152/'Historical population and GDP'!$K149*1000)</f>
        <v>14.948076417491894</v>
      </c>
      <c r="AS152" s="54" t="e">
        <f>IF('4.1 Network size and usage'!AS152/'Historical population and GDP'!$K149=0,NA(),'4.1 Network size and usage'!AS152/'Historical population and GDP'!$K149*1000)</f>
        <v>#N/A</v>
      </c>
      <c r="AT152" s="54">
        <f>IF('4.1 Network size and usage'!AT152/'Historical population and GDP'!$K149=0,NA(),'4.1 Network size and usage'!AT152/'Historical population and GDP'!$K149*1000)</f>
        <v>1.8777933572868286</v>
      </c>
      <c r="AU152" s="54">
        <f>IF('4.1 Network size and usage'!AU152/'Historical population and GDP'!$K149=0,NA(),'4.1 Network size and usage'!AU152/'Historical population and GDP'!$K149*1000)</f>
        <v>0.39808079922881429</v>
      </c>
      <c r="AV152" s="54">
        <f>IF('4.1 Network size and usage'!AV152/'Historical population and GDP'!$K149=0,NA(),'4.1 Network size and usage'!AV152/'Historical population and GDP'!$K149*1000)</f>
        <v>1.4797125580580144</v>
      </c>
      <c r="AX152" s="3"/>
    </row>
    <row r="153" spans="1:50">
      <c r="A153" s="4">
        <f t="shared" si="2"/>
        <v>2015</v>
      </c>
      <c r="B153" s="54">
        <f>IF('4.1 Network size and usage'!B153/'Historical population and GDP'!$K150=0,NA(),'4.1 Network size and usage'!B153/'Historical population and GDP'!$K150*1000)</f>
        <v>13.609087205437742</v>
      </c>
      <c r="C153" s="54">
        <f>IF('4.1 Network size and usage'!C153/'Historical population and GDP'!$K150=0,NA(),'4.1 Network size and usage'!C153/'Historical population and GDP'!$K150*1000)</f>
        <v>6.7228809743336839</v>
      </c>
      <c r="D153" s="54" t="e">
        <f>IF('4.1 Network size and usage'!D153/'Historical population and GDP'!$K150=0,NA(),'4.1 Network size and usage'!D153/'Historical population and GDP'!$K150*1000)</f>
        <v>#N/A</v>
      </c>
      <c r="E153" s="54">
        <f>IF('4.1 Network size and usage'!E153/'Historical population and GDP'!$K150=0,NA(),'4.1 Network size and usage'!E153/'Historical population and GDP'!$K150*1000)</f>
        <v>87.187211870403331</v>
      </c>
      <c r="F153" s="54" t="e">
        <f>IF('4.1 Network size and usage'!F153/'Historical population and GDP'!$K150=0,NA(),'4.1 Network size and usage'!F153/'Historical population and GDP'!$K150*1000)</f>
        <v>#N/A</v>
      </c>
      <c r="G153" s="54">
        <f>IF('4.1 Network size and usage'!G153/'Historical population and GDP'!$K150=0,NA(),'4.1 Network size and usage'!G153/'Historical population and GDP'!$K150*1000)</f>
        <v>2.3287518493899695</v>
      </c>
      <c r="H153" s="56">
        <f>IF('4.1 Network size and usage'!H153/'Historical population and GDP'!$K150=0,NA(),'4.1 Network size and usage'!H153/'Historical population and GDP'!$K150*1000)</f>
        <v>5.9202388862275697E-2</v>
      </c>
      <c r="I153" s="54">
        <f>IF('4.1 Network size and usage'!I153/'Historical population and GDP'!$K150=0,NA(),'4.1 Network size and usage'!I153/'Historical population and GDP'!$K150*1000)</f>
        <v>817.49597958702316</v>
      </c>
      <c r="J153" s="5">
        <f>IF('4.1 Network size and usage'!J153/'Historical population and GDP'!$K150=0,NA(),'4.1 Network size and usage'!J153/'Historical population and GDP'!$K150*1000000000)</f>
        <v>9271.608379612755</v>
      </c>
      <c r="K153" s="5">
        <f>IF('4.1 Network size and usage'!K153/'Historical population and GDP'!$K150=0,NA(),'4.1 Network size and usage'!K153/'Historical population and GDP'!$K150*1000000)</f>
        <v>1122.3040784923001</v>
      </c>
      <c r="L153" s="54">
        <f>IF('4.1 Network size and usage'!L153/'Historical population and GDP'!$K150=0,NA(),'4.1 Network size and usage'!L153/'Historical population and GDP'!$K150*1000)</f>
        <v>0.82517914960224714</v>
      </c>
      <c r="M153" s="54" t="e">
        <f>IF('4.1 Network size and usage'!M153/'Historical population and GDP'!$K150=0,NA(),'4.1 Network size and usage'!M153/'Historical population and GDP'!$K150*1000)</f>
        <v>#N/A</v>
      </c>
      <c r="N153" s="54" t="e">
        <f>IF('4.1 Network size and usage'!N153/'Historical population and GDP'!$K150=0,NA(),'4.1 Network size and usage'!N153/'Historical population and GDP'!$K150*1000)</f>
        <v>#N/A</v>
      </c>
      <c r="O153" s="54">
        <f>IF('4.1 Network size and usage'!O153/'Historical population and GDP'!$K150=0,NA(),'4.1 Network size and usage'!O153/'Historical population and GDP'!$K150*1000)</f>
        <v>2.0565296567103371</v>
      </c>
      <c r="P153" s="54" t="e">
        <f>IF('4.1 Network size and usage'!P153/'Historical population and GDP'!$K150=0,NA(),'4.1 Network size and usage'!P153/'Historical population and GDP'!$K150*1000)</f>
        <v>#N/A</v>
      </c>
      <c r="Q153" s="54">
        <f>IF('4.1 Network size and usage'!Q153/'Historical population and GDP'!$K150=0,NA(),'4.1 Network size and usage'!Q153/'Historical population and GDP'!$K150*1000)</f>
        <v>34.846366618779079</v>
      </c>
      <c r="R153" s="55" t="e">
        <f>IF('4.1 Network size and usage'!R153=0,NA(),'5.4 Water and waste'!AB153)</f>
        <v>#N/A</v>
      </c>
      <c r="S153" s="55" t="e">
        <f>IF('4.1 Network size and usage'!S153=0,NA(),'5.4 Water and waste'!AC153)</f>
        <v>#N/A</v>
      </c>
      <c r="T153" s="54" t="e">
        <f>IF('4.1 Network size and usage'!T153/'Historical population and GDP'!$K150=0,NA(),'4.1 Network size and usage'!T153/'Historical population and GDP'!$K150*1000)</f>
        <v>#N/A</v>
      </c>
      <c r="U153" s="54" t="e">
        <f>IF('4.1 Network size and usage'!U153/'Historical population and GDP'!$K150=0,NA(),'4.1 Network size and usage'!U153/'Historical population and GDP'!$K150*1000)</f>
        <v>#N/A</v>
      </c>
      <c r="V153" s="54" t="e">
        <f>IF('4.1 Network size and usage'!V153/'Historical population and GDP'!$K150=0,NA(),'4.1 Network size and usage'!V153/'Historical population and GDP'!$K150*1000)</f>
        <v>#N/A</v>
      </c>
      <c r="W153" s="54" t="e">
        <f>IF('4.1 Network size and usage'!W153/'Historical population and GDP'!$K150=0,NA(),'4.1 Network size and usage'!W153/'Historical population and GDP'!$K150*1000)</f>
        <v>#N/A</v>
      </c>
      <c r="X153" s="54">
        <f>IF('4.1 Network size and usage'!X153/'Historical population and GDP'!$K150=0,NA(),'4.1 Network size and usage'!X153/'Historical population and GDP'!$K150*1000)</f>
        <v>396.68074704633659</v>
      </c>
      <c r="Y153" s="54">
        <f>IF('4.1 Network size and usage'!Y153/'Historical population and GDP'!$K150=0,NA(),'4.1 Network size and usage'!Y153/'Historical population and GDP'!$K150*1000)</f>
        <v>1200.7633424105325</v>
      </c>
      <c r="Z153" s="54">
        <f>IF('4.1 Network size and usage'!Z153/'Historical population and GDP'!$K150=0,NA(),'4.1 Network size and usage'!Z153/'Historical population and GDP'!$K150*1000)</f>
        <v>310.91193687415569</v>
      </c>
      <c r="AA153" s="54">
        <f>IF('4.1 Network size and usage'!AA153/'Historical population and GDP'!$K150=0,NA(),'4.1 Network size and usage'!AA153/'Historical population and GDP'!$K150*1000)</f>
        <v>155.29579518408133</v>
      </c>
      <c r="AB153" s="54">
        <f>IF('4.1 Network size and usage'!AB153/'Historical population and GDP'!$K150=0,NA(),'4.1 Network size and usage'!AB153/'Historical population and GDP'!$K150*1000)</f>
        <v>22.734095246263696</v>
      </c>
      <c r="AC153" s="54" t="e">
        <f>IF('4.1 Network size and usage'!AC153/'Historical population and GDP'!$K150=0,NA(),'4.1 Network size and usage'!AC153/'Historical population and GDP'!$K150*1000)</f>
        <v>#N/A</v>
      </c>
      <c r="AD153" s="54" t="e">
        <f>IF('4.1 Network size and usage'!AD153/'Historical population and GDP'!$K150=0,NA(),'4.1 Network size and usage'!AD153/'Historical population and GDP'!$K150*1000)</f>
        <v>#N/A</v>
      </c>
      <c r="AE153" s="54" t="e">
        <f>IF('4.1 Network size and usage'!AE153/'Historical population and GDP'!$K150=0,NA(),'4.1 Network size and usage'!AE153/'Historical population and GDP'!$K150*1000)</f>
        <v>#N/A</v>
      </c>
      <c r="AF153" s="54" t="e">
        <f>IF('4.1 Network size and usage'!AF153/'Historical population and GDP'!$K150=0,NA(),'4.1 Network size and usage'!AF153/'Historical population and GDP'!$K150*1000)</f>
        <v>#N/A</v>
      </c>
      <c r="AG153" s="54" t="e">
        <f>IF('4.1 Network size and usage'!AG153/'Historical population and GDP'!$K150=0,NA(),'4.1 Network size and usage'!AG153/'Historical population and GDP'!$K150*1000)</f>
        <v>#N/A</v>
      </c>
      <c r="AH153" s="54">
        <f>IF('4.1 Network size and usage'!AH153/'Historical population and GDP'!$K150=0,NA(),'4.1 Network size and usage'!AH153/'Historical population and GDP'!$K150*1000)</f>
        <v>2.4411947595256986</v>
      </c>
      <c r="AI153" s="54">
        <f>IF('4.1 Network size and usage'!AI153/'Historical population and GDP'!$K150=0,NA(),'4.1 Network size and usage'!AI153/'Historical population and GDP'!$K150*1000)</f>
        <v>2.6747003452194611</v>
      </c>
      <c r="AJ153" s="54">
        <f>IF('4.1 Network size and usage'!AJ153/'Historical population and GDP'!$K150=0,NA(),'4.1 Network size and usage'!AJ153/'Historical population and GDP'!$K150*1000)</f>
        <v>2.2574350837318011</v>
      </c>
      <c r="AK153" s="54">
        <f>IF('4.1 Network size and usage'!AK153/'Historical population and GDP'!$K150=0,NA(),'4.1 Network size and usage'!AK153/'Historical population and GDP'!$K150*1000)</f>
        <v>105.78553509016446</v>
      </c>
      <c r="AL153" s="54">
        <f>IF('4.1 Network size and usage'!AL153/'Historical population and GDP'!$K150=0,NA(),'4.1 Network size and usage'!AL153/'Historical population and GDP'!$K150*1000)</f>
        <v>60.379098140961041</v>
      </c>
      <c r="AM153" s="54" t="e">
        <f>IF('4.1 Network size and usage'!AM153/'Historical population and GDP'!$K150=0,NA(),'4.1 Network size and usage'!AM153/'Historical population and GDP'!$K150*1000)</f>
        <v>#N/A</v>
      </c>
      <c r="AN153" s="54">
        <f>IF('4.1 Network size and usage'!AN153/'Historical population and GDP'!$K150=0,NA(),'4.1 Network size and usage'!AN153/'Historical population and GDP'!$K150*1000)</f>
        <v>75.173145785535098</v>
      </c>
      <c r="AO153" s="50">
        <f>IF('4.1 Network size and usage'!AO153/'Historical population and GDP'!$K150=0,NA(),'4.1 Network size and usage'!AO153/'Historical population and GDP'!$K150*1000)</f>
        <v>0.42091043591997773</v>
      </c>
      <c r="AP153" s="50">
        <f>IF('4.1 Network size and usage'!AP153/'Historical population and GDP'!$K150=0,NA(),'4.1 Network size and usage'!AP153/'Historical population and GDP'!$K150*1000)</f>
        <v>7.8692883332975957E-2</v>
      </c>
      <c r="AQ153" s="50">
        <f>IF('4.1 Network size and usage'!AQ153/'Historical population and GDP'!$K150=0,NA(),'4.1 Network size and usage'!AQ153/'Historical population and GDP'!$K150*1000)</f>
        <v>0.49960331925295365</v>
      </c>
      <c r="AR153" s="54">
        <f>IF('4.1 Network size and usage'!AR153/'Historical population and GDP'!$K150=0,NA(),'4.1 Network size and usage'!AR153/'Historical population and GDP'!$K150*1000)</f>
        <v>14.418809100070758</v>
      </c>
      <c r="AS153" s="54" t="e">
        <f>IF('4.1 Network size and usage'!AS153/'Historical population and GDP'!$K150=0,NA(),'4.1 Network size and usage'!AS153/'Historical population and GDP'!$K150*1000)</f>
        <v>#N/A</v>
      </c>
      <c r="AT153" s="54">
        <f>IF('4.1 Network size and usage'!AT153/'Historical population and GDP'!$K150=0,NA(),'4.1 Network size and usage'!AT153/'Historical population and GDP'!$K150*1000)</f>
        <v>1.8909878422711579</v>
      </c>
      <c r="AU153" s="54">
        <f>IF('4.1 Network size and usage'!AU153/'Historical population and GDP'!$K150=0,NA(),'4.1 Network size and usage'!AU153/'Historical population and GDP'!$K150*1000)</f>
        <v>0.45607564809057188</v>
      </c>
      <c r="AV153" s="54">
        <f>IF('4.1 Network size and usage'!AV153/'Historical population and GDP'!$K150=0,NA(),'4.1 Network size and usage'!AV153/'Historical population and GDP'!$K150*1000)</f>
        <v>1.4349121941805862</v>
      </c>
      <c r="AX153" s="3"/>
    </row>
    <row r="154" spans="1:50">
      <c r="A154" s="4">
        <f t="shared" si="2"/>
        <v>2016</v>
      </c>
      <c r="B154" s="54">
        <f>IF('4.1 Network size and usage'!B154/'Historical population and GDP'!$K151=0,NA(),'4.1 Network size and usage'!B154/'Historical population and GDP'!$K151*1000)</f>
        <v>13.354790670358252</v>
      </c>
      <c r="C154" s="54">
        <f>IF('4.1 Network size and usage'!C154/'Historical population and GDP'!$K151=0,NA(),'4.1 Network size and usage'!C154/'Historical population and GDP'!$K151*1000)</f>
        <v>6.5719020052017791</v>
      </c>
      <c r="D154" s="54" t="e">
        <f>IF('4.1 Network size and usage'!D154/'Historical population and GDP'!$K151=0,NA(),'4.1 Network size and usage'!D154/'Historical population and GDP'!$K151*1000)</f>
        <v>#N/A</v>
      </c>
      <c r="E154" s="54">
        <f>IF('4.1 Network size and usage'!E154/'Historical population and GDP'!$K151=0,NA(),'4.1 Network size and usage'!E154/'Historical population and GDP'!$K151*1000)</f>
        <v>86.508935313365214</v>
      </c>
      <c r="F154" s="54" t="e">
        <f>IF('4.1 Network size and usage'!F154/'Historical population and GDP'!$K151=0,NA(),'4.1 Network size and usage'!F154/'Historical population and GDP'!$K151*1000)</f>
        <v>#N/A</v>
      </c>
      <c r="G154" s="54">
        <f>IF('4.1 Network size and usage'!G154/'Historical population and GDP'!$K151=0,NA(),'4.1 Network size and usage'!G154/'Historical population and GDP'!$K151*1000)</f>
        <v>2.2765961909556167</v>
      </c>
      <c r="H154" s="56">
        <f>IF('4.1 Network size and usage'!H154/'Historical population and GDP'!$K151=0,NA(),'4.1 Network size and usage'!H154/'Historical population and GDP'!$K151*1000)</f>
        <v>5.7912195011535189E-2</v>
      </c>
      <c r="I154" s="54">
        <f>IF('4.1 Network size and usage'!I154/'Historical population and GDP'!$K151=0,NA(),'4.1 Network size and usage'!I154/'Historical population and GDP'!$K151*1000)</f>
        <v>833.26558436110406</v>
      </c>
      <c r="J154" s="5">
        <f>IF('4.1 Network size and usage'!J154/'Historical population and GDP'!$K151=0,NA(),'4.1 Network size and usage'!J154/'Historical population and GDP'!$K151*1000000000)</f>
        <v>9486.9536034902249</v>
      </c>
      <c r="K154" s="5">
        <f>IF('4.1 Network size and usage'!K154/'Historical population and GDP'!$K151=0,NA(),'4.1 Network size and usage'!K154/'Historical population and GDP'!$K151*1000000)</f>
        <v>1115.6104448913281</v>
      </c>
      <c r="L154" s="54">
        <f>IF('4.1 Network size and usage'!L154/'Historical population and GDP'!$K151=0,NA(),'4.1 Network size and usage'!L154/'Historical population and GDP'!$K151*1000)</f>
        <v>0.80478941186341146</v>
      </c>
      <c r="M154" s="54" t="e">
        <f>IF('4.1 Network size and usage'!M154/'Historical population and GDP'!$K151=0,NA(),'4.1 Network size and usage'!M154/'Historical population and GDP'!$K151*1000)</f>
        <v>#N/A</v>
      </c>
      <c r="N154" s="54" t="e">
        <f>IF('4.1 Network size and usage'!N154/'Historical population and GDP'!$K151=0,NA(),'4.1 Network size and usage'!N154/'Historical population and GDP'!$K151*1000)</f>
        <v>#N/A</v>
      </c>
      <c r="O154" s="54">
        <f>IF('4.1 Network size and usage'!O154/'Historical population and GDP'!$K151=0,NA(),'4.1 Network size and usage'!O154/'Historical population and GDP'!$K151*1000)</f>
        <v>1.9744702491819783</v>
      </c>
      <c r="P154" s="54" t="e">
        <f>IF('4.1 Network size and usage'!P154/'Historical population and GDP'!$K151=0,NA(),'4.1 Network size and usage'!P154/'Historical population and GDP'!$K151*1000)</f>
        <v>#N/A</v>
      </c>
      <c r="Q154" s="54">
        <f>IF('4.1 Network size and usage'!Q154/'Historical population and GDP'!$K151=0,NA(),'4.1 Network size and usage'!Q154/'Historical population and GDP'!$K151*1000)</f>
        <v>34.231898649215537</v>
      </c>
      <c r="R154" s="55" t="e">
        <f>IF('4.1 Network size and usage'!R154=0,NA(),'5.4 Water and waste'!AB154)</f>
        <v>#N/A</v>
      </c>
      <c r="S154" s="55" t="e">
        <f>IF('4.1 Network size and usage'!S154=0,NA(),'5.4 Water and waste'!AC154)</f>
        <v>#N/A</v>
      </c>
      <c r="T154" s="54" t="e">
        <f>IF('4.1 Network size and usage'!T154/'Historical population and GDP'!$K151=0,NA(),'4.1 Network size and usage'!T154/'Historical population and GDP'!$K151*1000)</f>
        <v>#N/A</v>
      </c>
      <c r="U154" s="54" t="e">
        <f>IF('4.1 Network size and usage'!U154/'Historical population and GDP'!$K151=0,NA(),'4.1 Network size and usage'!U154/'Historical population and GDP'!$K151*1000)</f>
        <v>#N/A</v>
      </c>
      <c r="V154" s="54" t="e">
        <f>IF('4.1 Network size and usage'!V154/'Historical population and GDP'!$K151=0,NA(),'4.1 Network size and usage'!V154/'Historical population and GDP'!$K151*1000)</f>
        <v>#N/A</v>
      </c>
      <c r="W154" s="54" t="e">
        <f>IF('4.1 Network size and usage'!W154/'Historical population and GDP'!$K151=0,NA(),'4.1 Network size and usage'!W154/'Historical population and GDP'!$K151*1000)</f>
        <v>#N/A</v>
      </c>
      <c r="X154" s="54">
        <f>IF('4.1 Network size and usage'!X154/'Historical population and GDP'!$K151=0,NA(),'4.1 Network size and usage'!X154/'Historical population and GDP'!$K151*1000)</f>
        <v>369.15848645020554</v>
      </c>
      <c r="Y154" s="54">
        <f>IF('4.1 Network size and usage'!Y154/'Historical population and GDP'!$K151=0,NA(),'4.1 Network size and usage'!Y154/'Historical population and GDP'!$K151*1000)</f>
        <v>1279.4697541740079</v>
      </c>
      <c r="Z154" s="54">
        <f>IF('4.1 Network size and usage'!Z154/'Historical population and GDP'!$K151=0,NA(),'4.1 Network size and usage'!Z154/'Historical population and GDP'!$K151*1000)</f>
        <v>320.91618424364458</v>
      </c>
      <c r="AA154" s="54">
        <f>IF('4.1 Network size and usage'!AA154/'Historical population and GDP'!$K151=0,NA(),'4.1 Network size and usage'!AA154/'Historical population and GDP'!$K151*1000)</f>
        <v>211.16305898145819</v>
      </c>
      <c r="AB154" s="54">
        <f>IF('4.1 Network size and usage'!AB154/'Historical population and GDP'!$K151=0,NA(),'4.1 Network size and usage'!AB154/'Historical population and GDP'!$K151*1000)</f>
        <v>50.47088681936404</v>
      </c>
      <c r="AC154" s="54" t="e">
        <f>IF('4.1 Network size and usage'!AC154/'Historical population and GDP'!$K151=0,NA(),'4.1 Network size and usage'!AC154/'Historical population and GDP'!$K151*1000)</f>
        <v>#N/A</v>
      </c>
      <c r="AD154" s="54" t="e">
        <f>IF('4.1 Network size and usage'!AD154/'Historical population and GDP'!$K151=0,NA(),'4.1 Network size and usage'!AD154/'Historical population and GDP'!$K151*1000)</f>
        <v>#N/A</v>
      </c>
      <c r="AE154" s="54" t="e">
        <f>IF('4.1 Network size and usage'!AE154/'Historical population and GDP'!$K151=0,NA(),'4.1 Network size and usage'!AE154/'Historical population and GDP'!$K151*1000)</f>
        <v>#N/A</v>
      </c>
      <c r="AF154" s="54" t="e">
        <f>IF('4.1 Network size and usage'!AF154/'Historical population and GDP'!$K151=0,NA(),'4.1 Network size and usage'!AF154/'Historical population and GDP'!$K151*1000)</f>
        <v>#N/A</v>
      </c>
      <c r="AG154" s="54" t="e">
        <f>IF('4.1 Network size and usage'!AG154/'Historical population and GDP'!$K151=0,NA(),'4.1 Network size and usage'!AG154/'Historical population and GDP'!$K151*1000)</f>
        <v>#N/A</v>
      </c>
      <c r="AH154" s="54">
        <f>IF('4.1 Network size and usage'!AH154/'Historical population and GDP'!$K151=0,NA(),'4.1 Network size and usage'!AH154/'Historical population and GDP'!$K151*1000)</f>
        <v>2.3884134575048241</v>
      </c>
      <c r="AI154" s="54">
        <f>IF('4.1 Network size and usage'!AI154/'Historical population and GDP'!$K151=0,NA(),'4.1 Network size and usage'!AI154/'Historical population and GDP'!$K151*1000)</f>
        <v>2.6891937243057304</v>
      </c>
      <c r="AJ154" s="54">
        <f>IF('4.1 Network size and usage'!AJ154/'Historical population and GDP'!$K151=0,NA(),'4.1 Network size and usage'!AJ154/'Historical population and GDP'!$K151*1000)</f>
        <v>2.2992700729927007</v>
      </c>
      <c r="AK154" s="54">
        <f>IF('4.1 Network size and usage'!AK154/'Historical population and GDP'!$K151=0,NA(),'4.1 Network size and usage'!AK154/'Historical population and GDP'!$K151*1000)</f>
        <v>105.75593590066281</v>
      </c>
      <c r="AL154" s="54">
        <f>IF('4.1 Network size and usage'!AL154/'Historical population and GDP'!$K151=0,NA(),'4.1 Network size and usage'!AL154/'Historical population and GDP'!$K151*1000)</f>
        <v>59.054870375031463</v>
      </c>
      <c r="AM154" s="54" t="e">
        <f>IF('4.1 Network size and usage'!AM154/'Historical population and GDP'!$K151=0,NA(),'4.1 Network size and usage'!AM154/'Historical population and GDP'!$K151*1000)</f>
        <v>#N/A</v>
      </c>
      <c r="AN154" s="54">
        <f>IF('4.1 Network size and usage'!AN154/'Historical population and GDP'!$K151=0,NA(),'4.1 Network size and usage'!AN154/'Historical population and GDP'!$K151*1000)</f>
        <v>74.093883715076771</v>
      </c>
      <c r="AO154" s="50">
        <f>IF('4.1 Network size and usage'!AO154/'Historical population and GDP'!$K151=0,NA(),'4.1 Network size and usage'!AO154/'Historical population and GDP'!$K151*1000)</f>
        <v>0.409220572195654</v>
      </c>
      <c r="AP154" s="50">
        <f>IF('4.1 Network size and usage'!AP154/'Historical population and GDP'!$K151=0,NA(),'4.1 Network size and usage'!AP154/'Historical population and GDP'!$K151*1000)</f>
        <v>7.7187683530497514E-2</v>
      </c>
      <c r="AQ154" s="50">
        <f>IF('4.1 Network size and usage'!AQ154/'Historical population and GDP'!$K151=0,NA(),'4.1 Network size and usage'!AQ154/'Historical population and GDP'!$K151*1000)</f>
        <v>0.48640825572615154</v>
      </c>
      <c r="AR154" s="54">
        <f>IF('4.1 Network size and usage'!AR154/'Historical population and GDP'!$K151=0,NA(),'4.1 Network size and usage'!AR154/'Historical population and GDP'!$K151*1000)</f>
        <v>13.509522610957294</v>
      </c>
      <c r="AS154" s="54" t="e">
        <f>IF('4.1 Network size and usage'!AS154/'Historical population and GDP'!$K151=0,NA(),'4.1 Network size and usage'!AS154/'Historical population and GDP'!$K151*1000)</f>
        <v>#N/A</v>
      </c>
      <c r="AT154" s="54">
        <f>IF('4.1 Network size and usage'!AT154/'Historical population and GDP'!$K151=0,NA(),'4.1 Network size and usage'!AT154/'Historical population and GDP'!$K151*1000)</f>
        <v>1.9945045725312527</v>
      </c>
      <c r="AU154" s="54">
        <f>IF('4.1 Network size and usage'!AU154/'Historical population and GDP'!$K151=0,NA(),'4.1 Network size and usage'!AU154/'Historical population and GDP'!$K151*1000)</f>
        <v>0.53423105965265549</v>
      </c>
      <c r="AV154" s="54">
        <f>IF('4.1 Network size and usage'!AV154/'Historical population and GDP'!$K151=0,NA(),'4.1 Network size and usage'!AV154/'Historical population and GDP'!$K151*1000)</f>
        <v>1.4602735128785973</v>
      </c>
      <c r="AX154" s="3"/>
    </row>
    <row r="155" spans="1:50">
      <c r="A155" s="4">
        <f t="shared" si="2"/>
        <v>2017</v>
      </c>
      <c r="B155" s="54">
        <f>IF('4.1 Network size and usage'!B155/'Historical population and GDP'!$K152=0,NA(),'4.1 Network size and usage'!B155/'Historical population and GDP'!$K152*1000)</f>
        <v>13.209877559419693</v>
      </c>
      <c r="C155" s="54">
        <f>IF('4.1 Network size and usage'!C155/'Historical population and GDP'!$K152=0,NA(),'4.1 Network size and usage'!C155/'Historical population and GDP'!$K152*1000)</f>
        <v>6.3954110505196011</v>
      </c>
      <c r="D155" s="54" t="e">
        <f>IF('4.1 Network size and usage'!D155/'Historical population and GDP'!$K152=0,NA(),'4.1 Network size and usage'!D155/'Historical population and GDP'!$K152*1000)</f>
        <v>#N/A</v>
      </c>
      <c r="E155" s="54">
        <f>IF('4.1 Network size and usage'!E155/'Historical population and GDP'!$K152=0,NA(),'4.1 Network size and usage'!E155/'Historical population and GDP'!$K152*1000)</f>
        <v>94.099598724148578</v>
      </c>
      <c r="F155" s="54" t="e">
        <f>IF('4.1 Network size and usage'!F155/'Historical population and GDP'!$K152=0,NA(),'4.1 Network size and usage'!F155/'Historical population and GDP'!$K152*1000)</f>
        <v>#N/A</v>
      </c>
      <c r="G155" s="54">
        <f>IF('4.1 Network size and usage'!G155/'Historical population and GDP'!$K152=0,NA(),'4.1 Network size and usage'!G155/'Historical population and GDP'!$K152*1000)</f>
        <v>2.2568371231608189</v>
      </c>
      <c r="H155" s="56">
        <f>IF('4.1 Network size and usage'!H155/'Historical population and GDP'!$K152=0,NA(),'4.1 Network size and usage'!H155/'Historical population and GDP'!$K152*1000)</f>
        <v>6.3032189999403271E-2</v>
      </c>
      <c r="I155" s="54">
        <f>IF('4.1 Network size and usage'!I155/'Historical population and GDP'!$K152=0,NA(),'4.1 Network size and usage'!I155/'Historical population and GDP'!$K152*1000)</f>
        <v>851.50509311657572</v>
      </c>
      <c r="J155" s="5">
        <f>IF('4.1 Network size and usage'!J155/'Historical population and GDP'!$K152=0,NA(),'4.1 Network size and usage'!J155/'Historical population and GDP'!$K152*1000000000)</f>
        <v>9628.5626093219471</v>
      </c>
      <c r="K155" s="5">
        <f>IF('4.1 Network size and usage'!K155/'Historical population and GDP'!$K152=0,NA(),'4.1 Network size and usage'!K155/'Historical population and GDP'!$K152*1000000)</f>
        <v>1167.588221881801</v>
      </c>
      <c r="L155" s="54">
        <f>IF('4.1 Network size and usage'!L155/'Historical population and GDP'!$K152=0,NA(),'4.1 Network size and usage'!L155/'Historical population and GDP'!$K152*1000)</f>
        <v>0.78956970881777966</v>
      </c>
      <c r="M155" s="54" t="e">
        <f>IF('4.1 Network size and usage'!M155/'Historical population and GDP'!$K152=0,NA(),'4.1 Network size and usage'!M155/'Historical population and GDP'!$K152*1000)</f>
        <v>#N/A</v>
      </c>
      <c r="N155" s="54" t="e">
        <f>IF('4.1 Network size and usage'!N155/'Historical population and GDP'!$K152=0,NA(),'4.1 Network size and usage'!N155/'Historical population and GDP'!$K152*1000)</f>
        <v>#N/A</v>
      </c>
      <c r="O155" s="54">
        <f>IF('4.1 Network size and usage'!O155/'Historical population and GDP'!$K152=0,NA(),'4.1 Network size and usage'!O155/'Historical population and GDP'!$K152*1000)</f>
        <v>1.9378566436876221</v>
      </c>
      <c r="P155" s="54" t="e">
        <f>IF('4.1 Network size and usage'!P155/'Historical population and GDP'!$K152=0,NA(),'4.1 Network size and usage'!P155/'Historical population and GDP'!$K152*1000)</f>
        <v>#N/A</v>
      </c>
      <c r="Q155" s="54">
        <f>IF('4.1 Network size and usage'!Q155/'Historical population and GDP'!$K152=0,NA(),'4.1 Network size and usage'!Q155/'Historical population and GDP'!$K152*1000)</f>
        <v>33.781870562815108</v>
      </c>
      <c r="R155" s="55" t="e">
        <f>IF('4.1 Network size and usage'!R155=0,NA(),'5.4 Water and waste'!AB155)</f>
        <v>#N/A</v>
      </c>
      <c r="S155" s="55" t="e">
        <f>IF('4.1 Network size and usage'!S155=0,NA(),'5.4 Water and waste'!AC155)</f>
        <v>#N/A</v>
      </c>
      <c r="T155" s="54" t="e">
        <f>IF('4.1 Network size and usage'!T155/'Historical population and GDP'!$K152=0,NA(),'4.1 Network size and usage'!T155/'Historical population and GDP'!$K152*1000)</f>
        <v>#N/A</v>
      </c>
      <c r="U155" s="54" t="e">
        <f>IF('4.1 Network size and usage'!U155/'Historical population and GDP'!$K152=0,NA(),'4.1 Network size and usage'!U155/'Historical population and GDP'!$K152*1000)</f>
        <v>#N/A</v>
      </c>
      <c r="V155" s="54" t="e">
        <f>IF('4.1 Network size and usage'!V155/'Historical population and GDP'!$K152=0,NA(),'4.1 Network size and usage'!V155/'Historical population and GDP'!$K152*1000)</f>
        <v>#N/A</v>
      </c>
      <c r="W155" s="54" t="e">
        <f>IF('4.1 Network size and usage'!W155/'Historical population and GDP'!$K152=0,NA(),'4.1 Network size and usage'!W155/'Historical population and GDP'!$K152*1000)</f>
        <v>#N/A</v>
      </c>
      <c r="X155" s="54">
        <f>IF('4.1 Network size and usage'!X155/'Historical population and GDP'!$K152=0,NA(),'4.1 Network size and usage'!X155/'Historical population and GDP'!$K152*1000)</f>
        <v>368.35065335939908</v>
      </c>
      <c r="Y155" s="54">
        <f>IF('4.1 Network size and usage'!Y155/'Historical population and GDP'!$K152=0,NA(),'4.1 Network size and usage'!Y155/'Historical population and GDP'!$K152*1000)</f>
        <v>1317.0079226257844</v>
      </c>
      <c r="Z155" s="54">
        <f>IF('4.1 Network size and usage'!Z155/'Historical population and GDP'!$K152=0,NA(),'4.1 Network size and usage'!Z155/'Historical population and GDP'!$K152*1000)</f>
        <v>325.13633089824054</v>
      </c>
      <c r="AA155" s="54">
        <f>IF('4.1 Network size and usage'!AA155/'Historical population and GDP'!$K152=0,NA(),'4.1 Network size and usage'!AA155/'Historical population and GDP'!$K152*1000)</f>
        <v>243.92447782693694</v>
      </c>
      <c r="AB155" s="54">
        <f>IF('4.1 Network size and usage'!AB155/'Historical population and GDP'!$K152=0,NA(),'4.1 Network size and usage'!AB155/'Historical population and GDP'!$K152*1000)</f>
        <v>84.997839283876942</v>
      </c>
      <c r="AC155" s="54" t="e">
        <f>IF('4.1 Network size and usage'!AC155/'Historical population and GDP'!$K152=0,NA(),'4.1 Network size and usage'!AC155/'Historical population and GDP'!$K152*1000)</f>
        <v>#N/A</v>
      </c>
      <c r="AD155" s="54" t="e">
        <f>IF('4.1 Network size and usage'!AD155/'Historical population and GDP'!$K152=0,NA(),'4.1 Network size and usage'!AD155/'Historical population and GDP'!$K152*1000)</f>
        <v>#N/A</v>
      </c>
      <c r="AE155" s="54" t="e">
        <f>IF('4.1 Network size and usage'!AE155/'Historical population and GDP'!$K152=0,NA(),'4.1 Network size and usage'!AE155/'Historical population and GDP'!$K152*1000)</f>
        <v>#N/A</v>
      </c>
      <c r="AF155" s="54" t="e">
        <f>IF('4.1 Network size and usage'!AF155/'Historical population and GDP'!$K152=0,NA(),'4.1 Network size and usage'!AF155/'Historical population and GDP'!$K152*1000)</f>
        <v>#N/A</v>
      </c>
      <c r="AG155" s="54" t="e">
        <f>IF('4.1 Network size and usage'!AG155/'Historical population and GDP'!$K152=0,NA(),'4.1 Network size and usage'!AG155/'Historical population and GDP'!$K152*1000)</f>
        <v>#N/A</v>
      </c>
      <c r="AH155" s="54">
        <f>IF('4.1 Network size and usage'!AH155/'Historical population and GDP'!$K152=0,NA(),'4.1 Network size and usage'!AH155/'Historical population and GDP'!$K152*1000)</f>
        <v>2.3809033851219263</v>
      </c>
      <c r="AI155" s="54">
        <f>IF('4.1 Network size and usage'!AI155/'Historical population and GDP'!$K152=0,NA(),'4.1 Network size and usage'!AI155/'Historical population and GDP'!$K152*1000)</f>
        <v>2.6772301677127275</v>
      </c>
      <c r="AJ155" s="54">
        <f>IF('4.1 Network size and usage'!AJ155/'Historical population and GDP'!$K152=0,NA(),'4.1 Network size and usage'!AJ155/'Historical population and GDP'!$K152*1000)</f>
        <v>2.2833624858524537</v>
      </c>
      <c r="AK155" s="54">
        <f>IF('4.1 Network size and usage'!AK155/'Historical population and GDP'!$K152=0,NA(),'4.1 Network size and usage'!AK155/'Historical population and GDP'!$K152*1000)</f>
        <v>105.70161539253009</v>
      </c>
      <c r="AL155" s="54">
        <f>IF('4.1 Network size and usage'!AL155/'Historical population and GDP'!$K152=0,NA(),'4.1 Network size and usage'!AL155/'Historical population and GDP'!$K152*1000)</f>
        <v>58.509517440065849</v>
      </c>
      <c r="AM155" s="54" t="e">
        <f>IF('4.1 Network size and usage'!AM155/'Historical population and GDP'!$K152=0,NA(),'4.1 Network size and usage'!AM155/'Historical population and GDP'!$K152*1000)</f>
        <v>#N/A</v>
      </c>
      <c r="AN155" s="54">
        <f>IF('4.1 Network size and usage'!AN155/'Historical population and GDP'!$K152=0,NA(),'4.1 Network size and usage'!AN155/'Historical population and GDP'!$K152*1000)</f>
        <v>71.233666015022123</v>
      </c>
      <c r="AO155" s="50">
        <f>IF('4.1 Network size and usage'!AO155/'Historical population and GDP'!$K152=0,NA(),'4.1 Network size and usage'!AO155/'Historical population and GDP'!$K152*1000)</f>
        <v>0.4002469389854923</v>
      </c>
      <c r="AP155" s="50">
        <f>IF('4.1 Network size and usage'!AP155/'Historical population and GDP'!$K152=0,NA(),'4.1 Network size and usage'!AP155/'Historical population and GDP'!$K152*1000)</f>
        <v>7.6962650478444292E-2</v>
      </c>
      <c r="AQ155" s="50">
        <f>IF('4.1 Network size and usage'!AQ155/'Historical population and GDP'!$K152=0,NA(),'4.1 Network size and usage'!AQ155/'Historical population and GDP'!$K152*1000)</f>
        <v>0.4772095894639366</v>
      </c>
      <c r="AR155" s="54">
        <f>IF('4.1 Network size and usage'!AR155/'Historical population and GDP'!$K152=0,NA(),'4.1 Network size and usage'!AR155/'Historical population and GDP'!$K152*1000)</f>
        <v>13.021092705010803</v>
      </c>
      <c r="AS155" s="54">
        <f>IF('4.1 Network size and usage'!AS155/'Historical population and GDP'!$K152=0,NA(),'4.1 Network size and usage'!AS155/'Historical population and GDP'!$K152*1000)</f>
        <v>0.97129334293651615</v>
      </c>
      <c r="AT155" s="54">
        <f>IF('4.1 Network size and usage'!AT155/'Historical population and GDP'!$K152=0,NA(),'4.1 Network size and usage'!AT155/'Historical population and GDP'!$K152*1000)</f>
        <v>2.1109167609836401</v>
      </c>
      <c r="AU155" s="54">
        <f>IF('4.1 Network size and usage'!AU155/'Historical population and GDP'!$K152=0,NA(),'4.1 Network size and usage'!AU155/'Historical population and GDP'!$K152*1000)</f>
        <v>0.6124086840209898</v>
      </c>
      <c r="AV155" s="54">
        <f>IF('4.1 Network size and usage'!AV155/'Historical population and GDP'!$K152=0,NA(),'4.1 Network size and usage'!AV155/'Historical population and GDP'!$K152*1000)</f>
        <v>1.4985080769626504</v>
      </c>
      <c r="AX155" s="3"/>
    </row>
    <row r="156" spans="1:50">
      <c r="A156" s="4">
        <f t="shared" si="2"/>
        <v>2018</v>
      </c>
      <c r="B156" s="54">
        <f>IF('4.1 Network size and usage'!B156/'Historical population and GDP'!$K153=0,NA(),'4.1 Network size and usage'!B156/'Historical population and GDP'!$K153*1000)</f>
        <v>13.0114651487836</v>
      </c>
      <c r="C156" s="54">
        <f>IF('4.1 Network size and usage'!C156/'Historical population and GDP'!$K153=0,NA(),'4.1 Network size and usage'!C156/'Historical population and GDP'!$K153*1000)</f>
        <v>6.3104097879150034</v>
      </c>
      <c r="D156" s="54" t="e">
        <f>IF('4.1 Network size and usage'!D156/'Historical population and GDP'!$K153=0,NA(),'4.1 Network size and usage'!D156/'Historical population and GDP'!$K153*1000)</f>
        <v>#N/A</v>
      </c>
      <c r="E156" s="54">
        <f>IF('4.1 Network size and usage'!E156/'Historical population and GDP'!$K153=0,NA(),'4.1 Network size and usage'!E156/'Historical population and GDP'!$K153*1000)</f>
        <v>93.218141673587624</v>
      </c>
      <c r="F156" s="54" t="e">
        <f>IF('4.1 Network size and usage'!F156/'Historical population and GDP'!$K153=0,NA(),'4.1 Network size and usage'!F156/'Historical population and GDP'!$K153*1000)</f>
        <v>#N/A</v>
      </c>
      <c r="G156" s="54">
        <f>IF('4.1 Network size and usage'!G156/'Historical population and GDP'!$K153=0,NA(),'4.1 Network size and usage'!G156/'Historical population and GDP'!$K153*1000)</f>
        <v>2.22666963761217</v>
      </c>
      <c r="H156" s="56">
        <f>IF('4.1 Network size and usage'!H156/'Historical population and GDP'!$K153=0,NA(),'4.1 Network size and usage'!H156/'Historical population and GDP'!$K153*1000)</f>
        <v>6.2046494075414786E-2</v>
      </c>
      <c r="I156" s="54">
        <f>IF('4.1 Network size and usage'!I156/'Historical population and GDP'!$K153=0,NA(),'4.1 Network size and usage'!I156/'Historical population and GDP'!$K153*1000)</f>
        <v>864.37093605039809</v>
      </c>
      <c r="J156" s="5">
        <f>IF('4.1 Network size and usage'!J156/'Historical population and GDP'!$K153=0,NA(),'4.1 Network size and usage'!J156/'Historical population and GDP'!$K153*1000000000)</f>
        <v>9717.017440800535</v>
      </c>
      <c r="K156" s="5">
        <f>IF('4.1 Network size and usage'!K156/'Historical population and GDP'!$K153=0,NA(),'4.1 Network size and usage'!K156/'Historical population and GDP'!$K153*1000000)</f>
        <v>1170.6163201069696</v>
      </c>
      <c r="L156" s="54">
        <f>IF('4.1 Network size and usage'!L156/'Historical population and GDP'!$K153=0,NA(),'4.1 Network size and usage'!L156/'Historical population and GDP'!$K153*1000)</f>
        <v>0.77722243604026986</v>
      </c>
      <c r="M156" s="54" t="e">
        <f>IF('4.1 Network size and usage'!M156/'Historical population and GDP'!$K153=0,NA(),'4.1 Network size and usage'!M156/'Historical population and GDP'!$K153*1000)</f>
        <v>#N/A</v>
      </c>
      <c r="N156" s="54" t="e">
        <f>IF('4.1 Network size and usage'!N156/'Historical population and GDP'!$K153=0,NA(),'4.1 Network size and usage'!N156/'Historical population and GDP'!$K153*1000)</f>
        <v>#N/A</v>
      </c>
      <c r="O156" s="54">
        <f>IF('4.1 Network size and usage'!O156/'Historical population and GDP'!$K153=0,NA(),'4.1 Network size and usage'!O156/'Historical population and GDP'!$K153*1000)</f>
        <v>1.9130217270646381</v>
      </c>
      <c r="P156" s="54" t="e">
        <f>IF('4.1 Network size and usage'!P156/'Historical population and GDP'!$K153=0,NA(),'4.1 Network size and usage'!P156/'Historical population and GDP'!$K153*1000)</f>
        <v>#N/A</v>
      </c>
      <c r="Q156" s="54">
        <f>IF('4.1 Network size and usage'!Q156/'Historical population and GDP'!$K153=0,NA(),'4.1 Network size and usage'!Q156/'Historical population and GDP'!$K153*1000)</f>
        <v>33.48248830190208</v>
      </c>
      <c r="R156" s="55">
        <f>IF('4.1 Network size and usage'!R156=0,NA(),'5.4 Water and waste'!AB156)</f>
        <v>0.99028760684514883</v>
      </c>
      <c r="S156" s="55">
        <f>IF('4.1 Network size and usage'!S156=0,NA(),'5.4 Water and waste'!AC156)</f>
        <v>0.96812342759433456</v>
      </c>
      <c r="T156" s="54" t="e">
        <f>IF('4.1 Network size and usage'!T156/'Historical population and GDP'!$K153=0,NA(),'4.1 Network size and usage'!T156/'Historical population and GDP'!$K153*1000)</f>
        <v>#N/A</v>
      </c>
      <c r="U156" s="54" t="e">
        <f>IF('4.1 Network size and usage'!U156/'Historical population and GDP'!$K153=0,NA(),'4.1 Network size and usage'!U156/'Historical population and GDP'!$K153*1000)</f>
        <v>#N/A</v>
      </c>
      <c r="V156" s="54" t="e">
        <f>IF('4.1 Network size and usage'!V156/'Historical population and GDP'!$K153=0,NA(),'4.1 Network size and usage'!V156/'Historical population and GDP'!$K153*1000)</f>
        <v>#N/A</v>
      </c>
      <c r="W156" s="54" t="e">
        <f>IF('4.1 Network size and usage'!W156/'Historical population and GDP'!$K153=0,NA(),'4.1 Network size and usage'!W156/'Historical population and GDP'!$K153*1000)</f>
        <v>#N/A</v>
      </c>
      <c r="X156" s="54">
        <f>IF('4.1 Network size and usage'!X156/'Historical population and GDP'!$K153=0,NA(),'4.1 Network size and usage'!X156/'Historical population and GDP'!$K153*1000)</f>
        <v>217.35167216966801</v>
      </c>
      <c r="Y156" s="54">
        <f>IF('4.1 Network size and usage'!Y156/'Historical population and GDP'!$K153=0,NA(),'4.1 Network size and usage'!Y156/'Historical population and GDP'!$K153*1000)</f>
        <v>1280.0048615471874</v>
      </c>
      <c r="Z156" s="54">
        <f>IF('4.1 Network size and usage'!Z156/'Historical population and GDP'!$K153=0,NA(),'4.1 Network size and usage'!Z156/'Historical population and GDP'!$K153*1000)</f>
        <v>334.23136913322668</v>
      </c>
      <c r="AA156" s="54">
        <f>IF('4.1 Network size and usage'!AA156/'Historical population and GDP'!$K153=0,NA(),'4.1 Network size and usage'!AA156/'Historical population and GDP'!$K153*1000)</f>
        <v>278.21560961776089</v>
      </c>
      <c r="AB156" s="54">
        <f>IF('4.1 Network size and usage'!AB156/'Historical population and GDP'!$K153=0,NA(),'4.1 Network size and usage'!AB156/'Historical population and GDP'!$K153*1000)</f>
        <v>122.6213867563352</v>
      </c>
      <c r="AC156" s="54" t="e">
        <f>IF('4.1 Network size and usage'!AC156/'Historical population and GDP'!$K153=0,NA(),'4.1 Network size and usage'!AC156/'Historical population and GDP'!$K153*1000)</f>
        <v>#N/A</v>
      </c>
      <c r="AD156" s="54" t="e">
        <f>IF('4.1 Network size and usage'!AD156/'Historical population and GDP'!$K153=0,NA(),'4.1 Network size and usage'!AD156/'Historical population and GDP'!$K153*1000)</f>
        <v>#N/A</v>
      </c>
      <c r="AE156" s="54" t="e">
        <f>IF('4.1 Network size and usage'!AE156/'Historical population and GDP'!$K153=0,NA(),'4.1 Network size and usage'!AE156/'Historical population and GDP'!$K153*1000)</f>
        <v>#N/A</v>
      </c>
      <c r="AF156" s="54" t="e">
        <f>IF('4.1 Network size and usage'!AF156/'Historical population and GDP'!$K153=0,NA(),'4.1 Network size and usage'!AF156/'Historical population and GDP'!$K153*1000)</f>
        <v>#N/A</v>
      </c>
      <c r="AG156" s="54" t="e">
        <f>IF('4.1 Network size and usage'!AG156/'Historical population and GDP'!$K153=0,NA(),'4.1 Network size and usage'!AG156/'Historical population and GDP'!$K153*1000)</f>
        <v>#N/A</v>
      </c>
      <c r="AH156" s="54">
        <f>IF('4.1 Network size and usage'!AH156/'Historical population and GDP'!$K153=0,NA(),'4.1 Network size and usage'!AH156/'Historical population and GDP'!$K153*1000)</f>
        <v>2.2788502440901821</v>
      </c>
      <c r="AI156" s="54">
        <f>IF('4.1 Network size and usage'!AI156/'Historical population and GDP'!$K153=0,NA(),'4.1 Network size and usage'!AI156/'Historical population and GDP'!$K153*1000)</f>
        <v>2.572973848927421</v>
      </c>
      <c r="AJ156" s="54">
        <f>IF('4.1 Network size and usage'!AJ156/'Historical population and GDP'!$K153=0,NA(),'4.1 Network size and usage'!AJ156/'Historical population and GDP'!$K153*1000)</f>
        <v>2.1708833836368426</v>
      </c>
      <c r="AK156" s="54">
        <f>IF('4.1 Network size and usage'!AK156/'Historical population and GDP'!$K153=0,NA(),'4.1 Network size and usage'!AK156/'Historical population and GDP'!$K153*1000)</f>
        <v>105.83122328681102</v>
      </c>
      <c r="AL156" s="54">
        <f>IF('4.1 Network size and usage'!AL156/'Historical population and GDP'!$K153=0,NA(),'4.1 Network size and usage'!AL156/'Historical population and GDP'!$K153*1000)</f>
        <v>57.374561954341971</v>
      </c>
      <c r="AM156" s="54" t="e">
        <f>IF('4.1 Network size and usage'!AM156/'Historical population and GDP'!$K153=0,NA(),'4.1 Network size and usage'!AM156/'Historical population and GDP'!$K153*1000)</f>
        <v>#N/A</v>
      </c>
      <c r="AN156" s="54">
        <f>IF('4.1 Network size and usage'!AN156/'Historical population and GDP'!$K153=0,NA(),'4.1 Network size and usage'!AN156/'Historical population and GDP'!$K153*1000)</f>
        <v>69.022829015334125</v>
      </c>
      <c r="AO156" s="50">
        <f>IF('4.1 Network size and usage'!AO156/'Historical population and GDP'!$K153=0,NA(),'4.1 Network size and usage'!AO156/'Historical population and GDP'!$K153*1000)</f>
        <v>0.3941904511110661</v>
      </c>
      <c r="AP156" s="50">
        <f>IF('4.1 Network size and usage'!AP156/'Historical population and GDP'!$K153=0,NA(),'4.1 Network size and usage'!AP156/'Historical population and GDP'!$K153*1000)</f>
        <v>7.5759110336864707E-2</v>
      </c>
      <c r="AQ156" s="50">
        <f>IF('4.1 Network size and usage'!AQ156/'Historical population and GDP'!$K153=0,NA(),'4.1 Network size and usage'!AQ156/'Historical population and GDP'!$K153*1000)</f>
        <v>0.46994956144793076</v>
      </c>
      <c r="AR156" s="54">
        <f>IF('4.1 Network size and usage'!AR156/'Historical population and GDP'!$K153=0,NA(),'4.1 Network size and usage'!AR156/'Historical population and GDP'!$K153*1000)</f>
        <v>12.963315575181801</v>
      </c>
      <c r="AS156" s="54">
        <f>IF('4.1 Network size and usage'!AS156/'Historical population and GDP'!$K153=0,NA(),'4.1 Network size and usage'!AS156/'Historical population and GDP'!$K153*1000)</f>
        <v>1.099519922215245</v>
      </c>
      <c r="AT156" s="54">
        <f>IF('4.1 Network size and usage'!AT156/'Historical population and GDP'!$K153=0,NA(),'4.1 Network size and usage'!AT156/'Historical population and GDP'!$K153*1000)</f>
        <v>2.1137602041849819</v>
      </c>
      <c r="AU156" s="54">
        <f>IF('4.1 Network size and usage'!AU156/'Historical population and GDP'!$K153=0,NA(),'4.1 Network size and usage'!AU156/'Historical population and GDP'!$K153*1000)</f>
        <v>0.6473960337877529</v>
      </c>
      <c r="AV156" s="54">
        <f>IF('4.1 Network size and usage'!AV156/'Historical population and GDP'!$K153=0,NA(),'4.1 Network size and usage'!AV156/'Historical population and GDP'!$K153*1000)</f>
        <v>1.4663641703972288</v>
      </c>
      <c r="AX156" s="3"/>
    </row>
    <row r="157" spans="1:50">
      <c r="A157" s="4">
        <f t="shared" si="2"/>
        <v>2019</v>
      </c>
      <c r="B157" s="54">
        <f>IF('4.1 Network size and usage'!B157/'Historical population and GDP'!$K154=0,NA(),'4.1 Network size and usage'!B157/'Historical population and GDP'!$K154*1000)</f>
        <v>12.845099560382724</v>
      </c>
      <c r="C157" s="54">
        <f>IF('4.1 Network size and usage'!C157/'Historical population and GDP'!$K154=0,NA(),'4.1 Network size and usage'!C157/'Historical population and GDP'!$K154*1000)</f>
        <v>6.3870223389230372</v>
      </c>
      <c r="D157" s="54" t="e">
        <f>IF('4.1 Network size and usage'!D157/'Historical population and GDP'!$K154=0,NA(),'4.1 Network size and usage'!D157/'Historical population and GDP'!$K154*1000)</f>
        <v>#N/A</v>
      </c>
      <c r="E157" s="54">
        <f>IF('4.1 Network size and usage'!E157/'Historical population and GDP'!$K154=0,NA(),'4.1 Network size and usage'!E157/'Historical population and GDP'!$K154*1000)</f>
        <v>91.784328937160581</v>
      </c>
      <c r="F157" s="54" t="e">
        <f>IF('4.1 Network size and usage'!F157/'Historical population and GDP'!$K154=0,NA(),'4.1 Network size and usage'!F157/'Historical population and GDP'!$K154*1000)</f>
        <v>#N/A</v>
      </c>
      <c r="G157" s="54">
        <f>IF('4.1 Network size and usage'!G157/'Historical population and GDP'!$K154=0,NA(),'4.1 Network size and usage'!G157/'Historical population and GDP'!$K154*1000)</f>
        <v>2.1973304688587856</v>
      </c>
      <c r="H157" s="56">
        <f>IF('4.1 Network size and usage'!H157/'Historical population and GDP'!$K154=0,NA(),'4.1 Network size and usage'!H157/'Historical population and GDP'!$K154*1000)</f>
        <v>6.0930740845039917E-2</v>
      </c>
      <c r="I157" s="54">
        <f>IF('4.1 Network size and usage'!I157/'Historical population and GDP'!$K154=0,NA(),'4.1 Network size and usage'!I157/'Historical population and GDP'!$K154*1000)</f>
        <v>870.36999462911024</v>
      </c>
      <c r="J157" s="5">
        <f>IF('4.1 Network size and usage'!J157/'Historical population and GDP'!$K154=0,NA(),'4.1 Network size and usage'!J157/'Historical population and GDP'!$K154*1000000000)</f>
        <v>9460.722881979671</v>
      </c>
      <c r="K157" s="5">
        <f>IF('4.1 Network size and usage'!K157/'Historical population and GDP'!$K154=0,NA(),'4.1 Network size and usage'!K157/'Historical population and GDP'!$K154*1000000)</f>
        <v>1108.3179866451894</v>
      </c>
      <c r="L157" s="54">
        <f>IF('4.1 Network size and usage'!L157/'Historical population and GDP'!$K154=0,NA(),'4.1 Network size and usage'!L157/'Historical population and GDP'!$K154*1000)</f>
        <v>0.76324600664398956</v>
      </c>
      <c r="M157" s="54" t="e">
        <f>IF('4.1 Network size and usage'!M157/'Historical population and GDP'!$K154=0,NA(),'4.1 Network size and usage'!M157/'Historical population and GDP'!$K154*1000)</f>
        <v>#N/A</v>
      </c>
      <c r="N157" s="54" t="e">
        <f>IF('4.1 Network size and usage'!N157/'Historical population and GDP'!$K154=0,NA(),'4.1 Network size and usage'!N157/'Historical population and GDP'!$K154*1000)</f>
        <v>#N/A</v>
      </c>
      <c r="O157" s="54">
        <f>IF('4.1 Network size and usage'!O157/'Historical population and GDP'!$K154=0,NA(),'4.1 Network size and usage'!O157/'Historical population and GDP'!$K154*1000)</f>
        <v>1.8802121222971493</v>
      </c>
      <c r="P157" s="54" t="e">
        <f>IF('4.1 Network size and usage'!P157/'Historical population and GDP'!$K154=0,NA(),'4.1 Network size and usage'!P157/'Historical population and GDP'!$K154*1000)</f>
        <v>#N/A</v>
      </c>
      <c r="Q157" s="54">
        <f>IF('4.1 Network size and usage'!Q157/'Historical population and GDP'!$K154=0,NA(),'4.1 Network size and usage'!Q157/'Historical population and GDP'!$K154*1000)</f>
        <v>32.985419028863561</v>
      </c>
      <c r="R157" s="55" t="e">
        <f>IF('4.1 Network size and usage'!R157=0,NA(),'5.4 Water and waste'!AB157)</f>
        <v>#N/A</v>
      </c>
      <c r="S157" s="55" t="e">
        <f>IF('4.1 Network size and usage'!S157=0,NA(),'5.4 Water and waste'!AC157)</f>
        <v>#N/A</v>
      </c>
      <c r="T157" s="54" t="e">
        <f>IF('4.1 Network size and usage'!T157/'Historical population and GDP'!$K154=0,NA(),'4.1 Network size and usage'!T157/'Historical population and GDP'!$K154*1000)</f>
        <v>#N/A</v>
      </c>
      <c r="U157" s="54" t="e">
        <f>IF('4.1 Network size and usage'!U157/'Historical population and GDP'!$K154=0,NA(),'4.1 Network size and usage'!U157/'Historical population and GDP'!$K154*1000)</f>
        <v>#N/A</v>
      </c>
      <c r="V157" s="54" t="e">
        <f>IF('4.1 Network size and usage'!V157/'Historical population and GDP'!$K154=0,NA(),'4.1 Network size and usage'!V157/'Historical population and GDP'!$K154*1000)</f>
        <v>#N/A</v>
      </c>
      <c r="W157" s="54" t="e">
        <f>IF('4.1 Network size and usage'!W157/'Historical population and GDP'!$K154=0,NA(),'4.1 Network size and usage'!W157/'Historical population and GDP'!$K154*1000)</f>
        <v>#N/A</v>
      </c>
      <c r="X157" s="54">
        <f>IF('4.1 Network size and usage'!X157/'Historical population and GDP'!$K154=0,NA(),'4.1 Network size and usage'!X157/'Historical population and GDP'!$K154*1000)</f>
        <v>192.3574227685942</v>
      </c>
      <c r="Y157" s="54">
        <f>IF('4.1 Network size and usage'!Y157/'Historical population and GDP'!$K154=0,NA(),'4.1 Network size and usage'!Y157/'Historical population and GDP'!$K154*1000)</f>
        <v>1195.7192019255633</v>
      </c>
      <c r="Z157" s="54">
        <f>IF('4.1 Network size and usage'!Z157/'Historical population and GDP'!$K154=0,NA(),'4.1 Network size and usage'!Z157/'Historical population and GDP'!$K154*1000)</f>
        <v>338.16713413299914</v>
      </c>
      <c r="AA157" s="54">
        <f>IF('4.1 Network size and usage'!AA157/'Historical population and GDP'!$K154=0,NA(),'4.1 Network size and usage'!AA157/'Historical population and GDP'!$K154*1000)</f>
        <v>313.97556015626077</v>
      </c>
      <c r="AB157" s="54">
        <f>IF('4.1 Network size and usage'!AB157/'Historical population and GDP'!$K154=0,NA(),'4.1 Network size and usage'!AB157/'Historical population and GDP'!$K154*1000)</f>
        <v>163.26729128125558</v>
      </c>
      <c r="AC157" s="54" t="e">
        <f>IF('4.1 Network size and usage'!AC157/'Historical population and GDP'!$K154=0,NA(),'4.1 Network size and usage'!AC157/'Historical population and GDP'!$K154*1000)</f>
        <v>#N/A</v>
      </c>
      <c r="AD157" s="54" t="e">
        <f>IF('4.1 Network size and usage'!AD157/'Historical population and GDP'!$K154=0,NA(),'4.1 Network size and usage'!AD157/'Historical population and GDP'!$K154*1000)</f>
        <v>#N/A</v>
      </c>
      <c r="AE157" s="54" t="e">
        <f>IF('4.1 Network size and usage'!AE157/'Historical population and GDP'!$K154=0,NA(),'4.1 Network size and usage'!AE157/'Historical population and GDP'!$K154*1000)</f>
        <v>#N/A</v>
      </c>
      <c r="AF157" s="54" t="e">
        <f>IF('4.1 Network size and usage'!AF157/'Historical population and GDP'!$K154=0,NA(),'4.1 Network size and usage'!AF157/'Historical population and GDP'!$K154*1000)</f>
        <v>#N/A</v>
      </c>
      <c r="AG157" s="54" t="e">
        <f>IF('4.1 Network size and usage'!AG157/'Historical population and GDP'!$K154=0,NA(),'4.1 Network size and usage'!AG157/'Historical population and GDP'!$K154*1000)</f>
        <v>#N/A</v>
      </c>
      <c r="AH157" s="54">
        <f>IF('4.1 Network size and usage'!AH157/'Historical population and GDP'!$K154=0,NA(),'4.1 Network size and usage'!AH157/'Historical population and GDP'!$K154*1000)</f>
        <v>2.204451870859939</v>
      </c>
      <c r="AI157" s="54">
        <f>IF('4.1 Network size and usage'!AI157/'Historical population and GDP'!$K154=0,NA(),'4.1 Network size and usage'!AI157/'Historical population and GDP'!$K154*1000)</f>
        <v>2.5197429929780588</v>
      </c>
      <c r="AJ157" s="54">
        <f>IF('4.1 Network size and usage'!AJ157/'Historical population and GDP'!$K154=0,NA(),'4.1 Network size and usage'!AJ157/'Historical population and GDP'!$K154*1000)</f>
        <v>2.1409958027490998</v>
      </c>
      <c r="AK157" s="54">
        <f>IF('4.1 Network size and usage'!AK157/'Historical population and GDP'!$K154=0,NA(),'4.1 Network size and usage'!AK157/'Historical population and GDP'!$K154*1000)</f>
        <v>105.28674583756043</v>
      </c>
      <c r="AL157" s="54">
        <f>IF('4.1 Network size and usage'!AL157/'Historical population and GDP'!$K154=0,NA(),'4.1 Network size and usage'!AL157/'Historical population and GDP'!$K154*1000)</f>
        <v>56.679795508344775</v>
      </c>
      <c r="AM157" s="54" t="e">
        <f>IF('4.1 Network size and usage'!AM157/'Historical population and GDP'!$K154=0,NA(),'4.1 Network size and usage'!AM157/'Historical population and GDP'!$K154*1000)</f>
        <v>#N/A</v>
      </c>
      <c r="AN157" s="54">
        <f>IF('4.1 Network size and usage'!AN157/'Historical population and GDP'!$K154=0,NA(),'4.1 Network size and usage'!AN157/'Historical population and GDP'!$K154*1000)</f>
        <v>66.305623520518793</v>
      </c>
      <c r="AO157" s="50">
        <f>IF('4.1 Network size and usage'!AO157/'Historical population and GDP'!$K154=0,NA(),'4.1 Network size and usage'!AO157/'Historical population and GDP'!$K154*1000)</f>
        <v>0.38690298581687255</v>
      </c>
      <c r="AP157" s="50">
        <f>IF('4.1 Network size and usage'!AP157/'Historical population and GDP'!$K154=0,NA(),'4.1 Network size and usage'!AP157/'Historical population and GDP'!$K154*1000)</f>
        <v>7.4794613196475096E-2</v>
      </c>
      <c r="AQ157" s="50">
        <f>IF('4.1 Network size and usage'!AQ157/'Historical population and GDP'!$K154=0,NA(),'4.1 Network size and usage'!AQ157/'Historical population and GDP'!$K154*1000)</f>
        <v>0.46169759901334767</v>
      </c>
      <c r="AR157" s="54">
        <f>IF('4.1 Network size and usage'!AR157/'Historical population and GDP'!$K154=0,NA(),'4.1 Network size and usage'!AR157/'Historical population and GDP'!$K154*1000)</f>
        <v>12.980843826460584</v>
      </c>
      <c r="AS157" s="54">
        <f>IF('4.1 Network size and usage'!AS157/'Historical population and GDP'!$K154=0,NA(),'4.1 Network size and usage'!AS157/'Historical population and GDP'!$K154*1000)</f>
        <v>1.2697181277476079</v>
      </c>
      <c r="AT157" s="54">
        <f>IF('4.1 Network size and usage'!AT157/'Historical population and GDP'!$K154=0,NA(),'4.1 Network size and usage'!AT157/'Historical population and GDP'!$K154*1000)</f>
        <v>1.9830518589246284</v>
      </c>
      <c r="AU157" s="54">
        <f>IF('4.1 Network size and usage'!AU157/'Historical population and GDP'!$K154=0,NA(),'4.1 Network size and usage'!AU157/'Historical population and GDP'!$K154*1000)</f>
        <v>0.69105448469296415</v>
      </c>
      <c r="AV157" s="54">
        <f>IF('4.1 Network size and usage'!AV157/'Historical population and GDP'!$K154=0,NA(),'4.1 Network size and usage'!AV157/'Historical population and GDP'!$K154*1000)</f>
        <v>1.2919973742316644</v>
      </c>
      <c r="AX157" s="3"/>
    </row>
    <row r="158" spans="1:50">
      <c r="A158" s="4">
        <f t="shared" si="2"/>
        <v>2020</v>
      </c>
      <c r="B158" s="54">
        <f>IF('4.1 Network size and usage'!B158/'Historical population and GDP'!$K155=0,NA(),'4.1 Network size and usage'!B158/'Historical population and GDP'!$K155*1000)</f>
        <v>12.783288070216869</v>
      </c>
      <c r="C158" s="54">
        <f>IF('4.1 Network size and usage'!C158/'Historical population and GDP'!$K155=0,NA(),'4.1 Network size and usage'!C158/'Historical population and GDP'!$K155*1000)</f>
        <v>6.2760262919667813</v>
      </c>
      <c r="D158" s="54" t="e">
        <f>IF('4.1 Network size and usage'!D158/'Historical population and GDP'!$K155=0,NA(),'4.1 Network size and usage'!D158/'Historical population and GDP'!$K155*1000)</f>
        <v>#N/A</v>
      </c>
      <c r="E158" s="54">
        <f>IF('4.1 Network size and usage'!E158/'Historical population and GDP'!$K155=0,NA(),'4.1 Network size and usage'!E158/'Historical population and GDP'!$K155*1000)</f>
        <v>93.438028889676076</v>
      </c>
      <c r="F158" s="54" t="e">
        <f>IF('4.1 Network size and usage'!F158/'Historical population and GDP'!$K155=0,NA(),'4.1 Network size and usage'!F158/'Historical population and GDP'!$K155*1000)</f>
        <v>#N/A</v>
      </c>
      <c r="G158" s="54">
        <f>IF('4.1 Network size and usage'!G158/'Historical population and GDP'!$K155=0,NA(),'4.1 Network size and usage'!G158/'Historical population and GDP'!$K155*1000)</f>
        <v>2.1750895422521355</v>
      </c>
      <c r="H158" s="56">
        <f>IF('4.1 Network size and usage'!H158/'Historical population and GDP'!$K155=0,NA(),'4.1 Network size and usage'!H158/'Historical population and GDP'!$K155*1000)</f>
        <v>6.9815344797361331E-2</v>
      </c>
      <c r="I158" s="54">
        <f>IF('4.1 Network size and usage'!I158/'Historical population and GDP'!$K155=0,NA(),'4.1 Network size and usage'!I158/'Historical population and GDP'!$K155*1000)</f>
        <v>871.08651159129374</v>
      </c>
      <c r="J158" s="5">
        <f>IF('4.1 Network size and usage'!J158/'Historical population and GDP'!$K155=0,NA(),'4.1 Network size and usage'!J158/'Historical population and GDP'!$K155*1000000000)</f>
        <v>9009.3281379147484</v>
      </c>
      <c r="K158" s="5">
        <f>IF('4.1 Network size and usage'!K158/'Historical population and GDP'!$K155=0,NA(),'4.1 Network size and usage'!K158/'Historical population and GDP'!$K155*1000000)</f>
        <v>1006.6291254759985</v>
      </c>
      <c r="L158" s="54">
        <f>IF('4.1 Network size and usage'!L158/'Historical population and GDP'!$K155=0,NA(),'4.1 Network size and usage'!L158/'Historical population and GDP'!$K155*1000)</f>
        <v>0.7779667020899752</v>
      </c>
      <c r="M158" s="54" t="e">
        <f>IF('4.1 Network size and usage'!M158/'Historical population and GDP'!$K155=0,NA(),'4.1 Network size and usage'!M158/'Historical population and GDP'!$K155*1000)</f>
        <v>#N/A</v>
      </c>
      <c r="N158" s="54" t="e">
        <f>IF('4.1 Network size and usage'!N158/'Historical population and GDP'!$K155=0,NA(),'4.1 Network size and usage'!N158/'Historical population and GDP'!$K155*1000)</f>
        <v>#N/A</v>
      </c>
      <c r="O158" s="54">
        <f>IF('4.1 Network size and usage'!O158/'Historical population and GDP'!$K155=0,NA(),'4.1 Network size and usage'!O158/'Historical population and GDP'!$K155*1000)</f>
        <v>1.8769294603849334</v>
      </c>
      <c r="P158" s="54" t="e">
        <f>IF('4.1 Network size and usage'!P158/'Historical population and GDP'!$K155=0,NA(),'4.1 Network size and usage'!P158/'Historical population and GDP'!$K155*1000)</f>
        <v>#N/A</v>
      </c>
      <c r="Q158" s="54">
        <f>IF('4.1 Network size and usage'!Q158/'Historical population and GDP'!$K155=0,NA(),'4.1 Network size and usage'!Q158/'Historical population and GDP'!$K155*1000)</f>
        <v>32.694533002715787</v>
      </c>
      <c r="R158" s="55" t="e">
        <f>IF('4.1 Network size and usage'!R158=0,NA(),'5.4 Water and waste'!AB158)</f>
        <v>#N/A</v>
      </c>
      <c r="S158" s="55" t="e">
        <f>IF('4.1 Network size and usage'!S158=0,NA(),'5.4 Water and waste'!AC158)</f>
        <v>#N/A</v>
      </c>
      <c r="T158" s="54" t="e">
        <f>IF('4.1 Network size and usage'!T158/'Historical population and GDP'!$K155=0,NA(),'4.1 Network size and usage'!T158/'Historical population and GDP'!$K155*1000)</f>
        <v>#N/A</v>
      </c>
      <c r="U158" s="54" t="e">
        <f>IF('4.1 Network size and usage'!U158/'Historical population and GDP'!$K155=0,NA(),'4.1 Network size and usage'!U158/'Historical population and GDP'!$K155*1000)</f>
        <v>#N/A</v>
      </c>
      <c r="V158" s="54" t="e">
        <f>IF('4.1 Network size and usage'!V158/'Historical population and GDP'!$K155=0,NA(),'4.1 Network size and usage'!V158/'Historical population and GDP'!$K155*1000)</f>
        <v>#N/A</v>
      </c>
      <c r="W158" s="54" t="e">
        <f>IF('4.1 Network size and usage'!W158/'Historical population and GDP'!$K155=0,NA(),'4.1 Network size and usage'!W158/'Historical population and GDP'!$K155*1000)</f>
        <v>#N/A</v>
      </c>
      <c r="X158" s="54">
        <f>IF('4.1 Network size and usage'!X158/'Historical population and GDP'!$K155=0,NA(),'4.1 Network size and usage'!X158/'Historical population and GDP'!$K155*1000)</f>
        <v>166.09595780690361</v>
      </c>
      <c r="Y158" s="54">
        <f>IF('4.1 Network size and usage'!Y158/'Historical population and GDP'!$K155=0,NA(),'4.1 Network size and usage'!Y158/'Historical population and GDP'!$K155*1000)</f>
        <v>1227.2208446491125</v>
      </c>
      <c r="Z158" s="54">
        <f>IF('4.1 Network size and usage'!Z158/'Historical population and GDP'!$K155=0,NA(),'4.1 Network size and usage'!Z158/'Historical population and GDP'!$K155*1000)</f>
        <v>346.36123902861414</v>
      </c>
      <c r="AA158" s="54">
        <f>IF('4.1 Network size and usage'!AA158/'Historical population and GDP'!$K155=0,NA(),'4.1 Network size and usage'!AA158/'Historical population and GDP'!$K155*1000)</f>
        <v>329.43184949029796</v>
      </c>
      <c r="AB158" s="54">
        <f>IF('4.1 Network size and usage'!AB158/'Historical population and GDP'!$K155=0,NA(),'4.1 Network size and usage'!AB158/'Historical population and GDP'!$K155*1000)</f>
        <v>197.65910969417877</v>
      </c>
      <c r="AC158" s="54" t="e">
        <f>IF('4.1 Network size and usage'!AC158/'Historical population and GDP'!$K155=0,NA(),'4.1 Network size and usage'!AC158/'Historical population and GDP'!$K155*1000)</f>
        <v>#N/A</v>
      </c>
      <c r="AD158" s="54" t="e">
        <f>IF('4.1 Network size and usage'!AD158/'Historical population and GDP'!$K155=0,NA(),'4.1 Network size and usage'!AD158/'Historical population and GDP'!$K155*1000)</f>
        <v>#N/A</v>
      </c>
      <c r="AE158" s="54" t="e">
        <f>IF('4.1 Network size and usage'!AE158/'Historical population and GDP'!$K155=0,NA(),'4.1 Network size and usage'!AE158/'Historical population and GDP'!$K155*1000)</f>
        <v>#N/A</v>
      </c>
      <c r="AF158" s="54" t="e">
        <f>IF('4.1 Network size and usage'!AF158/'Historical population and GDP'!$K155=0,NA(),'4.1 Network size and usage'!AF158/'Historical population and GDP'!$K155*1000)</f>
        <v>#N/A</v>
      </c>
      <c r="AG158" s="54" t="e">
        <f>IF('4.1 Network size and usage'!AG158/'Historical population and GDP'!$K155=0,NA(),'4.1 Network size and usage'!AG158/'Historical population and GDP'!$K155*1000)</f>
        <v>#N/A</v>
      </c>
      <c r="AH158" s="54">
        <f>IF('4.1 Network size and usage'!AH158/'Historical population and GDP'!$K155=0,NA(),'4.1 Network size and usage'!AH158/'Historical population and GDP'!$K155*1000)</f>
        <v>2.1795174558192625</v>
      </c>
      <c r="AI158" s="54">
        <f>IF('4.1 Network size and usage'!AI158/'Historical population and GDP'!$K155=0,NA(),'4.1 Network size and usage'!AI158/'Historical population and GDP'!$K155*1000)</f>
        <v>2.4961624749084899</v>
      </c>
      <c r="AJ158" s="54">
        <f>IF('4.1 Network size and usage'!AJ158/'Historical population and GDP'!$K155=0,NA(),'4.1 Network size and usage'!AJ158/'Historical population and GDP'!$K155*1000)</f>
        <v>2.1222497736844179</v>
      </c>
      <c r="AK158" s="54">
        <f>IF('4.1 Network size and usage'!AK158/'Historical population and GDP'!$K155=0,NA(),'4.1 Network size and usage'!AK158/'Historical population and GDP'!$K155*1000)</f>
        <v>104.70244420828905</v>
      </c>
      <c r="AL158" s="54">
        <f>IF('4.1 Network size and usage'!AL158/'Historical population and GDP'!$K155=0,NA(),'4.1 Network size and usage'!AL158/'Historical population and GDP'!$K155*1000)</f>
        <v>57.350533317589637</v>
      </c>
      <c r="AM158" s="54" t="e">
        <f>IF('4.1 Network size and usage'!AM158/'Historical population and GDP'!$K155=0,NA(),'4.1 Network size and usage'!AM158/'Historical population and GDP'!$K155*1000)</f>
        <v>#N/A</v>
      </c>
      <c r="AN158" s="54">
        <f>IF('4.1 Network size and usage'!AN158/'Historical population and GDP'!$K155=0,NA(),'4.1 Network size and usage'!AN158/'Historical population and GDP'!$K155*1000)</f>
        <v>64.528476404140591</v>
      </c>
      <c r="AO158" s="50">
        <f>IF('4.1 Network size and usage'!AO158/'Historical population and GDP'!$K155=0,NA(),'4.1 Network size and usage'!AO158/'Historical population and GDP'!$K155*1000)</f>
        <v>0.38237493604124845</v>
      </c>
      <c r="AP158" s="50">
        <f>IF('4.1 Network size and usage'!AP158/'Historical population and GDP'!$K155=0,NA(),'4.1 Network size and usage'!AP158/'Historical population and GDP'!$K155*1000)</f>
        <v>7.4388947927736454E-2</v>
      </c>
      <c r="AQ158" s="50">
        <f>IF('4.1 Network size and usage'!AQ158/'Historical population and GDP'!$K155=0,NA(),'4.1 Network size and usage'!AQ158/'Historical population and GDP'!$K155*1000)</f>
        <v>0.45676388396898493</v>
      </c>
      <c r="AR158" s="54">
        <f>IF('4.1 Network size and usage'!AR158/'Historical population and GDP'!$K155=0,NA(),'4.1 Network size and usage'!AR158/'Historical population and GDP'!$K155*1000)</f>
        <v>13.038335891683394</v>
      </c>
      <c r="AS158" s="54">
        <f>IF('4.1 Network size and usage'!AS158/'Historical population and GDP'!$K155=0,NA(),'4.1 Network size and usage'!AS158/'Historical population and GDP'!$K155*1000)</f>
        <v>1.5212343055063566</v>
      </c>
      <c r="AT158" s="54">
        <f>IF('4.1 Network size and usage'!AT158/'Historical population and GDP'!$K155=0,NA(),'4.1 Network size and usage'!AT158/'Historical population and GDP'!$K155*1000)</f>
        <v>1.863462825205652</v>
      </c>
      <c r="AU158" s="54">
        <f>IF('4.1 Network size and usage'!AU158/'Historical population and GDP'!$K155=0,NA(),'4.1 Network size and usage'!AU158/'Historical population and GDP'!$K155*1000)</f>
        <v>0.6805211162278112</v>
      </c>
      <c r="AV158" s="54">
        <f>IF('4.1 Network size and usage'!AV158/'Historical population and GDP'!$K155=0,NA(),'4.1 Network size and usage'!AV158/'Historical population and GDP'!$K155*1000)</f>
        <v>1.1829417089778407</v>
      </c>
      <c r="AX158" s="3"/>
    </row>
    <row r="159" spans="1:50">
      <c r="A159" s="4">
        <f t="shared" si="2"/>
        <v>2021</v>
      </c>
      <c r="B159" s="54">
        <f>IF('4.1 Network size and usage'!B159/'Historical population and GDP'!$K156=0,NA(),'4.1 Network size and usage'!B159/'Historical population and GDP'!$K156*1000)</f>
        <v>12.816907224603767</v>
      </c>
      <c r="C159" s="54">
        <f>IF('4.1 Network size and usage'!C159/'Historical population and GDP'!$K156=0,NA(),'4.1 Network size and usage'!C159/'Historical population and GDP'!$K156*1000)</f>
        <v>6.2501081527510118</v>
      </c>
      <c r="D159" s="54" t="e">
        <f>IF('4.1 Network size and usage'!D159/'Historical population and GDP'!$K156=0,NA(),'4.1 Network size and usage'!D159/'Historical population and GDP'!$K156*1000)</f>
        <v>#N/A</v>
      </c>
      <c r="E159" s="54">
        <f>IF('4.1 Network size and usage'!E159/'Historical population and GDP'!$K156=0,NA(),'4.1 Network size and usage'!E159/'Historical population and GDP'!$K156*1000)</f>
        <v>94.73512408070161</v>
      </c>
      <c r="F159" s="54" t="e">
        <f>IF('4.1 Network size and usage'!F159/'Historical population and GDP'!$K156=0,NA(),'4.1 Network size and usage'!F159/'Historical population and GDP'!$K156*1000)</f>
        <v>#N/A</v>
      </c>
      <c r="G159" s="54">
        <f>IF('4.1 Network size and usage'!G159/'Historical population and GDP'!$K156=0,NA(),'4.1 Network size and usage'!G159/'Historical population and GDP'!$K156*1000)</f>
        <v>2.1770165572029732</v>
      </c>
      <c r="H159" s="56">
        <f>IF('4.1 Network size and usage'!H159/'Historical population and GDP'!$K156=0,NA(),'4.1 Network size and usage'!H159/'Historical population and GDP'!$K156*1000)</f>
        <v>6.9760430458432332E-2</v>
      </c>
      <c r="I159" s="54">
        <f>IF('4.1 Network size and usage'!I159/'Historical population and GDP'!$K156=0,NA(),'4.1 Network size and usage'!I159/'Historical population and GDP'!$K156*1000)</f>
        <v>890.18130333897034</v>
      </c>
      <c r="J159" s="5">
        <f>IF('4.1 Network size and usage'!J159/'Historical population and GDP'!$K156=0,NA(),'4.1 Network size and usage'!J159/'Historical population and GDP'!$K156*1000000000)</f>
        <v>9106.4616352695957</v>
      </c>
      <c r="K159" s="5">
        <f>IF('4.1 Network size and usage'!K159/'Historical population and GDP'!$K156=0,NA(),'4.1 Network size and usage'!K159/'Historical population and GDP'!$K156*1000000)</f>
        <v>1056.7287910236921</v>
      </c>
      <c r="L159" s="54">
        <f>IF('4.1 Network size and usage'!L159/'Historical population and GDP'!$K156=0,NA(),'4.1 Network size and usage'!L159/'Historical population and GDP'!$K156*1000)</f>
        <v>0.77806583552916186</v>
      </c>
      <c r="M159" s="54" t="e">
        <f>IF('4.1 Network size and usage'!M159/'Historical population and GDP'!$K156=0,NA(),'4.1 Network size and usage'!M159/'Historical population and GDP'!$K156*1000)</f>
        <v>#N/A</v>
      </c>
      <c r="N159" s="54" t="e">
        <f>IF('4.1 Network size and usage'!N159/'Historical population and GDP'!$K156=0,NA(),'4.1 Network size and usage'!N159/'Historical population and GDP'!$K156*1000)</f>
        <v>#N/A</v>
      </c>
      <c r="O159" s="54">
        <f>IF('4.1 Network size and usage'!O159/'Historical population and GDP'!$K156=0,NA(),'4.1 Network size and usage'!O159/'Historical population and GDP'!$K156*1000)</f>
        <v>1.9193041569984663</v>
      </c>
      <c r="P159" s="54" t="e">
        <f>IF('4.1 Network size and usage'!P159/'Historical population and GDP'!$K156=0,NA(),'4.1 Network size and usage'!P159/'Historical population and GDP'!$K156*1000)</f>
        <v>#N/A</v>
      </c>
      <c r="Q159" s="54">
        <f>IF('4.1 Network size and usage'!Q159/'Historical population and GDP'!$K156=0,NA(),'4.1 Network size and usage'!Q159/'Historical population and GDP'!$K156*1000)</f>
        <v>32.840681165690015</v>
      </c>
      <c r="R159" s="55" t="e">
        <f>IF('4.1 Network size and usage'!R159=0,NA(),'5.4 Water and waste'!AB159)</f>
        <v>#N/A</v>
      </c>
      <c r="S159" s="55" t="e">
        <f>IF('4.1 Network size and usage'!S159=0,NA(),'5.4 Water and waste'!AC159)</f>
        <v>#N/A</v>
      </c>
      <c r="T159" s="54" t="e">
        <f>IF('4.1 Network size and usage'!T159/'Historical population and GDP'!$K156=0,NA(),'4.1 Network size and usage'!T159/'Historical population and GDP'!$K156*1000)</f>
        <v>#N/A</v>
      </c>
      <c r="U159" s="54" t="e">
        <f>IF('4.1 Network size and usage'!U159/'Historical population and GDP'!$K156=0,NA(),'4.1 Network size and usage'!U159/'Historical population and GDP'!$K156*1000)</f>
        <v>#N/A</v>
      </c>
      <c r="V159" s="54" t="e">
        <f>IF('4.1 Network size and usage'!V159/'Historical population and GDP'!$K156=0,NA(),'4.1 Network size and usage'!V159/'Historical population and GDP'!$K156*1000)</f>
        <v>#N/A</v>
      </c>
      <c r="W159" s="54" t="e">
        <f>IF('4.1 Network size and usage'!W159/'Historical population and GDP'!$K156=0,NA(),'4.1 Network size and usage'!W159/'Historical population and GDP'!$K156*1000)</f>
        <v>#N/A</v>
      </c>
      <c r="X159" s="54">
        <f>IF('4.1 Network size and usage'!X159/'Historical population and GDP'!$K156=0,NA(),'4.1 Network size and usage'!X159/'Historical population and GDP'!$K156*1000)</f>
        <v>178.55035985369884</v>
      </c>
      <c r="Y159" s="54">
        <f>IF('4.1 Network size and usage'!Y159/'Historical population and GDP'!$K156=0,NA(),'4.1 Network size and usage'!Y159/'Historical population and GDP'!$K156*1000)</f>
        <v>1149.5654225822943</v>
      </c>
      <c r="Z159" s="54">
        <f>IF('4.1 Network size and usage'!Z159/'Historical population and GDP'!$K156=0,NA(),'4.1 Network size and usage'!Z159/'Historical population and GDP'!$K156*1000)</f>
        <v>353.95445785975539</v>
      </c>
      <c r="AA159" s="54">
        <f>IF('4.1 Network size and usage'!AA159/'Historical population and GDP'!$K156=0,NA(),'4.1 Network size and usage'!AA159/'Historical population and GDP'!$K156*1000)</f>
        <v>346.18378102017539</v>
      </c>
      <c r="AB159" s="54">
        <f>IF('4.1 Network size and usage'!AB159/'Historical population and GDP'!$K156=0,NA(),'4.1 Network size and usage'!AB159/'Historical population and GDP'!$K156*1000)</f>
        <v>226.27718566877726</v>
      </c>
      <c r="AC159" s="54" t="e">
        <f>IF('4.1 Network size and usage'!AC159/'Historical population and GDP'!$K156=0,NA(),'4.1 Network size and usage'!AC159/'Historical population and GDP'!$K156*1000)</f>
        <v>#N/A</v>
      </c>
      <c r="AD159" s="54" t="e">
        <f>IF('4.1 Network size and usage'!AD159/'Historical population and GDP'!$K156=0,NA(),'4.1 Network size and usage'!AD159/'Historical population and GDP'!$K156*1000)</f>
        <v>#N/A</v>
      </c>
      <c r="AE159" s="54" t="e">
        <f>IF('4.1 Network size and usage'!AE159/'Historical population and GDP'!$K156=0,NA(),'4.1 Network size and usage'!AE159/'Historical population and GDP'!$K156*1000)</f>
        <v>#N/A</v>
      </c>
      <c r="AF159" s="54" t="e">
        <f>IF('4.1 Network size and usage'!AF159/'Historical population and GDP'!$K156=0,NA(),'4.1 Network size and usage'!AF159/'Historical population and GDP'!$K156*1000)</f>
        <v>#N/A</v>
      </c>
      <c r="AG159" s="54" t="e">
        <f>IF('4.1 Network size and usage'!AG159/'Historical population and GDP'!$K156=0,NA(),'4.1 Network size and usage'!AG159/'Historical population and GDP'!$K156*1000)</f>
        <v>#N/A</v>
      </c>
      <c r="AH159" s="54">
        <f>IF('4.1 Network size and usage'!AH159/'Historical population and GDP'!$K156=0,NA(),'4.1 Network size and usage'!AH159/'Historical population and GDP'!$K156*1000)</f>
        <v>2.3180084162504424</v>
      </c>
      <c r="AI159" s="54">
        <f>IF('4.1 Network size and usage'!AI159/'Historical population and GDP'!$K156=0,NA(),'4.1 Network size and usage'!AI159/'Historical population and GDP'!$K156*1000)</f>
        <v>2.6812050182876468</v>
      </c>
      <c r="AJ159" s="54">
        <f>IF('4.1 Network size and usage'!AJ159/'Historical population and GDP'!$K156=0,NA(),'4.1 Network size and usage'!AJ159/'Historical population and GDP'!$K156*1000)</f>
        <v>2.3032603138396195</v>
      </c>
      <c r="AK159" s="54">
        <f>IF('4.1 Network size and usage'!AK159/'Historical population and GDP'!$K156=0,NA(),'4.1 Network size and usage'!AK159/'Historical population and GDP'!$K156*1000)</f>
        <v>104.32139064773665</v>
      </c>
      <c r="AL159" s="54">
        <f>IF('4.1 Network size and usage'!AL159/'Historical population and GDP'!$K156=0,NA(),'4.1 Network size and usage'!AL159/'Historical population and GDP'!$K156*1000)</f>
        <v>57.728202304636802</v>
      </c>
      <c r="AM159" s="54" t="e">
        <f>IF('4.1 Network size and usage'!AM159/'Historical population and GDP'!$K156=0,NA(),'4.1 Network size and usage'!AM159/'Historical population and GDP'!$K156*1000)</f>
        <v>#N/A</v>
      </c>
      <c r="AN159" s="54">
        <f>IF('4.1 Network size and usage'!AN159/'Historical population and GDP'!$K156=0,NA(),'4.1 Network size and usage'!AN159/'Historical population and GDP'!$K156*1000)</f>
        <v>67.764580957250175</v>
      </c>
      <c r="AO159" s="50">
        <f>IF('4.1 Network size and usage'!AO159/'Historical population and GDP'!$K156=0,NA(),'4.1 Network size and usage'!AO159/'Historical population and GDP'!$K156*1000)</f>
        <v>0.3816808903921029</v>
      </c>
      <c r="AP159" s="50">
        <f>IF('4.1 Network size and usage'!AP159/'Historical population and GDP'!$K156=0,NA(),'4.1 Network size and usage'!AP159/'Historical population and GDP'!$K156*1000)</f>
        <v>7.4133794785070983E-2</v>
      </c>
      <c r="AQ159" s="50">
        <f>IF('4.1 Network size and usage'!AQ159/'Historical population and GDP'!$K156=0,NA(),'4.1 Network size and usage'!AQ159/'Historical population and GDP'!$K156*1000)</f>
        <v>0.45581468517717388</v>
      </c>
      <c r="AR159" s="54">
        <f>IF('4.1 Network size and usage'!AR159/'Historical population and GDP'!$K156=0,NA(),'4.1 Network size and usage'!AR159/'Historical population and GDP'!$K156*1000)</f>
        <v>13.404845243245369</v>
      </c>
      <c r="AS159" s="54">
        <f>IF('4.1 Network size and usage'!AS159/'Historical population and GDP'!$K156=0,NA(),'4.1 Network size and usage'!AS159/'Historical population and GDP'!$K156*1000)</f>
        <v>2.0415306563888778</v>
      </c>
      <c r="AT159" s="54">
        <f>IF('4.1 Network size and usage'!AT159/'Historical population and GDP'!$K156=0,NA(),'4.1 Network size and usage'!AT159/'Historical population and GDP'!$K156*1000)</f>
        <v>1.6511975459157588</v>
      </c>
      <c r="AU159" s="54">
        <f>IF('4.1 Network size and usage'!AU159/'Historical population and GDP'!$K156=0,NA(),'4.1 Network size and usage'!AU159/'Historical population and GDP'!$K156*1000)</f>
        <v>0.61529083257954142</v>
      </c>
      <c r="AV159" s="54">
        <f>IF('4.1 Network size and usage'!AV159/'Historical population and GDP'!$K156=0,NA(),'4.1 Network size and usage'!AV159/'Historical population and GDP'!$K156*1000)</f>
        <v>1.0359067133362174</v>
      </c>
      <c r="AX159" s="3"/>
    </row>
    <row r="160" spans="1:50">
      <c r="A160" s="4">
        <f t="shared" si="2"/>
        <v>2022</v>
      </c>
      <c r="B160" s="54">
        <f>IF('4.1 Network size and usage'!B160/'Historical population and GDP'!$K157=0,NA(),'4.1 Network size and usage'!B160/'Historical population and GDP'!$K157*1000)</f>
        <v>12.775987657937391</v>
      </c>
      <c r="C160" s="54">
        <f>IF('4.1 Network size and usage'!C160/'Historical population and GDP'!$K157=0,NA(),'4.1 Network size and usage'!C160/'Historical population and GDP'!$K157*1000)</f>
        <v>6.2040541332239734</v>
      </c>
      <c r="D160" s="54" t="e">
        <f>IF('4.1 Network size and usage'!D160/'Historical population and GDP'!$K157=0,NA(),'4.1 Network size and usage'!D160/'Historical population and GDP'!$K157*1000)</f>
        <v>#N/A</v>
      </c>
      <c r="E160" s="54">
        <f>IF('4.1 Network size and usage'!E160/'Historical population and GDP'!$K157=0,NA(),'4.1 Network size and usage'!E160/'Historical population and GDP'!$K157*1000)</f>
        <v>93.31360946745562</v>
      </c>
      <c r="F160" s="54" t="e">
        <f>IF('4.1 Network size and usage'!F160/'Historical population and GDP'!$K157=0,NA(),'4.1 Network size and usage'!F160/'Historical population and GDP'!$K157*1000)</f>
        <v>#N/A</v>
      </c>
      <c r="G160" s="54">
        <f>IF('4.1 Network size and usage'!G160/'Historical population and GDP'!$K157=0,NA(),'4.1 Network size and usage'!G160/'Historical population and GDP'!$K157*1000)</f>
        <v>2.1558575975940788</v>
      </c>
      <c r="H160" s="56">
        <f>IF('4.1 Network size and usage'!H160/'Historical population and GDP'!$K157=0,NA(),'4.1 Network size and usage'!H160/'Historical population and GDP'!$K157*1000)</f>
        <v>8.239128441048596E-2</v>
      </c>
      <c r="I160" s="54">
        <f>IF('4.1 Network size and usage'!I160/'Historical population and GDP'!$K157=0,NA(),'4.1 Network size and usage'!I160/'Historical population and GDP'!$K157*1000)</f>
        <v>902.51703868611708</v>
      </c>
      <c r="J160" s="5">
        <f>IF('4.1 Network size and usage'!J160/'Historical population and GDP'!$K157=0,NA(),'4.1 Network size and usage'!J160/'Historical population and GDP'!$K157*1000000000)</f>
        <v>9237.0183763938512</v>
      </c>
      <c r="K160" s="5">
        <f>IF('4.1 Network size and usage'!K160/'Historical population and GDP'!$K157=0,NA(),'4.1 Network size and usage'!K160/'Historical population and GDP'!$K157*1000000)</f>
        <v>1050.8112411084708</v>
      </c>
      <c r="L160" s="54">
        <f>IF('4.1 Network size and usage'!L160/'Historical population and GDP'!$K157=0,NA(),'4.1 Network size and usage'!L160/'Historical population and GDP'!$K157*1000)</f>
        <v>0.77390845001659936</v>
      </c>
      <c r="M160" s="54" t="e">
        <f>IF('4.1 Network size and usage'!M160/'Historical population and GDP'!$K157=0,NA(),'4.1 Network size and usage'!M160/'Historical population and GDP'!$K157*1000)</f>
        <v>#N/A</v>
      </c>
      <c r="N160" s="54" t="e">
        <f>IF('4.1 Network size and usage'!N160/'Historical population and GDP'!$K157=0,NA(),'4.1 Network size and usage'!N160/'Historical population and GDP'!$K157*1000)</f>
        <v>#N/A</v>
      </c>
      <c r="O160" s="54">
        <f>IF('4.1 Network size and usage'!O160/'Historical population and GDP'!$K157=0,NA(),'4.1 Network size and usage'!O160/'Historical population and GDP'!$K157*1000)</f>
        <v>1.9239790184935655</v>
      </c>
      <c r="P160" s="54" t="e">
        <f>IF('4.1 Network size and usage'!P160/'Historical population and GDP'!$K157=0,NA(),'4.1 Network size and usage'!P160/'Historical population and GDP'!$K157*1000)</f>
        <v>#N/A</v>
      </c>
      <c r="Q160" s="54">
        <f>IF('4.1 Network size and usage'!Q160/'Historical population and GDP'!$K157=0,NA(),'4.1 Network size and usage'!Q160/'Historical population and GDP'!$K157*1000)</f>
        <v>32.822270392719744</v>
      </c>
      <c r="R160" s="55" t="e">
        <f>IF('4.1 Network size and usage'!R160=0,NA(),'5.4 Water and waste'!AB160)</f>
        <v>#N/A</v>
      </c>
      <c r="S160" s="55" t="e">
        <f>IF('4.1 Network size and usage'!S160=0,NA(),'5.4 Water and waste'!AC160)</f>
        <v>#N/A</v>
      </c>
      <c r="T160" s="54" t="e">
        <f>IF('4.1 Network size and usage'!T160/'Historical population and GDP'!$K157=0,NA(),'4.1 Network size and usage'!T160/'Historical population and GDP'!$K157*1000)</f>
        <v>#N/A</v>
      </c>
      <c r="U160" s="54" t="e">
        <f>IF('4.1 Network size and usage'!U160/'Historical population and GDP'!$K157=0,NA(),'4.1 Network size and usage'!U160/'Historical population and GDP'!$K157*1000)</f>
        <v>#N/A</v>
      </c>
      <c r="V160" s="54" t="e">
        <f>IF('4.1 Network size and usage'!V160/'Historical population and GDP'!$K157=0,NA(),'4.1 Network size and usage'!V160/'Historical population and GDP'!$K157*1000)</f>
        <v>#N/A</v>
      </c>
      <c r="W160" s="54" t="e">
        <f>IF('4.1 Network size and usage'!W160/'Historical population and GDP'!$K157=0,NA(),'4.1 Network size and usage'!W160/'Historical population and GDP'!$K157*1000)</f>
        <v>#N/A</v>
      </c>
      <c r="X160" s="54">
        <f>IF('4.1 Network size and usage'!X160/'Historical population and GDP'!$K157=0,NA(),'4.1 Network size and usage'!X160/'Historical population and GDP'!$K157*1000)</f>
        <v>147.83135118245553</v>
      </c>
      <c r="Y160" s="54">
        <f>IF('4.1 Network size and usage'!Y160/'Historical population and GDP'!$K157=0,NA(),'4.1 Network size and usage'!Y160/'Historical population and GDP'!$K157*1000)</f>
        <v>1161.3646571757768</v>
      </c>
      <c r="Z160" s="54">
        <f>IF('4.1 Network size and usage'!Z160/'Historical population and GDP'!$K157=0,NA(),'4.1 Network size and usage'!Z160/'Historical population and GDP'!$K157*1000)</f>
        <v>363.23158943113248</v>
      </c>
      <c r="AA160" s="54">
        <f>IF('4.1 Network size and usage'!AA160/'Historical population and GDP'!$K157=0,NA(),'4.1 Network size and usage'!AA160/'Historical population and GDP'!$K157*1000)</f>
        <v>353.25248501181477</v>
      </c>
      <c r="AB160" s="54">
        <f>IF('4.1 Network size and usage'!AB160/'Historical population and GDP'!$K157=0,NA(),'4.1 Network size and usage'!AB160/'Historical population and GDP'!$K157*1000)</f>
        <v>245.82225086413968</v>
      </c>
      <c r="AC160" s="54" t="e">
        <f>IF('4.1 Network size and usage'!AC160/'Historical population and GDP'!$K157=0,NA(),'4.1 Network size and usage'!AC160/'Historical population and GDP'!$K157*1000)</f>
        <v>#N/A</v>
      </c>
      <c r="AD160" s="54" t="e">
        <f>IF('4.1 Network size and usage'!AD160/'Historical population and GDP'!$K157=0,NA(),'4.1 Network size and usage'!AD160/'Historical population and GDP'!$K157*1000)</f>
        <v>#N/A</v>
      </c>
      <c r="AE160" s="54" t="e">
        <f>IF('4.1 Network size and usage'!AE160/'Historical population and GDP'!$K157=0,NA(),'4.1 Network size and usage'!AE160/'Historical population and GDP'!$K157*1000)</f>
        <v>#N/A</v>
      </c>
      <c r="AF160" s="54" t="e">
        <f>IF('4.1 Network size and usage'!AF160/'Historical population and GDP'!$K157=0,NA(),'4.1 Network size and usage'!AF160/'Historical population and GDP'!$K157*1000)</f>
        <v>#N/A</v>
      </c>
      <c r="AG160" s="54" t="e">
        <f>IF('4.1 Network size and usage'!AG160/'Historical population and GDP'!$K157=0,NA(),'4.1 Network size and usage'!AG160/'Historical population and GDP'!$K157*1000)</f>
        <v>#N/A</v>
      </c>
      <c r="AH160" s="54">
        <f>IF('4.1 Network size and usage'!AH160/'Historical population and GDP'!$K157=0,NA(),'4.1 Network size and usage'!AH160/'Historical population and GDP'!$K157*1000)</f>
        <v>2.236803562013006</v>
      </c>
      <c r="AI160" s="54">
        <f>IF('4.1 Network size and usage'!AI160/'Historical population and GDP'!$K157=0,NA(),'4.1 Network size and usage'!AI160/'Historical population and GDP'!$K157*1000)</f>
        <v>2.5713281387310332</v>
      </c>
      <c r="AJ160" s="54">
        <f>IF('4.1 Network size and usage'!AJ160/'Historical population and GDP'!$K157=0,NA(),'4.1 Network size and usage'!AJ160/'Historical population and GDP'!$K157*1000)</f>
        <v>2.1942312574452711</v>
      </c>
      <c r="AK160" s="54">
        <f>IF('4.1 Network size and usage'!AK160/'Historical population and GDP'!$K157=0,NA(),'4.1 Network size and usage'!AK160/'Historical population and GDP'!$K157*1000)</f>
        <v>101.57419884000235</v>
      </c>
      <c r="AL160" s="54">
        <f>IF('4.1 Network size and usage'!AL160/'Historical population and GDP'!$K157=0,NA(),'4.1 Network size and usage'!AL160/'Historical population and GDP'!$K157*1000)</f>
        <v>56.931083640908476</v>
      </c>
      <c r="AM160" s="54" t="e">
        <f>IF('4.1 Network size and usage'!AM160/'Historical population and GDP'!$K157=0,NA(),'4.1 Network size and usage'!AM160/'Historical population and GDP'!$K157*1000)</f>
        <v>#N/A</v>
      </c>
      <c r="AN160" s="54">
        <f>IF('4.1 Network size and usage'!AN160/'Historical population and GDP'!$K157=0,NA(),'4.1 Network size and usage'!AN160/'Historical population and GDP'!$K157*1000)</f>
        <v>64.31444919639894</v>
      </c>
      <c r="AO160" s="50">
        <f>IF('4.1 Network size and usage'!AO160/'Historical population and GDP'!$K157=0,NA(),'4.1 Network size and usage'!AO160/'Historical population and GDP'!$K157*1000)</f>
        <v>0.37924502509422542</v>
      </c>
      <c r="AP160" s="50">
        <f>IF('4.1 Network size and usage'!AP160/'Historical population and GDP'!$K157=0,NA(),'4.1 Network size and usage'!AP160/'Historical population and GDP'!$K157*1000)</f>
        <v>7.3622746890073629E-2</v>
      </c>
      <c r="AQ160" s="50">
        <f>IF('4.1 Network size and usage'!AQ160/'Historical population and GDP'!$K157=0,NA(),'4.1 Network size and usage'!AQ160/'Historical population and GDP'!$K157*1000)</f>
        <v>0.45286777198429901</v>
      </c>
      <c r="AR160" s="54">
        <f>IF('4.1 Network size and usage'!AR160/'Historical population and GDP'!$K157=0,NA(),'4.1 Network size and usage'!AR160/'Historical population and GDP'!$K157*1000)</f>
        <v>13.574120725682036</v>
      </c>
      <c r="AS160" s="54">
        <f>IF('4.1 Network size and usage'!AS160/'Historical population and GDP'!$K157=0,NA(),'4.1 Network size and usage'!AS160/'Historical population and GDP'!$K157*1000)</f>
        <v>2.2264534145722266</v>
      </c>
      <c r="AT160" s="54">
        <f>IF('4.1 Network size and usage'!AT160/'Historical population and GDP'!$K157=0,NA(),'4.1 Network size and usage'!AT160/'Historical population and GDP'!$K157*1000)</f>
        <v>1.5091686683461245</v>
      </c>
      <c r="AU160" s="54">
        <f>IF('4.1 Network size and usage'!AU160/'Historical population and GDP'!$K157=0,NA(),'4.1 Network size and usage'!AU160/'Historical population and GDP'!$K157*1000)</f>
        <v>0.59718397875290485</v>
      </c>
      <c r="AV160" s="54">
        <f>IF('4.1 Network size and usage'!AV160/'Historical population and GDP'!$K157=0,NA(),'4.1 Network size and usage'!AV160/'Historical population and GDP'!$K157*1000)</f>
        <v>0.89284668111781584</v>
      </c>
      <c r="AX160" s="3"/>
    </row>
    <row r="161" spans="1:50">
      <c r="A161" s="4">
        <f t="shared" si="2"/>
        <v>2023</v>
      </c>
      <c r="B161" s="54">
        <f>IF('4.1 Network size and usage'!B161/'Historical population and GDP'!$K158=0,NA(),'4.1 Network size and usage'!B161/'Historical population and GDP'!$K158*1000)</f>
        <v>12.470464175105926</v>
      </c>
      <c r="C161" s="54">
        <f>IF('4.1 Network size and usage'!C161/'Historical population and GDP'!$K158=0,NA(),'4.1 Network size and usage'!C161/'Historical population and GDP'!$K158*1000)</f>
        <v>6.0035910395014342</v>
      </c>
      <c r="D161" s="54" t="e">
        <f>IF('4.1 Network size and usage'!D161/'Historical population and GDP'!$K158=0,NA(),'4.1 Network size and usage'!D161/'Historical population and GDP'!$K158*1000)</f>
        <v>#N/A</v>
      </c>
      <c r="E161" s="54">
        <f>IF('4.1 Network size and usage'!E161/'Historical population and GDP'!$K158=0,NA(),'4.1 Network size and usage'!E161/'Historical population and GDP'!$K158*1000)</f>
        <v>88.699245691702615</v>
      </c>
      <c r="F161" s="54" t="e">
        <f>IF('4.1 Network size and usage'!F161/'Historical population and GDP'!$K158=0,NA(),'4.1 Network size and usage'!F161/'Historical population and GDP'!$K158*1000)</f>
        <v>#N/A</v>
      </c>
      <c r="G161" s="54">
        <f>IF('4.1 Network size and usage'!G161/'Historical population and GDP'!$K158=0,NA(),'4.1 Network size and usage'!G161/'Historical population and GDP'!$K158*1000)</f>
        <v>2.1037601413615548</v>
      </c>
      <c r="H161" s="56">
        <f>IF('4.1 Network size and usage'!H161/'Historical population and GDP'!$K158=0,NA(),'4.1 Network size and usage'!H161/'Historical population and GDP'!$K158*1000)</f>
        <v>8.3980923790161699E-2</v>
      </c>
      <c r="I161" s="54">
        <f>IF('4.1 Network size and usage'!I161/'Historical population and GDP'!$K158=0,NA(),'4.1 Network size and usage'!I161/'Historical population and GDP'!$K158*1000)</f>
        <v>891.04748152229672</v>
      </c>
      <c r="J161" s="5">
        <f>IF('4.1 Network size and usage'!J161/'Historical population and GDP'!$K158=0,NA(),'4.1 Network size and usage'!J161/'Historical population and GDP'!$K158*1000000000)</f>
        <v>9407.0034770382481</v>
      </c>
      <c r="K161" s="5">
        <f>IF('4.1 Network size and usage'!K161/'Historical population and GDP'!$K158=0,NA(),'4.1 Network size and usage'!K161/'Historical population and GDP'!$K158*1000000)</f>
        <v>1048.6172537073628</v>
      </c>
      <c r="L161" s="54" t="e">
        <f>IF('4.1 Network size and usage'!L161/'Historical population and GDP'!$K158=0,NA(),'4.1 Network size and usage'!L161/'Historical population and GDP'!$K158*1000)</f>
        <v>#N/A</v>
      </c>
      <c r="M161" s="54" t="e">
        <f>IF('4.1 Network size and usage'!M161/'Historical population and GDP'!$K158=0,NA(),'4.1 Network size and usage'!M161/'Historical population and GDP'!$K158*1000)</f>
        <v>#N/A</v>
      </c>
      <c r="N161" s="54" t="e">
        <f>IF('4.1 Network size and usage'!N161/'Historical population and GDP'!$K158=0,NA(),'4.1 Network size and usage'!N161/'Historical population and GDP'!$K158*1000)</f>
        <v>#N/A</v>
      </c>
      <c r="O161" s="54" t="e">
        <f>IF('4.1 Network size and usage'!O161/'Historical population and GDP'!$K158=0,NA(),'4.1 Network size and usage'!O161/'Historical population and GDP'!$K158*1000)</f>
        <v>#N/A</v>
      </c>
      <c r="P161" s="54" t="e">
        <f>IF('4.1 Network size and usage'!P161/'Historical population and GDP'!$K158=0,NA(),'4.1 Network size and usage'!P161/'Historical population and GDP'!$K158*1000)</f>
        <v>#N/A</v>
      </c>
      <c r="Q161" s="54" t="e">
        <f>IF('4.1 Network size and usage'!Q161/'Historical population and GDP'!$K158=0,NA(),'4.1 Network size and usage'!Q161/'Historical population and GDP'!$K158*1000)</f>
        <v>#N/A</v>
      </c>
      <c r="R161" s="55">
        <f>IF('4.1 Network size and usage'!R161=0,NA(),'5.4 Water and waste'!AB161)</f>
        <v>0.99033246660157037</v>
      </c>
      <c r="S161" s="55">
        <f>IF('4.1 Network size and usage'!S161=0,NA(),'5.4 Water and waste'!AC161)</f>
        <v>0.96501987631701169</v>
      </c>
      <c r="T161" s="54" t="e">
        <f>IF('4.1 Network size and usage'!T161/'Historical population and GDP'!$K158=0,NA(),'4.1 Network size and usage'!T161/'Historical population and GDP'!$K158*1000)</f>
        <v>#N/A</v>
      </c>
      <c r="U161" s="54" t="e">
        <f>IF('4.1 Network size and usage'!U161/'Historical population and GDP'!$K158=0,NA(),'4.1 Network size and usage'!U161/'Historical population and GDP'!$K158*1000)</f>
        <v>#N/A</v>
      </c>
      <c r="V161" s="54" t="e">
        <f>IF('4.1 Network size and usage'!V161/'Historical population and GDP'!$K158=0,NA(),'4.1 Network size and usage'!V161/'Historical population and GDP'!$K158*1000)</f>
        <v>#N/A</v>
      </c>
      <c r="W161" s="54" t="e">
        <f>IF('4.1 Network size and usage'!W161/'Historical population and GDP'!$K158=0,NA(),'4.1 Network size and usage'!W161/'Historical population and GDP'!$K158*1000)</f>
        <v>#N/A</v>
      </c>
      <c r="X161" s="54" t="e">
        <f>IF('4.1 Network size and usage'!X161/'Historical population and GDP'!$K158=0,NA(),'4.1 Network size and usage'!X161/'Historical population and GDP'!$K158*1000)</f>
        <v>#N/A</v>
      </c>
      <c r="Y161" s="54" t="e">
        <f>IF('4.1 Network size and usage'!Y161/'Historical population and GDP'!$K158=0,NA(),'4.1 Network size and usage'!Y161/'Historical population and GDP'!$K158*1000)</f>
        <v>#N/A</v>
      </c>
      <c r="Z161" s="54">
        <f>IF('4.1 Network size and usage'!Z161/'Historical population and GDP'!$K158=0,NA(),'4.1 Network size and usage'!Z161/'Historical population and GDP'!$K158*1000)</f>
        <v>366.70403374437115</v>
      </c>
      <c r="AA161" s="54">
        <f>IF('4.1 Network size and usage'!AA161/'Historical population and GDP'!$K158=0,NA(),'4.1 Network size and usage'!AA161/'Historical population and GDP'!$K158*1000)</f>
        <v>348.92021812239938</v>
      </c>
      <c r="AB161" s="54">
        <f>IF('4.1 Network size and usage'!AB161/'Historical population and GDP'!$K158=0,NA(),'4.1 Network size and usage'!AB161/'Historical population and GDP'!$K158*1000)</f>
        <v>255.55927115198267</v>
      </c>
      <c r="AC161" s="54" t="e">
        <f>IF('4.1 Network size and usage'!AC161/'Historical population and GDP'!$K158=0,NA(),'4.1 Network size and usage'!AC161/'Historical population and GDP'!$K158*1000)</f>
        <v>#N/A</v>
      </c>
      <c r="AD161" s="54" t="e">
        <f>IF('4.1 Network size and usage'!AD161/'Historical population and GDP'!$K158=0,NA(),'4.1 Network size and usage'!AD161/'Historical population and GDP'!$K158*1000)</f>
        <v>#N/A</v>
      </c>
      <c r="AE161" s="54" t="e">
        <f>IF('4.1 Network size and usage'!AE161/'Historical population and GDP'!$K158=0,NA(),'4.1 Network size and usage'!AE161/'Historical population and GDP'!$K158*1000)</f>
        <v>#N/A</v>
      </c>
      <c r="AF161" s="54" t="e">
        <f>IF('4.1 Network size and usage'!AF161/'Historical population and GDP'!$K158=0,NA(),'4.1 Network size and usage'!AF161/'Historical population and GDP'!$K158*1000)</f>
        <v>#N/A</v>
      </c>
      <c r="AG161" s="54" t="e">
        <f>IF('4.1 Network size and usage'!AG161/'Historical population and GDP'!$K158=0,NA(),'4.1 Network size and usage'!AG161/'Historical population and GDP'!$K158*1000)</f>
        <v>#N/A</v>
      </c>
      <c r="AH161" s="54" t="e">
        <f>IF('4.1 Network size and usage'!AH161/'Historical population and GDP'!$K158=0,NA(),'4.1 Network size and usage'!AH161/'Historical population and GDP'!$K158*1000)</f>
        <v>#N/A</v>
      </c>
      <c r="AI161" s="54" t="e">
        <f>IF('4.1 Network size and usage'!AI161/'Historical population and GDP'!$K158=0,NA(),'4.1 Network size and usage'!AI161/'Historical population and GDP'!$K158*1000)</f>
        <v>#N/A</v>
      </c>
      <c r="AJ161" s="54" t="e">
        <f>IF('4.1 Network size and usage'!AJ161/'Historical population and GDP'!$K158=0,NA(),'4.1 Network size and usage'!AJ161/'Historical population and GDP'!$K158*1000)</f>
        <v>#N/A</v>
      </c>
      <c r="AK161" s="54">
        <f>IF('4.1 Network size and usage'!AK161/'Historical population and GDP'!$K158=0,NA(),'4.1 Network size and usage'!AK161/'Historical population and GDP'!$K158*1000)</f>
        <v>99.699606695673651</v>
      </c>
      <c r="AL161" s="54">
        <f>IF('4.1 Network size and usage'!AL161/'Historical population and GDP'!$K158=0,NA(),'4.1 Network size and usage'!AL161/'Historical population and GDP'!$K158*1000)</f>
        <v>57.505082555908118</v>
      </c>
      <c r="AM161" s="54" t="e">
        <f>IF('4.1 Network size and usage'!AM161/'Historical population and GDP'!$K158=0,NA(),'4.1 Network size and usage'!AM161/'Historical population and GDP'!$K158*1000)</f>
        <v>#N/A</v>
      </c>
      <c r="AN161" s="54">
        <f>IF('4.1 Network size and usage'!AN161/'Historical population and GDP'!$K158=0,NA(),'4.1 Network size and usage'!AN161/'Historical population and GDP'!$K158*1000)</f>
        <v>62.106933176264938</v>
      </c>
      <c r="AO161" s="50">
        <f>IF('4.1 Network size and usage'!AO161/'Historical population and GDP'!$K158=0,NA(),'4.1 Network size and usage'!AO161/'Historical population and GDP'!$K158*1000)</f>
        <v>0.36765404419448616</v>
      </c>
      <c r="AP161" s="50">
        <f>IF('4.1 Network size and usage'!AP161/'Historical population and GDP'!$K158=0,NA(),'4.1 Network size and usage'!AP161/'Historical population and GDP'!$K158*1000)</f>
        <v>7.1060781668598347E-2</v>
      </c>
      <c r="AQ161" s="50">
        <f>IF('4.1 Network size and usage'!AQ161/'Historical population and GDP'!$K158=0,NA(),'4.1 Network size and usage'!AQ161/'Historical population and GDP'!$K158*1000)</f>
        <v>0.43871482586308452</v>
      </c>
      <c r="AR161" s="54">
        <f>IF('4.1 Network size and usage'!AR161/'Historical population and GDP'!$K158=0,NA(),'4.1 Network size and usage'!AR161/'Historical population and GDP'!$K158*1000)</f>
        <v>13.672360395964354</v>
      </c>
      <c r="AS161" s="54">
        <f>IF('4.1 Network size and usage'!AS161/'Historical population and GDP'!$K158=0,NA(),'4.1 Network size and usage'!AS161/'Historical population and GDP'!$K158*1000)</f>
        <v>2.3491858410442514</v>
      </c>
      <c r="AT161" s="54">
        <f>IF('4.1 Network size and usage'!AT161/'Historical population and GDP'!$K158=0,NA(),'4.1 Network size and usage'!AT161/'Historical population and GDP'!$K158*1000)</f>
        <v>1.6359179950979461</v>
      </c>
      <c r="AU161" s="54">
        <f>IF('4.1 Network size and usage'!AU161/'Historical population and GDP'!$K158=0,NA(),'4.1 Network size and usage'!AU161/'Historical population and GDP'!$K158*1000)</f>
        <v>0.72029792327715603</v>
      </c>
      <c r="AV161" s="54">
        <f>IF('4.1 Network size and usage'!AV161/'Historical population and GDP'!$K158=0,NA(),'4.1 Network size and usage'!AV161/'Historical population and GDP'!$K158*1000)</f>
        <v>0.89718986908856002</v>
      </c>
      <c r="AX161" s="3"/>
    </row>
    <row r="162" spans="1:50">
      <c r="L162" s="1"/>
      <c r="M162" s="1"/>
      <c r="P162" s="1"/>
    </row>
    <row r="163" spans="1:50">
      <c r="L163" s="1"/>
    </row>
    <row r="164" spans="1:50">
      <c r="L164" s="1"/>
    </row>
    <row r="165" spans="1:50">
      <c r="L165" s="1"/>
    </row>
    <row r="166" spans="1:50">
      <c r="L166" s="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B5C91-F31C-496D-A99C-930673BBE926}">
  <sheetPr>
    <tabColor theme="8"/>
  </sheetPr>
  <dimension ref="A1:AZ166"/>
  <sheetViews>
    <sheetView showGridLines="0" zoomScale="85" zoomScaleNormal="85" workbookViewId="0">
      <pane xSplit="1" ySplit="6" topLeftCell="B7" activePane="bottomRight" state="frozen"/>
      <selection pane="topRight" activeCell="B1" sqref="B1"/>
      <selection pane="bottomLeft" activeCell="A6" sqref="A6"/>
      <selection pane="bottomRight" activeCell="N171" sqref="N171"/>
    </sheetView>
  </sheetViews>
  <sheetFormatPr defaultRowHeight="14.25"/>
  <cols>
    <col min="1" max="1" width="10.25" customWidth="1"/>
    <col min="2" max="15" width="13.25" customWidth="1"/>
  </cols>
  <sheetData>
    <row r="1" spans="1:52" s="11" customFormat="1" ht="29.25">
      <c r="A1" s="23" t="s">
        <v>68</v>
      </c>
      <c r="B1" s="16" t="s">
        <v>133</v>
      </c>
      <c r="C1" s="16" t="s">
        <v>133</v>
      </c>
      <c r="D1" s="16" t="s">
        <v>133</v>
      </c>
      <c r="E1" s="16" t="s">
        <v>133</v>
      </c>
      <c r="F1" s="16" t="s">
        <v>133</v>
      </c>
      <c r="G1" s="16" t="s">
        <v>133</v>
      </c>
      <c r="H1" s="16" t="s">
        <v>133</v>
      </c>
      <c r="I1" s="16" t="s">
        <v>134</v>
      </c>
      <c r="J1" s="16" t="s">
        <v>134</v>
      </c>
      <c r="K1" s="16" t="s">
        <v>134</v>
      </c>
      <c r="L1" s="16" t="s">
        <v>133</v>
      </c>
      <c r="M1" s="16" t="s">
        <v>133</v>
      </c>
      <c r="N1" s="16" t="s">
        <v>133</v>
      </c>
      <c r="O1" s="16" t="s">
        <v>133</v>
      </c>
      <c r="P1" s="16" t="s">
        <v>133</v>
      </c>
      <c r="Q1" s="16" t="s">
        <v>133</v>
      </c>
      <c r="R1" s="16" t="s">
        <v>133</v>
      </c>
      <c r="S1" s="16" t="s">
        <v>133</v>
      </c>
      <c r="T1" s="16" t="s">
        <v>133</v>
      </c>
      <c r="U1" s="16" t="s">
        <v>133</v>
      </c>
      <c r="V1" s="16" t="s">
        <v>133</v>
      </c>
      <c r="W1" s="16" t="s">
        <v>135</v>
      </c>
      <c r="X1" s="16" t="s">
        <v>133</v>
      </c>
      <c r="Y1" s="16" t="s">
        <v>133</v>
      </c>
      <c r="Z1" s="16" t="s">
        <v>133</v>
      </c>
      <c r="AA1" s="16" t="s">
        <v>133</v>
      </c>
      <c r="AB1" s="16" t="s">
        <v>134</v>
      </c>
      <c r="AC1" s="16" t="s">
        <v>133</v>
      </c>
      <c r="AD1" s="16" t="s">
        <v>133</v>
      </c>
      <c r="AE1" s="16" t="s">
        <v>133</v>
      </c>
      <c r="AF1" s="16" t="s">
        <v>133</v>
      </c>
      <c r="AG1" s="16" t="s">
        <v>133</v>
      </c>
      <c r="AH1" s="16" t="s">
        <v>133</v>
      </c>
      <c r="AI1" s="16" t="s">
        <v>133</v>
      </c>
      <c r="AJ1" s="16" t="s">
        <v>133</v>
      </c>
      <c r="AK1" s="16" t="s">
        <v>134</v>
      </c>
      <c r="AL1" s="16" t="s">
        <v>134</v>
      </c>
      <c r="AM1" s="16" t="s">
        <v>134</v>
      </c>
      <c r="AN1" s="16" t="s">
        <v>134</v>
      </c>
      <c r="AO1" s="16" t="s">
        <v>133</v>
      </c>
      <c r="AP1" s="16" t="s">
        <v>133</v>
      </c>
      <c r="AQ1" s="16" t="s">
        <v>133</v>
      </c>
      <c r="AR1" s="16" t="s">
        <v>133</v>
      </c>
      <c r="AS1" s="16" t="s">
        <v>133</v>
      </c>
      <c r="AT1" s="16" t="s">
        <v>133</v>
      </c>
      <c r="AU1" s="16" t="s">
        <v>133</v>
      </c>
      <c r="AV1" s="16" t="s">
        <v>133</v>
      </c>
    </row>
    <row r="2" spans="1:52" s="11" customFormat="1" ht="72">
      <c r="A2" s="23" t="s">
        <v>42</v>
      </c>
      <c r="B2" s="16" t="s">
        <v>80</v>
      </c>
      <c r="C2" s="16" t="s">
        <v>80</v>
      </c>
      <c r="D2" s="16" t="s">
        <v>80</v>
      </c>
      <c r="E2" s="16" t="s">
        <v>80</v>
      </c>
      <c r="F2" s="16" t="s">
        <v>80</v>
      </c>
      <c r="G2" s="16" t="s">
        <v>80</v>
      </c>
      <c r="H2" s="16" t="s">
        <v>80</v>
      </c>
      <c r="I2" s="16" t="s">
        <v>80</v>
      </c>
      <c r="J2" s="16" t="s">
        <v>80</v>
      </c>
      <c r="K2" s="16" t="s">
        <v>80</v>
      </c>
      <c r="L2" s="16" t="s">
        <v>8</v>
      </c>
      <c r="M2" s="16" t="s">
        <v>136</v>
      </c>
      <c r="N2" s="16" t="s">
        <v>136</v>
      </c>
      <c r="O2" s="16" t="s">
        <v>136</v>
      </c>
      <c r="P2" s="16" t="s">
        <v>136</v>
      </c>
      <c r="Q2" s="16" t="s">
        <v>136</v>
      </c>
      <c r="R2" s="16" t="s">
        <v>137</v>
      </c>
      <c r="S2" s="16" t="s">
        <v>137</v>
      </c>
      <c r="T2" s="16" t="s">
        <v>17</v>
      </c>
      <c r="U2" s="16" t="s">
        <v>17</v>
      </c>
      <c r="V2" s="16" t="s">
        <v>17</v>
      </c>
      <c r="W2" s="16" t="s">
        <v>17</v>
      </c>
      <c r="X2" s="16" t="s">
        <v>17</v>
      </c>
      <c r="Y2" s="16" t="s">
        <v>17</v>
      </c>
      <c r="Z2" s="16" t="s">
        <v>17</v>
      </c>
      <c r="AA2" s="16" t="s">
        <v>17</v>
      </c>
      <c r="AB2" s="16" t="s">
        <v>17</v>
      </c>
      <c r="AC2" s="16" t="s">
        <v>27</v>
      </c>
      <c r="AD2" s="16" t="s">
        <v>27</v>
      </c>
      <c r="AE2" s="16" t="s">
        <v>27</v>
      </c>
      <c r="AF2" s="16" t="s">
        <v>27</v>
      </c>
      <c r="AG2" s="16" t="s">
        <v>27</v>
      </c>
      <c r="AH2" s="16" t="s">
        <v>27</v>
      </c>
      <c r="AI2" s="16" t="s">
        <v>27</v>
      </c>
      <c r="AJ2" s="16" t="s">
        <v>27</v>
      </c>
      <c r="AK2" s="16" t="s">
        <v>21</v>
      </c>
      <c r="AL2" s="16" t="s">
        <v>21</v>
      </c>
      <c r="AM2" s="16" t="s">
        <v>24</v>
      </c>
      <c r="AN2" s="16" t="s">
        <v>24</v>
      </c>
      <c r="AO2" s="16" t="s">
        <v>21</v>
      </c>
      <c r="AP2" s="16" t="s">
        <v>21</v>
      </c>
      <c r="AQ2" s="16" t="s">
        <v>21</v>
      </c>
      <c r="AR2" s="16" t="s">
        <v>34</v>
      </c>
      <c r="AS2" s="16" t="s">
        <v>34</v>
      </c>
      <c r="AT2" s="16" t="s">
        <v>138</v>
      </c>
      <c r="AU2" s="16" t="s">
        <v>138</v>
      </c>
      <c r="AV2" s="16" t="s">
        <v>138</v>
      </c>
    </row>
    <row r="3" spans="1:52" s="11" customFormat="1" ht="28.9" customHeight="1">
      <c r="A3" s="23" t="s">
        <v>1</v>
      </c>
      <c r="B3" s="16" t="s">
        <v>139</v>
      </c>
      <c r="C3" s="16" t="s">
        <v>140</v>
      </c>
      <c r="D3" s="16" t="s">
        <v>141</v>
      </c>
      <c r="E3" s="16" t="s">
        <v>142</v>
      </c>
      <c r="F3" s="16" t="s">
        <v>143</v>
      </c>
      <c r="G3" s="16" t="s">
        <v>144</v>
      </c>
      <c r="H3" s="16" t="s">
        <v>145</v>
      </c>
      <c r="I3" s="16" t="s">
        <v>146</v>
      </c>
      <c r="J3" s="16" t="s">
        <v>227</v>
      </c>
      <c r="K3" s="16" t="s">
        <v>148</v>
      </c>
      <c r="L3" s="16" t="s">
        <v>149</v>
      </c>
      <c r="M3" s="16" t="s">
        <v>81</v>
      </c>
      <c r="N3" s="16" t="s">
        <v>81</v>
      </c>
      <c r="O3" s="16" t="s">
        <v>81</v>
      </c>
      <c r="P3" s="16" t="s">
        <v>150</v>
      </c>
      <c r="Q3" s="16" t="s">
        <v>150</v>
      </c>
      <c r="R3" s="16" t="s">
        <v>82</v>
      </c>
      <c r="S3" s="16" t="s">
        <v>83</v>
      </c>
      <c r="T3" s="16" t="s">
        <v>87</v>
      </c>
      <c r="U3" s="16" t="s">
        <v>153</v>
      </c>
      <c r="V3" s="16" t="s">
        <v>153</v>
      </c>
      <c r="W3" s="16" t="s">
        <v>154</v>
      </c>
      <c r="X3" s="16" t="s">
        <v>155</v>
      </c>
      <c r="Y3" s="16" t="s">
        <v>88</v>
      </c>
      <c r="Z3" s="16" t="s">
        <v>156</v>
      </c>
      <c r="AA3" s="16" t="s">
        <v>157</v>
      </c>
      <c r="AB3" s="16" t="s">
        <v>158</v>
      </c>
      <c r="AC3" s="16" t="s">
        <v>159</v>
      </c>
      <c r="AD3" s="16" t="s">
        <v>160</v>
      </c>
      <c r="AE3" s="16" t="s">
        <v>161</v>
      </c>
      <c r="AF3" s="16" t="s">
        <v>162</v>
      </c>
      <c r="AG3" s="16" t="s">
        <v>163</v>
      </c>
      <c r="AH3" s="16" t="s">
        <v>164</v>
      </c>
      <c r="AI3" s="16" t="s">
        <v>165</v>
      </c>
      <c r="AJ3" s="16" t="s">
        <v>166</v>
      </c>
      <c r="AK3" s="16" t="s">
        <v>167</v>
      </c>
      <c r="AL3" s="16" t="s">
        <v>168</v>
      </c>
      <c r="AM3" s="16" t="s">
        <v>169</v>
      </c>
      <c r="AN3" s="16" t="s">
        <v>170</v>
      </c>
      <c r="AO3" s="16" t="s">
        <v>171</v>
      </c>
      <c r="AP3" s="16" t="s">
        <v>172</v>
      </c>
      <c r="AQ3" s="16" t="s">
        <v>173</v>
      </c>
      <c r="AR3" s="16" t="s">
        <v>84</v>
      </c>
      <c r="AS3" s="16" t="s">
        <v>174</v>
      </c>
      <c r="AT3" s="16" t="s">
        <v>175</v>
      </c>
      <c r="AU3" s="16" t="s">
        <v>176</v>
      </c>
      <c r="AV3" s="16" t="s">
        <v>177</v>
      </c>
    </row>
    <row r="4" spans="1:52" s="11" customFormat="1" ht="35.65" customHeight="1">
      <c r="A4" s="23" t="s">
        <v>43</v>
      </c>
      <c r="B4" s="16" t="s">
        <v>676</v>
      </c>
      <c r="C4" s="16" t="s">
        <v>676</v>
      </c>
      <c r="D4" s="16" t="s">
        <v>178</v>
      </c>
      <c r="E4" s="16" t="s">
        <v>676</v>
      </c>
      <c r="F4" s="16" t="s">
        <v>178</v>
      </c>
      <c r="G4" s="16" t="s">
        <v>676</v>
      </c>
      <c r="H4" s="16" t="s">
        <v>677</v>
      </c>
      <c r="I4" s="16" t="s">
        <v>678</v>
      </c>
      <c r="J4" s="16" t="s">
        <v>679</v>
      </c>
      <c r="K4" s="16" t="s">
        <v>680</v>
      </c>
      <c r="L4" s="16" t="s">
        <v>681</v>
      </c>
      <c r="M4" s="16" t="s">
        <v>178</v>
      </c>
      <c r="N4" s="16" t="s">
        <v>179</v>
      </c>
      <c r="O4" s="16" t="s">
        <v>549</v>
      </c>
      <c r="P4" s="16" t="s">
        <v>179</v>
      </c>
      <c r="Q4" s="16" t="s">
        <v>682</v>
      </c>
      <c r="R4" s="16" t="s">
        <v>683</v>
      </c>
      <c r="S4" s="16" t="s">
        <v>683</v>
      </c>
      <c r="T4" s="16" t="s">
        <v>684</v>
      </c>
      <c r="U4" s="16" t="s">
        <v>685</v>
      </c>
      <c r="V4" s="16" t="s">
        <v>178</v>
      </c>
      <c r="W4" s="16" t="s">
        <v>178</v>
      </c>
      <c r="X4" s="16" t="s">
        <v>180</v>
      </c>
      <c r="Y4" s="16" t="s">
        <v>180</v>
      </c>
      <c r="Z4" s="16" t="s">
        <v>180</v>
      </c>
      <c r="AA4" s="16" t="s">
        <v>562</v>
      </c>
      <c r="AB4" s="16" t="s">
        <v>562</v>
      </c>
      <c r="AC4" s="16" t="s">
        <v>178</v>
      </c>
      <c r="AD4" s="16" t="s">
        <v>178</v>
      </c>
      <c r="AE4" s="16" t="s">
        <v>178</v>
      </c>
      <c r="AF4" s="16" t="s">
        <v>178</v>
      </c>
      <c r="AG4" s="16" t="s">
        <v>178</v>
      </c>
      <c r="AH4" s="16" t="s">
        <v>181</v>
      </c>
      <c r="AI4" s="16" t="s">
        <v>181</v>
      </c>
      <c r="AJ4" s="16" t="s">
        <v>181</v>
      </c>
      <c r="AK4" s="16" t="s">
        <v>686</v>
      </c>
      <c r="AL4" s="16" t="s">
        <v>686</v>
      </c>
      <c r="AM4" s="16" t="s">
        <v>619</v>
      </c>
      <c r="AN4" s="16" t="s">
        <v>600</v>
      </c>
      <c r="AO4" s="16" t="s">
        <v>687</v>
      </c>
      <c r="AP4" s="16" t="s">
        <v>687</v>
      </c>
      <c r="AQ4" s="16" t="s">
        <v>687</v>
      </c>
      <c r="AR4" s="16" t="s">
        <v>688</v>
      </c>
      <c r="AS4" s="16" t="s">
        <v>635</v>
      </c>
      <c r="AT4" s="16" t="s">
        <v>689</v>
      </c>
      <c r="AU4" s="16" t="s">
        <v>690</v>
      </c>
      <c r="AV4" s="16" t="s">
        <v>690</v>
      </c>
    </row>
    <row r="5" spans="1:52" s="11" customFormat="1" ht="29.25">
      <c r="A5" s="23" t="s">
        <v>73</v>
      </c>
      <c r="B5" s="16" t="s">
        <v>183</v>
      </c>
      <c r="C5" s="16" t="s">
        <v>183</v>
      </c>
      <c r="D5" s="16" t="s">
        <v>183</v>
      </c>
      <c r="E5" s="16" t="s">
        <v>184</v>
      </c>
      <c r="F5" s="16" t="s">
        <v>183</v>
      </c>
      <c r="G5" s="16" t="s">
        <v>183</v>
      </c>
      <c r="H5" s="16" t="s">
        <v>183</v>
      </c>
      <c r="I5" s="16" t="s">
        <v>185</v>
      </c>
      <c r="J5" s="16" t="s">
        <v>186</v>
      </c>
      <c r="K5" s="16" t="s">
        <v>187</v>
      </c>
      <c r="L5" s="16" t="s">
        <v>183</v>
      </c>
      <c r="M5" s="16" t="s">
        <v>188</v>
      </c>
      <c r="N5" s="16" t="s">
        <v>188</v>
      </c>
      <c r="O5" s="16" t="s">
        <v>188</v>
      </c>
      <c r="P5" s="16" t="s">
        <v>189</v>
      </c>
      <c r="Q5" s="16" t="s">
        <v>190</v>
      </c>
      <c r="R5" s="16" t="s">
        <v>185</v>
      </c>
      <c r="S5" s="16" t="s">
        <v>185</v>
      </c>
      <c r="T5" s="16" t="s">
        <v>183</v>
      </c>
      <c r="U5" s="16" t="s">
        <v>185</v>
      </c>
      <c r="V5" s="16" t="s">
        <v>185</v>
      </c>
      <c r="W5" s="16" t="s">
        <v>185</v>
      </c>
      <c r="X5" s="16" t="s">
        <v>185</v>
      </c>
      <c r="Y5" s="16" t="s">
        <v>185</v>
      </c>
      <c r="Z5" s="16" t="s">
        <v>185</v>
      </c>
      <c r="AA5" s="16" t="s">
        <v>185</v>
      </c>
      <c r="AB5" s="16" t="s">
        <v>185</v>
      </c>
      <c r="AC5" s="16" t="s">
        <v>185</v>
      </c>
      <c r="AD5" s="16" t="s">
        <v>185</v>
      </c>
      <c r="AE5" s="16" t="s">
        <v>185</v>
      </c>
      <c r="AF5" s="16" t="s">
        <v>185</v>
      </c>
      <c r="AG5" s="16" t="s">
        <v>185</v>
      </c>
      <c r="AH5" s="16" t="s">
        <v>185</v>
      </c>
      <c r="AI5" s="16" t="s">
        <v>185</v>
      </c>
      <c r="AJ5" s="16" t="s">
        <v>185</v>
      </c>
      <c r="AK5" s="16" t="s">
        <v>185</v>
      </c>
      <c r="AL5" s="16" t="s">
        <v>185</v>
      </c>
      <c r="AM5" s="16" t="s">
        <v>185</v>
      </c>
      <c r="AN5" s="16" t="s">
        <v>185</v>
      </c>
      <c r="AO5" s="16" t="s">
        <v>185</v>
      </c>
      <c r="AP5" s="16" t="s">
        <v>185</v>
      </c>
      <c r="AQ5" s="16" t="s">
        <v>185</v>
      </c>
      <c r="AR5" s="16" t="s">
        <v>185</v>
      </c>
      <c r="AS5" s="16" t="s">
        <v>185</v>
      </c>
      <c r="AT5" s="16" t="s">
        <v>185</v>
      </c>
      <c r="AU5" s="16" t="s">
        <v>185</v>
      </c>
      <c r="AV5" s="16" t="s">
        <v>185</v>
      </c>
    </row>
    <row r="6" spans="1:52" s="11" customFormat="1" ht="57.75">
      <c r="A6" s="23" t="s">
        <v>75</v>
      </c>
      <c r="B6" s="16" t="s">
        <v>192</v>
      </c>
      <c r="C6" s="16" t="s">
        <v>192</v>
      </c>
      <c r="D6" s="16" t="s">
        <v>193</v>
      </c>
      <c r="E6" s="16" t="s">
        <v>194</v>
      </c>
      <c r="F6" s="16" t="s">
        <v>195</v>
      </c>
      <c r="G6" s="16" t="s">
        <v>196</v>
      </c>
      <c r="H6" s="16" t="s">
        <v>197</v>
      </c>
      <c r="I6" s="16" t="s">
        <v>192</v>
      </c>
      <c r="J6" s="16" t="s">
        <v>233</v>
      </c>
      <c r="K6" s="16" t="s">
        <v>199</v>
      </c>
      <c r="L6" s="16" t="s">
        <v>44</v>
      </c>
      <c r="M6" s="16" t="s">
        <v>200</v>
      </c>
      <c r="N6" s="16" t="s">
        <v>201</v>
      </c>
      <c r="O6" s="16" t="s">
        <v>202</v>
      </c>
      <c r="P6" s="16" t="s">
        <v>203</v>
      </c>
      <c r="Q6" s="16" t="s">
        <v>204</v>
      </c>
      <c r="R6" s="52" t="s">
        <v>234</v>
      </c>
      <c r="S6" s="52" t="s">
        <v>234</v>
      </c>
      <c r="T6" s="16" t="s">
        <v>206</v>
      </c>
      <c r="U6" s="16" t="s">
        <v>231</v>
      </c>
      <c r="V6" s="16" t="s">
        <v>232</v>
      </c>
      <c r="W6" s="16" t="s">
        <v>209</v>
      </c>
      <c r="X6" s="16" t="s">
        <v>210</v>
      </c>
      <c r="Y6" s="16" t="s">
        <v>211</v>
      </c>
      <c r="Z6" s="16" t="s">
        <v>212</v>
      </c>
      <c r="AA6" s="16" t="s">
        <v>213</v>
      </c>
      <c r="AB6" s="16" t="s">
        <v>213</v>
      </c>
      <c r="AC6" s="16" t="s">
        <v>214</v>
      </c>
      <c r="AD6" s="16" t="s">
        <v>215</v>
      </c>
      <c r="AE6" s="16" t="s">
        <v>216</v>
      </c>
      <c r="AF6" s="16" t="s">
        <v>217</v>
      </c>
      <c r="AG6" s="16" t="s">
        <v>218</v>
      </c>
      <c r="AH6" s="16" t="s">
        <v>219</v>
      </c>
      <c r="AI6" s="16" t="s">
        <v>219</v>
      </c>
      <c r="AJ6" s="16" t="s">
        <v>219</v>
      </c>
      <c r="AK6" s="16" t="s">
        <v>220</v>
      </c>
      <c r="AL6" s="16" t="s">
        <v>220</v>
      </c>
      <c r="AM6" s="16" t="s">
        <v>220</v>
      </c>
      <c r="AN6" s="16" t="s">
        <v>221</v>
      </c>
      <c r="AO6" s="16" t="s">
        <v>222</v>
      </c>
      <c r="AP6" s="16" t="s">
        <v>222</v>
      </c>
      <c r="AQ6" s="16" t="s">
        <v>222</v>
      </c>
      <c r="AR6" s="16" t="s">
        <v>223</v>
      </c>
      <c r="AS6" s="16" t="s">
        <v>224</v>
      </c>
      <c r="AT6" s="16" t="s">
        <v>225</v>
      </c>
      <c r="AU6" s="16" t="s">
        <v>226</v>
      </c>
      <c r="AV6" s="16" t="s">
        <v>226</v>
      </c>
    </row>
    <row r="7" spans="1:52" ht="15">
      <c r="A7" s="25" t="s">
        <v>56</v>
      </c>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row>
    <row r="8" spans="1:52">
      <c r="A8" s="4">
        <v>1870</v>
      </c>
      <c r="B8" s="54" t="e">
        <f>IF('4.1 Network size and usage'!B8/'Historical population and GDP'!$M5=0,NA(),'4.1 Network size and usage'!B8/'Historical population and GDP'!$M5)</f>
        <v>#N/A</v>
      </c>
      <c r="C8" s="54" t="e">
        <f>IF('4.1 Network size and usage'!C8/'Historical population and GDP'!$M5=0,NA(),'4.1 Network size and usage'!C8/'Historical population and GDP'!$M5)</f>
        <v>#N/A</v>
      </c>
      <c r="D8" s="54" t="e">
        <f>IF('4.1 Network size and usage'!D8/'Historical population and GDP'!$M5=0,NA(),'4.1 Network size and usage'!D8/'Historical population and GDP'!$M5)</f>
        <v>#N/A</v>
      </c>
      <c r="E8" s="54" t="e">
        <f>IF('4.1 Network size and usage'!E8/'Historical population and GDP'!$M5=0,NA(),'4.1 Network size and usage'!E8/'Historical population and GDP'!$M5)</f>
        <v>#N/A</v>
      </c>
      <c r="F8" s="54" t="e">
        <f>IF('4.1 Network size and usage'!F8/'Historical population and GDP'!$M5=0,NA(),'4.1 Network size and usage'!F8/'Historical population and GDP'!$M5)</f>
        <v>#N/A</v>
      </c>
      <c r="G8" s="54" t="e">
        <f>IF('4.1 Network size and usage'!G8/'Historical population and GDP'!$M5=0,NA(),'4.1 Network size and usage'!G8/'Historical population and GDP'!$M5)</f>
        <v>#N/A</v>
      </c>
      <c r="H8" s="54" t="e">
        <f>IF('4.1 Network size and usage'!H8/'Historical population and GDP'!$M5=0,NA(),'4.1 Network size and usage'!H8/'Historical population and GDP'!$M5)</f>
        <v>#N/A</v>
      </c>
      <c r="I8" s="54" t="e">
        <f>IF('4.1 Network size and usage'!I8/'Historical population and GDP'!$M5=0,NA(),'4.1 Network size and usage'!I8/'Historical population and GDP'!$M5)</f>
        <v>#N/A</v>
      </c>
      <c r="J8" s="54" t="e">
        <f>IF('4.1 Network size and usage'!J8/'Historical population and GDP'!$M5=0,NA(),'4.1 Network size and usage'!J8/'Historical population and GDP'!$M5)</f>
        <v>#N/A</v>
      </c>
      <c r="K8" s="54" t="e">
        <f>IF('4.1 Network size and usage'!K8/'Historical population and GDP'!$M5=0,NA(),'4.1 Network size and usage'!K8/'Historical population and GDP'!$M5)</f>
        <v>#N/A</v>
      </c>
      <c r="L8" s="54">
        <f>IF('4.1 Network size and usage'!L8/'Historical population and GDP'!$M5=0,NA(),'4.1 Network size and usage'!L8/'Historical population and GDP'!$M5)</f>
        <v>4.0423239563335496E-2</v>
      </c>
      <c r="M8" s="54" t="e">
        <f>IF('4.1 Network size and usage'!M8/'Historical population and GDP'!$M5=0,NA(),'4.1 Network size and usage'!M8/'Historical population and GDP'!$M5)</f>
        <v>#N/A</v>
      </c>
      <c r="N8" s="54" t="e">
        <f>IF('4.1 Network size and usage'!N8/'Historical population and GDP'!$M5=0,NA(),'4.1 Network size and usage'!N8/'Historical population and GDP'!$M5)</f>
        <v>#N/A</v>
      </c>
      <c r="O8" s="54" t="e">
        <f>IF('4.1 Network size and usage'!O8/'Historical population and GDP'!$M5=0,NA(),'4.1 Network size and usage'!O8/'Historical population and GDP'!$M5)</f>
        <v>#N/A</v>
      </c>
      <c r="P8" s="54" t="e">
        <f>IF('4.1 Network size and usage'!P8/'Historical population and GDP'!$M5=0,NA(),'4.1 Network size and usage'!P8/'Historical population and GDP'!$M5)</f>
        <v>#N/A</v>
      </c>
      <c r="Q8" s="54" t="e">
        <f>IF('4.1 Network size and usage'!Q8/'Historical population and GDP'!$M5=0,NA(),'4.1 Network size and usage'!Q8/'Historical population and GDP'!$M5)</f>
        <v>#N/A</v>
      </c>
      <c r="R8" s="54" t="e">
        <f>IF('4.1 Network size and usage'!R8/'Historical population and GDP'!$M5=0,NA(),'4.1 Network size and usage'!R8/'Historical population and GDP'!$M5)</f>
        <v>#N/A</v>
      </c>
      <c r="S8" s="54" t="e">
        <f>IF('4.1 Network size and usage'!S8/'Historical population and GDP'!$M5=0,NA(),'4.1 Network size and usage'!S8/'Historical population and GDP'!$M5)</f>
        <v>#N/A</v>
      </c>
      <c r="T8" s="54">
        <f>IF('4.1 Network size and usage'!T8/'Historical population and GDP'!$M5=0,NA(),'4.1 Network size and usage'!T8/'Historical population and GDP'!$M5)</f>
        <v>1.4499640278152952</v>
      </c>
      <c r="U8" s="54" t="e">
        <f>IF('4.1 Network size and usage'!U8/'Historical population and GDP'!$M5=0,NA(),'4.1 Network size and usage'!U8/'Historical population and GDP'!$M5)</f>
        <v>#N/A</v>
      </c>
      <c r="V8" s="54" t="e">
        <f>IF('4.1 Network size and usage'!V8/'Historical population and GDP'!$M5=0,NA(),'4.1 Network size and usage'!V8/'Historical population and GDP'!$M5)</f>
        <v>#N/A</v>
      </c>
      <c r="W8" s="54" t="e">
        <f>IF('4.1 Network size and usage'!W8/'Historical population and GDP'!$M5=0,NA(),'4.1 Network size and usage'!W8/'Historical population and GDP'!$M5)</f>
        <v>#N/A</v>
      </c>
      <c r="X8" s="54" t="e">
        <f>IF('4.1 Network size and usage'!X8/'Historical population and GDP'!$M5=0,NA(),'4.1 Network size and usage'!X8/'Historical population and GDP'!$M5)</f>
        <v>#N/A</v>
      </c>
      <c r="Y8" s="54" t="e">
        <f>IF('4.1 Network size and usage'!Y8/'Historical population and GDP'!$M5=0,NA(),'4.1 Network size and usage'!Y8/'Historical population and GDP'!$M5)</f>
        <v>#N/A</v>
      </c>
      <c r="Z8" s="54" t="e">
        <f>IF('4.1 Network size and usage'!Z8/'Historical population and GDP'!$M5=0,NA(),'4.1 Network size and usage'!Z8/'Historical population and GDP'!$M5)</f>
        <v>#N/A</v>
      </c>
      <c r="AA8" s="54" t="e">
        <f>IF('4.1 Network size and usage'!AA8/'Historical population and GDP'!$M5=0,NA(),'4.1 Network size and usage'!AA8/'Historical population and GDP'!$M5)</f>
        <v>#N/A</v>
      </c>
      <c r="AB8" s="54" t="e">
        <f>IF('4.1 Network size and usage'!AB8/'Historical population and GDP'!$M5=0,NA(),'4.1 Network size and usage'!AB8/'Historical population and GDP'!$M5)</f>
        <v>#N/A</v>
      </c>
      <c r="AC8" s="54" t="e">
        <f>IF('4.1 Network size and usage'!AC8/'Historical population and GDP'!$M5=0,NA(),'4.1 Network size and usage'!AC8/'Historical population and GDP'!$M5)</f>
        <v>#N/A</v>
      </c>
      <c r="AD8" s="54" t="e">
        <f>IF('4.1 Network size and usage'!AD8/'Historical population and GDP'!$M5=0,NA(),'4.1 Network size and usage'!AD8/'Historical population and GDP'!$M5)</f>
        <v>#N/A</v>
      </c>
      <c r="AE8" s="54" t="e">
        <f>IF('4.1 Network size and usage'!AE8/'Historical population and GDP'!$M5=0,NA(),'4.1 Network size and usage'!AE8/'Historical population and GDP'!$M5)</f>
        <v>#N/A</v>
      </c>
      <c r="AF8" s="54" t="e">
        <f>IF('4.1 Network size and usage'!AF8/'Historical population and GDP'!$M5=0,NA(),'4.1 Network size and usage'!AF8/'Historical population and GDP'!$M5)</f>
        <v>#N/A</v>
      </c>
      <c r="AG8" s="54" t="e">
        <f>IF('4.1 Network size and usage'!AG8/'Historical population and GDP'!$M5=0,NA(),'4.1 Network size and usage'!AG8/'Historical population and GDP'!$M5)</f>
        <v>#N/A</v>
      </c>
      <c r="AH8" s="54" t="e">
        <f>IF('4.1 Network size and usage'!AH8/'Historical population and GDP'!$M5=0,NA(),'4.1 Network size and usage'!AH8/'Historical population and GDP'!$M5)</f>
        <v>#N/A</v>
      </c>
      <c r="AI8" s="54" t="e">
        <f>IF('4.1 Network size and usage'!AI8/'Historical population and GDP'!$M5=0,NA(),'4.1 Network size and usage'!AI8/'Historical population and GDP'!$M5)</f>
        <v>#N/A</v>
      </c>
      <c r="AJ8" s="54" t="e">
        <f>IF('4.1 Network size and usage'!AJ8/'Historical population and GDP'!$M5=0,NA(),'4.1 Network size and usage'!AJ8/'Historical population and GDP'!$M5)</f>
        <v>#N/A</v>
      </c>
      <c r="AK8" s="54" t="e">
        <f>IF('4.1 Network size and usage'!AK8/'Historical population and GDP'!$M5=0,NA(),'4.1 Network size and usage'!AK8/'Historical population and GDP'!$M5)</f>
        <v>#N/A</v>
      </c>
      <c r="AL8" s="54" t="e">
        <f>IF('4.1 Network size and usage'!AL8/'Historical population and GDP'!$M5=0,NA(),'4.1 Network size and usage'!AL8/'Historical population and GDP'!$M5)</f>
        <v>#N/A</v>
      </c>
      <c r="AM8" s="54" t="e">
        <f>IF('4.1 Network size and usage'!AM8/'Historical population and GDP'!$M5=0,NA(),'4.1 Network size and usage'!AM8/'Historical population and GDP'!$M5)</f>
        <v>#N/A</v>
      </c>
      <c r="AN8" s="54" t="e">
        <f>IF('4.1 Network size and usage'!AN8/'Historical population and GDP'!$M5=0,NA(),'4.1 Network size and usage'!AN8/'Historical population and GDP'!$M5)</f>
        <v>#N/A</v>
      </c>
      <c r="AO8" s="54" t="e">
        <f>IF('4.1 Network size and usage'!AO8/'Historical population and GDP'!$M5=0,NA(),'4.1 Network size and usage'!AO8/'Historical population and GDP'!$M5)</f>
        <v>#N/A</v>
      </c>
      <c r="AP8" s="54" t="e">
        <f>IF('4.1 Network size and usage'!AP8/'Historical population and GDP'!$M5=0,NA(),'4.1 Network size and usage'!AP8/'Historical population and GDP'!$M5)</f>
        <v>#N/A</v>
      </c>
      <c r="AQ8" s="54" t="e">
        <f>IF('4.1 Network size and usage'!AQ8/'Historical population and GDP'!$M5=0,NA(),'4.1 Network size and usage'!AQ8/'Historical population and GDP'!$M5)</f>
        <v>#N/A</v>
      </c>
      <c r="AR8" s="54" t="e">
        <f>IF('4.1 Network size and usage'!AR8/'Historical population and GDP'!$M5=0,NA(),'4.1 Network size and usage'!AR8/'Historical population and GDP'!$M5)</f>
        <v>#N/A</v>
      </c>
      <c r="AS8" s="54" t="e">
        <f>IF('4.1 Network size and usage'!AS8/'Historical population and GDP'!$M5=0,NA(),'4.1 Network size and usage'!AS8/'Historical population and GDP'!$M5)</f>
        <v>#N/A</v>
      </c>
      <c r="AT8" s="54" t="e">
        <f>IF('4.1 Network size and usage'!AT8/'Historical population and GDP'!$M5=0,NA(),'4.1 Network size and usage'!AT8/'Historical population and GDP'!$M5)</f>
        <v>#N/A</v>
      </c>
      <c r="AU8" s="54" t="e">
        <f>IF('4.1 Network size and usage'!AU8/'Historical population and GDP'!$M5=0,NA(),'4.1 Network size and usage'!AU8/'Historical population and GDP'!$M5)</f>
        <v>#N/A</v>
      </c>
      <c r="AV8" s="54" t="e">
        <f>IF('4.1 Network size and usage'!AV8/'Historical population and GDP'!$M5=0,NA(),'4.1 Network size and usage'!AV8/'Historical population and GDP'!$M5)</f>
        <v>#N/A</v>
      </c>
      <c r="AY8" s="3"/>
      <c r="AZ8" s="12"/>
    </row>
    <row r="9" spans="1:52">
      <c r="A9" s="4">
        <f t="shared" ref="A9:A72" si="0">A8+1</f>
        <v>1871</v>
      </c>
      <c r="B9" s="54" t="e">
        <f>IF('4.1 Network size and usage'!B9/'Historical population and GDP'!$M6=0,NA(),'4.1 Network size and usage'!B9/'Historical population and GDP'!$M6)</f>
        <v>#N/A</v>
      </c>
      <c r="C9" s="54" t="e">
        <f>IF('4.1 Network size and usage'!C9/'Historical population and GDP'!$M6=0,NA(),'4.1 Network size and usage'!C9/'Historical population and GDP'!$M6)</f>
        <v>#N/A</v>
      </c>
      <c r="D9" s="54" t="e">
        <f>IF('4.1 Network size and usage'!D9/'Historical population and GDP'!$M6=0,NA(),'4.1 Network size and usage'!D9/'Historical population and GDP'!$M6)</f>
        <v>#N/A</v>
      </c>
      <c r="E9" s="54" t="e">
        <f>IF('4.1 Network size and usage'!E9/'Historical population and GDP'!$M6=0,NA(),'4.1 Network size and usage'!E9/'Historical population and GDP'!$M6)</f>
        <v>#N/A</v>
      </c>
      <c r="F9" s="54" t="e">
        <f>IF('4.1 Network size and usage'!F9/'Historical population and GDP'!$M6=0,NA(),'4.1 Network size and usage'!F9/'Historical population and GDP'!$M6)</f>
        <v>#N/A</v>
      </c>
      <c r="G9" s="54" t="e">
        <f>IF('4.1 Network size and usage'!G9/'Historical population and GDP'!$M6=0,NA(),'4.1 Network size and usage'!G9/'Historical population and GDP'!$M6)</f>
        <v>#N/A</v>
      </c>
      <c r="H9" s="54" t="e">
        <f>IF('4.1 Network size and usage'!H9/'Historical population and GDP'!$M6=0,NA(),'4.1 Network size and usage'!H9/'Historical population and GDP'!$M6)</f>
        <v>#N/A</v>
      </c>
      <c r="I9" s="54" t="e">
        <f>IF('4.1 Network size and usage'!I9/'Historical population and GDP'!$M6=0,NA(),'4.1 Network size and usage'!I9/'Historical population and GDP'!$M6)</f>
        <v>#N/A</v>
      </c>
      <c r="J9" s="54" t="e">
        <f>IF('4.1 Network size and usage'!J9/'Historical population and GDP'!$M6=0,NA(),'4.1 Network size and usage'!J9/'Historical population and GDP'!$M6)</f>
        <v>#N/A</v>
      </c>
      <c r="K9" s="54" t="e">
        <f>IF('4.1 Network size and usage'!K9/'Historical population and GDP'!$M6=0,NA(),'4.1 Network size and usage'!K9/'Historical population and GDP'!$M6)</f>
        <v>#N/A</v>
      </c>
      <c r="L9" s="54">
        <f>IF('4.1 Network size and usage'!L9/'Historical population and GDP'!$M6=0,NA(),'4.1 Network size and usage'!L9/'Historical population and GDP'!$M6)</f>
        <v>4.513368419915257E-2</v>
      </c>
      <c r="M9" s="54" t="e">
        <f>IF('4.1 Network size and usage'!M9/'Historical population and GDP'!$M6=0,NA(),'4.1 Network size and usage'!M9/'Historical population and GDP'!$M6)</f>
        <v>#N/A</v>
      </c>
      <c r="N9" s="54" t="e">
        <f>IF('4.1 Network size and usage'!N9/'Historical population and GDP'!$M6=0,NA(),'4.1 Network size and usage'!N9/'Historical population and GDP'!$M6)</f>
        <v>#N/A</v>
      </c>
      <c r="O9" s="54" t="e">
        <f>IF('4.1 Network size and usage'!O9/'Historical population and GDP'!$M6=0,NA(),'4.1 Network size and usage'!O9/'Historical population and GDP'!$M6)</f>
        <v>#N/A</v>
      </c>
      <c r="P9" s="54" t="e">
        <f>IF('4.1 Network size and usage'!P9/'Historical population and GDP'!$M6=0,NA(),'4.1 Network size and usage'!P9/'Historical population and GDP'!$M6)</f>
        <v>#N/A</v>
      </c>
      <c r="Q9" s="54" t="e">
        <f>IF('4.1 Network size and usage'!Q9/'Historical population and GDP'!$M6=0,NA(),'4.1 Network size and usage'!Q9/'Historical population and GDP'!$M6)</f>
        <v>#N/A</v>
      </c>
      <c r="R9" s="54" t="e">
        <f>IF('4.1 Network size and usage'!R9/'Historical population and GDP'!$M6=0,NA(),'4.1 Network size and usage'!R9/'Historical population and GDP'!$M6)</f>
        <v>#N/A</v>
      </c>
      <c r="S9" s="54" t="e">
        <f>IF('4.1 Network size and usage'!S9/'Historical population and GDP'!$M6=0,NA(),'4.1 Network size and usage'!S9/'Historical population and GDP'!$M6)</f>
        <v>#N/A</v>
      </c>
      <c r="T9" s="54">
        <f>IF('4.1 Network size and usage'!T9/'Historical population and GDP'!$M6=0,NA(),'4.1 Network size and usage'!T9/'Historical population and GDP'!$M6)</f>
        <v>1.5427513871710332</v>
      </c>
      <c r="U9" s="54" t="e">
        <f>IF('4.1 Network size and usage'!U9/'Historical population and GDP'!$M6=0,NA(),'4.1 Network size and usage'!U9/'Historical population and GDP'!$M6)</f>
        <v>#N/A</v>
      </c>
      <c r="V9" s="54" t="e">
        <f>IF('4.1 Network size and usage'!V9/'Historical population and GDP'!$M6=0,NA(),'4.1 Network size and usage'!V9/'Historical population and GDP'!$M6)</f>
        <v>#N/A</v>
      </c>
      <c r="W9" s="54" t="e">
        <f>IF('4.1 Network size and usage'!W9/'Historical population and GDP'!$M6=0,NA(),'4.1 Network size and usage'!W9/'Historical population and GDP'!$M6)</f>
        <v>#N/A</v>
      </c>
      <c r="X9" s="54" t="e">
        <f>IF('4.1 Network size and usage'!X9/'Historical population and GDP'!$M6=0,NA(),'4.1 Network size and usage'!X9/'Historical population and GDP'!$M6)</f>
        <v>#N/A</v>
      </c>
      <c r="Y9" s="54" t="e">
        <f>IF('4.1 Network size and usage'!Y9/'Historical population and GDP'!$M6=0,NA(),'4.1 Network size and usage'!Y9/'Historical population and GDP'!$M6)</f>
        <v>#N/A</v>
      </c>
      <c r="Z9" s="54" t="e">
        <f>IF('4.1 Network size and usage'!Z9/'Historical population and GDP'!$M6=0,NA(),'4.1 Network size and usage'!Z9/'Historical population and GDP'!$M6)</f>
        <v>#N/A</v>
      </c>
      <c r="AA9" s="54" t="e">
        <f>IF('4.1 Network size and usage'!AA9/'Historical population and GDP'!$M6=0,NA(),'4.1 Network size and usage'!AA9/'Historical population and GDP'!$M6)</f>
        <v>#N/A</v>
      </c>
      <c r="AB9" s="54" t="e">
        <f>IF('4.1 Network size and usage'!AB9/'Historical population and GDP'!$M6=0,NA(),'4.1 Network size and usage'!AB9/'Historical population and GDP'!$M6)</f>
        <v>#N/A</v>
      </c>
      <c r="AC9" s="54" t="e">
        <f>IF('4.1 Network size and usage'!AC9/'Historical population and GDP'!$M6=0,NA(),'4.1 Network size and usage'!AC9/'Historical population and GDP'!$M6)</f>
        <v>#N/A</v>
      </c>
      <c r="AD9" s="54" t="e">
        <f>IF('4.1 Network size and usage'!AD9/'Historical population and GDP'!$M6=0,NA(),'4.1 Network size and usage'!AD9/'Historical population and GDP'!$M6)</f>
        <v>#N/A</v>
      </c>
      <c r="AE9" s="54" t="e">
        <f>IF('4.1 Network size and usage'!AE9/'Historical population and GDP'!$M6=0,NA(),'4.1 Network size and usage'!AE9/'Historical population and GDP'!$M6)</f>
        <v>#N/A</v>
      </c>
      <c r="AF9" s="54" t="e">
        <f>IF('4.1 Network size and usage'!AF9/'Historical population and GDP'!$M6=0,NA(),'4.1 Network size and usage'!AF9/'Historical population and GDP'!$M6)</f>
        <v>#N/A</v>
      </c>
      <c r="AG9" s="54" t="e">
        <f>IF('4.1 Network size and usage'!AG9/'Historical population and GDP'!$M6=0,NA(),'4.1 Network size and usage'!AG9/'Historical population and GDP'!$M6)</f>
        <v>#N/A</v>
      </c>
      <c r="AH9" s="54" t="e">
        <f>IF('4.1 Network size and usage'!AH9/'Historical population and GDP'!$M6=0,NA(),'4.1 Network size and usage'!AH9/'Historical population and GDP'!$M6)</f>
        <v>#N/A</v>
      </c>
      <c r="AI9" s="54" t="e">
        <f>IF('4.1 Network size and usage'!AI9/'Historical population and GDP'!$M6=0,NA(),'4.1 Network size and usage'!AI9/'Historical population and GDP'!$M6)</f>
        <v>#N/A</v>
      </c>
      <c r="AJ9" s="54" t="e">
        <f>IF('4.1 Network size and usage'!AJ9/'Historical population and GDP'!$M6=0,NA(),'4.1 Network size and usage'!AJ9/'Historical population and GDP'!$M6)</f>
        <v>#N/A</v>
      </c>
      <c r="AK9" s="54" t="e">
        <f>IF('4.1 Network size and usage'!AK9/'Historical population and GDP'!$M6=0,NA(),'4.1 Network size and usage'!AK9/'Historical population and GDP'!$M6)</f>
        <v>#N/A</v>
      </c>
      <c r="AL9" s="54" t="e">
        <f>IF('4.1 Network size and usage'!AL9/'Historical population and GDP'!$M6=0,NA(),'4.1 Network size and usage'!AL9/'Historical population and GDP'!$M6)</f>
        <v>#N/A</v>
      </c>
      <c r="AM9" s="54" t="e">
        <f>IF('4.1 Network size and usage'!AM9/'Historical population and GDP'!$M6=0,NA(),'4.1 Network size and usage'!AM9/'Historical population and GDP'!$M6)</f>
        <v>#N/A</v>
      </c>
      <c r="AN9" s="54" t="e">
        <f>IF('4.1 Network size and usage'!AN9/'Historical population and GDP'!$M6=0,NA(),'4.1 Network size and usage'!AN9/'Historical population and GDP'!$M6)</f>
        <v>#N/A</v>
      </c>
      <c r="AO9" s="54" t="e">
        <f>IF('4.1 Network size and usage'!AO9/'Historical population and GDP'!$M6=0,NA(),'4.1 Network size and usage'!AO9/'Historical population and GDP'!$M6)</f>
        <v>#N/A</v>
      </c>
      <c r="AP9" s="54" t="e">
        <f>IF('4.1 Network size and usage'!AP9/'Historical population and GDP'!$M6=0,NA(),'4.1 Network size and usage'!AP9/'Historical population and GDP'!$M6)</f>
        <v>#N/A</v>
      </c>
      <c r="AQ9" s="54" t="e">
        <f>IF('4.1 Network size and usage'!AQ9/'Historical population and GDP'!$M6=0,NA(),'4.1 Network size and usage'!AQ9/'Historical population and GDP'!$M6)</f>
        <v>#N/A</v>
      </c>
      <c r="AR9" s="54" t="e">
        <f>IF('4.1 Network size and usage'!AR9/'Historical population and GDP'!$M6=0,NA(),'4.1 Network size and usage'!AR9/'Historical population and GDP'!$M6)</f>
        <v>#N/A</v>
      </c>
      <c r="AS9" s="54" t="e">
        <f>IF('4.1 Network size and usage'!AS9/'Historical population and GDP'!$M6=0,NA(),'4.1 Network size and usage'!AS9/'Historical population and GDP'!$M6)</f>
        <v>#N/A</v>
      </c>
      <c r="AT9" s="54" t="e">
        <f>IF('4.1 Network size and usage'!AT9/'Historical population and GDP'!$M6=0,NA(),'4.1 Network size and usage'!AT9/'Historical population and GDP'!$M6)</f>
        <v>#N/A</v>
      </c>
      <c r="AU9" s="54" t="e">
        <f>IF('4.1 Network size and usage'!AU9/'Historical population and GDP'!$M6=0,NA(),'4.1 Network size and usage'!AU9/'Historical population and GDP'!$M6)</f>
        <v>#N/A</v>
      </c>
      <c r="AV9" s="54" t="e">
        <f>IF('4.1 Network size and usage'!AV9/'Historical population and GDP'!$M6=0,NA(),'4.1 Network size and usage'!AV9/'Historical population and GDP'!$M6)</f>
        <v>#N/A</v>
      </c>
      <c r="AY9" s="3"/>
      <c r="AZ9" s="12"/>
    </row>
    <row r="10" spans="1:52">
      <c r="A10" s="4">
        <f t="shared" si="0"/>
        <v>1872</v>
      </c>
      <c r="B10" s="54" t="e">
        <f>IF('4.1 Network size and usage'!B10/'Historical population and GDP'!$M7=0,NA(),'4.1 Network size and usage'!B10/'Historical population and GDP'!$M7)</f>
        <v>#N/A</v>
      </c>
      <c r="C10" s="54" t="e">
        <f>IF('4.1 Network size and usage'!C10/'Historical population and GDP'!$M7=0,NA(),'4.1 Network size and usage'!C10/'Historical population and GDP'!$M7)</f>
        <v>#N/A</v>
      </c>
      <c r="D10" s="54" t="e">
        <f>IF('4.1 Network size and usage'!D10/'Historical population and GDP'!$M7=0,NA(),'4.1 Network size and usage'!D10/'Historical population and GDP'!$M7)</f>
        <v>#N/A</v>
      </c>
      <c r="E10" s="54" t="e">
        <f>IF('4.1 Network size and usage'!E10/'Historical population and GDP'!$M7=0,NA(),'4.1 Network size and usage'!E10/'Historical population and GDP'!$M7)</f>
        <v>#N/A</v>
      </c>
      <c r="F10" s="54" t="e">
        <f>IF('4.1 Network size and usage'!F10/'Historical population and GDP'!$M7=0,NA(),'4.1 Network size and usage'!F10/'Historical population and GDP'!$M7)</f>
        <v>#N/A</v>
      </c>
      <c r="G10" s="54" t="e">
        <f>IF('4.1 Network size and usage'!G10/'Historical population and GDP'!$M7=0,NA(),'4.1 Network size and usage'!G10/'Historical population and GDP'!$M7)</f>
        <v>#N/A</v>
      </c>
      <c r="H10" s="54" t="e">
        <f>IF('4.1 Network size and usage'!H10/'Historical population and GDP'!$M7=0,NA(),'4.1 Network size and usage'!H10/'Historical population and GDP'!$M7)</f>
        <v>#N/A</v>
      </c>
      <c r="I10" s="54" t="e">
        <f>IF('4.1 Network size and usage'!I10/'Historical population and GDP'!$M7=0,NA(),'4.1 Network size and usage'!I10/'Historical population and GDP'!$M7)</f>
        <v>#N/A</v>
      </c>
      <c r="J10" s="54" t="e">
        <f>IF('4.1 Network size and usage'!J10/'Historical population and GDP'!$M7=0,NA(),'4.1 Network size and usage'!J10/'Historical population and GDP'!$M7)</f>
        <v>#N/A</v>
      </c>
      <c r="K10" s="54" t="e">
        <f>IF('4.1 Network size and usage'!K10/'Historical population and GDP'!$M7=0,NA(),'4.1 Network size and usage'!K10/'Historical population and GDP'!$M7)</f>
        <v>#N/A</v>
      </c>
      <c r="L10" s="54">
        <f>IF('4.1 Network size and usage'!L10/'Historical population and GDP'!$M7=0,NA(),'4.1 Network size and usage'!L10/'Historical population and GDP'!$M7)</f>
        <v>4.5912746642175907E-2</v>
      </c>
      <c r="M10" s="54" t="e">
        <f>IF('4.1 Network size and usage'!M10/'Historical population and GDP'!$M7=0,NA(),'4.1 Network size and usage'!M10/'Historical population and GDP'!$M7)</f>
        <v>#N/A</v>
      </c>
      <c r="N10" s="54" t="e">
        <f>IF('4.1 Network size and usage'!N10/'Historical population and GDP'!$M7=0,NA(),'4.1 Network size and usage'!N10/'Historical population and GDP'!$M7)</f>
        <v>#N/A</v>
      </c>
      <c r="O10" s="54" t="e">
        <f>IF('4.1 Network size and usage'!O10/'Historical population and GDP'!$M7=0,NA(),'4.1 Network size and usage'!O10/'Historical population and GDP'!$M7)</f>
        <v>#N/A</v>
      </c>
      <c r="P10" s="54" t="e">
        <f>IF('4.1 Network size and usage'!P10/'Historical population and GDP'!$M7=0,NA(),'4.1 Network size and usage'!P10/'Historical population and GDP'!$M7)</f>
        <v>#N/A</v>
      </c>
      <c r="Q10" s="54" t="e">
        <f>IF('4.1 Network size and usage'!Q10/'Historical population and GDP'!$M7=0,NA(),'4.1 Network size and usage'!Q10/'Historical population and GDP'!$M7)</f>
        <v>#N/A</v>
      </c>
      <c r="R10" s="54" t="e">
        <f>IF('4.1 Network size and usage'!R10/'Historical population and GDP'!$M7=0,NA(),'4.1 Network size and usage'!R10/'Historical population and GDP'!$M7)</f>
        <v>#N/A</v>
      </c>
      <c r="S10" s="54" t="e">
        <f>IF('4.1 Network size and usage'!S10/'Historical population and GDP'!$M7=0,NA(),'4.1 Network size and usage'!S10/'Historical population and GDP'!$M7)</f>
        <v>#N/A</v>
      </c>
      <c r="T10" s="54">
        <f>IF('4.1 Network size and usage'!T10/'Historical population and GDP'!$M7=0,NA(),'4.1 Network size and usage'!T10/'Historical population and GDP'!$M7)</f>
        <v>1.4126998966823354</v>
      </c>
      <c r="U10" s="54" t="e">
        <f>IF('4.1 Network size and usage'!U10/'Historical population and GDP'!$M7=0,NA(),'4.1 Network size and usage'!U10/'Historical population and GDP'!$M7)</f>
        <v>#N/A</v>
      </c>
      <c r="V10" s="54" t="e">
        <f>IF('4.1 Network size and usage'!V10/'Historical population and GDP'!$M7=0,NA(),'4.1 Network size and usage'!V10/'Historical population and GDP'!$M7)</f>
        <v>#N/A</v>
      </c>
      <c r="W10" s="54" t="e">
        <f>IF('4.1 Network size and usage'!W10/'Historical population and GDP'!$M7=0,NA(),'4.1 Network size and usage'!W10/'Historical population and GDP'!$M7)</f>
        <v>#N/A</v>
      </c>
      <c r="X10" s="54" t="e">
        <f>IF('4.1 Network size and usage'!X10/'Historical population and GDP'!$M7=0,NA(),'4.1 Network size and usage'!X10/'Historical population and GDP'!$M7)</f>
        <v>#N/A</v>
      </c>
      <c r="Y10" s="54" t="e">
        <f>IF('4.1 Network size and usage'!Y10/'Historical population and GDP'!$M7=0,NA(),'4.1 Network size and usage'!Y10/'Historical population and GDP'!$M7)</f>
        <v>#N/A</v>
      </c>
      <c r="Z10" s="54" t="e">
        <f>IF('4.1 Network size and usage'!Z10/'Historical population and GDP'!$M7=0,NA(),'4.1 Network size and usage'!Z10/'Historical population and GDP'!$M7)</f>
        <v>#N/A</v>
      </c>
      <c r="AA10" s="54" t="e">
        <f>IF('4.1 Network size and usage'!AA10/'Historical population and GDP'!$M7=0,NA(),'4.1 Network size and usage'!AA10/'Historical population and GDP'!$M7)</f>
        <v>#N/A</v>
      </c>
      <c r="AB10" s="54" t="e">
        <f>IF('4.1 Network size and usage'!AB10/'Historical population and GDP'!$M7=0,NA(),'4.1 Network size and usage'!AB10/'Historical population and GDP'!$M7)</f>
        <v>#N/A</v>
      </c>
      <c r="AC10" s="54" t="e">
        <f>IF('4.1 Network size and usage'!AC10/'Historical population and GDP'!$M7=0,NA(),'4.1 Network size and usage'!AC10/'Historical population and GDP'!$M7)</f>
        <v>#N/A</v>
      </c>
      <c r="AD10" s="54" t="e">
        <f>IF('4.1 Network size and usage'!AD10/'Historical population and GDP'!$M7=0,NA(),'4.1 Network size and usage'!AD10/'Historical population and GDP'!$M7)</f>
        <v>#N/A</v>
      </c>
      <c r="AE10" s="54" t="e">
        <f>IF('4.1 Network size and usage'!AE10/'Historical population and GDP'!$M7=0,NA(),'4.1 Network size and usage'!AE10/'Historical population and GDP'!$M7)</f>
        <v>#N/A</v>
      </c>
      <c r="AF10" s="54" t="e">
        <f>IF('4.1 Network size and usage'!AF10/'Historical population and GDP'!$M7=0,NA(),'4.1 Network size and usage'!AF10/'Historical population and GDP'!$M7)</f>
        <v>#N/A</v>
      </c>
      <c r="AG10" s="54" t="e">
        <f>IF('4.1 Network size and usage'!AG10/'Historical population and GDP'!$M7=0,NA(),'4.1 Network size and usage'!AG10/'Historical population and GDP'!$M7)</f>
        <v>#N/A</v>
      </c>
      <c r="AH10" s="54" t="e">
        <f>IF('4.1 Network size and usage'!AH10/'Historical population and GDP'!$M7=0,NA(),'4.1 Network size and usage'!AH10/'Historical population and GDP'!$M7)</f>
        <v>#N/A</v>
      </c>
      <c r="AI10" s="54" t="e">
        <f>IF('4.1 Network size and usage'!AI10/'Historical population and GDP'!$M7=0,NA(),'4.1 Network size and usage'!AI10/'Historical population and GDP'!$M7)</f>
        <v>#N/A</v>
      </c>
      <c r="AJ10" s="54" t="e">
        <f>IF('4.1 Network size and usage'!AJ10/'Historical population and GDP'!$M7=0,NA(),'4.1 Network size and usage'!AJ10/'Historical population and GDP'!$M7)</f>
        <v>#N/A</v>
      </c>
      <c r="AK10" s="54" t="e">
        <f>IF('4.1 Network size and usage'!AK10/'Historical population and GDP'!$M7=0,NA(),'4.1 Network size and usage'!AK10/'Historical population and GDP'!$M7)</f>
        <v>#N/A</v>
      </c>
      <c r="AL10" s="54" t="e">
        <f>IF('4.1 Network size and usage'!AL10/'Historical population and GDP'!$M7=0,NA(),'4.1 Network size and usage'!AL10/'Historical population and GDP'!$M7)</f>
        <v>#N/A</v>
      </c>
      <c r="AM10" s="54" t="e">
        <f>IF('4.1 Network size and usage'!AM10/'Historical population and GDP'!$M7=0,NA(),'4.1 Network size and usage'!AM10/'Historical population and GDP'!$M7)</f>
        <v>#N/A</v>
      </c>
      <c r="AN10" s="54" t="e">
        <f>IF('4.1 Network size and usage'!AN10/'Historical population and GDP'!$M7=0,NA(),'4.1 Network size and usage'!AN10/'Historical population and GDP'!$M7)</f>
        <v>#N/A</v>
      </c>
      <c r="AO10" s="54" t="e">
        <f>IF('4.1 Network size and usage'!AO10/'Historical population and GDP'!$M7=0,NA(),'4.1 Network size and usage'!AO10/'Historical population and GDP'!$M7)</f>
        <v>#N/A</v>
      </c>
      <c r="AP10" s="54" t="e">
        <f>IF('4.1 Network size and usage'!AP10/'Historical population and GDP'!$M7=0,NA(),'4.1 Network size and usage'!AP10/'Historical population and GDP'!$M7)</f>
        <v>#N/A</v>
      </c>
      <c r="AQ10" s="54" t="e">
        <f>IF('4.1 Network size and usage'!AQ10/'Historical population and GDP'!$M7=0,NA(),'4.1 Network size and usage'!AQ10/'Historical population and GDP'!$M7)</f>
        <v>#N/A</v>
      </c>
      <c r="AR10" s="54" t="e">
        <f>IF('4.1 Network size and usage'!AR10/'Historical population and GDP'!$M7=0,NA(),'4.1 Network size and usage'!AR10/'Historical population and GDP'!$M7)</f>
        <v>#N/A</v>
      </c>
      <c r="AS10" s="54" t="e">
        <f>IF('4.1 Network size and usage'!AS10/'Historical population and GDP'!$M7=0,NA(),'4.1 Network size and usage'!AS10/'Historical population and GDP'!$M7)</f>
        <v>#N/A</v>
      </c>
      <c r="AT10" s="54" t="e">
        <f>IF('4.1 Network size and usage'!AT10/'Historical population and GDP'!$M7=0,NA(),'4.1 Network size and usage'!AT10/'Historical population and GDP'!$M7)</f>
        <v>#N/A</v>
      </c>
      <c r="AU10" s="54" t="e">
        <f>IF('4.1 Network size and usage'!AU10/'Historical population and GDP'!$M7=0,NA(),'4.1 Network size and usage'!AU10/'Historical population and GDP'!$M7)</f>
        <v>#N/A</v>
      </c>
      <c r="AV10" s="54" t="e">
        <f>IF('4.1 Network size and usage'!AV10/'Historical population and GDP'!$M7=0,NA(),'4.1 Network size and usage'!AV10/'Historical population and GDP'!$M7)</f>
        <v>#N/A</v>
      </c>
      <c r="AY10" s="3"/>
      <c r="AZ10" s="12"/>
    </row>
    <row r="11" spans="1:52">
      <c r="A11" s="4">
        <f t="shared" si="0"/>
        <v>1873</v>
      </c>
      <c r="B11" s="54" t="e">
        <f>IF('4.1 Network size and usage'!B11/'Historical population and GDP'!$M8=0,NA(),'4.1 Network size and usage'!B11/'Historical population and GDP'!$M8)</f>
        <v>#N/A</v>
      </c>
      <c r="C11" s="54" t="e">
        <f>IF('4.1 Network size and usage'!C11/'Historical population and GDP'!$M8=0,NA(),'4.1 Network size and usage'!C11/'Historical population and GDP'!$M8)</f>
        <v>#N/A</v>
      </c>
      <c r="D11" s="54" t="e">
        <f>IF('4.1 Network size and usage'!D11/'Historical population and GDP'!$M8=0,NA(),'4.1 Network size and usage'!D11/'Historical population and GDP'!$M8)</f>
        <v>#N/A</v>
      </c>
      <c r="E11" s="54" t="e">
        <f>IF('4.1 Network size and usage'!E11/'Historical population and GDP'!$M8=0,NA(),'4.1 Network size and usage'!E11/'Historical population and GDP'!$M8)</f>
        <v>#N/A</v>
      </c>
      <c r="F11" s="54" t="e">
        <f>IF('4.1 Network size and usage'!F11/'Historical population and GDP'!$M8=0,NA(),'4.1 Network size and usage'!F11/'Historical population and GDP'!$M8)</f>
        <v>#N/A</v>
      </c>
      <c r="G11" s="54" t="e">
        <f>IF('4.1 Network size and usage'!G11/'Historical population and GDP'!$M8=0,NA(),'4.1 Network size and usage'!G11/'Historical population and GDP'!$M8)</f>
        <v>#N/A</v>
      </c>
      <c r="H11" s="54" t="e">
        <f>IF('4.1 Network size and usage'!H11/'Historical population and GDP'!$M8=0,NA(),'4.1 Network size and usage'!H11/'Historical population and GDP'!$M8)</f>
        <v>#N/A</v>
      </c>
      <c r="I11" s="54" t="e">
        <f>IF('4.1 Network size and usage'!I11/'Historical population and GDP'!$M8=0,NA(),'4.1 Network size and usage'!I11/'Historical population and GDP'!$M8)</f>
        <v>#N/A</v>
      </c>
      <c r="J11" s="54" t="e">
        <f>IF('4.1 Network size and usage'!J11/'Historical population and GDP'!$M8=0,NA(),'4.1 Network size and usage'!J11/'Historical population and GDP'!$M8)</f>
        <v>#N/A</v>
      </c>
      <c r="K11" s="54" t="e">
        <f>IF('4.1 Network size and usage'!K11/'Historical population and GDP'!$M8=0,NA(),'4.1 Network size and usage'!K11/'Historical population and GDP'!$M8)</f>
        <v>#N/A</v>
      </c>
      <c r="L11" s="54">
        <f>IF('4.1 Network size and usage'!L11/'Historical population and GDP'!$M8=0,NA(),'4.1 Network size and usage'!L11/'Historical population and GDP'!$M8)</f>
        <v>4.3401280159185096E-2</v>
      </c>
      <c r="M11" s="54" t="e">
        <f>IF('4.1 Network size and usage'!M11/'Historical population and GDP'!$M8=0,NA(),'4.1 Network size and usage'!M11/'Historical population and GDP'!$M8)</f>
        <v>#N/A</v>
      </c>
      <c r="N11" s="54" t="e">
        <f>IF('4.1 Network size and usage'!N11/'Historical population and GDP'!$M8=0,NA(),'4.1 Network size and usage'!N11/'Historical population and GDP'!$M8)</f>
        <v>#N/A</v>
      </c>
      <c r="O11" s="54" t="e">
        <f>IF('4.1 Network size and usage'!O11/'Historical population and GDP'!$M8=0,NA(),'4.1 Network size and usage'!O11/'Historical population and GDP'!$M8)</f>
        <v>#N/A</v>
      </c>
      <c r="P11" s="54" t="e">
        <f>IF('4.1 Network size and usage'!P11/'Historical population and GDP'!$M8=0,NA(),'4.1 Network size and usage'!P11/'Historical population and GDP'!$M8)</f>
        <v>#N/A</v>
      </c>
      <c r="Q11" s="54" t="e">
        <f>IF('4.1 Network size and usage'!Q11/'Historical population and GDP'!$M8=0,NA(),'4.1 Network size and usage'!Q11/'Historical population and GDP'!$M8)</f>
        <v>#N/A</v>
      </c>
      <c r="R11" s="54" t="e">
        <f>IF('4.1 Network size and usage'!R11/'Historical population and GDP'!$M8=0,NA(),'4.1 Network size and usage'!R11/'Historical population and GDP'!$M8)</f>
        <v>#N/A</v>
      </c>
      <c r="S11" s="54" t="e">
        <f>IF('4.1 Network size and usage'!S11/'Historical population and GDP'!$M8=0,NA(),'4.1 Network size and usage'!S11/'Historical population and GDP'!$M8)</f>
        <v>#N/A</v>
      </c>
      <c r="T11" s="54">
        <f>IF('4.1 Network size and usage'!T11/'Historical population and GDP'!$M8=0,NA(),'4.1 Network size and usage'!T11/'Historical population and GDP'!$M8)</f>
        <v>1.4570429767726425</v>
      </c>
      <c r="U11" s="54" t="e">
        <f>IF('4.1 Network size and usage'!U11/'Historical population and GDP'!$M8=0,NA(),'4.1 Network size and usage'!U11/'Historical population and GDP'!$M8)</f>
        <v>#N/A</v>
      </c>
      <c r="V11" s="54" t="e">
        <f>IF('4.1 Network size and usage'!V11/'Historical population and GDP'!$M8=0,NA(),'4.1 Network size and usage'!V11/'Historical population and GDP'!$M8)</f>
        <v>#N/A</v>
      </c>
      <c r="W11" s="54" t="e">
        <f>IF('4.1 Network size and usage'!W11/'Historical population and GDP'!$M8=0,NA(),'4.1 Network size and usage'!W11/'Historical population and GDP'!$M8)</f>
        <v>#N/A</v>
      </c>
      <c r="X11" s="54" t="e">
        <f>IF('4.1 Network size and usage'!X11/'Historical population and GDP'!$M8=0,NA(),'4.1 Network size and usage'!X11/'Historical population and GDP'!$M8)</f>
        <v>#N/A</v>
      </c>
      <c r="Y11" s="54" t="e">
        <f>IF('4.1 Network size and usage'!Y11/'Historical population and GDP'!$M8=0,NA(),'4.1 Network size and usage'!Y11/'Historical population and GDP'!$M8)</f>
        <v>#N/A</v>
      </c>
      <c r="Z11" s="54" t="e">
        <f>IF('4.1 Network size and usage'!Z11/'Historical population and GDP'!$M8=0,NA(),'4.1 Network size and usage'!Z11/'Historical population and GDP'!$M8)</f>
        <v>#N/A</v>
      </c>
      <c r="AA11" s="54" t="e">
        <f>IF('4.1 Network size and usage'!AA11/'Historical population and GDP'!$M8=0,NA(),'4.1 Network size and usage'!AA11/'Historical population and GDP'!$M8)</f>
        <v>#N/A</v>
      </c>
      <c r="AB11" s="54" t="e">
        <f>IF('4.1 Network size and usage'!AB11/'Historical population and GDP'!$M8=0,NA(),'4.1 Network size and usage'!AB11/'Historical population and GDP'!$M8)</f>
        <v>#N/A</v>
      </c>
      <c r="AC11" s="54" t="e">
        <f>IF('4.1 Network size and usage'!AC11/'Historical population and GDP'!$M8=0,NA(),'4.1 Network size and usage'!AC11/'Historical population and GDP'!$M8)</f>
        <v>#N/A</v>
      </c>
      <c r="AD11" s="54" t="e">
        <f>IF('4.1 Network size and usage'!AD11/'Historical population and GDP'!$M8=0,NA(),'4.1 Network size and usage'!AD11/'Historical population and GDP'!$M8)</f>
        <v>#N/A</v>
      </c>
      <c r="AE11" s="54" t="e">
        <f>IF('4.1 Network size and usage'!AE11/'Historical population and GDP'!$M8=0,NA(),'4.1 Network size and usage'!AE11/'Historical population and GDP'!$M8)</f>
        <v>#N/A</v>
      </c>
      <c r="AF11" s="54" t="e">
        <f>IF('4.1 Network size and usage'!AF11/'Historical population and GDP'!$M8=0,NA(),'4.1 Network size and usage'!AF11/'Historical population and GDP'!$M8)</f>
        <v>#N/A</v>
      </c>
      <c r="AG11" s="54" t="e">
        <f>IF('4.1 Network size and usage'!AG11/'Historical population and GDP'!$M8=0,NA(),'4.1 Network size and usage'!AG11/'Historical population and GDP'!$M8)</f>
        <v>#N/A</v>
      </c>
      <c r="AH11" s="54" t="e">
        <f>IF('4.1 Network size and usage'!AH11/'Historical population and GDP'!$M8=0,NA(),'4.1 Network size and usage'!AH11/'Historical population and GDP'!$M8)</f>
        <v>#N/A</v>
      </c>
      <c r="AI11" s="54" t="e">
        <f>IF('4.1 Network size and usage'!AI11/'Historical population and GDP'!$M8=0,NA(),'4.1 Network size and usage'!AI11/'Historical population and GDP'!$M8)</f>
        <v>#N/A</v>
      </c>
      <c r="AJ11" s="54" t="e">
        <f>IF('4.1 Network size and usage'!AJ11/'Historical population and GDP'!$M8=0,NA(),'4.1 Network size and usage'!AJ11/'Historical population and GDP'!$M8)</f>
        <v>#N/A</v>
      </c>
      <c r="AK11" s="54" t="e">
        <f>IF('4.1 Network size and usage'!AK11/'Historical population and GDP'!$M8=0,NA(),'4.1 Network size and usage'!AK11/'Historical population and GDP'!$M8)</f>
        <v>#N/A</v>
      </c>
      <c r="AL11" s="54" t="e">
        <f>IF('4.1 Network size and usage'!AL11/'Historical population and GDP'!$M8=0,NA(),'4.1 Network size and usage'!AL11/'Historical population and GDP'!$M8)</f>
        <v>#N/A</v>
      </c>
      <c r="AM11" s="54" t="e">
        <f>IF('4.1 Network size and usage'!AM11/'Historical population and GDP'!$M8=0,NA(),'4.1 Network size and usage'!AM11/'Historical population and GDP'!$M8)</f>
        <v>#N/A</v>
      </c>
      <c r="AN11" s="54" t="e">
        <f>IF('4.1 Network size and usage'!AN11/'Historical population and GDP'!$M8=0,NA(),'4.1 Network size and usage'!AN11/'Historical population and GDP'!$M8)</f>
        <v>#N/A</v>
      </c>
      <c r="AO11" s="54" t="e">
        <f>IF('4.1 Network size and usage'!AO11/'Historical population and GDP'!$M8=0,NA(),'4.1 Network size and usage'!AO11/'Historical population and GDP'!$M8)</f>
        <v>#N/A</v>
      </c>
      <c r="AP11" s="54" t="e">
        <f>IF('4.1 Network size and usage'!AP11/'Historical population and GDP'!$M8=0,NA(),'4.1 Network size and usage'!AP11/'Historical population and GDP'!$M8)</f>
        <v>#N/A</v>
      </c>
      <c r="AQ11" s="54" t="e">
        <f>IF('4.1 Network size and usage'!AQ11/'Historical population and GDP'!$M8=0,NA(),'4.1 Network size and usage'!AQ11/'Historical population and GDP'!$M8)</f>
        <v>#N/A</v>
      </c>
      <c r="AR11" s="54" t="e">
        <f>IF('4.1 Network size and usage'!AR11/'Historical population and GDP'!$M8=0,NA(),'4.1 Network size and usage'!AR11/'Historical population and GDP'!$M8)</f>
        <v>#N/A</v>
      </c>
      <c r="AS11" s="54" t="e">
        <f>IF('4.1 Network size and usage'!AS11/'Historical population and GDP'!$M8=0,NA(),'4.1 Network size and usage'!AS11/'Historical population and GDP'!$M8)</f>
        <v>#N/A</v>
      </c>
      <c r="AT11" s="54" t="e">
        <f>IF('4.1 Network size and usage'!AT11/'Historical population and GDP'!$M8=0,NA(),'4.1 Network size and usage'!AT11/'Historical population and GDP'!$M8)</f>
        <v>#N/A</v>
      </c>
      <c r="AU11" s="54" t="e">
        <f>IF('4.1 Network size and usage'!AU11/'Historical population and GDP'!$M8=0,NA(),'4.1 Network size and usage'!AU11/'Historical population and GDP'!$M8)</f>
        <v>#N/A</v>
      </c>
      <c r="AV11" s="54" t="e">
        <f>IF('4.1 Network size and usage'!AV11/'Historical population and GDP'!$M8=0,NA(),'4.1 Network size and usage'!AV11/'Historical population and GDP'!$M8)</f>
        <v>#N/A</v>
      </c>
      <c r="AY11" s="3"/>
      <c r="AZ11" s="12"/>
    </row>
    <row r="12" spans="1:52">
      <c r="A12" s="4">
        <f t="shared" si="0"/>
        <v>1874</v>
      </c>
      <c r="B12" s="54" t="e">
        <f>IF('4.1 Network size and usage'!B12/'Historical population and GDP'!$M9=0,NA(),'4.1 Network size and usage'!B12/'Historical population and GDP'!$M9)</f>
        <v>#N/A</v>
      </c>
      <c r="C12" s="54" t="e">
        <f>IF('4.1 Network size and usage'!C12/'Historical population and GDP'!$M9=0,NA(),'4.1 Network size and usage'!C12/'Historical population and GDP'!$M9)</f>
        <v>#N/A</v>
      </c>
      <c r="D12" s="54" t="e">
        <f>IF('4.1 Network size and usage'!D12/'Historical population and GDP'!$M9=0,NA(),'4.1 Network size and usage'!D12/'Historical population and GDP'!$M9)</f>
        <v>#N/A</v>
      </c>
      <c r="E12" s="54" t="e">
        <f>IF('4.1 Network size and usage'!E12/'Historical population and GDP'!$M9=0,NA(),'4.1 Network size and usage'!E12/'Historical population and GDP'!$M9)</f>
        <v>#N/A</v>
      </c>
      <c r="F12" s="54" t="e">
        <f>IF('4.1 Network size and usage'!F12/'Historical population and GDP'!$M9=0,NA(),'4.1 Network size and usage'!F12/'Historical population and GDP'!$M9)</f>
        <v>#N/A</v>
      </c>
      <c r="G12" s="54" t="e">
        <f>IF('4.1 Network size and usage'!G12/'Historical population and GDP'!$M9=0,NA(),'4.1 Network size and usage'!G12/'Historical population and GDP'!$M9)</f>
        <v>#N/A</v>
      </c>
      <c r="H12" s="54" t="e">
        <f>IF('4.1 Network size and usage'!H12/'Historical population and GDP'!$M9=0,NA(),'4.1 Network size and usage'!H12/'Historical population and GDP'!$M9)</f>
        <v>#N/A</v>
      </c>
      <c r="I12" s="54" t="e">
        <f>IF('4.1 Network size and usage'!I12/'Historical population and GDP'!$M9=0,NA(),'4.1 Network size and usage'!I12/'Historical population and GDP'!$M9)</f>
        <v>#N/A</v>
      </c>
      <c r="J12" s="54" t="e">
        <f>IF('4.1 Network size and usage'!J12/'Historical population and GDP'!$M9=0,NA(),'4.1 Network size and usage'!J12/'Historical population and GDP'!$M9)</f>
        <v>#N/A</v>
      </c>
      <c r="K12" s="54" t="e">
        <f>IF('4.1 Network size and usage'!K12/'Historical population and GDP'!$M9=0,NA(),'4.1 Network size and usage'!K12/'Historical population and GDP'!$M9)</f>
        <v>#N/A</v>
      </c>
      <c r="L12" s="54">
        <f>IF('4.1 Network size and usage'!L12/'Historical population and GDP'!$M9=0,NA(),'4.1 Network size and usage'!L12/'Historical population and GDP'!$M9)</f>
        <v>4.3964933148265418E-2</v>
      </c>
      <c r="M12" s="54" t="e">
        <f>IF('4.1 Network size and usage'!M12/'Historical population and GDP'!$M9=0,NA(),'4.1 Network size and usage'!M12/'Historical population and GDP'!$M9)</f>
        <v>#N/A</v>
      </c>
      <c r="N12" s="54" t="e">
        <f>IF('4.1 Network size and usage'!N12/'Historical population and GDP'!$M9=0,NA(),'4.1 Network size and usage'!N12/'Historical population and GDP'!$M9)</f>
        <v>#N/A</v>
      </c>
      <c r="O12" s="54" t="e">
        <f>IF('4.1 Network size and usage'!O12/'Historical population and GDP'!$M9=0,NA(),'4.1 Network size and usage'!O12/'Historical population and GDP'!$M9)</f>
        <v>#N/A</v>
      </c>
      <c r="P12" s="54" t="e">
        <f>IF('4.1 Network size and usage'!P12/'Historical population and GDP'!$M9=0,NA(),'4.1 Network size and usage'!P12/'Historical population and GDP'!$M9)</f>
        <v>#N/A</v>
      </c>
      <c r="Q12" s="54" t="e">
        <f>IF('4.1 Network size and usage'!Q12/'Historical population and GDP'!$M9=0,NA(),'4.1 Network size and usage'!Q12/'Historical population and GDP'!$M9)</f>
        <v>#N/A</v>
      </c>
      <c r="R12" s="54" t="e">
        <f>IF('4.1 Network size and usage'!R12/'Historical population and GDP'!$M9=0,NA(),'4.1 Network size and usage'!R12/'Historical population and GDP'!$M9)</f>
        <v>#N/A</v>
      </c>
      <c r="S12" s="54" t="e">
        <f>IF('4.1 Network size and usage'!S12/'Historical population and GDP'!$M9=0,NA(),'4.1 Network size and usage'!S12/'Historical population and GDP'!$M9)</f>
        <v>#N/A</v>
      </c>
      <c r="T12" s="54">
        <f>IF('4.1 Network size and usage'!T12/'Historical population and GDP'!$M9=0,NA(),'4.1 Network size and usage'!T12/'Historical population and GDP'!$M9)</f>
        <v>1.3527671737927822</v>
      </c>
      <c r="U12" s="54" t="e">
        <f>IF('4.1 Network size and usage'!U12/'Historical population and GDP'!$M9=0,NA(),'4.1 Network size and usage'!U12/'Historical population and GDP'!$M9)</f>
        <v>#N/A</v>
      </c>
      <c r="V12" s="54" t="e">
        <f>IF('4.1 Network size and usage'!V12/'Historical population and GDP'!$M9=0,NA(),'4.1 Network size and usage'!V12/'Historical population and GDP'!$M9)</f>
        <v>#N/A</v>
      </c>
      <c r="W12" s="54" t="e">
        <f>IF('4.1 Network size and usage'!W12/'Historical population and GDP'!$M9=0,NA(),'4.1 Network size and usage'!W12/'Historical population and GDP'!$M9)</f>
        <v>#N/A</v>
      </c>
      <c r="X12" s="54" t="e">
        <f>IF('4.1 Network size and usage'!X12/'Historical population and GDP'!$M9=0,NA(),'4.1 Network size and usage'!X12/'Historical population and GDP'!$M9)</f>
        <v>#N/A</v>
      </c>
      <c r="Y12" s="54" t="e">
        <f>IF('4.1 Network size and usage'!Y12/'Historical population and GDP'!$M9=0,NA(),'4.1 Network size and usage'!Y12/'Historical population and GDP'!$M9)</f>
        <v>#N/A</v>
      </c>
      <c r="Z12" s="54" t="e">
        <f>IF('4.1 Network size and usage'!Z12/'Historical population and GDP'!$M9=0,NA(),'4.1 Network size and usage'!Z12/'Historical population and GDP'!$M9)</f>
        <v>#N/A</v>
      </c>
      <c r="AA12" s="54" t="e">
        <f>IF('4.1 Network size and usage'!AA12/'Historical population and GDP'!$M9=0,NA(),'4.1 Network size and usage'!AA12/'Historical population and GDP'!$M9)</f>
        <v>#N/A</v>
      </c>
      <c r="AB12" s="54" t="e">
        <f>IF('4.1 Network size and usage'!AB12/'Historical population and GDP'!$M9=0,NA(),'4.1 Network size and usage'!AB12/'Historical population and GDP'!$M9)</f>
        <v>#N/A</v>
      </c>
      <c r="AC12" s="54" t="e">
        <f>IF('4.1 Network size and usage'!AC12/'Historical population and GDP'!$M9=0,NA(),'4.1 Network size and usage'!AC12/'Historical population and GDP'!$M9)</f>
        <v>#N/A</v>
      </c>
      <c r="AD12" s="54" t="e">
        <f>IF('4.1 Network size and usage'!AD12/'Historical population and GDP'!$M9=0,NA(),'4.1 Network size and usage'!AD12/'Historical population and GDP'!$M9)</f>
        <v>#N/A</v>
      </c>
      <c r="AE12" s="54" t="e">
        <f>IF('4.1 Network size and usage'!AE12/'Historical population and GDP'!$M9=0,NA(),'4.1 Network size and usage'!AE12/'Historical population and GDP'!$M9)</f>
        <v>#N/A</v>
      </c>
      <c r="AF12" s="54" t="e">
        <f>IF('4.1 Network size and usage'!AF12/'Historical population and GDP'!$M9=0,NA(),'4.1 Network size and usage'!AF12/'Historical population and GDP'!$M9)</f>
        <v>#N/A</v>
      </c>
      <c r="AG12" s="54" t="e">
        <f>IF('4.1 Network size and usage'!AG12/'Historical population and GDP'!$M9=0,NA(),'4.1 Network size and usage'!AG12/'Historical population and GDP'!$M9)</f>
        <v>#N/A</v>
      </c>
      <c r="AH12" s="54" t="e">
        <f>IF('4.1 Network size and usage'!AH12/'Historical population and GDP'!$M9=0,NA(),'4.1 Network size and usage'!AH12/'Historical population and GDP'!$M9)</f>
        <v>#N/A</v>
      </c>
      <c r="AI12" s="54" t="e">
        <f>IF('4.1 Network size and usage'!AI12/'Historical population and GDP'!$M9=0,NA(),'4.1 Network size and usage'!AI12/'Historical population and GDP'!$M9)</f>
        <v>#N/A</v>
      </c>
      <c r="AJ12" s="54" t="e">
        <f>IF('4.1 Network size and usage'!AJ12/'Historical population and GDP'!$M9=0,NA(),'4.1 Network size and usage'!AJ12/'Historical population and GDP'!$M9)</f>
        <v>#N/A</v>
      </c>
      <c r="AK12" s="54" t="e">
        <f>IF('4.1 Network size and usage'!AK12/'Historical population and GDP'!$M9=0,NA(),'4.1 Network size and usage'!AK12/'Historical population and GDP'!$M9)</f>
        <v>#N/A</v>
      </c>
      <c r="AL12" s="54" t="e">
        <f>IF('4.1 Network size and usage'!AL12/'Historical population and GDP'!$M9=0,NA(),'4.1 Network size and usage'!AL12/'Historical population and GDP'!$M9)</f>
        <v>#N/A</v>
      </c>
      <c r="AM12" s="54" t="e">
        <f>IF('4.1 Network size and usage'!AM12/'Historical population and GDP'!$M9=0,NA(),'4.1 Network size and usage'!AM12/'Historical population and GDP'!$M9)</f>
        <v>#N/A</v>
      </c>
      <c r="AN12" s="54" t="e">
        <f>IF('4.1 Network size and usage'!AN12/'Historical population and GDP'!$M9=0,NA(),'4.1 Network size and usage'!AN12/'Historical population and GDP'!$M9)</f>
        <v>#N/A</v>
      </c>
      <c r="AO12" s="54" t="e">
        <f>IF('4.1 Network size and usage'!AO12/'Historical population and GDP'!$M9=0,NA(),'4.1 Network size and usage'!AO12/'Historical population and GDP'!$M9)</f>
        <v>#N/A</v>
      </c>
      <c r="AP12" s="54" t="e">
        <f>IF('4.1 Network size and usage'!AP12/'Historical population and GDP'!$M9=0,NA(),'4.1 Network size and usage'!AP12/'Historical population and GDP'!$M9)</f>
        <v>#N/A</v>
      </c>
      <c r="AQ12" s="54" t="e">
        <f>IF('4.1 Network size and usage'!AQ12/'Historical population and GDP'!$M9=0,NA(),'4.1 Network size and usage'!AQ12/'Historical population and GDP'!$M9)</f>
        <v>#N/A</v>
      </c>
      <c r="AR12" s="54" t="e">
        <f>IF('4.1 Network size and usage'!AR12/'Historical population and GDP'!$M9=0,NA(),'4.1 Network size and usage'!AR12/'Historical population and GDP'!$M9)</f>
        <v>#N/A</v>
      </c>
      <c r="AS12" s="54" t="e">
        <f>IF('4.1 Network size and usage'!AS12/'Historical population and GDP'!$M9=0,NA(),'4.1 Network size and usage'!AS12/'Historical population and GDP'!$M9)</f>
        <v>#N/A</v>
      </c>
      <c r="AT12" s="54" t="e">
        <f>IF('4.1 Network size and usage'!AT12/'Historical population and GDP'!$M9=0,NA(),'4.1 Network size and usage'!AT12/'Historical population and GDP'!$M9)</f>
        <v>#N/A</v>
      </c>
      <c r="AU12" s="54" t="e">
        <f>IF('4.1 Network size and usage'!AU12/'Historical population and GDP'!$M9=0,NA(),'4.1 Network size and usage'!AU12/'Historical population and GDP'!$M9)</f>
        <v>#N/A</v>
      </c>
      <c r="AV12" s="54" t="e">
        <f>IF('4.1 Network size and usage'!AV12/'Historical population and GDP'!$M9=0,NA(),'4.1 Network size and usage'!AV12/'Historical population and GDP'!$M9)</f>
        <v>#N/A</v>
      </c>
      <c r="AY12" s="3"/>
      <c r="AZ12" s="12"/>
    </row>
    <row r="13" spans="1:52">
      <c r="A13" s="4">
        <f t="shared" si="0"/>
        <v>1875</v>
      </c>
      <c r="B13" s="54" t="e">
        <f>IF('4.1 Network size and usage'!B13/'Historical population and GDP'!$M10=0,NA(),'4.1 Network size and usage'!B13/'Historical population and GDP'!$M10)</f>
        <v>#N/A</v>
      </c>
      <c r="C13" s="54" t="e">
        <f>IF('4.1 Network size and usage'!C13/'Historical population and GDP'!$M10=0,NA(),'4.1 Network size and usage'!C13/'Historical population and GDP'!$M10)</f>
        <v>#N/A</v>
      </c>
      <c r="D13" s="54" t="e">
        <f>IF('4.1 Network size and usage'!D13/'Historical population and GDP'!$M10=0,NA(),'4.1 Network size and usage'!D13/'Historical population and GDP'!$M10)</f>
        <v>#N/A</v>
      </c>
      <c r="E13" s="54" t="e">
        <f>IF('4.1 Network size and usage'!E13/'Historical population and GDP'!$M10=0,NA(),'4.1 Network size and usage'!E13/'Historical population and GDP'!$M10)</f>
        <v>#N/A</v>
      </c>
      <c r="F13" s="54" t="e">
        <f>IF('4.1 Network size and usage'!F13/'Historical population and GDP'!$M10=0,NA(),'4.1 Network size and usage'!F13/'Historical population and GDP'!$M10)</f>
        <v>#N/A</v>
      </c>
      <c r="G13" s="54" t="e">
        <f>IF('4.1 Network size and usage'!G13/'Historical population and GDP'!$M10=0,NA(),'4.1 Network size and usage'!G13/'Historical population and GDP'!$M10)</f>
        <v>#N/A</v>
      </c>
      <c r="H13" s="54" t="e">
        <f>IF('4.1 Network size and usage'!H13/'Historical population and GDP'!$M10=0,NA(),'4.1 Network size and usage'!H13/'Historical population and GDP'!$M10)</f>
        <v>#N/A</v>
      </c>
      <c r="I13" s="54" t="e">
        <f>IF('4.1 Network size and usage'!I13/'Historical population and GDP'!$M10=0,NA(),'4.1 Network size and usage'!I13/'Historical population and GDP'!$M10)</f>
        <v>#N/A</v>
      </c>
      <c r="J13" s="54" t="e">
        <f>IF('4.1 Network size and usage'!J13/'Historical population and GDP'!$M10=0,NA(),'4.1 Network size and usage'!J13/'Historical population and GDP'!$M10)</f>
        <v>#N/A</v>
      </c>
      <c r="K13" s="54" t="e">
        <f>IF('4.1 Network size and usage'!K13/'Historical population and GDP'!$M10=0,NA(),'4.1 Network size and usage'!K13/'Historical population and GDP'!$M10)</f>
        <v>#N/A</v>
      </c>
      <c r="L13" s="54">
        <f>IF('4.1 Network size and usage'!L13/'Historical population and GDP'!$M10=0,NA(),'4.1 Network size and usage'!L13/'Historical population and GDP'!$M10)</f>
        <v>0.2072632562703941</v>
      </c>
      <c r="M13" s="54" t="e">
        <f>IF('4.1 Network size and usage'!M13/'Historical population and GDP'!$M10=0,NA(),'4.1 Network size and usage'!M13/'Historical population and GDP'!$M10)</f>
        <v>#N/A</v>
      </c>
      <c r="N13" s="54" t="e">
        <f>IF('4.1 Network size and usage'!N13/'Historical population and GDP'!$M10=0,NA(),'4.1 Network size and usage'!N13/'Historical population and GDP'!$M10)</f>
        <v>#N/A</v>
      </c>
      <c r="O13" s="54" t="e">
        <f>IF('4.1 Network size and usage'!O13/'Historical population and GDP'!$M10=0,NA(),'4.1 Network size and usage'!O13/'Historical population and GDP'!$M10)</f>
        <v>#N/A</v>
      </c>
      <c r="P13" s="54" t="e">
        <f>IF('4.1 Network size and usage'!P13/'Historical population and GDP'!$M10=0,NA(),'4.1 Network size and usage'!P13/'Historical population and GDP'!$M10)</f>
        <v>#N/A</v>
      </c>
      <c r="Q13" s="54" t="e">
        <f>IF('4.1 Network size and usage'!Q13/'Historical population and GDP'!$M10=0,NA(),'4.1 Network size and usage'!Q13/'Historical population and GDP'!$M10)</f>
        <v>#N/A</v>
      </c>
      <c r="R13" s="54" t="e">
        <f>IF('4.1 Network size and usage'!R13/'Historical population and GDP'!$M10=0,NA(),'4.1 Network size and usage'!R13/'Historical population and GDP'!$M10)</f>
        <v>#N/A</v>
      </c>
      <c r="S13" s="54" t="e">
        <f>IF('4.1 Network size and usage'!S13/'Historical population and GDP'!$M10=0,NA(),'4.1 Network size and usage'!S13/'Historical population and GDP'!$M10)</f>
        <v>#N/A</v>
      </c>
      <c r="T13" s="54">
        <f>IF('4.1 Network size and usage'!T13/'Historical population and GDP'!$M10=0,NA(),'4.1 Network size and usage'!T13/'Historical population and GDP'!$M10)</f>
        <v>1.4083272541449856</v>
      </c>
      <c r="U13" s="54" t="e">
        <f>IF('4.1 Network size and usage'!U13/'Historical population and GDP'!$M10=0,NA(),'4.1 Network size and usage'!U13/'Historical population and GDP'!$M10)</f>
        <v>#N/A</v>
      </c>
      <c r="V13" s="54" t="e">
        <f>IF('4.1 Network size and usage'!V13/'Historical population and GDP'!$M10=0,NA(),'4.1 Network size and usage'!V13/'Historical population and GDP'!$M10)</f>
        <v>#N/A</v>
      </c>
      <c r="W13" s="54" t="e">
        <f>IF('4.1 Network size and usage'!W13/'Historical population and GDP'!$M10=0,NA(),'4.1 Network size and usage'!W13/'Historical population and GDP'!$M10)</f>
        <v>#N/A</v>
      </c>
      <c r="X13" s="54" t="e">
        <f>IF('4.1 Network size and usage'!X13/'Historical population and GDP'!$M10=0,NA(),'4.1 Network size and usage'!X13/'Historical population and GDP'!$M10)</f>
        <v>#N/A</v>
      </c>
      <c r="Y13" s="54" t="e">
        <f>IF('4.1 Network size and usage'!Y13/'Historical population and GDP'!$M10=0,NA(),'4.1 Network size and usage'!Y13/'Historical population and GDP'!$M10)</f>
        <v>#N/A</v>
      </c>
      <c r="Z13" s="54" t="e">
        <f>IF('4.1 Network size and usage'!Z13/'Historical population and GDP'!$M10=0,NA(),'4.1 Network size and usage'!Z13/'Historical population and GDP'!$M10)</f>
        <v>#N/A</v>
      </c>
      <c r="AA13" s="54" t="e">
        <f>IF('4.1 Network size and usage'!AA13/'Historical population and GDP'!$M10=0,NA(),'4.1 Network size and usage'!AA13/'Historical population and GDP'!$M10)</f>
        <v>#N/A</v>
      </c>
      <c r="AB13" s="54" t="e">
        <f>IF('4.1 Network size and usage'!AB13/'Historical population and GDP'!$M10=0,NA(),'4.1 Network size and usage'!AB13/'Historical population and GDP'!$M10)</f>
        <v>#N/A</v>
      </c>
      <c r="AC13" s="54" t="e">
        <f>IF('4.1 Network size and usage'!AC13/'Historical population and GDP'!$M10=0,NA(),'4.1 Network size and usage'!AC13/'Historical population and GDP'!$M10)</f>
        <v>#N/A</v>
      </c>
      <c r="AD13" s="54" t="e">
        <f>IF('4.1 Network size and usage'!AD13/'Historical population and GDP'!$M10=0,NA(),'4.1 Network size and usage'!AD13/'Historical population and GDP'!$M10)</f>
        <v>#N/A</v>
      </c>
      <c r="AE13" s="54" t="e">
        <f>IF('4.1 Network size and usage'!AE13/'Historical population and GDP'!$M10=0,NA(),'4.1 Network size and usage'!AE13/'Historical population and GDP'!$M10)</f>
        <v>#N/A</v>
      </c>
      <c r="AF13" s="54" t="e">
        <f>IF('4.1 Network size and usage'!AF13/'Historical population and GDP'!$M10=0,NA(),'4.1 Network size and usage'!AF13/'Historical population and GDP'!$M10)</f>
        <v>#N/A</v>
      </c>
      <c r="AG13" s="54" t="e">
        <f>IF('4.1 Network size and usage'!AG13/'Historical population and GDP'!$M10=0,NA(),'4.1 Network size and usage'!AG13/'Historical population and GDP'!$M10)</f>
        <v>#N/A</v>
      </c>
      <c r="AH13" s="54" t="e">
        <f>IF('4.1 Network size and usage'!AH13/'Historical population and GDP'!$M10=0,NA(),'4.1 Network size and usage'!AH13/'Historical population and GDP'!$M10)</f>
        <v>#N/A</v>
      </c>
      <c r="AI13" s="54" t="e">
        <f>IF('4.1 Network size and usage'!AI13/'Historical population and GDP'!$M10=0,NA(),'4.1 Network size and usage'!AI13/'Historical population and GDP'!$M10)</f>
        <v>#N/A</v>
      </c>
      <c r="AJ13" s="54" t="e">
        <f>IF('4.1 Network size and usage'!AJ13/'Historical population and GDP'!$M10=0,NA(),'4.1 Network size and usage'!AJ13/'Historical population and GDP'!$M10)</f>
        <v>#N/A</v>
      </c>
      <c r="AK13" s="54" t="e">
        <f>IF('4.1 Network size and usage'!AK13/'Historical population and GDP'!$M10=0,NA(),'4.1 Network size and usage'!AK13/'Historical population and GDP'!$M10)</f>
        <v>#N/A</v>
      </c>
      <c r="AL13" s="54" t="e">
        <f>IF('4.1 Network size and usage'!AL13/'Historical population and GDP'!$M10=0,NA(),'4.1 Network size and usage'!AL13/'Historical population and GDP'!$M10)</f>
        <v>#N/A</v>
      </c>
      <c r="AM13" s="54" t="e">
        <f>IF('4.1 Network size and usage'!AM13/'Historical population and GDP'!$M10=0,NA(),'4.1 Network size and usage'!AM13/'Historical population and GDP'!$M10)</f>
        <v>#N/A</v>
      </c>
      <c r="AN13" s="54" t="e">
        <f>IF('4.1 Network size and usage'!AN13/'Historical population and GDP'!$M10=0,NA(),'4.1 Network size and usage'!AN13/'Historical population and GDP'!$M10)</f>
        <v>#N/A</v>
      </c>
      <c r="AO13" s="54" t="e">
        <f>IF('4.1 Network size and usage'!AO13/'Historical population and GDP'!$M10=0,NA(),'4.1 Network size and usage'!AO13/'Historical population and GDP'!$M10)</f>
        <v>#N/A</v>
      </c>
      <c r="AP13" s="54" t="e">
        <f>IF('4.1 Network size and usage'!AP13/'Historical population and GDP'!$M10=0,NA(),'4.1 Network size and usage'!AP13/'Historical population and GDP'!$M10)</f>
        <v>#N/A</v>
      </c>
      <c r="AQ13" s="54" t="e">
        <f>IF('4.1 Network size and usage'!AQ13/'Historical population and GDP'!$M10=0,NA(),'4.1 Network size and usage'!AQ13/'Historical population and GDP'!$M10)</f>
        <v>#N/A</v>
      </c>
      <c r="AR13" s="54" t="e">
        <f>IF('4.1 Network size and usage'!AR13/'Historical population and GDP'!$M10=0,NA(),'4.1 Network size and usage'!AR13/'Historical population and GDP'!$M10)</f>
        <v>#N/A</v>
      </c>
      <c r="AS13" s="54" t="e">
        <f>IF('4.1 Network size and usage'!AS13/'Historical population and GDP'!$M10=0,NA(),'4.1 Network size and usage'!AS13/'Historical population and GDP'!$M10)</f>
        <v>#N/A</v>
      </c>
      <c r="AT13" s="54">
        <f>IF('4.1 Network size and usage'!AT13/'Historical population and GDP'!$M10=0,NA(),'4.1 Network size and usage'!AT13/'Historical population and GDP'!$M10)</f>
        <v>0.2149764528921819</v>
      </c>
      <c r="AU13" s="54" t="e">
        <f>IF('4.1 Network size and usage'!AU13/'Historical population and GDP'!$M10=0,NA(),'4.1 Network size and usage'!AU13/'Historical population and GDP'!$M10)</f>
        <v>#N/A</v>
      </c>
      <c r="AV13" s="54" t="e">
        <f>IF('4.1 Network size and usage'!AV13/'Historical population and GDP'!$M10=0,NA(),'4.1 Network size and usage'!AV13/'Historical population and GDP'!$M10)</f>
        <v>#N/A</v>
      </c>
      <c r="AY13" s="3"/>
      <c r="AZ13" s="12"/>
    </row>
    <row r="14" spans="1:52">
      <c r="A14" s="4">
        <f t="shared" si="0"/>
        <v>1876</v>
      </c>
      <c r="B14" s="54" t="e">
        <f>IF('4.1 Network size and usage'!B14/'Historical population and GDP'!$M11=0,NA(),'4.1 Network size and usage'!B14/'Historical population and GDP'!$M11)</f>
        <v>#N/A</v>
      </c>
      <c r="C14" s="54" t="e">
        <f>IF('4.1 Network size and usage'!C14/'Historical population and GDP'!$M11=0,NA(),'4.1 Network size and usage'!C14/'Historical population and GDP'!$M11)</f>
        <v>#N/A</v>
      </c>
      <c r="D14" s="54" t="e">
        <f>IF('4.1 Network size and usage'!D14/'Historical population and GDP'!$M11=0,NA(),'4.1 Network size and usage'!D14/'Historical population and GDP'!$M11)</f>
        <v>#N/A</v>
      </c>
      <c r="E14" s="54" t="e">
        <f>IF('4.1 Network size and usage'!E14/'Historical population and GDP'!$M11=0,NA(),'4.1 Network size and usage'!E14/'Historical population and GDP'!$M11)</f>
        <v>#N/A</v>
      </c>
      <c r="F14" s="54" t="e">
        <f>IF('4.1 Network size and usage'!F14/'Historical population and GDP'!$M11=0,NA(),'4.1 Network size and usage'!F14/'Historical population and GDP'!$M11)</f>
        <v>#N/A</v>
      </c>
      <c r="G14" s="54" t="e">
        <f>IF('4.1 Network size and usage'!G14/'Historical population and GDP'!$M11=0,NA(),'4.1 Network size and usage'!G14/'Historical population and GDP'!$M11)</f>
        <v>#N/A</v>
      </c>
      <c r="H14" s="54" t="e">
        <f>IF('4.1 Network size and usage'!H14/'Historical population and GDP'!$M11=0,NA(),'4.1 Network size and usage'!H14/'Historical population and GDP'!$M11)</f>
        <v>#N/A</v>
      </c>
      <c r="I14" s="54" t="e">
        <f>IF('4.1 Network size and usage'!I14/'Historical population and GDP'!$M11=0,NA(),'4.1 Network size and usage'!I14/'Historical population and GDP'!$M11)</f>
        <v>#N/A</v>
      </c>
      <c r="J14" s="54" t="e">
        <f>IF('4.1 Network size and usage'!J14/'Historical population and GDP'!$M11=0,NA(),'4.1 Network size and usage'!J14/'Historical population and GDP'!$M11)</f>
        <v>#N/A</v>
      </c>
      <c r="K14" s="54" t="e">
        <f>IF('4.1 Network size and usage'!K14/'Historical population and GDP'!$M11=0,NA(),'4.1 Network size and usage'!K14/'Historical population and GDP'!$M11)</f>
        <v>#N/A</v>
      </c>
      <c r="L14" s="54">
        <f>IF('4.1 Network size and usage'!L14/'Historical population and GDP'!$M11=0,NA(),'4.1 Network size and usage'!L14/'Historical population and GDP'!$M11)</f>
        <v>0.36258445040549969</v>
      </c>
      <c r="M14" s="54" t="e">
        <f>IF('4.1 Network size and usage'!M14/'Historical population and GDP'!$M11=0,NA(),'4.1 Network size and usage'!M14/'Historical population and GDP'!$M11)</f>
        <v>#N/A</v>
      </c>
      <c r="N14" s="54" t="e">
        <f>IF('4.1 Network size and usage'!N14/'Historical population and GDP'!$M11=0,NA(),'4.1 Network size and usage'!N14/'Historical population and GDP'!$M11)</f>
        <v>#N/A</v>
      </c>
      <c r="O14" s="54" t="e">
        <f>IF('4.1 Network size and usage'!O14/'Historical population and GDP'!$M11=0,NA(),'4.1 Network size and usage'!O14/'Historical population and GDP'!$M11)</f>
        <v>#N/A</v>
      </c>
      <c r="P14" s="54" t="e">
        <f>IF('4.1 Network size and usage'!P14/'Historical population and GDP'!$M11=0,NA(),'4.1 Network size and usage'!P14/'Historical population and GDP'!$M11)</f>
        <v>#N/A</v>
      </c>
      <c r="Q14" s="54" t="e">
        <f>IF('4.1 Network size and usage'!Q14/'Historical population and GDP'!$M11=0,NA(),'4.1 Network size and usage'!Q14/'Historical population and GDP'!$M11)</f>
        <v>#N/A</v>
      </c>
      <c r="R14" s="54" t="e">
        <f>IF('4.1 Network size and usage'!R14/'Historical population and GDP'!$M11=0,NA(),'4.1 Network size and usage'!R14/'Historical population and GDP'!$M11)</f>
        <v>#N/A</v>
      </c>
      <c r="S14" s="54" t="e">
        <f>IF('4.1 Network size and usage'!S14/'Historical population and GDP'!$M11=0,NA(),'4.1 Network size and usage'!S14/'Historical population and GDP'!$M11)</f>
        <v>#N/A</v>
      </c>
      <c r="T14" s="54">
        <f>IF('4.1 Network size and usage'!T14/'Historical population and GDP'!$M11=0,NA(),'4.1 Network size and usage'!T14/'Historical population and GDP'!$M11)</f>
        <v>1.590725652893209</v>
      </c>
      <c r="U14" s="54" t="e">
        <f>IF('4.1 Network size and usage'!U14/'Historical population and GDP'!$M11=0,NA(),'4.1 Network size and usage'!U14/'Historical population and GDP'!$M11)</f>
        <v>#N/A</v>
      </c>
      <c r="V14" s="54" t="e">
        <f>IF('4.1 Network size and usage'!V14/'Historical population and GDP'!$M11=0,NA(),'4.1 Network size and usage'!V14/'Historical population and GDP'!$M11)</f>
        <v>#N/A</v>
      </c>
      <c r="W14" s="54" t="e">
        <f>IF('4.1 Network size and usage'!W14/'Historical population and GDP'!$M11=0,NA(),'4.1 Network size and usage'!W14/'Historical population and GDP'!$M11)</f>
        <v>#N/A</v>
      </c>
      <c r="X14" s="54" t="e">
        <f>IF('4.1 Network size and usage'!X14/'Historical population and GDP'!$M11=0,NA(),'4.1 Network size and usage'!X14/'Historical population and GDP'!$M11)</f>
        <v>#N/A</v>
      </c>
      <c r="Y14" s="54" t="e">
        <f>IF('4.1 Network size and usage'!Y14/'Historical population and GDP'!$M11=0,NA(),'4.1 Network size and usage'!Y14/'Historical population and GDP'!$M11)</f>
        <v>#N/A</v>
      </c>
      <c r="Z14" s="54" t="e">
        <f>IF('4.1 Network size and usage'!Z14/'Historical population and GDP'!$M11=0,NA(),'4.1 Network size and usage'!Z14/'Historical population and GDP'!$M11)</f>
        <v>#N/A</v>
      </c>
      <c r="AA14" s="54" t="e">
        <f>IF('4.1 Network size and usage'!AA14/'Historical population and GDP'!$M11=0,NA(),'4.1 Network size and usage'!AA14/'Historical population and GDP'!$M11)</f>
        <v>#N/A</v>
      </c>
      <c r="AB14" s="54" t="e">
        <f>IF('4.1 Network size and usage'!AB14/'Historical population and GDP'!$M11=0,NA(),'4.1 Network size and usage'!AB14/'Historical population and GDP'!$M11)</f>
        <v>#N/A</v>
      </c>
      <c r="AC14" s="54" t="e">
        <f>IF('4.1 Network size and usage'!AC14/'Historical population and GDP'!$M11=0,NA(),'4.1 Network size and usage'!AC14/'Historical population and GDP'!$M11)</f>
        <v>#N/A</v>
      </c>
      <c r="AD14" s="54" t="e">
        <f>IF('4.1 Network size and usage'!AD14/'Historical population and GDP'!$M11=0,NA(),'4.1 Network size and usage'!AD14/'Historical population and GDP'!$M11)</f>
        <v>#N/A</v>
      </c>
      <c r="AE14" s="54" t="e">
        <f>IF('4.1 Network size and usage'!AE14/'Historical population and GDP'!$M11=0,NA(),'4.1 Network size and usage'!AE14/'Historical population and GDP'!$M11)</f>
        <v>#N/A</v>
      </c>
      <c r="AF14" s="54" t="e">
        <f>IF('4.1 Network size and usage'!AF14/'Historical population and GDP'!$M11=0,NA(),'4.1 Network size and usage'!AF14/'Historical population and GDP'!$M11)</f>
        <v>#N/A</v>
      </c>
      <c r="AG14" s="54" t="e">
        <f>IF('4.1 Network size and usage'!AG14/'Historical population and GDP'!$M11=0,NA(),'4.1 Network size and usage'!AG14/'Historical population and GDP'!$M11)</f>
        <v>#N/A</v>
      </c>
      <c r="AH14" s="54" t="e">
        <f>IF('4.1 Network size and usage'!AH14/'Historical population and GDP'!$M11=0,NA(),'4.1 Network size and usage'!AH14/'Historical population and GDP'!$M11)</f>
        <v>#N/A</v>
      </c>
      <c r="AI14" s="54" t="e">
        <f>IF('4.1 Network size and usage'!AI14/'Historical population and GDP'!$M11=0,NA(),'4.1 Network size and usage'!AI14/'Historical population and GDP'!$M11)</f>
        <v>#N/A</v>
      </c>
      <c r="AJ14" s="54" t="e">
        <f>IF('4.1 Network size and usage'!AJ14/'Historical population and GDP'!$M11=0,NA(),'4.1 Network size and usage'!AJ14/'Historical population and GDP'!$M11)</f>
        <v>#N/A</v>
      </c>
      <c r="AK14" s="54" t="e">
        <f>IF('4.1 Network size and usage'!AK14/'Historical population and GDP'!$M11=0,NA(),'4.1 Network size and usage'!AK14/'Historical population and GDP'!$M11)</f>
        <v>#N/A</v>
      </c>
      <c r="AL14" s="54" t="e">
        <f>IF('4.1 Network size and usage'!AL14/'Historical population and GDP'!$M11=0,NA(),'4.1 Network size and usage'!AL14/'Historical population and GDP'!$M11)</f>
        <v>#N/A</v>
      </c>
      <c r="AM14" s="54" t="e">
        <f>IF('4.1 Network size and usage'!AM14/'Historical population and GDP'!$M11=0,NA(),'4.1 Network size and usage'!AM14/'Historical population and GDP'!$M11)</f>
        <v>#N/A</v>
      </c>
      <c r="AN14" s="54" t="e">
        <f>IF('4.1 Network size and usage'!AN14/'Historical population and GDP'!$M11=0,NA(),'4.1 Network size and usage'!AN14/'Historical population and GDP'!$M11)</f>
        <v>#N/A</v>
      </c>
      <c r="AO14" s="54" t="e">
        <f>IF('4.1 Network size and usage'!AO14/'Historical population and GDP'!$M11=0,NA(),'4.1 Network size and usage'!AO14/'Historical population and GDP'!$M11)</f>
        <v>#N/A</v>
      </c>
      <c r="AP14" s="54" t="e">
        <f>IF('4.1 Network size and usage'!AP14/'Historical population and GDP'!$M11=0,NA(),'4.1 Network size and usage'!AP14/'Historical population and GDP'!$M11)</f>
        <v>#N/A</v>
      </c>
      <c r="AQ14" s="54" t="e">
        <f>IF('4.1 Network size and usage'!AQ14/'Historical population and GDP'!$M11=0,NA(),'4.1 Network size and usage'!AQ14/'Historical population and GDP'!$M11)</f>
        <v>#N/A</v>
      </c>
      <c r="AR14" s="54" t="e">
        <f>IF('4.1 Network size and usage'!AR14/'Historical population and GDP'!$M11=0,NA(),'4.1 Network size and usage'!AR14/'Historical population and GDP'!$M11)</f>
        <v>#N/A</v>
      </c>
      <c r="AS14" s="54" t="e">
        <f>IF('4.1 Network size and usage'!AS14/'Historical population and GDP'!$M11=0,NA(),'4.1 Network size and usage'!AS14/'Historical population and GDP'!$M11)</f>
        <v>#N/A</v>
      </c>
      <c r="AT14" s="54">
        <f>IF('4.1 Network size and usage'!AT14/'Historical population and GDP'!$M11=0,NA(),'4.1 Network size and usage'!AT14/'Historical population and GDP'!$M11)</f>
        <v>0.19172473028335005</v>
      </c>
      <c r="AU14" s="54" t="e">
        <f>IF('4.1 Network size and usage'!AU14/'Historical population and GDP'!$M11=0,NA(),'4.1 Network size and usage'!AU14/'Historical population and GDP'!$M11)</f>
        <v>#N/A</v>
      </c>
      <c r="AV14" s="54" t="e">
        <f>IF('4.1 Network size and usage'!AV14/'Historical population and GDP'!$M11=0,NA(),'4.1 Network size and usage'!AV14/'Historical population and GDP'!$M11)</f>
        <v>#N/A</v>
      </c>
      <c r="AY14" s="3"/>
      <c r="AZ14" s="12"/>
    </row>
    <row r="15" spans="1:52">
      <c r="A15" s="4">
        <f t="shared" si="0"/>
        <v>1877</v>
      </c>
      <c r="B15" s="54" t="e">
        <f>IF('4.1 Network size and usage'!B15/'Historical population and GDP'!$M12=0,NA(),'4.1 Network size and usage'!B15/'Historical population and GDP'!$M12)</f>
        <v>#N/A</v>
      </c>
      <c r="C15" s="54" t="e">
        <f>IF('4.1 Network size and usage'!C15/'Historical population and GDP'!$M12=0,NA(),'4.1 Network size and usage'!C15/'Historical population and GDP'!$M12)</f>
        <v>#N/A</v>
      </c>
      <c r="D15" s="54" t="e">
        <f>IF('4.1 Network size and usage'!D15/'Historical population and GDP'!$M12=0,NA(),'4.1 Network size and usage'!D15/'Historical population and GDP'!$M12)</f>
        <v>#N/A</v>
      </c>
      <c r="E15" s="54" t="e">
        <f>IF('4.1 Network size and usage'!E15/'Historical population and GDP'!$M12=0,NA(),'4.1 Network size and usage'!E15/'Historical population and GDP'!$M12)</f>
        <v>#N/A</v>
      </c>
      <c r="F15" s="54" t="e">
        <f>IF('4.1 Network size and usage'!F15/'Historical population and GDP'!$M12=0,NA(),'4.1 Network size and usage'!F15/'Historical population and GDP'!$M12)</f>
        <v>#N/A</v>
      </c>
      <c r="G15" s="54" t="e">
        <f>IF('4.1 Network size and usage'!G15/'Historical population and GDP'!$M12=0,NA(),'4.1 Network size and usage'!G15/'Historical population and GDP'!$M12)</f>
        <v>#N/A</v>
      </c>
      <c r="H15" s="54" t="e">
        <f>IF('4.1 Network size and usage'!H15/'Historical population and GDP'!$M12=0,NA(),'4.1 Network size and usage'!H15/'Historical population and GDP'!$M12)</f>
        <v>#N/A</v>
      </c>
      <c r="I15" s="54" t="e">
        <f>IF('4.1 Network size and usage'!I15/'Historical population and GDP'!$M12=0,NA(),'4.1 Network size and usage'!I15/'Historical population and GDP'!$M12)</f>
        <v>#N/A</v>
      </c>
      <c r="J15" s="54" t="e">
        <f>IF('4.1 Network size and usage'!J15/'Historical population and GDP'!$M12=0,NA(),'4.1 Network size and usage'!J15/'Historical population and GDP'!$M12)</f>
        <v>#N/A</v>
      </c>
      <c r="K15" s="54" t="e">
        <f>IF('4.1 Network size and usage'!K15/'Historical population and GDP'!$M12=0,NA(),'4.1 Network size and usage'!K15/'Historical population and GDP'!$M12)</f>
        <v>#N/A</v>
      </c>
      <c r="L15" s="54">
        <f>IF('4.1 Network size and usage'!L15/'Historical population and GDP'!$M12=0,NA(),'4.1 Network size and usage'!L15/'Historical population and GDP'!$M12)</f>
        <v>0.38529707896419418</v>
      </c>
      <c r="M15" s="54" t="e">
        <f>IF('4.1 Network size and usage'!M15/'Historical population and GDP'!$M12=0,NA(),'4.1 Network size and usage'!M15/'Historical population and GDP'!$M12)</f>
        <v>#N/A</v>
      </c>
      <c r="N15" s="54" t="e">
        <f>IF('4.1 Network size and usage'!N15/'Historical population and GDP'!$M12=0,NA(),'4.1 Network size and usage'!N15/'Historical population and GDP'!$M12)</f>
        <v>#N/A</v>
      </c>
      <c r="O15" s="54" t="e">
        <f>IF('4.1 Network size and usage'!O15/'Historical population and GDP'!$M12=0,NA(),'4.1 Network size and usage'!O15/'Historical population and GDP'!$M12)</f>
        <v>#N/A</v>
      </c>
      <c r="P15" s="54" t="e">
        <f>IF('4.1 Network size and usage'!P15/'Historical population and GDP'!$M12=0,NA(),'4.1 Network size and usage'!P15/'Historical population and GDP'!$M12)</f>
        <v>#N/A</v>
      </c>
      <c r="Q15" s="54" t="e">
        <f>IF('4.1 Network size and usage'!Q15/'Historical population and GDP'!$M12=0,NA(),'4.1 Network size and usage'!Q15/'Historical population and GDP'!$M12)</f>
        <v>#N/A</v>
      </c>
      <c r="R15" s="54" t="e">
        <f>IF('4.1 Network size and usage'!R15/'Historical population and GDP'!$M12=0,NA(),'4.1 Network size and usage'!R15/'Historical population and GDP'!$M12)</f>
        <v>#N/A</v>
      </c>
      <c r="S15" s="54" t="e">
        <f>IF('4.1 Network size and usage'!S15/'Historical population and GDP'!$M12=0,NA(),'4.1 Network size and usage'!S15/'Historical population and GDP'!$M12)</f>
        <v>#N/A</v>
      </c>
      <c r="T15" s="54">
        <f>IF('4.1 Network size and usage'!T15/'Historical population and GDP'!$M12=0,NA(),'4.1 Network size and usage'!T15/'Historical population and GDP'!$M12)</f>
        <v>1.4083272541449858</v>
      </c>
      <c r="U15" s="54" t="e">
        <f>IF('4.1 Network size and usage'!U15/'Historical population and GDP'!$M12=0,NA(),'4.1 Network size and usage'!U15/'Historical population and GDP'!$M12)</f>
        <v>#N/A</v>
      </c>
      <c r="V15" s="54" t="e">
        <f>IF('4.1 Network size and usage'!V15/'Historical population and GDP'!$M12=0,NA(),'4.1 Network size and usage'!V15/'Historical population and GDP'!$M12)</f>
        <v>#N/A</v>
      </c>
      <c r="W15" s="54" t="e">
        <f>IF('4.1 Network size and usage'!W15/'Historical population and GDP'!$M12=0,NA(),'4.1 Network size and usage'!W15/'Historical population and GDP'!$M12)</f>
        <v>#N/A</v>
      </c>
      <c r="X15" s="54" t="e">
        <f>IF('4.1 Network size and usage'!X15/'Historical population and GDP'!$M12=0,NA(),'4.1 Network size and usage'!X15/'Historical population and GDP'!$M12)</f>
        <v>#N/A</v>
      </c>
      <c r="Y15" s="54" t="e">
        <f>IF('4.1 Network size and usage'!Y15/'Historical population and GDP'!$M12=0,NA(),'4.1 Network size and usage'!Y15/'Historical population and GDP'!$M12)</f>
        <v>#N/A</v>
      </c>
      <c r="Z15" s="54" t="e">
        <f>IF('4.1 Network size and usage'!Z15/'Historical population and GDP'!$M12=0,NA(),'4.1 Network size and usage'!Z15/'Historical population and GDP'!$M12)</f>
        <v>#N/A</v>
      </c>
      <c r="AA15" s="54" t="e">
        <f>IF('4.1 Network size and usage'!AA15/'Historical population and GDP'!$M12=0,NA(),'4.1 Network size and usage'!AA15/'Historical population and GDP'!$M12)</f>
        <v>#N/A</v>
      </c>
      <c r="AB15" s="54" t="e">
        <f>IF('4.1 Network size and usage'!AB15/'Historical population and GDP'!$M12=0,NA(),'4.1 Network size and usage'!AB15/'Historical population and GDP'!$M12)</f>
        <v>#N/A</v>
      </c>
      <c r="AC15" s="54" t="e">
        <f>IF('4.1 Network size and usage'!AC15/'Historical population and GDP'!$M12=0,NA(),'4.1 Network size and usage'!AC15/'Historical population and GDP'!$M12)</f>
        <v>#N/A</v>
      </c>
      <c r="AD15" s="54" t="e">
        <f>IF('4.1 Network size and usage'!AD15/'Historical population and GDP'!$M12=0,NA(),'4.1 Network size and usage'!AD15/'Historical population and GDP'!$M12)</f>
        <v>#N/A</v>
      </c>
      <c r="AE15" s="54" t="e">
        <f>IF('4.1 Network size and usage'!AE15/'Historical population and GDP'!$M12=0,NA(),'4.1 Network size and usage'!AE15/'Historical population and GDP'!$M12)</f>
        <v>#N/A</v>
      </c>
      <c r="AF15" s="54" t="e">
        <f>IF('4.1 Network size and usage'!AF15/'Historical population and GDP'!$M12=0,NA(),'4.1 Network size and usage'!AF15/'Historical population and GDP'!$M12)</f>
        <v>#N/A</v>
      </c>
      <c r="AG15" s="54" t="e">
        <f>IF('4.1 Network size and usage'!AG15/'Historical population and GDP'!$M12=0,NA(),'4.1 Network size and usage'!AG15/'Historical population and GDP'!$M12)</f>
        <v>#N/A</v>
      </c>
      <c r="AH15" s="54" t="e">
        <f>IF('4.1 Network size and usage'!AH15/'Historical population and GDP'!$M12=0,NA(),'4.1 Network size and usage'!AH15/'Historical population and GDP'!$M12)</f>
        <v>#N/A</v>
      </c>
      <c r="AI15" s="54" t="e">
        <f>IF('4.1 Network size and usage'!AI15/'Historical population and GDP'!$M12=0,NA(),'4.1 Network size and usage'!AI15/'Historical population and GDP'!$M12)</f>
        <v>#N/A</v>
      </c>
      <c r="AJ15" s="54" t="e">
        <f>IF('4.1 Network size and usage'!AJ15/'Historical population and GDP'!$M12=0,NA(),'4.1 Network size and usage'!AJ15/'Historical population and GDP'!$M12)</f>
        <v>#N/A</v>
      </c>
      <c r="AK15" s="54" t="e">
        <f>IF('4.1 Network size and usage'!AK15/'Historical population and GDP'!$M12=0,NA(),'4.1 Network size and usage'!AK15/'Historical population and GDP'!$M12)</f>
        <v>#N/A</v>
      </c>
      <c r="AL15" s="54" t="e">
        <f>IF('4.1 Network size and usage'!AL15/'Historical population and GDP'!$M12=0,NA(),'4.1 Network size and usage'!AL15/'Historical population and GDP'!$M12)</f>
        <v>#N/A</v>
      </c>
      <c r="AM15" s="54" t="e">
        <f>IF('4.1 Network size and usage'!AM15/'Historical population and GDP'!$M12=0,NA(),'4.1 Network size and usage'!AM15/'Historical population and GDP'!$M12)</f>
        <v>#N/A</v>
      </c>
      <c r="AN15" s="54" t="e">
        <f>IF('4.1 Network size and usage'!AN15/'Historical population and GDP'!$M12=0,NA(),'4.1 Network size and usage'!AN15/'Historical population and GDP'!$M12)</f>
        <v>#N/A</v>
      </c>
      <c r="AO15" s="54" t="e">
        <f>IF('4.1 Network size and usage'!AO15/'Historical population and GDP'!$M12=0,NA(),'4.1 Network size and usage'!AO15/'Historical population and GDP'!$M12)</f>
        <v>#N/A</v>
      </c>
      <c r="AP15" s="54" t="e">
        <f>IF('4.1 Network size and usage'!AP15/'Historical population and GDP'!$M12=0,NA(),'4.1 Network size and usage'!AP15/'Historical population and GDP'!$M12)</f>
        <v>#N/A</v>
      </c>
      <c r="AQ15" s="54" t="e">
        <f>IF('4.1 Network size and usage'!AQ15/'Historical population and GDP'!$M12=0,NA(),'4.1 Network size and usage'!AQ15/'Historical population and GDP'!$M12)</f>
        <v>#N/A</v>
      </c>
      <c r="AR15" s="54" t="e">
        <f>IF('4.1 Network size and usage'!AR15/'Historical population and GDP'!$M12=0,NA(),'4.1 Network size and usage'!AR15/'Historical population and GDP'!$M12)</f>
        <v>#N/A</v>
      </c>
      <c r="AS15" s="54" t="e">
        <f>IF('4.1 Network size and usage'!AS15/'Historical population and GDP'!$M12=0,NA(),'4.1 Network size and usage'!AS15/'Historical population and GDP'!$M12)</f>
        <v>#N/A</v>
      </c>
      <c r="AT15" s="54">
        <f>IF('4.1 Network size and usage'!AT15/'Historical population and GDP'!$M12=0,NA(),'4.1 Network size and usage'!AT15/'Historical population and GDP'!$M12)</f>
        <v>0.18024779396361898</v>
      </c>
      <c r="AU15" s="54" t="e">
        <f>IF('4.1 Network size and usage'!AU15/'Historical population and GDP'!$M12=0,NA(),'4.1 Network size and usage'!AU15/'Historical population and GDP'!$M12)</f>
        <v>#N/A</v>
      </c>
      <c r="AV15" s="54" t="e">
        <f>IF('4.1 Network size and usage'!AV15/'Historical population and GDP'!$M12=0,NA(),'4.1 Network size and usage'!AV15/'Historical population and GDP'!$M12)</f>
        <v>#N/A</v>
      </c>
      <c r="AY15" s="3"/>
      <c r="AZ15" s="12"/>
    </row>
    <row r="16" spans="1:52">
      <c r="A16" s="4">
        <f t="shared" si="0"/>
        <v>1878</v>
      </c>
      <c r="B16" s="54" t="e">
        <f>IF('4.1 Network size and usage'!B16/'Historical population and GDP'!$M13=0,NA(),'4.1 Network size and usage'!B16/'Historical population and GDP'!$M13)</f>
        <v>#N/A</v>
      </c>
      <c r="C16" s="54" t="e">
        <f>IF('4.1 Network size and usage'!C16/'Historical population and GDP'!$M13=0,NA(),'4.1 Network size and usage'!C16/'Historical population and GDP'!$M13)</f>
        <v>#N/A</v>
      </c>
      <c r="D16" s="54" t="e">
        <f>IF('4.1 Network size and usage'!D16/'Historical population and GDP'!$M13=0,NA(),'4.1 Network size and usage'!D16/'Historical population and GDP'!$M13)</f>
        <v>#N/A</v>
      </c>
      <c r="E16" s="54" t="e">
        <f>IF('4.1 Network size and usage'!E16/'Historical population and GDP'!$M13=0,NA(),'4.1 Network size and usage'!E16/'Historical population and GDP'!$M13)</f>
        <v>#N/A</v>
      </c>
      <c r="F16" s="54" t="e">
        <f>IF('4.1 Network size and usage'!F16/'Historical population and GDP'!$M13=0,NA(),'4.1 Network size and usage'!F16/'Historical population and GDP'!$M13)</f>
        <v>#N/A</v>
      </c>
      <c r="G16" s="54" t="e">
        <f>IF('4.1 Network size and usage'!G16/'Historical population and GDP'!$M13=0,NA(),'4.1 Network size and usage'!G16/'Historical population and GDP'!$M13)</f>
        <v>#N/A</v>
      </c>
      <c r="H16" s="54" t="e">
        <f>IF('4.1 Network size and usage'!H16/'Historical population and GDP'!$M13=0,NA(),'4.1 Network size and usage'!H16/'Historical population and GDP'!$M13)</f>
        <v>#N/A</v>
      </c>
      <c r="I16" s="54" t="e">
        <f>IF('4.1 Network size and usage'!I16/'Historical population and GDP'!$M13=0,NA(),'4.1 Network size and usage'!I16/'Historical population and GDP'!$M13)</f>
        <v>#N/A</v>
      </c>
      <c r="J16" s="54" t="e">
        <f>IF('4.1 Network size and usage'!J16/'Historical population and GDP'!$M13=0,NA(),'4.1 Network size and usage'!J16/'Historical population and GDP'!$M13)</f>
        <v>#N/A</v>
      </c>
      <c r="K16" s="54" t="e">
        <f>IF('4.1 Network size and usage'!K16/'Historical population and GDP'!$M13=0,NA(),'4.1 Network size and usage'!K16/'Historical population and GDP'!$M13)</f>
        <v>#N/A</v>
      </c>
      <c r="L16" s="54">
        <f>IF('4.1 Network size and usage'!L16/'Historical population and GDP'!$M13=0,NA(),'4.1 Network size and usage'!L16/'Historical population and GDP'!$M13)</f>
        <v>0.38662568958131205</v>
      </c>
      <c r="M16" s="54" t="e">
        <f>IF('4.1 Network size and usage'!M16/'Historical population and GDP'!$M13=0,NA(),'4.1 Network size and usage'!M16/'Historical population and GDP'!$M13)</f>
        <v>#N/A</v>
      </c>
      <c r="N16" s="54" t="e">
        <f>IF('4.1 Network size and usage'!N16/'Historical population and GDP'!$M13=0,NA(),'4.1 Network size and usage'!N16/'Historical population and GDP'!$M13)</f>
        <v>#N/A</v>
      </c>
      <c r="O16" s="54" t="e">
        <f>IF('4.1 Network size and usage'!O16/'Historical population and GDP'!$M13=0,NA(),'4.1 Network size and usage'!O16/'Historical population and GDP'!$M13)</f>
        <v>#N/A</v>
      </c>
      <c r="P16" s="54" t="e">
        <f>IF('4.1 Network size and usage'!P16/'Historical population and GDP'!$M13=0,NA(),'4.1 Network size and usage'!P16/'Historical population and GDP'!$M13)</f>
        <v>#N/A</v>
      </c>
      <c r="Q16" s="54" t="e">
        <f>IF('4.1 Network size and usage'!Q16/'Historical population and GDP'!$M13=0,NA(),'4.1 Network size and usage'!Q16/'Historical population and GDP'!$M13)</f>
        <v>#N/A</v>
      </c>
      <c r="R16" s="54" t="e">
        <f>IF('4.1 Network size and usage'!R16/'Historical population and GDP'!$M13=0,NA(),'4.1 Network size and usage'!R16/'Historical population and GDP'!$M13)</f>
        <v>#N/A</v>
      </c>
      <c r="S16" s="54" t="e">
        <f>IF('4.1 Network size and usage'!S16/'Historical population and GDP'!$M13=0,NA(),'4.1 Network size and usage'!S16/'Historical population and GDP'!$M13)</f>
        <v>#N/A</v>
      </c>
      <c r="T16" s="54">
        <f>IF('4.1 Network size and usage'!T16/'Historical population and GDP'!$M13=0,NA(),'4.1 Network size and usage'!T16/'Historical population and GDP'!$M13)</f>
        <v>1.3312678383521468</v>
      </c>
      <c r="U16" s="54" t="e">
        <f>IF('4.1 Network size and usage'!U16/'Historical population and GDP'!$M13=0,NA(),'4.1 Network size and usage'!U16/'Historical population and GDP'!$M13)</f>
        <v>#N/A</v>
      </c>
      <c r="V16" s="54" t="e">
        <f>IF('4.1 Network size and usage'!V16/'Historical population and GDP'!$M13=0,NA(),'4.1 Network size and usage'!V16/'Historical population and GDP'!$M13)</f>
        <v>#N/A</v>
      </c>
      <c r="W16" s="54" t="e">
        <f>IF('4.1 Network size and usage'!W16/'Historical population and GDP'!$M13=0,NA(),'4.1 Network size and usage'!W16/'Historical population and GDP'!$M13)</f>
        <v>#N/A</v>
      </c>
      <c r="X16" s="54" t="e">
        <f>IF('4.1 Network size and usage'!X16/'Historical population and GDP'!$M13=0,NA(),'4.1 Network size and usage'!X16/'Historical population and GDP'!$M13)</f>
        <v>#N/A</v>
      </c>
      <c r="Y16" s="54" t="e">
        <f>IF('4.1 Network size and usage'!Y16/'Historical population and GDP'!$M13=0,NA(),'4.1 Network size and usage'!Y16/'Historical population and GDP'!$M13)</f>
        <v>#N/A</v>
      </c>
      <c r="Z16" s="54" t="e">
        <f>IF('4.1 Network size and usage'!Z16/'Historical population and GDP'!$M13=0,NA(),'4.1 Network size and usage'!Z16/'Historical population and GDP'!$M13)</f>
        <v>#N/A</v>
      </c>
      <c r="AA16" s="54" t="e">
        <f>IF('4.1 Network size and usage'!AA16/'Historical population and GDP'!$M13=0,NA(),'4.1 Network size and usage'!AA16/'Historical population and GDP'!$M13)</f>
        <v>#N/A</v>
      </c>
      <c r="AB16" s="54" t="e">
        <f>IF('4.1 Network size and usage'!AB16/'Historical population and GDP'!$M13=0,NA(),'4.1 Network size and usage'!AB16/'Historical population and GDP'!$M13)</f>
        <v>#N/A</v>
      </c>
      <c r="AC16" s="54" t="e">
        <f>IF('4.1 Network size and usage'!AC16/'Historical population and GDP'!$M13=0,NA(),'4.1 Network size and usage'!AC16/'Historical population and GDP'!$M13)</f>
        <v>#N/A</v>
      </c>
      <c r="AD16" s="54" t="e">
        <f>IF('4.1 Network size and usage'!AD16/'Historical population and GDP'!$M13=0,NA(),'4.1 Network size and usage'!AD16/'Historical population and GDP'!$M13)</f>
        <v>#N/A</v>
      </c>
      <c r="AE16" s="54" t="e">
        <f>IF('4.1 Network size and usage'!AE16/'Historical population and GDP'!$M13=0,NA(),'4.1 Network size and usage'!AE16/'Historical population and GDP'!$M13)</f>
        <v>#N/A</v>
      </c>
      <c r="AF16" s="54" t="e">
        <f>IF('4.1 Network size and usage'!AF16/'Historical population and GDP'!$M13=0,NA(),'4.1 Network size and usage'!AF16/'Historical population and GDP'!$M13)</f>
        <v>#N/A</v>
      </c>
      <c r="AG16" s="54" t="e">
        <f>IF('4.1 Network size and usage'!AG16/'Historical population and GDP'!$M13=0,NA(),'4.1 Network size and usage'!AG16/'Historical population and GDP'!$M13)</f>
        <v>#N/A</v>
      </c>
      <c r="AH16" s="54" t="e">
        <f>IF('4.1 Network size and usage'!AH16/'Historical population and GDP'!$M13=0,NA(),'4.1 Network size and usage'!AH16/'Historical population and GDP'!$M13)</f>
        <v>#N/A</v>
      </c>
      <c r="AI16" s="54" t="e">
        <f>IF('4.1 Network size and usage'!AI16/'Historical population and GDP'!$M13=0,NA(),'4.1 Network size and usage'!AI16/'Historical population and GDP'!$M13)</f>
        <v>#N/A</v>
      </c>
      <c r="AJ16" s="54" t="e">
        <f>IF('4.1 Network size and usage'!AJ16/'Historical population and GDP'!$M13=0,NA(),'4.1 Network size and usage'!AJ16/'Historical population and GDP'!$M13)</f>
        <v>#N/A</v>
      </c>
      <c r="AK16" s="54" t="e">
        <f>IF('4.1 Network size and usage'!AK16/'Historical population and GDP'!$M13=0,NA(),'4.1 Network size and usage'!AK16/'Historical population and GDP'!$M13)</f>
        <v>#N/A</v>
      </c>
      <c r="AL16" s="54" t="e">
        <f>IF('4.1 Network size and usage'!AL16/'Historical population and GDP'!$M13=0,NA(),'4.1 Network size and usage'!AL16/'Historical population and GDP'!$M13)</f>
        <v>#N/A</v>
      </c>
      <c r="AM16" s="54" t="e">
        <f>IF('4.1 Network size and usage'!AM16/'Historical population and GDP'!$M13=0,NA(),'4.1 Network size and usage'!AM16/'Historical population and GDP'!$M13)</f>
        <v>#N/A</v>
      </c>
      <c r="AN16" s="54" t="e">
        <f>IF('4.1 Network size and usage'!AN16/'Historical population and GDP'!$M13=0,NA(),'4.1 Network size and usage'!AN16/'Historical population and GDP'!$M13)</f>
        <v>#N/A</v>
      </c>
      <c r="AO16" s="54" t="e">
        <f>IF('4.1 Network size and usage'!AO16/'Historical population and GDP'!$M13=0,NA(),'4.1 Network size and usage'!AO16/'Historical population and GDP'!$M13)</f>
        <v>#N/A</v>
      </c>
      <c r="AP16" s="54" t="e">
        <f>IF('4.1 Network size and usage'!AP16/'Historical population and GDP'!$M13=0,NA(),'4.1 Network size and usage'!AP16/'Historical population and GDP'!$M13)</f>
        <v>#N/A</v>
      </c>
      <c r="AQ16" s="54" t="e">
        <f>IF('4.1 Network size and usage'!AQ16/'Historical population and GDP'!$M13=0,NA(),'4.1 Network size and usage'!AQ16/'Historical population and GDP'!$M13)</f>
        <v>#N/A</v>
      </c>
      <c r="AR16" s="54" t="e">
        <f>IF('4.1 Network size and usage'!AR16/'Historical population and GDP'!$M13=0,NA(),'4.1 Network size and usage'!AR16/'Historical population and GDP'!$M13)</f>
        <v>#N/A</v>
      </c>
      <c r="AS16" s="54" t="e">
        <f>IF('4.1 Network size and usage'!AS16/'Historical population and GDP'!$M13=0,NA(),'4.1 Network size and usage'!AS16/'Historical population and GDP'!$M13)</f>
        <v>#N/A</v>
      </c>
      <c r="AT16" s="54">
        <f>IF('4.1 Network size and usage'!AT16/'Historical population and GDP'!$M13=0,NA(),'4.1 Network size and usage'!AT16/'Historical population and GDP'!$M13)</f>
        <v>0.14761055981997742</v>
      </c>
      <c r="AU16" s="54" t="e">
        <f>IF('4.1 Network size and usage'!AU16/'Historical population and GDP'!$M13=0,NA(),'4.1 Network size and usage'!AU16/'Historical population and GDP'!$M13)</f>
        <v>#N/A</v>
      </c>
      <c r="AV16" s="54" t="e">
        <f>IF('4.1 Network size and usage'!AV16/'Historical population and GDP'!$M13=0,NA(),'4.1 Network size and usage'!AV16/'Historical population and GDP'!$M13)</f>
        <v>#N/A</v>
      </c>
      <c r="AY16" s="3"/>
      <c r="AZ16" s="12"/>
    </row>
    <row r="17" spans="1:52">
      <c r="A17" s="4">
        <f t="shared" si="0"/>
        <v>1879</v>
      </c>
      <c r="B17" s="54" t="e">
        <f>IF('4.1 Network size and usage'!B17/'Historical population and GDP'!$M14=0,NA(),'4.1 Network size and usage'!B17/'Historical population and GDP'!$M14)</f>
        <v>#N/A</v>
      </c>
      <c r="C17" s="54" t="e">
        <f>IF('4.1 Network size and usage'!C17/'Historical population and GDP'!$M14=0,NA(),'4.1 Network size and usage'!C17/'Historical population and GDP'!$M14)</f>
        <v>#N/A</v>
      </c>
      <c r="D17" s="54" t="e">
        <f>IF('4.1 Network size and usage'!D17/'Historical population and GDP'!$M14=0,NA(),'4.1 Network size and usage'!D17/'Historical population and GDP'!$M14)</f>
        <v>#N/A</v>
      </c>
      <c r="E17" s="54" t="e">
        <f>IF('4.1 Network size and usage'!E17/'Historical population and GDP'!$M14=0,NA(),'4.1 Network size and usage'!E17/'Historical population and GDP'!$M14)</f>
        <v>#N/A</v>
      </c>
      <c r="F17" s="54" t="e">
        <f>IF('4.1 Network size and usage'!F17/'Historical population and GDP'!$M14=0,NA(),'4.1 Network size and usage'!F17/'Historical population and GDP'!$M14)</f>
        <v>#N/A</v>
      </c>
      <c r="G17" s="54" t="e">
        <f>IF('4.1 Network size and usage'!G17/'Historical population and GDP'!$M14=0,NA(),'4.1 Network size and usage'!G17/'Historical population and GDP'!$M14)</f>
        <v>#N/A</v>
      </c>
      <c r="H17" s="54" t="e">
        <f>IF('4.1 Network size and usage'!H17/'Historical population and GDP'!$M14=0,NA(),'4.1 Network size and usage'!H17/'Historical population and GDP'!$M14)</f>
        <v>#N/A</v>
      </c>
      <c r="I17" s="54" t="e">
        <f>IF('4.1 Network size and usage'!I17/'Historical population and GDP'!$M14=0,NA(),'4.1 Network size and usage'!I17/'Historical population and GDP'!$M14)</f>
        <v>#N/A</v>
      </c>
      <c r="J17" s="54" t="e">
        <f>IF('4.1 Network size and usage'!J17/'Historical population and GDP'!$M14=0,NA(),'4.1 Network size and usage'!J17/'Historical population and GDP'!$M14)</f>
        <v>#N/A</v>
      </c>
      <c r="K17" s="54" t="e">
        <f>IF('4.1 Network size and usage'!K17/'Historical population and GDP'!$M14=0,NA(),'4.1 Network size and usage'!K17/'Historical population and GDP'!$M14)</f>
        <v>#N/A</v>
      </c>
      <c r="L17" s="54">
        <f>IF('4.1 Network size and usage'!L17/'Historical population and GDP'!$M14=0,NA(),'4.1 Network size and usage'!L17/'Historical population and GDP'!$M14)</f>
        <v>0.49501460089393118</v>
      </c>
      <c r="M17" s="54" t="e">
        <f>IF('4.1 Network size and usage'!M17/'Historical population and GDP'!$M14=0,NA(),'4.1 Network size and usage'!M17/'Historical population and GDP'!$M14)</f>
        <v>#N/A</v>
      </c>
      <c r="N17" s="54" t="e">
        <f>IF('4.1 Network size and usage'!N17/'Historical population and GDP'!$M14=0,NA(),'4.1 Network size and usage'!N17/'Historical population and GDP'!$M14)</f>
        <v>#N/A</v>
      </c>
      <c r="O17" s="54" t="e">
        <f>IF('4.1 Network size and usage'!O17/'Historical population and GDP'!$M14=0,NA(),'4.1 Network size and usage'!O17/'Historical population and GDP'!$M14)</f>
        <v>#N/A</v>
      </c>
      <c r="P17" s="54" t="e">
        <f>IF('4.1 Network size and usage'!P17/'Historical population and GDP'!$M14=0,NA(),'4.1 Network size and usage'!P17/'Historical population and GDP'!$M14)</f>
        <v>#N/A</v>
      </c>
      <c r="Q17" s="54" t="e">
        <f>IF('4.1 Network size and usage'!Q17/'Historical population and GDP'!$M14=0,NA(),'4.1 Network size and usage'!Q17/'Historical population and GDP'!$M14)</f>
        <v>#N/A</v>
      </c>
      <c r="R17" s="54" t="e">
        <f>IF('4.1 Network size and usage'!R17/'Historical population and GDP'!$M14=0,NA(),'4.1 Network size and usage'!R17/'Historical population and GDP'!$M14)</f>
        <v>#N/A</v>
      </c>
      <c r="S17" s="54" t="e">
        <f>IF('4.1 Network size and usage'!S17/'Historical population and GDP'!$M14=0,NA(),'4.1 Network size and usage'!S17/'Historical population and GDP'!$M14)</f>
        <v>#N/A</v>
      </c>
      <c r="T17" s="54">
        <f>IF('4.1 Network size and usage'!T17/'Historical population and GDP'!$M14=0,NA(),'4.1 Network size and usage'!T17/'Historical population and GDP'!$M14)</f>
        <v>1.5480456609773849</v>
      </c>
      <c r="U17" s="54" t="e">
        <f>IF('4.1 Network size and usage'!U17/'Historical population and GDP'!$M14=0,NA(),'4.1 Network size and usage'!U17/'Historical population and GDP'!$M14)</f>
        <v>#N/A</v>
      </c>
      <c r="V17" s="54" t="e">
        <f>IF('4.1 Network size and usage'!V17/'Historical population and GDP'!$M14=0,NA(),'4.1 Network size and usage'!V17/'Historical population and GDP'!$M14)</f>
        <v>#N/A</v>
      </c>
      <c r="W17" s="54" t="e">
        <f>IF('4.1 Network size and usage'!W17/'Historical population and GDP'!$M14=0,NA(),'4.1 Network size and usage'!W17/'Historical population and GDP'!$M14)</f>
        <v>#N/A</v>
      </c>
      <c r="X17" s="54" t="e">
        <f>IF('4.1 Network size and usage'!X17/'Historical population and GDP'!$M14=0,NA(),'4.1 Network size and usage'!X17/'Historical population and GDP'!$M14)</f>
        <v>#N/A</v>
      </c>
      <c r="Y17" s="54" t="e">
        <f>IF('4.1 Network size and usage'!Y17/'Historical population and GDP'!$M14=0,NA(),'4.1 Network size and usage'!Y17/'Historical population and GDP'!$M14)</f>
        <v>#N/A</v>
      </c>
      <c r="Z17" s="54" t="e">
        <f>IF('4.1 Network size and usage'!Z17/'Historical population and GDP'!$M14=0,NA(),'4.1 Network size and usage'!Z17/'Historical population and GDP'!$M14)</f>
        <v>#N/A</v>
      </c>
      <c r="AA17" s="54" t="e">
        <f>IF('4.1 Network size and usage'!AA17/'Historical population and GDP'!$M14=0,NA(),'4.1 Network size and usage'!AA17/'Historical population and GDP'!$M14)</f>
        <v>#N/A</v>
      </c>
      <c r="AB17" s="54" t="e">
        <f>IF('4.1 Network size and usage'!AB17/'Historical population and GDP'!$M14=0,NA(),'4.1 Network size and usage'!AB17/'Historical population and GDP'!$M14)</f>
        <v>#N/A</v>
      </c>
      <c r="AC17" s="54" t="e">
        <f>IF('4.1 Network size and usage'!AC17/'Historical population and GDP'!$M14=0,NA(),'4.1 Network size and usage'!AC17/'Historical population and GDP'!$M14)</f>
        <v>#N/A</v>
      </c>
      <c r="AD17" s="54" t="e">
        <f>IF('4.1 Network size and usage'!AD17/'Historical population and GDP'!$M14=0,NA(),'4.1 Network size and usage'!AD17/'Historical population and GDP'!$M14)</f>
        <v>#N/A</v>
      </c>
      <c r="AE17" s="54" t="e">
        <f>IF('4.1 Network size and usage'!AE17/'Historical population and GDP'!$M14=0,NA(),'4.1 Network size and usage'!AE17/'Historical population and GDP'!$M14)</f>
        <v>#N/A</v>
      </c>
      <c r="AF17" s="54" t="e">
        <f>IF('4.1 Network size and usage'!AF17/'Historical population and GDP'!$M14=0,NA(),'4.1 Network size and usage'!AF17/'Historical population and GDP'!$M14)</f>
        <v>#N/A</v>
      </c>
      <c r="AG17" s="54" t="e">
        <f>IF('4.1 Network size and usage'!AG17/'Historical population and GDP'!$M14=0,NA(),'4.1 Network size and usage'!AG17/'Historical population and GDP'!$M14)</f>
        <v>#N/A</v>
      </c>
      <c r="AH17" s="54" t="e">
        <f>IF('4.1 Network size and usage'!AH17/'Historical population and GDP'!$M14=0,NA(),'4.1 Network size and usage'!AH17/'Historical population and GDP'!$M14)</f>
        <v>#N/A</v>
      </c>
      <c r="AI17" s="54" t="e">
        <f>IF('4.1 Network size and usage'!AI17/'Historical population and GDP'!$M14=0,NA(),'4.1 Network size and usage'!AI17/'Historical population and GDP'!$M14)</f>
        <v>#N/A</v>
      </c>
      <c r="AJ17" s="54" t="e">
        <f>IF('4.1 Network size and usage'!AJ17/'Historical population and GDP'!$M14=0,NA(),'4.1 Network size and usage'!AJ17/'Historical population and GDP'!$M14)</f>
        <v>#N/A</v>
      </c>
      <c r="AK17" s="54">
        <f>IF('4.1 Network size and usage'!AK17/'Historical population and GDP'!$M14=0,NA(),'4.1 Network size and usage'!AK17/'Historical population and GDP'!$M14)</f>
        <v>24.441547599375429</v>
      </c>
      <c r="AL17" s="54">
        <f>IF('4.1 Network size and usage'!AL17/'Historical population and GDP'!$M14=0,NA(),'4.1 Network size and usage'!AL17/'Historical population and GDP'!$M14)</f>
        <v>0.39623001267978886</v>
      </c>
      <c r="AM17" s="54">
        <f>IF('4.1 Network size and usage'!AM17/'Historical population and GDP'!$M14=0,NA(),'4.1 Network size and usage'!AM17/'Historical population and GDP'!$M14)</f>
        <v>6.7110235033979768E-2</v>
      </c>
      <c r="AN17" s="54" t="e">
        <f>IF('4.1 Network size and usage'!AN17/'Historical population and GDP'!$M14=0,NA(),'4.1 Network size and usage'!AN17/'Historical population and GDP'!$M14)</f>
        <v>#N/A</v>
      </c>
      <c r="AO17" s="54" t="e">
        <f>IF('4.1 Network size and usage'!AO17/'Historical population and GDP'!$M14=0,NA(),'4.1 Network size and usage'!AO17/'Historical population and GDP'!$M14)</f>
        <v>#N/A</v>
      </c>
      <c r="AP17" s="54" t="e">
        <f>IF('4.1 Network size and usage'!AP17/'Historical population and GDP'!$M14=0,NA(),'4.1 Network size and usage'!AP17/'Historical population and GDP'!$M14)</f>
        <v>#N/A</v>
      </c>
      <c r="AQ17" s="54" t="e">
        <f>IF('4.1 Network size and usage'!AQ17/'Historical population and GDP'!$M14=0,NA(),'4.1 Network size and usage'!AQ17/'Historical population and GDP'!$M14)</f>
        <v>#N/A</v>
      </c>
      <c r="AR17" s="54" t="e">
        <f>IF('4.1 Network size and usage'!AR17/'Historical population and GDP'!$M14=0,NA(),'4.1 Network size and usage'!AR17/'Historical population and GDP'!$M14)</f>
        <v>#N/A</v>
      </c>
      <c r="AS17" s="54" t="e">
        <f>IF('4.1 Network size and usage'!AS17/'Historical population and GDP'!$M14=0,NA(),'4.1 Network size and usage'!AS17/'Historical population and GDP'!$M14)</f>
        <v>#N/A</v>
      </c>
      <c r="AT17" s="54">
        <f>IF('4.1 Network size and usage'!AT17/'Historical population and GDP'!$M14=0,NA(),'4.1 Network size and usage'!AT17/'Historical population and GDP'!$M14)</f>
        <v>0.19517893355715782</v>
      </c>
      <c r="AU17" s="54" t="e">
        <f>IF('4.1 Network size and usage'!AU17/'Historical population and GDP'!$M14=0,NA(),'4.1 Network size and usage'!AU17/'Historical population and GDP'!$M14)</f>
        <v>#N/A</v>
      </c>
      <c r="AV17" s="54" t="e">
        <f>IF('4.1 Network size and usage'!AV17/'Historical population and GDP'!$M14=0,NA(),'4.1 Network size and usage'!AV17/'Historical population and GDP'!$M14)</f>
        <v>#N/A</v>
      </c>
      <c r="AX17" s="3"/>
      <c r="AY17" s="3"/>
      <c r="AZ17" s="12"/>
    </row>
    <row r="18" spans="1:52">
      <c r="A18" s="4">
        <f t="shared" si="0"/>
        <v>1880</v>
      </c>
      <c r="B18" s="54" t="e">
        <f>IF('4.1 Network size and usage'!B18/'Historical population and GDP'!$M15=0,NA(),'4.1 Network size and usage'!B18/'Historical population and GDP'!$M15)</f>
        <v>#N/A</v>
      </c>
      <c r="C18" s="54" t="e">
        <f>IF('4.1 Network size and usage'!C18/'Historical population and GDP'!$M15=0,NA(),'4.1 Network size and usage'!C18/'Historical population and GDP'!$M15)</f>
        <v>#N/A</v>
      </c>
      <c r="D18" s="54" t="e">
        <f>IF('4.1 Network size and usage'!D18/'Historical population and GDP'!$M15=0,NA(),'4.1 Network size and usage'!D18/'Historical population and GDP'!$M15)</f>
        <v>#N/A</v>
      </c>
      <c r="E18" s="54" t="e">
        <f>IF('4.1 Network size and usage'!E18/'Historical population and GDP'!$M15=0,NA(),'4.1 Network size and usage'!E18/'Historical population and GDP'!$M15)</f>
        <v>#N/A</v>
      </c>
      <c r="F18" s="54" t="e">
        <f>IF('4.1 Network size and usage'!F18/'Historical population and GDP'!$M15=0,NA(),'4.1 Network size and usage'!F18/'Historical population and GDP'!$M15)</f>
        <v>#N/A</v>
      </c>
      <c r="G18" s="54" t="e">
        <f>IF('4.1 Network size and usage'!G18/'Historical population and GDP'!$M15=0,NA(),'4.1 Network size and usage'!G18/'Historical population and GDP'!$M15)</f>
        <v>#N/A</v>
      </c>
      <c r="H18" s="54" t="e">
        <f>IF('4.1 Network size and usage'!H18/'Historical population and GDP'!$M15=0,NA(),'4.1 Network size and usage'!H18/'Historical population and GDP'!$M15)</f>
        <v>#N/A</v>
      </c>
      <c r="I18" s="54" t="e">
        <f>IF('4.1 Network size and usage'!I18/'Historical population and GDP'!$M15=0,NA(),'4.1 Network size and usage'!I18/'Historical population and GDP'!$M15)</f>
        <v>#N/A</v>
      </c>
      <c r="J18" s="54" t="e">
        <f>IF('4.1 Network size and usage'!J18/'Historical population and GDP'!$M15=0,NA(),'4.1 Network size and usage'!J18/'Historical population and GDP'!$M15)</f>
        <v>#N/A</v>
      </c>
      <c r="K18" s="54" t="e">
        <f>IF('4.1 Network size and usage'!K18/'Historical population and GDP'!$M15=0,NA(),'4.1 Network size and usage'!K18/'Historical population and GDP'!$M15)</f>
        <v>#N/A</v>
      </c>
      <c r="L18" s="54">
        <f>IF('4.1 Network size and usage'!L18/'Historical population and GDP'!$M15=0,NA(),'4.1 Network size and usage'!L18/'Historical population and GDP'!$M15)</f>
        <v>0.47736882494169369</v>
      </c>
      <c r="M18" s="54" t="e">
        <f>IF('4.1 Network size and usage'!M18/'Historical population and GDP'!$M15=0,NA(),'4.1 Network size and usage'!M18/'Historical population and GDP'!$M15)</f>
        <v>#N/A</v>
      </c>
      <c r="N18" s="54" t="e">
        <f>IF('4.1 Network size and usage'!N18/'Historical population and GDP'!$M15=0,NA(),'4.1 Network size and usage'!N18/'Historical population and GDP'!$M15)</f>
        <v>#N/A</v>
      </c>
      <c r="O18" s="54" t="e">
        <f>IF('4.1 Network size and usage'!O18/'Historical population and GDP'!$M15=0,NA(),'4.1 Network size and usage'!O18/'Historical population and GDP'!$M15)</f>
        <v>#N/A</v>
      </c>
      <c r="P18" s="54" t="e">
        <f>IF('4.1 Network size and usage'!P18/'Historical population and GDP'!$M15=0,NA(),'4.1 Network size and usage'!P18/'Historical population and GDP'!$M15)</f>
        <v>#N/A</v>
      </c>
      <c r="Q18" s="54" t="e">
        <f>IF('4.1 Network size and usage'!Q18/'Historical population and GDP'!$M15=0,NA(),'4.1 Network size and usage'!Q18/'Historical population and GDP'!$M15)</f>
        <v>#N/A</v>
      </c>
      <c r="R18" s="54" t="e">
        <f>IF('4.1 Network size and usage'!R18/'Historical population and GDP'!$M15=0,NA(),'4.1 Network size and usage'!R18/'Historical population and GDP'!$M15)</f>
        <v>#N/A</v>
      </c>
      <c r="S18" s="54" t="e">
        <f>IF('4.1 Network size and usage'!S18/'Historical population and GDP'!$M15=0,NA(),'4.1 Network size and usage'!S18/'Historical population and GDP'!$M15)</f>
        <v>#N/A</v>
      </c>
      <c r="T18" s="54">
        <f>IF('4.1 Network size and usage'!T18/'Historical population and GDP'!$M15=0,NA(),'4.1 Network size and usage'!T18/'Historical population and GDP'!$M15)</f>
        <v>1.4418819456429999</v>
      </c>
      <c r="U18" s="54">
        <f>IF('4.1 Network size and usage'!U18/'Historical population and GDP'!$M15=0,NA(),'4.1 Network size and usage'!U18/'Historical population and GDP'!$M15)</f>
        <v>1.2654606362855066E-2</v>
      </c>
      <c r="V18" s="54" t="e">
        <f>IF('4.1 Network size and usage'!V18/'Historical population and GDP'!$M15=0,NA(),'4.1 Network size and usage'!V18/'Historical population and GDP'!$M15)</f>
        <v>#N/A</v>
      </c>
      <c r="W18" s="54" t="e">
        <f>IF('4.1 Network size and usage'!W18/'Historical population and GDP'!$M15=0,NA(),'4.1 Network size and usage'!W18/'Historical population and GDP'!$M15)</f>
        <v>#N/A</v>
      </c>
      <c r="X18" s="54" t="e">
        <f>IF('4.1 Network size and usage'!X18/'Historical population and GDP'!$M15=0,NA(),'4.1 Network size and usage'!X18/'Historical population and GDP'!$M15)</f>
        <v>#N/A</v>
      </c>
      <c r="Y18" s="54" t="e">
        <f>IF('4.1 Network size and usage'!Y18/'Historical population and GDP'!$M15=0,NA(),'4.1 Network size and usage'!Y18/'Historical population and GDP'!$M15)</f>
        <v>#N/A</v>
      </c>
      <c r="Z18" s="54" t="e">
        <f>IF('4.1 Network size and usage'!Z18/'Historical population and GDP'!$M15=0,NA(),'4.1 Network size and usage'!Z18/'Historical population and GDP'!$M15)</f>
        <v>#N/A</v>
      </c>
      <c r="AA18" s="54" t="e">
        <f>IF('4.1 Network size and usage'!AA18/'Historical population and GDP'!$M15=0,NA(),'4.1 Network size and usage'!AA18/'Historical population and GDP'!$M15)</f>
        <v>#N/A</v>
      </c>
      <c r="AB18" s="54" t="e">
        <f>IF('4.1 Network size and usage'!AB18/'Historical population and GDP'!$M15=0,NA(),'4.1 Network size and usage'!AB18/'Historical population and GDP'!$M15)</f>
        <v>#N/A</v>
      </c>
      <c r="AC18" s="54" t="e">
        <f>IF('4.1 Network size and usage'!AC18/'Historical population and GDP'!$M15=0,NA(),'4.1 Network size and usage'!AC18/'Historical population and GDP'!$M15)</f>
        <v>#N/A</v>
      </c>
      <c r="AD18" s="54" t="e">
        <f>IF('4.1 Network size and usage'!AD18/'Historical population and GDP'!$M15=0,NA(),'4.1 Network size and usage'!AD18/'Historical population and GDP'!$M15)</f>
        <v>#N/A</v>
      </c>
      <c r="AE18" s="54" t="e">
        <f>IF('4.1 Network size and usage'!AE18/'Historical population and GDP'!$M15=0,NA(),'4.1 Network size and usage'!AE18/'Historical population and GDP'!$M15)</f>
        <v>#N/A</v>
      </c>
      <c r="AF18" s="54" t="e">
        <f>IF('4.1 Network size and usage'!AF18/'Historical population and GDP'!$M15=0,NA(),'4.1 Network size and usage'!AF18/'Historical population and GDP'!$M15)</f>
        <v>#N/A</v>
      </c>
      <c r="AG18" s="54" t="e">
        <f>IF('4.1 Network size and usage'!AG18/'Historical population and GDP'!$M15=0,NA(),'4.1 Network size and usage'!AG18/'Historical population and GDP'!$M15)</f>
        <v>#N/A</v>
      </c>
      <c r="AH18" s="54" t="e">
        <f>IF('4.1 Network size and usage'!AH18/'Historical population and GDP'!$M15=0,NA(),'4.1 Network size and usage'!AH18/'Historical population and GDP'!$M15)</f>
        <v>#N/A</v>
      </c>
      <c r="AI18" s="54" t="e">
        <f>IF('4.1 Network size and usage'!AI18/'Historical population and GDP'!$M15=0,NA(),'4.1 Network size and usage'!AI18/'Historical population and GDP'!$M15)</f>
        <v>#N/A</v>
      </c>
      <c r="AJ18" s="54" t="e">
        <f>IF('4.1 Network size and usage'!AJ18/'Historical population and GDP'!$M15=0,NA(),'4.1 Network size and usage'!AJ18/'Historical population and GDP'!$M15)</f>
        <v>#N/A</v>
      </c>
      <c r="AK18" s="54">
        <f>IF('4.1 Network size and usage'!AK18/'Historical population and GDP'!$M15=0,NA(),'4.1 Network size and usage'!AK18/'Historical population and GDP'!$M15)</f>
        <v>24.110062226765987</v>
      </c>
      <c r="AL18" s="54">
        <f>IF('4.1 Network size and usage'!AL18/'Historical population and GDP'!$M15=0,NA(),'4.1 Network size and usage'!AL18/'Historical population and GDP'!$M15)</f>
        <v>0.41279325955633228</v>
      </c>
      <c r="AM18" s="54">
        <f>IF('4.1 Network size and usage'!AM18/'Historical population and GDP'!$M15=0,NA(),'4.1 Network size and usage'!AM18/'Historical population and GDP'!$M15)</f>
        <v>5.3402438851248381E-2</v>
      </c>
      <c r="AN18" s="54" t="e">
        <f>IF('4.1 Network size and usage'!AN18/'Historical population and GDP'!$M15=0,NA(),'4.1 Network size and usage'!AN18/'Historical population and GDP'!$M15)</f>
        <v>#N/A</v>
      </c>
      <c r="AO18" s="54" t="e">
        <f>IF('4.1 Network size and usage'!AO18/'Historical population and GDP'!$M15=0,NA(),'4.1 Network size and usage'!AO18/'Historical population and GDP'!$M15)</f>
        <v>#N/A</v>
      </c>
      <c r="AP18" s="54" t="e">
        <f>IF('4.1 Network size and usage'!AP18/'Historical population and GDP'!$M15=0,NA(),'4.1 Network size and usage'!AP18/'Historical population and GDP'!$M15)</f>
        <v>#N/A</v>
      </c>
      <c r="AQ18" s="54" t="e">
        <f>IF('4.1 Network size and usage'!AQ18/'Historical population and GDP'!$M15=0,NA(),'4.1 Network size and usage'!AQ18/'Historical population and GDP'!$M15)</f>
        <v>#N/A</v>
      </c>
      <c r="AR18" s="54" t="e">
        <f>IF('4.1 Network size and usage'!AR18/'Historical population and GDP'!$M15=0,NA(),'4.1 Network size and usage'!AR18/'Historical population and GDP'!$M15)</f>
        <v>#N/A</v>
      </c>
      <c r="AS18" s="54" t="e">
        <f>IF('4.1 Network size and usage'!AS18/'Historical population and GDP'!$M15=0,NA(),'4.1 Network size and usage'!AS18/'Historical population and GDP'!$M15)</f>
        <v>#N/A</v>
      </c>
      <c r="AT18" s="54">
        <f>IF('4.1 Network size and usage'!AT18/'Historical population and GDP'!$M15=0,NA(),'4.1 Network size and usage'!AT18/'Historical population and GDP'!$M15)</f>
        <v>0.17792376546174224</v>
      </c>
      <c r="AU18" s="54" t="e">
        <f>IF('4.1 Network size and usage'!AU18/'Historical population and GDP'!$M15=0,NA(),'4.1 Network size and usage'!AU18/'Historical population and GDP'!$M15)</f>
        <v>#N/A</v>
      </c>
      <c r="AV18" s="54" t="e">
        <f>IF('4.1 Network size and usage'!AV18/'Historical population and GDP'!$M15=0,NA(),'4.1 Network size and usage'!AV18/'Historical population and GDP'!$M15)</f>
        <v>#N/A</v>
      </c>
      <c r="AX18" s="3"/>
      <c r="AY18" s="3"/>
      <c r="AZ18" s="12"/>
    </row>
    <row r="19" spans="1:52">
      <c r="A19" s="4">
        <f t="shared" si="0"/>
        <v>1881</v>
      </c>
      <c r="B19" s="54" t="e">
        <f>IF('4.1 Network size and usage'!B19/'Historical population and GDP'!$M16=0,NA(),'4.1 Network size and usage'!B19/'Historical population and GDP'!$M16)</f>
        <v>#N/A</v>
      </c>
      <c r="C19" s="54" t="e">
        <f>IF('4.1 Network size and usage'!C19/'Historical population and GDP'!$M16=0,NA(),'4.1 Network size and usage'!C19/'Historical population and GDP'!$M16)</f>
        <v>#N/A</v>
      </c>
      <c r="D19" s="54" t="e">
        <f>IF('4.1 Network size and usage'!D19/'Historical population and GDP'!$M16=0,NA(),'4.1 Network size and usage'!D19/'Historical population and GDP'!$M16)</f>
        <v>#N/A</v>
      </c>
      <c r="E19" s="54" t="e">
        <f>IF('4.1 Network size and usage'!E19/'Historical population and GDP'!$M16=0,NA(),'4.1 Network size and usage'!E19/'Historical population and GDP'!$M16)</f>
        <v>#N/A</v>
      </c>
      <c r="F19" s="54" t="e">
        <f>IF('4.1 Network size and usage'!F19/'Historical population and GDP'!$M16=0,NA(),'4.1 Network size and usage'!F19/'Historical population and GDP'!$M16)</f>
        <v>#N/A</v>
      </c>
      <c r="G19" s="54" t="e">
        <f>IF('4.1 Network size and usage'!G19/'Historical population and GDP'!$M16=0,NA(),'4.1 Network size and usage'!G19/'Historical population and GDP'!$M16)</f>
        <v>#N/A</v>
      </c>
      <c r="H19" s="54" t="e">
        <f>IF('4.1 Network size and usage'!H19/'Historical population and GDP'!$M16=0,NA(),'4.1 Network size and usage'!H19/'Historical population and GDP'!$M16)</f>
        <v>#N/A</v>
      </c>
      <c r="I19" s="54" t="e">
        <f>IF('4.1 Network size and usage'!I19/'Historical population and GDP'!$M16=0,NA(),'4.1 Network size and usage'!I19/'Historical population and GDP'!$M16)</f>
        <v>#N/A</v>
      </c>
      <c r="J19" s="54" t="e">
        <f>IF('4.1 Network size and usage'!J19/'Historical population and GDP'!$M16=0,NA(),'4.1 Network size and usage'!J19/'Historical population and GDP'!$M16)</f>
        <v>#N/A</v>
      </c>
      <c r="K19" s="54" t="e">
        <f>IF('4.1 Network size and usage'!K19/'Historical population and GDP'!$M16=0,NA(),'4.1 Network size and usage'!K19/'Historical population and GDP'!$M16)</f>
        <v>#N/A</v>
      </c>
      <c r="L19" s="54">
        <f>IF('4.1 Network size and usage'!L19/'Historical population and GDP'!$M16=0,NA(),'4.1 Network size and usage'!L19/'Historical population and GDP'!$M16)</f>
        <v>0.5000610655333475</v>
      </c>
      <c r="M19" s="54" t="e">
        <f>IF('4.1 Network size and usage'!M19/'Historical population and GDP'!$M16=0,NA(),'4.1 Network size and usage'!M19/'Historical population and GDP'!$M16)</f>
        <v>#N/A</v>
      </c>
      <c r="N19" s="54" t="e">
        <f>IF('4.1 Network size and usage'!N19/'Historical population and GDP'!$M16=0,NA(),'4.1 Network size and usage'!N19/'Historical population and GDP'!$M16)</f>
        <v>#N/A</v>
      </c>
      <c r="O19" s="54" t="e">
        <f>IF('4.1 Network size and usage'!O19/'Historical population and GDP'!$M16=0,NA(),'4.1 Network size and usage'!O19/'Historical population and GDP'!$M16)</f>
        <v>#N/A</v>
      </c>
      <c r="P19" s="54" t="e">
        <f>IF('4.1 Network size and usage'!P19/'Historical population and GDP'!$M16=0,NA(),'4.1 Network size and usage'!P19/'Historical population and GDP'!$M16)</f>
        <v>#N/A</v>
      </c>
      <c r="Q19" s="54" t="e">
        <f>IF('4.1 Network size and usage'!Q19/'Historical population and GDP'!$M16=0,NA(),'4.1 Network size and usage'!Q19/'Historical population and GDP'!$M16)</f>
        <v>#N/A</v>
      </c>
      <c r="R19" s="54" t="e">
        <f>IF('4.1 Network size and usage'!R19/'Historical population and GDP'!$M16=0,NA(),'4.1 Network size and usage'!R19/'Historical population and GDP'!$M16)</f>
        <v>#N/A</v>
      </c>
      <c r="S19" s="54" t="e">
        <f>IF('4.1 Network size and usage'!S19/'Historical population and GDP'!$M16=0,NA(),'4.1 Network size and usage'!S19/'Historical population and GDP'!$M16)</f>
        <v>#N/A</v>
      </c>
      <c r="T19" s="54">
        <f>IF('4.1 Network size and usage'!T19/'Historical population and GDP'!$M16=0,NA(),'4.1 Network size and usage'!T19/'Historical population and GDP'!$M16)</f>
        <v>1.4802120812185227</v>
      </c>
      <c r="U19" s="54">
        <f>IF('4.1 Network size and usage'!U19/'Historical population and GDP'!$M16=0,NA(),'4.1 Network size and usage'!U19/'Historical population and GDP'!$M16)</f>
        <v>7.3666237819024399E-2</v>
      </c>
      <c r="V19" s="54" t="e">
        <f>IF('4.1 Network size and usage'!V19/'Historical population and GDP'!$M16=0,NA(),'4.1 Network size and usage'!V19/'Historical population and GDP'!$M16)</f>
        <v>#N/A</v>
      </c>
      <c r="W19" s="54" t="e">
        <f>IF('4.1 Network size and usage'!W19/'Historical population and GDP'!$M16=0,NA(),'4.1 Network size and usage'!W19/'Historical population and GDP'!$M16)</f>
        <v>#N/A</v>
      </c>
      <c r="X19" s="54" t="e">
        <f>IF('4.1 Network size and usage'!X19/'Historical population and GDP'!$M16=0,NA(),'4.1 Network size and usage'!X19/'Historical population and GDP'!$M16)</f>
        <v>#N/A</v>
      </c>
      <c r="Y19" s="54" t="e">
        <f>IF('4.1 Network size and usage'!Y19/'Historical population and GDP'!$M16=0,NA(),'4.1 Network size and usage'!Y19/'Historical population and GDP'!$M16)</f>
        <v>#N/A</v>
      </c>
      <c r="Z19" s="54" t="e">
        <f>IF('4.1 Network size and usage'!Z19/'Historical population and GDP'!$M16=0,NA(),'4.1 Network size and usage'!Z19/'Historical population and GDP'!$M16)</f>
        <v>#N/A</v>
      </c>
      <c r="AA19" s="54" t="e">
        <f>IF('4.1 Network size and usage'!AA19/'Historical population and GDP'!$M16=0,NA(),'4.1 Network size and usage'!AA19/'Historical population and GDP'!$M16)</f>
        <v>#N/A</v>
      </c>
      <c r="AB19" s="54" t="e">
        <f>IF('4.1 Network size and usage'!AB19/'Historical population and GDP'!$M16=0,NA(),'4.1 Network size and usage'!AB19/'Historical population and GDP'!$M16)</f>
        <v>#N/A</v>
      </c>
      <c r="AC19" s="54" t="e">
        <f>IF('4.1 Network size and usage'!AC19/'Historical population and GDP'!$M16=0,NA(),'4.1 Network size and usage'!AC19/'Historical population and GDP'!$M16)</f>
        <v>#N/A</v>
      </c>
      <c r="AD19" s="54" t="e">
        <f>IF('4.1 Network size and usage'!AD19/'Historical population and GDP'!$M16=0,NA(),'4.1 Network size and usage'!AD19/'Historical population and GDP'!$M16)</f>
        <v>#N/A</v>
      </c>
      <c r="AE19" s="54" t="e">
        <f>IF('4.1 Network size and usage'!AE19/'Historical population and GDP'!$M16=0,NA(),'4.1 Network size and usage'!AE19/'Historical population and GDP'!$M16)</f>
        <v>#N/A</v>
      </c>
      <c r="AF19" s="54" t="e">
        <f>IF('4.1 Network size and usage'!AF19/'Historical population and GDP'!$M16=0,NA(),'4.1 Network size and usage'!AF19/'Historical population and GDP'!$M16)</f>
        <v>#N/A</v>
      </c>
      <c r="AG19" s="54" t="e">
        <f>IF('4.1 Network size and usage'!AG19/'Historical population and GDP'!$M16=0,NA(),'4.1 Network size and usage'!AG19/'Historical population and GDP'!$M16)</f>
        <v>#N/A</v>
      </c>
      <c r="AH19" s="54" t="e">
        <f>IF('4.1 Network size and usage'!AH19/'Historical population and GDP'!$M16=0,NA(),'4.1 Network size and usage'!AH19/'Historical population and GDP'!$M16)</f>
        <v>#N/A</v>
      </c>
      <c r="AI19" s="54" t="e">
        <f>IF('4.1 Network size and usage'!AI19/'Historical population and GDP'!$M16=0,NA(),'4.1 Network size and usage'!AI19/'Historical population and GDP'!$M16)</f>
        <v>#N/A</v>
      </c>
      <c r="AJ19" s="54" t="e">
        <f>IF('4.1 Network size and usage'!AJ19/'Historical population and GDP'!$M16=0,NA(),'4.1 Network size and usage'!AJ19/'Historical population and GDP'!$M16)</f>
        <v>#N/A</v>
      </c>
      <c r="AK19" s="54">
        <f>IF('4.1 Network size and usage'!AK19/'Historical population and GDP'!$M16=0,NA(),'4.1 Network size and usage'!AK19/'Historical population and GDP'!$M16)</f>
        <v>23.257848639780768</v>
      </c>
      <c r="AL19" s="54">
        <f>IF('4.1 Network size and usage'!AL19/'Historical population and GDP'!$M16=0,NA(),'4.1 Network size and usage'!AL19/'Historical population and GDP'!$M16)</f>
        <v>0.44260573606211523</v>
      </c>
      <c r="AM19" s="54">
        <f>IF('4.1 Network size and usage'!AM19/'Historical population and GDP'!$M16=0,NA(),'4.1 Network size and usage'!AM19/'Historical population and GDP'!$M16)</f>
        <v>5.8154354545819423E-2</v>
      </c>
      <c r="AN19" s="54" t="e">
        <f>IF('4.1 Network size and usage'!AN19/'Historical population and GDP'!$M16=0,NA(),'4.1 Network size and usage'!AN19/'Historical population and GDP'!$M16)</f>
        <v>#N/A</v>
      </c>
      <c r="AO19" s="54" t="e">
        <f>IF('4.1 Network size and usage'!AO19/'Historical population and GDP'!$M16=0,NA(),'4.1 Network size and usage'!AO19/'Historical population and GDP'!$M16)</f>
        <v>#N/A</v>
      </c>
      <c r="AP19" s="54" t="e">
        <f>IF('4.1 Network size and usage'!AP19/'Historical population and GDP'!$M16=0,NA(),'4.1 Network size and usage'!AP19/'Historical population and GDP'!$M16)</f>
        <v>#N/A</v>
      </c>
      <c r="AQ19" s="54" t="e">
        <f>IF('4.1 Network size and usage'!AQ19/'Historical population and GDP'!$M16=0,NA(),'4.1 Network size and usage'!AQ19/'Historical population and GDP'!$M16)</f>
        <v>#N/A</v>
      </c>
      <c r="AR19" s="54" t="e">
        <f>IF('4.1 Network size and usage'!AR19/'Historical population and GDP'!$M16=0,NA(),'4.1 Network size and usage'!AR19/'Historical population and GDP'!$M16)</f>
        <v>#N/A</v>
      </c>
      <c r="AS19" s="54" t="e">
        <f>IF('4.1 Network size and usage'!AS19/'Historical population and GDP'!$M16=0,NA(),'4.1 Network size and usage'!AS19/'Historical population and GDP'!$M16)</f>
        <v>#N/A</v>
      </c>
      <c r="AT19" s="54">
        <f>IF('4.1 Network size and usage'!AT19/'Historical population and GDP'!$M16=0,NA(),'4.1 Network size and usage'!AT19/'Historical population and GDP'!$M16)</f>
        <v>0.15597046553920607</v>
      </c>
      <c r="AU19" s="54" t="e">
        <f>IF('4.1 Network size and usage'!AU19/'Historical population and GDP'!$M16=0,NA(),'4.1 Network size and usage'!AU19/'Historical population and GDP'!$M16)</f>
        <v>#N/A</v>
      </c>
      <c r="AV19" s="54" t="e">
        <f>IF('4.1 Network size and usage'!AV19/'Historical population and GDP'!$M16=0,NA(),'4.1 Network size and usage'!AV19/'Historical population and GDP'!$M16)</f>
        <v>#N/A</v>
      </c>
      <c r="AX19" s="3"/>
      <c r="AY19" s="3"/>
      <c r="AZ19" s="12"/>
    </row>
    <row r="20" spans="1:52">
      <c r="A20" s="4">
        <f t="shared" si="0"/>
        <v>1882</v>
      </c>
      <c r="B20" s="54" t="e">
        <f>IF('4.1 Network size and usage'!B20/'Historical population and GDP'!$M17=0,NA(),'4.1 Network size and usage'!B20/'Historical population and GDP'!$M17)</f>
        <v>#N/A</v>
      </c>
      <c r="C20" s="54" t="e">
        <f>IF('4.1 Network size and usage'!C20/'Historical population and GDP'!$M17=0,NA(),'4.1 Network size and usage'!C20/'Historical population and GDP'!$M17)</f>
        <v>#N/A</v>
      </c>
      <c r="D20" s="54" t="e">
        <f>IF('4.1 Network size and usage'!D20/'Historical population and GDP'!$M17=0,NA(),'4.1 Network size and usage'!D20/'Historical population and GDP'!$M17)</f>
        <v>#N/A</v>
      </c>
      <c r="E20" s="54" t="e">
        <f>IF('4.1 Network size and usage'!E20/'Historical population and GDP'!$M17=0,NA(),'4.1 Network size and usage'!E20/'Historical population and GDP'!$M17)</f>
        <v>#N/A</v>
      </c>
      <c r="F20" s="54" t="e">
        <f>IF('4.1 Network size and usage'!F20/'Historical population and GDP'!$M17=0,NA(),'4.1 Network size and usage'!F20/'Historical population and GDP'!$M17)</f>
        <v>#N/A</v>
      </c>
      <c r="G20" s="54" t="e">
        <f>IF('4.1 Network size and usage'!G20/'Historical population and GDP'!$M17=0,NA(),'4.1 Network size and usage'!G20/'Historical population and GDP'!$M17)</f>
        <v>#N/A</v>
      </c>
      <c r="H20" s="54" t="e">
        <f>IF('4.1 Network size and usage'!H20/'Historical population and GDP'!$M17=0,NA(),'4.1 Network size and usage'!H20/'Historical population and GDP'!$M17)</f>
        <v>#N/A</v>
      </c>
      <c r="I20" s="54" t="e">
        <f>IF('4.1 Network size and usage'!I20/'Historical population and GDP'!$M17=0,NA(),'4.1 Network size and usage'!I20/'Historical population and GDP'!$M17)</f>
        <v>#N/A</v>
      </c>
      <c r="J20" s="54" t="e">
        <f>IF('4.1 Network size and usage'!J20/'Historical population and GDP'!$M17=0,NA(),'4.1 Network size and usage'!J20/'Historical population and GDP'!$M17)</f>
        <v>#N/A</v>
      </c>
      <c r="K20" s="54" t="e">
        <f>IF('4.1 Network size and usage'!K20/'Historical population and GDP'!$M17=0,NA(),'4.1 Network size and usage'!K20/'Historical population and GDP'!$M17)</f>
        <v>#N/A</v>
      </c>
      <c r="L20" s="54">
        <f>IF('4.1 Network size and usage'!L20/'Historical population and GDP'!$M17=0,NA(),'4.1 Network size and usage'!L20/'Historical population and GDP'!$M17)</f>
        <v>0.51832655610632405</v>
      </c>
      <c r="M20" s="54" t="e">
        <f>IF('4.1 Network size and usage'!M20/'Historical population and GDP'!$M17=0,NA(),'4.1 Network size and usage'!M20/'Historical population and GDP'!$M17)</f>
        <v>#N/A</v>
      </c>
      <c r="N20" s="54" t="e">
        <f>IF('4.1 Network size and usage'!N20/'Historical population and GDP'!$M17=0,NA(),'4.1 Network size and usage'!N20/'Historical population and GDP'!$M17)</f>
        <v>#N/A</v>
      </c>
      <c r="O20" s="54" t="e">
        <f>IF('4.1 Network size and usage'!O20/'Historical population and GDP'!$M17=0,NA(),'4.1 Network size and usage'!O20/'Historical population and GDP'!$M17)</f>
        <v>#N/A</v>
      </c>
      <c r="P20" s="54" t="e">
        <f>IF('4.1 Network size and usage'!P20/'Historical population and GDP'!$M17=0,NA(),'4.1 Network size and usage'!P20/'Historical population and GDP'!$M17)</f>
        <v>#N/A</v>
      </c>
      <c r="Q20" s="54" t="e">
        <f>IF('4.1 Network size and usage'!Q20/'Historical population and GDP'!$M17=0,NA(),'4.1 Network size and usage'!Q20/'Historical population and GDP'!$M17)</f>
        <v>#N/A</v>
      </c>
      <c r="R20" s="54" t="e">
        <f>IF('4.1 Network size and usage'!R20/'Historical population and GDP'!$M17=0,NA(),'4.1 Network size and usage'!R20/'Historical population and GDP'!$M17)</f>
        <v>#N/A</v>
      </c>
      <c r="S20" s="54" t="e">
        <f>IF('4.1 Network size and usage'!S20/'Historical population and GDP'!$M17=0,NA(),'4.1 Network size and usage'!S20/'Historical population and GDP'!$M17)</f>
        <v>#N/A</v>
      </c>
      <c r="T20" s="54">
        <f>IF('4.1 Network size and usage'!T20/'Historical population and GDP'!$M17=0,NA(),'4.1 Network size and usage'!T20/'Historical population and GDP'!$M17)</f>
        <v>1.4932834823381591</v>
      </c>
      <c r="U20" s="54">
        <f>IF('4.1 Network size and usage'!U20/'Historical population and GDP'!$M17=0,NA(),'4.1 Network size and usage'!U20/'Historical population and GDP'!$M17)</f>
        <v>0.13564223032894937</v>
      </c>
      <c r="V20" s="54" t="e">
        <f>IF('4.1 Network size and usage'!V20/'Historical population and GDP'!$M17=0,NA(),'4.1 Network size and usage'!V20/'Historical population and GDP'!$M17)</f>
        <v>#N/A</v>
      </c>
      <c r="W20" s="54" t="e">
        <f>IF('4.1 Network size and usage'!W20/'Historical population and GDP'!$M17=0,NA(),'4.1 Network size and usage'!W20/'Historical population and GDP'!$M17)</f>
        <v>#N/A</v>
      </c>
      <c r="X20" s="54" t="e">
        <f>IF('4.1 Network size and usage'!X20/'Historical population and GDP'!$M17=0,NA(),'4.1 Network size and usage'!X20/'Historical population and GDP'!$M17)</f>
        <v>#N/A</v>
      </c>
      <c r="Y20" s="54" t="e">
        <f>IF('4.1 Network size and usage'!Y20/'Historical population and GDP'!$M17=0,NA(),'4.1 Network size and usage'!Y20/'Historical population and GDP'!$M17)</f>
        <v>#N/A</v>
      </c>
      <c r="Z20" s="54" t="e">
        <f>IF('4.1 Network size and usage'!Z20/'Historical population and GDP'!$M17=0,NA(),'4.1 Network size and usage'!Z20/'Historical population and GDP'!$M17)</f>
        <v>#N/A</v>
      </c>
      <c r="AA20" s="54" t="e">
        <f>IF('4.1 Network size and usage'!AA20/'Historical population and GDP'!$M17=0,NA(),'4.1 Network size and usage'!AA20/'Historical population and GDP'!$M17)</f>
        <v>#N/A</v>
      </c>
      <c r="AB20" s="54" t="e">
        <f>IF('4.1 Network size and usage'!AB20/'Historical population and GDP'!$M17=0,NA(),'4.1 Network size and usage'!AB20/'Historical population and GDP'!$M17)</f>
        <v>#N/A</v>
      </c>
      <c r="AC20" s="54" t="e">
        <f>IF('4.1 Network size and usage'!AC20/'Historical population and GDP'!$M17=0,NA(),'4.1 Network size and usage'!AC20/'Historical population and GDP'!$M17)</f>
        <v>#N/A</v>
      </c>
      <c r="AD20" s="54" t="e">
        <f>IF('4.1 Network size and usage'!AD20/'Historical population and GDP'!$M17=0,NA(),'4.1 Network size and usage'!AD20/'Historical population and GDP'!$M17)</f>
        <v>#N/A</v>
      </c>
      <c r="AE20" s="54" t="e">
        <f>IF('4.1 Network size and usage'!AE20/'Historical population and GDP'!$M17=0,NA(),'4.1 Network size and usage'!AE20/'Historical population and GDP'!$M17)</f>
        <v>#N/A</v>
      </c>
      <c r="AF20" s="54" t="e">
        <f>IF('4.1 Network size and usage'!AF20/'Historical population and GDP'!$M17=0,NA(),'4.1 Network size and usage'!AF20/'Historical population and GDP'!$M17)</f>
        <v>#N/A</v>
      </c>
      <c r="AG20" s="54" t="e">
        <f>IF('4.1 Network size and usage'!AG20/'Historical population and GDP'!$M17=0,NA(),'4.1 Network size and usage'!AG20/'Historical population and GDP'!$M17)</f>
        <v>#N/A</v>
      </c>
      <c r="AH20" s="54" t="e">
        <f>IF('4.1 Network size and usage'!AH20/'Historical population and GDP'!$M17=0,NA(),'4.1 Network size and usage'!AH20/'Historical population and GDP'!$M17)</f>
        <v>#N/A</v>
      </c>
      <c r="AI20" s="54" t="e">
        <f>IF('4.1 Network size and usage'!AI20/'Historical population and GDP'!$M17=0,NA(),'4.1 Network size and usage'!AI20/'Historical population and GDP'!$M17)</f>
        <v>#N/A</v>
      </c>
      <c r="AJ20" s="54" t="e">
        <f>IF('4.1 Network size and usage'!AJ20/'Historical population and GDP'!$M17=0,NA(),'4.1 Network size and usage'!AJ20/'Historical population and GDP'!$M17)</f>
        <v>#N/A</v>
      </c>
      <c r="AK20" s="54">
        <f>IF('4.1 Network size and usage'!AK20/'Historical population and GDP'!$M17=0,NA(),'4.1 Network size and usage'!AK20/'Historical population and GDP'!$M17)</f>
        <v>24.223919819592123</v>
      </c>
      <c r="AL20" s="54">
        <f>IF('4.1 Network size and usage'!AL20/'Historical population and GDP'!$M17=0,NA(),'4.1 Network size and usage'!AL20/'Historical population and GDP'!$M17)</f>
        <v>0.46369864157457225</v>
      </c>
      <c r="AM20" s="54">
        <f>IF('4.1 Network size and usage'!AM20/'Historical population and GDP'!$M17=0,NA(),'4.1 Network size and usage'!AM20/'Historical population and GDP'!$M17)</f>
        <v>6.8126340705268906E-2</v>
      </c>
      <c r="AN20" s="54" t="e">
        <f>IF('4.1 Network size and usage'!AN20/'Historical population and GDP'!$M17=0,NA(),'4.1 Network size and usage'!AN20/'Historical population and GDP'!$M17)</f>
        <v>#N/A</v>
      </c>
      <c r="AO20" s="54" t="e">
        <f>IF('4.1 Network size and usage'!AO20/'Historical population and GDP'!$M17=0,NA(),'4.1 Network size and usage'!AO20/'Historical population and GDP'!$M17)</f>
        <v>#N/A</v>
      </c>
      <c r="AP20" s="54" t="e">
        <f>IF('4.1 Network size and usage'!AP20/'Historical population and GDP'!$M17=0,NA(),'4.1 Network size and usage'!AP20/'Historical population and GDP'!$M17)</f>
        <v>#N/A</v>
      </c>
      <c r="AQ20" s="54" t="e">
        <f>IF('4.1 Network size and usage'!AQ20/'Historical population and GDP'!$M17=0,NA(),'4.1 Network size and usage'!AQ20/'Historical population and GDP'!$M17)</f>
        <v>#N/A</v>
      </c>
      <c r="AR20" s="54" t="e">
        <f>IF('4.1 Network size and usage'!AR20/'Historical population and GDP'!$M17=0,NA(),'4.1 Network size and usage'!AR20/'Historical population and GDP'!$M17)</f>
        <v>#N/A</v>
      </c>
      <c r="AS20" s="54" t="e">
        <f>IF('4.1 Network size and usage'!AS20/'Historical population and GDP'!$M17=0,NA(),'4.1 Network size and usage'!AS20/'Historical population and GDP'!$M17)</f>
        <v>#N/A</v>
      </c>
      <c r="AT20" s="54">
        <f>IF('4.1 Network size and usage'!AT20/'Historical population and GDP'!$M17=0,NA(),'4.1 Network size and usage'!AT20/'Historical population and GDP'!$M17)</f>
        <v>0.14113629006324527</v>
      </c>
      <c r="AU20" s="54" t="e">
        <f>IF('4.1 Network size and usage'!AU20/'Historical population and GDP'!$M17=0,NA(),'4.1 Network size and usage'!AU20/'Historical population and GDP'!$M17)</f>
        <v>#N/A</v>
      </c>
      <c r="AV20" s="54" t="e">
        <f>IF('4.1 Network size and usage'!AV20/'Historical population and GDP'!$M17=0,NA(),'4.1 Network size and usage'!AV20/'Historical population and GDP'!$M17)</f>
        <v>#N/A</v>
      </c>
      <c r="AX20" s="3"/>
      <c r="AY20" s="3"/>
      <c r="AZ20" s="12"/>
    </row>
    <row r="21" spans="1:52">
      <c r="A21" s="4">
        <f t="shared" si="0"/>
        <v>1883</v>
      </c>
      <c r="B21" s="54" t="e">
        <f>IF('4.1 Network size and usage'!B21/'Historical population and GDP'!$M18=0,NA(),'4.1 Network size and usage'!B21/'Historical population and GDP'!$M18)</f>
        <v>#N/A</v>
      </c>
      <c r="C21" s="54" t="e">
        <f>IF('4.1 Network size and usage'!C21/'Historical population and GDP'!$M18=0,NA(),'4.1 Network size and usage'!C21/'Historical population and GDP'!$M18)</f>
        <v>#N/A</v>
      </c>
      <c r="D21" s="54" t="e">
        <f>IF('4.1 Network size and usage'!D21/'Historical population and GDP'!$M18=0,NA(),'4.1 Network size and usage'!D21/'Historical population and GDP'!$M18)</f>
        <v>#N/A</v>
      </c>
      <c r="E21" s="54" t="e">
        <f>IF('4.1 Network size and usage'!E21/'Historical population and GDP'!$M18=0,NA(),'4.1 Network size and usage'!E21/'Historical population and GDP'!$M18)</f>
        <v>#N/A</v>
      </c>
      <c r="F21" s="54" t="e">
        <f>IF('4.1 Network size and usage'!F21/'Historical population and GDP'!$M18=0,NA(),'4.1 Network size and usage'!F21/'Historical population and GDP'!$M18)</f>
        <v>#N/A</v>
      </c>
      <c r="G21" s="54" t="e">
        <f>IF('4.1 Network size and usage'!G21/'Historical population and GDP'!$M18=0,NA(),'4.1 Network size and usage'!G21/'Historical population and GDP'!$M18)</f>
        <v>#N/A</v>
      </c>
      <c r="H21" s="54" t="e">
        <f>IF('4.1 Network size and usage'!H21/'Historical population and GDP'!$M18=0,NA(),'4.1 Network size and usage'!H21/'Historical population and GDP'!$M18)</f>
        <v>#N/A</v>
      </c>
      <c r="I21" s="54" t="e">
        <f>IF('4.1 Network size and usage'!I21/'Historical population and GDP'!$M18=0,NA(),'4.1 Network size and usage'!I21/'Historical population and GDP'!$M18)</f>
        <v>#N/A</v>
      </c>
      <c r="J21" s="54" t="e">
        <f>IF('4.1 Network size and usage'!J21/'Historical population and GDP'!$M18=0,NA(),'4.1 Network size and usage'!J21/'Historical population and GDP'!$M18)</f>
        <v>#N/A</v>
      </c>
      <c r="K21" s="54" t="e">
        <f>IF('4.1 Network size and usage'!K21/'Historical population and GDP'!$M18=0,NA(),'4.1 Network size and usage'!K21/'Historical population and GDP'!$M18)</f>
        <v>#N/A</v>
      </c>
      <c r="L21" s="54">
        <f>IF('4.1 Network size and usage'!L21/'Historical population and GDP'!$M18=0,NA(),'4.1 Network size and usage'!L21/'Historical population and GDP'!$M18)</f>
        <v>0.53743712877969618</v>
      </c>
      <c r="M21" s="54" t="e">
        <f>IF('4.1 Network size and usage'!M21/'Historical population and GDP'!$M18=0,NA(),'4.1 Network size and usage'!M21/'Historical population and GDP'!$M18)</f>
        <v>#N/A</v>
      </c>
      <c r="N21" s="54" t="e">
        <f>IF('4.1 Network size and usage'!N21/'Historical population and GDP'!$M18=0,NA(),'4.1 Network size and usage'!N21/'Historical population and GDP'!$M18)</f>
        <v>#N/A</v>
      </c>
      <c r="O21" s="54" t="e">
        <f>IF('4.1 Network size and usage'!O21/'Historical population and GDP'!$M18=0,NA(),'4.1 Network size and usage'!O21/'Historical population and GDP'!$M18)</f>
        <v>#N/A</v>
      </c>
      <c r="P21" s="54" t="e">
        <f>IF('4.1 Network size and usage'!P21/'Historical population and GDP'!$M18=0,NA(),'4.1 Network size and usage'!P21/'Historical population and GDP'!$M18)</f>
        <v>#N/A</v>
      </c>
      <c r="Q21" s="54" t="e">
        <f>IF('4.1 Network size and usage'!Q21/'Historical population and GDP'!$M18=0,NA(),'4.1 Network size and usage'!Q21/'Historical population and GDP'!$M18)</f>
        <v>#N/A</v>
      </c>
      <c r="R21" s="54" t="e">
        <f>IF('4.1 Network size and usage'!R21/'Historical population and GDP'!$M18=0,NA(),'4.1 Network size and usage'!R21/'Historical population and GDP'!$M18)</f>
        <v>#N/A</v>
      </c>
      <c r="S21" s="54" t="e">
        <f>IF('4.1 Network size and usage'!S21/'Historical population and GDP'!$M18=0,NA(),'4.1 Network size and usage'!S21/'Historical population and GDP'!$M18)</f>
        <v>#N/A</v>
      </c>
      <c r="T21" s="54">
        <f>IF('4.1 Network size and usage'!T21/'Historical population and GDP'!$M18=0,NA(),'4.1 Network size and usage'!T21/'Historical population and GDP'!$M18)</f>
        <v>1.5909405432211918</v>
      </c>
      <c r="U21" s="54">
        <f>IF('4.1 Network size and usage'!U21/'Historical population and GDP'!$M18=0,NA(),'4.1 Network size and usage'!U21/'Historical population and GDP'!$M18)</f>
        <v>0.19875854272489818</v>
      </c>
      <c r="V21" s="54" t="e">
        <f>IF('4.1 Network size and usage'!V21/'Historical population and GDP'!$M18=0,NA(),'4.1 Network size and usage'!V21/'Historical population and GDP'!$M18)</f>
        <v>#N/A</v>
      </c>
      <c r="W21" s="54" t="e">
        <f>IF('4.1 Network size and usage'!W21/'Historical population and GDP'!$M18=0,NA(),'4.1 Network size and usage'!W21/'Historical population and GDP'!$M18)</f>
        <v>#N/A</v>
      </c>
      <c r="X21" s="54" t="e">
        <f>IF('4.1 Network size and usage'!X21/'Historical population and GDP'!$M18=0,NA(),'4.1 Network size and usage'!X21/'Historical population and GDP'!$M18)</f>
        <v>#N/A</v>
      </c>
      <c r="Y21" s="54" t="e">
        <f>IF('4.1 Network size and usage'!Y21/'Historical population and GDP'!$M18=0,NA(),'4.1 Network size and usage'!Y21/'Historical population and GDP'!$M18)</f>
        <v>#N/A</v>
      </c>
      <c r="Z21" s="54" t="e">
        <f>IF('4.1 Network size and usage'!Z21/'Historical population and GDP'!$M18=0,NA(),'4.1 Network size and usage'!Z21/'Historical population and GDP'!$M18)</f>
        <v>#N/A</v>
      </c>
      <c r="AA21" s="54" t="e">
        <f>IF('4.1 Network size and usage'!AA21/'Historical population and GDP'!$M18=0,NA(),'4.1 Network size and usage'!AA21/'Historical population and GDP'!$M18)</f>
        <v>#N/A</v>
      </c>
      <c r="AB21" s="54" t="e">
        <f>IF('4.1 Network size and usage'!AB21/'Historical population and GDP'!$M18=0,NA(),'4.1 Network size and usage'!AB21/'Historical population and GDP'!$M18)</f>
        <v>#N/A</v>
      </c>
      <c r="AC21" s="54" t="e">
        <f>IF('4.1 Network size and usage'!AC21/'Historical population and GDP'!$M18=0,NA(),'4.1 Network size and usage'!AC21/'Historical population and GDP'!$M18)</f>
        <v>#N/A</v>
      </c>
      <c r="AD21" s="54" t="e">
        <f>IF('4.1 Network size and usage'!AD21/'Historical population and GDP'!$M18=0,NA(),'4.1 Network size and usage'!AD21/'Historical population and GDP'!$M18)</f>
        <v>#N/A</v>
      </c>
      <c r="AE21" s="54" t="e">
        <f>IF('4.1 Network size and usage'!AE21/'Historical population and GDP'!$M18=0,NA(),'4.1 Network size and usage'!AE21/'Historical population and GDP'!$M18)</f>
        <v>#N/A</v>
      </c>
      <c r="AF21" s="54" t="e">
        <f>IF('4.1 Network size and usage'!AF21/'Historical population and GDP'!$M18=0,NA(),'4.1 Network size and usage'!AF21/'Historical population and GDP'!$M18)</f>
        <v>#N/A</v>
      </c>
      <c r="AG21" s="54" t="e">
        <f>IF('4.1 Network size and usage'!AG21/'Historical population and GDP'!$M18=0,NA(),'4.1 Network size and usage'!AG21/'Historical population and GDP'!$M18)</f>
        <v>#N/A</v>
      </c>
      <c r="AH21" s="54" t="e">
        <f>IF('4.1 Network size and usage'!AH21/'Historical population and GDP'!$M18=0,NA(),'4.1 Network size and usage'!AH21/'Historical population and GDP'!$M18)</f>
        <v>#N/A</v>
      </c>
      <c r="AI21" s="54" t="e">
        <f>IF('4.1 Network size and usage'!AI21/'Historical population and GDP'!$M18=0,NA(),'4.1 Network size and usage'!AI21/'Historical population and GDP'!$M18)</f>
        <v>#N/A</v>
      </c>
      <c r="AJ21" s="54" t="e">
        <f>IF('4.1 Network size and usage'!AJ21/'Historical population and GDP'!$M18=0,NA(),'4.1 Network size and usage'!AJ21/'Historical population and GDP'!$M18)</f>
        <v>#N/A</v>
      </c>
      <c r="AK21" s="54">
        <f>IF('4.1 Network size and usage'!AK21/'Historical population and GDP'!$M18=0,NA(),'4.1 Network size and usage'!AK21/'Historical population and GDP'!$M18)</f>
        <v>25.981608503626841</v>
      </c>
      <c r="AL21" s="54">
        <f>IF('4.1 Network size and usage'!AL21/'Historical population and GDP'!$M18=0,NA(),'4.1 Network size and usage'!AL21/'Historical population and GDP'!$M18)</f>
        <v>0.58625470566799542</v>
      </c>
      <c r="AM21" s="54">
        <f>IF('4.1 Network size and usage'!AM21/'Historical population and GDP'!$M18=0,NA(),'4.1 Network size and usage'!AM21/'Historical population and GDP'!$M18)</f>
        <v>8.8774307359960711E-2</v>
      </c>
      <c r="AN21" s="54" t="e">
        <f>IF('4.1 Network size and usage'!AN21/'Historical population and GDP'!$M18=0,NA(),'4.1 Network size and usage'!AN21/'Historical population and GDP'!$M18)</f>
        <v>#N/A</v>
      </c>
      <c r="AO21" s="54" t="e">
        <f>IF('4.1 Network size and usage'!AO21/'Historical population and GDP'!$M18=0,NA(),'4.1 Network size and usage'!AO21/'Historical population and GDP'!$M18)</f>
        <v>#N/A</v>
      </c>
      <c r="AP21" s="54" t="e">
        <f>IF('4.1 Network size and usage'!AP21/'Historical population and GDP'!$M18=0,NA(),'4.1 Network size and usage'!AP21/'Historical population and GDP'!$M18)</f>
        <v>#N/A</v>
      </c>
      <c r="AQ21" s="54" t="e">
        <f>IF('4.1 Network size and usage'!AQ21/'Historical population and GDP'!$M18=0,NA(),'4.1 Network size and usage'!AQ21/'Historical population and GDP'!$M18)</f>
        <v>#N/A</v>
      </c>
      <c r="AR21" s="54" t="e">
        <f>IF('4.1 Network size and usage'!AR21/'Historical population and GDP'!$M18=0,NA(),'4.1 Network size and usage'!AR21/'Historical population and GDP'!$M18)</f>
        <v>#N/A</v>
      </c>
      <c r="AS21" s="54" t="e">
        <f>IF('4.1 Network size and usage'!AS21/'Historical population and GDP'!$M18=0,NA(),'4.1 Network size and usage'!AS21/'Historical population and GDP'!$M18)</f>
        <v>#N/A</v>
      </c>
      <c r="AT21" s="54">
        <f>IF('4.1 Network size and usage'!AT21/'Historical population and GDP'!$M18=0,NA(),'4.1 Network size and usage'!AT21/'Historical population and GDP'!$M18)</f>
        <v>0.13943222236315159</v>
      </c>
      <c r="AU21" s="54" t="e">
        <f>IF('4.1 Network size and usage'!AU21/'Historical population and GDP'!$M18=0,NA(),'4.1 Network size and usage'!AU21/'Historical population and GDP'!$M18)</f>
        <v>#N/A</v>
      </c>
      <c r="AV21" s="54" t="e">
        <f>IF('4.1 Network size and usage'!AV21/'Historical population and GDP'!$M18=0,NA(),'4.1 Network size and usage'!AV21/'Historical population and GDP'!$M18)</f>
        <v>#N/A</v>
      </c>
      <c r="AX21" s="3"/>
      <c r="AY21" s="3"/>
      <c r="AZ21" s="12"/>
    </row>
    <row r="22" spans="1:52">
      <c r="A22" s="4">
        <f t="shared" si="0"/>
        <v>1884</v>
      </c>
      <c r="B22" s="54" t="e">
        <f>IF('4.1 Network size and usage'!B22/'Historical population and GDP'!$M19=0,NA(),'4.1 Network size and usage'!B22/'Historical population and GDP'!$M19)</f>
        <v>#N/A</v>
      </c>
      <c r="C22" s="54" t="e">
        <f>IF('4.1 Network size and usage'!C22/'Historical population and GDP'!$M19=0,NA(),'4.1 Network size and usage'!C22/'Historical population and GDP'!$M19)</f>
        <v>#N/A</v>
      </c>
      <c r="D22" s="54" t="e">
        <f>IF('4.1 Network size and usage'!D22/'Historical population and GDP'!$M19=0,NA(),'4.1 Network size and usage'!D22/'Historical population and GDP'!$M19)</f>
        <v>#N/A</v>
      </c>
      <c r="E22" s="54" t="e">
        <f>IF('4.1 Network size and usage'!E22/'Historical population and GDP'!$M19=0,NA(),'4.1 Network size and usage'!E22/'Historical population and GDP'!$M19)</f>
        <v>#N/A</v>
      </c>
      <c r="F22" s="54" t="e">
        <f>IF('4.1 Network size and usage'!F22/'Historical population and GDP'!$M19=0,NA(),'4.1 Network size and usage'!F22/'Historical population and GDP'!$M19)</f>
        <v>#N/A</v>
      </c>
      <c r="G22" s="54" t="e">
        <f>IF('4.1 Network size and usage'!G22/'Historical population and GDP'!$M19=0,NA(),'4.1 Network size and usage'!G22/'Historical population and GDP'!$M19)</f>
        <v>#N/A</v>
      </c>
      <c r="H22" s="54" t="e">
        <f>IF('4.1 Network size and usage'!H22/'Historical population and GDP'!$M19=0,NA(),'4.1 Network size and usage'!H22/'Historical population and GDP'!$M19)</f>
        <v>#N/A</v>
      </c>
      <c r="I22" s="54" t="e">
        <f>IF('4.1 Network size and usage'!I22/'Historical population and GDP'!$M19=0,NA(),'4.1 Network size and usage'!I22/'Historical population and GDP'!$M19)</f>
        <v>#N/A</v>
      </c>
      <c r="J22" s="54" t="e">
        <f>IF('4.1 Network size and usage'!J22/'Historical population and GDP'!$M19=0,NA(),'4.1 Network size and usage'!J22/'Historical population and GDP'!$M19)</f>
        <v>#N/A</v>
      </c>
      <c r="K22" s="54" t="e">
        <f>IF('4.1 Network size and usage'!K22/'Historical population and GDP'!$M19=0,NA(),'4.1 Network size and usage'!K22/'Historical population and GDP'!$M19)</f>
        <v>#N/A</v>
      </c>
      <c r="L22" s="54">
        <f>IF('4.1 Network size and usage'!L22/'Historical population and GDP'!$M19=0,NA(),'4.1 Network size and usage'!L22/'Historical population and GDP'!$M19)</f>
        <v>0.50095882767110833</v>
      </c>
      <c r="M22" s="54" t="e">
        <f>IF('4.1 Network size and usage'!M22/'Historical population and GDP'!$M19=0,NA(),'4.1 Network size and usage'!M22/'Historical population and GDP'!$M19)</f>
        <v>#N/A</v>
      </c>
      <c r="N22" s="54" t="e">
        <f>IF('4.1 Network size and usage'!N22/'Historical population and GDP'!$M19=0,NA(),'4.1 Network size and usage'!N22/'Historical population and GDP'!$M19)</f>
        <v>#N/A</v>
      </c>
      <c r="O22" s="54" t="e">
        <f>IF('4.1 Network size and usage'!O22/'Historical population and GDP'!$M19=0,NA(),'4.1 Network size and usage'!O22/'Historical population and GDP'!$M19)</f>
        <v>#N/A</v>
      </c>
      <c r="P22" s="54" t="e">
        <f>IF('4.1 Network size and usage'!P22/'Historical population and GDP'!$M19=0,NA(),'4.1 Network size and usage'!P22/'Historical population and GDP'!$M19)</f>
        <v>#N/A</v>
      </c>
      <c r="Q22" s="54" t="e">
        <f>IF('4.1 Network size and usage'!Q22/'Historical population and GDP'!$M19=0,NA(),'4.1 Network size and usage'!Q22/'Historical population and GDP'!$M19)</f>
        <v>#N/A</v>
      </c>
      <c r="R22" s="54" t="e">
        <f>IF('4.1 Network size and usage'!R22/'Historical population and GDP'!$M19=0,NA(),'4.1 Network size and usage'!R22/'Historical population and GDP'!$M19)</f>
        <v>#N/A</v>
      </c>
      <c r="S22" s="54" t="e">
        <f>IF('4.1 Network size and usage'!S22/'Historical population and GDP'!$M19=0,NA(),'4.1 Network size and usage'!S22/'Historical population and GDP'!$M19)</f>
        <v>#N/A</v>
      </c>
      <c r="T22" s="54">
        <f>IF('4.1 Network size and usage'!T22/'Historical population and GDP'!$M19=0,NA(),'4.1 Network size and usage'!T22/'Historical population and GDP'!$M19)</f>
        <v>1.4569432953758594</v>
      </c>
      <c r="U22" s="54">
        <f>IF('4.1 Network size and usage'!U22/'Historical population and GDP'!$M19=0,NA(),'4.1 Network size and usage'!U22/'Historical population and GDP'!$M19)</f>
        <v>0.23658335911067832</v>
      </c>
      <c r="V22" s="54" t="e">
        <f>IF('4.1 Network size and usage'!V22/'Historical population and GDP'!$M19=0,NA(),'4.1 Network size and usage'!V22/'Historical population and GDP'!$M19)</f>
        <v>#N/A</v>
      </c>
      <c r="W22" s="54" t="e">
        <f>IF('4.1 Network size and usage'!W22/'Historical population and GDP'!$M19=0,NA(),'4.1 Network size and usage'!W22/'Historical population and GDP'!$M19)</f>
        <v>#N/A</v>
      </c>
      <c r="X22" s="54" t="e">
        <f>IF('4.1 Network size and usage'!X22/'Historical population and GDP'!$M19=0,NA(),'4.1 Network size and usage'!X22/'Historical population and GDP'!$M19)</f>
        <v>#N/A</v>
      </c>
      <c r="Y22" s="54" t="e">
        <f>IF('4.1 Network size and usage'!Y22/'Historical population and GDP'!$M19=0,NA(),'4.1 Network size and usage'!Y22/'Historical population and GDP'!$M19)</f>
        <v>#N/A</v>
      </c>
      <c r="Z22" s="54" t="e">
        <f>IF('4.1 Network size and usage'!Z22/'Historical population and GDP'!$M19=0,NA(),'4.1 Network size and usage'!Z22/'Historical population and GDP'!$M19)</f>
        <v>#N/A</v>
      </c>
      <c r="AA22" s="54" t="e">
        <f>IF('4.1 Network size and usage'!AA22/'Historical population and GDP'!$M19=0,NA(),'4.1 Network size and usage'!AA22/'Historical population and GDP'!$M19)</f>
        <v>#N/A</v>
      </c>
      <c r="AB22" s="54" t="e">
        <f>IF('4.1 Network size and usage'!AB22/'Historical population and GDP'!$M19=0,NA(),'4.1 Network size and usage'!AB22/'Historical population and GDP'!$M19)</f>
        <v>#N/A</v>
      </c>
      <c r="AC22" s="54" t="e">
        <f>IF('4.1 Network size and usage'!AC22/'Historical population and GDP'!$M19=0,NA(),'4.1 Network size and usage'!AC22/'Historical population and GDP'!$M19)</f>
        <v>#N/A</v>
      </c>
      <c r="AD22" s="54" t="e">
        <f>IF('4.1 Network size and usage'!AD22/'Historical population and GDP'!$M19=0,NA(),'4.1 Network size and usage'!AD22/'Historical population and GDP'!$M19)</f>
        <v>#N/A</v>
      </c>
      <c r="AE22" s="54" t="e">
        <f>IF('4.1 Network size and usage'!AE22/'Historical population and GDP'!$M19=0,NA(),'4.1 Network size and usage'!AE22/'Historical population and GDP'!$M19)</f>
        <v>#N/A</v>
      </c>
      <c r="AF22" s="54" t="e">
        <f>IF('4.1 Network size and usage'!AF22/'Historical population and GDP'!$M19=0,NA(),'4.1 Network size and usage'!AF22/'Historical population and GDP'!$M19)</f>
        <v>#N/A</v>
      </c>
      <c r="AG22" s="54" t="e">
        <f>IF('4.1 Network size and usage'!AG22/'Historical population and GDP'!$M19=0,NA(),'4.1 Network size and usage'!AG22/'Historical population and GDP'!$M19)</f>
        <v>#N/A</v>
      </c>
      <c r="AH22" s="54" t="e">
        <f>IF('4.1 Network size and usage'!AH22/'Historical population and GDP'!$M19=0,NA(),'4.1 Network size and usage'!AH22/'Historical population and GDP'!$M19)</f>
        <v>#N/A</v>
      </c>
      <c r="AI22" s="54" t="e">
        <f>IF('4.1 Network size and usage'!AI22/'Historical population and GDP'!$M19=0,NA(),'4.1 Network size and usage'!AI22/'Historical population and GDP'!$M19)</f>
        <v>#N/A</v>
      </c>
      <c r="AJ22" s="54" t="e">
        <f>IF('4.1 Network size and usage'!AJ22/'Historical population and GDP'!$M19=0,NA(),'4.1 Network size and usage'!AJ22/'Historical population and GDP'!$M19)</f>
        <v>#N/A</v>
      </c>
      <c r="AK22" s="54">
        <f>IF('4.1 Network size and usage'!AK22/'Historical population and GDP'!$M19=0,NA(),'4.1 Network size and usage'!AK22/'Historical population and GDP'!$M19)</f>
        <v>24.899673856561844</v>
      </c>
      <c r="AL22" s="54">
        <f>IF('4.1 Network size and usage'!AL22/'Historical population and GDP'!$M19=0,NA(),'4.1 Network size and usage'!AL22/'Historical population and GDP'!$M19)</f>
        <v>0.58911709214930452</v>
      </c>
      <c r="AM22" s="54">
        <f>IF('4.1 Network size and usage'!AM22/'Historical population and GDP'!$M19=0,NA(),'4.1 Network size and usage'!AM22/'Historical population and GDP'!$M19)</f>
        <v>9.3429243607327253E-2</v>
      </c>
      <c r="AN22" s="54" t="e">
        <f>IF('4.1 Network size and usage'!AN22/'Historical population and GDP'!$M19=0,NA(),'4.1 Network size and usage'!AN22/'Historical population and GDP'!$M19)</f>
        <v>#N/A</v>
      </c>
      <c r="AO22" s="54" t="e">
        <f>IF('4.1 Network size and usage'!AO22/'Historical population and GDP'!$M19=0,NA(),'4.1 Network size and usage'!AO22/'Historical population and GDP'!$M19)</f>
        <v>#N/A</v>
      </c>
      <c r="AP22" s="54" t="e">
        <f>IF('4.1 Network size and usage'!AP22/'Historical population and GDP'!$M19=0,NA(),'4.1 Network size and usage'!AP22/'Historical population and GDP'!$M19)</f>
        <v>#N/A</v>
      </c>
      <c r="AQ22" s="54" t="e">
        <f>IF('4.1 Network size and usage'!AQ22/'Historical population and GDP'!$M19=0,NA(),'4.1 Network size and usage'!AQ22/'Historical population and GDP'!$M19)</f>
        <v>#N/A</v>
      </c>
      <c r="AR22" s="54" t="e">
        <f>IF('4.1 Network size and usage'!AR22/'Historical population and GDP'!$M19=0,NA(),'4.1 Network size and usage'!AR22/'Historical population and GDP'!$M19)</f>
        <v>#N/A</v>
      </c>
      <c r="AS22" s="54" t="e">
        <f>IF('4.1 Network size and usage'!AS22/'Historical population and GDP'!$M19=0,NA(),'4.1 Network size and usage'!AS22/'Historical population and GDP'!$M19)</f>
        <v>#N/A</v>
      </c>
      <c r="AT22" s="54">
        <f>IF('4.1 Network size and usage'!AT22/'Historical population and GDP'!$M19=0,NA(),'4.1 Network size and usage'!AT22/'Historical population and GDP'!$M19)</f>
        <v>0.12486963346086698</v>
      </c>
      <c r="AU22" s="54" t="e">
        <f>IF('4.1 Network size and usage'!AU22/'Historical population and GDP'!$M19=0,NA(),'4.1 Network size and usage'!AU22/'Historical population and GDP'!$M19)</f>
        <v>#N/A</v>
      </c>
      <c r="AV22" s="54" t="e">
        <f>IF('4.1 Network size and usage'!AV22/'Historical population and GDP'!$M19=0,NA(),'4.1 Network size and usage'!AV22/'Historical population and GDP'!$M19)</f>
        <v>#N/A</v>
      </c>
      <c r="AX22" s="3"/>
      <c r="AY22" s="3"/>
      <c r="AZ22" s="12"/>
    </row>
    <row r="23" spans="1:52">
      <c r="A23" s="4">
        <f t="shared" si="0"/>
        <v>1885</v>
      </c>
      <c r="B23" s="54" t="e">
        <f>IF('4.1 Network size and usage'!B23/'Historical population and GDP'!$M20=0,NA(),'4.1 Network size and usage'!B23/'Historical population and GDP'!$M20)</f>
        <v>#N/A</v>
      </c>
      <c r="C23" s="54" t="e">
        <f>IF('4.1 Network size and usage'!C23/'Historical population and GDP'!$M20=0,NA(),'4.1 Network size and usage'!C23/'Historical population and GDP'!$M20)</f>
        <v>#N/A</v>
      </c>
      <c r="D23" s="54" t="e">
        <f>IF('4.1 Network size and usage'!D23/'Historical population and GDP'!$M20=0,NA(),'4.1 Network size and usage'!D23/'Historical population and GDP'!$M20)</f>
        <v>#N/A</v>
      </c>
      <c r="E23" s="54" t="e">
        <f>IF('4.1 Network size and usage'!E23/'Historical population and GDP'!$M20=0,NA(),'4.1 Network size and usage'!E23/'Historical population and GDP'!$M20)</f>
        <v>#N/A</v>
      </c>
      <c r="F23" s="54" t="e">
        <f>IF('4.1 Network size and usage'!F23/'Historical population and GDP'!$M20=0,NA(),'4.1 Network size and usage'!F23/'Historical population and GDP'!$M20)</f>
        <v>#N/A</v>
      </c>
      <c r="G23" s="54" t="e">
        <f>IF('4.1 Network size and usage'!G23/'Historical population and GDP'!$M20=0,NA(),'4.1 Network size and usage'!G23/'Historical population and GDP'!$M20)</f>
        <v>#N/A</v>
      </c>
      <c r="H23" s="54" t="e">
        <f>IF('4.1 Network size and usage'!H23/'Historical population and GDP'!$M20=0,NA(),'4.1 Network size and usage'!H23/'Historical population and GDP'!$M20)</f>
        <v>#N/A</v>
      </c>
      <c r="I23" s="54" t="e">
        <f>IF('4.1 Network size and usage'!I23/'Historical population and GDP'!$M20=0,NA(),'4.1 Network size and usage'!I23/'Historical population and GDP'!$M20)</f>
        <v>#N/A</v>
      </c>
      <c r="J23" s="54" t="e">
        <f>IF('4.1 Network size and usage'!J23/'Historical population and GDP'!$M20=0,NA(),'4.1 Network size and usage'!J23/'Historical population and GDP'!$M20)</f>
        <v>#N/A</v>
      </c>
      <c r="K23" s="54" t="e">
        <f>IF('4.1 Network size and usage'!K23/'Historical population and GDP'!$M20=0,NA(),'4.1 Network size and usage'!K23/'Historical population and GDP'!$M20)</f>
        <v>#N/A</v>
      </c>
      <c r="L23" s="54">
        <f>IF('4.1 Network size and usage'!L23/'Historical population and GDP'!$M20=0,NA(),'4.1 Network size and usage'!L23/'Historical population and GDP'!$M20)</f>
        <v>0.53345651147114859</v>
      </c>
      <c r="M23" s="54" t="e">
        <f>IF('4.1 Network size and usage'!M23/'Historical population and GDP'!$M20=0,NA(),'4.1 Network size and usage'!M23/'Historical population and GDP'!$M20)</f>
        <v>#N/A</v>
      </c>
      <c r="N23" s="54" t="e">
        <f>IF('4.1 Network size and usage'!N23/'Historical population and GDP'!$M20=0,NA(),'4.1 Network size and usage'!N23/'Historical population and GDP'!$M20)</f>
        <v>#N/A</v>
      </c>
      <c r="O23" s="54" t="e">
        <f>IF('4.1 Network size and usage'!O23/'Historical population and GDP'!$M20=0,NA(),'4.1 Network size and usage'!O23/'Historical population and GDP'!$M20)</f>
        <v>#N/A</v>
      </c>
      <c r="P23" s="54" t="e">
        <f>IF('4.1 Network size and usage'!P23/'Historical population and GDP'!$M20=0,NA(),'4.1 Network size and usage'!P23/'Historical population and GDP'!$M20)</f>
        <v>#N/A</v>
      </c>
      <c r="Q23" s="54" t="e">
        <f>IF('4.1 Network size and usage'!Q23/'Historical population and GDP'!$M20=0,NA(),'4.1 Network size and usage'!Q23/'Historical population and GDP'!$M20)</f>
        <v>#N/A</v>
      </c>
      <c r="R23" s="54" t="e">
        <f>IF('4.1 Network size and usage'!R23/'Historical population and GDP'!$M20=0,NA(),'4.1 Network size and usage'!R23/'Historical population and GDP'!$M20)</f>
        <v>#N/A</v>
      </c>
      <c r="S23" s="54" t="e">
        <f>IF('4.1 Network size and usage'!S23/'Historical population and GDP'!$M20=0,NA(),'4.1 Network size and usage'!S23/'Historical population and GDP'!$M20)</f>
        <v>#N/A</v>
      </c>
      <c r="T23" s="54">
        <f>IF('4.1 Network size and usage'!T23/'Historical population and GDP'!$M20=0,NA(),'4.1 Network size and usage'!T23/'Historical population and GDP'!$M20)</f>
        <v>1.5530555174854024</v>
      </c>
      <c r="U23" s="54">
        <f>IF('4.1 Network size and usage'!U23/'Historical population and GDP'!$M20=0,NA(),'4.1 Network size and usage'!U23/'Historical population and GDP'!$M20)</f>
        <v>0.29483799455799548</v>
      </c>
      <c r="V23" s="54" t="e">
        <f>IF('4.1 Network size and usage'!V23/'Historical population and GDP'!$M20=0,NA(),'4.1 Network size and usage'!V23/'Historical population and GDP'!$M20)</f>
        <v>#N/A</v>
      </c>
      <c r="W23" s="54" t="e">
        <f>IF('4.1 Network size and usage'!W23/'Historical population and GDP'!$M20=0,NA(),'4.1 Network size and usage'!W23/'Historical population and GDP'!$M20)</f>
        <v>#N/A</v>
      </c>
      <c r="X23" s="54" t="e">
        <f>IF('4.1 Network size and usage'!X23/'Historical population and GDP'!$M20=0,NA(),'4.1 Network size and usage'!X23/'Historical population and GDP'!$M20)</f>
        <v>#N/A</v>
      </c>
      <c r="Y23" s="54" t="e">
        <f>IF('4.1 Network size and usage'!Y23/'Historical population and GDP'!$M20=0,NA(),'4.1 Network size and usage'!Y23/'Historical population and GDP'!$M20)</f>
        <v>#N/A</v>
      </c>
      <c r="Z23" s="54" t="e">
        <f>IF('4.1 Network size and usage'!Z23/'Historical population and GDP'!$M20=0,NA(),'4.1 Network size and usage'!Z23/'Historical population and GDP'!$M20)</f>
        <v>#N/A</v>
      </c>
      <c r="AA23" s="54" t="e">
        <f>IF('4.1 Network size and usage'!AA23/'Historical population and GDP'!$M20=0,NA(),'4.1 Network size and usage'!AA23/'Historical population and GDP'!$M20)</f>
        <v>#N/A</v>
      </c>
      <c r="AB23" s="54" t="e">
        <f>IF('4.1 Network size and usage'!AB23/'Historical population and GDP'!$M20=0,NA(),'4.1 Network size and usage'!AB23/'Historical population and GDP'!$M20)</f>
        <v>#N/A</v>
      </c>
      <c r="AC23" s="54" t="e">
        <f>IF('4.1 Network size and usage'!AC23/'Historical population and GDP'!$M20=0,NA(),'4.1 Network size and usage'!AC23/'Historical population and GDP'!$M20)</f>
        <v>#N/A</v>
      </c>
      <c r="AD23" s="54" t="e">
        <f>IF('4.1 Network size and usage'!AD23/'Historical population and GDP'!$M20=0,NA(),'4.1 Network size and usage'!AD23/'Historical population and GDP'!$M20)</f>
        <v>#N/A</v>
      </c>
      <c r="AE23" s="54" t="e">
        <f>IF('4.1 Network size and usage'!AE23/'Historical population and GDP'!$M20=0,NA(),'4.1 Network size and usage'!AE23/'Historical population and GDP'!$M20)</f>
        <v>#N/A</v>
      </c>
      <c r="AF23" s="54" t="e">
        <f>IF('4.1 Network size and usage'!AF23/'Historical population and GDP'!$M20=0,NA(),'4.1 Network size and usage'!AF23/'Historical population and GDP'!$M20)</f>
        <v>#N/A</v>
      </c>
      <c r="AG23" s="54" t="e">
        <f>IF('4.1 Network size and usage'!AG23/'Historical population and GDP'!$M20=0,NA(),'4.1 Network size and usage'!AG23/'Historical population and GDP'!$M20)</f>
        <v>#N/A</v>
      </c>
      <c r="AH23" s="54" t="e">
        <f>IF('4.1 Network size and usage'!AH23/'Historical population and GDP'!$M20=0,NA(),'4.1 Network size and usage'!AH23/'Historical population and GDP'!$M20)</f>
        <v>#N/A</v>
      </c>
      <c r="AI23" s="54" t="e">
        <f>IF('4.1 Network size and usage'!AI23/'Historical population and GDP'!$M20=0,NA(),'4.1 Network size and usage'!AI23/'Historical population and GDP'!$M20)</f>
        <v>#N/A</v>
      </c>
      <c r="AJ23" s="54" t="e">
        <f>IF('4.1 Network size and usage'!AJ23/'Historical population and GDP'!$M20=0,NA(),'4.1 Network size and usage'!AJ23/'Historical population and GDP'!$M20)</f>
        <v>#N/A</v>
      </c>
      <c r="AK23" s="54">
        <f>IF('4.1 Network size and usage'!AK23/'Historical population and GDP'!$M20=0,NA(),'4.1 Network size and usage'!AK23/'Historical population and GDP'!$M20)</f>
        <v>26.158273744392982</v>
      </c>
      <c r="AL23" s="54">
        <f>IF('4.1 Network size and usage'!AL23/'Historical population and GDP'!$M20=0,NA(),'4.1 Network size and usage'!AL23/'Historical population and GDP'!$M20)</f>
        <v>0.59674536824335689</v>
      </c>
      <c r="AM23" s="54">
        <f>IF('4.1 Network size and usage'!AM23/'Historical population and GDP'!$M20=0,NA(),'4.1 Network size and usage'!AM23/'Historical population and GDP'!$M20)</f>
        <v>9.9195732517323706E-2</v>
      </c>
      <c r="AN23" s="54" t="e">
        <f>IF('4.1 Network size and usage'!AN23/'Historical population and GDP'!$M20=0,NA(),'4.1 Network size and usage'!AN23/'Historical population and GDP'!$M20)</f>
        <v>#N/A</v>
      </c>
      <c r="AO23" s="54" t="e">
        <f>IF('4.1 Network size and usage'!AO23/'Historical population and GDP'!$M20=0,NA(),'4.1 Network size and usage'!AO23/'Historical population and GDP'!$M20)</f>
        <v>#N/A</v>
      </c>
      <c r="AP23" s="54" t="e">
        <f>IF('4.1 Network size and usage'!AP23/'Historical population and GDP'!$M20=0,NA(),'4.1 Network size and usage'!AP23/'Historical population and GDP'!$M20)</f>
        <v>#N/A</v>
      </c>
      <c r="AQ23" s="54" t="e">
        <f>IF('4.1 Network size and usage'!AQ23/'Historical population and GDP'!$M20=0,NA(),'4.1 Network size and usage'!AQ23/'Historical population and GDP'!$M20)</f>
        <v>#N/A</v>
      </c>
      <c r="AR23" s="54" t="e">
        <f>IF('4.1 Network size and usage'!AR23/'Historical population and GDP'!$M20=0,NA(),'4.1 Network size and usage'!AR23/'Historical population and GDP'!$M20)</f>
        <v>#N/A</v>
      </c>
      <c r="AS23" s="54" t="e">
        <f>IF('4.1 Network size and usage'!AS23/'Historical population and GDP'!$M20=0,NA(),'4.1 Network size and usage'!AS23/'Historical population and GDP'!$M20)</f>
        <v>#N/A</v>
      </c>
      <c r="AT23" s="54">
        <f>IF('4.1 Network size and usage'!AT23/'Historical population and GDP'!$M20=0,NA(),'4.1 Network size and usage'!AT23/'Historical population and GDP'!$M20)</f>
        <v>0.1191695338613097</v>
      </c>
      <c r="AU23" s="54" t="e">
        <f>IF('4.1 Network size and usage'!AU23/'Historical population and GDP'!$M20=0,NA(),'4.1 Network size and usage'!AU23/'Historical population and GDP'!$M20)</f>
        <v>#N/A</v>
      </c>
      <c r="AV23" s="54" t="e">
        <f>IF('4.1 Network size and usage'!AV23/'Historical population and GDP'!$M20=0,NA(),'4.1 Network size and usage'!AV23/'Historical population and GDP'!$M20)</f>
        <v>#N/A</v>
      </c>
      <c r="AX23" s="3"/>
      <c r="AY23" s="3"/>
      <c r="AZ23" s="12"/>
    </row>
    <row r="24" spans="1:52">
      <c r="A24" s="4">
        <f t="shared" si="0"/>
        <v>1886</v>
      </c>
      <c r="B24" s="54" t="e">
        <f>IF('4.1 Network size and usage'!B24/'Historical population and GDP'!$M21=0,NA(),'4.1 Network size and usage'!B24/'Historical population and GDP'!$M21)</f>
        <v>#N/A</v>
      </c>
      <c r="C24" s="54" t="e">
        <f>IF('4.1 Network size and usage'!C24/'Historical population and GDP'!$M21=0,NA(),'4.1 Network size and usage'!C24/'Historical population and GDP'!$M21)</f>
        <v>#N/A</v>
      </c>
      <c r="D24" s="54" t="e">
        <f>IF('4.1 Network size and usage'!D24/'Historical population and GDP'!$M21=0,NA(),'4.1 Network size and usage'!D24/'Historical population and GDP'!$M21)</f>
        <v>#N/A</v>
      </c>
      <c r="E24" s="54" t="e">
        <f>IF('4.1 Network size and usage'!E24/'Historical population and GDP'!$M21=0,NA(),'4.1 Network size and usage'!E24/'Historical population and GDP'!$M21)</f>
        <v>#N/A</v>
      </c>
      <c r="F24" s="54" t="e">
        <f>IF('4.1 Network size and usage'!F24/'Historical population and GDP'!$M21=0,NA(),'4.1 Network size and usage'!F24/'Historical population and GDP'!$M21)</f>
        <v>#N/A</v>
      </c>
      <c r="G24" s="54" t="e">
        <f>IF('4.1 Network size and usage'!G24/'Historical population and GDP'!$M21=0,NA(),'4.1 Network size and usage'!G24/'Historical population and GDP'!$M21)</f>
        <v>#N/A</v>
      </c>
      <c r="H24" s="54" t="e">
        <f>IF('4.1 Network size and usage'!H24/'Historical population and GDP'!$M21=0,NA(),'4.1 Network size and usage'!H24/'Historical population and GDP'!$M21)</f>
        <v>#N/A</v>
      </c>
      <c r="I24" s="54" t="e">
        <f>IF('4.1 Network size and usage'!I24/'Historical population and GDP'!$M21=0,NA(),'4.1 Network size and usage'!I24/'Historical population and GDP'!$M21)</f>
        <v>#N/A</v>
      </c>
      <c r="J24" s="54" t="e">
        <f>IF('4.1 Network size and usage'!J24/'Historical population and GDP'!$M21=0,NA(),'4.1 Network size and usage'!J24/'Historical population and GDP'!$M21)</f>
        <v>#N/A</v>
      </c>
      <c r="K24" s="54" t="e">
        <f>IF('4.1 Network size and usage'!K24/'Historical population and GDP'!$M21=0,NA(),'4.1 Network size and usage'!K24/'Historical population and GDP'!$M21)</f>
        <v>#N/A</v>
      </c>
      <c r="L24" s="54">
        <f>IF('4.1 Network size and usage'!L24/'Historical population and GDP'!$M21=0,NA(),'4.1 Network size and usage'!L24/'Historical population and GDP'!$M21)</f>
        <v>0.56787416320044148</v>
      </c>
      <c r="M24" s="54" t="e">
        <f>IF('4.1 Network size and usage'!M24/'Historical population and GDP'!$M21=0,NA(),'4.1 Network size and usage'!M24/'Historical population and GDP'!$M21)</f>
        <v>#N/A</v>
      </c>
      <c r="N24" s="54" t="e">
        <f>IF('4.1 Network size and usage'!N24/'Historical population and GDP'!$M21=0,NA(),'4.1 Network size and usage'!N24/'Historical population and GDP'!$M21)</f>
        <v>#N/A</v>
      </c>
      <c r="O24" s="54" t="e">
        <f>IF('4.1 Network size and usage'!O24/'Historical population and GDP'!$M21=0,NA(),'4.1 Network size and usage'!O24/'Historical population and GDP'!$M21)</f>
        <v>#N/A</v>
      </c>
      <c r="P24" s="54" t="e">
        <f>IF('4.1 Network size and usage'!P24/'Historical population and GDP'!$M21=0,NA(),'4.1 Network size and usage'!P24/'Historical population and GDP'!$M21)</f>
        <v>#N/A</v>
      </c>
      <c r="Q24" s="54" t="e">
        <f>IF('4.1 Network size and usage'!Q24/'Historical population and GDP'!$M21=0,NA(),'4.1 Network size and usage'!Q24/'Historical population and GDP'!$M21)</f>
        <v>#N/A</v>
      </c>
      <c r="R24" s="54">
        <f>IF('4.1 Network size and usage'!R24/'Historical population and GDP'!$M21=0,NA(),'4.1 Network size and usage'!R24/'Historical population and GDP'!$M21)</f>
        <v>0.57895661614405725</v>
      </c>
      <c r="S24" s="54">
        <f>IF('4.1 Network size and usage'!S24/'Historical population and GDP'!$M21=0,NA(),'4.1 Network size and usage'!S24/'Historical population and GDP'!$M21)</f>
        <v>8.3674621542725749</v>
      </c>
      <c r="T24" s="54">
        <f>IF('4.1 Network size and usage'!T24/'Historical population and GDP'!$M21=0,NA(),'4.1 Network size and usage'!T24/'Historical population and GDP'!$M21)</f>
        <v>1.5701914245963848</v>
      </c>
      <c r="U24" s="54">
        <f>IF('4.1 Network size and usage'!U24/'Historical population and GDP'!$M21=0,NA(),'4.1 Network size and usage'!U24/'Historical population and GDP'!$M21)</f>
        <v>0.3426891354997485</v>
      </c>
      <c r="V24" s="54" t="e">
        <f>IF('4.1 Network size and usage'!V24/'Historical population and GDP'!$M21=0,NA(),'4.1 Network size and usage'!V24/'Historical population and GDP'!$M21)</f>
        <v>#N/A</v>
      </c>
      <c r="W24" s="54" t="e">
        <f>IF('4.1 Network size and usage'!W24/'Historical population and GDP'!$M21=0,NA(),'4.1 Network size and usage'!W24/'Historical population and GDP'!$M21)</f>
        <v>#N/A</v>
      </c>
      <c r="X24" s="54" t="e">
        <f>IF('4.1 Network size and usage'!X24/'Historical population and GDP'!$M21=0,NA(),'4.1 Network size and usage'!X24/'Historical population and GDP'!$M21)</f>
        <v>#N/A</v>
      </c>
      <c r="Y24" s="54" t="e">
        <f>IF('4.1 Network size and usage'!Y24/'Historical population and GDP'!$M21=0,NA(),'4.1 Network size and usage'!Y24/'Historical population and GDP'!$M21)</f>
        <v>#N/A</v>
      </c>
      <c r="Z24" s="54" t="e">
        <f>IF('4.1 Network size and usage'!Z24/'Historical population and GDP'!$M21=0,NA(),'4.1 Network size and usage'!Z24/'Historical population and GDP'!$M21)</f>
        <v>#N/A</v>
      </c>
      <c r="AA24" s="54" t="e">
        <f>IF('4.1 Network size and usage'!AA24/'Historical population and GDP'!$M21=0,NA(),'4.1 Network size and usage'!AA24/'Historical population and GDP'!$M21)</f>
        <v>#N/A</v>
      </c>
      <c r="AB24" s="54" t="e">
        <f>IF('4.1 Network size and usage'!AB24/'Historical population and GDP'!$M21=0,NA(),'4.1 Network size and usage'!AB24/'Historical population and GDP'!$M21)</f>
        <v>#N/A</v>
      </c>
      <c r="AC24" s="54" t="e">
        <f>IF('4.1 Network size and usage'!AC24/'Historical population and GDP'!$M21=0,NA(),'4.1 Network size and usage'!AC24/'Historical population and GDP'!$M21)</f>
        <v>#N/A</v>
      </c>
      <c r="AD24" s="54" t="e">
        <f>IF('4.1 Network size and usage'!AD24/'Historical population and GDP'!$M21=0,NA(),'4.1 Network size and usage'!AD24/'Historical population and GDP'!$M21)</f>
        <v>#N/A</v>
      </c>
      <c r="AE24" s="54" t="e">
        <f>IF('4.1 Network size and usage'!AE24/'Historical population and GDP'!$M21=0,NA(),'4.1 Network size and usage'!AE24/'Historical population and GDP'!$M21)</f>
        <v>#N/A</v>
      </c>
      <c r="AF24" s="54" t="e">
        <f>IF('4.1 Network size and usage'!AF24/'Historical population and GDP'!$M21=0,NA(),'4.1 Network size and usage'!AF24/'Historical population and GDP'!$M21)</f>
        <v>#N/A</v>
      </c>
      <c r="AG24" s="54" t="e">
        <f>IF('4.1 Network size and usage'!AG24/'Historical population and GDP'!$M21=0,NA(),'4.1 Network size and usage'!AG24/'Historical population and GDP'!$M21)</f>
        <v>#N/A</v>
      </c>
      <c r="AH24" s="54" t="e">
        <f>IF('4.1 Network size and usage'!AH24/'Historical population and GDP'!$M21=0,NA(),'4.1 Network size and usage'!AH24/'Historical population and GDP'!$M21)</f>
        <v>#N/A</v>
      </c>
      <c r="AI24" s="54" t="e">
        <f>IF('4.1 Network size and usage'!AI24/'Historical population and GDP'!$M21=0,NA(),'4.1 Network size and usage'!AI24/'Historical population and GDP'!$M21)</f>
        <v>#N/A</v>
      </c>
      <c r="AJ24" s="54" t="e">
        <f>IF('4.1 Network size and usage'!AJ24/'Historical population and GDP'!$M21=0,NA(),'4.1 Network size and usage'!AJ24/'Historical population and GDP'!$M21)</f>
        <v>#N/A</v>
      </c>
      <c r="AK24" s="54">
        <f>IF('4.1 Network size and usage'!AK24/'Historical population and GDP'!$M21=0,NA(),'4.1 Network size and usage'!AK24/'Historical population and GDP'!$M21)</f>
        <v>26.507491374171735</v>
      </c>
      <c r="AL24" s="54">
        <f>IF('4.1 Network size and usage'!AL24/'Historical population and GDP'!$M21=0,NA(),'4.1 Network size and usage'!AL24/'Historical population and GDP'!$M21)</f>
        <v>0.51583848165235047</v>
      </c>
      <c r="AM24" s="54">
        <f>IF('4.1 Network size and usage'!AM24/'Historical population and GDP'!$M21=0,NA(),'4.1 Network size and usage'!AM24/'Historical population and GDP'!$M21)</f>
        <v>0.10719289907109912</v>
      </c>
      <c r="AN24" s="54" t="e">
        <f>IF('4.1 Network size and usage'!AN24/'Historical population and GDP'!$M21=0,NA(),'4.1 Network size and usage'!AN24/'Historical population and GDP'!$M21)</f>
        <v>#N/A</v>
      </c>
      <c r="AO24" s="54" t="e">
        <f>IF('4.1 Network size and usage'!AO24/'Historical population and GDP'!$M21=0,NA(),'4.1 Network size and usage'!AO24/'Historical population and GDP'!$M21)</f>
        <v>#N/A</v>
      </c>
      <c r="AP24" s="54" t="e">
        <f>IF('4.1 Network size and usage'!AP24/'Historical population and GDP'!$M21=0,NA(),'4.1 Network size and usage'!AP24/'Historical population and GDP'!$M21)</f>
        <v>#N/A</v>
      </c>
      <c r="AQ24" s="54" t="e">
        <f>IF('4.1 Network size and usage'!AQ24/'Historical population and GDP'!$M21=0,NA(),'4.1 Network size and usage'!AQ24/'Historical population and GDP'!$M21)</f>
        <v>#N/A</v>
      </c>
      <c r="AR24" s="54" t="e">
        <f>IF('4.1 Network size and usage'!AR24/'Historical population and GDP'!$M21=0,NA(),'4.1 Network size and usage'!AR24/'Historical population and GDP'!$M21)</f>
        <v>#N/A</v>
      </c>
      <c r="AS24" s="54" t="e">
        <f>IF('4.1 Network size and usage'!AS24/'Historical population and GDP'!$M21=0,NA(),'4.1 Network size and usage'!AS24/'Historical population and GDP'!$M21)</f>
        <v>#N/A</v>
      </c>
      <c r="AT24" s="54">
        <f>IF('4.1 Network size and usage'!AT24/'Historical population and GDP'!$M21=0,NA(),'4.1 Network size and usage'!AT24/'Historical population and GDP'!$M21)</f>
        <v>0.12206864832994552</v>
      </c>
      <c r="AU24" s="54" t="e">
        <f>IF('4.1 Network size and usage'!AU24/'Historical population and GDP'!$M21=0,NA(),'4.1 Network size and usage'!AU24/'Historical population and GDP'!$M21)</f>
        <v>#N/A</v>
      </c>
      <c r="AV24" s="54" t="e">
        <f>IF('4.1 Network size and usage'!AV24/'Historical population and GDP'!$M21=0,NA(),'4.1 Network size and usage'!AV24/'Historical population and GDP'!$M21)</f>
        <v>#N/A</v>
      </c>
      <c r="AX24" s="3"/>
      <c r="AY24" s="3"/>
      <c r="AZ24" s="12"/>
    </row>
    <row r="25" spans="1:52">
      <c r="A25" s="4">
        <f t="shared" si="0"/>
        <v>1887</v>
      </c>
      <c r="B25" s="54" t="e">
        <f>IF('4.1 Network size and usage'!B25/'Historical population and GDP'!$M22=0,NA(),'4.1 Network size and usage'!B25/'Historical population and GDP'!$M22)</f>
        <v>#N/A</v>
      </c>
      <c r="C25" s="54" t="e">
        <f>IF('4.1 Network size and usage'!C25/'Historical population and GDP'!$M22=0,NA(),'4.1 Network size and usage'!C25/'Historical population and GDP'!$M22)</f>
        <v>#N/A</v>
      </c>
      <c r="D25" s="54" t="e">
        <f>IF('4.1 Network size and usage'!D25/'Historical population and GDP'!$M22=0,NA(),'4.1 Network size and usage'!D25/'Historical population and GDP'!$M22)</f>
        <v>#N/A</v>
      </c>
      <c r="E25" s="54" t="e">
        <f>IF('4.1 Network size and usage'!E25/'Historical population and GDP'!$M22=0,NA(),'4.1 Network size and usage'!E25/'Historical population and GDP'!$M22)</f>
        <v>#N/A</v>
      </c>
      <c r="F25" s="54" t="e">
        <f>IF('4.1 Network size and usage'!F25/'Historical population and GDP'!$M22=0,NA(),'4.1 Network size and usage'!F25/'Historical population and GDP'!$M22)</f>
        <v>#N/A</v>
      </c>
      <c r="G25" s="54" t="e">
        <f>IF('4.1 Network size and usage'!G25/'Historical population and GDP'!$M22=0,NA(),'4.1 Network size and usage'!G25/'Historical population and GDP'!$M22)</f>
        <v>#N/A</v>
      </c>
      <c r="H25" s="54" t="e">
        <f>IF('4.1 Network size and usage'!H25/'Historical population and GDP'!$M22=0,NA(),'4.1 Network size and usage'!H25/'Historical population and GDP'!$M22)</f>
        <v>#N/A</v>
      </c>
      <c r="I25" s="54" t="e">
        <f>IF('4.1 Network size and usage'!I25/'Historical population and GDP'!$M22=0,NA(),'4.1 Network size and usage'!I25/'Historical population and GDP'!$M22)</f>
        <v>#N/A</v>
      </c>
      <c r="J25" s="54" t="e">
        <f>IF('4.1 Network size and usage'!J25/'Historical population and GDP'!$M22=0,NA(),'4.1 Network size and usage'!J25/'Historical population and GDP'!$M22)</f>
        <v>#N/A</v>
      </c>
      <c r="K25" s="54" t="e">
        <f>IF('4.1 Network size and usage'!K25/'Historical population and GDP'!$M22=0,NA(),'4.1 Network size and usage'!K25/'Historical population and GDP'!$M22)</f>
        <v>#N/A</v>
      </c>
      <c r="L25" s="54">
        <f>IF('4.1 Network size and usage'!L25/'Historical population and GDP'!$M22=0,NA(),'4.1 Network size and usage'!L25/'Historical population and GDP'!$M22)</f>
        <v>0.59487310186438602</v>
      </c>
      <c r="M25" s="54" t="e">
        <f>IF('4.1 Network size and usage'!M25/'Historical population and GDP'!$M22=0,NA(),'4.1 Network size and usage'!M25/'Historical population and GDP'!$M22)</f>
        <v>#N/A</v>
      </c>
      <c r="N25" s="54" t="e">
        <f>IF('4.1 Network size and usage'!N25/'Historical population and GDP'!$M22=0,NA(),'4.1 Network size and usage'!N25/'Historical population and GDP'!$M22)</f>
        <v>#N/A</v>
      </c>
      <c r="O25" s="54" t="e">
        <f>IF('4.1 Network size and usage'!O25/'Historical population and GDP'!$M22=0,NA(),'4.1 Network size and usage'!O25/'Historical population and GDP'!$M22)</f>
        <v>#N/A</v>
      </c>
      <c r="P25" s="54" t="e">
        <f>IF('4.1 Network size and usage'!P25/'Historical population and GDP'!$M22=0,NA(),'4.1 Network size and usage'!P25/'Historical population and GDP'!$M22)</f>
        <v>#N/A</v>
      </c>
      <c r="Q25" s="54" t="e">
        <f>IF('4.1 Network size and usage'!Q25/'Historical population and GDP'!$M22=0,NA(),'4.1 Network size and usage'!Q25/'Historical population and GDP'!$M22)</f>
        <v>#N/A</v>
      </c>
      <c r="R25" s="54" t="e">
        <f>IF('4.1 Network size and usage'!R25/'Historical population and GDP'!$M22=0,NA(),'4.1 Network size and usage'!R25/'Historical population and GDP'!$M22)</f>
        <v>#N/A</v>
      </c>
      <c r="S25" s="54" t="e">
        <f>IF('4.1 Network size and usage'!S25/'Historical population and GDP'!$M22=0,NA(),'4.1 Network size and usage'!S25/'Historical population and GDP'!$M22)</f>
        <v>#N/A</v>
      </c>
      <c r="T25" s="54">
        <f>IF('4.1 Network size and usage'!T25/'Historical population and GDP'!$M22=0,NA(),'4.1 Network size and usage'!T25/'Historical population and GDP'!$M22)</f>
        <v>1.5810466343703138</v>
      </c>
      <c r="U25" s="54">
        <f>IF('4.1 Network size and usage'!U25/'Historical population and GDP'!$M22=0,NA(),'4.1 Network size and usage'!U25/'Historical population and GDP'!$M22)</f>
        <v>0.38938262835932086</v>
      </c>
      <c r="V25" s="54" t="e">
        <f>IF('4.1 Network size and usage'!V25/'Historical population and GDP'!$M22=0,NA(),'4.1 Network size and usage'!V25/'Historical population and GDP'!$M22)</f>
        <v>#N/A</v>
      </c>
      <c r="W25" s="54" t="e">
        <f>IF('4.1 Network size and usage'!W25/'Historical population and GDP'!$M22=0,NA(),'4.1 Network size and usage'!W25/'Historical population and GDP'!$M22)</f>
        <v>#N/A</v>
      </c>
      <c r="X25" s="54" t="e">
        <f>IF('4.1 Network size and usage'!X25/'Historical population and GDP'!$M22=0,NA(),'4.1 Network size and usage'!X25/'Historical population and GDP'!$M22)</f>
        <v>#N/A</v>
      </c>
      <c r="Y25" s="54" t="e">
        <f>IF('4.1 Network size and usage'!Y25/'Historical population and GDP'!$M22=0,NA(),'4.1 Network size and usage'!Y25/'Historical population and GDP'!$M22)</f>
        <v>#N/A</v>
      </c>
      <c r="Z25" s="54" t="e">
        <f>IF('4.1 Network size and usage'!Z25/'Historical population and GDP'!$M22=0,NA(),'4.1 Network size and usage'!Z25/'Historical population and GDP'!$M22)</f>
        <v>#N/A</v>
      </c>
      <c r="AA25" s="54" t="e">
        <f>IF('4.1 Network size and usage'!AA25/'Historical population and GDP'!$M22=0,NA(),'4.1 Network size and usage'!AA25/'Historical population and GDP'!$M22)</f>
        <v>#N/A</v>
      </c>
      <c r="AB25" s="54" t="e">
        <f>IF('4.1 Network size and usage'!AB25/'Historical population and GDP'!$M22=0,NA(),'4.1 Network size and usage'!AB25/'Historical population and GDP'!$M22)</f>
        <v>#N/A</v>
      </c>
      <c r="AC25" s="54" t="e">
        <f>IF('4.1 Network size and usage'!AC25/'Historical population and GDP'!$M22=0,NA(),'4.1 Network size and usage'!AC25/'Historical population and GDP'!$M22)</f>
        <v>#N/A</v>
      </c>
      <c r="AD25" s="54" t="e">
        <f>IF('4.1 Network size and usage'!AD25/'Historical population and GDP'!$M22=0,NA(),'4.1 Network size and usage'!AD25/'Historical population and GDP'!$M22)</f>
        <v>#N/A</v>
      </c>
      <c r="AE25" s="54" t="e">
        <f>IF('4.1 Network size and usage'!AE25/'Historical population and GDP'!$M22=0,NA(),'4.1 Network size and usage'!AE25/'Historical population and GDP'!$M22)</f>
        <v>#N/A</v>
      </c>
      <c r="AF25" s="54" t="e">
        <f>IF('4.1 Network size and usage'!AF25/'Historical population and GDP'!$M22=0,NA(),'4.1 Network size and usage'!AF25/'Historical population and GDP'!$M22)</f>
        <v>#N/A</v>
      </c>
      <c r="AG25" s="54" t="e">
        <f>IF('4.1 Network size and usage'!AG25/'Historical population and GDP'!$M22=0,NA(),'4.1 Network size and usage'!AG25/'Historical population and GDP'!$M22)</f>
        <v>#N/A</v>
      </c>
      <c r="AH25" s="54" t="e">
        <f>IF('4.1 Network size and usage'!AH25/'Historical population and GDP'!$M22=0,NA(),'4.1 Network size and usage'!AH25/'Historical population and GDP'!$M22)</f>
        <v>#N/A</v>
      </c>
      <c r="AI25" s="54" t="e">
        <f>IF('4.1 Network size and usage'!AI25/'Historical population and GDP'!$M22=0,NA(),'4.1 Network size and usage'!AI25/'Historical population and GDP'!$M22)</f>
        <v>#N/A</v>
      </c>
      <c r="AJ25" s="54" t="e">
        <f>IF('4.1 Network size and usage'!AJ25/'Historical population and GDP'!$M22=0,NA(),'4.1 Network size and usage'!AJ25/'Historical population and GDP'!$M22)</f>
        <v>#N/A</v>
      </c>
      <c r="AK25" s="54">
        <f>IF('4.1 Network size and usage'!AK25/'Historical population and GDP'!$M22=0,NA(),'4.1 Network size and usage'!AK25/'Historical population and GDP'!$M22)</f>
        <v>27.175343781722077</v>
      </c>
      <c r="AL25" s="54">
        <f>IF('4.1 Network size and usage'!AL25/'Historical population and GDP'!$M22=0,NA(),'4.1 Network size and usage'!AL25/'Historical population and GDP'!$M22)</f>
        <v>0.47986579787362776</v>
      </c>
      <c r="AM25" s="54">
        <f>IF('4.1 Network size and usage'!AM25/'Historical population and GDP'!$M22=0,NA(),'4.1 Network size and usage'!AM25/'Historical population and GDP'!$M22)</f>
        <v>0.12585240372421638</v>
      </c>
      <c r="AN25" s="54" t="e">
        <f>IF('4.1 Network size and usage'!AN25/'Historical population and GDP'!$M22=0,NA(),'4.1 Network size and usage'!AN25/'Historical population and GDP'!$M22)</f>
        <v>#N/A</v>
      </c>
      <c r="AO25" s="54" t="e">
        <f>IF('4.1 Network size and usage'!AO25/'Historical population and GDP'!$M22=0,NA(),'4.1 Network size and usage'!AO25/'Historical population and GDP'!$M22)</f>
        <v>#N/A</v>
      </c>
      <c r="AP25" s="54" t="e">
        <f>IF('4.1 Network size and usage'!AP25/'Historical population and GDP'!$M22=0,NA(),'4.1 Network size and usage'!AP25/'Historical population and GDP'!$M22)</f>
        <v>#N/A</v>
      </c>
      <c r="AQ25" s="54" t="e">
        <f>IF('4.1 Network size and usage'!AQ25/'Historical population and GDP'!$M22=0,NA(),'4.1 Network size and usage'!AQ25/'Historical population and GDP'!$M22)</f>
        <v>#N/A</v>
      </c>
      <c r="AR25" s="54" t="e">
        <f>IF('4.1 Network size and usage'!AR25/'Historical population and GDP'!$M22=0,NA(),'4.1 Network size and usage'!AR25/'Historical population and GDP'!$M22)</f>
        <v>#N/A</v>
      </c>
      <c r="AS25" s="54" t="e">
        <f>IF('4.1 Network size and usage'!AS25/'Historical population and GDP'!$M22=0,NA(),'4.1 Network size and usage'!AS25/'Historical population and GDP'!$M22)</f>
        <v>#N/A</v>
      </c>
      <c r="AT25" s="54">
        <f>IF('4.1 Network size and usage'!AT25/'Historical population and GDP'!$M22=0,NA(),'4.1 Network size and usage'!AT25/'Historical population and GDP'!$M22)</f>
        <v>0.13548396523372275</v>
      </c>
      <c r="AU25" s="54" t="e">
        <f>IF('4.1 Network size and usage'!AU25/'Historical population and GDP'!$M22=0,NA(),'4.1 Network size and usage'!AU25/'Historical population and GDP'!$M22)</f>
        <v>#N/A</v>
      </c>
      <c r="AV25" s="54" t="e">
        <f>IF('4.1 Network size and usage'!AV25/'Historical population and GDP'!$M22=0,NA(),'4.1 Network size and usage'!AV25/'Historical population and GDP'!$M22)</f>
        <v>#N/A</v>
      </c>
      <c r="AX25" s="3"/>
      <c r="AY25" s="3"/>
      <c r="AZ25" s="12"/>
    </row>
    <row r="26" spans="1:52">
      <c r="A26" s="4">
        <f t="shared" si="0"/>
        <v>1888</v>
      </c>
      <c r="B26" s="54" t="e">
        <f>IF('4.1 Network size and usage'!B26/'Historical population and GDP'!$M23=0,NA(),'4.1 Network size and usage'!B26/'Historical population and GDP'!$M23)</f>
        <v>#N/A</v>
      </c>
      <c r="C26" s="54" t="e">
        <f>IF('4.1 Network size and usage'!C26/'Historical population and GDP'!$M23=0,NA(),'4.1 Network size and usage'!C26/'Historical population and GDP'!$M23)</f>
        <v>#N/A</v>
      </c>
      <c r="D26" s="54" t="e">
        <f>IF('4.1 Network size and usage'!D26/'Historical population and GDP'!$M23=0,NA(),'4.1 Network size and usage'!D26/'Historical population and GDP'!$M23)</f>
        <v>#N/A</v>
      </c>
      <c r="E26" s="54" t="e">
        <f>IF('4.1 Network size and usage'!E26/'Historical population and GDP'!$M23=0,NA(),'4.1 Network size and usage'!E26/'Historical population and GDP'!$M23)</f>
        <v>#N/A</v>
      </c>
      <c r="F26" s="54" t="e">
        <f>IF('4.1 Network size and usage'!F26/'Historical population and GDP'!$M23=0,NA(),'4.1 Network size and usage'!F26/'Historical population and GDP'!$M23)</f>
        <v>#N/A</v>
      </c>
      <c r="G26" s="54" t="e">
        <f>IF('4.1 Network size and usage'!G26/'Historical population and GDP'!$M23=0,NA(),'4.1 Network size and usage'!G26/'Historical population and GDP'!$M23)</f>
        <v>#N/A</v>
      </c>
      <c r="H26" s="54" t="e">
        <f>IF('4.1 Network size and usage'!H26/'Historical population and GDP'!$M23=0,NA(),'4.1 Network size and usage'!H26/'Historical population and GDP'!$M23)</f>
        <v>#N/A</v>
      </c>
      <c r="I26" s="54" t="e">
        <f>IF('4.1 Network size and usage'!I26/'Historical population and GDP'!$M23=0,NA(),'4.1 Network size and usage'!I26/'Historical population and GDP'!$M23)</f>
        <v>#N/A</v>
      </c>
      <c r="J26" s="54" t="e">
        <f>IF('4.1 Network size and usage'!J26/'Historical population and GDP'!$M23=0,NA(),'4.1 Network size and usage'!J26/'Historical population and GDP'!$M23)</f>
        <v>#N/A</v>
      </c>
      <c r="K26" s="54" t="e">
        <f>IF('4.1 Network size and usage'!K26/'Historical population and GDP'!$M23=0,NA(),'4.1 Network size and usage'!K26/'Historical population and GDP'!$M23)</f>
        <v>#N/A</v>
      </c>
      <c r="L26" s="54">
        <f>IF('4.1 Network size and usage'!L26/'Historical population and GDP'!$M23=0,NA(),'4.1 Network size and usage'!L26/'Historical population and GDP'!$M23)</f>
        <v>0.60555119460196327</v>
      </c>
      <c r="M26" s="54" t="e">
        <f>IF('4.1 Network size and usage'!M26/'Historical population and GDP'!$M23=0,NA(),'4.1 Network size and usage'!M26/'Historical population and GDP'!$M23)</f>
        <v>#N/A</v>
      </c>
      <c r="N26" s="54" t="e">
        <f>IF('4.1 Network size and usage'!N26/'Historical population and GDP'!$M23=0,NA(),'4.1 Network size and usage'!N26/'Historical population and GDP'!$M23)</f>
        <v>#N/A</v>
      </c>
      <c r="O26" s="54" t="e">
        <f>IF('4.1 Network size and usage'!O26/'Historical population and GDP'!$M23=0,NA(),'4.1 Network size and usage'!O26/'Historical population and GDP'!$M23)</f>
        <v>#N/A</v>
      </c>
      <c r="P26" s="54" t="e">
        <f>IF('4.1 Network size and usage'!P26/'Historical population and GDP'!$M23=0,NA(),'4.1 Network size and usage'!P26/'Historical population and GDP'!$M23)</f>
        <v>#N/A</v>
      </c>
      <c r="Q26" s="54" t="e">
        <f>IF('4.1 Network size and usage'!Q26/'Historical population and GDP'!$M23=0,NA(),'4.1 Network size and usage'!Q26/'Historical population and GDP'!$M23)</f>
        <v>#N/A</v>
      </c>
      <c r="R26" s="54" t="e">
        <f>IF('4.1 Network size and usage'!R26/'Historical population and GDP'!$M23=0,NA(),'4.1 Network size and usage'!R26/'Historical population and GDP'!$M23)</f>
        <v>#N/A</v>
      </c>
      <c r="S26" s="54" t="e">
        <f>IF('4.1 Network size and usage'!S26/'Historical population and GDP'!$M23=0,NA(),'4.1 Network size and usage'!S26/'Historical population and GDP'!$M23)</f>
        <v>#N/A</v>
      </c>
      <c r="T26" s="54">
        <f>IF('4.1 Network size and usage'!T26/'Historical population and GDP'!$M23=0,NA(),'4.1 Network size and usage'!T26/'Historical population and GDP'!$M23)</f>
        <v>1.6189366408584913</v>
      </c>
      <c r="U26" s="54">
        <f>IF('4.1 Network size and usage'!U26/'Historical population and GDP'!$M23=0,NA(),'4.1 Network size and usage'!U26/'Historical population and GDP'!$M23)</f>
        <v>0.44347989883771488</v>
      </c>
      <c r="V26" s="54" t="e">
        <f>IF('4.1 Network size and usage'!V26/'Historical population and GDP'!$M23=0,NA(),'4.1 Network size and usage'!V26/'Historical population and GDP'!$M23)</f>
        <v>#N/A</v>
      </c>
      <c r="W26" s="54" t="e">
        <f>IF('4.1 Network size and usage'!W26/'Historical population and GDP'!$M23=0,NA(),'4.1 Network size and usage'!W26/'Historical population and GDP'!$M23)</f>
        <v>#N/A</v>
      </c>
      <c r="X26" s="54" t="e">
        <f>IF('4.1 Network size and usage'!X26/'Historical population and GDP'!$M23=0,NA(),'4.1 Network size and usage'!X26/'Historical population and GDP'!$M23)</f>
        <v>#N/A</v>
      </c>
      <c r="Y26" s="54" t="e">
        <f>IF('4.1 Network size and usage'!Y26/'Historical population and GDP'!$M23=0,NA(),'4.1 Network size and usage'!Y26/'Historical population and GDP'!$M23)</f>
        <v>#N/A</v>
      </c>
      <c r="Z26" s="54" t="e">
        <f>IF('4.1 Network size and usage'!Z26/'Historical population and GDP'!$M23=0,NA(),'4.1 Network size and usage'!Z26/'Historical population and GDP'!$M23)</f>
        <v>#N/A</v>
      </c>
      <c r="AA26" s="54" t="e">
        <f>IF('4.1 Network size and usage'!AA26/'Historical population and GDP'!$M23=0,NA(),'4.1 Network size and usage'!AA26/'Historical population and GDP'!$M23)</f>
        <v>#N/A</v>
      </c>
      <c r="AB26" s="54" t="e">
        <f>IF('4.1 Network size and usage'!AB26/'Historical population and GDP'!$M23=0,NA(),'4.1 Network size and usage'!AB26/'Historical population and GDP'!$M23)</f>
        <v>#N/A</v>
      </c>
      <c r="AC26" s="54" t="e">
        <f>IF('4.1 Network size and usage'!AC26/'Historical population and GDP'!$M23=0,NA(),'4.1 Network size and usage'!AC26/'Historical population and GDP'!$M23)</f>
        <v>#N/A</v>
      </c>
      <c r="AD26" s="54" t="e">
        <f>IF('4.1 Network size and usage'!AD26/'Historical population and GDP'!$M23=0,NA(),'4.1 Network size and usage'!AD26/'Historical population and GDP'!$M23)</f>
        <v>#N/A</v>
      </c>
      <c r="AE26" s="54" t="e">
        <f>IF('4.1 Network size and usage'!AE26/'Historical population and GDP'!$M23=0,NA(),'4.1 Network size and usage'!AE26/'Historical population and GDP'!$M23)</f>
        <v>#N/A</v>
      </c>
      <c r="AF26" s="54" t="e">
        <f>IF('4.1 Network size and usage'!AF26/'Historical population and GDP'!$M23=0,NA(),'4.1 Network size and usage'!AF26/'Historical population and GDP'!$M23)</f>
        <v>#N/A</v>
      </c>
      <c r="AG26" s="54" t="e">
        <f>IF('4.1 Network size and usage'!AG26/'Historical population and GDP'!$M23=0,NA(),'4.1 Network size and usage'!AG26/'Historical population and GDP'!$M23)</f>
        <v>#N/A</v>
      </c>
      <c r="AH26" s="54" t="e">
        <f>IF('4.1 Network size and usage'!AH26/'Historical population and GDP'!$M23=0,NA(),'4.1 Network size and usage'!AH26/'Historical population and GDP'!$M23)</f>
        <v>#N/A</v>
      </c>
      <c r="AI26" s="54" t="e">
        <f>IF('4.1 Network size and usage'!AI26/'Historical population and GDP'!$M23=0,NA(),'4.1 Network size and usage'!AI26/'Historical population and GDP'!$M23)</f>
        <v>#N/A</v>
      </c>
      <c r="AJ26" s="54" t="e">
        <f>IF('4.1 Network size and usage'!AJ26/'Historical population and GDP'!$M23=0,NA(),'4.1 Network size and usage'!AJ26/'Historical population and GDP'!$M23)</f>
        <v>#N/A</v>
      </c>
      <c r="AK26" s="54">
        <f>IF('4.1 Network size and usage'!AK26/'Historical population and GDP'!$M23=0,NA(),'4.1 Network size and usage'!AK26/'Historical population and GDP'!$M23)</f>
        <v>27.629739450270566</v>
      </c>
      <c r="AL26" s="54">
        <f>IF('4.1 Network size and usage'!AL26/'Historical population and GDP'!$M23=0,NA(),'4.1 Network size and usage'!AL26/'Historical population and GDP'!$M23)</f>
        <v>0.45375356444785497</v>
      </c>
      <c r="AM26" s="54">
        <f>IF('4.1 Network size and usage'!AM26/'Historical population and GDP'!$M23=0,NA(),'4.1 Network size and usage'!AM26/'Historical population and GDP'!$M23)</f>
        <v>0.14169097153984905</v>
      </c>
      <c r="AN26" s="54" t="e">
        <f>IF('4.1 Network size and usage'!AN26/'Historical population and GDP'!$M23=0,NA(),'4.1 Network size and usage'!AN26/'Historical population and GDP'!$M23)</f>
        <v>#N/A</v>
      </c>
      <c r="AO26" s="54" t="e">
        <f>IF('4.1 Network size and usage'!AO26/'Historical population and GDP'!$M23=0,NA(),'4.1 Network size and usage'!AO26/'Historical population and GDP'!$M23)</f>
        <v>#N/A</v>
      </c>
      <c r="AP26" s="54" t="e">
        <f>IF('4.1 Network size and usage'!AP26/'Historical population and GDP'!$M23=0,NA(),'4.1 Network size and usage'!AP26/'Historical population and GDP'!$M23)</f>
        <v>#N/A</v>
      </c>
      <c r="AQ26" s="54" t="e">
        <f>IF('4.1 Network size and usage'!AQ26/'Historical population and GDP'!$M23=0,NA(),'4.1 Network size and usage'!AQ26/'Historical population and GDP'!$M23)</f>
        <v>#N/A</v>
      </c>
      <c r="AR26" s="54" t="e">
        <f>IF('4.1 Network size and usage'!AR26/'Historical population and GDP'!$M23=0,NA(),'4.1 Network size and usage'!AR26/'Historical population and GDP'!$M23)</f>
        <v>#N/A</v>
      </c>
      <c r="AS26" s="54" t="e">
        <f>IF('4.1 Network size and usage'!AS26/'Historical population and GDP'!$M23=0,NA(),'4.1 Network size and usage'!AS26/'Historical population and GDP'!$M23)</f>
        <v>#N/A</v>
      </c>
      <c r="AT26" s="54">
        <f>IF('4.1 Network size and usage'!AT26/'Historical population and GDP'!$M23=0,NA(),'4.1 Network size and usage'!AT26/'Historical population and GDP'!$M23)</f>
        <v>0.12949099362780767</v>
      </c>
      <c r="AU26" s="54" t="e">
        <f>IF('4.1 Network size and usage'!AU26/'Historical population and GDP'!$M23=0,NA(),'4.1 Network size and usage'!AU26/'Historical population and GDP'!$M23)</f>
        <v>#N/A</v>
      </c>
      <c r="AV26" s="54" t="e">
        <f>IF('4.1 Network size and usage'!AV26/'Historical population and GDP'!$M23=0,NA(),'4.1 Network size and usage'!AV26/'Historical population and GDP'!$M23)</f>
        <v>#N/A</v>
      </c>
      <c r="AX26" s="3"/>
      <c r="AY26" s="3"/>
      <c r="AZ26" s="12"/>
    </row>
    <row r="27" spans="1:52">
      <c r="A27" s="4">
        <f t="shared" si="0"/>
        <v>1889</v>
      </c>
      <c r="B27" s="54" t="e">
        <f>IF('4.1 Network size and usage'!B27/'Historical population and GDP'!$M24=0,NA(),'4.1 Network size and usage'!B27/'Historical population and GDP'!$M24)</f>
        <v>#N/A</v>
      </c>
      <c r="C27" s="54" t="e">
        <f>IF('4.1 Network size and usage'!C27/'Historical population and GDP'!$M24=0,NA(),'4.1 Network size and usage'!C27/'Historical population and GDP'!$M24)</f>
        <v>#N/A</v>
      </c>
      <c r="D27" s="54" t="e">
        <f>IF('4.1 Network size and usage'!D27/'Historical population and GDP'!$M24=0,NA(),'4.1 Network size and usage'!D27/'Historical population and GDP'!$M24)</f>
        <v>#N/A</v>
      </c>
      <c r="E27" s="54" t="e">
        <f>IF('4.1 Network size and usage'!E27/'Historical population and GDP'!$M24=0,NA(),'4.1 Network size and usage'!E27/'Historical population and GDP'!$M24)</f>
        <v>#N/A</v>
      </c>
      <c r="F27" s="54" t="e">
        <f>IF('4.1 Network size and usage'!F27/'Historical population and GDP'!$M24=0,NA(),'4.1 Network size and usage'!F27/'Historical population and GDP'!$M24)</f>
        <v>#N/A</v>
      </c>
      <c r="G27" s="54" t="e">
        <f>IF('4.1 Network size and usage'!G27/'Historical population and GDP'!$M24=0,NA(),'4.1 Network size and usage'!G27/'Historical population and GDP'!$M24)</f>
        <v>#N/A</v>
      </c>
      <c r="H27" s="54" t="e">
        <f>IF('4.1 Network size and usage'!H27/'Historical population and GDP'!$M24=0,NA(),'4.1 Network size and usage'!H27/'Historical population and GDP'!$M24)</f>
        <v>#N/A</v>
      </c>
      <c r="I27" s="54" t="e">
        <f>IF('4.1 Network size and usage'!I27/'Historical population and GDP'!$M24=0,NA(),'4.1 Network size and usage'!I27/'Historical population and GDP'!$M24)</f>
        <v>#N/A</v>
      </c>
      <c r="J27" s="54" t="e">
        <f>IF('4.1 Network size and usage'!J27/'Historical population and GDP'!$M24=0,NA(),'4.1 Network size and usage'!J27/'Historical population and GDP'!$M24)</f>
        <v>#N/A</v>
      </c>
      <c r="K27" s="54" t="e">
        <f>IF('4.1 Network size and usage'!K27/'Historical population and GDP'!$M24=0,NA(),'4.1 Network size and usage'!K27/'Historical population and GDP'!$M24)</f>
        <v>#N/A</v>
      </c>
      <c r="L27" s="54">
        <f>IF('4.1 Network size and usage'!L27/'Historical population and GDP'!$M24=0,NA(),'4.1 Network size and usage'!L27/'Historical population and GDP'!$M24)</f>
        <v>0.58158079060397738</v>
      </c>
      <c r="M27" s="54" t="e">
        <f>IF('4.1 Network size and usage'!M27/'Historical population and GDP'!$M24=0,NA(),'4.1 Network size and usage'!M27/'Historical population and GDP'!$M24)</f>
        <v>#N/A</v>
      </c>
      <c r="N27" s="54" t="e">
        <f>IF('4.1 Network size and usage'!N27/'Historical population and GDP'!$M24=0,NA(),'4.1 Network size and usage'!N27/'Historical population and GDP'!$M24)</f>
        <v>#N/A</v>
      </c>
      <c r="O27" s="54" t="e">
        <f>IF('4.1 Network size and usage'!O27/'Historical population and GDP'!$M24=0,NA(),'4.1 Network size and usage'!O27/'Historical population and GDP'!$M24)</f>
        <v>#N/A</v>
      </c>
      <c r="P27" s="54" t="e">
        <f>IF('4.1 Network size and usage'!P27/'Historical population and GDP'!$M24=0,NA(),'4.1 Network size and usage'!P27/'Historical population and GDP'!$M24)</f>
        <v>#N/A</v>
      </c>
      <c r="Q27" s="54" t="e">
        <f>IF('4.1 Network size and usage'!Q27/'Historical population and GDP'!$M24=0,NA(),'4.1 Network size and usage'!Q27/'Historical population and GDP'!$M24)</f>
        <v>#N/A</v>
      </c>
      <c r="R27" s="54" t="e">
        <f>IF('4.1 Network size and usage'!R27/'Historical population and GDP'!$M24=0,NA(),'4.1 Network size and usage'!R27/'Historical population and GDP'!$M24)</f>
        <v>#N/A</v>
      </c>
      <c r="S27" s="54" t="e">
        <f>IF('4.1 Network size and usage'!S27/'Historical population and GDP'!$M24=0,NA(),'4.1 Network size and usage'!S27/'Historical population and GDP'!$M24)</f>
        <v>#N/A</v>
      </c>
      <c r="T27" s="54">
        <f>IF('4.1 Network size and usage'!T27/'Historical population and GDP'!$M24=0,NA(),'4.1 Network size and usage'!T27/'Historical population and GDP'!$M24)</f>
        <v>1.5742282514378902</v>
      </c>
      <c r="U27" s="54">
        <f>IF('4.1 Network size and usage'!U27/'Historical population and GDP'!$M24=0,NA(),'4.1 Network size and usage'!U27/'Historical population and GDP'!$M24)</f>
        <v>0.47277126937952862</v>
      </c>
      <c r="V27" s="54" t="e">
        <f>IF('4.1 Network size and usage'!V27/'Historical population and GDP'!$M24=0,NA(),'4.1 Network size and usage'!V27/'Historical population and GDP'!$M24)</f>
        <v>#N/A</v>
      </c>
      <c r="W27" s="54" t="e">
        <f>IF('4.1 Network size and usage'!W27/'Historical population and GDP'!$M24=0,NA(),'4.1 Network size and usage'!W27/'Historical population and GDP'!$M24)</f>
        <v>#N/A</v>
      </c>
      <c r="X27" s="54" t="e">
        <f>IF('4.1 Network size and usage'!X27/'Historical population and GDP'!$M24=0,NA(),'4.1 Network size and usage'!X27/'Historical population and GDP'!$M24)</f>
        <v>#N/A</v>
      </c>
      <c r="Y27" s="54" t="e">
        <f>IF('4.1 Network size and usage'!Y27/'Historical population and GDP'!$M24=0,NA(),'4.1 Network size and usage'!Y27/'Historical population and GDP'!$M24)</f>
        <v>#N/A</v>
      </c>
      <c r="Z27" s="54" t="e">
        <f>IF('4.1 Network size and usage'!Z27/'Historical population and GDP'!$M24=0,NA(),'4.1 Network size and usage'!Z27/'Historical population and GDP'!$M24)</f>
        <v>#N/A</v>
      </c>
      <c r="AA27" s="54" t="e">
        <f>IF('4.1 Network size and usage'!AA27/'Historical population and GDP'!$M24=0,NA(),'4.1 Network size and usage'!AA27/'Historical population and GDP'!$M24)</f>
        <v>#N/A</v>
      </c>
      <c r="AB27" s="54" t="e">
        <f>IF('4.1 Network size and usage'!AB27/'Historical population and GDP'!$M24=0,NA(),'4.1 Network size and usage'!AB27/'Historical population and GDP'!$M24)</f>
        <v>#N/A</v>
      </c>
      <c r="AC27" s="54" t="e">
        <f>IF('4.1 Network size and usage'!AC27/'Historical population and GDP'!$M24=0,NA(),'4.1 Network size and usage'!AC27/'Historical population and GDP'!$M24)</f>
        <v>#N/A</v>
      </c>
      <c r="AD27" s="54" t="e">
        <f>IF('4.1 Network size and usage'!AD27/'Historical population and GDP'!$M24=0,NA(),'4.1 Network size and usage'!AD27/'Historical population and GDP'!$M24)</f>
        <v>#N/A</v>
      </c>
      <c r="AE27" s="54" t="e">
        <f>IF('4.1 Network size and usage'!AE27/'Historical population and GDP'!$M24=0,NA(),'4.1 Network size and usage'!AE27/'Historical population and GDP'!$M24)</f>
        <v>#N/A</v>
      </c>
      <c r="AF27" s="54" t="e">
        <f>IF('4.1 Network size and usage'!AF27/'Historical population and GDP'!$M24=0,NA(),'4.1 Network size and usage'!AF27/'Historical population and GDP'!$M24)</f>
        <v>#N/A</v>
      </c>
      <c r="AG27" s="54" t="e">
        <f>IF('4.1 Network size and usage'!AG27/'Historical population and GDP'!$M24=0,NA(),'4.1 Network size and usage'!AG27/'Historical population and GDP'!$M24)</f>
        <v>#N/A</v>
      </c>
      <c r="AH27" s="54" t="e">
        <f>IF('4.1 Network size and usage'!AH27/'Historical population and GDP'!$M24=0,NA(),'4.1 Network size and usage'!AH27/'Historical population and GDP'!$M24)</f>
        <v>#N/A</v>
      </c>
      <c r="AI27" s="54" t="e">
        <f>IF('4.1 Network size and usage'!AI27/'Historical population and GDP'!$M24=0,NA(),'4.1 Network size and usage'!AI27/'Historical population and GDP'!$M24)</f>
        <v>#N/A</v>
      </c>
      <c r="AJ27" s="54" t="e">
        <f>IF('4.1 Network size and usage'!AJ27/'Historical population and GDP'!$M24=0,NA(),'4.1 Network size and usage'!AJ27/'Historical population and GDP'!$M24)</f>
        <v>#N/A</v>
      </c>
      <c r="AK27" s="54">
        <f>IF('4.1 Network size and usage'!AK27/'Historical population and GDP'!$M24=0,NA(),'4.1 Network size and usage'!AK27/'Historical population and GDP'!$M24)</f>
        <v>26.728989792291198</v>
      </c>
      <c r="AL27" s="54">
        <f>IF('4.1 Network size and usage'!AL27/'Historical population and GDP'!$M24=0,NA(),'4.1 Network size and usage'!AL27/'Historical population and GDP'!$M24)</f>
        <v>0.43662325641804406</v>
      </c>
      <c r="AM27" s="54">
        <f>IF('4.1 Network size and usage'!AM27/'Historical population and GDP'!$M24=0,NA(),'4.1 Network size and usage'!AM27/'Historical population and GDP'!$M24)</f>
        <v>0.11957823696963667</v>
      </c>
      <c r="AN27" s="54" t="e">
        <f>IF('4.1 Network size and usage'!AN27/'Historical population and GDP'!$M24=0,NA(),'4.1 Network size and usage'!AN27/'Historical population and GDP'!$M24)</f>
        <v>#N/A</v>
      </c>
      <c r="AO27" s="54" t="e">
        <f>IF('4.1 Network size and usage'!AO27/'Historical population and GDP'!$M24=0,NA(),'4.1 Network size and usage'!AO27/'Historical population and GDP'!$M24)</f>
        <v>#N/A</v>
      </c>
      <c r="AP27" s="54" t="e">
        <f>IF('4.1 Network size and usage'!AP27/'Historical population and GDP'!$M24=0,NA(),'4.1 Network size and usage'!AP27/'Historical population and GDP'!$M24)</f>
        <v>#N/A</v>
      </c>
      <c r="AQ27" s="54" t="e">
        <f>IF('4.1 Network size and usage'!AQ27/'Historical population and GDP'!$M24=0,NA(),'4.1 Network size and usage'!AQ27/'Historical population and GDP'!$M24)</f>
        <v>#N/A</v>
      </c>
      <c r="AR27" s="54" t="e">
        <f>IF('4.1 Network size and usage'!AR27/'Historical population and GDP'!$M24=0,NA(),'4.1 Network size and usage'!AR27/'Historical population and GDP'!$M24)</f>
        <v>#N/A</v>
      </c>
      <c r="AS27" s="54" t="e">
        <f>IF('4.1 Network size and usage'!AS27/'Historical population and GDP'!$M24=0,NA(),'4.1 Network size and usage'!AS27/'Historical population and GDP'!$M24)</f>
        <v>#N/A</v>
      </c>
      <c r="AT27" s="54">
        <f>IF('4.1 Network size and usage'!AT27/'Historical population and GDP'!$M24=0,NA(),'4.1 Network size and usage'!AT27/'Historical population and GDP'!$M24)</f>
        <v>0.12425561698715647</v>
      </c>
      <c r="AU27" s="54" t="e">
        <f>IF('4.1 Network size and usage'!AU27/'Historical population and GDP'!$M24=0,NA(),'4.1 Network size and usage'!AU27/'Historical population and GDP'!$M24)</f>
        <v>#N/A</v>
      </c>
      <c r="AV27" s="54" t="e">
        <f>IF('4.1 Network size and usage'!AV27/'Historical population and GDP'!$M24=0,NA(),'4.1 Network size and usage'!AV27/'Historical population and GDP'!$M24)</f>
        <v>#N/A</v>
      </c>
      <c r="AX27" s="3"/>
      <c r="AY27" s="3"/>
      <c r="AZ27" s="12"/>
    </row>
    <row r="28" spans="1:52">
      <c r="A28" s="4">
        <f t="shared" si="0"/>
        <v>1890</v>
      </c>
      <c r="B28" s="54" t="e">
        <f>IF('4.1 Network size and usage'!B28/'Historical population and GDP'!$M25=0,NA(),'4.1 Network size and usage'!B28/'Historical population and GDP'!$M25)</f>
        <v>#N/A</v>
      </c>
      <c r="C28" s="54" t="e">
        <f>IF('4.1 Network size and usage'!C28/'Historical population and GDP'!$M25=0,NA(),'4.1 Network size and usage'!C28/'Historical population and GDP'!$M25)</f>
        <v>#N/A</v>
      </c>
      <c r="D28" s="54" t="e">
        <f>IF('4.1 Network size and usage'!D28/'Historical population and GDP'!$M25=0,NA(),'4.1 Network size and usage'!D28/'Historical population and GDP'!$M25)</f>
        <v>#N/A</v>
      </c>
      <c r="E28" s="54" t="e">
        <f>IF('4.1 Network size and usage'!E28/'Historical population and GDP'!$M25=0,NA(),'4.1 Network size and usage'!E28/'Historical population and GDP'!$M25)</f>
        <v>#N/A</v>
      </c>
      <c r="F28" s="54" t="e">
        <f>IF('4.1 Network size and usage'!F28/'Historical population and GDP'!$M25=0,NA(),'4.1 Network size and usage'!F28/'Historical population and GDP'!$M25)</f>
        <v>#N/A</v>
      </c>
      <c r="G28" s="54" t="e">
        <f>IF('4.1 Network size and usage'!G28/'Historical population and GDP'!$M25=0,NA(),'4.1 Network size and usage'!G28/'Historical population and GDP'!$M25)</f>
        <v>#N/A</v>
      </c>
      <c r="H28" s="54" t="e">
        <f>IF('4.1 Network size and usage'!H28/'Historical population and GDP'!$M25=0,NA(),'4.1 Network size and usage'!H28/'Historical population and GDP'!$M25)</f>
        <v>#N/A</v>
      </c>
      <c r="I28" s="54" t="e">
        <f>IF('4.1 Network size and usage'!I28/'Historical population and GDP'!$M25=0,NA(),'4.1 Network size and usage'!I28/'Historical population and GDP'!$M25)</f>
        <v>#N/A</v>
      </c>
      <c r="J28" s="54" t="e">
        <f>IF('4.1 Network size and usage'!J28/'Historical population and GDP'!$M25=0,NA(),'4.1 Network size and usage'!J28/'Historical population and GDP'!$M25)</f>
        <v>#N/A</v>
      </c>
      <c r="K28" s="54" t="e">
        <f>IF('4.1 Network size and usage'!K28/'Historical population and GDP'!$M25=0,NA(),'4.1 Network size and usage'!K28/'Historical population and GDP'!$M25)</f>
        <v>#N/A</v>
      </c>
      <c r="L28" s="54">
        <f>IF('4.1 Network size and usage'!L28/'Historical population and GDP'!$M25=0,NA(),'4.1 Network size and usage'!L28/'Historical population and GDP'!$M25)</f>
        <v>0.57518619639535384</v>
      </c>
      <c r="M28" s="54" t="e">
        <f>IF('4.1 Network size and usage'!M28/'Historical population and GDP'!$M25=0,NA(),'4.1 Network size and usage'!M28/'Historical population and GDP'!$M25)</f>
        <v>#N/A</v>
      </c>
      <c r="N28" s="54" t="e">
        <f>IF('4.1 Network size and usage'!N28/'Historical population and GDP'!$M25=0,NA(),'4.1 Network size and usage'!N28/'Historical population and GDP'!$M25)</f>
        <v>#N/A</v>
      </c>
      <c r="O28" s="54" t="e">
        <f>IF('4.1 Network size and usage'!O28/'Historical population and GDP'!$M25=0,NA(),'4.1 Network size and usage'!O28/'Historical population and GDP'!$M25)</f>
        <v>#N/A</v>
      </c>
      <c r="P28" s="54" t="e">
        <f>IF('4.1 Network size and usage'!P28/'Historical population and GDP'!$M25=0,NA(),'4.1 Network size and usage'!P28/'Historical population and GDP'!$M25)</f>
        <v>#N/A</v>
      </c>
      <c r="Q28" s="54" t="e">
        <f>IF('4.1 Network size and usage'!Q28/'Historical population and GDP'!$M25=0,NA(),'4.1 Network size and usage'!Q28/'Historical population and GDP'!$M25)</f>
        <v>#N/A</v>
      </c>
      <c r="R28" s="54" t="e">
        <f>IF('4.1 Network size and usage'!R28/'Historical population and GDP'!$M25=0,NA(),'4.1 Network size and usage'!R28/'Historical population and GDP'!$M25)</f>
        <v>#N/A</v>
      </c>
      <c r="S28" s="54" t="e">
        <f>IF('4.1 Network size and usage'!S28/'Historical population and GDP'!$M25=0,NA(),'4.1 Network size and usage'!S28/'Historical population and GDP'!$M25)</f>
        <v>#N/A</v>
      </c>
      <c r="T28" s="54">
        <f>IF('4.1 Network size and usage'!T28/'Historical population and GDP'!$M25=0,NA(),'4.1 Network size and usage'!T28/'Historical population and GDP'!$M25)</f>
        <v>1.5579946723810025</v>
      </c>
      <c r="U28" s="54">
        <f>IF('4.1 Network size and usage'!U28/'Historical population and GDP'!$M25=0,NA(),'4.1 Network size and usage'!U28/'Historical population and GDP'!$M25)</f>
        <v>0.50923794442569492</v>
      </c>
      <c r="V28" s="54" t="e">
        <f>IF('4.1 Network size and usage'!V28/'Historical population and GDP'!$M25=0,NA(),'4.1 Network size and usage'!V28/'Historical population and GDP'!$M25)</f>
        <v>#N/A</v>
      </c>
      <c r="W28" s="54" t="e">
        <f>IF('4.1 Network size and usage'!W28/'Historical population and GDP'!$M25=0,NA(),'4.1 Network size and usage'!W28/'Historical population and GDP'!$M25)</f>
        <v>#N/A</v>
      </c>
      <c r="X28" s="54" t="e">
        <f>IF('4.1 Network size and usage'!X28/'Historical population and GDP'!$M25=0,NA(),'4.1 Network size and usage'!X28/'Historical population and GDP'!$M25)</f>
        <v>#N/A</v>
      </c>
      <c r="Y28" s="54" t="e">
        <f>IF('4.1 Network size and usage'!Y28/'Historical population and GDP'!$M25=0,NA(),'4.1 Network size and usage'!Y28/'Historical population and GDP'!$M25)</f>
        <v>#N/A</v>
      </c>
      <c r="Z28" s="54" t="e">
        <f>IF('4.1 Network size and usage'!Z28/'Historical population and GDP'!$M25=0,NA(),'4.1 Network size and usage'!Z28/'Historical population and GDP'!$M25)</f>
        <v>#N/A</v>
      </c>
      <c r="AA28" s="54" t="e">
        <f>IF('4.1 Network size and usage'!AA28/'Historical population and GDP'!$M25=0,NA(),'4.1 Network size and usage'!AA28/'Historical population and GDP'!$M25)</f>
        <v>#N/A</v>
      </c>
      <c r="AB28" s="54" t="e">
        <f>IF('4.1 Network size and usage'!AB28/'Historical population and GDP'!$M25=0,NA(),'4.1 Network size and usage'!AB28/'Historical population and GDP'!$M25)</f>
        <v>#N/A</v>
      </c>
      <c r="AC28" s="54" t="e">
        <f>IF('4.1 Network size and usage'!AC28/'Historical population and GDP'!$M25=0,NA(),'4.1 Network size and usage'!AC28/'Historical population and GDP'!$M25)</f>
        <v>#N/A</v>
      </c>
      <c r="AD28" s="54" t="e">
        <f>IF('4.1 Network size and usage'!AD28/'Historical population and GDP'!$M25=0,NA(),'4.1 Network size and usage'!AD28/'Historical population and GDP'!$M25)</f>
        <v>#N/A</v>
      </c>
      <c r="AE28" s="54" t="e">
        <f>IF('4.1 Network size and usage'!AE28/'Historical population and GDP'!$M25=0,NA(),'4.1 Network size and usage'!AE28/'Historical population and GDP'!$M25)</f>
        <v>#N/A</v>
      </c>
      <c r="AF28" s="54" t="e">
        <f>IF('4.1 Network size and usage'!AF28/'Historical population and GDP'!$M25=0,NA(),'4.1 Network size and usage'!AF28/'Historical population and GDP'!$M25)</f>
        <v>#N/A</v>
      </c>
      <c r="AG28" s="54" t="e">
        <f>IF('4.1 Network size and usage'!AG28/'Historical population and GDP'!$M25=0,NA(),'4.1 Network size and usage'!AG28/'Historical population and GDP'!$M25)</f>
        <v>#N/A</v>
      </c>
      <c r="AH28" s="54" t="e">
        <f>IF('4.1 Network size and usage'!AH28/'Historical population and GDP'!$M25=0,NA(),'4.1 Network size and usage'!AH28/'Historical population and GDP'!$M25)</f>
        <v>#N/A</v>
      </c>
      <c r="AI28" s="54" t="e">
        <f>IF('4.1 Network size and usage'!AI28/'Historical population and GDP'!$M25=0,NA(),'4.1 Network size and usage'!AI28/'Historical population and GDP'!$M25)</f>
        <v>#N/A</v>
      </c>
      <c r="AJ28" s="54" t="e">
        <f>IF('4.1 Network size and usage'!AJ28/'Historical population and GDP'!$M25=0,NA(),'4.1 Network size and usage'!AJ28/'Historical population and GDP'!$M25)</f>
        <v>#N/A</v>
      </c>
      <c r="AK28" s="54">
        <f>IF('4.1 Network size and usage'!AK28/'Historical population and GDP'!$M25=0,NA(),'4.1 Network size and usage'!AK28/'Historical population and GDP'!$M25)</f>
        <v>26.447181267395681</v>
      </c>
      <c r="AL28" s="54">
        <f>IF('4.1 Network size and usage'!AL28/'Historical population and GDP'!$M25=0,NA(),'4.1 Network size and usage'!AL28/'Historical population and GDP'!$M25)</f>
        <v>0.41825673262820412</v>
      </c>
      <c r="AM28" s="54">
        <f>IF('4.1 Network size and usage'!AM28/'Historical population and GDP'!$M25=0,NA(),'4.1 Network size and usage'!AM28/'Historical population and GDP'!$M25)</f>
        <v>0.11775201353160589</v>
      </c>
      <c r="AN28" s="54" t="e">
        <f>IF('4.1 Network size and usage'!AN28/'Historical population and GDP'!$M25=0,NA(),'4.1 Network size and usage'!AN28/'Historical population and GDP'!$M25)</f>
        <v>#N/A</v>
      </c>
      <c r="AO28" s="54">
        <f>IF('4.1 Network size and usage'!AO28/'Historical population and GDP'!$M25=0,NA(),'4.1 Network size and usage'!AO28/'Historical population and GDP'!$M25)</f>
        <v>0.28568693215889618</v>
      </c>
      <c r="AP28" s="54">
        <f>IF('4.1 Network size and usage'!AP28/'Historical population and GDP'!$M25=0,NA(),'4.1 Network size and usage'!AP28/'Historical population and GDP'!$M25)</f>
        <v>2.9240432890398776E-2</v>
      </c>
      <c r="AQ28" s="54">
        <f>IF('4.1 Network size and usage'!AQ28/'Historical population and GDP'!$M25=0,NA(),'4.1 Network size and usage'!AQ28/'Historical population and GDP'!$M25)</f>
        <v>0.31492736504929492</v>
      </c>
      <c r="AR28" s="54" t="e">
        <f>IF('4.1 Network size and usage'!AR28/'Historical population and GDP'!$M25=0,NA(),'4.1 Network size and usage'!AR28/'Historical population and GDP'!$M25)</f>
        <v>#N/A</v>
      </c>
      <c r="AS28" s="54" t="e">
        <f>IF('4.1 Network size and usage'!AS28/'Historical population and GDP'!$M25=0,NA(),'4.1 Network size and usage'!AS28/'Historical population and GDP'!$M25)</f>
        <v>#N/A</v>
      </c>
      <c r="AT28" s="54">
        <f>IF('4.1 Network size and usage'!AT28/'Historical population and GDP'!$M25=0,NA(),'4.1 Network size and usage'!AT28/'Historical population and GDP'!$M25)</f>
        <v>0.10214394462389302</v>
      </c>
      <c r="AU28" s="54" t="e">
        <f>IF('4.1 Network size and usage'!AU28/'Historical population and GDP'!$M25=0,NA(),'4.1 Network size and usage'!AU28/'Historical population and GDP'!$M25)</f>
        <v>#N/A</v>
      </c>
      <c r="AV28" s="54" t="e">
        <f>IF('4.1 Network size and usage'!AV28/'Historical population and GDP'!$M25=0,NA(),'4.1 Network size and usage'!AV28/'Historical population and GDP'!$M25)</f>
        <v>#N/A</v>
      </c>
      <c r="AX28" s="3"/>
      <c r="AY28" s="3"/>
      <c r="AZ28" s="12"/>
    </row>
    <row r="29" spans="1:52">
      <c r="A29" s="4">
        <f t="shared" si="0"/>
        <v>1891</v>
      </c>
      <c r="B29" s="54" t="e">
        <f>IF('4.1 Network size and usage'!B29/'Historical population and GDP'!$M26=0,NA(),'4.1 Network size and usage'!B29/'Historical population and GDP'!$M26)</f>
        <v>#N/A</v>
      </c>
      <c r="C29" s="54" t="e">
        <f>IF('4.1 Network size and usage'!C29/'Historical population and GDP'!$M26=0,NA(),'4.1 Network size and usage'!C29/'Historical population and GDP'!$M26)</f>
        <v>#N/A</v>
      </c>
      <c r="D29" s="54" t="e">
        <f>IF('4.1 Network size and usage'!D29/'Historical population and GDP'!$M26=0,NA(),'4.1 Network size and usage'!D29/'Historical population and GDP'!$M26)</f>
        <v>#N/A</v>
      </c>
      <c r="E29" s="54" t="e">
        <f>IF('4.1 Network size and usage'!E29/'Historical population and GDP'!$M26=0,NA(),'4.1 Network size and usage'!E29/'Historical population and GDP'!$M26)</f>
        <v>#N/A</v>
      </c>
      <c r="F29" s="54" t="e">
        <f>IF('4.1 Network size and usage'!F29/'Historical population and GDP'!$M26=0,NA(),'4.1 Network size and usage'!F29/'Historical population and GDP'!$M26)</f>
        <v>#N/A</v>
      </c>
      <c r="G29" s="54" t="e">
        <f>IF('4.1 Network size and usage'!G29/'Historical population and GDP'!$M26=0,NA(),'4.1 Network size and usage'!G29/'Historical population and GDP'!$M26)</f>
        <v>#N/A</v>
      </c>
      <c r="H29" s="54" t="e">
        <f>IF('4.1 Network size and usage'!H29/'Historical population and GDP'!$M26=0,NA(),'4.1 Network size and usage'!H29/'Historical population and GDP'!$M26)</f>
        <v>#N/A</v>
      </c>
      <c r="I29" s="54" t="e">
        <f>IF('4.1 Network size and usage'!I29/'Historical population and GDP'!$M26=0,NA(),'4.1 Network size and usage'!I29/'Historical population and GDP'!$M26)</f>
        <v>#N/A</v>
      </c>
      <c r="J29" s="54" t="e">
        <f>IF('4.1 Network size and usage'!J29/'Historical population and GDP'!$M26=0,NA(),'4.1 Network size and usage'!J29/'Historical population and GDP'!$M26)</f>
        <v>#N/A</v>
      </c>
      <c r="K29" s="54" t="e">
        <f>IF('4.1 Network size and usage'!K29/'Historical population and GDP'!$M26=0,NA(),'4.1 Network size and usage'!K29/'Historical population and GDP'!$M26)</f>
        <v>#N/A</v>
      </c>
      <c r="L29" s="54">
        <f>IF('4.1 Network size and usage'!L29/'Historical population and GDP'!$M26=0,NA(),'4.1 Network size and usage'!L29/'Historical population and GDP'!$M26)</f>
        <v>0.58236052001535432</v>
      </c>
      <c r="M29" s="54" t="e">
        <f>IF('4.1 Network size and usage'!M29/'Historical population and GDP'!$M26=0,NA(),'4.1 Network size and usage'!M29/'Historical population and GDP'!$M26)</f>
        <v>#N/A</v>
      </c>
      <c r="N29" s="54" t="e">
        <f>IF('4.1 Network size and usage'!N29/'Historical population and GDP'!$M26=0,NA(),'4.1 Network size and usage'!N29/'Historical population and GDP'!$M26)</f>
        <v>#N/A</v>
      </c>
      <c r="O29" s="54" t="e">
        <f>IF('4.1 Network size and usage'!O29/'Historical population and GDP'!$M26=0,NA(),'4.1 Network size and usage'!O29/'Historical population and GDP'!$M26)</f>
        <v>#N/A</v>
      </c>
      <c r="P29" s="54" t="e">
        <f>IF('4.1 Network size and usage'!P29/'Historical population and GDP'!$M26=0,NA(),'4.1 Network size and usage'!P29/'Historical population and GDP'!$M26)</f>
        <v>#N/A</v>
      </c>
      <c r="Q29" s="54" t="e">
        <f>IF('4.1 Network size and usage'!Q29/'Historical population and GDP'!$M26=0,NA(),'4.1 Network size and usage'!Q29/'Historical population and GDP'!$M26)</f>
        <v>#N/A</v>
      </c>
      <c r="R29" s="54" t="e">
        <f>IF('4.1 Network size and usage'!R29/'Historical population and GDP'!$M26=0,NA(),'4.1 Network size and usage'!R29/'Historical population and GDP'!$M26)</f>
        <v>#N/A</v>
      </c>
      <c r="S29" s="54" t="e">
        <f>IF('4.1 Network size and usage'!S29/'Historical population and GDP'!$M26=0,NA(),'4.1 Network size and usage'!S29/'Historical population and GDP'!$M26)</f>
        <v>#N/A</v>
      </c>
      <c r="T29" s="54">
        <f>IF('4.1 Network size and usage'!T29/'Historical population and GDP'!$M26=0,NA(),'4.1 Network size and usage'!T29/'Historical population and GDP'!$M26)</f>
        <v>1.6155604002597506</v>
      </c>
      <c r="U29" s="54">
        <f>IF('4.1 Network size and usage'!U29/'Historical population and GDP'!$M26=0,NA(),'4.1 Network size and usage'!U29/'Historical population and GDP'!$M26)</f>
        <v>0.55600576240345212</v>
      </c>
      <c r="V29" s="54" t="e">
        <f>IF('4.1 Network size and usage'!V29/'Historical population and GDP'!$M26=0,NA(),'4.1 Network size and usage'!V29/'Historical population and GDP'!$M26)</f>
        <v>#N/A</v>
      </c>
      <c r="W29" s="54" t="e">
        <f>IF('4.1 Network size and usage'!W29/'Historical population and GDP'!$M26=0,NA(),'4.1 Network size and usage'!W29/'Historical population and GDP'!$M26)</f>
        <v>#N/A</v>
      </c>
      <c r="X29" s="54" t="e">
        <f>IF('4.1 Network size and usage'!X29/'Historical population and GDP'!$M26=0,NA(),'4.1 Network size and usage'!X29/'Historical population and GDP'!$M26)</f>
        <v>#N/A</v>
      </c>
      <c r="Y29" s="54" t="e">
        <f>IF('4.1 Network size and usage'!Y29/'Historical population and GDP'!$M26=0,NA(),'4.1 Network size and usage'!Y29/'Historical population and GDP'!$M26)</f>
        <v>#N/A</v>
      </c>
      <c r="Z29" s="54" t="e">
        <f>IF('4.1 Network size and usage'!Z29/'Historical population and GDP'!$M26=0,NA(),'4.1 Network size and usage'!Z29/'Historical population and GDP'!$M26)</f>
        <v>#N/A</v>
      </c>
      <c r="AA29" s="54" t="e">
        <f>IF('4.1 Network size and usage'!AA29/'Historical population and GDP'!$M26=0,NA(),'4.1 Network size and usage'!AA29/'Historical population and GDP'!$M26)</f>
        <v>#N/A</v>
      </c>
      <c r="AB29" s="54" t="e">
        <f>IF('4.1 Network size and usage'!AB29/'Historical population and GDP'!$M26=0,NA(),'4.1 Network size and usage'!AB29/'Historical population and GDP'!$M26)</f>
        <v>#N/A</v>
      </c>
      <c r="AC29" s="54" t="e">
        <f>IF('4.1 Network size and usage'!AC29/'Historical population and GDP'!$M26=0,NA(),'4.1 Network size and usage'!AC29/'Historical population and GDP'!$M26)</f>
        <v>#N/A</v>
      </c>
      <c r="AD29" s="54" t="e">
        <f>IF('4.1 Network size and usage'!AD29/'Historical population and GDP'!$M26=0,NA(),'4.1 Network size and usage'!AD29/'Historical population and GDP'!$M26)</f>
        <v>#N/A</v>
      </c>
      <c r="AE29" s="54" t="e">
        <f>IF('4.1 Network size and usage'!AE29/'Historical population and GDP'!$M26=0,NA(),'4.1 Network size and usage'!AE29/'Historical population and GDP'!$M26)</f>
        <v>#N/A</v>
      </c>
      <c r="AF29" s="54" t="e">
        <f>IF('4.1 Network size and usage'!AF29/'Historical population and GDP'!$M26=0,NA(),'4.1 Network size and usage'!AF29/'Historical population and GDP'!$M26)</f>
        <v>#N/A</v>
      </c>
      <c r="AG29" s="54" t="e">
        <f>IF('4.1 Network size and usage'!AG29/'Historical population and GDP'!$M26=0,NA(),'4.1 Network size and usage'!AG29/'Historical population and GDP'!$M26)</f>
        <v>#N/A</v>
      </c>
      <c r="AH29" s="54" t="e">
        <f>IF('4.1 Network size and usage'!AH29/'Historical population and GDP'!$M26=0,NA(),'4.1 Network size and usage'!AH29/'Historical population and GDP'!$M26)</f>
        <v>#N/A</v>
      </c>
      <c r="AI29" s="54" t="e">
        <f>IF('4.1 Network size and usage'!AI29/'Historical population and GDP'!$M26=0,NA(),'4.1 Network size and usage'!AI29/'Historical population and GDP'!$M26)</f>
        <v>#N/A</v>
      </c>
      <c r="AJ29" s="54" t="e">
        <f>IF('4.1 Network size and usage'!AJ29/'Historical population and GDP'!$M26=0,NA(),'4.1 Network size and usage'!AJ29/'Historical population and GDP'!$M26)</f>
        <v>#N/A</v>
      </c>
      <c r="AK29" s="54">
        <f>IF('4.1 Network size and usage'!AK29/'Historical population and GDP'!$M26=0,NA(),'4.1 Network size and usage'!AK29/'Historical population and GDP'!$M26)</f>
        <v>26.703599782175161</v>
      </c>
      <c r="AL29" s="54">
        <f>IF('4.1 Network size and usage'!AL29/'Historical population and GDP'!$M26=0,NA(),'4.1 Network size and usage'!AL29/'Historical population and GDP'!$M26)</f>
        <v>0.43317470403660874</v>
      </c>
      <c r="AM29" s="54">
        <f>IF('4.1 Network size and usage'!AM29/'Historical population and GDP'!$M26=0,NA(),'4.1 Network size and usage'!AM29/'Historical population and GDP'!$M26)</f>
        <v>0.13849803462394975</v>
      </c>
      <c r="AN29" s="54" t="e">
        <f>IF('4.1 Network size and usage'!AN29/'Historical population and GDP'!$M26=0,NA(),'4.1 Network size and usage'!AN29/'Historical population and GDP'!$M26)</f>
        <v>#N/A</v>
      </c>
      <c r="AO29" s="54">
        <f>IF('4.1 Network size and usage'!AO29/'Historical population and GDP'!$M26=0,NA(),'4.1 Network size and usage'!AO29/'Historical population and GDP'!$M26)</f>
        <v>0.29310506050912483</v>
      </c>
      <c r="AP29" s="54">
        <f>IF('4.1 Network size and usage'!AP29/'Historical population and GDP'!$M26=0,NA(),'4.1 Network size and usage'!AP29/'Historical population and GDP'!$M26)</f>
        <v>2.8092509150673493E-2</v>
      </c>
      <c r="AQ29" s="54">
        <f>IF('4.1 Network size and usage'!AQ29/'Historical population and GDP'!$M26=0,NA(),'4.1 Network size and usage'!AQ29/'Historical population and GDP'!$M26)</f>
        <v>0.32119756965979834</v>
      </c>
      <c r="AR29" s="54" t="e">
        <f>IF('4.1 Network size and usage'!AR29/'Historical population and GDP'!$M26=0,NA(),'4.1 Network size and usage'!AR29/'Historical population and GDP'!$M26)</f>
        <v>#N/A</v>
      </c>
      <c r="AS29" s="54" t="e">
        <f>IF('4.1 Network size and usage'!AS29/'Historical population and GDP'!$M26=0,NA(),'4.1 Network size and usage'!AS29/'Historical population and GDP'!$M26)</f>
        <v>#N/A</v>
      </c>
      <c r="AT29" s="54">
        <f>IF('4.1 Network size and usage'!AT29/'Historical population and GDP'!$M26=0,NA(),'4.1 Network size and usage'!AT29/'Historical population and GDP'!$M26)</f>
        <v>9.7046849793235704E-2</v>
      </c>
      <c r="AU29" s="54" t="e">
        <f>IF('4.1 Network size and usage'!AU29/'Historical population and GDP'!$M26=0,NA(),'4.1 Network size and usage'!AU29/'Historical population and GDP'!$M26)</f>
        <v>#N/A</v>
      </c>
      <c r="AV29" s="54" t="e">
        <f>IF('4.1 Network size and usage'!AV29/'Historical population and GDP'!$M26=0,NA(),'4.1 Network size and usage'!AV29/'Historical population and GDP'!$M26)</f>
        <v>#N/A</v>
      </c>
      <c r="AX29" s="3"/>
      <c r="AY29" s="3"/>
      <c r="AZ29" s="12"/>
    </row>
    <row r="30" spans="1:52">
      <c r="A30" s="4">
        <f t="shared" si="0"/>
        <v>1892</v>
      </c>
      <c r="B30" s="54" t="e">
        <f>IF('4.1 Network size and usage'!B30/'Historical population and GDP'!$M27=0,NA(),'4.1 Network size and usage'!B30/'Historical population and GDP'!$M27)</f>
        <v>#N/A</v>
      </c>
      <c r="C30" s="54" t="e">
        <f>IF('4.1 Network size and usage'!C30/'Historical population and GDP'!$M27=0,NA(),'4.1 Network size and usage'!C30/'Historical population and GDP'!$M27)</f>
        <v>#N/A</v>
      </c>
      <c r="D30" s="54" t="e">
        <f>IF('4.1 Network size and usage'!D30/'Historical population and GDP'!$M27=0,NA(),'4.1 Network size and usage'!D30/'Historical population and GDP'!$M27)</f>
        <v>#N/A</v>
      </c>
      <c r="E30" s="54" t="e">
        <f>IF('4.1 Network size and usage'!E30/'Historical population and GDP'!$M27=0,NA(),'4.1 Network size and usage'!E30/'Historical population and GDP'!$M27)</f>
        <v>#N/A</v>
      </c>
      <c r="F30" s="54" t="e">
        <f>IF('4.1 Network size and usage'!F30/'Historical population and GDP'!$M27=0,NA(),'4.1 Network size and usage'!F30/'Historical population and GDP'!$M27)</f>
        <v>#N/A</v>
      </c>
      <c r="G30" s="54" t="e">
        <f>IF('4.1 Network size and usage'!G30/'Historical population and GDP'!$M27=0,NA(),'4.1 Network size and usage'!G30/'Historical population and GDP'!$M27)</f>
        <v>#N/A</v>
      </c>
      <c r="H30" s="54" t="e">
        <f>IF('4.1 Network size and usage'!H30/'Historical population and GDP'!$M27=0,NA(),'4.1 Network size and usage'!H30/'Historical population and GDP'!$M27)</f>
        <v>#N/A</v>
      </c>
      <c r="I30" s="54" t="e">
        <f>IF('4.1 Network size and usage'!I30/'Historical population and GDP'!$M27=0,NA(),'4.1 Network size and usage'!I30/'Historical population and GDP'!$M27)</f>
        <v>#N/A</v>
      </c>
      <c r="J30" s="54" t="e">
        <f>IF('4.1 Network size and usage'!J30/'Historical population and GDP'!$M27=0,NA(),'4.1 Network size and usage'!J30/'Historical population and GDP'!$M27)</f>
        <v>#N/A</v>
      </c>
      <c r="K30" s="54" t="e">
        <f>IF('4.1 Network size and usage'!K30/'Historical population and GDP'!$M27=0,NA(),'4.1 Network size and usage'!K30/'Historical population and GDP'!$M27)</f>
        <v>#N/A</v>
      </c>
      <c r="L30" s="54">
        <f>IF('4.1 Network size and usage'!L30/'Historical population and GDP'!$M27=0,NA(),'4.1 Network size and usage'!L30/'Historical population and GDP'!$M27)</f>
        <v>0.56990861323782371</v>
      </c>
      <c r="M30" s="54" t="e">
        <f>IF('4.1 Network size and usage'!M30/'Historical population and GDP'!$M27=0,NA(),'4.1 Network size and usage'!M30/'Historical population and GDP'!$M27)</f>
        <v>#N/A</v>
      </c>
      <c r="N30" s="54" t="e">
        <f>IF('4.1 Network size and usage'!N30/'Historical population and GDP'!$M27=0,NA(),'4.1 Network size and usage'!N30/'Historical population and GDP'!$M27)</f>
        <v>#N/A</v>
      </c>
      <c r="O30" s="54" t="e">
        <f>IF('4.1 Network size and usage'!O30/'Historical population and GDP'!$M27=0,NA(),'4.1 Network size and usage'!O30/'Historical population and GDP'!$M27)</f>
        <v>#N/A</v>
      </c>
      <c r="P30" s="54" t="e">
        <f>IF('4.1 Network size and usage'!P30/'Historical population and GDP'!$M27=0,NA(),'4.1 Network size and usage'!P30/'Historical population and GDP'!$M27)</f>
        <v>#N/A</v>
      </c>
      <c r="Q30" s="54" t="e">
        <f>IF('4.1 Network size and usage'!Q30/'Historical population and GDP'!$M27=0,NA(),'4.1 Network size and usage'!Q30/'Historical population and GDP'!$M27)</f>
        <v>#N/A</v>
      </c>
      <c r="R30" s="54" t="e">
        <f>IF('4.1 Network size and usage'!R30/'Historical population and GDP'!$M27=0,NA(),'4.1 Network size and usage'!R30/'Historical population and GDP'!$M27)</f>
        <v>#N/A</v>
      </c>
      <c r="S30" s="54" t="e">
        <f>IF('4.1 Network size and usage'!S30/'Historical population and GDP'!$M27=0,NA(),'4.1 Network size and usage'!S30/'Historical population and GDP'!$M27)</f>
        <v>#N/A</v>
      </c>
      <c r="T30" s="54">
        <f>IF('4.1 Network size and usage'!T30/'Historical population and GDP'!$M27=0,NA(),'4.1 Network size and usage'!T30/'Historical population and GDP'!$M27)</f>
        <v>1.6313595938054344</v>
      </c>
      <c r="U30" s="54">
        <f>IF('4.1 Network size and usage'!U30/'Historical population and GDP'!$M27=0,NA(),'4.1 Network size and usage'!U30/'Historical population and GDP'!$M27)</f>
        <v>0.58414631082901158</v>
      </c>
      <c r="V30" s="54" t="e">
        <f>IF('4.1 Network size and usage'!V30/'Historical population and GDP'!$M27=0,NA(),'4.1 Network size and usage'!V30/'Historical population and GDP'!$M27)</f>
        <v>#N/A</v>
      </c>
      <c r="W30" s="54" t="e">
        <f>IF('4.1 Network size and usage'!W30/'Historical population and GDP'!$M27=0,NA(),'4.1 Network size and usage'!W30/'Historical population and GDP'!$M27)</f>
        <v>#N/A</v>
      </c>
      <c r="X30" s="54" t="e">
        <f>IF('4.1 Network size and usage'!X30/'Historical population and GDP'!$M27=0,NA(),'4.1 Network size and usage'!X30/'Historical population and GDP'!$M27)</f>
        <v>#N/A</v>
      </c>
      <c r="Y30" s="54" t="e">
        <f>IF('4.1 Network size and usage'!Y30/'Historical population and GDP'!$M27=0,NA(),'4.1 Network size and usage'!Y30/'Historical population and GDP'!$M27)</f>
        <v>#N/A</v>
      </c>
      <c r="Z30" s="54" t="e">
        <f>IF('4.1 Network size and usage'!Z30/'Historical population and GDP'!$M27=0,NA(),'4.1 Network size and usage'!Z30/'Historical population and GDP'!$M27)</f>
        <v>#N/A</v>
      </c>
      <c r="AA30" s="54" t="e">
        <f>IF('4.1 Network size and usage'!AA30/'Historical population and GDP'!$M27=0,NA(),'4.1 Network size and usage'!AA30/'Historical population and GDP'!$M27)</f>
        <v>#N/A</v>
      </c>
      <c r="AB30" s="54" t="e">
        <f>IF('4.1 Network size and usage'!AB30/'Historical population and GDP'!$M27=0,NA(),'4.1 Network size and usage'!AB30/'Historical population and GDP'!$M27)</f>
        <v>#N/A</v>
      </c>
      <c r="AC30" s="54">
        <f>IF('4.1 Network size and usage'!AC30/'Historical population and GDP'!$M27=0,NA(),'4.1 Network size and usage'!AC30/'Historical population and GDP'!$M27)</f>
        <v>0.26564162432120475</v>
      </c>
      <c r="AD30" s="54" t="e">
        <f>IF('4.1 Network size and usage'!AD30/'Historical population and GDP'!$M27=0,NA(),'4.1 Network size and usage'!AD30/'Historical population and GDP'!$M27)</f>
        <v>#N/A</v>
      </c>
      <c r="AE30" s="54" t="e">
        <f>IF('4.1 Network size and usage'!AE30/'Historical population and GDP'!$M27=0,NA(),'4.1 Network size and usage'!AE30/'Historical population and GDP'!$M27)</f>
        <v>#N/A</v>
      </c>
      <c r="AF30" s="54" t="e">
        <f>IF('4.1 Network size and usage'!AF30/'Historical population and GDP'!$M27=0,NA(),'4.1 Network size and usage'!AF30/'Historical population and GDP'!$M27)</f>
        <v>#N/A</v>
      </c>
      <c r="AG30" s="54" t="e">
        <f>IF('4.1 Network size and usage'!AG30/'Historical population and GDP'!$M27=0,NA(),'4.1 Network size and usage'!AG30/'Historical population and GDP'!$M27)</f>
        <v>#N/A</v>
      </c>
      <c r="AH30" s="54" t="e">
        <f>IF('4.1 Network size and usage'!AH30/'Historical population and GDP'!$M27=0,NA(),'4.1 Network size and usage'!AH30/'Historical population and GDP'!$M27)</f>
        <v>#N/A</v>
      </c>
      <c r="AI30" s="54" t="e">
        <f>IF('4.1 Network size and usage'!AI30/'Historical population and GDP'!$M27=0,NA(),'4.1 Network size and usage'!AI30/'Historical population and GDP'!$M27)</f>
        <v>#N/A</v>
      </c>
      <c r="AJ30" s="54" t="e">
        <f>IF('4.1 Network size and usage'!AJ30/'Historical population and GDP'!$M27=0,NA(),'4.1 Network size and usage'!AJ30/'Historical population and GDP'!$M27)</f>
        <v>#N/A</v>
      </c>
      <c r="AK30" s="54">
        <f>IF('4.1 Network size and usage'!AK30/'Historical population and GDP'!$M27=0,NA(),'4.1 Network size and usage'!AK30/'Historical population and GDP'!$M27)</f>
        <v>26.378478557773274</v>
      </c>
      <c r="AL30" s="54">
        <f>IF('4.1 Network size and usage'!AL30/'Historical population and GDP'!$M27=0,NA(),'4.1 Network size and usage'!AL30/'Historical population and GDP'!$M27)</f>
        <v>0.42858869772793523</v>
      </c>
      <c r="AM30" s="54">
        <f>IF('4.1 Network size and usage'!AM30/'Historical population and GDP'!$M27=0,NA(),'4.1 Network size and usage'!AM30/'Historical population and GDP'!$M27)</f>
        <v>0.13168397211357868</v>
      </c>
      <c r="AN30" s="54" t="e">
        <f>IF('4.1 Network size and usage'!AN30/'Historical population and GDP'!$M27=0,NA(),'4.1 Network size and usage'!AN30/'Historical population and GDP'!$M27)</f>
        <v>#N/A</v>
      </c>
      <c r="AO30" s="54">
        <f>IF('4.1 Network size and usage'!AO30/'Historical population and GDP'!$M27=0,NA(),'4.1 Network size and usage'!AO30/'Historical population and GDP'!$M27)</f>
        <v>0.29084157869689681</v>
      </c>
      <c r="AP30" s="54">
        <f>IF('4.1 Network size and usage'!AP30/'Historical population and GDP'!$M27=0,NA(),'4.1 Network size and usage'!AP30/'Historical population and GDP'!$M27)</f>
        <v>2.6526267763886353E-2</v>
      </c>
      <c r="AQ30" s="54">
        <f>IF('4.1 Network size and usage'!AQ30/'Historical population and GDP'!$M27=0,NA(),'4.1 Network size and usage'!AQ30/'Historical population and GDP'!$M27)</f>
        <v>0.31736784646078314</v>
      </c>
      <c r="AR30" s="54" t="e">
        <f>IF('4.1 Network size and usage'!AR30/'Historical population and GDP'!$M27=0,NA(),'4.1 Network size and usage'!AR30/'Historical population and GDP'!$M27)</f>
        <v>#N/A</v>
      </c>
      <c r="AS30" s="54" t="e">
        <f>IF('4.1 Network size and usage'!AS30/'Historical population and GDP'!$M27=0,NA(),'4.1 Network size and usage'!AS30/'Historical population and GDP'!$M27)</f>
        <v>#N/A</v>
      </c>
      <c r="AT30" s="54">
        <f>IF('4.1 Network size and usage'!AT30/'Historical population and GDP'!$M27=0,NA(),'4.1 Network size and usage'!AT30/'Historical population and GDP'!$M27)</f>
        <v>8.2041956726877086E-2</v>
      </c>
      <c r="AU30" s="54" t="e">
        <f>IF('4.1 Network size and usage'!AU30/'Historical population and GDP'!$M27=0,NA(),'4.1 Network size and usage'!AU30/'Historical population and GDP'!$M27)</f>
        <v>#N/A</v>
      </c>
      <c r="AV30" s="54" t="e">
        <f>IF('4.1 Network size and usage'!AV30/'Historical population and GDP'!$M27=0,NA(),'4.1 Network size and usage'!AV30/'Historical population and GDP'!$M27)</f>
        <v>#N/A</v>
      </c>
      <c r="AX30" s="3"/>
      <c r="AY30" s="3"/>
      <c r="AZ30" s="12"/>
    </row>
    <row r="31" spans="1:52">
      <c r="A31" s="4">
        <f t="shared" si="0"/>
        <v>1893</v>
      </c>
      <c r="B31" s="54" t="e">
        <f>IF('4.1 Network size and usage'!B31/'Historical population and GDP'!$M28=0,NA(),'4.1 Network size and usage'!B31/'Historical population and GDP'!$M28)</f>
        <v>#N/A</v>
      </c>
      <c r="C31" s="54" t="e">
        <f>IF('4.1 Network size and usage'!C31/'Historical population and GDP'!$M28=0,NA(),'4.1 Network size and usage'!C31/'Historical population and GDP'!$M28)</f>
        <v>#N/A</v>
      </c>
      <c r="D31" s="54" t="e">
        <f>IF('4.1 Network size and usage'!D31/'Historical population and GDP'!$M28=0,NA(),'4.1 Network size and usage'!D31/'Historical population and GDP'!$M28)</f>
        <v>#N/A</v>
      </c>
      <c r="E31" s="54" t="e">
        <f>IF('4.1 Network size and usage'!E31/'Historical population and GDP'!$M28=0,NA(),'4.1 Network size and usage'!E31/'Historical population and GDP'!$M28)</f>
        <v>#N/A</v>
      </c>
      <c r="F31" s="54" t="e">
        <f>IF('4.1 Network size and usage'!F31/'Historical population and GDP'!$M28=0,NA(),'4.1 Network size and usage'!F31/'Historical population and GDP'!$M28)</f>
        <v>#N/A</v>
      </c>
      <c r="G31" s="54" t="e">
        <f>IF('4.1 Network size and usage'!G31/'Historical population and GDP'!$M28=0,NA(),'4.1 Network size and usage'!G31/'Historical population and GDP'!$M28)</f>
        <v>#N/A</v>
      </c>
      <c r="H31" s="54" t="e">
        <f>IF('4.1 Network size and usage'!H31/'Historical population and GDP'!$M28=0,NA(),'4.1 Network size and usage'!H31/'Historical population and GDP'!$M28)</f>
        <v>#N/A</v>
      </c>
      <c r="I31" s="54" t="e">
        <f>IF('4.1 Network size and usage'!I31/'Historical population and GDP'!$M28=0,NA(),'4.1 Network size and usage'!I31/'Historical population and GDP'!$M28)</f>
        <v>#N/A</v>
      </c>
      <c r="J31" s="54" t="e">
        <f>IF('4.1 Network size and usage'!J31/'Historical population and GDP'!$M28=0,NA(),'4.1 Network size and usage'!J31/'Historical population and GDP'!$M28)</f>
        <v>#N/A</v>
      </c>
      <c r="K31" s="54" t="e">
        <f>IF('4.1 Network size and usage'!K31/'Historical population and GDP'!$M28=0,NA(),'4.1 Network size and usage'!K31/'Historical population and GDP'!$M28)</f>
        <v>#N/A</v>
      </c>
      <c r="L31" s="54">
        <f>IF('4.1 Network size and usage'!L31/'Historical population and GDP'!$M28=0,NA(),'4.1 Network size and usage'!L31/'Historical population and GDP'!$M28)</f>
        <v>0.56129015575010099</v>
      </c>
      <c r="M31" s="54" t="e">
        <f>IF('4.1 Network size and usage'!M31/'Historical population and GDP'!$M28=0,NA(),'4.1 Network size and usage'!M31/'Historical population and GDP'!$M28)</f>
        <v>#N/A</v>
      </c>
      <c r="N31" s="54" t="e">
        <f>IF('4.1 Network size and usage'!N31/'Historical population and GDP'!$M28=0,NA(),'4.1 Network size and usage'!N31/'Historical population and GDP'!$M28)</f>
        <v>#N/A</v>
      </c>
      <c r="O31" s="54" t="e">
        <f>IF('4.1 Network size and usage'!O31/'Historical population and GDP'!$M28=0,NA(),'4.1 Network size and usage'!O31/'Historical population and GDP'!$M28)</f>
        <v>#N/A</v>
      </c>
      <c r="P31" s="54" t="e">
        <f>IF('4.1 Network size and usage'!P31/'Historical population and GDP'!$M28=0,NA(),'4.1 Network size and usage'!P31/'Historical population and GDP'!$M28)</f>
        <v>#N/A</v>
      </c>
      <c r="Q31" s="54" t="e">
        <f>IF('4.1 Network size and usage'!Q31/'Historical population and GDP'!$M28=0,NA(),'4.1 Network size and usage'!Q31/'Historical population and GDP'!$M28)</f>
        <v>#N/A</v>
      </c>
      <c r="R31" s="54" t="e">
        <f>IF('4.1 Network size and usage'!R31/'Historical population and GDP'!$M28=0,NA(),'4.1 Network size and usage'!R31/'Historical population and GDP'!$M28)</f>
        <v>#N/A</v>
      </c>
      <c r="S31" s="54" t="e">
        <f>IF('4.1 Network size and usage'!S31/'Historical population and GDP'!$M28=0,NA(),'4.1 Network size and usage'!S31/'Historical population and GDP'!$M28)</f>
        <v>#N/A</v>
      </c>
      <c r="T31" s="54">
        <f>IF('4.1 Network size and usage'!T31/'Historical population and GDP'!$M28=0,NA(),'4.1 Network size and usage'!T31/'Historical population and GDP'!$M28)</f>
        <v>1.6305984959463433</v>
      </c>
      <c r="U31" s="54">
        <f>IF('4.1 Network size and usage'!U31/'Historical population and GDP'!$M28=0,NA(),'4.1 Network size and usage'!U31/'Historical population and GDP'!$M28)</f>
        <v>0.7047529135243914</v>
      </c>
      <c r="V31" s="54" t="e">
        <f>IF('4.1 Network size and usage'!V31/'Historical population and GDP'!$M28=0,NA(),'4.1 Network size and usage'!V31/'Historical population and GDP'!$M28)</f>
        <v>#N/A</v>
      </c>
      <c r="W31" s="54" t="e">
        <f>IF('4.1 Network size and usage'!W31/'Historical population and GDP'!$M28=0,NA(),'4.1 Network size and usage'!W31/'Historical population and GDP'!$M28)</f>
        <v>#N/A</v>
      </c>
      <c r="X31" s="54" t="e">
        <f>IF('4.1 Network size and usage'!X31/'Historical population and GDP'!$M28=0,NA(),'4.1 Network size and usage'!X31/'Historical population and GDP'!$M28)</f>
        <v>#N/A</v>
      </c>
      <c r="Y31" s="54" t="e">
        <f>IF('4.1 Network size and usage'!Y31/'Historical population and GDP'!$M28=0,NA(),'4.1 Network size and usage'!Y31/'Historical population and GDP'!$M28)</f>
        <v>#N/A</v>
      </c>
      <c r="Z31" s="54" t="e">
        <f>IF('4.1 Network size and usage'!Z31/'Historical population and GDP'!$M28=0,NA(),'4.1 Network size and usage'!Z31/'Historical population and GDP'!$M28)</f>
        <v>#N/A</v>
      </c>
      <c r="AA31" s="54" t="e">
        <f>IF('4.1 Network size and usage'!AA31/'Historical population and GDP'!$M28=0,NA(),'4.1 Network size and usage'!AA31/'Historical population and GDP'!$M28)</f>
        <v>#N/A</v>
      </c>
      <c r="AB31" s="54" t="e">
        <f>IF('4.1 Network size and usage'!AB31/'Historical population and GDP'!$M28=0,NA(),'4.1 Network size and usage'!AB31/'Historical population and GDP'!$M28)</f>
        <v>#N/A</v>
      </c>
      <c r="AC31" s="54">
        <f>IF('4.1 Network size and usage'!AC31/'Historical population and GDP'!$M28=0,NA(),'4.1 Network size and usage'!AC31/'Historical population and GDP'!$M28)</f>
        <v>0.27443015577806268</v>
      </c>
      <c r="AD31" s="54" t="e">
        <f>IF('4.1 Network size and usage'!AD31/'Historical population and GDP'!$M28=0,NA(),'4.1 Network size and usage'!AD31/'Historical population and GDP'!$M28)</f>
        <v>#N/A</v>
      </c>
      <c r="AE31" s="54" t="e">
        <f>IF('4.1 Network size and usage'!AE31/'Historical population and GDP'!$M28=0,NA(),'4.1 Network size and usage'!AE31/'Historical population and GDP'!$M28)</f>
        <v>#N/A</v>
      </c>
      <c r="AF31" s="54" t="e">
        <f>IF('4.1 Network size and usage'!AF31/'Historical population and GDP'!$M28=0,NA(),'4.1 Network size and usage'!AF31/'Historical population and GDP'!$M28)</f>
        <v>#N/A</v>
      </c>
      <c r="AG31" s="54" t="e">
        <f>IF('4.1 Network size and usage'!AG31/'Historical population and GDP'!$M28=0,NA(),'4.1 Network size and usage'!AG31/'Historical population and GDP'!$M28)</f>
        <v>#N/A</v>
      </c>
      <c r="AH31" s="54" t="e">
        <f>IF('4.1 Network size and usage'!AH31/'Historical population and GDP'!$M28=0,NA(),'4.1 Network size and usage'!AH31/'Historical population and GDP'!$M28)</f>
        <v>#N/A</v>
      </c>
      <c r="AI31" s="54" t="e">
        <f>IF('4.1 Network size and usage'!AI31/'Historical population and GDP'!$M28=0,NA(),'4.1 Network size and usage'!AI31/'Historical population and GDP'!$M28)</f>
        <v>#N/A</v>
      </c>
      <c r="AJ31" s="54" t="e">
        <f>IF('4.1 Network size and usage'!AJ31/'Historical population and GDP'!$M28=0,NA(),'4.1 Network size and usage'!AJ31/'Historical population and GDP'!$M28)</f>
        <v>#N/A</v>
      </c>
      <c r="AK31" s="54">
        <f>IF('4.1 Network size and usage'!AK31/'Historical population and GDP'!$M28=0,NA(),'4.1 Network size and usage'!AK31/'Historical population and GDP'!$M28)</f>
        <v>26.21418243417741</v>
      </c>
      <c r="AL31" s="54">
        <f>IF('4.1 Network size and usage'!AL31/'Historical population and GDP'!$M28=0,NA(),'4.1 Network size and usage'!AL31/'Historical population and GDP'!$M28)</f>
        <v>0.41626838319165704</v>
      </c>
      <c r="AM31" s="54">
        <f>IF('4.1 Network size and usage'!AM31/'Historical population and GDP'!$M28=0,NA(),'4.1 Network size and usage'!AM31/'Historical population and GDP'!$M28)</f>
        <v>0.12574966706811497</v>
      </c>
      <c r="AN31" s="54" t="e">
        <f>IF('4.1 Network size and usage'!AN31/'Historical population and GDP'!$M28=0,NA(),'4.1 Network size and usage'!AN31/'Historical population and GDP'!$M28)</f>
        <v>#N/A</v>
      </c>
      <c r="AO31" s="54">
        <f>IF('4.1 Network size and usage'!AO31/'Historical population and GDP'!$M28=0,NA(),'4.1 Network size and usage'!AO31/'Historical population and GDP'!$M28)</f>
        <v>0.29551171761007017</v>
      </c>
      <c r="AP31" s="54">
        <f>IF('4.1 Network size and usage'!AP31/'Historical population and GDP'!$M28=0,NA(),'4.1 Network size and usage'!AP31/'Historical population and GDP'!$M28)</f>
        <v>2.7553971166395779E-2</v>
      </c>
      <c r="AQ31" s="54">
        <f>IF('4.1 Network size and usage'!AQ31/'Historical population and GDP'!$M28=0,NA(),'4.1 Network size and usage'!AQ31/'Historical population and GDP'!$M28)</f>
        <v>0.32306568877646596</v>
      </c>
      <c r="AR31" s="54" t="e">
        <f>IF('4.1 Network size and usage'!AR31/'Historical population and GDP'!$M28=0,NA(),'4.1 Network size and usage'!AR31/'Historical population and GDP'!$M28)</f>
        <v>#N/A</v>
      </c>
      <c r="AS31" s="54" t="e">
        <f>IF('4.1 Network size and usage'!AS31/'Historical population and GDP'!$M28=0,NA(),'4.1 Network size and usage'!AS31/'Historical population and GDP'!$M28)</f>
        <v>#N/A</v>
      </c>
      <c r="AT31" s="54">
        <f>IF('4.1 Network size and usage'!AT31/'Historical population and GDP'!$M28=0,NA(),'4.1 Network size and usage'!AT31/'Historical population and GDP'!$M28)</f>
        <v>8.5620729194907694E-2</v>
      </c>
      <c r="AU31" s="54" t="e">
        <f>IF('4.1 Network size and usage'!AU31/'Historical population and GDP'!$M28=0,NA(),'4.1 Network size and usage'!AU31/'Historical population and GDP'!$M28)</f>
        <v>#N/A</v>
      </c>
      <c r="AV31" s="54" t="e">
        <f>IF('4.1 Network size and usage'!AV31/'Historical population and GDP'!$M28=0,NA(),'4.1 Network size and usage'!AV31/'Historical population and GDP'!$M28)</f>
        <v>#N/A</v>
      </c>
      <c r="AX31" s="3"/>
      <c r="AY31" s="3"/>
      <c r="AZ31" s="12"/>
    </row>
    <row r="32" spans="1:52">
      <c r="A32" s="4">
        <f t="shared" si="0"/>
        <v>1894</v>
      </c>
      <c r="B32" s="54" t="e">
        <f>IF('4.1 Network size and usage'!B32/'Historical population and GDP'!$M29=0,NA(),'4.1 Network size and usage'!B32/'Historical population and GDP'!$M29)</f>
        <v>#N/A</v>
      </c>
      <c r="C32" s="54" t="e">
        <f>IF('4.1 Network size and usage'!C32/'Historical population and GDP'!$M29=0,NA(),'4.1 Network size and usage'!C32/'Historical population and GDP'!$M29)</f>
        <v>#N/A</v>
      </c>
      <c r="D32" s="54" t="e">
        <f>IF('4.1 Network size and usage'!D32/'Historical population and GDP'!$M29=0,NA(),'4.1 Network size and usage'!D32/'Historical population and GDP'!$M29)</f>
        <v>#N/A</v>
      </c>
      <c r="E32" s="54" t="e">
        <f>IF('4.1 Network size and usage'!E32/'Historical population and GDP'!$M29=0,NA(),'4.1 Network size and usage'!E32/'Historical population and GDP'!$M29)</f>
        <v>#N/A</v>
      </c>
      <c r="F32" s="54" t="e">
        <f>IF('4.1 Network size and usage'!F32/'Historical population and GDP'!$M29=0,NA(),'4.1 Network size and usage'!F32/'Historical population and GDP'!$M29)</f>
        <v>#N/A</v>
      </c>
      <c r="G32" s="54" t="e">
        <f>IF('4.1 Network size and usage'!G32/'Historical population and GDP'!$M29=0,NA(),'4.1 Network size and usage'!G32/'Historical population and GDP'!$M29)</f>
        <v>#N/A</v>
      </c>
      <c r="H32" s="54" t="e">
        <f>IF('4.1 Network size and usage'!H32/'Historical population and GDP'!$M29=0,NA(),'4.1 Network size and usage'!H32/'Historical population and GDP'!$M29)</f>
        <v>#N/A</v>
      </c>
      <c r="I32" s="54" t="e">
        <f>IF('4.1 Network size and usage'!I32/'Historical population and GDP'!$M29=0,NA(),'4.1 Network size and usage'!I32/'Historical population and GDP'!$M29)</f>
        <v>#N/A</v>
      </c>
      <c r="J32" s="54" t="e">
        <f>IF('4.1 Network size and usage'!J32/'Historical population and GDP'!$M29=0,NA(),'4.1 Network size and usage'!J32/'Historical population and GDP'!$M29)</f>
        <v>#N/A</v>
      </c>
      <c r="K32" s="54" t="e">
        <f>IF('4.1 Network size and usage'!K32/'Historical population and GDP'!$M29=0,NA(),'4.1 Network size and usage'!K32/'Historical population and GDP'!$M29)</f>
        <v>#N/A</v>
      </c>
      <c r="L32" s="54">
        <f>IF('4.1 Network size and usage'!L32/'Historical population and GDP'!$M29=0,NA(),'4.1 Network size and usage'!L32/'Historical population and GDP'!$M29)</f>
        <v>0.59890692148825886</v>
      </c>
      <c r="M32" s="54" t="e">
        <f>IF('4.1 Network size and usage'!M32/'Historical population and GDP'!$M29=0,NA(),'4.1 Network size and usage'!M32/'Historical population and GDP'!$M29)</f>
        <v>#N/A</v>
      </c>
      <c r="N32" s="54" t="e">
        <f>IF('4.1 Network size and usage'!N32/'Historical population and GDP'!$M29=0,NA(),'4.1 Network size and usage'!N32/'Historical population and GDP'!$M29)</f>
        <v>#N/A</v>
      </c>
      <c r="O32" s="54" t="e">
        <f>IF('4.1 Network size and usage'!O32/'Historical population and GDP'!$M29=0,NA(),'4.1 Network size and usage'!O32/'Historical population and GDP'!$M29)</f>
        <v>#N/A</v>
      </c>
      <c r="P32" s="54" t="e">
        <f>IF('4.1 Network size and usage'!P32/'Historical population and GDP'!$M29=0,NA(),'4.1 Network size and usage'!P32/'Historical population and GDP'!$M29)</f>
        <v>#N/A</v>
      </c>
      <c r="Q32" s="54" t="e">
        <f>IF('4.1 Network size and usage'!Q32/'Historical population and GDP'!$M29=0,NA(),'4.1 Network size and usage'!Q32/'Historical population and GDP'!$M29)</f>
        <v>#N/A</v>
      </c>
      <c r="R32" s="54" t="e">
        <f>IF('4.1 Network size and usage'!R32/'Historical population and GDP'!$M29=0,NA(),'4.1 Network size and usage'!R32/'Historical population and GDP'!$M29)</f>
        <v>#N/A</v>
      </c>
      <c r="S32" s="54" t="e">
        <f>IF('4.1 Network size and usage'!S32/'Historical population and GDP'!$M29=0,NA(),'4.1 Network size and usage'!S32/'Historical population and GDP'!$M29)</f>
        <v>#N/A</v>
      </c>
      <c r="T32" s="54">
        <f>IF('4.1 Network size and usage'!T32/'Historical population and GDP'!$M29=0,NA(),'4.1 Network size and usage'!T32/'Historical population and GDP'!$M29)</f>
        <v>1.6949557793453651</v>
      </c>
      <c r="U32" s="54">
        <f>IF('4.1 Network size and usage'!U32/'Historical population and GDP'!$M29=0,NA(),'4.1 Network size and usage'!U32/'Historical population and GDP'!$M29)</f>
        <v>0.8107705199275036</v>
      </c>
      <c r="V32" s="54" t="e">
        <f>IF('4.1 Network size and usage'!V32/'Historical population and GDP'!$M29=0,NA(),'4.1 Network size and usage'!V32/'Historical population and GDP'!$M29)</f>
        <v>#N/A</v>
      </c>
      <c r="W32" s="54" t="e">
        <f>IF('4.1 Network size and usage'!W32/'Historical population and GDP'!$M29=0,NA(),'4.1 Network size and usage'!W32/'Historical population and GDP'!$M29)</f>
        <v>#N/A</v>
      </c>
      <c r="X32" s="54" t="e">
        <f>IF('4.1 Network size and usage'!X32/'Historical population and GDP'!$M29=0,NA(),'4.1 Network size and usage'!X32/'Historical population and GDP'!$M29)</f>
        <v>#N/A</v>
      </c>
      <c r="Y32" s="54" t="e">
        <f>IF('4.1 Network size and usage'!Y32/'Historical population and GDP'!$M29=0,NA(),'4.1 Network size and usage'!Y32/'Historical population and GDP'!$M29)</f>
        <v>#N/A</v>
      </c>
      <c r="Z32" s="54" t="e">
        <f>IF('4.1 Network size and usage'!Z32/'Historical population and GDP'!$M29=0,NA(),'4.1 Network size and usage'!Z32/'Historical population and GDP'!$M29)</f>
        <v>#N/A</v>
      </c>
      <c r="AA32" s="54" t="e">
        <f>IF('4.1 Network size and usage'!AA32/'Historical population and GDP'!$M29=0,NA(),'4.1 Network size and usage'!AA32/'Historical population and GDP'!$M29)</f>
        <v>#N/A</v>
      </c>
      <c r="AB32" s="54" t="e">
        <f>IF('4.1 Network size and usage'!AB32/'Historical population and GDP'!$M29=0,NA(),'4.1 Network size and usage'!AB32/'Historical population and GDP'!$M29)</f>
        <v>#N/A</v>
      </c>
      <c r="AC32" s="54">
        <f>IF('4.1 Network size and usage'!AC32/'Historical population and GDP'!$M29=0,NA(),'4.1 Network size and usage'!AC32/'Historical population and GDP'!$M29)</f>
        <v>0.28713197253794487</v>
      </c>
      <c r="AD32" s="54" t="e">
        <f>IF('4.1 Network size and usage'!AD32/'Historical population and GDP'!$M29=0,NA(),'4.1 Network size and usage'!AD32/'Historical population and GDP'!$M29)</f>
        <v>#N/A</v>
      </c>
      <c r="AE32" s="54" t="e">
        <f>IF('4.1 Network size and usage'!AE32/'Historical population and GDP'!$M29=0,NA(),'4.1 Network size and usage'!AE32/'Historical population and GDP'!$M29)</f>
        <v>#N/A</v>
      </c>
      <c r="AF32" s="54" t="e">
        <f>IF('4.1 Network size and usage'!AF32/'Historical population and GDP'!$M29=0,NA(),'4.1 Network size and usage'!AF32/'Historical population and GDP'!$M29)</f>
        <v>#N/A</v>
      </c>
      <c r="AG32" s="54" t="e">
        <f>IF('4.1 Network size and usage'!AG32/'Historical population and GDP'!$M29=0,NA(),'4.1 Network size and usage'!AG32/'Historical population and GDP'!$M29)</f>
        <v>#N/A</v>
      </c>
      <c r="AH32" s="54" t="e">
        <f>IF('4.1 Network size and usage'!AH32/'Historical population and GDP'!$M29=0,NA(),'4.1 Network size and usage'!AH32/'Historical population and GDP'!$M29)</f>
        <v>#N/A</v>
      </c>
      <c r="AI32" s="54" t="e">
        <f>IF('4.1 Network size and usage'!AI32/'Historical population and GDP'!$M29=0,NA(),'4.1 Network size and usage'!AI32/'Historical population and GDP'!$M29)</f>
        <v>#N/A</v>
      </c>
      <c r="AJ32" s="54" t="e">
        <f>IF('4.1 Network size and usage'!AJ32/'Historical population and GDP'!$M29=0,NA(),'4.1 Network size and usage'!AJ32/'Historical population and GDP'!$M29)</f>
        <v>#N/A</v>
      </c>
      <c r="AK32" s="54">
        <f>IF('4.1 Network size and usage'!AK32/'Historical population and GDP'!$M29=0,NA(),'4.1 Network size and usage'!AK32/'Historical population and GDP'!$M29)</f>
        <v>27.579761463330328</v>
      </c>
      <c r="AL32" s="54">
        <f>IF('4.1 Network size and usage'!AL32/'Historical population and GDP'!$M29=0,NA(),'4.1 Network size and usage'!AL32/'Historical population and GDP'!$M29)</f>
        <v>0.46881028649907963</v>
      </c>
      <c r="AM32" s="54">
        <f>IF('4.1 Network size and usage'!AM32/'Historical population and GDP'!$M29=0,NA(),'4.1 Network size and usage'!AM32/'Historical population and GDP'!$M29)</f>
        <v>0.12990668085549067</v>
      </c>
      <c r="AN32" s="54" t="e">
        <f>IF('4.1 Network size and usage'!AN32/'Historical population and GDP'!$M29=0,NA(),'4.1 Network size and usage'!AN32/'Historical population and GDP'!$M29)</f>
        <v>#N/A</v>
      </c>
      <c r="AO32" s="54">
        <f>IF('4.1 Network size and usage'!AO32/'Historical population and GDP'!$M29=0,NA(),'4.1 Network size and usage'!AO32/'Historical population and GDP'!$M29)</f>
        <v>0.31655201496698243</v>
      </c>
      <c r="AP32" s="54">
        <f>IF('4.1 Network size and usage'!AP32/'Historical population and GDP'!$M29=0,NA(),'4.1 Network size and usage'!AP32/'Historical population and GDP'!$M29)</f>
        <v>2.884692471938102E-2</v>
      </c>
      <c r="AQ32" s="54">
        <f>IF('4.1 Network size and usage'!AQ32/'Historical population and GDP'!$M29=0,NA(),'4.1 Network size and usage'!AQ32/'Historical population and GDP'!$M29)</f>
        <v>0.34539893968636348</v>
      </c>
      <c r="AR32" s="54" t="e">
        <f>IF('4.1 Network size and usage'!AR32/'Historical population and GDP'!$M29=0,NA(),'4.1 Network size and usage'!AR32/'Historical population and GDP'!$M29)</f>
        <v>#N/A</v>
      </c>
      <c r="AS32" s="54" t="e">
        <f>IF('4.1 Network size and usage'!AS32/'Historical population and GDP'!$M29=0,NA(),'4.1 Network size and usage'!AS32/'Historical population and GDP'!$M29)</f>
        <v>#N/A</v>
      </c>
      <c r="AT32" s="54">
        <f>IF('4.1 Network size and usage'!AT32/'Historical population and GDP'!$M29=0,NA(),'4.1 Network size and usage'!AT32/'Historical population and GDP'!$M29)</f>
        <v>9.2271951254708828E-2</v>
      </c>
      <c r="AU32" s="54" t="e">
        <f>IF('4.1 Network size and usage'!AU32/'Historical population and GDP'!$M29=0,NA(),'4.1 Network size and usage'!AU32/'Historical population and GDP'!$M29)</f>
        <v>#N/A</v>
      </c>
      <c r="AV32" s="54" t="e">
        <f>IF('4.1 Network size and usage'!AV32/'Historical population and GDP'!$M29=0,NA(),'4.1 Network size and usage'!AV32/'Historical population and GDP'!$M29)</f>
        <v>#N/A</v>
      </c>
      <c r="AX32" s="3"/>
      <c r="AY32" s="3"/>
      <c r="AZ32" s="12"/>
    </row>
    <row r="33" spans="1:52">
      <c r="A33" s="4">
        <f t="shared" si="0"/>
        <v>1895</v>
      </c>
      <c r="B33" s="54" t="e">
        <f>IF('4.1 Network size and usage'!B33/'Historical population and GDP'!$M30=0,NA(),'4.1 Network size and usage'!B33/'Historical population and GDP'!$M30)</f>
        <v>#N/A</v>
      </c>
      <c r="C33" s="54" t="e">
        <f>IF('4.1 Network size and usage'!C33/'Historical population and GDP'!$M30=0,NA(),'4.1 Network size and usage'!C33/'Historical population and GDP'!$M30)</f>
        <v>#N/A</v>
      </c>
      <c r="D33" s="54" t="e">
        <f>IF('4.1 Network size and usage'!D33/'Historical population and GDP'!$M30=0,NA(),'4.1 Network size and usage'!D33/'Historical population and GDP'!$M30)</f>
        <v>#N/A</v>
      </c>
      <c r="E33" s="54" t="e">
        <f>IF('4.1 Network size and usage'!E33/'Historical population and GDP'!$M30=0,NA(),'4.1 Network size and usage'!E33/'Historical population and GDP'!$M30)</f>
        <v>#N/A</v>
      </c>
      <c r="F33" s="54" t="e">
        <f>IF('4.1 Network size and usage'!F33/'Historical population and GDP'!$M30=0,NA(),'4.1 Network size and usage'!F33/'Historical population and GDP'!$M30)</f>
        <v>#N/A</v>
      </c>
      <c r="G33" s="54" t="e">
        <f>IF('4.1 Network size and usage'!G33/'Historical population and GDP'!$M30=0,NA(),'4.1 Network size and usage'!G33/'Historical population and GDP'!$M30)</f>
        <v>#N/A</v>
      </c>
      <c r="H33" s="54" t="e">
        <f>IF('4.1 Network size and usage'!H33/'Historical population and GDP'!$M30=0,NA(),'4.1 Network size and usage'!H33/'Historical population and GDP'!$M30)</f>
        <v>#N/A</v>
      </c>
      <c r="I33" s="54" t="e">
        <f>IF('4.1 Network size and usage'!I33/'Historical population and GDP'!$M30=0,NA(),'4.1 Network size and usage'!I33/'Historical population and GDP'!$M30)</f>
        <v>#N/A</v>
      </c>
      <c r="J33" s="54" t="e">
        <f>IF('4.1 Network size and usage'!J33/'Historical population and GDP'!$M30=0,NA(),'4.1 Network size and usage'!J33/'Historical population and GDP'!$M30)</f>
        <v>#N/A</v>
      </c>
      <c r="K33" s="54" t="e">
        <f>IF('4.1 Network size and usage'!K33/'Historical population and GDP'!$M30=0,NA(),'4.1 Network size and usage'!K33/'Historical population and GDP'!$M30)</f>
        <v>#N/A</v>
      </c>
      <c r="L33" s="54">
        <f>IF('4.1 Network size and usage'!L33/'Historical population and GDP'!$M30=0,NA(),'4.1 Network size and usage'!L33/'Historical population and GDP'!$M30)</f>
        <v>0.59155681019399897</v>
      </c>
      <c r="M33" s="54" t="e">
        <f>IF('4.1 Network size and usage'!M33/'Historical population and GDP'!$M30=0,NA(),'4.1 Network size and usage'!M33/'Historical population and GDP'!$M30)</f>
        <v>#N/A</v>
      </c>
      <c r="N33" s="54" t="e">
        <f>IF('4.1 Network size and usage'!N33/'Historical population and GDP'!$M30=0,NA(),'4.1 Network size and usage'!N33/'Historical population and GDP'!$M30)</f>
        <v>#N/A</v>
      </c>
      <c r="O33" s="54" t="e">
        <f>IF('4.1 Network size and usage'!O33/'Historical population and GDP'!$M30=0,NA(),'4.1 Network size and usage'!O33/'Historical population and GDP'!$M30)</f>
        <v>#N/A</v>
      </c>
      <c r="P33" s="54" t="e">
        <f>IF('4.1 Network size and usage'!P33/'Historical population and GDP'!$M30=0,NA(),'4.1 Network size and usage'!P33/'Historical population and GDP'!$M30)</f>
        <v>#N/A</v>
      </c>
      <c r="Q33" s="54" t="e">
        <f>IF('4.1 Network size and usage'!Q33/'Historical population and GDP'!$M30=0,NA(),'4.1 Network size and usage'!Q33/'Historical population and GDP'!$M30)</f>
        <v>#N/A</v>
      </c>
      <c r="R33" s="54" t="e">
        <f>IF('4.1 Network size and usage'!R33/'Historical population and GDP'!$M30=0,NA(),'4.1 Network size and usage'!R33/'Historical population and GDP'!$M30)</f>
        <v>#N/A</v>
      </c>
      <c r="S33" s="54" t="e">
        <f>IF('4.1 Network size and usage'!S33/'Historical population and GDP'!$M30=0,NA(),'4.1 Network size and usage'!S33/'Historical population and GDP'!$M30)</f>
        <v>#N/A</v>
      </c>
      <c r="T33" s="54">
        <f>IF('4.1 Network size and usage'!T33/'Historical population and GDP'!$M30=0,NA(),'4.1 Network size and usage'!T33/'Historical population and GDP'!$M30)</f>
        <v>1.728366937159888</v>
      </c>
      <c r="U33" s="54">
        <f>IF('4.1 Network size and usage'!U33/'Historical population and GDP'!$M30=0,NA(),'4.1 Network size and usage'!U33/'Historical population and GDP'!$M30)</f>
        <v>0.85134806670411056</v>
      </c>
      <c r="V33" s="54" t="e">
        <f>IF('4.1 Network size and usage'!V33/'Historical population and GDP'!$M30=0,NA(),'4.1 Network size and usage'!V33/'Historical population and GDP'!$M30)</f>
        <v>#N/A</v>
      </c>
      <c r="W33" s="54" t="e">
        <f>IF('4.1 Network size and usage'!W33/'Historical population and GDP'!$M30=0,NA(),'4.1 Network size and usage'!W33/'Historical population and GDP'!$M30)</f>
        <v>#N/A</v>
      </c>
      <c r="X33" s="54" t="e">
        <f>IF('4.1 Network size and usage'!X33/'Historical population and GDP'!$M30=0,NA(),'4.1 Network size and usage'!X33/'Historical population and GDP'!$M30)</f>
        <v>#N/A</v>
      </c>
      <c r="Y33" s="54" t="e">
        <f>IF('4.1 Network size and usage'!Y33/'Historical population and GDP'!$M30=0,NA(),'4.1 Network size and usage'!Y33/'Historical population and GDP'!$M30)</f>
        <v>#N/A</v>
      </c>
      <c r="Z33" s="54" t="e">
        <f>IF('4.1 Network size and usage'!Z33/'Historical population and GDP'!$M30=0,NA(),'4.1 Network size and usage'!Z33/'Historical population and GDP'!$M30)</f>
        <v>#N/A</v>
      </c>
      <c r="AA33" s="54" t="e">
        <f>IF('4.1 Network size and usage'!AA33/'Historical population and GDP'!$M30=0,NA(),'4.1 Network size and usage'!AA33/'Historical population and GDP'!$M30)</f>
        <v>#N/A</v>
      </c>
      <c r="AB33" s="54" t="e">
        <f>IF('4.1 Network size and usage'!AB33/'Historical population and GDP'!$M30=0,NA(),'4.1 Network size and usage'!AB33/'Historical population and GDP'!$M30)</f>
        <v>#N/A</v>
      </c>
      <c r="AC33" s="54">
        <f>IF('4.1 Network size and usage'!AC33/'Historical population and GDP'!$M30=0,NA(),'4.1 Network size and usage'!AC33/'Historical population and GDP'!$M30)</f>
        <v>0.27812670810004303</v>
      </c>
      <c r="AD33" s="54" t="e">
        <f>IF('4.1 Network size and usage'!AD33/'Historical population and GDP'!$M30=0,NA(),'4.1 Network size and usage'!AD33/'Historical population and GDP'!$M30)</f>
        <v>#N/A</v>
      </c>
      <c r="AE33" s="54" t="e">
        <f>IF('4.1 Network size and usage'!AE33/'Historical population and GDP'!$M30=0,NA(),'4.1 Network size and usage'!AE33/'Historical population and GDP'!$M30)</f>
        <v>#N/A</v>
      </c>
      <c r="AF33" s="54" t="e">
        <f>IF('4.1 Network size and usage'!AF33/'Historical population and GDP'!$M30=0,NA(),'4.1 Network size and usage'!AF33/'Historical population and GDP'!$M30)</f>
        <v>#N/A</v>
      </c>
      <c r="AG33" s="54" t="e">
        <f>IF('4.1 Network size and usage'!AG33/'Historical population and GDP'!$M30=0,NA(),'4.1 Network size and usage'!AG33/'Historical population and GDP'!$M30)</f>
        <v>#N/A</v>
      </c>
      <c r="AH33" s="54" t="e">
        <f>IF('4.1 Network size and usage'!AH33/'Historical population and GDP'!$M30=0,NA(),'4.1 Network size and usage'!AH33/'Historical population and GDP'!$M30)</f>
        <v>#N/A</v>
      </c>
      <c r="AI33" s="54" t="e">
        <f>IF('4.1 Network size and usage'!AI33/'Historical population and GDP'!$M30=0,NA(),'4.1 Network size and usage'!AI33/'Historical population and GDP'!$M30)</f>
        <v>#N/A</v>
      </c>
      <c r="AJ33" s="54" t="e">
        <f>IF('4.1 Network size and usage'!AJ33/'Historical population and GDP'!$M30=0,NA(),'4.1 Network size and usage'!AJ33/'Historical population and GDP'!$M30)</f>
        <v>#N/A</v>
      </c>
      <c r="AK33" s="54">
        <f>IF('4.1 Network size and usage'!AK33/'Historical population and GDP'!$M30=0,NA(),'4.1 Network size and usage'!AK33/'Historical population and GDP'!$M30)</f>
        <v>27.155163041850027</v>
      </c>
      <c r="AL33" s="54">
        <f>IF('4.1 Network size and usage'!AL33/'Historical population and GDP'!$M30=0,NA(),'4.1 Network size and usage'!AL33/'Historical population and GDP'!$M30)</f>
        <v>0.46569624532666359</v>
      </c>
      <c r="AM33" s="54">
        <f>IF('4.1 Network size and usage'!AM33/'Historical population and GDP'!$M30=0,NA(),'4.1 Network size and usage'!AM33/'Historical population and GDP'!$M30)</f>
        <v>0.13685014417124133</v>
      </c>
      <c r="AN33" s="54" t="e">
        <f>IF('4.1 Network size and usage'!AN33/'Historical population and GDP'!$M30=0,NA(),'4.1 Network size and usage'!AN33/'Historical population and GDP'!$M30)</f>
        <v>#N/A</v>
      </c>
      <c r="AO33" s="54">
        <f>IF('4.1 Network size and usage'!AO33/'Historical population and GDP'!$M30=0,NA(),'4.1 Network size and usage'!AO33/'Historical population and GDP'!$M30)</f>
        <v>0.31575127603930619</v>
      </c>
      <c r="AP33" s="54">
        <f>IF('4.1 Network size and usage'!AP33/'Historical population and GDP'!$M30=0,NA(),'4.1 Network size and usage'!AP33/'Historical population and GDP'!$M30)</f>
        <v>2.7665123484752294E-2</v>
      </c>
      <c r="AQ33" s="54">
        <f>IF('4.1 Network size and usage'!AQ33/'Historical population and GDP'!$M30=0,NA(),'4.1 Network size and usage'!AQ33/'Historical population and GDP'!$M30)</f>
        <v>0.34341639952405845</v>
      </c>
      <c r="AR33" s="54" t="e">
        <f>IF('4.1 Network size and usage'!AR33/'Historical population and GDP'!$M30=0,NA(),'4.1 Network size and usage'!AR33/'Historical population and GDP'!$M30)</f>
        <v>#N/A</v>
      </c>
      <c r="AS33" s="54" t="e">
        <f>IF('4.1 Network size and usage'!AS33/'Historical population and GDP'!$M30=0,NA(),'4.1 Network size and usage'!AS33/'Historical population and GDP'!$M30)</f>
        <v>#N/A</v>
      </c>
      <c r="AT33" s="54">
        <f>IF('4.1 Network size and usage'!AT33/'Historical population and GDP'!$M30=0,NA(),'4.1 Network size and usage'!AT33/'Historical population and GDP'!$M30)</f>
        <v>9.7934537136023125E-2</v>
      </c>
      <c r="AU33" s="54" t="e">
        <f>IF('4.1 Network size and usage'!AU33/'Historical population and GDP'!$M30=0,NA(),'4.1 Network size and usage'!AU33/'Historical population and GDP'!$M30)</f>
        <v>#N/A</v>
      </c>
      <c r="AV33" s="54" t="e">
        <f>IF('4.1 Network size and usage'!AV33/'Historical population and GDP'!$M30=0,NA(),'4.1 Network size and usage'!AV33/'Historical population and GDP'!$M30)</f>
        <v>#N/A</v>
      </c>
      <c r="AX33" s="3"/>
      <c r="AY33" s="3"/>
      <c r="AZ33" s="12"/>
    </row>
    <row r="34" spans="1:52">
      <c r="A34" s="4">
        <f t="shared" si="0"/>
        <v>1896</v>
      </c>
      <c r="B34" s="54" t="e">
        <f>IF('4.1 Network size and usage'!B34/'Historical population and GDP'!$M31=0,NA(),'4.1 Network size and usage'!B34/'Historical population and GDP'!$M31)</f>
        <v>#N/A</v>
      </c>
      <c r="C34" s="54" t="e">
        <f>IF('4.1 Network size and usage'!C34/'Historical population and GDP'!$M31=0,NA(),'4.1 Network size and usage'!C34/'Historical population and GDP'!$M31)</f>
        <v>#N/A</v>
      </c>
      <c r="D34" s="54" t="e">
        <f>IF('4.1 Network size and usage'!D34/'Historical population and GDP'!$M31=0,NA(),'4.1 Network size and usage'!D34/'Historical population and GDP'!$M31)</f>
        <v>#N/A</v>
      </c>
      <c r="E34" s="54" t="e">
        <f>IF('4.1 Network size and usage'!E34/'Historical population and GDP'!$M31=0,NA(),'4.1 Network size and usage'!E34/'Historical population and GDP'!$M31)</f>
        <v>#N/A</v>
      </c>
      <c r="F34" s="54" t="e">
        <f>IF('4.1 Network size and usage'!F34/'Historical population and GDP'!$M31=0,NA(),'4.1 Network size and usage'!F34/'Historical population and GDP'!$M31)</f>
        <v>#N/A</v>
      </c>
      <c r="G34" s="54" t="e">
        <f>IF('4.1 Network size and usage'!G34/'Historical population and GDP'!$M31=0,NA(),'4.1 Network size and usage'!G34/'Historical population and GDP'!$M31)</f>
        <v>#N/A</v>
      </c>
      <c r="H34" s="54" t="e">
        <f>IF('4.1 Network size and usage'!H34/'Historical population and GDP'!$M31=0,NA(),'4.1 Network size and usage'!H34/'Historical population and GDP'!$M31)</f>
        <v>#N/A</v>
      </c>
      <c r="I34" s="54" t="e">
        <f>IF('4.1 Network size and usage'!I34/'Historical population and GDP'!$M31=0,NA(),'4.1 Network size and usage'!I34/'Historical population and GDP'!$M31)</f>
        <v>#N/A</v>
      </c>
      <c r="J34" s="54" t="e">
        <f>IF('4.1 Network size and usage'!J34/'Historical population and GDP'!$M31=0,NA(),'4.1 Network size and usage'!J34/'Historical population and GDP'!$M31)</f>
        <v>#N/A</v>
      </c>
      <c r="K34" s="54" t="e">
        <f>IF('4.1 Network size and usage'!K34/'Historical population and GDP'!$M31=0,NA(),'4.1 Network size and usage'!K34/'Historical population and GDP'!$M31)</f>
        <v>#N/A</v>
      </c>
      <c r="L34" s="54">
        <f>IF('4.1 Network size and usage'!L34/'Historical population and GDP'!$M31=0,NA(),'4.1 Network size and usage'!L34/'Historical population and GDP'!$M31)</f>
        <v>0.5364415984762283</v>
      </c>
      <c r="M34" s="54" t="e">
        <f>IF('4.1 Network size and usage'!M34/'Historical population and GDP'!$M31=0,NA(),'4.1 Network size and usage'!M34/'Historical population and GDP'!$M31)</f>
        <v>#N/A</v>
      </c>
      <c r="N34" s="54" t="e">
        <f>IF('4.1 Network size and usage'!N34/'Historical population and GDP'!$M31=0,NA(),'4.1 Network size and usage'!N34/'Historical population and GDP'!$M31)</f>
        <v>#N/A</v>
      </c>
      <c r="O34" s="54" t="e">
        <f>IF('4.1 Network size and usage'!O34/'Historical population and GDP'!$M31=0,NA(),'4.1 Network size and usage'!O34/'Historical population and GDP'!$M31)</f>
        <v>#N/A</v>
      </c>
      <c r="P34" s="54" t="e">
        <f>IF('4.1 Network size and usage'!P34/'Historical population and GDP'!$M31=0,NA(),'4.1 Network size and usage'!P34/'Historical population and GDP'!$M31)</f>
        <v>#N/A</v>
      </c>
      <c r="Q34" s="54" t="e">
        <f>IF('4.1 Network size and usage'!Q34/'Historical population and GDP'!$M31=0,NA(),'4.1 Network size and usage'!Q34/'Historical population and GDP'!$M31)</f>
        <v>#N/A</v>
      </c>
      <c r="R34" s="54" t="e">
        <f>IF('4.1 Network size and usage'!R34/'Historical population and GDP'!$M31=0,NA(),'4.1 Network size and usage'!R34/'Historical population and GDP'!$M31)</f>
        <v>#N/A</v>
      </c>
      <c r="S34" s="54" t="e">
        <f>IF('4.1 Network size and usage'!S34/'Historical population and GDP'!$M31=0,NA(),'4.1 Network size and usage'!S34/'Historical population and GDP'!$M31)</f>
        <v>#N/A</v>
      </c>
      <c r="T34" s="54">
        <f>IF('4.1 Network size and usage'!T34/'Historical population and GDP'!$M31=0,NA(),'4.1 Network size and usage'!T34/'Historical population and GDP'!$M31)</f>
        <v>1.6635283035170227</v>
      </c>
      <c r="U34" s="54">
        <f>IF('4.1 Network size and usage'!U34/'Historical population and GDP'!$M31=0,NA(),'4.1 Network size and usage'!U34/'Historical population and GDP'!$M31)</f>
        <v>0.85120016723727099</v>
      </c>
      <c r="V34" s="54" t="e">
        <f>IF('4.1 Network size and usage'!V34/'Historical population and GDP'!$M31=0,NA(),'4.1 Network size and usage'!V34/'Historical population and GDP'!$M31)</f>
        <v>#N/A</v>
      </c>
      <c r="W34" s="54" t="e">
        <f>IF('4.1 Network size and usage'!W34/'Historical population and GDP'!$M31=0,NA(),'4.1 Network size and usage'!W34/'Historical population and GDP'!$M31)</f>
        <v>#N/A</v>
      </c>
      <c r="X34" s="54" t="e">
        <f>IF('4.1 Network size and usage'!X34/'Historical population and GDP'!$M31=0,NA(),'4.1 Network size and usage'!X34/'Historical population and GDP'!$M31)</f>
        <v>#N/A</v>
      </c>
      <c r="Y34" s="54" t="e">
        <f>IF('4.1 Network size and usage'!Y34/'Historical population and GDP'!$M31=0,NA(),'4.1 Network size and usage'!Y34/'Historical population and GDP'!$M31)</f>
        <v>#N/A</v>
      </c>
      <c r="Z34" s="54" t="e">
        <f>IF('4.1 Network size and usage'!Z34/'Historical population and GDP'!$M31=0,NA(),'4.1 Network size and usage'!Z34/'Historical population and GDP'!$M31)</f>
        <v>#N/A</v>
      </c>
      <c r="AA34" s="54" t="e">
        <f>IF('4.1 Network size and usage'!AA34/'Historical population and GDP'!$M31=0,NA(),'4.1 Network size and usage'!AA34/'Historical population and GDP'!$M31)</f>
        <v>#N/A</v>
      </c>
      <c r="AB34" s="54" t="e">
        <f>IF('4.1 Network size and usage'!AB34/'Historical population and GDP'!$M31=0,NA(),'4.1 Network size and usage'!AB34/'Historical population and GDP'!$M31)</f>
        <v>#N/A</v>
      </c>
      <c r="AC34" s="54">
        <f>IF('4.1 Network size and usage'!AC34/'Historical population and GDP'!$M31=0,NA(),'4.1 Network size and usage'!AC34/'Historical population and GDP'!$M31)</f>
        <v>0.25670065319560709</v>
      </c>
      <c r="AD34" s="54" t="e">
        <f>IF('4.1 Network size and usage'!AD34/'Historical population and GDP'!$M31=0,NA(),'4.1 Network size and usage'!AD34/'Historical population and GDP'!$M31)</f>
        <v>#N/A</v>
      </c>
      <c r="AE34" s="54" t="e">
        <f>IF('4.1 Network size and usage'!AE34/'Historical population and GDP'!$M31=0,NA(),'4.1 Network size and usage'!AE34/'Historical population and GDP'!$M31)</f>
        <v>#N/A</v>
      </c>
      <c r="AF34" s="54" t="e">
        <f>IF('4.1 Network size and usage'!AF34/'Historical population and GDP'!$M31=0,NA(),'4.1 Network size and usage'!AF34/'Historical population and GDP'!$M31)</f>
        <v>#N/A</v>
      </c>
      <c r="AG34" s="54" t="e">
        <f>IF('4.1 Network size and usage'!AG34/'Historical population and GDP'!$M31=0,NA(),'4.1 Network size and usage'!AG34/'Historical population and GDP'!$M31)</f>
        <v>#N/A</v>
      </c>
      <c r="AH34" s="54" t="e">
        <f>IF('4.1 Network size and usage'!AH34/'Historical population and GDP'!$M31=0,NA(),'4.1 Network size and usage'!AH34/'Historical population and GDP'!$M31)</f>
        <v>#N/A</v>
      </c>
      <c r="AI34" s="54" t="e">
        <f>IF('4.1 Network size and usage'!AI34/'Historical population and GDP'!$M31=0,NA(),'4.1 Network size and usage'!AI34/'Historical population and GDP'!$M31)</f>
        <v>#N/A</v>
      </c>
      <c r="AJ34" s="54" t="e">
        <f>IF('4.1 Network size and usage'!AJ34/'Historical population and GDP'!$M31=0,NA(),'4.1 Network size and usage'!AJ34/'Historical population and GDP'!$M31)</f>
        <v>#N/A</v>
      </c>
      <c r="AK34" s="54">
        <f>IF('4.1 Network size and usage'!AK34/'Historical population and GDP'!$M31=0,NA(),'4.1 Network size and usage'!AK34/'Historical population and GDP'!$M31)</f>
        <v>24.474777042720817</v>
      </c>
      <c r="AL34" s="54">
        <f>IF('4.1 Network size and usage'!AL34/'Historical population and GDP'!$M31=0,NA(),'4.1 Network size and usage'!AL34/'Historical population and GDP'!$M31)</f>
        <v>0.43263411183321532</v>
      </c>
      <c r="AM34" s="54">
        <f>IF('4.1 Network size and usage'!AM34/'Historical population and GDP'!$M31=0,NA(),'4.1 Network size and usage'!AM34/'Historical population and GDP'!$M31)</f>
        <v>0.1120479317946009</v>
      </c>
      <c r="AN34" s="54" t="e">
        <f>IF('4.1 Network size and usage'!AN34/'Historical population and GDP'!$M31=0,NA(),'4.1 Network size and usage'!AN34/'Historical population and GDP'!$M31)</f>
        <v>#N/A</v>
      </c>
      <c r="AO34" s="54">
        <f>IF('4.1 Network size and usage'!AO34/'Historical population and GDP'!$M31=0,NA(),'4.1 Network size and usage'!AO34/'Historical population and GDP'!$M31)</f>
        <v>0.29410513264254917</v>
      </c>
      <c r="AP34" s="54">
        <f>IF('4.1 Network size and usage'!AP34/'Historical population and GDP'!$M31=0,NA(),'4.1 Network size and usage'!AP34/'Historical population and GDP'!$M31)</f>
        <v>2.3832942656458685E-2</v>
      </c>
      <c r="AQ34" s="54">
        <f>IF('4.1 Network size and usage'!AQ34/'Historical population and GDP'!$M31=0,NA(),'4.1 Network size and usage'!AQ34/'Historical population and GDP'!$M31)</f>
        <v>0.31793807529900786</v>
      </c>
      <c r="AR34" s="54" t="e">
        <f>IF('4.1 Network size and usage'!AR34/'Historical population and GDP'!$M31=0,NA(),'4.1 Network size and usage'!AR34/'Historical population and GDP'!$M31)</f>
        <v>#N/A</v>
      </c>
      <c r="AS34" s="54" t="e">
        <f>IF('4.1 Network size and usage'!AS34/'Historical population and GDP'!$M31=0,NA(),'4.1 Network size and usage'!AS34/'Historical population and GDP'!$M31)</f>
        <v>#N/A</v>
      </c>
      <c r="AT34" s="54">
        <f>IF('4.1 Network size and usage'!AT34/'Historical population and GDP'!$M31=0,NA(),'4.1 Network size and usage'!AT34/'Historical population and GDP'!$M31)</f>
        <v>8.159472728912591E-2</v>
      </c>
      <c r="AU34" s="54" t="e">
        <f>IF('4.1 Network size and usage'!AU34/'Historical population and GDP'!$M31=0,NA(),'4.1 Network size and usage'!AU34/'Historical population and GDP'!$M31)</f>
        <v>#N/A</v>
      </c>
      <c r="AV34" s="54" t="e">
        <f>IF('4.1 Network size and usage'!AV34/'Historical population and GDP'!$M31=0,NA(),'4.1 Network size and usage'!AV34/'Historical population and GDP'!$M31)</f>
        <v>#N/A</v>
      </c>
      <c r="AX34" s="3"/>
      <c r="AY34" s="3"/>
      <c r="AZ34" s="12"/>
    </row>
    <row r="35" spans="1:52">
      <c r="A35" s="4">
        <f t="shared" si="0"/>
        <v>1897</v>
      </c>
      <c r="B35" s="54" t="e">
        <f>IF('4.1 Network size and usage'!B35/'Historical population and GDP'!$M32=0,NA(),'4.1 Network size and usage'!B35/'Historical population and GDP'!$M32)</f>
        <v>#N/A</v>
      </c>
      <c r="C35" s="54" t="e">
        <f>IF('4.1 Network size and usage'!C35/'Historical population and GDP'!$M32=0,NA(),'4.1 Network size and usage'!C35/'Historical population and GDP'!$M32)</f>
        <v>#N/A</v>
      </c>
      <c r="D35" s="54" t="e">
        <f>IF('4.1 Network size and usage'!D35/'Historical population and GDP'!$M32=0,NA(),'4.1 Network size and usage'!D35/'Historical population and GDP'!$M32)</f>
        <v>#N/A</v>
      </c>
      <c r="E35" s="54" t="e">
        <f>IF('4.1 Network size and usage'!E35/'Historical population and GDP'!$M32=0,NA(),'4.1 Network size and usage'!E35/'Historical population and GDP'!$M32)</f>
        <v>#N/A</v>
      </c>
      <c r="F35" s="54" t="e">
        <f>IF('4.1 Network size and usage'!F35/'Historical population and GDP'!$M32=0,NA(),'4.1 Network size and usage'!F35/'Historical population and GDP'!$M32)</f>
        <v>#N/A</v>
      </c>
      <c r="G35" s="54" t="e">
        <f>IF('4.1 Network size and usage'!G35/'Historical population and GDP'!$M32=0,NA(),'4.1 Network size and usage'!G35/'Historical population and GDP'!$M32)</f>
        <v>#N/A</v>
      </c>
      <c r="H35" s="54" t="e">
        <f>IF('4.1 Network size and usage'!H35/'Historical population and GDP'!$M32=0,NA(),'4.1 Network size and usage'!H35/'Historical population and GDP'!$M32)</f>
        <v>#N/A</v>
      </c>
      <c r="I35" s="54" t="e">
        <f>IF('4.1 Network size and usage'!I35/'Historical population and GDP'!$M32=0,NA(),'4.1 Network size and usage'!I35/'Historical population and GDP'!$M32)</f>
        <v>#N/A</v>
      </c>
      <c r="J35" s="54" t="e">
        <f>IF('4.1 Network size and usage'!J35/'Historical population and GDP'!$M32=0,NA(),'4.1 Network size and usage'!J35/'Historical population and GDP'!$M32)</f>
        <v>#N/A</v>
      </c>
      <c r="K35" s="54" t="e">
        <f>IF('4.1 Network size and usage'!K35/'Historical population and GDP'!$M32=0,NA(),'4.1 Network size and usage'!K35/'Historical population and GDP'!$M32)</f>
        <v>#N/A</v>
      </c>
      <c r="L35" s="54">
        <f>IF('4.1 Network size and usage'!L35/'Historical population and GDP'!$M32=0,NA(),'4.1 Network size and usage'!L35/'Historical population and GDP'!$M32)</f>
        <v>0.53116849747380013</v>
      </c>
      <c r="M35" s="54" t="e">
        <f>IF('4.1 Network size and usage'!M35/'Historical population and GDP'!$M32=0,NA(),'4.1 Network size and usage'!M35/'Historical population and GDP'!$M32)</f>
        <v>#N/A</v>
      </c>
      <c r="N35" s="54" t="e">
        <f>IF('4.1 Network size and usage'!N35/'Historical population and GDP'!$M32=0,NA(),'4.1 Network size and usage'!N35/'Historical population and GDP'!$M32)</f>
        <v>#N/A</v>
      </c>
      <c r="O35" s="54" t="e">
        <f>IF('4.1 Network size and usage'!O35/'Historical population and GDP'!$M32=0,NA(),'4.1 Network size and usage'!O35/'Historical population and GDP'!$M32)</f>
        <v>#N/A</v>
      </c>
      <c r="P35" s="54" t="e">
        <f>IF('4.1 Network size and usage'!P35/'Historical population and GDP'!$M32=0,NA(),'4.1 Network size and usage'!P35/'Historical population and GDP'!$M32)</f>
        <v>#N/A</v>
      </c>
      <c r="Q35" s="54" t="e">
        <f>IF('4.1 Network size and usage'!Q35/'Historical population and GDP'!$M32=0,NA(),'4.1 Network size and usage'!Q35/'Historical population and GDP'!$M32)</f>
        <v>#N/A</v>
      </c>
      <c r="R35" s="54" t="e">
        <f>IF('4.1 Network size and usage'!R35/'Historical population and GDP'!$M32=0,NA(),'4.1 Network size and usage'!R35/'Historical population and GDP'!$M32)</f>
        <v>#N/A</v>
      </c>
      <c r="S35" s="54" t="e">
        <f>IF('4.1 Network size and usage'!S35/'Historical population and GDP'!$M32=0,NA(),'4.1 Network size and usage'!S35/'Historical population and GDP'!$M32)</f>
        <v>#N/A</v>
      </c>
      <c r="T35" s="54">
        <f>IF('4.1 Network size and usage'!T35/'Historical population and GDP'!$M32=0,NA(),'4.1 Network size and usage'!T35/'Historical population and GDP'!$M32)</f>
        <v>1.6542424254204486</v>
      </c>
      <c r="U35" s="54">
        <f>IF('4.1 Network size and usage'!U35/'Historical population and GDP'!$M32=0,NA(),'4.1 Network size and usage'!U35/'Historical population and GDP'!$M32)</f>
        <v>0.93994953953999472</v>
      </c>
      <c r="V35" s="54" t="e">
        <f>IF('4.1 Network size and usage'!V35/'Historical population and GDP'!$M32=0,NA(),'4.1 Network size and usage'!V35/'Historical population and GDP'!$M32)</f>
        <v>#N/A</v>
      </c>
      <c r="W35" s="54" t="e">
        <f>IF('4.1 Network size and usage'!W35/'Historical population and GDP'!$M32=0,NA(),'4.1 Network size and usage'!W35/'Historical population and GDP'!$M32)</f>
        <v>#N/A</v>
      </c>
      <c r="X35" s="54" t="e">
        <f>IF('4.1 Network size and usage'!X35/'Historical population and GDP'!$M32=0,NA(),'4.1 Network size and usage'!X35/'Historical population and GDP'!$M32)</f>
        <v>#N/A</v>
      </c>
      <c r="Y35" s="54" t="e">
        <f>IF('4.1 Network size and usage'!Y35/'Historical population and GDP'!$M32=0,NA(),'4.1 Network size and usage'!Y35/'Historical population and GDP'!$M32)</f>
        <v>#N/A</v>
      </c>
      <c r="Z35" s="54" t="e">
        <f>IF('4.1 Network size and usage'!Z35/'Historical population and GDP'!$M32=0,NA(),'4.1 Network size and usage'!Z35/'Historical population and GDP'!$M32)</f>
        <v>#N/A</v>
      </c>
      <c r="AA35" s="54" t="e">
        <f>IF('4.1 Network size and usage'!AA35/'Historical population and GDP'!$M32=0,NA(),'4.1 Network size and usage'!AA35/'Historical population and GDP'!$M32)</f>
        <v>#N/A</v>
      </c>
      <c r="AB35" s="54" t="e">
        <f>IF('4.1 Network size and usage'!AB35/'Historical population and GDP'!$M32=0,NA(),'4.1 Network size and usage'!AB35/'Historical population and GDP'!$M32)</f>
        <v>#N/A</v>
      </c>
      <c r="AC35" s="54">
        <f>IF('4.1 Network size and usage'!AC35/'Historical population and GDP'!$M32=0,NA(),'4.1 Network size and usage'!AC35/'Historical population and GDP'!$M32)</f>
        <v>0.26365036675456266</v>
      </c>
      <c r="AD35" s="54" t="e">
        <f>IF('4.1 Network size and usage'!AD35/'Historical population and GDP'!$M32=0,NA(),'4.1 Network size and usage'!AD35/'Historical population and GDP'!$M32)</f>
        <v>#N/A</v>
      </c>
      <c r="AE35" s="54" t="e">
        <f>IF('4.1 Network size and usage'!AE35/'Historical population and GDP'!$M32=0,NA(),'4.1 Network size and usage'!AE35/'Historical population and GDP'!$M32)</f>
        <v>#N/A</v>
      </c>
      <c r="AF35" s="54" t="e">
        <f>IF('4.1 Network size and usage'!AF35/'Historical population and GDP'!$M32=0,NA(),'4.1 Network size and usage'!AF35/'Historical population and GDP'!$M32)</f>
        <v>#N/A</v>
      </c>
      <c r="AG35" s="54" t="e">
        <f>IF('4.1 Network size and usage'!AG35/'Historical population and GDP'!$M32=0,NA(),'4.1 Network size and usage'!AG35/'Historical population and GDP'!$M32)</f>
        <v>#N/A</v>
      </c>
      <c r="AH35" s="54" t="e">
        <f>IF('4.1 Network size and usage'!AH35/'Historical population and GDP'!$M32=0,NA(),'4.1 Network size and usage'!AH35/'Historical population and GDP'!$M32)</f>
        <v>#N/A</v>
      </c>
      <c r="AI35" s="54" t="e">
        <f>IF('4.1 Network size and usage'!AI35/'Historical population and GDP'!$M32=0,NA(),'4.1 Network size and usage'!AI35/'Historical population and GDP'!$M32)</f>
        <v>#N/A</v>
      </c>
      <c r="AJ35" s="54" t="e">
        <f>IF('4.1 Network size and usage'!AJ35/'Historical population and GDP'!$M32=0,NA(),'4.1 Network size and usage'!AJ35/'Historical population and GDP'!$M32)</f>
        <v>#N/A</v>
      </c>
      <c r="AK35" s="54">
        <f>IF('4.1 Network size and usage'!AK35/'Historical population and GDP'!$M32=0,NA(),'4.1 Network size and usage'!AK35/'Historical population and GDP'!$M32)</f>
        <v>24.465347463387875</v>
      </c>
      <c r="AL35" s="54">
        <f>IF('4.1 Network size and usage'!AL35/'Historical population and GDP'!$M32=0,NA(),'4.1 Network size and usage'!AL35/'Historical population and GDP'!$M32)</f>
        <v>0.44307000219485743</v>
      </c>
      <c r="AM35" s="54">
        <f>IF('4.1 Network size and usage'!AM35/'Historical population and GDP'!$M32=0,NA(),'4.1 Network size and usage'!AM35/'Historical population and GDP'!$M32)</f>
        <v>0.1068012962101299</v>
      </c>
      <c r="AN35" s="54" t="e">
        <f>IF('4.1 Network size and usage'!AN35/'Historical population and GDP'!$M32=0,NA(),'4.1 Network size and usage'!AN35/'Historical population and GDP'!$M32)</f>
        <v>#N/A</v>
      </c>
      <c r="AO35" s="54">
        <f>IF('4.1 Network size and usage'!AO35/'Historical population and GDP'!$M32=0,NA(),'4.1 Network size and usage'!AO35/'Historical population and GDP'!$M32)</f>
        <v>0.29865109782495741</v>
      </c>
      <c r="AP35" s="54">
        <f>IF('4.1 Network size and usage'!AP35/'Historical population and GDP'!$M32=0,NA(),'4.1 Network size and usage'!AP35/'Historical population and GDP'!$M32)</f>
        <v>2.3224784168205889E-2</v>
      </c>
      <c r="AQ35" s="54">
        <f>IF('4.1 Network size and usage'!AQ35/'Historical population and GDP'!$M32=0,NA(),'4.1 Network size and usage'!AQ35/'Historical population and GDP'!$M32)</f>
        <v>0.3218758819931633</v>
      </c>
      <c r="AR35" s="54" t="e">
        <f>IF('4.1 Network size and usage'!AR35/'Historical population and GDP'!$M32=0,NA(),'4.1 Network size and usage'!AR35/'Historical population and GDP'!$M32)</f>
        <v>#N/A</v>
      </c>
      <c r="AS35" s="54" t="e">
        <f>IF('4.1 Network size and usage'!AS35/'Historical population and GDP'!$M32=0,NA(),'4.1 Network size and usage'!AS35/'Historical population and GDP'!$M32)</f>
        <v>#N/A</v>
      </c>
      <c r="AT35" s="54">
        <f>IF('4.1 Network size and usage'!AT35/'Historical population and GDP'!$M32=0,NA(),'4.1 Network size and usage'!AT35/'Historical population and GDP'!$M32)</f>
        <v>0.1018946516675512</v>
      </c>
      <c r="AU35" s="54" t="e">
        <f>IF('4.1 Network size and usage'!AU35/'Historical population and GDP'!$M32=0,NA(),'4.1 Network size and usage'!AU35/'Historical population and GDP'!$M32)</f>
        <v>#N/A</v>
      </c>
      <c r="AV35" s="54" t="e">
        <f>IF('4.1 Network size and usage'!AV35/'Historical population and GDP'!$M32=0,NA(),'4.1 Network size and usage'!AV35/'Historical population and GDP'!$M32)</f>
        <v>#N/A</v>
      </c>
      <c r="AX35" s="3"/>
      <c r="AY35" s="3"/>
      <c r="AZ35" s="12"/>
    </row>
    <row r="36" spans="1:52">
      <c r="A36" s="4">
        <f t="shared" si="0"/>
        <v>1898</v>
      </c>
      <c r="B36" s="54" t="e">
        <f>IF('4.1 Network size and usage'!B36/'Historical population and GDP'!$M33=0,NA(),'4.1 Network size and usage'!B36/'Historical population and GDP'!$M33)</f>
        <v>#N/A</v>
      </c>
      <c r="C36" s="54" t="e">
        <f>IF('4.1 Network size and usage'!C36/'Historical population and GDP'!$M33=0,NA(),'4.1 Network size and usage'!C36/'Historical population and GDP'!$M33)</f>
        <v>#N/A</v>
      </c>
      <c r="D36" s="54" t="e">
        <f>IF('4.1 Network size and usage'!D36/'Historical population and GDP'!$M33=0,NA(),'4.1 Network size and usage'!D36/'Historical population and GDP'!$M33)</f>
        <v>#N/A</v>
      </c>
      <c r="E36" s="54" t="e">
        <f>IF('4.1 Network size and usage'!E36/'Historical population and GDP'!$M33=0,NA(),'4.1 Network size and usage'!E36/'Historical population and GDP'!$M33)</f>
        <v>#N/A</v>
      </c>
      <c r="F36" s="54" t="e">
        <f>IF('4.1 Network size and usage'!F36/'Historical population and GDP'!$M33=0,NA(),'4.1 Network size and usage'!F36/'Historical population and GDP'!$M33)</f>
        <v>#N/A</v>
      </c>
      <c r="G36" s="54" t="e">
        <f>IF('4.1 Network size and usage'!G36/'Historical population and GDP'!$M33=0,NA(),'4.1 Network size and usage'!G36/'Historical population and GDP'!$M33)</f>
        <v>#N/A</v>
      </c>
      <c r="H36" s="54" t="e">
        <f>IF('4.1 Network size and usage'!H36/'Historical population and GDP'!$M33=0,NA(),'4.1 Network size and usage'!H36/'Historical population and GDP'!$M33)</f>
        <v>#N/A</v>
      </c>
      <c r="I36" s="54" t="e">
        <f>IF('4.1 Network size and usage'!I36/'Historical population and GDP'!$M33=0,NA(),'4.1 Network size and usage'!I36/'Historical population and GDP'!$M33)</f>
        <v>#N/A</v>
      </c>
      <c r="J36" s="54" t="e">
        <f>IF('4.1 Network size and usage'!J36/'Historical population and GDP'!$M33=0,NA(),'4.1 Network size and usage'!J36/'Historical population and GDP'!$M33)</f>
        <v>#N/A</v>
      </c>
      <c r="K36" s="54" t="e">
        <f>IF('4.1 Network size and usage'!K36/'Historical population and GDP'!$M33=0,NA(),'4.1 Network size and usage'!K36/'Historical population and GDP'!$M33)</f>
        <v>#N/A</v>
      </c>
      <c r="L36" s="54">
        <f>IF('4.1 Network size and usage'!L36/'Historical population and GDP'!$M33=0,NA(),'4.1 Network size and usage'!L36/'Historical population and GDP'!$M33)</f>
        <v>0.52602010258461862</v>
      </c>
      <c r="M36" s="54" t="e">
        <f>IF('4.1 Network size and usage'!M36/'Historical population and GDP'!$M33=0,NA(),'4.1 Network size and usage'!M36/'Historical population and GDP'!$M33)</f>
        <v>#N/A</v>
      </c>
      <c r="N36" s="54" t="e">
        <f>IF('4.1 Network size and usage'!N36/'Historical population and GDP'!$M33=0,NA(),'4.1 Network size and usage'!N36/'Historical population and GDP'!$M33)</f>
        <v>#N/A</v>
      </c>
      <c r="O36" s="54" t="e">
        <f>IF('4.1 Network size and usage'!O36/'Historical population and GDP'!$M33=0,NA(),'4.1 Network size and usage'!O36/'Historical population and GDP'!$M33)</f>
        <v>#N/A</v>
      </c>
      <c r="P36" s="54" t="e">
        <f>IF('4.1 Network size and usage'!P36/'Historical population and GDP'!$M33=0,NA(),'4.1 Network size and usage'!P36/'Historical population and GDP'!$M33)</f>
        <v>#N/A</v>
      </c>
      <c r="Q36" s="54" t="e">
        <f>IF('4.1 Network size and usage'!Q36/'Historical population and GDP'!$M33=0,NA(),'4.1 Network size and usage'!Q36/'Historical population and GDP'!$M33)</f>
        <v>#N/A</v>
      </c>
      <c r="R36" s="54" t="e">
        <f>IF('4.1 Network size and usage'!R36/'Historical population and GDP'!$M33=0,NA(),'4.1 Network size and usage'!R36/'Historical population and GDP'!$M33)</f>
        <v>#N/A</v>
      </c>
      <c r="S36" s="54" t="e">
        <f>IF('4.1 Network size and usage'!S36/'Historical population and GDP'!$M33=0,NA(),'4.1 Network size and usage'!S36/'Historical population and GDP'!$M33)</f>
        <v>#N/A</v>
      </c>
      <c r="T36" s="54">
        <f>IF('4.1 Network size and usage'!T36/'Historical population and GDP'!$M33=0,NA(),'4.1 Network size and usage'!T36/'Historical population and GDP'!$M33)</f>
        <v>1.6597150098095703</v>
      </c>
      <c r="U36" s="54">
        <f>IF('4.1 Network size and usage'!U36/'Historical population and GDP'!$M33=0,NA(),'4.1 Network size and usage'!U36/'Historical population and GDP'!$M33)</f>
        <v>0.92044150110021916</v>
      </c>
      <c r="V36" s="54" t="e">
        <f>IF('4.1 Network size and usage'!V36/'Historical population and GDP'!$M33=0,NA(),'4.1 Network size and usage'!V36/'Historical population and GDP'!$M33)</f>
        <v>#N/A</v>
      </c>
      <c r="W36" s="54" t="e">
        <f>IF('4.1 Network size and usage'!W36/'Historical population and GDP'!$M33=0,NA(),'4.1 Network size and usage'!W36/'Historical population and GDP'!$M33)</f>
        <v>#N/A</v>
      </c>
      <c r="X36" s="54" t="e">
        <f>IF('4.1 Network size and usage'!X36/'Historical population and GDP'!$M33=0,NA(),'4.1 Network size and usage'!X36/'Historical population and GDP'!$M33)</f>
        <v>#N/A</v>
      </c>
      <c r="Y36" s="54" t="e">
        <f>IF('4.1 Network size and usage'!Y36/'Historical population and GDP'!$M33=0,NA(),'4.1 Network size and usage'!Y36/'Historical population and GDP'!$M33)</f>
        <v>#N/A</v>
      </c>
      <c r="Z36" s="54" t="e">
        <f>IF('4.1 Network size and usage'!Z36/'Historical population and GDP'!$M33=0,NA(),'4.1 Network size and usage'!Z36/'Historical population and GDP'!$M33)</f>
        <v>#N/A</v>
      </c>
      <c r="AA36" s="54" t="e">
        <f>IF('4.1 Network size and usage'!AA36/'Historical population and GDP'!$M33=0,NA(),'4.1 Network size and usage'!AA36/'Historical population and GDP'!$M33)</f>
        <v>#N/A</v>
      </c>
      <c r="AB36" s="54" t="e">
        <f>IF('4.1 Network size and usage'!AB36/'Historical population and GDP'!$M33=0,NA(),'4.1 Network size and usage'!AB36/'Historical population and GDP'!$M33)</f>
        <v>#N/A</v>
      </c>
      <c r="AC36" s="54">
        <f>IF('4.1 Network size and usage'!AC36/'Historical population and GDP'!$M33=0,NA(),'4.1 Network size and usage'!AC36/'Historical population and GDP'!$M33)</f>
        <v>0.26148364054065326</v>
      </c>
      <c r="AD36" s="54" t="e">
        <f>IF('4.1 Network size and usage'!AD36/'Historical population and GDP'!$M33=0,NA(),'4.1 Network size and usage'!AD36/'Historical population and GDP'!$M33)</f>
        <v>#N/A</v>
      </c>
      <c r="AE36" s="54" t="e">
        <f>IF('4.1 Network size and usage'!AE36/'Historical population and GDP'!$M33=0,NA(),'4.1 Network size and usage'!AE36/'Historical population and GDP'!$M33)</f>
        <v>#N/A</v>
      </c>
      <c r="AF36" s="54" t="e">
        <f>IF('4.1 Network size and usage'!AF36/'Historical population and GDP'!$M33=0,NA(),'4.1 Network size and usage'!AF36/'Historical population and GDP'!$M33)</f>
        <v>#N/A</v>
      </c>
      <c r="AG36" s="54" t="e">
        <f>IF('4.1 Network size and usage'!AG36/'Historical population and GDP'!$M33=0,NA(),'4.1 Network size and usage'!AG36/'Historical population and GDP'!$M33)</f>
        <v>#N/A</v>
      </c>
      <c r="AH36" s="54" t="e">
        <f>IF('4.1 Network size and usage'!AH36/'Historical population and GDP'!$M33=0,NA(),'4.1 Network size and usage'!AH36/'Historical population and GDP'!$M33)</f>
        <v>#N/A</v>
      </c>
      <c r="AI36" s="54" t="e">
        <f>IF('4.1 Network size and usage'!AI36/'Historical population and GDP'!$M33=0,NA(),'4.1 Network size and usage'!AI36/'Historical population and GDP'!$M33)</f>
        <v>#N/A</v>
      </c>
      <c r="AJ36" s="54" t="e">
        <f>IF('4.1 Network size and usage'!AJ36/'Historical population and GDP'!$M33=0,NA(),'4.1 Network size and usage'!AJ36/'Historical population and GDP'!$M33)</f>
        <v>#N/A</v>
      </c>
      <c r="AK36" s="54">
        <f>IF('4.1 Network size and usage'!AK36/'Historical population and GDP'!$M33=0,NA(),'4.1 Network size and usage'!AK36/'Historical population and GDP'!$M33)</f>
        <v>23.770517079562424</v>
      </c>
      <c r="AL36" s="54">
        <f>IF('4.1 Network size and usage'!AL36/'Historical population and GDP'!$M33=0,NA(),'4.1 Network size and usage'!AL36/'Historical population and GDP'!$M33)</f>
        <v>0.43039825505049129</v>
      </c>
      <c r="AM36" s="54">
        <f>IF('4.1 Network size and usage'!AM36/'Historical population and GDP'!$M33=0,NA(),'4.1 Network size and usage'!AM36/'Historical population and GDP'!$M33)</f>
        <v>0.1060885573239755</v>
      </c>
      <c r="AN36" s="54" t="e">
        <f>IF('4.1 Network size and usage'!AN36/'Historical population and GDP'!$M33=0,NA(),'4.1 Network size and usage'!AN36/'Historical population and GDP'!$M33)</f>
        <v>#N/A</v>
      </c>
      <c r="AO36" s="54">
        <f>IF('4.1 Network size and usage'!AO36/'Historical population and GDP'!$M33=0,NA(),'4.1 Network size and usage'!AO36/'Historical population and GDP'!$M33)</f>
        <v>0.29902022154283947</v>
      </c>
      <c r="AP36" s="54">
        <f>IF('4.1 Network size and usage'!AP36/'Historical population and GDP'!$M33=0,NA(),'4.1 Network size and usage'!AP36/'Historical population and GDP'!$M33)</f>
        <v>2.3857996399694638E-2</v>
      </c>
      <c r="AQ36" s="54">
        <f>IF('4.1 Network size and usage'!AQ36/'Historical population and GDP'!$M33=0,NA(),'4.1 Network size and usage'!AQ36/'Historical population and GDP'!$M33)</f>
        <v>0.32287821794253413</v>
      </c>
      <c r="AR36" s="54" t="e">
        <f>IF('4.1 Network size and usage'!AR36/'Historical population and GDP'!$M33=0,NA(),'4.1 Network size and usage'!AR36/'Historical population and GDP'!$M33)</f>
        <v>#N/A</v>
      </c>
      <c r="AS36" s="54" t="e">
        <f>IF('4.1 Network size and usage'!AS36/'Historical population and GDP'!$M33=0,NA(),'4.1 Network size and usage'!AS36/'Historical population and GDP'!$M33)</f>
        <v>#N/A</v>
      </c>
      <c r="AT36" s="54">
        <f>IF('4.1 Network size and usage'!AT36/'Historical population and GDP'!$M33=0,NA(),'4.1 Network size and usage'!AT36/'Historical population and GDP'!$M33)</f>
        <v>8.4775413873581618E-2</v>
      </c>
      <c r="AU36" s="54" t="e">
        <f>IF('4.1 Network size and usage'!AU36/'Historical population and GDP'!$M33=0,NA(),'4.1 Network size and usage'!AU36/'Historical population and GDP'!$M33)</f>
        <v>#N/A</v>
      </c>
      <c r="AV36" s="54" t="e">
        <f>IF('4.1 Network size and usage'!AV36/'Historical population and GDP'!$M33=0,NA(),'4.1 Network size and usage'!AV36/'Historical population and GDP'!$M33)</f>
        <v>#N/A</v>
      </c>
      <c r="AX36" s="3"/>
      <c r="AY36" s="3"/>
      <c r="AZ36" s="12"/>
    </row>
    <row r="37" spans="1:52">
      <c r="A37" s="4">
        <f t="shared" si="0"/>
        <v>1899</v>
      </c>
      <c r="B37" s="54" t="e">
        <f>IF('4.1 Network size and usage'!B37/'Historical population and GDP'!$M34=0,NA(),'4.1 Network size and usage'!B37/'Historical population and GDP'!$M34)</f>
        <v>#N/A</v>
      </c>
      <c r="C37" s="54" t="e">
        <f>IF('4.1 Network size and usage'!C37/'Historical population and GDP'!$M34=0,NA(),'4.1 Network size and usage'!C37/'Historical population and GDP'!$M34)</f>
        <v>#N/A</v>
      </c>
      <c r="D37" s="54" t="e">
        <f>IF('4.1 Network size and usage'!D37/'Historical population and GDP'!$M34=0,NA(),'4.1 Network size and usage'!D37/'Historical population and GDP'!$M34)</f>
        <v>#N/A</v>
      </c>
      <c r="E37" s="54" t="e">
        <f>IF('4.1 Network size and usage'!E37/'Historical population and GDP'!$M34=0,NA(),'4.1 Network size and usage'!E37/'Historical population and GDP'!$M34)</f>
        <v>#N/A</v>
      </c>
      <c r="F37" s="54" t="e">
        <f>IF('4.1 Network size and usage'!F37/'Historical population and GDP'!$M34=0,NA(),'4.1 Network size and usage'!F37/'Historical population and GDP'!$M34)</f>
        <v>#N/A</v>
      </c>
      <c r="G37" s="54" t="e">
        <f>IF('4.1 Network size and usage'!G37/'Historical population and GDP'!$M34=0,NA(),'4.1 Network size and usage'!G37/'Historical population and GDP'!$M34)</f>
        <v>#N/A</v>
      </c>
      <c r="H37" s="54" t="e">
        <f>IF('4.1 Network size and usage'!H37/'Historical population and GDP'!$M34=0,NA(),'4.1 Network size and usage'!H37/'Historical population and GDP'!$M34)</f>
        <v>#N/A</v>
      </c>
      <c r="I37" s="54" t="e">
        <f>IF('4.1 Network size and usage'!I37/'Historical population and GDP'!$M34=0,NA(),'4.1 Network size and usage'!I37/'Historical population and GDP'!$M34)</f>
        <v>#N/A</v>
      </c>
      <c r="J37" s="54" t="e">
        <f>IF('4.1 Network size and usage'!J37/'Historical population and GDP'!$M34=0,NA(),'4.1 Network size and usage'!J37/'Historical population and GDP'!$M34)</f>
        <v>#N/A</v>
      </c>
      <c r="K37" s="54" t="e">
        <f>IF('4.1 Network size and usage'!K37/'Historical population and GDP'!$M34=0,NA(),'4.1 Network size and usage'!K37/'Historical population and GDP'!$M34)</f>
        <v>#N/A</v>
      </c>
      <c r="L37" s="54">
        <f>IF('4.1 Network size and usage'!L37/'Historical population and GDP'!$M34=0,NA(),'4.1 Network size and usage'!L37/'Historical population and GDP'!$M34)</f>
        <v>0.51718598656589887</v>
      </c>
      <c r="M37" s="54" t="e">
        <f>IF('4.1 Network size and usage'!M37/'Historical population and GDP'!$M34=0,NA(),'4.1 Network size and usage'!M37/'Historical population and GDP'!$M34)</f>
        <v>#N/A</v>
      </c>
      <c r="N37" s="54" t="e">
        <f>IF('4.1 Network size and usage'!N37/'Historical population and GDP'!$M34=0,NA(),'4.1 Network size and usage'!N37/'Historical population and GDP'!$M34)</f>
        <v>#N/A</v>
      </c>
      <c r="O37" s="54" t="e">
        <f>IF('4.1 Network size and usage'!O37/'Historical population and GDP'!$M34=0,NA(),'4.1 Network size and usage'!O37/'Historical population and GDP'!$M34)</f>
        <v>#N/A</v>
      </c>
      <c r="P37" s="54" t="e">
        <f>IF('4.1 Network size and usage'!P37/'Historical population and GDP'!$M34=0,NA(),'4.1 Network size and usage'!P37/'Historical population and GDP'!$M34)</f>
        <v>#N/A</v>
      </c>
      <c r="Q37" s="54" t="e">
        <f>IF('4.1 Network size and usage'!Q37/'Historical population and GDP'!$M34=0,NA(),'4.1 Network size and usage'!Q37/'Historical population and GDP'!$M34)</f>
        <v>#N/A</v>
      </c>
      <c r="R37" s="54" t="e">
        <f>IF('4.1 Network size and usage'!R37/'Historical population and GDP'!$M34=0,NA(),'4.1 Network size and usage'!R37/'Historical population and GDP'!$M34)</f>
        <v>#N/A</v>
      </c>
      <c r="S37" s="54" t="e">
        <f>IF('4.1 Network size and usage'!S37/'Historical population and GDP'!$M34=0,NA(),'4.1 Network size and usage'!S37/'Historical population and GDP'!$M34)</f>
        <v>#N/A</v>
      </c>
      <c r="T37" s="54">
        <f>IF('4.1 Network size and usage'!T37/'Historical population and GDP'!$M34=0,NA(),'4.1 Network size and usage'!T37/'Historical population and GDP'!$M34)</f>
        <v>1.6668731126832033</v>
      </c>
      <c r="U37" s="54">
        <f>IF('4.1 Network size and usage'!U37/'Historical population and GDP'!$M34=0,NA(),'4.1 Network size and usage'!U37/'Historical population and GDP'!$M34)</f>
        <v>0.9537936751950532</v>
      </c>
      <c r="V37" s="54" t="e">
        <f>IF('4.1 Network size and usage'!V37/'Historical population and GDP'!$M34=0,NA(),'4.1 Network size and usage'!V37/'Historical population and GDP'!$M34)</f>
        <v>#N/A</v>
      </c>
      <c r="W37" s="54" t="e">
        <f>IF('4.1 Network size and usage'!W37/'Historical population and GDP'!$M34=0,NA(),'4.1 Network size and usage'!W37/'Historical population and GDP'!$M34)</f>
        <v>#N/A</v>
      </c>
      <c r="X37" s="54" t="e">
        <f>IF('4.1 Network size and usage'!X37/'Historical population and GDP'!$M34=0,NA(),'4.1 Network size and usage'!X37/'Historical population and GDP'!$M34)</f>
        <v>#N/A</v>
      </c>
      <c r="Y37" s="54" t="e">
        <f>IF('4.1 Network size and usage'!Y37/'Historical population and GDP'!$M34=0,NA(),'4.1 Network size and usage'!Y37/'Historical population and GDP'!$M34)</f>
        <v>#N/A</v>
      </c>
      <c r="Z37" s="54" t="e">
        <f>IF('4.1 Network size and usage'!Z37/'Historical population and GDP'!$M34=0,NA(),'4.1 Network size and usage'!Z37/'Historical population and GDP'!$M34)</f>
        <v>#N/A</v>
      </c>
      <c r="AA37" s="54" t="e">
        <f>IF('4.1 Network size and usage'!AA37/'Historical population and GDP'!$M34=0,NA(),'4.1 Network size and usage'!AA37/'Historical population and GDP'!$M34)</f>
        <v>#N/A</v>
      </c>
      <c r="AB37" s="54" t="e">
        <f>IF('4.1 Network size and usage'!AB37/'Historical population and GDP'!$M34=0,NA(),'4.1 Network size and usage'!AB37/'Historical population and GDP'!$M34)</f>
        <v>#N/A</v>
      </c>
      <c r="AC37" s="54">
        <f>IF('4.1 Network size and usage'!AC37/'Historical population and GDP'!$M34=0,NA(),'4.1 Network size and usage'!AC37/'Historical population and GDP'!$M34)</f>
        <v>0.26431909199746839</v>
      </c>
      <c r="AD37" s="54" t="e">
        <f>IF('4.1 Network size and usage'!AD37/'Historical population and GDP'!$M34=0,NA(),'4.1 Network size and usage'!AD37/'Historical population and GDP'!$M34)</f>
        <v>#N/A</v>
      </c>
      <c r="AE37" s="54" t="e">
        <f>IF('4.1 Network size and usage'!AE37/'Historical population and GDP'!$M34=0,NA(),'4.1 Network size and usage'!AE37/'Historical population and GDP'!$M34)</f>
        <v>#N/A</v>
      </c>
      <c r="AF37" s="54" t="e">
        <f>IF('4.1 Network size and usage'!AF37/'Historical population and GDP'!$M34=0,NA(),'4.1 Network size and usage'!AF37/'Historical population and GDP'!$M34)</f>
        <v>#N/A</v>
      </c>
      <c r="AG37" s="54" t="e">
        <f>IF('4.1 Network size and usage'!AG37/'Historical population and GDP'!$M34=0,NA(),'4.1 Network size and usage'!AG37/'Historical population and GDP'!$M34)</f>
        <v>#N/A</v>
      </c>
      <c r="AH37" s="54" t="e">
        <f>IF('4.1 Network size and usage'!AH37/'Historical population and GDP'!$M34=0,NA(),'4.1 Network size and usage'!AH37/'Historical population and GDP'!$M34)</f>
        <v>#N/A</v>
      </c>
      <c r="AI37" s="54" t="e">
        <f>IF('4.1 Network size and usage'!AI37/'Historical population and GDP'!$M34=0,NA(),'4.1 Network size and usage'!AI37/'Historical population and GDP'!$M34)</f>
        <v>#N/A</v>
      </c>
      <c r="AJ37" s="54" t="e">
        <f>IF('4.1 Network size and usage'!AJ37/'Historical population and GDP'!$M34=0,NA(),'4.1 Network size and usage'!AJ37/'Historical population and GDP'!$M34)</f>
        <v>#N/A</v>
      </c>
      <c r="AK37" s="54">
        <f>IF('4.1 Network size and usage'!AK37/'Historical population and GDP'!$M34=0,NA(),'4.1 Network size and usage'!AK37/'Historical population and GDP'!$M34)</f>
        <v>23.027590004386777</v>
      </c>
      <c r="AL37" s="54">
        <f>IF('4.1 Network size and usage'!AL37/'Historical population and GDP'!$M34=0,NA(),'4.1 Network size and usage'!AL37/'Historical population and GDP'!$M34)</f>
        <v>0.41869743310593743</v>
      </c>
      <c r="AM37" s="54">
        <f>IF('4.1 Network size and usage'!AM37/'Historical population and GDP'!$M34=0,NA(),'4.1 Network size and usage'!AM37/'Historical population and GDP'!$M34)</f>
        <v>0.11778267857478814</v>
      </c>
      <c r="AN37" s="54" t="e">
        <f>IF('4.1 Network size and usage'!AN37/'Historical population and GDP'!$M34=0,NA(),'4.1 Network size and usage'!AN37/'Historical population and GDP'!$M34)</f>
        <v>#N/A</v>
      </c>
      <c r="AO37" s="54">
        <f>IF('4.1 Network size and usage'!AO37/'Historical population and GDP'!$M34=0,NA(),'4.1 Network size and usage'!AO37/'Historical population and GDP'!$M34)</f>
        <v>0.29414916986105705</v>
      </c>
      <c r="AP37" s="54">
        <f>IF('4.1 Network size and usage'!AP37/'Historical population and GDP'!$M34=0,NA(),'4.1 Network size and usage'!AP37/'Historical population and GDP'!$M34)</f>
        <v>2.3833309633279582E-2</v>
      </c>
      <c r="AQ37" s="54">
        <f>IF('4.1 Network size and usage'!AQ37/'Historical population and GDP'!$M34=0,NA(),'4.1 Network size and usage'!AQ37/'Historical population and GDP'!$M34)</f>
        <v>0.31798247949433661</v>
      </c>
      <c r="AR37" s="54" t="e">
        <f>IF('4.1 Network size and usage'!AR37/'Historical population and GDP'!$M34=0,NA(),'4.1 Network size and usage'!AR37/'Historical population and GDP'!$M34)</f>
        <v>#N/A</v>
      </c>
      <c r="AS37" s="54" t="e">
        <f>IF('4.1 Network size and usage'!AS37/'Historical population and GDP'!$M34=0,NA(),'4.1 Network size and usage'!AS37/'Historical population and GDP'!$M34)</f>
        <v>#N/A</v>
      </c>
      <c r="AT37" s="54">
        <f>IF('4.1 Network size and usage'!AT37/'Historical population and GDP'!$M34=0,NA(),'4.1 Network size and usage'!AT37/'Historical population and GDP'!$M34)</f>
        <v>7.8111750281974368E-2</v>
      </c>
      <c r="AU37" s="54" t="e">
        <f>IF('4.1 Network size and usage'!AU37/'Historical population and GDP'!$M34=0,NA(),'4.1 Network size and usage'!AU37/'Historical population and GDP'!$M34)</f>
        <v>#N/A</v>
      </c>
      <c r="AV37" s="54" t="e">
        <f>IF('4.1 Network size and usage'!AV37/'Historical population and GDP'!$M34=0,NA(),'4.1 Network size and usage'!AV37/'Historical population and GDP'!$M34)</f>
        <v>#N/A</v>
      </c>
      <c r="AX37" s="3"/>
      <c r="AY37" s="3"/>
      <c r="AZ37" s="12"/>
    </row>
    <row r="38" spans="1:52">
      <c r="A38" s="4">
        <f t="shared" si="0"/>
        <v>1900</v>
      </c>
      <c r="B38" s="54" t="e">
        <f>IF('4.1 Network size and usage'!B38/'Historical population and GDP'!$M35=0,NA(),'4.1 Network size and usage'!B38/'Historical population and GDP'!$M35)</f>
        <v>#N/A</v>
      </c>
      <c r="C38" s="54" t="e">
        <f>IF('4.1 Network size and usage'!C38/'Historical population and GDP'!$M35=0,NA(),'4.1 Network size and usage'!C38/'Historical population and GDP'!$M35)</f>
        <v>#N/A</v>
      </c>
      <c r="D38" s="54" t="e">
        <f>IF('4.1 Network size and usage'!D38/'Historical population and GDP'!$M35=0,NA(),'4.1 Network size and usage'!D38/'Historical population and GDP'!$M35)</f>
        <v>#N/A</v>
      </c>
      <c r="E38" s="54" t="e">
        <f>IF('4.1 Network size and usage'!E38/'Historical population and GDP'!$M35=0,NA(),'4.1 Network size and usage'!E38/'Historical population and GDP'!$M35)</f>
        <v>#N/A</v>
      </c>
      <c r="F38" s="54" t="e">
        <f>IF('4.1 Network size and usage'!F38/'Historical population and GDP'!$M35=0,NA(),'4.1 Network size and usage'!F38/'Historical population and GDP'!$M35)</f>
        <v>#N/A</v>
      </c>
      <c r="G38" s="54" t="e">
        <f>IF('4.1 Network size and usage'!G38/'Historical population and GDP'!$M35=0,NA(),'4.1 Network size and usage'!G38/'Historical population and GDP'!$M35)</f>
        <v>#N/A</v>
      </c>
      <c r="H38" s="54" t="e">
        <f>IF('4.1 Network size and usage'!H38/'Historical population and GDP'!$M35=0,NA(),'4.1 Network size and usage'!H38/'Historical population and GDP'!$M35)</f>
        <v>#N/A</v>
      </c>
      <c r="I38" s="54" t="e">
        <f>IF('4.1 Network size and usage'!I38/'Historical population and GDP'!$M35=0,NA(),'4.1 Network size and usage'!I38/'Historical population and GDP'!$M35)</f>
        <v>#N/A</v>
      </c>
      <c r="J38" s="54" t="e">
        <f>IF('4.1 Network size and usage'!J38/'Historical population and GDP'!$M35=0,NA(),'4.1 Network size and usage'!J38/'Historical population and GDP'!$M35)</f>
        <v>#N/A</v>
      </c>
      <c r="K38" s="54" t="e">
        <f>IF('4.1 Network size and usage'!K38/'Historical population and GDP'!$M35=0,NA(),'4.1 Network size and usage'!K38/'Historical population and GDP'!$M35)</f>
        <v>#N/A</v>
      </c>
      <c r="L38" s="54">
        <f>IF('4.1 Network size and usage'!L38/'Historical population and GDP'!$M35=0,NA(),'4.1 Network size and usage'!L38/'Historical population and GDP'!$M35)</f>
        <v>0.48216288711899596</v>
      </c>
      <c r="M38" s="54" t="e">
        <f>IF('4.1 Network size and usage'!M38/'Historical population and GDP'!$M35=0,NA(),'4.1 Network size and usage'!M38/'Historical population and GDP'!$M35)</f>
        <v>#N/A</v>
      </c>
      <c r="N38" s="54" t="e">
        <f>IF('4.1 Network size and usage'!N38/'Historical population and GDP'!$M35=0,NA(),'4.1 Network size and usage'!N38/'Historical population and GDP'!$M35)</f>
        <v>#N/A</v>
      </c>
      <c r="O38" s="54" t="e">
        <f>IF('4.1 Network size and usage'!O38/'Historical population and GDP'!$M35=0,NA(),'4.1 Network size and usage'!O38/'Historical population and GDP'!$M35)</f>
        <v>#N/A</v>
      </c>
      <c r="P38" s="54" t="e">
        <f>IF('4.1 Network size and usage'!P38/'Historical population and GDP'!$M35=0,NA(),'4.1 Network size and usage'!P38/'Historical population and GDP'!$M35)</f>
        <v>#N/A</v>
      </c>
      <c r="Q38" s="54" t="e">
        <f>IF('4.1 Network size and usage'!Q38/'Historical population and GDP'!$M35=0,NA(),'4.1 Network size and usage'!Q38/'Historical population and GDP'!$M35)</f>
        <v>#N/A</v>
      </c>
      <c r="R38" s="54" t="e">
        <f>IF('4.1 Network size and usage'!R38/'Historical population and GDP'!$M35=0,NA(),'4.1 Network size and usage'!R38/'Historical population and GDP'!$M35)</f>
        <v>#N/A</v>
      </c>
      <c r="S38" s="54" t="e">
        <f>IF('4.1 Network size and usage'!S38/'Historical population and GDP'!$M35=0,NA(),'4.1 Network size and usage'!S38/'Historical population and GDP'!$M35)</f>
        <v>#N/A</v>
      </c>
      <c r="T38" s="54">
        <f>IF('4.1 Network size and usage'!T38/'Historical population and GDP'!$M35=0,NA(),'4.1 Network size and usage'!T38/'Historical population and GDP'!$M35)</f>
        <v>1.5835292537986037</v>
      </c>
      <c r="U38" s="54">
        <f>IF('4.1 Network size and usage'!U38/'Historical population and GDP'!$M35=0,NA(),'4.1 Network size and usage'!U38/'Historical population and GDP'!$M35)</f>
        <v>1.0181371386229716</v>
      </c>
      <c r="V38" s="54" t="e">
        <f>IF('4.1 Network size and usage'!V38/'Historical population and GDP'!$M35=0,NA(),'4.1 Network size and usage'!V38/'Historical population and GDP'!$M35)</f>
        <v>#N/A</v>
      </c>
      <c r="W38" s="54" t="e">
        <f>IF('4.1 Network size and usage'!W38/'Historical population and GDP'!$M35=0,NA(),'4.1 Network size and usage'!W38/'Historical population and GDP'!$M35)</f>
        <v>#N/A</v>
      </c>
      <c r="X38" s="54" t="e">
        <f>IF('4.1 Network size and usage'!X38/'Historical population and GDP'!$M35=0,NA(),'4.1 Network size and usage'!X38/'Historical population and GDP'!$M35)</f>
        <v>#N/A</v>
      </c>
      <c r="Y38" s="54" t="e">
        <f>IF('4.1 Network size and usage'!Y38/'Historical population and GDP'!$M35=0,NA(),'4.1 Network size and usage'!Y38/'Historical population and GDP'!$M35)</f>
        <v>#N/A</v>
      </c>
      <c r="Z38" s="54" t="e">
        <f>IF('4.1 Network size and usage'!Z38/'Historical population and GDP'!$M35=0,NA(),'4.1 Network size and usage'!Z38/'Historical population and GDP'!$M35)</f>
        <v>#N/A</v>
      </c>
      <c r="AA38" s="54" t="e">
        <f>IF('4.1 Network size and usage'!AA38/'Historical population and GDP'!$M35=0,NA(),'4.1 Network size and usage'!AA38/'Historical population and GDP'!$M35)</f>
        <v>#N/A</v>
      </c>
      <c r="AB38" s="54" t="e">
        <f>IF('4.1 Network size and usage'!AB38/'Historical population and GDP'!$M35=0,NA(),'4.1 Network size and usage'!AB38/'Historical population and GDP'!$M35)</f>
        <v>#N/A</v>
      </c>
      <c r="AC38" s="54">
        <f>IF('4.1 Network size and usage'!AC38/'Historical population and GDP'!$M35=0,NA(),'4.1 Network size and usage'!AC38/'Historical population and GDP'!$M35)</f>
        <v>0.24848242054504691</v>
      </c>
      <c r="AD38" s="54" t="e">
        <f>IF('4.1 Network size and usage'!AD38/'Historical population and GDP'!$M35=0,NA(),'4.1 Network size and usage'!AD38/'Historical population and GDP'!$M35)</f>
        <v>#N/A</v>
      </c>
      <c r="AE38" s="54" t="e">
        <f>IF('4.1 Network size and usage'!AE38/'Historical population and GDP'!$M35=0,NA(),'4.1 Network size and usage'!AE38/'Historical population and GDP'!$M35)</f>
        <v>#N/A</v>
      </c>
      <c r="AF38" s="54" t="e">
        <f>IF('4.1 Network size and usage'!AF38/'Historical population and GDP'!$M35=0,NA(),'4.1 Network size and usage'!AF38/'Historical population and GDP'!$M35)</f>
        <v>#N/A</v>
      </c>
      <c r="AG38" s="54" t="e">
        <f>IF('4.1 Network size and usage'!AG38/'Historical population and GDP'!$M35=0,NA(),'4.1 Network size and usage'!AG38/'Historical population and GDP'!$M35)</f>
        <v>#N/A</v>
      </c>
      <c r="AH38" s="54" t="e">
        <f>IF('4.1 Network size and usage'!AH38/'Historical population and GDP'!$M35=0,NA(),'4.1 Network size and usage'!AH38/'Historical population and GDP'!$M35)</f>
        <v>#N/A</v>
      </c>
      <c r="AI38" s="54" t="e">
        <f>IF('4.1 Network size and usage'!AI38/'Historical population and GDP'!$M35=0,NA(),'4.1 Network size and usage'!AI38/'Historical population and GDP'!$M35)</f>
        <v>#N/A</v>
      </c>
      <c r="AJ38" s="54" t="e">
        <f>IF('4.1 Network size and usage'!AJ38/'Historical population and GDP'!$M35=0,NA(),'4.1 Network size and usage'!AJ38/'Historical population and GDP'!$M35)</f>
        <v>#N/A</v>
      </c>
      <c r="AK38" s="54">
        <f>IF('4.1 Network size and usage'!AK38/'Historical population and GDP'!$M35=0,NA(),'4.1 Network size and usage'!AK38/'Historical population and GDP'!$M35)</f>
        <v>21.279066197220107</v>
      </c>
      <c r="AL38" s="54">
        <f>IF('4.1 Network size and usage'!AL38/'Historical population and GDP'!$M35=0,NA(),'4.1 Network size and usage'!AL38/'Historical population and GDP'!$M35)</f>
        <v>0.39757187287207507</v>
      </c>
      <c r="AM38" s="54">
        <f>IF('4.1 Network size and usage'!AM38/'Historical population and GDP'!$M35=0,NA(),'4.1 Network size and usage'!AM38/'Historical population and GDP'!$M35)</f>
        <v>0.11462942609671219</v>
      </c>
      <c r="AN38" s="54" t="e">
        <f>IF('4.1 Network size and usage'!AN38/'Historical population and GDP'!$M35=0,NA(),'4.1 Network size and usage'!AN38/'Historical population and GDP'!$M35)</f>
        <v>#N/A</v>
      </c>
      <c r="AO38" s="54">
        <f>IF('4.1 Network size and usage'!AO38/'Historical population and GDP'!$M35=0,NA(),'4.1 Network size and usage'!AO38/'Historical population and GDP'!$M35)</f>
        <v>0.27696178106596919</v>
      </c>
      <c r="AP38" s="54">
        <f>IF('4.1 Network size and usage'!AP38/'Historical population and GDP'!$M35=0,NA(),'4.1 Network size and usage'!AP38/'Historical population and GDP'!$M35)</f>
        <v>2.2071504403714769E-2</v>
      </c>
      <c r="AQ38" s="54">
        <f>IF('4.1 Network size and usage'!AQ38/'Historical population and GDP'!$M35=0,NA(),'4.1 Network size and usage'!AQ38/'Historical population and GDP'!$M35)</f>
        <v>0.29903328546968394</v>
      </c>
      <c r="AR38" s="54" t="e">
        <f>IF('4.1 Network size and usage'!AR38/'Historical population and GDP'!$M35=0,NA(),'4.1 Network size and usage'!AR38/'Historical population and GDP'!$M35)</f>
        <v>#N/A</v>
      </c>
      <c r="AS38" s="54" t="e">
        <f>IF('4.1 Network size and usage'!AS38/'Historical population and GDP'!$M35=0,NA(),'4.1 Network size and usage'!AS38/'Historical population and GDP'!$M35)</f>
        <v>#N/A</v>
      </c>
      <c r="AT38" s="54">
        <f>IF('4.1 Network size and usage'!AT38/'Historical population and GDP'!$M35=0,NA(),'4.1 Network size and usage'!AT38/'Historical population and GDP'!$M35)</f>
        <v>7.5043114972630207E-2</v>
      </c>
      <c r="AU38" s="54" t="e">
        <f>IF('4.1 Network size and usage'!AU38/'Historical population and GDP'!$M35=0,NA(),'4.1 Network size and usage'!AU38/'Historical population and GDP'!$M35)</f>
        <v>#N/A</v>
      </c>
      <c r="AV38" s="54" t="e">
        <f>IF('4.1 Network size and usage'!AV38/'Historical population and GDP'!$M35=0,NA(),'4.1 Network size and usage'!AV38/'Historical population and GDP'!$M35)</f>
        <v>#N/A</v>
      </c>
      <c r="AX38" s="3"/>
      <c r="AY38" s="3"/>
      <c r="AZ38" s="12"/>
    </row>
    <row r="39" spans="1:52">
      <c r="A39" s="4">
        <f t="shared" si="0"/>
        <v>1901</v>
      </c>
      <c r="B39" s="54" t="e">
        <f>IF('4.1 Network size and usage'!B39/'Historical population and GDP'!$M36=0,NA(),'4.1 Network size and usage'!B39/'Historical population and GDP'!$M36)</f>
        <v>#N/A</v>
      </c>
      <c r="C39" s="54" t="e">
        <f>IF('4.1 Network size and usage'!C39/'Historical population and GDP'!$M36=0,NA(),'4.1 Network size and usage'!C39/'Historical population and GDP'!$M36)</f>
        <v>#N/A</v>
      </c>
      <c r="D39" s="54" t="e">
        <f>IF('4.1 Network size and usage'!D39/'Historical population and GDP'!$M36=0,NA(),'4.1 Network size and usage'!D39/'Historical population and GDP'!$M36)</f>
        <v>#N/A</v>
      </c>
      <c r="E39" s="54" t="e">
        <f>IF('4.1 Network size and usage'!E39/'Historical population and GDP'!$M36=0,NA(),'4.1 Network size and usage'!E39/'Historical population and GDP'!$M36)</f>
        <v>#N/A</v>
      </c>
      <c r="F39" s="54" t="e">
        <f>IF('4.1 Network size and usage'!F39/'Historical population and GDP'!$M36=0,NA(),'4.1 Network size and usage'!F39/'Historical population and GDP'!$M36)</f>
        <v>#N/A</v>
      </c>
      <c r="G39" s="54" t="e">
        <f>IF('4.1 Network size and usage'!G39/'Historical population and GDP'!$M36=0,NA(),'4.1 Network size and usage'!G39/'Historical population and GDP'!$M36)</f>
        <v>#N/A</v>
      </c>
      <c r="H39" s="54" t="e">
        <f>IF('4.1 Network size and usage'!H39/'Historical population and GDP'!$M36=0,NA(),'4.1 Network size and usage'!H39/'Historical population and GDP'!$M36)</f>
        <v>#N/A</v>
      </c>
      <c r="I39" s="54" t="e">
        <f>IF('4.1 Network size and usage'!I39/'Historical population and GDP'!$M36=0,NA(),'4.1 Network size and usage'!I39/'Historical population and GDP'!$M36)</f>
        <v>#N/A</v>
      </c>
      <c r="J39" s="54" t="e">
        <f>IF('4.1 Network size and usage'!J39/'Historical population and GDP'!$M36=0,NA(),'4.1 Network size and usage'!J39/'Historical population and GDP'!$M36)</f>
        <v>#N/A</v>
      </c>
      <c r="K39" s="54" t="e">
        <f>IF('4.1 Network size and usage'!K39/'Historical population and GDP'!$M36=0,NA(),'4.1 Network size and usage'!K39/'Historical population and GDP'!$M36)</f>
        <v>#N/A</v>
      </c>
      <c r="L39" s="54">
        <f>IF('4.1 Network size and usage'!L39/'Historical population and GDP'!$M36=0,NA(),'4.1 Network size and usage'!L39/'Historical population and GDP'!$M36)</f>
        <v>0.50483943056328173</v>
      </c>
      <c r="M39" s="54" t="e">
        <f>IF('4.1 Network size and usage'!M39/'Historical population and GDP'!$M36=0,NA(),'4.1 Network size and usage'!M39/'Historical population and GDP'!$M36)</f>
        <v>#N/A</v>
      </c>
      <c r="N39" s="54" t="e">
        <f>IF('4.1 Network size and usage'!N39/'Historical population and GDP'!$M36=0,NA(),'4.1 Network size and usage'!N39/'Historical population and GDP'!$M36)</f>
        <v>#N/A</v>
      </c>
      <c r="O39" s="54" t="e">
        <f>IF('4.1 Network size and usage'!O39/'Historical population and GDP'!$M36=0,NA(),'4.1 Network size and usage'!O39/'Historical population and GDP'!$M36)</f>
        <v>#N/A</v>
      </c>
      <c r="P39" s="54" t="e">
        <f>IF('4.1 Network size and usage'!P39/'Historical population and GDP'!$M36=0,NA(),'4.1 Network size and usage'!P39/'Historical population and GDP'!$M36)</f>
        <v>#N/A</v>
      </c>
      <c r="Q39" s="54" t="e">
        <f>IF('4.1 Network size and usage'!Q39/'Historical population and GDP'!$M36=0,NA(),'4.1 Network size and usage'!Q39/'Historical population and GDP'!$M36)</f>
        <v>#N/A</v>
      </c>
      <c r="R39" s="54" t="e">
        <f>IF('4.1 Network size and usage'!R39/'Historical population and GDP'!$M36=0,NA(),'4.1 Network size and usage'!R39/'Historical population and GDP'!$M36)</f>
        <v>#N/A</v>
      </c>
      <c r="S39" s="54" t="e">
        <f>IF('4.1 Network size and usage'!S39/'Historical population and GDP'!$M36=0,NA(),'4.1 Network size and usage'!S39/'Historical population and GDP'!$M36)</f>
        <v>#N/A</v>
      </c>
      <c r="T39" s="54">
        <f>IF('4.1 Network size and usage'!T39/'Historical population and GDP'!$M36=0,NA(),'4.1 Network size and usage'!T39/'Historical population and GDP'!$M36)</f>
        <v>1.6544218047708992</v>
      </c>
      <c r="U39" s="54">
        <f>IF('4.1 Network size and usage'!U39/'Historical population and GDP'!$M36=0,NA(),'4.1 Network size and usage'!U39/'Historical population and GDP'!$M36)</f>
        <v>1.1642962452964003</v>
      </c>
      <c r="V39" s="54" t="e">
        <f>IF('4.1 Network size and usage'!V39/'Historical population and GDP'!$M36=0,NA(),'4.1 Network size and usage'!V39/'Historical population and GDP'!$M36)</f>
        <v>#N/A</v>
      </c>
      <c r="W39" s="54" t="e">
        <f>IF('4.1 Network size and usage'!W39/'Historical population and GDP'!$M36=0,NA(),'4.1 Network size and usage'!W39/'Historical population and GDP'!$M36)</f>
        <v>#N/A</v>
      </c>
      <c r="X39" s="54" t="e">
        <f>IF('4.1 Network size and usage'!X39/'Historical population and GDP'!$M36=0,NA(),'4.1 Network size and usage'!X39/'Historical population and GDP'!$M36)</f>
        <v>#N/A</v>
      </c>
      <c r="Y39" s="54" t="e">
        <f>IF('4.1 Network size and usage'!Y39/'Historical population and GDP'!$M36=0,NA(),'4.1 Network size and usage'!Y39/'Historical population and GDP'!$M36)</f>
        <v>#N/A</v>
      </c>
      <c r="Z39" s="54" t="e">
        <f>IF('4.1 Network size and usage'!Z39/'Historical population and GDP'!$M36=0,NA(),'4.1 Network size and usage'!Z39/'Historical population and GDP'!$M36)</f>
        <v>#N/A</v>
      </c>
      <c r="AA39" s="54" t="e">
        <f>IF('4.1 Network size and usage'!AA39/'Historical population and GDP'!$M36=0,NA(),'4.1 Network size and usage'!AA39/'Historical population and GDP'!$M36)</f>
        <v>#N/A</v>
      </c>
      <c r="AB39" s="54" t="e">
        <f>IF('4.1 Network size and usage'!AB39/'Historical population and GDP'!$M36=0,NA(),'4.1 Network size and usage'!AB39/'Historical population and GDP'!$M36)</f>
        <v>#N/A</v>
      </c>
      <c r="AC39" s="54">
        <f>IF('4.1 Network size and usage'!AC39/'Historical population and GDP'!$M36=0,NA(),'4.1 Network size and usage'!AC39/'Historical population and GDP'!$M36)</f>
        <v>0.25342233743540404</v>
      </c>
      <c r="AD39" s="54" t="e">
        <f>IF('4.1 Network size and usage'!AD39/'Historical population and GDP'!$M36=0,NA(),'4.1 Network size and usage'!AD39/'Historical population and GDP'!$M36)</f>
        <v>#N/A</v>
      </c>
      <c r="AE39" s="54" t="e">
        <f>IF('4.1 Network size and usage'!AE39/'Historical population and GDP'!$M36=0,NA(),'4.1 Network size and usage'!AE39/'Historical population and GDP'!$M36)</f>
        <v>#N/A</v>
      </c>
      <c r="AF39" s="54" t="e">
        <f>IF('4.1 Network size and usage'!AF39/'Historical population and GDP'!$M36=0,NA(),'4.1 Network size and usage'!AF39/'Historical population and GDP'!$M36)</f>
        <v>#N/A</v>
      </c>
      <c r="AG39" s="54" t="e">
        <f>IF('4.1 Network size and usage'!AG39/'Historical population and GDP'!$M36=0,NA(),'4.1 Network size and usage'!AG39/'Historical population and GDP'!$M36)</f>
        <v>#N/A</v>
      </c>
      <c r="AH39" s="54" t="e">
        <f>IF('4.1 Network size and usage'!AH39/'Historical population and GDP'!$M36=0,NA(),'4.1 Network size and usage'!AH39/'Historical population and GDP'!$M36)</f>
        <v>#N/A</v>
      </c>
      <c r="AI39" s="54" t="e">
        <f>IF('4.1 Network size and usage'!AI39/'Historical population and GDP'!$M36=0,NA(),'4.1 Network size and usage'!AI39/'Historical population and GDP'!$M36)</f>
        <v>#N/A</v>
      </c>
      <c r="AJ39" s="54" t="e">
        <f>IF('4.1 Network size and usage'!AJ39/'Historical population and GDP'!$M36=0,NA(),'4.1 Network size and usage'!AJ39/'Historical population and GDP'!$M36)</f>
        <v>#N/A</v>
      </c>
      <c r="AK39" s="54">
        <f>IF('4.1 Network size and usage'!AK39/'Historical population and GDP'!$M36=0,NA(),'4.1 Network size and usage'!AK39/'Historical population and GDP'!$M36)</f>
        <v>21.275138491548265</v>
      </c>
      <c r="AL39" s="54">
        <f>IF('4.1 Network size and usage'!AL39/'Historical population and GDP'!$M36=0,NA(),'4.1 Network size and usage'!AL39/'Historical population and GDP'!$M36)</f>
        <v>0.50500108763708662</v>
      </c>
      <c r="AM39" s="54">
        <f>IF('4.1 Network size and usage'!AM39/'Historical population and GDP'!$M36=0,NA(),'4.1 Network size and usage'!AM39/'Historical population and GDP'!$M36)</f>
        <v>0.1110406772310696</v>
      </c>
      <c r="AN39" s="54" t="e">
        <f>IF('4.1 Network size and usage'!AN39/'Historical population and GDP'!$M36=0,NA(),'4.1 Network size and usage'!AN39/'Historical population and GDP'!$M36)</f>
        <v>#N/A</v>
      </c>
      <c r="AO39" s="54">
        <f>IF('4.1 Network size and usage'!AO39/'Historical population and GDP'!$M36=0,NA(),'4.1 Network size and usage'!AO39/'Historical population and GDP'!$M36)</f>
        <v>0.2768217138634072</v>
      </c>
      <c r="AP39" s="54">
        <f>IF('4.1 Network size and usage'!AP39/'Historical population and GDP'!$M36=0,NA(),'4.1 Network size and usage'!AP39/'Historical population and GDP'!$M36)</f>
        <v>2.2264861207251501E-2</v>
      </c>
      <c r="AQ39" s="54">
        <f>IF('4.1 Network size and usage'!AQ39/'Historical population and GDP'!$M36=0,NA(),'4.1 Network size and usage'!AQ39/'Historical population and GDP'!$M36)</f>
        <v>0.29908657507065872</v>
      </c>
      <c r="AR39" s="54" t="e">
        <f>IF('4.1 Network size and usage'!AR39/'Historical population and GDP'!$M36=0,NA(),'4.1 Network size and usage'!AR39/'Historical population and GDP'!$M36)</f>
        <v>#N/A</v>
      </c>
      <c r="AS39" s="54" t="e">
        <f>IF('4.1 Network size and usage'!AS39/'Historical population and GDP'!$M36=0,NA(),'4.1 Network size and usage'!AS39/'Historical population and GDP'!$M36)</f>
        <v>#N/A</v>
      </c>
      <c r="AT39" s="54">
        <f>IF('4.1 Network size and usage'!AT39/'Historical population and GDP'!$M36=0,NA(),'4.1 Network size and usage'!AT39/'Historical population and GDP'!$M36)</f>
        <v>9.3739320114606645E-2</v>
      </c>
      <c r="AU39" s="54" t="e">
        <f>IF('4.1 Network size and usage'!AU39/'Historical population and GDP'!$M36=0,NA(),'4.1 Network size and usage'!AU39/'Historical population and GDP'!$M36)</f>
        <v>#N/A</v>
      </c>
      <c r="AV39" s="54" t="e">
        <f>IF('4.1 Network size and usage'!AV39/'Historical population and GDP'!$M36=0,NA(),'4.1 Network size and usage'!AV39/'Historical population and GDP'!$M36)</f>
        <v>#N/A</v>
      </c>
      <c r="AX39" s="3"/>
      <c r="AY39" s="3"/>
      <c r="AZ39" s="12"/>
    </row>
    <row r="40" spans="1:52">
      <c r="A40" s="4">
        <f t="shared" si="0"/>
        <v>1902</v>
      </c>
      <c r="B40" s="54" t="e">
        <f>IF('4.1 Network size and usage'!B40/'Historical population and GDP'!$M37=0,NA(),'4.1 Network size and usage'!B40/'Historical population and GDP'!$M37)</f>
        <v>#N/A</v>
      </c>
      <c r="C40" s="54" t="e">
        <f>IF('4.1 Network size and usage'!C40/'Historical population and GDP'!$M37=0,NA(),'4.1 Network size and usage'!C40/'Historical population and GDP'!$M37)</f>
        <v>#N/A</v>
      </c>
      <c r="D40" s="54" t="e">
        <f>IF('4.1 Network size and usage'!D40/'Historical population and GDP'!$M37=0,NA(),'4.1 Network size and usage'!D40/'Historical population and GDP'!$M37)</f>
        <v>#N/A</v>
      </c>
      <c r="E40" s="54" t="e">
        <f>IF('4.1 Network size and usage'!E40/'Historical population and GDP'!$M37=0,NA(),'4.1 Network size and usage'!E40/'Historical population and GDP'!$M37)</f>
        <v>#N/A</v>
      </c>
      <c r="F40" s="54" t="e">
        <f>IF('4.1 Network size and usage'!F40/'Historical population and GDP'!$M37=0,NA(),'4.1 Network size and usage'!F40/'Historical population and GDP'!$M37)</f>
        <v>#N/A</v>
      </c>
      <c r="G40" s="54" t="e">
        <f>IF('4.1 Network size and usage'!G40/'Historical population and GDP'!$M37=0,NA(),'4.1 Network size and usage'!G40/'Historical population and GDP'!$M37)</f>
        <v>#N/A</v>
      </c>
      <c r="H40" s="54" t="e">
        <f>IF('4.1 Network size and usage'!H40/'Historical population and GDP'!$M37=0,NA(),'4.1 Network size and usage'!H40/'Historical population and GDP'!$M37)</f>
        <v>#N/A</v>
      </c>
      <c r="I40" s="54" t="e">
        <f>IF('4.1 Network size and usage'!I40/'Historical population and GDP'!$M37=0,NA(),'4.1 Network size and usage'!I40/'Historical population and GDP'!$M37)</f>
        <v>#N/A</v>
      </c>
      <c r="J40" s="54" t="e">
        <f>IF('4.1 Network size and usage'!J40/'Historical population and GDP'!$M37=0,NA(),'4.1 Network size and usage'!J40/'Historical population and GDP'!$M37)</f>
        <v>#N/A</v>
      </c>
      <c r="K40" s="54" t="e">
        <f>IF('4.1 Network size and usage'!K40/'Historical population and GDP'!$M37=0,NA(),'4.1 Network size and usage'!K40/'Historical population and GDP'!$M37)</f>
        <v>#N/A</v>
      </c>
      <c r="L40" s="54">
        <f>IF('4.1 Network size and usage'!L40/'Historical population and GDP'!$M37=0,NA(),'4.1 Network size and usage'!L40/'Historical population and GDP'!$M37)</f>
        <v>0.47420790353178049</v>
      </c>
      <c r="M40" s="54" t="e">
        <f>IF('4.1 Network size and usage'!M40/'Historical population and GDP'!$M37=0,NA(),'4.1 Network size and usage'!M40/'Historical population and GDP'!$M37)</f>
        <v>#N/A</v>
      </c>
      <c r="N40" s="54" t="e">
        <f>IF('4.1 Network size and usage'!N40/'Historical population and GDP'!$M37=0,NA(),'4.1 Network size and usage'!N40/'Historical population and GDP'!$M37)</f>
        <v>#N/A</v>
      </c>
      <c r="O40" s="54" t="e">
        <f>IF('4.1 Network size and usage'!O40/'Historical population and GDP'!$M37=0,NA(),'4.1 Network size and usage'!O40/'Historical population and GDP'!$M37)</f>
        <v>#N/A</v>
      </c>
      <c r="P40" s="54" t="e">
        <f>IF('4.1 Network size and usage'!P40/'Historical population and GDP'!$M37=0,NA(),'4.1 Network size and usage'!P40/'Historical population and GDP'!$M37)</f>
        <v>#N/A</v>
      </c>
      <c r="Q40" s="54" t="e">
        <f>IF('4.1 Network size and usage'!Q40/'Historical population and GDP'!$M37=0,NA(),'4.1 Network size and usage'!Q40/'Historical population and GDP'!$M37)</f>
        <v>#N/A</v>
      </c>
      <c r="R40" s="54" t="e">
        <f>IF('4.1 Network size and usage'!R40/'Historical population and GDP'!$M37=0,NA(),'4.1 Network size and usage'!R40/'Historical population and GDP'!$M37)</f>
        <v>#N/A</v>
      </c>
      <c r="S40" s="54" t="e">
        <f>IF('4.1 Network size and usage'!S40/'Historical population and GDP'!$M37=0,NA(),'4.1 Network size and usage'!S40/'Historical population and GDP'!$M37)</f>
        <v>#N/A</v>
      </c>
      <c r="T40" s="54">
        <f>IF('4.1 Network size and usage'!T40/'Historical population and GDP'!$M37=0,NA(),'4.1 Network size and usage'!T40/'Historical population and GDP'!$M37)</f>
        <v>1.5847243093865182</v>
      </c>
      <c r="U40" s="54">
        <f>IF('4.1 Network size and usage'!U40/'Historical population and GDP'!$M37=0,NA(),'4.1 Network size and usage'!U40/'Historical population and GDP'!$M37)</f>
        <v>1.2208278877600907</v>
      </c>
      <c r="V40" s="54" t="e">
        <f>IF('4.1 Network size and usage'!V40/'Historical population and GDP'!$M37=0,NA(),'4.1 Network size and usage'!V40/'Historical population and GDP'!$M37)</f>
        <v>#N/A</v>
      </c>
      <c r="W40" s="54" t="e">
        <f>IF('4.1 Network size and usage'!W40/'Historical population and GDP'!$M37=0,NA(),'4.1 Network size and usage'!W40/'Historical population and GDP'!$M37)</f>
        <v>#N/A</v>
      </c>
      <c r="X40" s="54" t="e">
        <f>IF('4.1 Network size and usage'!X40/'Historical population and GDP'!$M37=0,NA(),'4.1 Network size and usage'!X40/'Historical population and GDP'!$M37)</f>
        <v>#N/A</v>
      </c>
      <c r="Y40" s="54" t="e">
        <f>IF('4.1 Network size and usage'!Y40/'Historical population and GDP'!$M37=0,NA(),'4.1 Network size and usage'!Y40/'Historical population and GDP'!$M37)</f>
        <v>#N/A</v>
      </c>
      <c r="Z40" s="54" t="e">
        <f>IF('4.1 Network size and usage'!Z40/'Historical population and GDP'!$M37=0,NA(),'4.1 Network size and usage'!Z40/'Historical population and GDP'!$M37)</f>
        <v>#N/A</v>
      </c>
      <c r="AA40" s="54" t="e">
        <f>IF('4.1 Network size and usage'!AA40/'Historical population and GDP'!$M37=0,NA(),'4.1 Network size and usage'!AA40/'Historical population and GDP'!$M37)</f>
        <v>#N/A</v>
      </c>
      <c r="AB40" s="54" t="e">
        <f>IF('4.1 Network size and usage'!AB40/'Historical population and GDP'!$M37=0,NA(),'4.1 Network size and usage'!AB40/'Historical population and GDP'!$M37)</f>
        <v>#N/A</v>
      </c>
      <c r="AC40" s="54">
        <f>IF('4.1 Network size and usage'!AC40/'Historical population and GDP'!$M37=0,NA(),'4.1 Network size and usage'!AC40/'Historical population and GDP'!$M37)</f>
        <v>0.23941937842033745</v>
      </c>
      <c r="AD40" s="54" t="e">
        <f>IF('4.1 Network size and usage'!AD40/'Historical population and GDP'!$M37=0,NA(),'4.1 Network size and usage'!AD40/'Historical population and GDP'!$M37)</f>
        <v>#N/A</v>
      </c>
      <c r="AE40" s="54" t="e">
        <f>IF('4.1 Network size and usage'!AE40/'Historical population and GDP'!$M37=0,NA(),'4.1 Network size and usage'!AE40/'Historical population and GDP'!$M37)</f>
        <v>#N/A</v>
      </c>
      <c r="AF40" s="54" t="e">
        <f>IF('4.1 Network size and usage'!AF40/'Historical population and GDP'!$M37=0,NA(),'4.1 Network size and usage'!AF40/'Historical population and GDP'!$M37)</f>
        <v>#N/A</v>
      </c>
      <c r="AG40" s="54" t="e">
        <f>IF('4.1 Network size and usage'!AG40/'Historical population and GDP'!$M37=0,NA(),'4.1 Network size and usage'!AG40/'Historical population and GDP'!$M37)</f>
        <v>#N/A</v>
      </c>
      <c r="AH40" s="54" t="e">
        <f>IF('4.1 Network size and usage'!AH40/'Historical population and GDP'!$M37=0,NA(),'4.1 Network size and usage'!AH40/'Historical population and GDP'!$M37)</f>
        <v>#N/A</v>
      </c>
      <c r="AI40" s="54" t="e">
        <f>IF('4.1 Network size and usage'!AI40/'Historical population and GDP'!$M37=0,NA(),'4.1 Network size and usage'!AI40/'Historical population and GDP'!$M37)</f>
        <v>#N/A</v>
      </c>
      <c r="AJ40" s="54" t="e">
        <f>IF('4.1 Network size and usage'!AJ40/'Historical population and GDP'!$M37=0,NA(),'4.1 Network size and usage'!AJ40/'Historical population and GDP'!$M37)</f>
        <v>#N/A</v>
      </c>
      <c r="AK40" s="54">
        <f>IF('4.1 Network size and usage'!AK40/'Historical population and GDP'!$M37=0,NA(),'4.1 Network size and usage'!AK40/'Historical population and GDP'!$M37)</f>
        <v>19.996132458365089</v>
      </c>
      <c r="AL40" s="54">
        <f>IF('4.1 Network size and usage'!AL40/'Historical population and GDP'!$M37=0,NA(),'4.1 Network size and usage'!AL40/'Historical population and GDP'!$M37)</f>
        <v>0.59999867356330161</v>
      </c>
      <c r="AM40" s="54">
        <f>IF('4.1 Network size and usage'!AM40/'Historical population and GDP'!$M37=0,NA(),'4.1 Network size and usage'!AM40/'Historical population and GDP'!$M37)</f>
        <v>0.11390877916033676</v>
      </c>
      <c r="AN40" s="54" t="e">
        <f>IF('4.1 Network size and usage'!AN40/'Historical population and GDP'!$M37=0,NA(),'4.1 Network size and usage'!AN40/'Historical population and GDP'!$M37)</f>
        <v>#N/A</v>
      </c>
      <c r="AO40" s="54">
        <f>IF('4.1 Network size and usage'!AO40/'Historical population and GDP'!$M37=0,NA(),'4.1 Network size and usage'!AO40/'Historical population and GDP'!$M37)</f>
        <v>0.26156830770151401</v>
      </c>
      <c r="AP40" s="54">
        <f>IF('4.1 Network size and usage'!AP40/'Historical population and GDP'!$M37=0,NA(),'4.1 Network size and usage'!AP40/'Historical population and GDP'!$M37)</f>
        <v>2.0039507444874059E-2</v>
      </c>
      <c r="AQ40" s="54">
        <f>IF('4.1 Network size and usage'!AQ40/'Historical population and GDP'!$M37=0,NA(),'4.1 Network size and usage'!AQ40/'Historical population and GDP'!$M37)</f>
        <v>0.28160781514638811</v>
      </c>
      <c r="AR40" s="54" t="e">
        <f>IF('4.1 Network size and usage'!AR40/'Historical population and GDP'!$M37=0,NA(),'4.1 Network size and usage'!AR40/'Historical population and GDP'!$M37)</f>
        <v>#N/A</v>
      </c>
      <c r="AS40" s="54" t="e">
        <f>IF('4.1 Network size and usage'!AS40/'Historical population and GDP'!$M37=0,NA(),'4.1 Network size and usage'!AS40/'Historical population and GDP'!$M37)</f>
        <v>#N/A</v>
      </c>
      <c r="AT40" s="54">
        <f>IF('4.1 Network size and usage'!AT40/'Historical population and GDP'!$M37=0,NA(),'4.1 Network size and usage'!AT40/'Historical population and GDP'!$M37)</f>
        <v>7.9366996590882782E-2</v>
      </c>
      <c r="AU40" s="54" t="e">
        <f>IF('4.1 Network size and usage'!AU40/'Historical population and GDP'!$M37=0,NA(),'4.1 Network size and usage'!AU40/'Historical population and GDP'!$M37)</f>
        <v>#N/A</v>
      </c>
      <c r="AV40" s="54" t="e">
        <f>IF('4.1 Network size and usage'!AV40/'Historical population and GDP'!$M37=0,NA(),'4.1 Network size and usage'!AV40/'Historical population and GDP'!$M37)</f>
        <v>#N/A</v>
      </c>
      <c r="AX40" s="3"/>
      <c r="AY40" s="3"/>
      <c r="AZ40" s="12"/>
    </row>
    <row r="41" spans="1:52">
      <c r="A41" s="4">
        <f t="shared" si="0"/>
        <v>1903</v>
      </c>
      <c r="B41" s="54" t="e">
        <f>IF('4.1 Network size and usage'!B41/'Historical population and GDP'!$M38=0,NA(),'4.1 Network size and usage'!B41/'Historical population and GDP'!$M38)</f>
        <v>#N/A</v>
      </c>
      <c r="C41" s="54" t="e">
        <f>IF('4.1 Network size and usage'!C41/'Historical population and GDP'!$M38=0,NA(),'4.1 Network size and usage'!C41/'Historical population and GDP'!$M38)</f>
        <v>#N/A</v>
      </c>
      <c r="D41" s="54" t="e">
        <f>IF('4.1 Network size and usage'!D41/'Historical population and GDP'!$M38=0,NA(),'4.1 Network size and usage'!D41/'Historical population and GDP'!$M38)</f>
        <v>#N/A</v>
      </c>
      <c r="E41" s="54" t="e">
        <f>IF('4.1 Network size and usage'!E41/'Historical population and GDP'!$M38=0,NA(),'4.1 Network size and usage'!E41/'Historical population and GDP'!$M38)</f>
        <v>#N/A</v>
      </c>
      <c r="F41" s="54" t="e">
        <f>IF('4.1 Network size and usage'!F41/'Historical population and GDP'!$M38=0,NA(),'4.1 Network size and usage'!F41/'Historical population and GDP'!$M38)</f>
        <v>#N/A</v>
      </c>
      <c r="G41" s="54" t="e">
        <f>IF('4.1 Network size and usage'!G41/'Historical population and GDP'!$M38=0,NA(),'4.1 Network size and usage'!G41/'Historical population and GDP'!$M38)</f>
        <v>#N/A</v>
      </c>
      <c r="H41" s="54" t="e">
        <f>IF('4.1 Network size and usage'!H41/'Historical population and GDP'!$M38=0,NA(),'4.1 Network size and usage'!H41/'Historical population and GDP'!$M38)</f>
        <v>#N/A</v>
      </c>
      <c r="I41" s="54" t="e">
        <f>IF('4.1 Network size and usage'!I41/'Historical population and GDP'!$M38=0,NA(),'4.1 Network size and usage'!I41/'Historical population and GDP'!$M38)</f>
        <v>#N/A</v>
      </c>
      <c r="J41" s="54" t="e">
        <f>IF('4.1 Network size and usage'!J41/'Historical population and GDP'!$M38=0,NA(),'4.1 Network size and usage'!J41/'Historical population and GDP'!$M38)</f>
        <v>#N/A</v>
      </c>
      <c r="K41" s="54" t="e">
        <f>IF('4.1 Network size and usage'!K41/'Historical population and GDP'!$M38=0,NA(),'4.1 Network size and usage'!K41/'Historical population and GDP'!$M38)</f>
        <v>#N/A</v>
      </c>
      <c r="L41" s="54">
        <f>IF('4.1 Network size and usage'!L41/'Historical population and GDP'!$M38=0,NA(),'4.1 Network size and usage'!L41/'Historical population and GDP'!$M38)</f>
        <v>0.4438943430566652</v>
      </c>
      <c r="M41" s="54" t="e">
        <f>IF('4.1 Network size and usage'!M41/'Historical population and GDP'!$M38=0,NA(),'4.1 Network size and usage'!M41/'Historical population and GDP'!$M38)</f>
        <v>#N/A</v>
      </c>
      <c r="N41" s="54" t="e">
        <f>IF('4.1 Network size and usage'!N41/'Historical population and GDP'!$M38=0,NA(),'4.1 Network size and usage'!N41/'Historical population and GDP'!$M38)</f>
        <v>#N/A</v>
      </c>
      <c r="O41" s="54" t="e">
        <f>IF('4.1 Network size and usage'!O41/'Historical population and GDP'!$M38=0,NA(),'4.1 Network size and usage'!O41/'Historical population and GDP'!$M38)</f>
        <v>#N/A</v>
      </c>
      <c r="P41" s="54" t="e">
        <f>IF('4.1 Network size and usage'!P41/'Historical population and GDP'!$M38=0,NA(),'4.1 Network size and usage'!P41/'Historical population and GDP'!$M38)</f>
        <v>#N/A</v>
      </c>
      <c r="Q41" s="54" t="e">
        <f>IF('4.1 Network size and usage'!Q41/'Historical population and GDP'!$M38=0,NA(),'4.1 Network size and usage'!Q41/'Historical population and GDP'!$M38)</f>
        <v>#N/A</v>
      </c>
      <c r="R41" s="54" t="e">
        <f>IF('4.1 Network size and usage'!R41/'Historical population and GDP'!$M38=0,NA(),'4.1 Network size and usage'!R41/'Historical population and GDP'!$M38)</f>
        <v>#N/A</v>
      </c>
      <c r="S41" s="54" t="e">
        <f>IF('4.1 Network size and usage'!S41/'Historical population and GDP'!$M38=0,NA(),'4.1 Network size and usage'!S41/'Historical population and GDP'!$M38)</f>
        <v>#N/A</v>
      </c>
      <c r="T41" s="54">
        <f>IF('4.1 Network size and usage'!T41/'Historical population and GDP'!$M38=0,NA(),'4.1 Network size and usage'!T41/'Historical population and GDP'!$M38)</f>
        <v>1.5014130355068085</v>
      </c>
      <c r="U41" s="54">
        <f>IF('4.1 Network size and usage'!U41/'Historical population and GDP'!$M38=0,NA(),'4.1 Network size and usage'!U41/'Historical population and GDP'!$M38)</f>
        <v>1.2801549191322632</v>
      </c>
      <c r="V41" s="54" t="e">
        <f>IF('4.1 Network size and usage'!V41/'Historical population and GDP'!$M38=0,NA(),'4.1 Network size and usage'!V41/'Historical population and GDP'!$M38)</f>
        <v>#N/A</v>
      </c>
      <c r="W41" s="54" t="e">
        <f>IF('4.1 Network size and usage'!W41/'Historical population and GDP'!$M38=0,NA(),'4.1 Network size and usage'!W41/'Historical population and GDP'!$M38)</f>
        <v>#N/A</v>
      </c>
      <c r="X41" s="54" t="e">
        <f>IF('4.1 Network size and usage'!X41/'Historical population and GDP'!$M38=0,NA(),'4.1 Network size and usage'!X41/'Historical population and GDP'!$M38)</f>
        <v>#N/A</v>
      </c>
      <c r="Y41" s="54" t="e">
        <f>IF('4.1 Network size and usage'!Y41/'Historical population and GDP'!$M38=0,NA(),'4.1 Network size and usage'!Y41/'Historical population and GDP'!$M38)</f>
        <v>#N/A</v>
      </c>
      <c r="Z41" s="54" t="e">
        <f>IF('4.1 Network size and usage'!Z41/'Historical population and GDP'!$M38=0,NA(),'4.1 Network size and usage'!Z41/'Historical population and GDP'!$M38)</f>
        <v>#N/A</v>
      </c>
      <c r="AA41" s="54" t="e">
        <f>IF('4.1 Network size and usage'!AA41/'Historical population and GDP'!$M38=0,NA(),'4.1 Network size and usage'!AA41/'Historical population and GDP'!$M38)</f>
        <v>#N/A</v>
      </c>
      <c r="AB41" s="54" t="e">
        <f>IF('4.1 Network size and usage'!AB41/'Historical population and GDP'!$M38=0,NA(),'4.1 Network size and usage'!AB41/'Historical population and GDP'!$M38)</f>
        <v>#N/A</v>
      </c>
      <c r="AC41" s="54">
        <f>IF('4.1 Network size and usage'!AC41/'Historical population and GDP'!$M38=0,NA(),'4.1 Network size and usage'!AC41/'Historical population and GDP'!$M38)</f>
        <v>0.23801996380367577</v>
      </c>
      <c r="AD41" s="54" t="e">
        <f>IF('4.1 Network size and usage'!AD41/'Historical population and GDP'!$M38=0,NA(),'4.1 Network size and usage'!AD41/'Historical population and GDP'!$M38)</f>
        <v>#N/A</v>
      </c>
      <c r="AE41" s="54" t="e">
        <f>IF('4.1 Network size and usage'!AE41/'Historical population and GDP'!$M38=0,NA(),'4.1 Network size and usage'!AE41/'Historical population and GDP'!$M38)</f>
        <v>#N/A</v>
      </c>
      <c r="AF41" s="54" t="e">
        <f>IF('4.1 Network size and usage'!AF41/'Historical population and GDP'!$M38=0,NA(),'4.1 Network size and usage'!AF41/'Historical population and GDP'!$M38)</f>
        <v>#N/A</v>
      </c>
      <c r="AG41" s="54" t="e">
        <f>IF('4.1 Network size and usage'!AG41/'Historical population and GDP'!$M38=0,NA(),'4.1 Network size and usage'!AG41/'Historical population and GDP'!$M38)</f>
        <v>#N/A</v>
      </c>
      <c r="AH41" s="54" t="e">
        <f>IF('4.1 Network size and usage'!AH41/'Historical population and GDP'!$M38=0,NA(),'4.1 Network size and usage'!AH41/'Historical population and GDP'!$M38)</f>
        <v>#N/A</v>
      </c>
      <c r="AI41" s="54" t="e">
        <f>IF('4.1 Network size and usage'!AI41/'Historical population and GDP'!$M38=0,NA(),'4.1 Network size and usage'!AI41/'Historical population and GDP'!$M38)</f>
        <v>#N/A</v>
      </c>
      <c r="AJ41" s="54" t="e">
        <f>IF('4.1 Network size and usage'!AJ41/'Historical population and GDP'!$M38=0,NA(),'4.1 Network size and usage'!AJ41/'Historical population and GDP'!$M38)</f>
        <v>#N/A</v>
      </c>
      <c r="AK41" s="54">
        <f>IF('4.1 Network size and usage'!AK41/'Historical population and GDP'!$M38=0,NA(),'4.1 Network size and usage'!AK41/'Historical population and GDP'!$M38)</f>
        <v>18.414100871949721</v>
      </c>
      <c r="AL41" s="54">
        <f>IF('4.1 Network size and usage'!AL41/'Historical population and GDP'!$M38=0,NA(),'4.1 Network size and usage'!AL41/'Historical population and GDP'!$M38)</f>
        <v>0.70045531077884959</v>
      </c>
      <c r="AM41" s="54">
        <f>IF('4.1 Network size and usage'!AM41/'Historical population and GDP'!$M38=0,NA(),'4.1 Network size and usage'!AM41/'Historical population and GDP'!$M38)</f>
        <v>0.10378007526493095</v>
      </c>
      <c r="AN41" s="54" t="e">
        <f>IF('4.1 Network size and usage'!AN41/'Historical population and GDP'!$M38=0,NA(),'4.1 Network size and usage'!AN41/'Historical population and GDP'!$M38)</f>
        <v>#N/A</v>
      </c>
      <c r="AO41" s="54">
        <f>IF('4.1 Network size and usage'!AO41/'Historical population and GDP'!$M38=0,NA(),'4.1 Network size and usage'!AO41/'Historical population and GDP'!$M38)</f>
        <v>0.24247456100182244</v>
      </c>
      <c r="AP41" s="54">
        <f>IF('4.1 Network size and usage'!AP41/'Historical population and GDP'!$M38=0,NA(),'4.1 Network size and usage'!AP41/'Historical population and GDP'!$M38)</f>
        <v>1.7938783311455583E-2</v>
      </c>
      <c r="AQ41" s="54">
        <f>IF('4.1 Network size and usage'!AQ41/'Historical population and GDP'!$M38=0,NA(),'4.1 Network size and usage'!AQ41/'Historical population and GDP'!$M38)</f>
        <v>0.26041334431327801</v>
      </c>
      <c r="AR41" s="54" t="e">
        <f>IF('4.1 Network size and usage'!AR41/'Historical population and GDP'!$M38=0,NA(),'4.1 Network size and usage'!AR41/'Historical population and GDP'!$M38)</f>
        <v>#N/A</v>
      </c>
      <c r="AS41" s="54" t="e">
        <f>IF('4.1 Network size and usage'!AS41/'Historical population and GDP'!$M38=0,NA(),'4.1 Network size and usage'!AS41/'Historical population and GDP'!$M38)</f>
        <v>#N/A</v>
      </c>
      <c r="AT41" s="54">
        <f>IF('4.1 Network size and usage'!AT41/'Historical population and GDP'!$M38=0,NA(),'4.1 Network size and usage'!AT41/'Historical population and GDP'!$M38)</f>
        <v>8.2831428981754635E-2</v>
      </c>
      <c r="AU41" s="54" t="e">
        <f>IF('4.1 Network size and usage'!AU41/'Historical population and GDP'!$M38=0,NA(),'4.1 Network size and usage'!AU41/'Historical population and GDP'!$M38)</f>
        <v>#N/A</v>
      </c>
      <c r="AV41" s="54" t="e">
        <f>IF('4.1 Network size and usage'!AV41/'Historical population and GDP'!$M38=0,NA(),'4.1 Network size and usage'!AV41/'Historical population and GDP'!$M38)</f>
        <v>#N/A</v>
      </c>
      <c r="AX41" s="3"/>
      <c r="AY41" s="3"/>
      <c r="AZ41" s="12"/>
    </row>
    <row r="42" spans="1:52">
      <c r="A42" s="4">
        <f t="shared" si="0"/>
        <v>1904</v>
      </c>
      <c r="B42" s="54" t="e">
        <f>IF('4.1 Network size and usage'!B42/'Historical population and GDP'!$M39=0,NA(),'4.1 Network size and usage'!B42/'Historical population and GDP'!$M39)</f>
        <v>#N/A</v>
      </c>
      <c r="C42" s="54" t="e">
        <f>IF('4.1 Network size and usage'!C42/'Historical population and GDP'!$M39=0,NA(),'4.1 Network size and usage'!C42/'Historical population and GDP'!$M39)</f>
        <v>#N/A</v>
      </c>
      <c r="D42" s="54" t="e">
        <f>IF('4.1 Network size and usage'!D42/'Historical population and GDP'!$M39=0,NA(),'4.1 Network size and usage'!D42/'Historical population and GDP'!$M39)</f>
        <v>#N/A</v>
      </c>
      <c r="E42" s="54" t="e">
        <f>IF('4.1 Network size and usage'!E42/'Historical population and GDP'!$M39=0,NA(),'4.1 Network size and usage'!E42/'Historical population and GDP'!$M39)</f>
        <v>#N/A</v>
      </c>
      <c r="F42" s="54" t="e">
        <f>IF('4.1 Network size and usage'!F42/'Historical population and GDP'!$M39=0,NA(),'4.1 Network size and usage'!F42/'Historical population and GDP'!$M39)</f>
        <v>#N/A</v>
      </c>
      <c r="G42" s="54" t="e">
        <f>IF('4.1 Network size and usage'!G42/'Historical population and GDP'!$M39=0,NA(),'4.1 Network size and usage'!G42/'Historical population and GDP'!$M39)</f>
        <v>#N/A</v>
      </c>
      <c r="H42" s="54" t="e">
        <f>IF('4.1 Network size and usage'!H42/'Historical population and GDP'!$M39=0,NA(),'4.1 Network size and usage'!H42/'Historical population and GDP'!$M39)</f>
        <v>#N/A</v>
      </c>
      <c r="I42" s="54" t="e">
        <f>IF('4.1 Network size and usage'!I42/'Historical population and GDP'!$M39=0,NA(),'4.1 Network size and usage'!I42/'Historical population and GDP'!$M39)</f>
        <v>#N/A</v>
      </c>
      <c r="J42" s="54" t="e">
        <f>IF('4.1 Network size and usage'!J42/'Historical population and GDP'!$M39=0,NA(),'4.1 Network size and usage'!J42/'Historical population and GDP'!$M39)</f>
        <v>#N/A</v>
      </c>
      <c r="K42" s="54" t="e">
        <f>IF('4.1 Network size and usage'!K42/'Historical population and GDP'!$M39=0,NA(),'4.1 Network size and usage'!K42/'Historical population and GDP'!$M39)</f>
        <v>#N/A</v>
      </c>
      <c r="L42" s="54">
        <f>IF('4.1 Network size and usage'!L42/'Historical population and GDP'!$M39=0,NA(),'4.1 Network size and usage'!L42/'Historical population and GDP'!$M39)</f>
        <v>0.4534248924932664</v>
      </c>
      <c r="M42" s="54" t="e">
        <f>IF('4.1 Network size and usage'!M42/'Historical population and GDP'!$M39=0,NA(),'4.1 Network size and usage'!M42/'Historical population and GDP'!$M39)</f>
        <v>#N/A</v>
      </c>
      <c r="N42" s="54" t="e">
        <f>IF('4.1 Network size and usage'!N42/'Historical population and GDP'!$M39=0,NA(),'4.1 Network size and usage'!N42/'Historical population and GDP'!$M39)</f>
        <v>#N/A</v>
      </c>
      <c r="O42" s="54" t="e">
        <f>IF('4.1 Network size and usage'!O42/'Historical population and GDP'!$M39=0,NA(),'4.1 Network size and usage'!O42/'Historical population and GDP'!$M39)</f>
        <v>#N/A</v>
      </c>
      <c r="P42" s="54" t="e">
        <f>IF('4.1 Network size and usage'!P42/'Historical population and GDP'!$M39=0,NA(),'4.1 Network size and usage'!P42/'Historical population and GDP'!$M39)</f>
        <v>#N/A</v>
      </c>
      <c r="Q42" s="54" t="e">
        <f>IF('4.1 Network size and usage'!Q42/'Historical population and GDP'!$M39=0,NA(),'4.1 Network size and usage'!Q42/'Historical population and GDP'!$M39)</f>
        <v>#N/A</v>
      </c>
      <c r="R42" s="54" t="e">
        <f>IF('4.1 Network size and usage'!R42/'Historical population and GDP'!$M39=0,NA(),'4.1 Network size and usage'!R42/'Historical population and GDP'!$M39)</f>
        <v>#N/A</v>
      </c>
      <c r="S42" s="54" t="e">
        <f>IF('4.1 Network size and usage'!S42/'Historical population and GDP'!$M39=0,NA(),'4.1 Network size and usage'!S42/'Historical population and GDP'!$M39)</f>
        <v>#N/A</v>
      </c>
      <c r="T42" s="54">
        <f>IF('4.1 Network size and usage'!T42/'Historical population and GDP'!$M39=0,NA(),'4.1 Network size and usage'!T42/'Historical population and GDP'!$M39)</f>
        <v>1.5151169410245358</v>
      </c>
      <c r="U42" s="54">
        <f>IF('4.1 Network size and usage'!U42/'Historical population and GDP'!$M39=0,NA(),'4.1 Network size and usage'!U42/'Historical population and GDP'!$M39)</f>
        <v>1.4650058899171654</v>
      </c>
      <c r="V42" s="54" t="e">
        <f>IF('4.1 Network size and usage'!V42/'Historical population and GDP'!$M39=0,NA(),'4.1 Network size and usage'!V42/'Historical population and GDP'!$M39)</f>
        <v>#N/A</v>
      </c>
      <c r="W42" s="54" t="e">
        <f>IF('4.1 Network size and usage'!W42/'Historical population and GDP'!$M39=0,NA(),'4.1 Network size and usage'!W42/'Historical population and GDP'!$M39)</f>
        <v>#N/A</v>
      </c>
      <c r="X42" s="54" t="e">
        <f>IF('4.1 Network size and usage'!X42/'Historical population and GDP'!$M39=0,NA(),'4.1 Network size and usage'!X42/'Historical population and GDP'!$M39)</f>
        <v>#N/A</v>
      </c>
      <c r="Y42" s="54" t="e">
        <f>IF('4.1 Network size and usage'!Y42/'Historical population and GDP'!$M39=0,NA(),'4.1 Network size and usage'!Y42/'Historical population and GDP'!$M39)</f>
        <v>#N/A</v>
      </c>
      <c r="Z42" s="54" t="e">
        <f>IF('4.1 Network size and usage'!Z42/'Historical population and GDP'!$M39=0,NA(),'4.1 Network size and usage'!Z42/'Historical population and GDP'!$M39)</f>
        <v>#N/A</v>
      </c>
      <c r="AA42" s="54" t="e">
        <f>IF('4.1 Network size and usage'!AA42/'Historical population and GDP'!$M39=0,NA(),'4.1 Network size and usage'!AA42/'Historical population and GDP'!$M39)</f>
        <v>#N/A</v>
      </c>
      <c r="AB42" s="54" t="e">
        <f>IF('4.1 Network size and usage'!AB42/'Historical population and GDP'!$M39=0,NA(),'4.1 Network size and usage'!AB42/'Historical population and GDP'!$M39)</f>
        <v>#N/A</v>
      </c>
      <c r="AC42" s="54">
        <f>IF('4.1 Network size and usage'!AC42/'Historical population and GDP'!$M39=0,NA(),'4.1 Network size and usage'!AC42/'Historical population and GDP'!$M39)</f>
        <v>0.24059741504794094</v>
      </c>
      <c r="AD42" s="54" t="e">
        <f>IF('4.1 Network size and usage'!AD42/'Historical population and GDP'!$M39=0,NA(),'4.1 Network size and usage'!AD42/'Historical population and GDP'!$M39)</f>
        <v>#N/A</v>
      </c>
      <c r="AE42" s="54" t="e">
        <f>IF('4.1 Network size and usage'!AE42/'Historical population and GDP'!$M39=0,NA(),'4.1 Network size and usage'!AE42/'Historical population and GDP'!$M39)</f>
        <v>#N/A</v>
      </c>
      <c r="AF42" s="54" t="e">
        <f>IF('4.1 Network size and usage'!AF42/'Historical population and GDP'!$M39=0,NA(),'4.1 Network size and usage'!AF42/'Historical population and GDP'!$M39)</f>
        <v>#N/A</v>
      </c>
      <c r="AG42" s="54" t="e">
        <f>IF('4.1 Network size and usage'!AG42/'Historical population and GDP'!$M39=0,NA(),'4.1 Network size and usage'!AG42/'Historical population and GDP'!$M39)</f>
        <v>#N/A</v>
      </c>
      <c r="AH42" s="54" t="e">
        <f>IF('4.1 Network size and usage'!AH42/'Historical population and GDP'!$M39=0,NA(),'4.1 Network size and usage'!AH42/'Historical population and GDP'!$M39)</f>
        <v>#N/A</v>
      </c>
      <c r="AI42" s="54" t="e">
        <f>IF('4.1 Network size and usage'!AI42/'Historical population and GDP'!$M39=0,NA(),'4.1 Network size and usage'!AI42/'Historical population and GDP'!$M39)</f>
        <v>#N/A</v>
      </c>
      <c r="AJ42" s="54" t="e">
        <f>IF('4.1 Network size and usage'!AJ42/'Historical population and GDP'!$M39=0,NA(),'4.1 Network size and usage'!AJ42/'Historical population and GDP'!$M39)</f>
        <v>#N/A</v>
      </c>
      <c r="AK42" s="54">
        <f>IF('4.1 Network size and usage'!AK42/'Historical population and GDP'!$M39=0,NA(),'4.1 Network size and usage'!AK42/'Historical population and GDP'!$M39)</f>
        <v>18.840423536304403</v>
      </c>
      <c r="AL42" s="54">
        <f>IF('4.1 Network size and usage'!AL42/'Historical population and GDP'!$M39=0,NA(),'4.1 Network size and usage'!AL42/'Historical population and GDP'!$M39)</f>
        <v>0.77068628723606025</v>
      </c>
      <c r="AM42" s="54">
        <f>IF('4.1 Network size and usage'!AM42/'Historical population and GDP'!$M39=0,NA(),'4.1 Network size and usage'!AM42/'Historical population and GDP'!$M39)</f>
        <v>0.11751513582069952</v>
      </c>
      <c r="AN42" s="54" t="e">
        <f>IF('4.1 Network size and usage'!AN42/'Historical population and GDP'!$M39=0,NA(),'4.1 Network size and usage'!AN42/'Historical population and GDP'!$M39)</f>
        <v>#N/A</v>
      </c>
      <c r="AO42" s="54">
        <f>IF('4.1 Network size and usage'!AO42/'Historical population and GDP'!$M39=0,NA(),'4.1 Network size and usage'!AO42/'Historical population and GDP'!$M39)</f>
        <v>0.24955325444107354</v>
      </c>
      <c r="AP42" s="54">
        <f>IF('4.1 Network size and usage'!AP42/'Historical population and GDP'!$M39=0,NA(),'4.1 Network size and usage'!AP42/'Historical population and GDP'!$M39)</f>
        <v>1.8637827926248945E-2</v>
      </c>
      <c r="AQ42" s="54">
        <f>IF('4.1 Network size and usage'!AQ42/'Historical population and GDP'!$M39=0,NA(),'4.1 Network size and usage'!AQ42/'Historical population and GDP'!$M39)</f>
        <v>0.26819108236732248</v>
      </c>
      <c r="AR42" s="54" t="e">
        <f>IF('4.1 Network size and usage'!AR42/'Historical population and GDP'!$M39=0,NA(),'4.1 Network size and usage'!AR42/'Historical population and GDP'!$M39)</f>
        <v>#N/A</v>
      </c>
      <c r="AS42" s="54" t="e">
        <f>IF('4.1 Network size and usage'!AS42/'Historical population and GDP'!$M39=0,NA(),'4.1 Network size and usage'!AS42/'Historical population and GDP'!$M39)</f>
        <v>#N/A</v>
      </c>
      <c r="AT42" s="54">
        <f>IF('4.1 Network size and usage'!AT42/'Historical population and GDP'!$M39=0,NA(),'4.1 Network size and usage'!AT42/'Historical population and GDP'!$M39)</f>
        <v>8.4838424521431893E-2</v>
      </c>
      <c r="AU42" s="54" t="e">
        <f>IF('4.1 Network size and usage'!AU42/'Historical population and GDP'!$M39=0,NA(),'4.1 Network size and usage'!AU42/'Historical population and GDP'!$M39)</f>
        <v>#N/A</v>
      </c>
      <c r="AV42" s="54" t="e">
        <f>IF('4.1 Network size and usage'!AV42/'Historical population and GDP'!$M39=0,NA(),'4.1 Network size and usage'!AV42/'Historical population and GDP'!$M39)</f>
        <v>#N/A</v>
      </c>
      <c r="AX42" s="3"/>
      <c r="AY42" s="3"/>
      <c r="AZ42" s="12"/>
    </row>
    <row r="43" spans="1:52">
      <c r="A43" s="4">
        <f t="shared" si="0"/>
        <v>1905</v>
      </c>
      <c r="B43" s="54" t="e">
        <f>IF('4.1 Network size and usage'!B43/'Historical population and GDP'!$M40=0,NA(),'4.1 Network size and usage'!B43/'Historical population and GDP'!$M40)</f>
        <v>#N/A</v>
      </c>
      <c r="C43" s="54" t="e">
        <f>IF('4.1 Network size and usage'!C43/'Historical population and GDP'!$M40=0,NA(),'4.1 Network size and usage'!C43/'Historical population and GDP'!$M40)</f>
        <v>#N/A</v>
      </c>
      <c r="D43" s="54" t="e">
        <f>IF('4.1 Network size and usage'!D43/'Historical population and GDP'!$M40=0,NA(),'4.1 Network size and usage'!D43/'Historical population and GDP'!$M40)</f>
        <v>#N/A</v>
      </c>
      <c r="E43" s="54" t="e">
        <f>IF('4.1 Network size and usage'!E43/'Historical population and GDP'!$M40=0,NA(),'4.1 Network size and usage'!E43/'Historical population and GDP'!$M40)</f>
        <v>#N/A</v>
      </c>
      <c r="F43" s="54" t="e">
        <f>IF('4.1 Network size and usage'!F43/'Historical population and GDP'!$M40=0,NA(),'4.1 Network size and usage'!F43/'Historical population and GDP'!$M40)</f>
        <v>#N/A</v>
      </c>
      <c r="G43" s="54" t="e">
        <f>IF('4.1 Network size and usage'!G43/'Historical population and GDP'!$M40=0,NA(),'4.1 Network size and usage'!G43/'Historical population and GDP'!$M40)</f>
        <v>#N/A</v>
      </c>
      <c r="H43" s="54" t="e">
        <f>IF('4.1 Network size and usage'!H43/'Historical population and GDP'!$M40=0,NA(),'4.1 Network size and usage'!H43/'Historical population and GDP'!$M40)</f>
        <v>#N/A</v>
      </c>
      <c r="I43" s="54" t="e">
        <f>IF('4.1 Network size and usage'!I43/'Historical population and GDP'!$M40=0,NA(),'4.1 Network size and usage'!I43/'Historical population and GDP'!$M40)</f>
        <v>#N/A</v>
      </c>
      <c r="J43" s="54" t="e">
        <f>IF('4.1 Network size and usage'!J43/'Historical population and GDP'!$M40=0,NA(),'4.1 Network size and usage'!J43/'Historical population and GDP'!$M40)</f>
        <v>#N/A</v>
      </c>
      <c r="K43" s="54" t="e">
        <f>IF('4.1 Network size and usage'!K43/'Historical population and GDP'!$M40=0,NA(),'4.1 Network size and usage'!K43/'Historical population and GDP'!$M40)</f>
        <v>#N/A</v>
      </c>
      <c r="L43" s="54">
        <f>IF('4.1 Network size and usage'!L43/'Historical population and GDP'!$M40=0,NA(),'4.1 Network size and usage'!L43/'Historical population and GDP'!$M40)</f>
        <v>0.42323676489326723</v>
      </c>
      <c r="M43" s="54" t="e">
        <f>IF('4.1 Network size and usage'!M43/'Historical population and GDP'!$M40=0,NA(),'4.1 Network size and usage'!M43/'Historical population and GDP'!$M40)</f>
        <v>#N/A</v>
      </c>
      <c r="N43" s="54" t="e">
        <f>IF('4.1 Network size and usage'!N43/'Historical population and GDP'!$M40=0,NA(),'4.1 Network size and usage'!N43/'Historical population and GDP'!$M40)</f>
        <v>#N/A</v>
      </c>
      <c r="O43" s="54" t="e">
        <f>IF('4.1 Network size and usage'!O43/'Historical population and GDP'!$M40=0,NA(),'4.1 Network size and usage'!O43/'Historical population and GDP'!$M40)</f>
        <v>#N/A</v>
      </c>
      <c r="P43" s="54" t="e">
        <f>IF('4.1 Network size and usage'!P43/'Historical population and GDP'!$M40=0,NA(),'4.1 Network size and usage'!P43/'Historical population and GDP'!$M40)</f>
        <v>#N/A</v>
      </c>
      <c r="Q43" s="54" t="e">
        <f>IF('4.1 Network size and usage'!Q43/'Historical population and GDP'!$M40=0,NA(),'4.1 Network size and usage'!Q43/'Historical population and GDP'!$M40)</f>
        <v>#N/A</v>
      </c>
      <c r="R43" s="54" t="e">
        <f>IF('4.1 Network size and usage'!R43/'Historical population and GDP'!$M40=0,NA(),'4.1 Network size and usage'!R43/'Historical population and GDP'!$M40)</f>
        <v>#N/A</v>
      </c>
      <c r="S43" s="54" t="e">
        <f>IF('4.1 Network size and usage'!S43/'Historical population and GDP'!$M40=0,NA(),'4.1 Network size and usage'!S43/'Historical population and GDP'!$M40)</f>
        <v>#N/A</v>
      </c>
      <c r="T43" s="54">
        <f>IF('4.1 Network size and usage'!T43/'Historical population and GDP'!$M40=0,NA(),'4.1 Network size and usage'!T43/'Historical population and GDP'!$M40)</f>
        <v>1.4162564702241429</v>
      </c>
      <c r="U43" s="54">
        <f>IF('4.1 Network size and usage'!U43/'Historical population and GDP'!$M40=0,NA(),'4.1 Network size and usage'!U43/'Historical population and GDP'!$M40)</f>
        <v>1.4869777013149321</v>
      </c>
      <c r="V43" s="54" t="e">
        <f>IF('4.1 Network size and usage'!V43/'Historical population and GDP'!$M40=0,NA(),'4.1 Network size and usage'!V43/'Historical population and GDP'!$M40)</f>
        <v>#N/A</v>
      </c>
      <c r="W43" s="54" t="e">
        <f>IF('4.1 Network size and usage'!W43/'Historical population and GDP'!$M40=0,NA(),'4.1 Network size and usage'!W43/'Historical population and GDP'!$M40)</f>
        <v>#N/A</v>
      </c>
      <c r="X43" s="54" t="e">
        <f>IF('4.1 Network size and usage'!X43/'Historical population and GDP'!$M40=0,NA(),'4.1 Network size and usage'!X43/'Historical population and GDP'!$M40)</f>
        <v>#N/A</v>
      </c>
      <c r="Y43" s="54" t="e">
        <f>IF('4.1 Network size and usage'!Y43/'Historical population and GDP'!$M40=0,NA(),'4.1 Network size and usage'!Y43/'Historical population and GDP'!$M40)</f>
        <v>#N/A</v>
      </c>
      <c r="Z43" s="54" t="e">
        <f>IF('4.1 Network size and usage'!Z43/'Historical population and GDP'!$M40=0,NA(),'4.1 Network size and usage'!Z43/'Historical population and GDP'!$M40)</f>
        <v>#N/A</v>
      </c>
      <c r="AA43" s="54" t="e">
        <f>IF('4.1 Network size and usage'!AA43/'Historical population and GDP'!$M40=0,NA(),'4.1 Network size and usage'!AA43/'Historical population and GDP'!$M40)</f>
        <v>#N/A</v>
      </c>
      <c r="AB43" s="54" t="e">
        <f>IF('4.1 Network size and usage'!AB43/'Historical population and GDP'!$M40=0,NA(),'4.1 Network size and usage'!AB43/'Historical population and GDP'!$M40)</f>
        <v>#N/A</v>
      </c>
      <c r="AC43" s="54">
        <f>IF('4.1 Network size and usage'!AC43/'Historical population and GDP'!$M40=0,NA(),'4.1 Network size and usage'!AC43/'Historical population and GDP'!$M40)</f>
        <v>0.22687404695619315</v>
      </c>
      <c r="AD43" s="54" t="e">
        <f>IF('4.1 Network size and usage'!AD43/'Historical population and GDP'!$M40=0,NA(),'4.1 Network size and usage'!AD43/'Historical population and GDP'!$M40)</f>
        <v>#N/A</v>
      </c>
      <c r="AE43" s="54" t="e">
        <f>IF('4.1 Network size and usage'!AE43/'Historical population and GDP'!$M40=0,NA(),'4.1 Network size and usage'!AE43/'Historical population and GDP'!$M40)</f>
        <v>#N/A</v>
      </c>
      <c r="AF43" s="54" t="e">
        <f>IF('4.1 Network size and usage'!AF43/'Historical population and GDP'!$M40=0,NA(),'4.1 Network size and usage'!AF43/'Historical population and GDP'!$M40)</f>
        <v>#N/A</v>
      </c>
      <c r="AG43" s="54" t="e">
        <f>IF('4.1 Network size and usage'!AG43/'Historical population and GDP'!$M40=0,NA(),'4.1 Network size and usage'!AG43/'Historical population and GDP'!$M40)</f>
        <v>#N/A</v>
      </c>
      <c r="AH43" s="54" t="e">
        <f>IF('4.1 Network size and usage'!AH43/'Historical population and GDP'!$M40=0,NA(),'4.1 Network size and usage'!AH43/'Historical population and GDP'!$M40)</f>
        <v>#N/A</v>
      </c>
      <c r="AI43" s="54" t="e">
        <f>IF('4.1 Network size and usage'!AI43/'Historical population and GDP'!$M40=0,NA(),'4.1 Network size and usage'!AI43/'Historical population and GDP'!$M40)</f>
        <v>#N/A</v>
      </c>
      <c r="AJ43" s="54" t="e">
        <f>IF('4.1 Network size and usage'!AJ43/'Historical population and GDP'!$M40=0,NA(),'4.1 Network size and usage'!AJ43/'Historical population and GDP'!$M40)</f>
        <v>#N/A</v>
      </c>
      <c r="AK43" s="54">
        <f>IF('4.1 Network size and usage'!AK43/'Historical population and GDP'!$M40=0,NA(),'4.1 Network size and usage'!AK43/'Historical population and GDP'!$M40)</f>
        <v>17.527792580857767</v>
      </c>
      <c r="AL43" s="54">
        <f>IF('4.1 Network size and usage'!AL43/'Historical population and GDP'!$M40=0,NA(),'4.1 Network size and usage'!AL43/'Historical population and GDP'!$M40)</f>
        <v>0.76791547534195848</v>
      </c>
      <c r="AM43" s="54">
        <f>IF('4.1 Network size and usage'!AM43/'Historical population and GDP'!$M40=0,NA(),'4.1 Network size and usage'!AM43/'Historical population and GDP'!$M40)</f>
        <v>0.12772742975609899</v>
      </c>
      <c r="AN43" s="54" t="e">
        <f>IF('4.1 Network size and usage'!AN43/'Historical population and GDP'!$M40=0,NA(),'4.1 Network size and usage'!AN43/'Historical population and GDP'!$M40)</f>
        <v>#N/A</v>
      </c>
      <c r="AO43" s="54">
        <f>IF('4.1 Network size and usage'!AO43/'Historical population and GDP'!$M40=0,NA(),'4.1 Network size and usage'!AO43/'Historical population and GDP'!$M40)</f>
        <v>0.23008661891016269</v>
      </c>
      <c r="AP43" s="54">
        <f>IF('4.1 Network size and usage'!AP43/'Historical population and GDP'!$M40=0,NA(),'4.1 Network size and usage'!AP43/'Historical population and GDP'!$M40)</f>
        <v>1.6838308172529962E-2</v>
      </c>
      <c r="AQ43" s="54">
        <f>IF('4.1 Network size and usage'!AQ43/'Historical population and GDP'!$M40=0,NA(),'4.1 Network size and usage'!AQ43/'Historical population and GDP'!$M40)</f>
        <v>0.24692492708269265</v>
      </c>
      <c r="AR43" s="54" t="e">
        <f>IF('4.1 Network size and usage'!AR43/'Historical population and GDP'!$M40=0,NA(),'4.1 Network size and usage'!AR43/'Historical population and GDP'!$M40)</f>
        <v>#N/A</v>
      </c>
      <c r="AS43" s="54" t="e">
        <f>IF('4.1 Network size and usage'!AS43/'Historical population and GDP'!$M40=0,NA(),'4.1 Network size and usage'!AS43/'Historical population and GDP'!$M40)</f>
        <v>#N/A</v>
      </c>
      <c r="AT43" s="54">
        <f>IF('4.1 Network size and usage'!AT43/'Historical population and GDP'!$M40=0,NA(),'4.1 Network size and usage'!AT43/'Historical population and GDP'!$M40)</f>
        <v>8.4191540862649808E-2</v>
      </c>
      <c r="AU43" s="54" t="e">
        <f>IF('4.1 Network size and usage'!AU43/'Historical population and GDP'!$M40=0,NA(),'4.1 Network size and usage'!AU43/'Historical population and GDP'!$M40)</f>
        <v>#N/A</v>
      </c>
      <c r="AV43" s="54" t="e">
        <f>IF('4.1 Network size and usage'!AV43/'Historical population and GDP'!$M40=0,NA(),'4.1 Network size and usage'!AV43/'Historical population and GDP'!$M40)</f>
        <v>#N/A</v>
      </c>
      <c r="AX43" s="3"/>
      <c r="AY43" s="3"/>
      <c r="AZ43" s="12"/>
    </row>
    <row r="44" spans="1:52">
      <c r="A44" s="4">
        <f t="shared" si="0"/>
        <v>1906</v>
      </c>
      <c r="B44" s="54" t="e">
        <f>IF('4.1 Network size and usage'!B44/'Historical population and GDP'!$M41=0,NA(),'4.1 Network size and usage'!B44/'Historical population and GDP'!$M41)</f>
        <v>#N/A</v>
      </c>
      <c r="C44" s="54" t="e">
        <f>IF('4.1 Network size and usage'!C44/'Historical population and GDP'!$M41=0,NA(),'4.1 Network size and usage'!C44/'Historical population and GDP'!$M41)</f>
        <v>#N/A</v>
      </c>
      <c r="D44" s="54" t="e">
        <f>IF('4.1 Network size and usage'!D44/'Historical population and GDP'!$M41=0,NA(),'4.1 Network size and usage'!D44/'Historical population and GDP'!$M41)</f>
        <v>#N/A</v>
      </c>
      <c r="E44" s="54" t="e">
        <f>IF('4.1 Network size and usage'!E44/'Historical population and GDP'!$M41=0,NA(),'4.1 Network size and usage'!E44/'Historical population and GDP'!$M41)</f>
        <v>#N/A</v>
      </c>
      <c r="F44" s="54" t="e">
        <f>IF('4.1 Network size and usage'!F44/'Historical population and GDP'!$M41=0,NA(),'4.1 Network size and usage'!F44/'Historical population and GDP'!$M41)</f>
        <v>#N/A</v>
      </c>
      <c r="G44" s="54" t="e">
        <f>IF('4.1 Network size and usage'!G44/'Historical population and GDP'!$M41=0,NA(),'4.1 Network size and usage'!G44/'Historical population and GDP'!$M41)</f>
        <v>#N/A</v>
      </c>
      <c r="H44" s="54" t="e">
        <f>IF('4.1 Network size and usage'!H44/'Historical population and GDP'!$M41=0,NA(),'4.1 Network size and usage'!H44/'Historical population and GDP'!$M41)</f>
        <v>#N/A</v>
      </c>
      <c r="I44" s="54" t="e">
        <f>IF('4.1 Network size and usage'!I44/'Historical population and GDP'!$M41=0,NA(),'4.1 Network size and usage'!I44/'Historical population and GDP'!$M41)</f>
        <v>#N/A</v>
      </c>
      <c r="J44" s="54" t="e">
        <f>IF('4.1 Network size and usage'!J44/'Historical population and GDP'!$M41=0,NA(),'4.1 Network size and usage'!J44/'Historical population and GDP'!$M41)</f>
        <v>#N/A</v>
      </c>
      <c r="K44" s="54" t="e">
        <f>IF('4.1 Network size and usage'!K44/'Historical population and GDP'!$M41=0,NA(),'4.1 Network size and usage'!K44/'Historical population and GDP'!$M41)</f>
        <v>#N/A</v>
      </c>
      <c r="L44" s="54">
        <f>IF('4.1 Network size and usage'!L44/'Historical population and GDP'!$M41=0,NA(),'4.1 Network size and usage'!L44/'Historical population and GDP'!$M41)</f>
        <v>0.3921593043121695</v>
      </c>
      <c r="M44" s="54" t="e">
        <f>IF('4.1 Network size and usage'!M44/'Historical population and GDP'!$M41=0,NA(),'4.1 Network size and usage'!M44/'Historical population and GDP'!$M41)</f>
        <v>#N/A</v>
      </c>
      <c r="N44" s="54" t="e">
        <f>IF('4.1 Network size and usage'!N44/'Historical population and GDP'!$M41=0,NA(),'4.1 Network size and usage'!N44/'Historical population and GDP'!$M41)</f>
        <v>#N/A</v>
      </c>
      <c r="O44" s="54" t="e">
        <f>IF('4.1 Network size and usage'!O44/'Historical population and GDP'!$M41=0,NA(),'4.1 Network size and usage'!O44/'Historical population and GDP'!$M41)</f>
        <v>#N/A</v>
      </c>
      <c r="P44" s="54" t="e">
        <f>IF('4.1 Network size and usage'!P44/'Historical population and GDP'!$M41=0,NA(),'4.1 Network size and usage'!P44/'Historical population and GDP'!$M41)</f>
        <v>#N/A</v>
      </c>
      <c r="Q44" s="54" t="e">
        <f>IF('4.1 Network size and usage'!Q44/'Historical population and GDP'!$M41=0,NA(),'4.1 Network size and usage'!Q44/'Historical population and GDP'!$M41)</f>
        <v>#N/A</v>
      </c>
      <c r="R44" s="54">
        <f>IF('4.1 Network size and usage'!R44/'Historical population and GDP'!$M41=0,NA(),'4.1 Network size and usage'!R44/'Historical population and GDP'!$M41)</f>
        <v>1.5298854335819474</v>
      </c>
      <c r="S44" s="54">
        <f>IF('4.1 Network size and usage'!S44/'Historical population and GDP'!$M41=0,NA(),'4.1 Network size and usage'!S44/'Historical population and GDP'!$M41)</f>
        <v>7.0445437560102597</v>
      </c>
      <c r="T44" s="54">
        <f>IF('4.1 Network size and usage'!T44/'Historical population and GDP'!$M41=0,NA(),'4.1 Network size and usage'!T44/'Historical population and GDP'!$M41)</f>
        <v>1.361234311395171</v>
      </c>
      <c r="U44" s="54">
        <f>IF('4.1 Network size and usage'!U44/'Historical population and GDP'!$M41=0,NA(),'4.1 Network size and usage'!U44/'Historical population and GDP'!$M41)</f>
        <v>1.5522646348932538</v>
      </c>
      <c r="V44" s="54" t="e">
        <f>IF('4.1 Network size and usage'!V44/'Historical population and GDP'!$M41=0,NA(),'4.1 Network size and usage'!V44/'Historical population and GDP'!$M41)</f>
        <v>#N/A</v>
      </c>
      <c r="W44" s="54" t="e">
        <f>IF('4.1 Network size and usage'!W44/'Historical population and GDP'!$M41=0,NA(),'4.1 Network size and usage'!W44/'Historical population and GDP'!$M41)</f>
        <v>#N/A</v>
      </c>
      <c r="X44" s="54" t="e">
        <f>IF('4.1 Network size and usage'!X44/'Historical population and GDP'!$M41=0,NA(),'4.1 Network size and usage'!X44/'Historical population and GDP'!$M41)</f>
        <v>#N/A</v>
      </c>
      <c r="Y44" s="54" t="e">
        <f>IF('4.1 Network size and usage'!Y44/'Historical population and GDP'!$M41=0,NA(),'4.1 Network size and usage'!Y44/'Historical population and GDP'!$M41)</f>
        <v>#N/A</v>
      </c>
      <c r="Z44" s="54" t="e">
        <f>IF('4.1 Network size and usage'!Z44/'Historical population and GDP'!$M41=0,NA(),'4.1 Network size and usage'!Z44/'Historical population and GDP'!$M41)</f>
        <v>#N/A</v>
      </c>
      <c r="AA44" s="54" t="e">
        <f>IF('4.1 Network size and usage'!AA44/'Historical population and GDP'!$M41=0,NA(),'4.1 Network size and usage'!AA44/'Historical population and GDP'!$M41)</f>
        <v>#N/A</v>
      </c>
      <c r="AB44" s="54" t="e">
        <f>IF('4.1 Network size and usage'!AB44/'Historical population and GDP'!$M41=0,NA(),'4.1 Network size and usage'!AB44/'Historical population and GDP'!$M41)</f>
        <v>#N/A</v>
      </c>
      <c r="AC44" s="54">
        <f>IF('4.1 Network size and usage'!AC44/'Historical population and GDP'!$M41=0,NA(),'4.1 Network size and usage'!AC44/'Historical population and GDP'!$M41)</f>
        <v>0.22130375607360939</v>
      </c>
      <c r="AD44" s="54" t="e">
        <f>IF('4.1 Network size and usage'!AD44/'Historical population and GDP'!$M41=0,NA(),'4.1 Network size and usage'!AD44/'Historical population and GDP'!$M41)</f>
        <v>#N/A</v>
      </c>
      <c r="AE44" s="54" t="e">
        <f>IF('4.1 Network size and usage'!AE44/'Historical population and GDP'!$M41=0,NA(),'4.1 Network size and usage'!AE44/'Historical population and GDP'!$M41)</f>
        <v>#N/A</v>
      </c>
      <c r="AF44" s="54" t="e">
        <f>IF('4.1 Network size and usage'!AF44/'Historical population and GDP'!$M41=0,NA(),'4.1 Network size and usage'!AF44/'Historical population and GDP'!$M41)</f>
        <v>#N/A</v>
      </c>
      <c r="AG44" s="54" t="e">
        <f>IF('4.1 Network size and usage'!AG44/'Historical population and GDP'!$M41=0,NA(),'4.1 Network size and usage'!AG44/'Historical population and GDP'!$M41)</f>
        <v>#N/A</v>
      </c>
      <c r="AH44" s="54" t="e">
        <f>IF('4.1 Network size and usage'!AH44/'Historical population and GDP'!$M41=0,NA(),'4.1 Network size and usage'!AH44/'Historical population and GDP'!$M41)</f>
        <v>#N/A</v>
      </c>
      <c r="AI44" s="54" t="e">
        <f>IF('4.1 Network size and usage'!AI44/'Historical population and GDP'!$M41=0,NA(),'4.1 Network size and usage'!AI44/'Historical population and GDP'!$M41)</f>
        <v>#N/A</v>
      </c>
      <c r="AJ44" s="54" t="e">
        <f>IF('4.1 Network size and usage'!AJ44/'Historical population and GDP'!$M41=0,NA(),'4.1 Network size and usage'!AJ44/'Historical population and GDP'!$M41)</f>
        <v>#N/A</v>
      </c>
      <c r="AK44" s="54">
        <f>IF('4.1 Network size and usage'!AK44/'Historical population and GDP'!$M41=0,NA(),'4.1 Network size and usage'!AK44/'Historical population and GDP'!$M41)</f>
        <v>16.26805328213015</v>
      </c>
      <c r="AL44" s="54">
        <f>IF('4.1 Network size and usage'!AL44/'Historical population and GDP'!$M41=0,NA(),'4.1 Network size and usage'!AL44/'Historical population and GDP'!$M41)</f>
        <v>0.69488974459709729</v>
      </c>
      <c r="AM44" s="54">
        <f>IF('4.1 Network size and usage'!AM44/'Historical population and GDP'!$M41=0,NA(),'4.1 Network size and usage'!AM44/'Historical population and GDP'!$M41)</f>
        <v>0.13484748540258357</v>
      </c>
      <c r="AN44" s="54" t="e">
        <f>IF('4.1 Network size and usage'!AN44/'Historical population and GDP'!$M41=0,NA(),'4.1 Network size and usage'!AN44/'Historical population and GDP'!$M41)</f>
        <v>#N/A</v>
      </c>
      <c r="AO44" s="54">
        <f>IF('4.1 Network size and usage'!AO44/'Historical population and GDP'!$M41=0,NA(),'4.1 Network size and usage'!AO44/'Historical population and GDP'!$M41)</f>
        <v>0.21614067667756451</v>
      </c>
      <c r="AP44" s="54">
        <f>IF('4.1 Network size and usage'!AP44/'Historical population and GDP'!$M41=0,NA(),'4.1 Network size and usage'!AP44/'Historical population and GDP'!$M41)</f>
        <v>1.6299132995357325E-2</v>
      </c>
      <c r="AQ44" s="54">
        <f>IF('4.1 Network size and usage'!AQ44/'Historical population and GDP'!$M41=0,NA(),'4.1 Network size and usage'!AQ44/'Historical population and GDP'!$M41)</f>
        <v>0.23243980967292183</v>
      </c>
      <c r="AR44" s="54" t="e">
        <f>IF('4.1 Network size and usage'!AR44/'Historical population and GDP'!$M41=0,NA(),'4.1 Network size and usage'!AR44/'Historical population and GDP'!$M41)</f>
        <v>#N/A</v>
      </c>
      <c r="AS44" s="54" t="e">
        <f>IF('4.1 Network size and usage'!AS44/'Historical population and GDP'!$M41=0,NA(),'4.1 Network size and usage'!AS44/'Historical population and GDP'!$M41)</f>
        <v>#N/A</v>
      </c>
      <c r="AT44" s="54">
        <f>IF('4.1 Network size and usage'!AT44/'Historical population and GDP'!$M41=0,NA(),'4.1 Network size and usage'!AT44/'Historical population and GDP'!$M41)</f>
        <v>8.4330296802066149E-2</v>
      </c>
      <c r="AU44" s="54" t="e">
        <f>IF('4.1 Network size and usage'!AU44/'Historical population and GDP'!$M41=0,NA(),'4.1 Network size and usage'!AU44/'Historical population and GDP'!$M41)</f>
        <v>#N/A</v>
      </c>
      <c r="AV44" s="54" t="e">
        <f>IF('4.1 Network size and usage'!AV44/'Historical population and GDP'!$M41=0,NA(),'4.1 Network size and usage'!AV44/'Historical population and GDP'!$M41)</f>
        <v>#N/A</v>
      </c>
      <c r="AX44" s="3"/>
      <c r="AY44" s="3"/>
      <c r="AZ44" s="12"/>
    </row>
    <row r="45" spans="1:52">
      <c r="A45" s="4">
        <f t="shared" si="0"/>
        <v>1907</v>
      </c>
      <c r="B45" s="54" t="e">
        <f>IF('4.1 Network size and usage'!B45/'Historical population and GDP'!$M42=0,NA(),'4.1 Network size and usage'!B45/'Historical population and GDP'!$M42)</f>
        <v>#N/A</v>
      </c>
      <c r="C45" s="54" t="e">
        <f>IF('4.1 Network size and usage'!C45/'Historical population and GDP'!$M42=0,NA(),'4.1 Network size and usage'!C45/'Historical population and GDP'!$M42)</f>
        <v>#N/A</v>
      </c>
      <c r="D45" s="54" t="e">
        <f>IF('4.1 Network size and usage'!D45/'Historical population and GDP'!$M42=0,NA(),'4.1 Network size and usage'!D45/'Historical population and GDP'!$M42)</f>
        <v>#N/A</v>
      </c>
      <c r="E45" s="54" t="e">
        <f>IF('4.1 Network size and usage'!E45/'Historical population and GDP'!$M42=0,NA(),'4.1 Network size and usage'!E45/'Historical population and GDP'!$M42)</f>
        <v>#N/A</v>
      </c>
      <c r="F45" s="54" t="e">
        <f>IF('4.1 Network size and usage'!F45/'Historical population and GDP'!$M42=0,NA(),'4.1 Network size and usage'!F45/'Historical population and GDP'!$M42)</f>
        <v>#N/A</v>
      </c>
      <c r="G45" s="54" t="e">
        <f>IF('4.1 Network size and usage'!G45/'Historical population and GDP'!$M42=0,NA(),'4.1 Network size and usage'!G45/'Historical population and GDP'!$M42)</f>
        <v>#N/A</v>
      </c>
      <c r="H45" s="54" t="e">
        <f>IF('4.1 Network size and usage'!H45/'Historical population and GDP'!$M42=0,NA(),'4.1 Network size and usage'!H45/'Historical population and GDP'!$M42)</f>
        <v>#N/A</v>
      </c>
      <c r="I45" s="54" t="e">
        <f>IF('4.1 Network size and usage'!I45/'Historical population and GDP'!$M42=0,NA(),'4.1 Network size and usage'!I45/'Historical population and GDP'!$M42)</f>
        <v>#N/A</v>
      </c>
      <c r="J45" s="54" t="e">
        <f>IF('4.1 Network size and usage'!J45/'Historical population and GDP'!$M42=0,NA(),'4.1 Network size and usage'!J45/'Historical population and GDP'!$M42)</f>
        <v>#N/A</v>
      </c>
      <c r="K45" s="54" t="e">
        <f>IF('4.1 Network size and usage'!K45/'Historical population and GDP'!$M42=0,NA(),'4.1 Network size and usage'!K45/'Historical population and GDP'!$M42)</f>
        <v>#N/A</v>
      </c>
      <c r="L45" s="54">
        <f>IF('4.1 Network size and usage'!L45/'Historical population and GDP'!$M42=0,NA(),'4.1 Network size and usage'!L45/'Historical population and GDP'!$M42)</f>
        <v>0.37733272536116819</v>
      </c>
      <c r="M45" s="54">
        <f>IF('4.1 Network size and usage'!M45/'Historical population and GDP'!$M42=0,NA(),'4.1 Network size and usage'!M45/'Historical population and GDP'!$M42)</f>
        <v>1.621599902013175E-4</v>
      </c>
      <c r="N45" s="54" t="e">
        <f>IF('4.1 Network size and usage'!N45/'Historical population and GDP'!$M42=0,NA(),'4.1 Network size and usage'!N45/'Historical population and GDP'!$M42)</f>
        <v>#N/A</v>
      </c>
      <c r="O45" s="54" t="e">
        <f>IF('4.1 Network size and usage'!O45/'Historical population and GDP'!$M42=0,NA(),'4.1 Network size and usage'!O45/'Historical population and GDP'!$M42)</f>
        <v>#N/A</v>
      </c>
      <c r="P45" s="54" t="e">
        <f>IF('4.1 Network size and usage'!P45/'Historical population and GDP'!$M42=0,NA(),'4.1 Network size and usage'!P45/'Historical population and GDP'!$M42)</f>
        <v>#N/A</v>
      </c>
      <c r="Q45" s="54" t="e">
        <f>IF('4.1 Network size and usage'!Q45/'Historical population and GDP'!$M42=0,NA(),'4.1 Network size and usage'!Q45/'Historical population and GDP'!$M42)</f>
        <v>#N/A</v>
      </c>
      <c r="R45" s="54" t="e">
        <f>IF('4.1 Network size and usage'!R45/'Historical population and GDP'!$M42=0,NA(),'4.1 Network size and usage'!R45/'Historical population and GDP'!$M42)</f>
        <v>#N/A</v>
      </c>
      <c r="S45" s="54" t="e">
        <f>IF('4.1 Network size and usage'!S45/'Historical population and GDP'!$M42=0,NA(),'4.1 Network size and usage'!S45/'Historical population and GDP'!$M42)</f>
        <v>#N/A</v>
      </c>
      <c r="T45" s="54">
        <f>IF('4.1 Network size and usage'!T45/'Historical population and GDP'!$M42=0,NA(),'4.1 Network size and usage'!T45/'Historical population and GDP'!$M42)</f>
        <v>1.3743937714233274</v>
      </c>
      <c r="U45" s="54">
        <f>IF('4.1 Network size and usage'!U45/'Historical population and GDP'!$M42=0,NA(),'4.1 Network size and usage'!U45/'Historical population and GDP'!$M42)</f>
        <v>1.66004135851384</v>
      </c>
      <c r="V45" s="54" t="e">
        <f>IF('4.1 Network size and usage'!V45/'Historical population and GDP'!$M42=0,NA(),'4.1 Network size and usage'!V45/'Historical population and GDP'!$M42)</f>
        <v>#N/A</v>
      </c>
      <c r="W45" s="54" t="e">
        <f>IF('4.1 Network size and usage'!W45/'Historical population and GDP'!$M42=0,NA(),'4.1 Network size and usage'!W45/'Historical population and GDP'!$M42)</f>
        <v>#N/A</v>
      </c>
      <c r="X45" s="54" t="e">
        <f>IF('4.1 Network size and usage'!X45/'Historical population and GDP'!$M42=0,NA(),'4.1 Network size and usage'!X45/'Historical population and GDP'!$M42)</f>
        <v>#N/A</v>
      </c>
      <c r="Y45" s="54" t="e">
        <f>IF('4.1 Network size and usage'!Y45/'Historical population and GDP'!$M42=0,NA(),'4.1 Network size and usage'!Y45/'Historical population and GDP'!$M42)</f>
        <v>#N/A</v>
      </c>
      <c r="Z45" s="54" t="e">
        <f>IF('4.1 Network size and usage'!Z45/'Historical population and GDP'!$M42=0,NA(),'4.1 Network size and usage'!Z45/'Historical population and GDP'!$M42)</f>
        <v>#N/A</v>
      </c>
      <c r="AA45" s="54" t="e">
        <f>IF('4.1 Network size and usage'!AA45/'Historical population and GDP'!$M42=0,NA(),'4.1 Network size and usage'!AA45/'Historical population and GDP'!$M42)</f>
        <v>#N/A</v>
      </c>
      <c r="AB45" s="54" t="e">
        <f>IF('4.1 Network size and usage'!AB45/'Historical population and GDP'!$M42=0,NA(),'4.1 Network size and usage'!AB45/'Historical population and GDP'!$M42)</f>
        <v>#N/A</v>
      </c>
      <c r="AC45" s="54">
        <f>IF('4.1 Network size and usage'!AC45/'Historical population and GDP'!$M42=0,NA(),'4.1 Network size and usage'!AC45/'Historical population and GDP'!$M42)</f>
        <v>0.22234996303486532</v>
      </c>
      <c r="AD45" s="54" t="e">
        <f>IF('4.1 Network size and usage'!AD45/'Historical population and GDP'!$M42=0,NA(),'4.1 Network size and usage'!AD45/'Historical population and GDP'!$M42)</f>
        <v>#N/A</v>
      </c>
      <c r="AE45" s="54" t="e">
        <f>IF('4.1 Network size and usage'!AE45/'Historical population and GDP'!$M42=0,NA(),'4.1 Network size and usage'!AE45/'Historical population and GDP'!$M42)</f>
        <v>#N/A</v>
      </c>
      <c r="AF45" s="54" t="e">
        <f>IF('4.1 Network size and usage'!AF45/'Historical population and GDP'!$M42=0,NA(),'4.1 Network size and usage'!AF45/'Historical population and GDP'!$M42)</f>
        <v>#N/A</v>
      </c>
      <c r="AG45" s="54" t="e">
        <f>IF('4.1 Network size and usage'!AG45/'Historical population and GDP'!$M42=0,NA(),'4.1 Network size and usage'!AG45/'Historical population and GDP'!$M42)</f>
        <v>#N/A</v>
      </c>
      <c r="AH45" s="54" t="e">
        <f>IF('4.1 Network size and usage'!AH45/'Historical population and GDP'!$M42=0,NA(),'4.1 Network size and usage'!AH45/'Historical population and GDP'!$M42)</f>
        <v>#N/A</v>
      </c>
      <c r="AI45" s="54" t="e">
        <f>IF('4.1 Network size and usage'!AI45/'Historical population and GDP'!$M42=0,NA(),'4.1 Network size and usage'!AI45/'Historical population and GDP'!$M42)</f>
        <v>#N/A</v>
      </c>
      <c r="AJ45" s="54" t="e">
        <f>IF('4.1 Network size and usage'!AJ45/'Historical population and GDP'!$M42=0,NA(),'4.1 Network size and usage'!AJ45/'Historical population and GDP'!$M42)</f>
        <v>#N/A</v>
      </c>
      <c r="AK45" s="54">
        <f>IF('4.1 Network size and usage'!AK45/'Historical population and GDP'!$M42=0,NA(),'4.1 Network size and usage'!AK45/'Historical population and GDP'!$M42)</f>
        <v>15.58910757565936</v>
      </c>
      <c r="AL45" s="54">
        <f>IF('4.1 Network size and usage'!AL45/'Historical population and GDP'!$M42=0,NA(),'4.1 Network size and usage'!AL45/'Historical population and GDP'!$M42)</f>
        <v>0.63414094991668146</v>
      </c>
      <c r="AM45" s="54">
        <f>IF('4.1 Network size and usage'!AM45/'Historical population and GDP'!$M42=0,NA(),'4.1 Network size and usage'!AM45/'Historical population and GDP'!$M42)</f>
        <v>0.12638940412749744</v>
      </c>
      <c r="AN45" s="54" t="e">
        <f>IF('4.1 Network size and usage'!AN45/'Historical population and GDP'!$M42=0,NA(),'4.1 Network size and usage'!AN45/'Historical population and GDP'!$M42)</f>
        <v>#N/A</v>
      </c>
      <c r="AO45" s="54">
        <f>IF('4.1 Network size and usage'!AO45/'Historical population and GDP'!$M42=0,NA(),'4.1 Network size and usage'!AO45/'Historical population and GDP'!$M42)</f>
        <v>0.21443273998385981</v>
      </c>
      <c r="AP45" s="54">
        <f>IF('4.1 Network size and usage'!AP45/'Historical population and GDP'!$M42=0,NA(),'4.1 Network size and usage'!AP45/'Historical population and GDP'!$M42)</f>
        <v>1.5166728495299693E-2</v>
      </c>
      <c r="AQ45" s="54">
        <f>IF('4.1 Network size and usage'!AQ45/'Historical population and GDP'!$M42=0,NA(),'4.1 Network size and usage'!AQ45/'Historical population and GDP'!$M42)</f>
        <v>0.22959946847915949</v>
      </c>
      <c r="AR45" s="54" t="e">
        <f>IF('4.1 Network size and usage'!AR45/'Historical population and GDP'!$M42=0,NA(),'4.1 Network size and usage'!AR45/'Historical population and GDP'!$M42)</f>
        <v>#N/A</v>
      </c>
      <c r="AS45" s="54" t="e">
        <f>IF('4.1 Network size and usage'!AS45/'Historical population and GDP'!$M42=0,NA(),'4.1 Network size and usage'!AS45/'Historical population and GDP'!$M42)</f>
        <v>#N/A</v>
      </c>
      <c r="AT45" s="54">
        <f>IF('4.1 Network size and usage'!AT45/'Historical population and GDP'!$M42=0,NA(),'4.1 Network size and usage'!AT45/'Historical population and GDP'!$M42)</f>
        <v>7.5452089558377719E-2</v>
      </c>
      <c r="AU45" s="54" t="e">
        <f>IF('4.1 Network size and usage'!AU45/'Historical population and GDP'!$M42=0,NA(),'4.1 Network size and usage'!AU45/'Historical population and GDP'!$M42)</f>
        <v>#N/A</v>
      </c>
      <c r="AV45" s="54" t="e">
        <f>IF('4.1 Network size and usage'!AV45/'Historical population and GDP'!$M42=0,NA(),'4.1 Network size and usage'!AV45/'Historical population and GDP'!$M42)</f>
        <v>#N/A</v>
      </c>
      <c r="AX45" s="3"/>
      <c r="AY45" s="3"/>
      <c r="AZ45" s="12"/>
    </row>
    <row r="46" spans="1:52">
      <c r="A46" s="4">
        <f t="shared" si="0"/>
        <v>1908</v>
      </c>
      <c r="B46" s="54" t="e">
        <f>IF('4.1 Network size and usage'!B46/'Historical population and GDP'!$M43=0,NA(),'4.1 Network size and usage'!B46/'Historical population and GDP'!$M43)</f>
        <v>#N/A</v>
      </c>
      <c r="C46" s="54" t="e">
        <f>IF('4.1 Network size and usage'!C46/'Historical population and GDP'!$M43=0,NA(),'4.1 Network size and usage'!C46/'Historical population and GDP'!$M43)</f>
        <v>#N/A</v>
      </c>
      <c r="D46" s="54" t="e">
        <f>IF('4.1 Network size and usage'!D46/'Historical population and GDP'!$M43=0,NA(),'4.1 Network size and usage'!D46/'Historical population and GDP'!$M43)</f>
        <v>#N/A</v>
      </c>
      <c r="E46" s="54" t="e">
        <f>IF('4.1 Network size and usage'!E46/'Historical population and GDP'!$M43=0,NA(),'4.1 Network size and usage'!E46/'Historical population and GDP'!$M43)</f>
        <v>#N/A</v>
      </c>
      <c r="F46" s="54" t="e">
        <f>IF('4.1 Network size and usage'!F46/'Historical population and GDP'!$M43=0,NA(),'4.1 Network size and usage'!F46/'Historical population and GDP'!$M43)</f>
        <v>#N/A</v>
      </c>
      <c r="G46" s="54" t="e">
        <f>IF('4.1 Network size and usage'!G46/'Historical population and GDP'!$M43=0,NA(),'4.1 Network size and usage'!G46/'Historical population and GDP'!$M43)</f>
        <v>#N/A</v>
      </c>
      <c r="H46" s="54" t="e">
        <f>IF('4.1 Network size and usage'!H46/'Historical population and GDP'!$M43=0,NA(),'4.1 Network size and usage'!H46/'Historical population and GDP'!$M43)</f>
        <v>#N/A</v>
      </c>
      <c r="I46" s="54" t="e">
        <f>IF('4.1 Network size and usage'!I46/'Historical population and GDP'!$M43=0,NA(),'4.1 Network size and usage'!I46/'Historical population and GDP'!$M43)</f>
        <v>#N/A</v>
      </c>
      <c r="J46" s="54" t="e">
        <f>IF('4.1 Network size and usage'!J46/'Historical population and GDP'!$M43=0,NA(),'4.1 Network size and usage'!J46/'Historical population and GDP'!$M43)</f>
        <v>#N/A</v>
      </c>
      <c r="K46" s="54" t="e">
        <f>IF('4.1 Network size and usage'!K46/'Historical population and GDP'!$M43=0,NA(),'4.1 Network size and usage'!K46/'Historical population and GDP'!$M43)</f>
        <v>#N/A</v>
      </c>
      <c r="L46" s="54">
        <f>IF('4.1 Network size and usage'!L46/'Historical population and GDP'!$M43=0,NA(),'4.1 Network size and usage'!L46/'Historical population and GDP'!$M43)</f>
        <v>0.40844163314641391</v>
      </c>
      <c r="M46" s="54">
        <f>IF('4.1 Network size and usage'!M46/'Historical population and GDP'!$M43=0,NA(),'4.1 Network size and usage'!M46/'Historical population and GDP'!$M43)</f>
        <v>1.7439395395910923E-4</v>
      </c>
      <c r="N46" s="54" t="e">
        <f>IF('4.1 Network size and usage'!N46/'Historical population and GDP'!$M43=0,NA(),'4.1 Network size and usage'!N46/'Historical population and GDP'!$M43)</f>
        <v>#N/A</v>
      </c>
      <c r="O46" s="54" t="e">
        <f>IF('4.1 Network size and usage'!O46/'Historical population and GDP'!$M43=0,NA(),'4.1 Network size and usage'!O46/'Historical population and GDP'!$M43)</f>
        <v>#N/A</v>
      </c>
      <c r="P46" s="54" t="e">
        <f>IF('4.1 Network size and usage'!P46/'Historical population and GDP'!$M43=0,NA(),'4.1 Network size and usage'!P46/'Historical population and GDP'!$M43)</f>
        <v>#N/A</v>
      </c>
      <c r="Q46" s="54" t="e">
        <f>IF('4.1 Network size and usage'!Q46/'Historical population and GDP'!$M43=0,NA(),'4.1 Network size and usage'!Q46/'Historical population and GDP'!$M43)</f>
        <v>#N/A</v>
      </c>
      <c r="R46" s="54" t="e">
        <f>IF('4.1 Network size and usage'!R46/'Historical population and GDP'!$M43=0,NA(),'4.1 Network size and usage'!R46/'Historical population and GDP'!$M43)</f>
        <v>#N/A</v>
      </c>
      <c r="S46" s="54" t="e">
        <f>IF('4.1 Network size and usage'!S46/'Historical population and GDP'!$M43=0,NA(),'4.1 Network size and usage'!S46/'Historical population and GDP'!$M43)</f>
        <v>#N/A</v>
      </c>
      <c r="T46" s="54">
        <f>IF('4.1 Network size and usage'!T46/'Historical population and GDP'!$M43=0,NA(),'4.1 Network size and usage'!T46/'Historical population and GDP'!$M43)</f>
        <v>1.5941440621106597</v>
      </c>
      <c r="U46" s="54">
        <f>IF('4.1 Network size and usage'!U46/'Historical population and GDP'!$M43=0,NA(),'4.1 Network size and usage'!U46/'Historical population and GDP'!$M43)</f>
        <v>2.460083182290234</v>
      </c>
      <c r="V46" s="54" t="e">
        <f>IF('4.1 Network size and usage'!V46/'Historical population and GDP'!$M43=0,NA(),'4.1 Network size and usage'!V46/'Historical population and GDP'!$M43)</f>
        <v>#N/A</v>
      </c>
      <c r="W46" s="54" t="e">
        <f>IF('4.1 Network size and usage'!W46/'Historical population and GDP'!$M43=0,NA(),'4.1 Network size and usage'!W46/'Historical population and GDP'!$M43)</f>
        <v>#N/A</v>
      </c>
      <c r="X46" s="54" t="e">
        <f>IF('4.1 Network size and usage'!X46/'Historical population and GDP'!$M43=0,NA(),'4.1 Network size and usage'!X46/'Historical population and GDP'!$M43)</f>
        <v>#N/A</v>
      </c>
      <c r="Y46" s="54" t="e">
        <f>IF('4.1 Network size and usage'!Y46/'Historical population and GDP'!$M43=0,NA(),'4.1 Network size and usage'!Y46/'Historical population and GDP'!$M43)</f>
        <v>#N/A</v>
      </c>
      <c r="Z46" s="54" t="e">
        <f>IF('4.1 Network size and usage'!Z46/'Historical population and GDP'!$M43=0,NA(),'4.1 Network size and usage'!Z46/'Historical population and GDP'!$M43)</f>
        <v>#N/A</v>
      </c>
      <c r="AA46" s="54" t="e">
        <f>IF('4.1 Network size and usage'!AA46/'Historical population and GDP'!$M43=0,NA(),'4.1 Network size and usage'!AA46/'Historical population and GDP'!$M43)</f>
        <v>#N/A</v>
      </c>
      <c r="AB46" s="54" t="e">
        <f>IF('4.1 Network size and usage'!AB46/'Historical population and GDP'!$M43=0,NA(),'4.1 Network size and usage'!AB46/'Historical population and GDP'!$M43)</f>
        <v>#N/A</v>
      </c>
      <c r="AC46" s="54">
        <f>IF('4.1 Network size and usage'!AC46/'Historical population and GDP'!$M43=0,NA(),'4.1 Network size and usage'!AC46/'Historical population and GDP'!$M43)</f>
        <v>0.25738495910788528</v>
      </c>
      <c r="AD46" s="54" t="e">
        <f>IF('4.1 Network size and usage'!AD46/'Historical population and GDP'!$M43=0,NA(),'4.1 Network size and usage'!AD46/'Historical population and GDP'!$M43)</f>
        <v>#N/A</v>
      </c>
      <c r="AE46" s="54" t="e">
        <f>IF('4.1 Network size and usage'!AE46/'Historical population and GDP'!$M43=0,NA(),'4.1 Network size and usage'!AE46/'Historical population and GDP'!$M43)</f>
        <v>#N/A</v>
      </c>
      <c r="AF46" s="54" t="e">
        <f>IF('4.1 Network size and usage'!AF46/'Historical population and GDP'!$M43=0,NA(),'4.1 Network size and usage'!AF46/'Historical population and GDP'!$M43)</f>
        <v>#N/A</v>
      </c>
      <c r="AG46" s="54" t="e">
        <f>IF('4.1 Network size and usage'!AG46/'Historical population and GDP'!$M43=0,NA(),'4.1 Network size and usage'!AG46/'Historical population and GDP'!$M43)</f>
        <v>#N/A</v>
      </c>
      <c r="AH46" s="54" t="e">
        <f>IF('4.1 Network size and usage'!AH46/'Historical population and GDP'!$M43=0,NA(),'4.1 Network size and usage'!AH46/'Historical population and GDP'!$M43)</f>
        <v>#N/A</v>
      </c>
      <c r="AI46" s="54" t="e">
        <f>IF('4.1 Network size and usage'!AI46/'Historical population and GDP'!$M43=0,NA(),'4.1 Network size and usage'!AI46/'Historical population and GDP'!$M43)</f>
        <v>#N/A</v>
      </c>
      <c r="AJ46" s="54" t="e">
        <f>IF('4.1 Network size and usage'!AJ46/'Historical population and GDP'!$M43=0,NA(),'4.1 Network size and usage'!AJ46/'Historical population and GDP'!$M43)</f>
        <v>#N/A</v>
      </c>
      <c r="AK46" s="54">
        <f>IF('4.1 Network size and usage'!AK46/'Historical population and GDP'!$M43=0,NA(),'4.1 Network size and usage'!AK46/'Historical population and GDP'!$M43)</f>
        <v>17.222839138965227</v>
      </c>
      <c r="AL46" s="54">
        <f>IF('4.1 Network size and usage'!AL46/'Historical population and GDP'!$M43=0,NA(),'4.1 Network size and usage'!AL46/'Historical population and GDP'!$M43)</f>
        <v>0.73532697763464394</v>
      </c>
      <c r="AM46" s="54">
        <f>IF('4.1 Network size and usage'!AM46/'Historical population and GDP'!$M43=0,NA(),'4.1 Network size and usage'!AM46/'Historical population and GDP'!$M43)</f>
        <v>0.16762336515834378</v>
      </c>
      <c r="AN46" s="54" t="e">
        <f>IF('4.1 Network size and usage'!AN46/'Historical population and GDP'!$M43=0,NA(),'4.1 Network size and usage'!AN46/'Historical population and GDP'!$M43)</f>
        <v>#N/A</v>
      </c>
      <c r="AO46" s="54">
        <f>IF('4.1 Network size and usage'!AO46/'Historical population and GDP'!$M43=0,NA(),'4.1 Network size and usage'!AO46/'Historical population and GDP'!$M43)</f>
        <v>0.23399565234160474</v>
      </c>
      <c r="AP46" s="54">
        <f>IF('4.1 Network size and usage'!AP46/'Historical population and GDP'!$M43=0,NA(),'4.1 Network size and usage'!AP46/'Historical population and GDP'!$M43)</f>
        <v>1.6516133286715636E-2</v>
      </c>
      <c r="AQ46" s="54">
        <f>IF('4.1 Network size and usage'!AQ46/'Historical population and GDP'!$M43=0,NA(),'4.1 Network size and usage'!AQ46/'Historical population and GDP'!$M43)</f>
        <v>0.25051178562832038</v>
      </c>
      <c r="AR46" s="54" t="e">
        <f>IF('4.1 Network size and usage'!AR46/'Historical population and GDP'!$M43=0,NA(),'4.1 Network size and usage'!AR46/'Historical population and GDP'!$M43)</f>
        <v>#N/A</v>
      </c>
      <c r="AS46" s="54" t="e">
        <f>IF('4.1 Network size and usage'!AS46/'Historical population and GDP'!$M43=0,NA(),'4.1 Network size and usage'!AS46/'Historical population and GDP'!$M43)</f>
        <v>#N/A</v>
      </c>
      <c r="AT46" s="54">
        <f>IF('4.1 Network size and usage'!AT46/'Historical population and GDP'!$M43=0,NA(),'4.1 Network size and usage'!AT46/'Historical population and GDP'!$M43)</f>
        <v>8.3606513221572934E-2</v>
      </c>
      <c r="AU46" s="54" t="e">
        <f>IF('4.1 Network size and usage'!AU46/'Historical population and GDP'!$M43=0,NA(),'4.1 Network size and usage'!AU46/'Historical population and GDP'!$M43)</f>
        <v>#N/A</v>
      </c>
      <c r="AV46" s="54" t="e">
        <f>IF('4.1 Network size and usage'!AV46/'Historical population and GDP'!$M43=0,NA(),'4.1 Network size and usage'!AV46/'Historical population and GDP'!$M43)</f>
        <v>#N/A</v>
      </c>
      <c r="AX46" s="3"/>
      <c r="AY46" s="3"/>
      <c r="AZ46" s="12"/>
    </row>
    <row r="47" spans="1:52">
      <c r="A47" s="4">
        <f t="shared" si="0"/>
        <v>1909</v>
      </c>
      <c r="B47" s="54" t="e">
        <f>IF('4.1 Network size and usage'!B47/'Historical population and GDP'!$M44=0,NA(),'4.1 Network size and usage'!B47/'Historical population and GDP'!$M44)</f>
        <v>#N/A</v>
      </c>
      <c r="C47" s="54" t="e">
        <f>IF('4.1 Network size and usage'!C47/'Historical population and GDP'!$M44=0,NA(),'4.1 Network size and usage'!C47/'Historical population and GDP'!$M44)</f>
        <v>#N/A</v>
      </c>
      <c r="D47" s="54" t="e">
        <f>IF('4.1 Network size and usage'!D47/'Historical population and GDP'!$M44=0,NA(),'4.1 Network size and usage'!D47/'Historical population and GDP'!$M44)</f>
        <v>#N/A</v>
      </c>
      <c r="E47" s="54" t="e">
        <f>IF('4.1 Network size and usage'!E47/'Historical population and GDP'!$M44=0,NA(),'4.1 Network size and usage'!E47/'Historical population and GDP'!$M44)</f>
        <v>#N/A</v>
      </c>
      <c r="F47" s="54" t="e">
        <f>IF('4.1 Network size and usage'!F47/'Historical population and GDP'!$M44=0,NA(),'4.1 Network size and usage'!F47/'Historical population and GDP'!$M44)</f>
        <v>#N/A</v>
      </c>
      <c r="G47" s="54" t="e">
        <f>IF('4.1 Network size and usage'!G47/'Historical population and GDP'!$M44=0,NA(),'4.1 Network size and usage'!G47/'Historical population and GDP'!$M44)</f>
        <v>#N/A</v>
      </c>
      <c r="H47" s="54" t="e">
        <f>IF('4.1 Network size and usage'!H47/'Historical population and GDP'!$M44=0,NA(),'4.1 Network size and usage'!H47/'Historical population and GDP'!$M44)</f>
        <v>#N/A</v>
      </c>
      <c r="I47" s="54" t="e">
        <f>IF('4.1 Network size and usage'!I47/'Historical population and GDP'!$M44=0,NA(),'4.1 Network size and usage'!I47/'Historical population and GDP'!$M44)</f>
        <v>#N/A</v>
      </c>
      <c r="J47" s="54" t="e">
        <f>IF('4.1 Network size and usage'!J47/'Historical population and GDP'!$M44=0,NA(),'4.1 Network size and usage'!J47/'Historical population and GDP'!$M44)</f>
        <v>#N/A</v>
      </c>
      <c r="K47" s="54" t="e">
        <f>IF('4.1 Network size and usage'!K47/'Historical population and GDP'!$M44=0,NA(),'4.1 Network size and usage'!K47/'Historical population and GDP'!$M44)</f>
        <v>#N/A</v>
      </c>
      <c r="L47" s="54">
        <f>IF('4.1 Network size and usage'!L47/'Historical population and GDP'!$M44=0,NA(),'4.1 Network size and usage'!L47/'Historical population and GDP'!$M44)</f>
        <v>0.43632657246247808</v>
      </c>
      <c r="M47" s="54">
        <f>IF('4.1 Network size and usage'!M47/'Historical population and GDP'!$M44=0,NA(),'4.1 Network size and usage'!M47/'Historical population and GDP'!$M44)</f>
        <v>1.7185176804133793E-4</v>
      </c>
      <c r="N47" s="54" t="e">
        <f>IF('4.1 Network size and usage'!N47/'Historical population and GDP'!$M44=0,NA(),'4.1 Network size and usage'!N47/'Historical population and GDP'!$M44)</f>
        <v>#N/A</v>
      </c>
      <c r="O47" s="54" t="e">
        <f>IF('4.1 Network size and usage'!O47/'Historical population and GDP'!$M44=0,NA(),'4.1 Network size and usage'!O47/'Historical population and GDP'!$M44)</f>
        <v>#N/A</v>
      </c>
      <c r="P47" s="54" t="e">
        <f>IF('4.1 Network size and usage'!P47/'Historical population and GDP'!$M44=0,NA(),'4.1 Network size and usage'!P47/'Historical population and GDP'!$M44)</f>
        <v>#N/A</v>
      </c>
      <c r="Q47" s="54" t="e">
        <f>IF('4.1 Network size and usage'!Q47/'Historical population and GDP'!$M44=0,NA(),'4.1 Network size and usage'!Q47/'Historical population and GDP'!$M44)</f>
        <v>#N/A</v>
      </c>
      <c r="R47" s="54" t="e">
        <f>IF('4.1 Network size and usage'!R47/'Historical population and GDP'!$M44=0,NA(),'4.1 Network size and usage'!R47/'Historical population and GDP'!$M44)</f>
        <v>#N/A</v>
      </c>
      <c r="S47" s="54" t="e">
        <f>IF('4.1 Network size and usage'!S47/'Historical population and GDP'!$M44=0,NA(),'4.1 Network size and usage'!S47/'Historical population and GDP'!$M44)</f>
        <v>#N/A</v>
      </c>
      <c r="T47" s="54">
        <f>IF('4.1 Network size and usage'!T47/'Historical population and GDP'!$M44=0,NA(),'4.1 Network size and usage'!T47/'Historical population and GDP'!$M44)</f>
        <v>1.6925956972034382</v>
      </c>
      <c r="U47" s="54">
        <f>IF('4.1 Network size and usage'!U47/'Historical population and GDP'!$M44=0,NA(),'4.1 Network size and usage'!U47/'Historical population and GDP'!$M44)</f>
        <v>2.7125285246195414</v>
      </c>
      <c r="V47" s="54" t="e">
        <f>IF('4.1 Network size and usage'!V47/'Historical population and GDP'!$M44=0,NA(),'4.1 Network size and usage'!V47/'Historical population and GDP'!$M44)</f>
        <v>#N/A</v>
      </c>
      <c r="W47" s="54" t="e">
        <f>IF('4.1 Network size and usage'!W47/'Historical population and GDP'!$M44=0,NA(),'4.1 Network size and usage'!W47/'Historical population and GDP'!$M44)</f>
        <v>#N/A</v>
      </c>
      <c r="X47" s="54" t="e">
        <f>IF('4.1 Network size and usage'!X47/'Historical population and GDP'!$M44=0,NA(),'4.1 Network size and usage'!X47/'Historical population and GDP'!$M44)</f>
        <v>#N/A</v>
      </c>
      <c r="Y47" s="54" t="e">
        <f>IF('4.1 Network size and usage'!Y47/'Historical population and GDP'!$M44=0,NA(),'4.1 Network size and usage'!Y47/'Historical population and GDP'!$M44)</f>
        <v>#N/A</v>
      </c>
      <c r="Z47" s="54" t="e">
        <f>IF('4.1 Network size and usage'!Z47/'Historical population and GDP'!$M44=0,NA(),'4.1 Network size and usage'!Z47/'Historical population and GDP'!$M44)</f>
        <v>#N/A</v>
      </c>
      <c r="AA47" s="54" t="e">
        <f>IF('4.1 Network size and usage'!AA47/'Historical population and GDP'!$M44=0,NA(),'4.1 Network size and usage'!AA47/'Historical population and GDP'!$M44)</f>
        <v>#N/A</v>
      </c>
      <c r="AB47" s="54" t="e">
        <f>IF('4.1 Network size and usage'!AB47/'Historical population and GDP'!$M44=0,NA(),'4.1 Network size and usage'!AB47/'Historical population and GDP'!$M44)</f>
        <v>#N/A</v>
      </c>
      <c r="AC47" s="54">
        <f>IF('4.1 Network size and usage'!AC47/'Historical population and GDP'!$M44=0,NA(),'4.1 Network size and usage'!AC47/'Historical population and GDP'!$M44)</f>
        <v>0.25292536684672207</v>
      </c>
      <c r="AD47" s="54" t="e">
        <f>IF('4.1 Network size and usage'!AD47/'Historical population and GDP'!$M44=0,NA(),'4.1 Network size and usage'!AD47/'Historical population and GDP'!$M44)</f>
        <v>#N/A</v>
      </c>
      <c r="AE47" s="54" t="e">
        <f>IF('4.1 Network size and usage'!AE47/'Historical population and GDP'!$M44=0,NA(),'4.1 Network size and usage'!AE47/'Historical population and GDP'!$M44)</f>
        <v>#N/A</v>
      </c>
      <c r="AF47" s="54" t="e">
        <f>IF('4.1 Network size and usage'!AF47/'Historical population and GDP'!$M44=0,NA(),'4.1 Network size and usage'!AF47/'Historical population and GDP'!$M44)</f>
        <v>#N/A</v>
      </c>
      <c r="AG47" s="54" t="e">
        <f>IF('4.1 Network size and usage'!AG47/'Historical population and GDP'!$M44=0,NA(),'4.1 Network size and usage'!AG47/'Historical population and GDP'!$M44)</f>
        <v>#N/A</v>
      </c>
      <c r="AH47" s="54" t="e">
        <f>IF('4.1 Network size and usage'!AH47/'Historical population and GDP'!$M44=0,NA(),'4.1 Network size and usage'!AH47/'Historical population and GDP'!$M44)</f>
        <v>#N/A</v>
      </c>
      <c r="AI47" s="54" t="e">
        <f>IF('4.1 Network size and usage'!AI47/'Historical population and GDP'!$M44=0,NA(),'4.1 Network size and usage'!AI47/'Historical population and GDP'!$M44)</f>
        <v>#N/A</v>
      </c>
      <c r="AJ47" s="54" t="e">
        <f>IF('4.1 Network size and usage'!AJ47/'Historical population and GDP'!$M44=0,NA(),'4.1 Network size and usage'!AJ47/'Historical population and GDP'!$M44)</f>
        <v>#N/A</v>
      </c>
      <c r="AK47" s="54">
        <f>IF('4.1 Network size and usage'!AK47/'Historical population and GDP'!$M44=0,NA(),'4.1 Network size and usage'!AK47/'Historical population and GDP'!$M44)</f>
        <v>17.642706864225026</v>
      </c>
      <c r="AL47" s="54">
        <f>IF('4.1 Network size and usage'!AL47/'Historical population and GDP'!$M44=0,NA(),'4.1 Network size and usage'!AL47/'Historical population and GDP'!$M44)</f>
        <v>0.76757086749286996</v>
      </c>
      <c r="AM47" s="54">
        <f>IF('4.1 Network size and usage'!AM47/'Historical population and GDP'!$M44=0,NA(),'4.1 Network size and usage'!AM47/'Historical population and GDP'!$M44)</f>
        <v>0.1866108022378293</v>
      </c>
      <c r="AN47" s="54" t="e">
        <f>IF('4.1 Network size and usage'!AN47/'Historical population and GDP'!$M44=0,NA(),'4.1 Network size and usage'!AN47/'Historical population and GDP'!$M44)</f>
        <v>#N/A</v>
      </c>
      <c r="AO47" s="54">
        <f>IF('4.1 Network size and usage'!AO47/'Historical population and GDP'!$M44=0,NA(),'4.1 Network size and usage'!AO47/'Historical population and GDP'!$M44)</f>
        <v>0.23664999352045415</v>
      </c>
      <c r="AP47" s="54">
        <f>IF('4.1 Network size and usage'!AP47/'Historical population and GDP'!$M44=0,NA(),'4.1 Network size and usage'!AP47/'Historical population and GDP'!$M44)</f>
        <v>1.6477551876904754E-2</v>
      </c>
      <c r="AQ47" s="54">
        <f>IF('4.1 Network size and usage'!AQ47/'Historical population and GDP'!$M44=0,NA(),'4.1 Network size and usage'!AQ47/'Historical population and GDP'!$M44)</f>
        <v>0.25312754539735893</v>
      </c>
      <c r="AR47" s="54" t="e">
        <f>IF('4.1 Network size and usage'!AR47/'Historical population and GDP'!$M44=0,NA(),'4.1 Network size and usage'!AR47/'Historical population and GDP'!$M44)</f>
        <v>#N/A</v>
      </c>
      <c r="AS47" s="54" t="e">
        <f>IF('4.1 Network size and usage'!AS47/'Historical population and GDP'!$M44=0,NA(),'4.1 Network size and usage'!AS47/'Historical population and GDP'!$M44)</f>
        <v>#N/A</v>
      </c>
      <c r="AT47" s="54">
        <f>IF('4.1 Network size and usage'!AT47/'Historical population and GDP'!$M44=0,NA(),'4.1 Network size and usage'!AT47/'Historical population and GDP'!$M44)</f>
        <v>8.8655294454266675E-2</v>
      </c>
      <c r="AU47" s="54" t="e">
        <f>IF('4.1 Network size and usage'!AU47/'Historical population and GDP'!$M44=0,NA(),'4.1 Network size and usage'!AU47/'Historical population and GDP'!$M44)</f>
        <v>#N/A</v>
      </c>
      <c r="AV47" s="54" t="e">
        <f>IF('4.1 Network size and usage'!AV47/'Historical population and GDP'!$M44=0,NA(),'4.1 Network size and usage'!AV47/'Historical population and GDP'!$M44)</f>
        <v>#N/A</v>
      </c>
      <c r="AX47" s="3"/>
      <c r="AY47" s="3"/>
      <c r="AZ47" s="12"/>
    </row>
    <row r="48" spans="1:52">
      <c r="A48" s="4">
        <f t="shared" si="0"/>
        <v>1910</v>
      </c>
      <c r="B48" s="54" t="e">
        <f>IF('4.1 Network size and usage'!B48/'Historical population and GDP'!$M45=0,NA(),'4.1 Network size and usage'!B48/'Historical population and GDP'!$M45)</f>
        <v>#N/A</v>
      </c>
      <c r="C48" s="54" t="e">
        <f>IF('4.1 Network size and usage'!C48/'Historical population and GDP'!$M45=0,NA(),'4.1 Network size and usage'!C48/'Historical population and GDP'!$M45)</f>
        <v>#N/A</v>
      </c>
      <c r="D48" s="54" t="e">
        <f>IF('4.1 Network size and usage'!D48/'Historical population and GDP'!$M45=0,NA(),'4.1 Network size and usage'!D48/'Historical population and GDP'!$M45)</f>
        <v>#N/A</v>
      </c>
      <c r="E48" s="54" t="e">
        <f>IF('4.1 Network size and usage'!E48/'Historical population and GDP'!$M45=0,NA(),'4.1 Network size and usage'!E48/'Historical population and GDP'!$M45)</f>
        <v>#N/A</v>
      </c>
      <c r="F48" s="54" t="e">
        <f>IF('4.1 Network size and usage'!F48/'Historical population and GDP'!$M45=0,NA(),'4.1 Network size and usage'!F48/'Historical population and GDP'!$M45)</f>
        <v>#N/A</v>
      </c>
      <c r="G48" s="54" t="e">
        <f>IF('4.1 Network size and usage'!G48/'Historical population and GDP'!$M45=0,NA(),'4.1 Network size and usage'!G48/'Historical population and GDP'!$M45)</f>
        <v>#N/A</v>
      </c>
      <c r="H48" s="54" t="e">
        <f>IF('4.1 Network size and usage'!H48/'Historical population and GDP'!$M45=0,NA(),'4.1 Network size and usage'!H48/'Historical population and GDP'!$M45)</f>
        <v>#N/A</v>
      </c>
      <c r="I48" s="54" t="e">
        <f>IF('4.1 Network size and usage'!I48/'Historical population and GDP'!$M45=0,NA(),'4.1 Network size and usage'!I48/'Historical population and GDP'!$M45)</f>
        <v>#N/A</v>
      </c>
      <c r="J48" s="54" t="e">
        <f>IF('4.1 Network size and usage'!J48/'Historical population and GDP'!$M45=0,NA(),'4.1 Network size and usage'!J48/'Historical population and GDP'!$M45)</f>
        <v>#N/A</v>
      </c>
      <c r="K48" s="54" t="e">
        <f>IF('4.1 Network size and usage'!K48/'Historical population and GDP'!$M45=0,NA(),'4.1 Network size and usage'!K48/'Historical population and GDP'!$M45)</f>
        <v>#N/A</v>
      </c>
      <c r="L48" s="54">
        <f>IF('4.1 Network size and usage'!L48/'Historical population and GDP'!$M45=0,NA(),'4.1 Network size and usage'!L48/'Historical population and GDP'!$M45)</f>
        <v>0.3887514665687008</v>
      </c>
      <c r="M48" s="54">
        <f>IF('4.1 Network size and usage'!M48/'Historical population and GDP'!$M45=0,NA(),'4.1 Network size and usage'!M48/'Historical population and GDP'!$M45)</f>
        <v>3.2895487001698636E-4</v>
      </c>
      <c r="N48" s="54" t="e">
        <f>IF('4.1 Network size and usage'!N48/'Historical population and GDP'!$M45=0,NA(),'4.1 Network size and usage'!N48/'Historical population and GDP'!$M45)</f>
        <v>#N/A</v>
      </c>
      <c r="O48" s="54" t="e">
        <f>IF('4.1 Network size and usage'!O48/'Historical population and GDP'!$M45=0,NA(),'4.1 Network size and usage'!O48/'Historical population and GDP'!$M45)</f>
        <v>#N/A</v>
      </c>
      <c r="P48" s="54" t="e">
        <f>IF('4.1 Network size and usage'!P48/'Historical population and GDP'!$M45=0,NA(),'4.1 Network size and usage'!P48/'Historical population and GDP'!$M45)</f>
        <v>#N/A</v>
      </c>
      <c r="Q48" s="54" t="e">
        <f>IF('4.1 Network size and usage'!Q48/'Historical population and GDP'!$M45=0,NA(),'4.1 Network size and usage'!Q48/'Historical population and GDP'!$M45)</f>
        <v>#N/A</v>
      </c>
      <c r="R48" s="54" t="e">
        <f>IF('4.1 Network size and usage'!R48/'Historical population and GDP'!$M45=0,NA(),'4.1 Network size and usage'!R48/'Historical population and GDP'!$M45)</f>
        <v>#N/A</v>
      </c>
      <c r="S48" s="54" t="e">
        <f>IF('4.1 Network size and usage'!S48/'Historical population and GDP'!$M45=0,NA(),'4.1 Network size and usage'!S48/'Historical population and GDP'!$M45)</f>
        <v>#N/A</v>
      </c>
      <c r="T48" s="54">
        <f>IF('4.1 Network size and usage'!T48/'Historical population and GDP'!$M45=0,NA(),'4.1 Network size and usage'!T48/'Historical population and GDP'!$M45)</f>
        <v>1.5597275440064067</v>
      </c>
      <c r="U48" s="54">
        <f>IF('4.1 Network size and usage'!U48/'Historical population and GDP'!$M45=0,NA(),'4.1 Network size and usage'!U48/'Historical population and GDP'!$M45)</f>
        <v>2.6388404045876142</v>
      </c>
      <c r="V48" s="54" t="e">
        <f>IF('4.1 Network size and usage'!V48/'Historical population and GDP'!$M45=0,NA(),'4.1 Network size and usage'!V48/'Historical population and GDP'!$M45)</f>
        <v>#N/A</v>
      </c>
      <c r="W48" s="54" t="e">
        <f>IF('4.1 Network size and usage'!W48/'Historical population and GDP'!$M45=0,NA(),'4.1 Network size and usage'!W48/'Historical population and GDP'!$M45)</f>
        <v>#N/A</v>
      </c>
      <c r="X48" s="54" t="e">
        <f>IF('4.1 Network size and usage'!X48/'Historical population and GDP'!$M45=0,NA(),'4.1 Network size and usage'!X48/'Historical population and GDP'!$M45)</f>
        <v>#N/A</v>
      </c>
      <c r="Y48" s="54" t="e">
        <f>IF('4.1 Network size and usage'!Y48/'Historical population and GDP'!$M45=0,NA(),'4.1 Network size and usage'!Y48/'Historical population and GDP'!$M45)</f>
        <v>#N/A</v>
      </c>
      <c r="Z48" s="54" t="e">
        <f>IF('4.1 Network size and usage'!Z48/'Historical population and GDP'!$M45=0,NA(),'4.1 Network size and usage'!Z48/'Historical population and GDP'!$M45)</f>
        <v>#N/A</v>
      </c>
      <c r="AA48" s="54" t="e">
        <f>IF('4.1 Network size and usage'!AA48/'Historical population and GDP'!$M45=0,NA(),'4.1 Network size and usage'!AA48/'Historical population and GDP'!$M45)</f>
        <v>#N/A</v>
      </c>
      <c r="AB48" s="54" t="e">
        <f>IF('4.1 Network size and usage'!AB48/'Historical population and GDP'!$M45=0,NA(),'4.1 Network size and usage'!AB48/'Historical population and GDP'!$M45)</f>
        <v>#N/A</v>
      </c>
      <c r="AC48" s="54">
        <f>IF('4.1 Network size and usage'!AC48/'Historical population and GDP'!$M45=0,NA(),'4.1 Network size and usage'!AC48/'Historical population and GDP'!$M45)</f>
        <v>0.2390701744528855</v>
      </c>
      <c r="AD48" s="54" t="e">
        <f>IF('4.1 Network size and usage'!AD48/'Historical population and GDP'!$M45=0,NA(),'4.1 Network size and usage'!AD48/'Historical population and GDP'!$M45)</f>
        <v>#N/A</v>
      </c>
      <c r="AE48" s="54" t="e">
        <f>IF('4.1 Network size and usage'!AE48/'Historical population and GDP'!$M45=0,NA(),'4.1 Network size and usage'!AE48/'Historical population and GDP'!$M45)</f>
        <v>#N/A</v>
      </c>
      <c r="AF48" s="54" t="e">
        <f>IF('4.1 Network size and usage'!AF48/'Historical population and GDP'!$M45=0,NA(),'4.1 Network size and usage'!AF48/'Historical population and GDP'!$M45)</f>
        <v>#N/A</v>
      </c>
      <c r="AG48" s="54" t="e">
        <f>IF('4.1 Network size and usage'!AG48/'Historical population and GDP'!$M45=0,NA(),'4.1 Network size and usage'!AG48/'Historical population and GDP'!$M45)</f>
        <v>#N/A</v>
      </c>
      <c r="AH48" s="54" t="e">
        <f>IF('4.1 Network size and usage'!AH48/'Historical population and GDP'!$M45=0,NA(),'4.1 Network size and usage'!AH48/'Historical population and GDP'!$M45)</f>
        <v>#N/A</v>
      </c>
      <c r="AI48" s="54" t="e">
        <f>IF('4.1 Network size and usage'!AI48/'Historical population and GDP'!$M45=0,NA(),'4.1 Network size and usage'!AI48/'Historical population and GDP'!$M45)</f>
        <v>#N/A</v>
      </c>
      <c r="AJ48" s="54" t="e">
        <f>IF('4.1 Network size and usage'!AJ48/'Historical population and GDP'!$M45=0,NA(),'4.1 Network size and usage'!AJ48/'Historical population and GDP'!$M45)</f>
        <v>#N/A</v>
      </c>
      <c r="AK48" s="54">
        <f>IF('4.1 Network size and usage'!AK48/'Historical population and GDP'!$M45=0,NA(),'4.1 Network size and usage'!AK48/'Historical population and GDP'!$M45)</f>
        <v>15.972625980478838</v>
      </c>
      <c r="AL48" s="54">
        <f>IF('4.1 Network size and usage'!AL48/'Historical population and GDP'!$M45=0,NA(),'4.1 Network size and usage'!AL48/'Historical population and GDP'!$M45)</f>
        <v>0.74192659197074351</v>
      </c>
      <c r="AM48" s="54">
        <f>IF('4.1 Network size and usage'!AM48/'Historical population and GDP'!$M45=0,NA(),'4.1 Network size and usage'!AM48/'Historical population and GDP'!$M45)</f>
        <v>0.16554431566800773</v>
      </c>
      <c r="AN48" s="54" t="e">
        <f>IF('4.1 Network size and usage'!AN48/'Historical population and GDP'!$M45=0,NA(),'4.1 Network size and usage'!AN48/'Historical population and GDP'!$M45)</f>
        <v>#N/A</v>
      </c>
      <c r="AO48" s="54">
        <f>IF('4.1 Network size and usage'!AO48/'Historical population and GDP'!$M45=0,NA(),'4.1 Network size and usage'!AO48/'Historical population and GDP'!$M45)</f>
        <v>0.21390957223266735</v>
      </c>
      <c r="AP48" s="54">
        <f>IF('4.1 Network size and usage'!AP48/'Historical population and GDP'!$M45=0,NA(),'4.1 Network size and usage'!AP48/'Historical population and GDP'!$M45)</f>
        <v>1.4891875872390598E-2</v>
      </c>
      <c r="AQ48" s="54">
        <f>IF('4.1 Network size and usage'!AQ48/'Historical population and GDP'!$M45=0,NA(),'4.1 Network size and usage'!AQ48/'Historical population and GDP'!$M45)</f>
        <v>0.22880144810505795</v>
      </c>
      <c r="AR48" s="54" t="e">
        <f>IF('4.1 Network size and usage'!AR48/'Historical population and GDP'!$M45=0,NA(),'4.1 Network size and usage'!AR48/'Historical population and GDP'!$M45)</f>
        <v>#N/A</v>
      </c>
      <c r="AS48" s="54" t="e">
        <f>IF('4.1 Network size and usage'!AS48/'Historical population and GDP'!$M45=0,NA(),'4.1 Network size and usage'!AS48/'Historical population and GDP'!$M45)</f>
        <v>#N/A</v>
      </c>
      <c r="AT48" s="54">
        <f>IF('4.1 Network size and usage'!AT48/'Historical population and GDP'!$M45=0,NA(),'4.1 Network size and usage'!AT48/'Historical population and GDP'!$M45)</f>
        <v>7.4948366330897159E-2</v>
      </c>
      <c r="AU48" s="54" t="e">
        <f>IF('4.1 Network size and usage'!AU48/'Historical population and GDP'!$M45=0,NA(),'4.1 Network size and usage'!AU48/'Historical population and GDP'!$M45)</f>
        <v>#N/A</v>
      </c>
      <c r="AV48" s="54" t="e">
        <f>IF('4.1 Network size and usage'!AV48/'Historical population and GDP'!$M45=0,NA(),'4.1 Network size and usage'!AV48/'Historical population and GDP'!$M45)</f>
        <v>#N/A</v>
      </c>
      <c r="AX48" s="3"/>
      <c r="AY48" s="3"/>
      <c r="AZ48" s="12"/>
    </row>
    <row r="49" spans="1:52">
      <c r="A49" s="4">
        <f t="shared" si="0"/>
        <v>1911</v>
      </c>
      <c r="B49" s="54" t="e">
        <f>IF('4.1 Network size and usage'!B49/'Historical population and GDP'!$M46=0,NA(),'4.1 Network size and usage'!B49/'Historical population and GDP'!$M46)</f>
        <v>#N/A</v>
      </c>
      <c r="C49" s="54" t="e">
        <f>IF('4.1 Network size and usage'!C49/'Historical population and GDP'!$M46=0,NA(),'4.1 Network size and usage'!C49/'Historical population and GDP'!$M46)</f>
        <v>#N/A</v>
      </c>
      <c r="D49" s="54" t="e">
        <f>IF('4.1 Network size and usage'!D49/'Historical population and GDP'!$M46=0,NA(),'4.1 Network size and usage'!D49/'Historical population and GDP'!$M46)</f>
        <v>#N/A</v>
      </c>
      <c r="E49" s="54" t="e">
        <f>IF('4.1 Network size and usage'!E49/'Historical population and GDP'!$M46=0,NA(),'4.1 Network size and usage'!E49/'Historical population and GDP'!$M46)</f>
        <v>#N/A</v>
      </c>
      <c r="F49" s="54" t="e">
        <f>IF('4.1 Network size and usage'!F49/'Historical population and GDP'!$M46=0,NA(),'4.1 Network size and usage'!F49/'Historical population and GDP'!$M46)</f>
        <v>#N/A</v>
      </c>
      <c r="G49" s="54" t="e">
        <f>IF('4.1 Network size and usage'!G49/'Historical population and GDP'!$M46=0,NA(),'4.1 Network size and usage'!G49/'Historical population and GDP'!$M46)</f>
        <v>#N/A</v>
      </c>
      <c r="H49" s="54" t="e">
        <f>IF('4.1 Network size and usage'!H49/'Historical population and GDP'!$M46=0,NA(),'4.1 Network size and usage'!H49/'Historical population and GDP'!$M46)</f>
        <v>#N/A</v>
      </c>
      <c r="I49" s="54" t="e">
        <f>IF('4.1 Network size and usage'!I49/'Historical population and GDP'!$M46=0,NA(),'4.1 Network size and usage'!I49/'Historical population and GDP'!$M46)</f>
        <v>#N/A</v>
      </c>
      <c r="J49" s="54" t="e">
        <f>IF('4.1 Network size and usage'!J49/'Historical population and GDP'!$M46=0,NA(),'4.1 Network size and usage'!J49/'Historical population and GDP'!$M46)</f>
        <v>#N/A</v>
      </c>
      <c r="K49" s="54" t="e">
        <f>IF('4.1 Network size and usage'!K49/'Historical population and GDP'!$M46=0,NA(),'4.1 Network size and usage'!K49/'Historical population and GDP'!$M46)</f>
        <v>#N/A</v>
      </c>
      <c r="L49" s="54">
        <f>IF('4.1 Network size and usage'!L49/'Historical population and GDP'!$M46=0,NA(),'4.1 Network size and usage'!L49/'Historical population and GDP'!$M46)</f>
        <v>0.37332182555255311</v>
      </c>
      <c r="M49" s="54">
        <f>IF('4.1 Network size and usage'!M49/'Historical population and GDP'!$M46=0,NA(),'4.1 Network size and usage'!M49/'Historical population and GDP'!$M46)</f>
        <v>3.117676775373626E-4</v>
      </c>
      <c r="N49" s="54" t="e">
        <f>IF('4.1 Network size and usage'!N49/'Historical population and GDP'!$M46=0,NA(),'4.1 Network size and usage'!N49/'Historical population and GDP'!$M46)</f>
        <v>#N/A</v>
      </c>
      <c r="O49" s="54" t="e">
        <f>IF('4.1 Network size and usage'!O49/'Historical population and GDP'!$M46=0,NA(),'4.1 Network size and usage'!O49/'Historical population and GDP'!$M46)</f>
        <v>#N/A</v>
      </c>
      <c r="P49" s="54" t="e">
        <f>IF('4.1 Network size and usage'!P49/'Historical population and GDP'!$M46=0,NA(),'4.1 Network size and usage'!P49/'Historical population and GDP'!$M46)</f>
        <v>#N/A</v>
      </c>
      <c r="Q49" s="54" t="e">
        <f>IF('4.1 Network size and usage'!Q49/'Historical population and GDP'!$M46=0,NA(),'4.1 Network size and usage'!Q49/'Historical population and GDP'!$M46)</f>
        <v>#N/A</v>
      </c>
      <c r="R49" s="54" t="e">
        <f>IF('4.1 Network size and usage'!R49/'Historical population and GDP'!$M46=0,NA(),'4.1 Network size and usage'!R49/'Historical population and GDP'!$M46)</f>
        <v>#N/A</v>
      </c>
      <c r="S49" s="54" t="e">
        <f>IF('4.1 Network size and usage'!S49/'Historical population and GDP'!$M46=0,NA(),'4.1 Network size and usage'!S49/'Historical population and GDP'!$M46)</f>
        <v>#N/A</v>
      </c>
      <c r="T49" s="54">
        <f>IF('4.1 Network size and usage'!T49/'Historical population and GDP'!$M46=0,NA(),'4.1 Network size and usage'!T49/'Historical population and GDP'!$M46)</f>
        <v>1.5345113614067165</v>
      </c>
      <c r="U49" s="54">
        <f>IF('4.1 Network size and usage'!U49/'Historical population and GDP'!$M46=0,NA(),'4.1 Network size and usage'!U49/'Historical population and GDP'!$M46)</f>
        <v>2.799842267354455</v>
      </c>
      <c r="V49" s="54" t="e">
        <f>IF('4.1 Network size and usage'!V49/'Historical population and GDP'!$M46=0,NA(),'4.1 Network size and usage'!V49/'Historical population and GDP'!$M46)</f>
        <v>#N/A</v>
      </c>
      <c r="W49" s="54" t="e">
        <f>IF('4.1 Network size and usage'!W49/'Historical population and GDP'!$M46=0,NA(),'4.1 Network size and usage'!W49/'Historical population and GDP'!$M46)</f>
        <v>#N/A</v>
      </c>
      <c r="X49" s="54" t="e">
        <f>IF('4.1 Network size and usage'!X49/'Historical population and GDP'!$M46=0,NA(),'4.1 Network size and usage'!X49/'Historical population and GDP'!$M46)</f>
        <v>#N/A</v>
      </c>
      <c r="Y49" s="54" t="e">
        <f>IF('4.1 Network size and usage'!Y49/'Historical population and GDP'!$M46=0,NA(),'4.1 Network size and usage'!Y49/'Historical population and GDP'!$M46)</f>
        <v>#N/A</v>
      </c>
      <c r="Z49" s="54" t="e">
        <f>IF('4.1 Network size and usage'!Z49/'Historical population and GDP'!$M46=0,NA(),'4.1 Network size and usage'!Z49/'Historical population and GDP'!$M46)</f>
        <v>#N/A</v>
      </c>
      <c r="AA49" s="54" t="e">
        <f>IF('4.1 Network size and usage'!AA49/'Historical population and GDP'!$M46=0,NA(),'4.1 Network size and usage'!AA49/'Historical population and GDP'!$M46)</f>
        <v>#N/A</v>
      </c>
      <c r="AB49" s="54" t="e">
        <f>IF('4.1 Network size and usage'!AB49/'Historical population and GDP'!$M46=0,NA(),'4.1 Network size and usage'!AB49/'Historical population and GDP'!$M46)</f>
        <v>#N/A</v>
      </c>
      <c r="AC49" s="54">
        <f>IF('4.1 Network size and usage'!AC49/'Historical population and GDP'!$M46=0,NA(),'4.1 Network size and usage'!AC49/'Historical population and GDP'!$M46)</f>
        <v>0.24124077318634299</v>
      </c>
      <c r="AD49" s="54" t="e">
        <f>IF('4.1 Network size and usage'!AD49/'Historical population and GDP'!$M46=0,NA(),'4.1 Network size and usage'!AD49/'Historical population and GDP'!$M46)</f>
        <v>#N/A</v>
      </c>
      <c r="AE49" s="54" t="e">
        <f>IF('4.1 Network size and usage'!AE49/'Historical population and GDP'!$M46=0,NA(),'4.1 Network size and usage'!AE49/'Historical population and GDP'!$M46)</f>
        <v>#N/A</v>
      </c>
      <c r="AF49" s="54" t="e">
        <f>IF('4.1 Network size and usage'!AF49/'Historical population and GDP'!$M46=0,NA(),'4.1 Network size and usage'!AF49/'Historical population and GDP'!$M46)</f>
        <v>#N/A</v>
      </c>
      <c r="AG49" s="54" t="e">
        <f>IF('4.1 Network size and usage'!AG49/'Historical population and GDP'!$M46=0,NA(),'4.1 Network size and usage'!AG49/'Historical population and GDP'!$M46)</f>
        <v>#N/A</v>
      </c>
      <c r="AH49" s="54" t="e">
        <f>IF('4.1 Network size and usage'!AH49/'Historical population and GDP'!$M46=0,NA(),'4.1 Network size and usage'!AH49/'Historical population and GDP'!$M46)</f>
        <v>#N/A</v>
      </c>
      <c r="AI49" s="54" t="e">
        <f>IF('4.1 Network size and usage'!AI49/'Historical population and GDP'!$M46=0,NA(),'4.1 Network size and usage'!AI49/'Historical population and GDP'!$M46)</f>
        <v>#N/A</v>
      </c>
      <c r="AJ49" s="54" t="e">
        <f>IF('4.1 Network size and usage'!AJ49/'Historical population and GDP'!$M46=0,NA(),'4.1 Network size and usage'!AJ49/'Historical population and GDP'!$M46)</f>
        <v>#N/A</v>
      </c>
      <c r="AK49" s="54">
        <f>IF('4.1 Network size and usage'!AK49/'Historical population and GDP'!$M46=0,NA(),'4.1 Network size and usage'!AK49/'Historical population and GDP'!$M46)</f>
        <v>15.68713839526645</v>
      </c>
      <c r="AL49" s="54">
        <f>IF('4.1 Network size and usage'!AL49/'Historical population and GDP'!$M46=0,NA(),'4.1 Network size and usage'!AL49/'Historical population and GDP'!$M46)</f>
        <v>0.79323808549641384</v>
      </c>
      <c r="AM49" s="54">
        <f>IF('4.1 Network size and usage'!AM49/'Historical population and GDP'!$M46=0,NA(),'4.1 Network size and usage'!AM49/'Historical population and GDP'!$M46)</f>
        <v>0.16009691549215915</v>
      </c>
      <c r="AN49" s="54" t="e">
        <f>IF('4.1 Network size and usage'!AN49/'Historical population and GDP'!$M46=0,NA(),'4.1 Network size and usage'!AN49/'Historical population and GDP'!$M46)</f>
        <v>#N/A</v>
      </c>
      <c r="AO49" s="54">
        <f>IF('4.1 Network size and usage'!AO49/'Historical population and GDP'!$M46=0,NA(),'4.1 Network size and usage'!AO49/'Historical population and GDP'!$M46)</f>
        <v>0.20821025167427645</v>
      </c>
      <c r="AP49" s="54">
        <f>IF('4.1 Network size and usage'!AP49/'Historical population and GDP'!$M46=0,NA(),'4.1 Network size and usage'!AP49/'Historical population and GDP'!$M46)</f>
        <v>1.4492983928763881E-2</v>
      </c>
      <c r="AQ49" s="54">
        <f>IF('4.1 Network size and usage'!AQ49/'Historical population and GDP'!$M46=0,NA(),'4.1 Network size and usage'!AQ49/'Historical population and GDP'!$M46)</f>
        <v>0.22270323560304034</v>
      </c>
      <c r="AR49" s="54" t="e">
        <f>IF('4.1 Network size and usage'!AR49/'Historical population and GDP'!$M46=0,NA(),'4.1 Network size and usage'!AR49/'Historical population and GDP'!$M46)</f>
        <v>#N/A</v>
      </c>
      <c r="AS49" s="54" t="e">
        <f>IF('4.1 Network size and usage'!AS49/'Historical population and GDP'!$M46=0,NA(),'4.1 Network size and usage'!AS49/'Historical population and GDP'!$M46)</f>
        <v>#N/A</v>
      </c>
      <c r="AT49" s="54">
        <f>IF('4.1 Network size and usage'!AT49/'Historical population and GDP'!$M46=0,NA(),'4.1 Network size and usage'!AT49/'Historical population and GDP'!$M46)</f>
        <v>6.7577750644585072E-2</v>
      </c>
      <c r="AU49" s="54" t="e">
        <f>IF('4.1 Network size and usage'!AU49/'Historical population and GDP'!$M46=0,NA(),'4.1 Network size and usage'!AU49/'Historical population and GDP'!$M46)</f>
        <v>#N/A</v>
      </c>
      <c r="AV49" s="54" t="e">
        <f>IF('4.1 Network size and usage'!AV49/'Historical population and GDP'!$M46=0,NA(),'4.1 Network size and usage'!AV49/'Historical population and GDP'!$M46)</f>
        <v>#N/A</v>
      </c>
      <c r="AX49" s="3"/>
      <c r="AY49" s="3"/>
      <c r="AZ49" s="12"/>
    </row>
    <row r="50" spans="1:52">
      <c r="A50" s="4">
        <f t="shared" si="0"/>
        <v>1912</v>
      </c>
      <c r="B50" s="54" t="e">
        <f>IF('4.1 Network size and usage'!B50/'Historical population and GDP'!$M47=0,NA(),'4.1 Network size and usage'!B50/'Historical population and GDP'!$M47)</f>
        <v>#N/A</v>
      </c>
      <c r="C50" s="54" t="e">
        <f>IF('4.1 Network size and usage'!C50/'Historical population and GDP'!$M47=0,NA(),'4.1 Network size and usage'!C50/'Historical population and GDP'!$M47)</f>
        <v>#N/A</v>
      </c>
      <c r="D50" s="54" t="e">
        <f>IF('4.1 Network size and usage'!D50/'Historical population and GDP'!$M47=0,NA(),'4.1 Network size and usage'!D50/'Historical population and GDP'!$M47)</f>
        <v>#N/A</v>
      </c>
      <c r="E50" s="54" t="e">
        <f>IF('4.1 Network size and usage'!E50/'Historical population and GDP'!$M47=0,NA(),'4.1 Network size and usage'!E50/'Historical population and GDP'!$M47)</f>
        <v>#N/A</v>
      </c>
      <c r="F50" s="54" t="e">
        <f>IF('4.1 Network size and usage'!F50/'Historical population and GDP'!$M47=0,NA(),'4.1 Network size and usage'!F50/'Historical population and GDP'!$M47)</f>
        <v>#N/A</v>
      </c>
      <c r="G50" s="54" t="e">
        <f>IF('4.1 Network size and usage'!G50/'Historical population and GDP'!$M47=0,NA(),'4.1 Network size and usage'!G50/'Historical population and GDP'!$M47)</f>
        <v>#N/A</v>
      </c>
      <c r="H50" s="54" t="e">
        <f>IF('4.1 Network size and usage'!H50/'Historical population and GDP'!$M47=0,NA(),'4.1 Network size and usage'!H50/'Historical population and GDP'!$M47)</f>
        <v>#N/A</v>
      </c>
      <c r="I50" s="54" t="e">
        <f>IF('4.1 Network size and usage'!I50/'Historical population and GDP'!$M47=0,NA(),'4.1 Network size and usage'!I50/'Historical population and GDP'!$M47)</f>
        <v>#N/A</v>
      </c>
      <c r="J50" s="54" t="e">
        <f>IF('4.1 Network size and usage'!J50/'Historical population and GDP'!$M47=0,NA(),'4.1 Network size and usage'!J50/'Historical population and GDP'!$M47)</f>
        <v>#N/A</v>
      </c>
      <c r="K50" s="54" t="e">
        <f>IF('4.1 Network size and usage'!K50/'Historical population and GDP'!$M47=0,NA(),'4.1 Network size and usage'!K50/'Historical population and GDP'!$M47)</f>
        <v>#N/A</v>
      </c>
      <c r="L50" s="54">
        <f>IF('4.1 Network size and usage'!L50/'Historical population and GDP'!$M47=0,NA(),'4.1 Network size and usage'!L50/'Historical population and GDP'!$M47)</f>
        <v>0.39082103950244912</v>
      </c>
      <c r="M50" s="54">
        <f>IF('4.1 Network size and usage'!M50/'Historical population and GDP'!$M47=0,NA(),'4.1 Network size and usage'!M50/'Historical population and GDP'!$M47)</f>
        <v>3.2113241378379143E-4</v>
      </c>
      <c r="N50" s="54" t="e">
        <f>IF('4.1 Network size and usage'!N50/'Historical population and GDP'!$M47=0,NA(),'4.1 Network size and usage'!N50/'Historical population and GDP'!$M47)</f>
        <v>#N/A</v>
      </c>
      <c r="O50" s="54" t="e">
        <f>IF('4.1 Network size and usage'!O50/'Historical population and GDP'!$M47=0,NA(),'4.1 Network size and usage'!O50/'Historical population and GDP'!$M47)</f>
        <v>#N/A</v>
      </c>
      <c r="P50" s="54" t="e">
        <f>IF('4.1 Network size and usage'!P50/'Historical population and GDP'!$M47=0,NA(),'4.1 Network size and usage'!P50/'Historical population and GDP'!$M47)</f>
        <v>#N/A</v>
      </c>
      <c r="Q50" s="54" t="e">
        <f>IF('4.1 Network size and usage'!Q50/'Historical population and GDP'!$M47=0,NA(),'4.1 Network size and usage'!Q50/'Historical population and GDP'!$M47)</f>
        <v>#N/A</v>
      </c>
      <c r="R50" s="54" t="e">
        <f>IF('4.1 Network size and usage'!R50/'Historical population and GDP'!$M47=0,NA(),'4.1 Network size and usage'!R50/'Historical population and GDP'!$M47)</f>
        <v>#N/A</v>
      </c>
      <c r="S50" s="54" t="e">
        <f>IF('4.1 Network size and usage'!S50/'Historical population and GDP'!$M47=0,NA(),'4.1 Network size and usage'!S50/'Historical population and GDP'!$M47)</f>
        <v>#N/A</v>
      </c>
      <c r="T50" s="54">
        <f>IF('4.1 Network size and usage'!T50/'Historical population and GDP'!$M47=0,NA(),'4.1 Network size and usage'!T50/'Historical population and GDP'!$M47)</f>
        <v>1.6489072091945716</v>
      </c>
      <c r="U50" s="54">
        <f>IF('4.1 Network size and usage'!U50/'Historical population and GDP'!$M47=0,NA(),'4.1 Network size and usage'!U50/'Historical population and GDP'!$M47)</f>
        <v>3.2336298217142478</v>
      </c>
      <c r="V50" s="54" t="e">
        <f>IF('4.1 Network size and usage'!V50/'Historical population and GDP'!$M47=0,NA(),'4.1 Network size and usage'!V50/'Historical population and GDP'!$M47)</f>
        <v>#N/A</v>
      </c>
      <c r="W50" s="54" t="e">
        <f>IF('4.1 Network size and usage'!W50/'Historical population and GDP'!$M47=0,NA(),'4.1 Network size and usage'!W50/'Historical population and GDP'!$M47)</f>
        <v>#N/A</v>
      </c>
      <c r="X50" s="54" t="e">
        <f>IF('4.1 Network size and usage'!X50/'Historical population and GDP'!$M47=0,NA(),'4.1 Network size and usage'!X50/'Historical population and GDP'!$M47)</f>
        <v>#N/A</v>
      </c>
      <c r="Y50" s="54" t="e">
        <f>IF('4.1 Network size and usage'!Y50/'Historical population and GDP'!$M47=0,NA(),'4.1 Network size and usage'!Y50/'Historical population and GDP'!$M47)</f>
        <v>#N/A</v>
      </c>
      <c r="Z50" s="54" t="e">
        <f>IF('4.1 Network size and usage'!Z50/'Historical population and GDP'!$M47=0,NA(),'4.1 Network size and usage'!Z50/'Historical population and GDP'!$M47)</f>
        <v>#N/A</v>
      </c>
      <c r="AA50" s="54" t="e">
        <f>IF('4.1 Network size and usage'!AA50/'Historical population and GDP'!$M47=0,NA(),'4.1 Network size and usage'!AA50/'Historical population and GDP'!$M47)</f>
        <v>#N/A</v>
      </c>
      <c r="AB50" s="54" t="e">
        <f>IF('4.1 Network size and usage'!AB50/'Historical population and GDP'!$M47=0,NA(),'4.1 Network size and usage'!AB50/'Historical population and GDP'!$M47)</f>
        <v>#N/A</v>
      </c>
      <c r="AC50" s="54">
        <f>IF('4.1 Network size and usage'!AC50/'Historical population and GDP'!$M47=0,NA(),'4.1 Network size and usage'!AC50/'Historical population and GDP'!$M47)</f>
        <v>0.2653248078208244</v>
      </c>
      <c r="AD50" s="54" t="e">
        <f>IF('4.1 Network size and usage'!AD50/'Historical population and GDP'!$M47=0,NA(),'4.1 Network size and usage'!AD50/'Historical population and GDP'!$M47)</f>
        <v>#N/A</v>
      </c>
      <c r="AE50" s="54" t="e">
        <f>IF('4.1 Network size and usage'!AE50/'Historical population and GDP'!$M47=0,NA(),'4.1 Network size and usage'!AE50/'Historical population and GDP'!$M47)</f>
        <v>#N/A</v>
      </c>
      <c r="AF50" s="54" t="e">
        <f>IF('4.1 Network size and usage'!AF50/'Historical population and GDP'!$M47=0,NA(),'4.1 Network size and usage'!AF50/'Historical population and GDP'!$M47)</f>
        <v>#N/A</v>
      </c>
      <c r="AG50" s="54" t="e">
        <f>IF('4.1 Network size and usage'!AG50/'Historical population and GDP'!$M47=0,NA(),'4.1 Network size and usage'!AG50/'Historical population and GDP'!$M47)</f>
        <v>#N/A</v>
      </c>
      <c r="AH50" s="54" t="e">
        <f>IF('4.1 Network size and usage'!AH50/'Historical population and GDP'!$M47=0,NA(),'4.1 Network size and usage'!AH50/'Historical population and GDP'!$M47)</f>
        <v>#N/A</v>
      </c>
      <c r="AI50" s="54" t="e">
        <f>IF('4.1 Network size and usage'!AI50/'Historical population and GDP'!$M47=0,NA(),'4.1 Network size and usage'!AI50/'Historical population and GDP'!$M47)</f>
        <v>#N/A</v>
      </c>
      <c r="AJ50" s="54" t="e">
        <f>IF('4.1 Network size and usage'!AJ50/'Historical population and GDP'!$M47=0,NA(),'4.1 Network size and usage'!AJ50/'Historical population and GDP'!$M47)</f>
        <v>#N/A</v>
      </c>
      <c r="AK50" s="54">
        <f>IF('4.1 Network size and usage'!AK50/'Historical population and GDP'!$M47=0,NA(),'4.1 Network size and usage'!AK50/'Historical population and GDP'!$M47)</f>
        <v>16.604108058418802</v>
      </c>
      <c r="AL50" s="54">
        <f>IF('4.1 Network size and usage'!AL50/'Historical population and GDP'!$M47=0,NA(),'4.1 Network size and usage'!AL50/'Historical population and GDP'!$M47)</f>
        <v>0.87269903259351966</v>
      </c>
      <c r="AM50" s="54">
        <f>IF('4.1 Network size and usage'!AM50/'Historical population and GDP'!$M47=0,NA(),'4.1 Network size and usage'!AM50/'Historical population and GDP'!$M47)</f>
        <v>0.19337378862440197</v>
      </c>
      <c r="AN50" s="54" t="e">
        <f>IF('4.1 Network size and usage'!AN50/'Historical population and GDP'!$M47=0,NA(),'4.1 Network size and usage'!AN50/'Historical population and GDP'!$M47)</f>
        <v>#N/A</v>
      </c>
      <c r="AO50" s="54">
        <f>IF('4.1 Network size and usage'!AO50/'Historical population and GDP'!$M47=0,NA(),'4.1 Network size and usage'!AO50/'Historical population and GDP'!$M47)</f>
        <v>0.2180228711959146</v>
      </c>
      <c r="AP50" s="54">
        <f>IF('4.1 Network size and usage'!AP50/'Historical population and GDP'!$M47=0,NA(),'4.1 Network size and usage'!AP50/'Historical population and GDP'!$M47)</f>
        <v>1.4494354892403558E-2</v>
      </c>
      <c r="AQ50" s="54">
        <f>IF('4.1 Network size and usage'!AQ50/'Historical population and GDP'!$M47=0,NA(),'4.1 Network size and usage'!AQ50/'Historical population and GDP'!$M47)</f>
        <v>0.23251722608831815</v>
      </c>
      <c r="AR50" s="54" t="e">
        <f>IF('4.1 Network size and usage'!AR50/'Historical population and GDP'!$M47=0,NA(),'4.1 Network size and usage'!AR50/'Historical population and GDP'!$M47)</f>
        <v>#N/A</v>
      </c>
      <c r="AS50" s="54" t="e">
        <f>IF('4.1 Network size and usage'!AS50/'Historical population and GDP'!$M47=0,NA(),'4.1 Network size and usage'!AS50/'Historical population and GDP'!$M47)</f>
        <v>#N/A</v>
      </c>
      <c r="AT50" s="54">
        <f>IF('4.1 Network size and usage'!AT50/'Historical population and GDP'!$M47=0,NA(),'4.1 Network size and usage'!AT50/'Historical population and GDP'!$M47)</f>
        <v>7.1256678842295335E-2</v>
      </c>
      <c r="AU50" s="54" t="e">
        <f>IF('4.1 Network size and usage'!AU50/'Historical population and GDP'!$M47=0,NA(),'4.1 Network size and usage'!AU50/'Historical population and GDP'!$M47)</f>
        <v>#N/A</v>
      </c>
      <c r="AV50" s="54" t="e">
        <f>IF('4.1 Network size and usage'!AV50/'Historical population and GDP'!$M47=0,NA(),'4.1 Network size and usage'!AV50/'Historical population and GDP'!$M47)</f>
        <v>#N/A</v>
      </c>
      <c r="AX50" s="3"/>
      <c r="AY50" s="3"/>
      <c r="AZ50" s="12"/>
    </row>
    <row r="51" spans="1:52">
      <c r="A51" s="4">
        <f t="shared" si="0"/>
        <v>1913</v>
      </c>
      <c r="B51" s="54" t="e">
        <f>IF('4.1 Network size and usage'!B51/'Historical population and GDP'!$M48=0,NA(),'4.1 Network size and usage'!B51/'Historical population and GDP'!$M48)</f>
        <v>#N/A</v>
      </c>
      <c r="C51" s="54" t="e">
        <f>IF('4.1 Network size and usage'!C51/'Historical population and GDP'!$M48=0,NA(),'4.1 Network size and usage'!C51/'Historical population and GDP'!$M48)</f>
        <v>#N/A</v>
      </c>
      <c r="D51" s="54" t="e">
        <f>IF('4.1 Network size and usage'!D51/'Historical population and GDP'!$M48=0,NA(),'4.1 Network size and usage'!D51/'Historical population and GDP'!$M48)</f>
        <v>#N/A</v>
      </c>
      <c r="E51" s="54" t="e">
        <f>IF('4.1 Network size and usage'!E51/'Historical population and GDP'!$M48=0,NA(),'4.1 Network size and usage'!E51/'Historical population and GDP'!$M48)</f>
        <v>#N/A</v>
      </c>
      <c r="F51" s="54" t="e">
        <f>IF('4.1 Network size and usage'!F51/'Historical population and GDP'!$M48=0,NA(),'4.1 Network size and usage'!F51/'Historical population and GDP'!$M48)</f>
        <v>#N/A</v>
      </c>
      <c r="G51" s="54" t="e">
        <f>IF('4.1 Network size and usage'!G51/'Historical population and GDP'!$M48=0,NA(),'4.1 Network size and usage'!G51/'Historical population and GDP'!$M48)</f>
        <v>#N/A</v>
      </c>
      <c r="H51" s="54" t="e">
        <f>IF('4.1 Network size and usage'!H51/'Historical population and GDP'!$M48=0,NA(),'4.1 Network size and usage'!H51/'Historical population and GDP'!$M48)</f>
        <v>#N/A</v>
      </c>
      <c r="I51" s="54" t="e">
        <f>IF('4.1 Network size and usage'!I51/'Historical population and GDP'!$M48=0,NA(),'4.1 Network size and usage'!I51/'Historical population and GDP'!$M48)</f>
        <v>#N/A</v>
      </c>
      <c r="J51" s="54" t="e">
        <f>IF('4.1 Network size and usage'!J51/'Historical population and GDP'!$M48=0,NA(),'4.1 Network size and usage'!J51/'Historical population and GDP'!$M48)</f>
        <v>#N/A</v>
      </c>
      <c r="K51" s="54" t="e">
        <f>IF('4.1 Network size and usage'!K51/'Historical population and GDP'!$M48=0,NA(),'4.1 Network size and usage'!K51/'Historical population and GDP'!$M48)</f>
        <v>#N/A</v>
      </c>
      <c r="L51" s="54">
        <f>IF('4.1 Network size and usage'!L51/'Historical population and GDP'!$M48=0,NA(),'4.1 Network size and usage'!L51/'Historical population and GDP'!$M48)</f>
        <v>0.39184850373136176</v>
      </c>
      <c r="M51" s="54">
        <f>IF('4.1 Network size and usage'!M51/'Historical population and GDP'!$M48=0,NA(),'4.1 Network size and usage'!M51/'Historical population and GDP'!$M48)</f>
        <v>4.8679714821445923E-4</v>
      </c>
      <c r="N51" s="54" t="e">
        <f>IF('4.1 Network size and usage'!N51/'Historical population and GDP'!$M48=0,NA(),'4.1 Network size and usage'!N51/'Historical population and GDP'!$M48)</f>
        <v>#N/A</v>
      </c>
      <c r="O51" s="54" t="e">
        <f>IF('4.1 Network size and usage'!O51/'Historical population and GDP'!$M48=0,NA(),'4.1 Network size and usage'!O51/'Historical population and GDP'!$M48)</f>
        <v>#N/A</v>
      </c>
      <c r="P51" s="54" t="e">
        <f>IF('4.1 Network size and usage'!P51/'Historical population and GDP'!$M48=0,NA(),'4.1 Network size and usage'!P51/'Historical population and GDP'!$M48)</f>
        <v>#N/A</v>
      </c>
      <c r="Q51" s="54" t="e">
        <f>IF('4.1 Network size and usage'!Q51/'Historical population and GDP'!$M48=0,NA(),'4.1 Network size and usage'!Q51/'Historical population and GDP'!$M48)</f>
        <v>#N/A</v>
      </c>
      <c r="R51" s="54" t="e">
        <f>IF('4.1 Network size and usage'!R51/'Historical population and GDP'!$M48=0,NA(),'4.1 Network size and usage'!R51/'Historical population and GDP'!$M48)</f>
        <v>#N/A</v>
      </c>
      <c r="S51" s="54" t="e">
        <f>IF('4.1 Network size and usage'!S51/'Historical population and GDP'!$M48=0,NA(),'4.1 Network size and usage'!S51/'Historical population and GDP'!$M48)</f>
        <v>#N/A</v>
      </c>
      <c r="T51" s="54">
        <f>IF('4.1 Network size and usage'!T51/'Historical population and GDP'!$M48=0,NA(),'4.1 Network size and usage'!T51/'Historical population and GDP'!$M48)</f>
        <v>1.7191305102321548</v>
      </c>
      <c r="U51" s="54">
        <f>IF('4.1 Network size and usage'!U51/'Historical population and GDP'!$M48=0,NA(),'4.1 Network size and usage'!U51/'Historical population and GDP'!$M48)</f>
        <v>3.6666073621563822</v>
      </c>
      <c r="V51" s="54" t="e">
        <f>IF('4.1 Network size and usage'!V51/'Historical population and GDP'!$M48=0,NA(),'4.1 Network size and usage'!V51/'Historical population and GDP'!$M48)</f>
        <v>#N/A</v>
      </c>
      <c r="W51" s="54" t="e">
        <f>IF('4.1 Network size and usage'!W51/'Historical population and GDP'!$M48=0,NA(),'4.1 Network size and usage'!W51/'Historical population and GDP'!$M48)</f>
        <v>#N/A</v>
      </c>
      <c r="X51" s="54" t="e">
        <f>IF('4.1 Network size and usage'!X51/'Historical population and GDP'!$M48=0,NA(),'4.1 Network size and usage'!X51/'Historical population and GDP'!$M48)</f>
        <v>#N/A</v>
      </c>
      <c r="Y51" s="54" t="e">
        <f>IF('4.1 Network size and usage'!Y51/'Historical population and GDP'!$M48=0,NA(),'4.1 Network size and usage'!Y51/'Historical population and GDP'!$M48)</f>
        <v>#N/A</v>
      </c>
      <c r="Z51" s="54" t="e">
        <f>IF('4.1 Network size and usage'!Z51/'Historical population and GDP'!$M48=0,NA(),'4.1 Network size and usage'!Z51/'Historical population and GDP'!$M48)</f>
        <v>#N/A</v>
      </c>
      <c r="AA51" s="54" t="e">
        <f>IF('4.1 Network size and usage'!AA51/'Historical population and GDP'!$M48=0,NA(),'4.1 Network size and usage'!AA51/'Historical population and GDP'!$M48)</f>
        <v>#N/A</v>
      </c>
      <c r="AB51" s="54" t="e">
        <f>IF('4.1 Network size and usage'!AB51/'Historical population and GDP'!$M48=0,NA(),'4.1 Network size and usage'!AB51/'Historical population and GDP'!$M48)</f>
        <v>#N/A</v>
      </c>
      <c r="AC51" s="54">
        <f>IF('4.1 Network size and usage'!AC51/'Historical population and GDP'!$M48=0,NA(),'4.1 Network size and usage'!AC51/'Historical population and GDP'!$M48)</f>
        <v>0.27123995486475833</v>
      </c>
      <c r="AD51" s="54" t="e">
        <f>IF('4.1 Network size and usage'!AD51/'Historical population and GDP'!$M48=0,NA(),'4.1 Network size and usage'!AD51/'Historical population and GDP'!$M48)</f>
        <v>#N/A</v>
      </c>
      <c r="AE51" s="54" t="e">
        <f>IF('4.1 Network size and usage'!AE51/'Historical population and GDP'!$M48=0,NA(),'4.1 Network size and usage'!AE51/'Historical population and GDP'!$M48)</f>
        <v>#N/A</v>
      </c>
      <c r="AF51" s="54" t="e">
        <f>IF('4.1 Network size and usage'!AF51/'Historical population and GDP'!$M48=0,NA(),'4.1 Network size and usage'!AF51/'Historical population and GDP'!$M48)</f>
        <v>#N/A</v>
      </c>
      <c r="AG51" s="54" t="e">
        <f>IF('4.1 Network size and usage'!AG51/'Historical population and GDP'!$M48=0,NA(),'4.1 Network size and usage'!AG51/'Historical population and GDP'!$M48)</f>
        <v>#N/A</v>
      </c>
      <c r="AH51" s="54" t="e">
        <f>IF('4.1 Network size and usage'!AH51/'Historical population and GDP'!$M48=0,NA(),'4.1 Network size and usage'!AH51/'Historical population and GDP'!$M48)</f>
        <v>#N/A</v>
      </c>
      <c r="AI51" s="54" t="e">
        <f>IF('4.1 Network size and usage'!AI51/'Historical population and GDP'!$M48=0,NA(),'4.1 Network size and usage'!AI51/'Historical population and GDP'!$M48)</f>
        <v>#N/A</v>
      </c>
      <c r="AJ51" s="54" t="e">
        <f>IF('4.1 Network size and usage'!AJ51/'Historical population and GDP'!$M48=0,NA(),'4.1 Network size and usage'!AJ51/'Historical population and GDP'!$M48)</f>
        <v>#N/A</v>
      </c>
      <c r="AK51" s="54">
        <f>IF('4.1 Network size and usage'!AK51/'Historical population and GDP'!$M48=0,NA(),'4.1 Network size and usage'!AK51/'Historical population and GDP'!$M48)</f>
        <v>16.915432273376329</v>
      </c>
      <c r="AL51" s="54">
        <f>IF('4.1 Network size and usage'!AL51/'Historical population and GDP'!$M48=0,NA(),'4.1 Network size and usage'!AL51/'Historical population and GDP'!$M48)</f>
        <v>0.87111068627850596</v>
      </c>
      <c r="AM51" s="54">
        <f>IF('4.1 Network size and usage'!AM51/'Historical population and GDP'!$M48=0,NA(),'4.1 Network size and usage'!AM51/'Historical population and GDP'!$M48)</f>
        <v>0.19796417360721341</v>
      </c>
      <c r="AN51" s="54" t="e">
        <f>IF('4.1 Network size and usage'!AN51/'Historical population and GDP'!$M48=0,NA(),'4.1 Network size and usage'!AN51/'Historical population and GDP'!$M48)</f>
        <v>#N/A</v>
      </c>
      <c r="AO51" s="54">
        <f>IF('4.1 Network size and usage'!AO51/'Historical population and GDP'!$M48=0,NA(),'4.1 Network size and usage'!AO51/'Historical population and GDP'!$M48)</f>
        <v>0.21760686555270914</v>
      </c>
      <c r="AP51" s="54">
        <f>IF('4.1 Network size and usage'!AP51/'Historical population and GDP'!$M48=0,NA(),'4.1 Network size and usage'!AP51/'Historical population and GDP'!$M48)</f>
        <v>1.4006093387223037E-2</v>
      </c>
      <c r="AQ51" s="54">
        <f>IF('4.1 Network size and usage'!AQ51/'Historical population and GDP'!$M48=0,NA(),'4.1 Network size and usage'!AQ51/'Historical population and GDP'!$M48)</f>
        <v>0.23161295893993217</v>
      </c>
      <c r="AR51" s="54" t="e">
        <f>IF('4.1 Network size and usage'!AR51/'Historical population and GDP'!$M48=0,NA(),'4.1 Network size and usage'!AR51/'Historical population and GDP'!$M48)</f>
        <v>#N/A</v>
      </c>
      <c r="AS51" s="54" t="e">
        <f>IF('4.1 Network size and usage'!AS51/'Historical population and GDP'!$M48=0,NA(),'4.1 Network size and usage'!AS51/'Historical population and GDP'!$M48)</f>
        <v>#N/A</v>
      </c>
      <c r="AT51" s="54">
        <f>IF('4.1 Network size and usage'!AT51/'Historical population and GDP'!$M48=0,NA(),'4.1 Network size and usage'!AT51/'Historical population and GDP'!$M48)</f>
        <v>7.1226109054536663E-2</v>
      </c>
      <c r="AU51" s="54" t="e">
        <f>IF('4.1 Network size and usage'!AU51/'Historical population and GDP'!$M48=0,NA(),'4.1 Network size and usage'!AU51/'Historical population and GDP'!$M48)</f>
        <v>#N/A</v>
      </c>
      <c r="AV51" s="54" t="e">
        <f>IF('4.1 Network size and usage'!AV51/'Historical population and GDP'!$M48=0,NA(),'4.1 Network size and usage'!AV51/'Historical population and GDP'!$M48)</f>
        <v>#N/A</v>
      </c>
      <c r="AX51" s="3"/>
      <c r="AY51" s="3"/>
      <c r="AZ51" s="12"/>
    </row>
    <row r="52" spans="1:52">
      <c r="A52" s="4">
        <f t="shared" si="0"/>
        <v>1914</v>
      </c>
      <c r="B52" s="54" t="e">
        <f>IF('4.1 Network size and usage'!B52/'Historical population and GDP'!$M49=0,NA(),'4.1 Network size and usage'!B52/'Historical population and GDP'!$M49)</f>
        <v>#N/A</v>
      </c>
      <c r="C52" s="54" t="e">
        <f>IF('4.1 Network size and usage'!C52/'Historical population and GDP'!$M49=0,NA(),'4.1 Network size and usage'!C52/'Historical population and GDP'!$M49)</f>
        <v>#N/A</v>
      </c>
      <c r="D52" s="54" t="e">
        <f>IF('4.1 Network size and usage'!D52/'Historical population and GDP'!$M49=0,NA(),'4.1 Network size and usage'!D52/'Historical population and GDP'!$M49)</f>
        <v>#N/A</v>
      </c>
      <c r="E52" s="54" t="e">
        <f>IF('4.1 Network size and usage'!E52/'Historical population and GDP'!$M49=0,NA(),'4.1 Network size and usage'!E52/'Historical population and GDP'!$M49)</f>
        <v>#N/A</v>
      </c>
      <c r="F52" s="54" t="e">
        <f>IF('4.1 Network size and usage'!F52/'Historical population and GDP'!$M49=0,NA(),'4.1 Network size and usage'!F52/'Historical population and GDP'!$M49)</f>
        <v>#N/A</v>
      </c>
      <c r="G52" s="54" t="e">
        <f>IF('4.1 Network size and usage'!G52/'Historical population and GDP'!$M49=0,NA(),'4.1 Network size and usage'!G52/'Historical population and GDP'!$M49)</f>
        <v>#N/A</v>
      </c>
      <c r="H52" s="54" t="e">
        <f>IF('4.1 Network size and usage'!H52/'Historical population and GDP'!$M49=0,NA(),'4.1 Network size and usage'!H52/'Historical population and GDP'!$M49)</f>
        <v>#N/A</v>
      </c>
      <c r="I52" s="54" t="e">
        <f>IF('4.1 Network size and usage'!I52/'Historical population and GDP'!$M49=0,NA(),'4.1 Network size and usage'!I52/'Historical population and GDP'!$M49)</f>
        <v>#N/A</v>
      </c>
      <c r="J52" s="54" t="e">
        <f>IF('4.1 Network size and usage'!J52/'Historical population and GDP'!$M49=0,NA(),'4.1 Network size and usage'!J52/'Historical population and GDP'!$M49)</f>
        <v>#N/A</v>
      </c>
      <c r="K52" s="54" t="e">
        <f>IF('4.1 Network size and usage'!K52/'Historical population and GDP'!$M49=0,NA(),'4.1 Network size and usage'!K52/'Historical population and GDP'!$M49)</f>
        <v>#N/A</v>
      </c>
      <c r="L52" s="54">
        <f>IF('4.1 Network size and usage'!L52/'Historical population and GDP'!$M49=0,NA(),'4.1 Network size and usage'!L52/'Historical population and GDP'!$M49)</f>
        <v>0.38237190264751447</v>
      </c>
      <c r="M52" s="54">
        <f>IF('4.1 Network size and usage'!M52/'Historical population and GDP'!$M49=0,NA(),'4.1 Network size and usage'!M52/'Historical population and GDP'!$M49)</f>
        <v>7.4092492380452291E-4</v>
      </c>
      <c r="N52" s="54" t="e">
        <f>IF('4.1 Network size and usage'!N52/'Historical population and GDP'!$M49=0,NA(),'4.1 Network size and usage'!N52/'Historical population and GDP'!$M49)</f>
        <v>#N/A</v>
      </c>
      <c r="O52" s="54" t="e">
        <f>IF('4.1 Network size and usage'!O52/'Historical population and GDP'!$M49=0,NA(),'4.1 Network size and usage'!O52/'Historical population and GDP'!$M49)</f>
        <v>#N/A</v>
      </c>
      <c r="P52" s="54" t="e">
        <f>IF('4.1 Network size and usage'!P52/'Historical population and GDP'!$M49=0,NA(),'4.1 Network size and usage'!P52/'Historical population and GDP'!$M49)</f>
        <v>#N/A</v>
      </c>
      <c r="Q52" s="54" t="e">
        <f>IF('4.1 Network size and usage'!Q52/'Historical population and GDP'!$M49=0,NA(),'4.1 Network size and usage'!Q52/'Historical population and GDP'!$M49)</f>
        <v>#N/A</v>
      </c>
      <c r="R52" s="54" t="e">
        <f>IF('4.1 Network size and usage'!R52/'Historical population and GDP'!$M49=0,NA(),'4.1 Network size and usage'!R52/'Historical population and GDP'!$M49)</f>
        <v>#N/A</v>
      </c>
      <c r="S52" s="54" t="e">
        <f>IF('4.1 Network size and usage'!S52/'Historical population and GDP'!$M49=0,NA(),'4.1 Network size and usage'!S52/'Historical population and GDP'!$M49)</f>
        <v>#N/A</v>
      </c>
      <c r="T52" s="54">
        <f>IF('4.1 Network size and usage'!T52/'Historical population and GDP'!$M49=0,NA(),'4.1 Network size and usage'!T52/'Historical population and GDP'!$M49)</f>
        <v>1.7476030476994322</v>
      </c>
      <c r="U52" s="54">
        <f>IF('4.1 Network size and usage'!U52/'Historical population and GDP'!$M49=0,NA(),'4.1 Network size and usage'!U52/'Historical population and GDP'!$M49)</f>
        <v>4.1137983269438756</v>
      </c>
      <c r="V52" s="54" t="e">
        <f>IF('4.1 Network size and usage'!V52/'Historical population and GDP'!$M49=0,NA(),'4.1 Network size and usage'!V52/'Historical population and GDP'!$M49)</f>
        <v>#N/A</v>
      </c>
      <c r="W52" s="54" t="e">
        <f>IF('4.1 Network size and usage'!W52/'Historical population and GDP'!$M49=0,NA(),'4.1 Network size and usage'!W52/'Historical population and GDP'!$M49)</f>
        <v>#N/A</v>
      </c>
      <c r="X52" s="54" t="e">
        <f>IF('4.1 Network size and usage'!X52/'Historical population and GDP'!$M49=0,NA(),'4.1 Network size and usage'!X52/'Historical population and GDP'!$M49)</f>
        <v>#N/A</v>
      </c>
      <c r="Y52" s="54" t="e">
        <f>IF('4.1 Network size and usage'!Y52/'Historical population and GDP'!$M49=0,NA(),'4.1 Network size and usage'!Y52/'Historical population and GDP'!$M49)</f>
        <v>#N/A</v>
      </c>
      <c r="Z52" s="54" t="e">
        <f>IF('4.1 Network size and usage'!Z52/'Historical population and GDP'!$M49=0,NA(),'4.1 Network size and usage'!Z52/'Historical population and GDP'!$M49)</f>
        <v>#N/A</v>
      </c>
      <c r="AA52" s="54" t="e">
        <f>IF('4.1 Network size and usage'!AA52/'Historical population and GDP'!$M49=0,NA(),'4.1 Network size and usage'!AA52/'Historical population and GDP'!$M49)</f>
        <v>#N/A</v>
      </c>
      <c r="AB52" s="54" t="e">
        <f>IF('4.1 Network size and usage'!AB52/'Historical population and GDP'!$M49=0,NA(),'4.1 Network size and usage'!AB52/'Historical population and GDP'!$M49)</f>
        <v>#N/A</v>
      </c>
      <c r="AC52" s="54">
        <f>IF('4.1 Network size and usage'!AC52/'Historical population and GDP'!$M49=0,NA(),'4.1 Network size and usage'!AC52/'Historical population and GDP'!$M49)</f>
        <v>0.27405897181623473</v>
      </c>
      <c r="AD52" s="54" t="e">
        <f>IF('4.1 Network size and usage'!AD52/'Historical population and GDP'!$M49=0,NA(),'4.1 Network size and usage'!AD52/'Historical population and GDP'!$M49)</f>
        <v>#N/A</v>
      </c>
      <c r="AE52" s="54" t="e">
        <f>IF('4.1 Network size and usage'!AE52/'Historical population and GDP'!$M49=0,NA(),'4.1 Network size and usage'!AE52/'Historical population and GDP'!$M49)</f>
        <v>#N/A</v>
      </c>
      <c r="AF52" s="54" t="e">
        <f>IF('4.1 Network size and usage'!AF52/'Historical population and GDP'!$M49=0,NA(),'4.1 Network size and usage'!AF52/'Historical population and GDP'!$M49)</f>
        <v>#N/A</v>
      </c>
      <c r="AG52" s="54" t="e">
        <f>IF('4.1 Network size and usage'!AG52/'Historical population and GDP'!$M49=0,NA(),'4.1 Network size and usage'!AG52/'Historical population and GDP'!$M49)</f>
        <v>#N/A</v>
      </c>
      <c r="AH52" s="54" t="e">
        <f>IF('4.1 Network size and usage'!AH52/'Historical population and GDP'!$M49=0,NA(),'4.1 Network size and usage'!AH52/'Historical population and GDP'!$M49)</f>
        <v>#N/A</v>
      </c>
      <c r="AI52" s="54" t="e">
        <f>IF('4.1 Network size and usage'!AI52/'Historical population and GDP'!$M49=0,NA(),'4.1 Network size and usage'!AI52/'Historical population and GDP'!$M49)</f>
        <v>#N/A</v>
      </c>
      <c r="AJ52" s="54" t="e">
        <f>IF('4.1 Network size and usage'!AJ52/'Historical population and GDP'!$M49=0,NA(),'4.1 Network size and usage'!AJ52/'Historical population and GDP'!$M49)</f>
        <v>#N/A</v>
      </c>
      <c r="AK52" s="54">
        <f>IF('4.1 Network size and usage'!AK52/'Historical population and GDP'!$M49=0,NA(),'4.1 Network size and usage'!AK52/'Historical population and GDP'!$M49)</f>
        <v>17.135179237846891</v>
      </c>
      <c r="AL52" s="54">
        <f>IF('4.1 Network size and usage'!AL52/'Historical population and GDP'!$M49=0,NA(),'4.1 Network size and usage'!AL52/'Historical population and GDP'!$M49)</f>
        <v>0.91599965580013087</v>
      </c>
      <c r="AM52" s="54">
        <f>IF('4.1 Network size and usage'!AM52/'Historical population and GDP'!$M49=0,NA(),'4.1 Network size and usage'!AM52/'Historical population and GDP'!$M49)</f>
        <v>0.18789523067716946</v>
      </c>
      <c r="AN52" s="54" t="e">
        <f>IF('4.1 Network size and usage'!AN52/'Historical population and GDP'!$M49=0,NA(),'4.1 Network size and usage'!AN52/'Historical population and GDP'!$M49)</f>
        <v>#N/A</v>
      </c>
      <c r="AO52" s="54">
        <f>IF('4.1 Network size and usage'!AO52/'Historical population and GDP'!$M49=0,NA(),'4.1 Network size and usage'!AO52/'Historical population and GDP'!$M49)</f>
        <v>0.21711597767215682</v>
      </c>
      <c r="AP52" s="54">
        <f>IF('4.1 Network size and usage'!AP52/'Historical population and GDP'!$M49=0,NA(),'4.1 Network size and usage'!AP52/'Historical population and GDP'!$M49)</f>
        <v>1.4318998527458195E-2</v>
      </c>
      <c r="AQ52" s="54">
        <f>IF('4.1 Network size and usage'!AQ52/'Historical population and GDP'!$M49=0,NA(),'4.1 Network size and usage'!AQ52/'Historical population and GDP'!$M49)</f>
        <v>0.23143497619961501</v>
      </c>
      <c r="AR52" s="54" t="e">
        <f>IF('4.1 Network size and usage'!AR52/'Historical population and GDP'!$M49=0,NA(),'4.1 Network size and usage'!AR52/'Historical population and GDP'!$M49)</f>
        <v>#N/A</v>
      </c>
      <c r="AS52" s="54" t="e">
        <f>IF('4.1 Network size and usage'!AS52/'Historical population and GDP'!$M49=0,NA(),'4.1 Network size and usage'!AS52/'Historical population and GDP'!$M49)</f>
        <v>#N/A</v>
      </c>
      <c r="AT52" s="54">
        <f>IF('4.1 Network size and usage'!AT52/'Historical population and GDP'!$M49=0,NA(),'4.1 Network size and usage'!AT52/'Historical population and GDP'!$M49)</f>
        <v>8.1668241601374938E-2</v>
      </c>
      <c r="AU52" s="54" t="e">
        <f>IF('4.1 Network size and usage'!AU52/'Historical population and GDP'!$M49=0,NA(),'4.1 Network size and usage'!AU52/'Historical population and GDP'!$M49)</f>
        <v>#N/A</v>
      </c>
      <c r="AV52" s="54" t="e">
        <f>IF('4.1 Network size and usage'!AV52/'Historical population and GDP'!$M49=0,NA(),'4.1 Network size and usage'!AV52/'Historical population and GDP'!$M49)</f>
        <v>#N/A</v>
      </c>
      <c r="AX52" s="3"/>
      <c r="AY52" s="3"/>
      <c r="AZ52" s="12"/>
    </row>
    <row r="53" spans="1:52">
      <c r="A53" s="4">
        <f t="shared" si="0"/>
        <v>1915</v>
      </c>
      <c r="B53" s="54" t="e">
        <f>IF('4.1 Network size and usage'!B53/'Historical population and GDP'!$M50=0,NA(),'4.1 Network size and usage'!B53/'Historical population and GDP'!$M50)</f>
        <v>#N/A</v>
      </c>
      <c r="C53" s="54" t="e">
        <f>IF('4.1 Network size and usage'!C53/'Historical population and GDP'!$M50=0,NA(),'4.1 Network size and usage'!C53/'Historical population and GDP'!$M50)</f>
        <v>#N/A</v>
      </c>
      <c r="D53" s="54" t="e">
        <f>IF('4.1 Network size and usage'!D53/'Historical population and GDP'!$M50=0,NA(),'4.1 Network size and usage'!D53/'Historical population and GDP'!$M50)</f>
        <v>#N/A</v>
      </c>
      <c r="E53" s="54" t="e">
        <f>IF('4.1 Network size and usage'!E53/'Historical population and GDP'!$M50=0,NA(),'4.1 Network size and usage'!E53/'Historical population and GDP'!$M50)</f>
        <v>#N/A</v>
      </c>
      <c r="F53" s="54" t="e">
        <f>IF('4.1 Network size and usage'!F53/'Historical population and GDP'!$M50=0,NA(),'4.1 Network size and usage'!F53/'Historical population and GDP'!$M50)</f>
        <v>#N/A</v>
      </c>
      <c r="G53" s="54" t="e">
        <f>IF('4.1 Network size and usage'!G53/'Historical population and GDP'!$M50=0,NA(),'4.1 Network size and usage'!G53/'Historical population and GDP'!$M50)</f>
        <v>#N/A</v>
      </c>
      <c r="H53" s="54" t="e">
        <f>IF('4.1 Network size and usage'!H53/'Historical population and GDP'!$M50=0,NA(),'4.1 Network size and usage'!H53/'Historical population and GDP'!$M50)</f>
        <v>#N/A</v>
      </c>
      <c r="I53" s="54" t="e">
        <f>IF('4.1 Network size and usage'!I53/'Historical population and GDP'!$M50=0,NA(),'4.1 Network size and usage'!I53/'Historical population and GDP'!$M50)</f>
        <v>#N/A</v>
      </c>
      <c r="J53" s="54" t="e">
        <f>IF('4.1 Network size and usage'!J53/'Historical population and GDP'!$M50=0,NA(),'4.1 Network size and usage'!J53/'Historical population and GDP'!$M50)</f>
        <v>#N/A</v>
      </c>
      <c r="K53" s="54" t="e">
        <f>IF('4.1 Network size and usage'!K53/'Historical population and GDP'!$M50=0,NA(),'4.1 Network size and usage'!K53/'Historical population and GDP'!$M50)</f>
        <v>#N/A</v>
      </c>
      <c r="L53" s="54">
        <f>IF('4.1 Network size and usage'!L53/'Historical population and GDP'!$M50=0,NA(),'4.1 Network size and usage'!L53/'Historical population and GDP'!$M50)</f>
        <v>0.39267824905929377</v>
      </c>
      <c r="M53" s="54">
        <f>IF('4.1 Network size and usage'!M53/'Historical population and GDP'!$M50=0,NA(),'4.1 Network size and usage'!M53/'Historical population and GDP'!$M50)</f>
        <v>1.1350743456364483E-3</v>
      </c>
      <c r="N53" s="54" t="e">
        <f>IF('4.1 Network size and usage'!N53/'Historical population and GDP'!$M50=0,NA(),'4.1 Network size and usage'!N53/'Historical population and GDP'!$M50)</f>
        <v>#N/A</v>
      </c>
      <c r="O53" s="54" t="e">
        <f>IF('4.1 Network size and usage'!O53/'Historical population and GDP'!$M50=0,NA(),'4.1 Network size and usage'!O53/'Historical population and GDP'!$M50)</f>
        <v>#N/A</v>
      </c>
      <c r="P53" s="54" t="e">
        <f>IF('4.1 Network size and usage'!P53/'Historical population and GDP'!$M50=0,NA(),'4.1 Network size and usage'!P53/'Historical population and GDP'!$M50)</f>
        <v>#N/A</v>
      </c>
      <c r="Q53" s="54" t="e">
        <f>IF('4.1 Network size and usage'!Q53/'Historical population and GDP'!$M50=0,NA(),'4.1 Network size and usage'!Q53/'Historical population and GDP'!$M50)</f>
        <v>#N/A</v>
      </c>
      <c r="R53" s="54" t="e">
        <f>IF('4.1 Network size and usage'!R53/'Historical population and GDP'!$M50=0,NA(),'4.1 Network size and usage'!R53/'Historical population and GDP'!$M50)</f>
        <v>#N/A</v>
      </c>
      <c r="S53" s="54" t="e">
        <f>IF('4.1 Network size and usage'!S53/'Historical population and GDP'!$M50=0,NA(),'4.1 Network size and usage'!S53/'Historical population and GDP'!$M50)</f>
        <v>#N/A</v>
      </c>
      <c r="T53" s="54">
        <f>IF('4.1 Network size and usage'!T53/'Historical population and GDP'!$M50=0,NA(),'4.1 Network size and usage'!T53/'Historical population and GDP'!$M50)</f>
        <v>1.791252834588303</v>
      </c>
      <c r="U53" s="54">
        <f>IF('4.1 Network size and usage'!U53/'Historical population and GDP'!$M50=0,NA(),'4.1 Network size and usage'!U53/'Historical population and GDP'!$M50)</f>
        <v>4.4956400779984911</v>
      </c>
      <c r="V53" s="54" t="e">
        <f>IF('4.1 Network size and usage'!V53/'Historical population and GDP'!$M50=0,NA(),'4.1 Network size and usage'!V53/'Historical population and GDP'!$M50)</f>
        <v>#N/A</v>
      </c>
      <c r="W53" s="54" t="e">
        <f>IF('4.1 Network size and usage'!W53/'Historical population and GDP'!$M50=0,NA(),'4.1 Network size and usage'!W53/'Historical population and GDP'!$M50)</f>
        <v>#N/A</v>
      </c>
      <c r="X53" s="54" t="e">
        <f>IF('4.1 Network size and usage'!X53/'Historical population and GDP'!$M50=0,NA(),'4.1 Network size and usage'!X53/'Historical population and GDP'!$M50)</f>
        <v>#N/A</v>
      </c>
      <c r="Y53" s="54" t="e">
        <f>IF('4.1 Network size and usage'!Y53/'Historical population and GDP'!$M50=0,NA(),'4.1 Network size and usage'!Y53/'Historical population and GDP'!$M50)</f>
        <v>#N/A</v>
      </c>
      <c r="Z53" s="54" t="e">
        <f>IF('4.1 Network size and usage'!Z53/'Historical population and GDP'!$M50=0,NA(),'4.1 Network size and usage'!Z53/'Historical population and GDP'!$M50)</f>
        <v>#N/A</v>
      </c>
      <c r="AA53" s="54" t="e">
        <f>IF('4.1 Network size and usage'!AA53/'Historical population and GDP'!$M50=0,NA(),'4.1 Network size and usage'!AA53/'Historical population and GDP'!$M50)</f>
        <v>#N/A</v>
      </c>
      <c r="AB53" s="54" t="e">
        <f>IF('4.1 Network size and usage'!AB53/'Historical population and GDP'!$M50=0,NA(),'4.1 Network size and usage'!AB53/'Historical population and GDP'!$M50)</f>
        <v>#N/A</v>
      </c>
      <c r="AC53" s="54">
        <f>IF('4.1 Network size and usage'!AC53/'Historical population and GDP'!$M50=0,NA(),'4.1 Network size and usage'!AC53/'Historical population and GDP'!$M50)</f>
        <v>0.29255091346294154</v>
      </c>
      <c r="AD53" s="54" t="e">
        <f>IF('4.1 Network size and usage'!AD53/'Historical population and GDP'!$M50=0,NA(),'4.1 Network size and usage'!AD53/'Historical population and GDP'!$M50)</f>
        <v>#N/A</v>
      </c>
      <c r="AE53" s="54" t="e">
        <f>IF('4.1 Network size and usage'!AE53/'Historical population and GDP'!$M50=0,NA(),'4.1 Network size and usage'!AE53/'Historical population and GDP'!$M50)</f>
        <v>#N/A</v>
      </c>
      <c r="AF53" s="54" t="e">
        <f>IF('4.1 Network size and usage'!AF53/'Historical population and GDP'!$M50=0,NA(),'4.1 Network size and usage'!AF53/'Historical population and GDP'!$M50)</f>
        <v>#N/A</v>
      </c>
      <c r="AG53" s="54" t="e">
        <f>IF('4.1 Network size and usage'!AG53/'Historical population and GDP'!$M50=0,NA(),'4.1 Network size and usage'!AG53/'Historical population and GDP'!$M50)</f>
        <v>#N/A</v>
      </c>
      <c r="AH53" s="54" t="e">
        <f>IF('4.1 Network size and usage'!AH53/'Historical population and GDP'!$M50=0,NA(),'4.1 Network size and usage'!AH53/'Historical population and GDP'!$M50)</f>
        <v>#N/A</v>
      </c>
      <c r="AI53" s="54" t="e">
        <f>IF('4.1 Network size and usage'!AI53/'Historical population and GDP'!$M50=0,NA(),'4.1 Network size and usage'!AI53/'Historical population and GDP'!$M50)</f>
        <v>#N/A</v>
      </c>
      <c r="AJ53" s="54" t="e">
        <f>IF('4.1 Network size and usage'!AJ53/'Historical population and GDP'!$M50=0,NA(),'4.1 Network size and usage'!AJ53/'Historical population and GDP'!$M50)</f>
        <v>#N/A</v>
      </c>
      <c r="AK53" s="54">
        <f>IF('4.1 Network size and usage'!AK53/'Historical population and GDP'!$M50=0,NA(),'4.1 Network size and usage'!AK53/'Historical population and GDP'!$M50)</f>
        <v>17.472025412883614</v>
      </c>
      <c r="AL53" s="54">
        <f>IF('4.1 Network size and usage'!AL53/'Historical population and GDP'!$M50=0,NA(),'4.1 Network size and usage'!AL53/'Historical population and GDP'!$M50)</f>
        <v>0.95586516245311715</v>
      </c>
      <c r="AM53" s="54">
        <f>IF('4.1 Network size and usage'!AM53/'Historical population and GDP'!$M50=0,NA(),'4.1 Network size and usage'!AM53/'Historical population and GDP'!$M50)</f>
        <v>0.16893551757319111</v>
      </c>
      <c r="AN53" s="54" t="e">
        <f>IF('4.1 Network size and usage'!AN53/'Historical population and GDP'!$M50=0,NA(),'4.1 Network size and usage'!AN53/'Historical population and GDP'!$M50)</f>
        <v>#N/A</v>
      </c>
      <c r="AO53" s="54">
        <f>IF('4.1 Network size and usage'!AO53/'Historical population and GDP'!$M50=0,NA(),'4.1 Network size and usage'!AO53/'Historical population and GDP'!$M50)</f>
        <v>0.21823254207346021</v>
      </c>
      <c r="AP53" s="54">
        <f>IF('4.1 Network size and usage'!AP53/'Historical population and GDP'!$M50=0,NA(),'4.1 Network size and usage'!AP53/'Historical population and GDP'!$M50)</f>
        <v>1.4664829137054844E-2</v>
      </c>
      <c r="AQ53" s="54">
        <f>IF('4.1 Network size and usage'!AQ53/'Historical population and GDP'!$M50=0,NA(),'4.1 Network size and usage'!AQ53/'Historical population and GDP'!$M50)</f>
        <v>0.23289737121051507</v>
      </c>
      <c r="AR53" s="54" t="e">
        <f>IF('4.1 Network size and usage'!AR53/'Historical population and GDP'!$M50=0,NA(),'4.1 Network size and usage'!AR53/'Historical population and GDP'!$M50)</f>
        <v>#N/A</v>
      </c>
      <c r="AS53" s="54" t="e">
        <f>IF('4.1 Network size and usage'!AS53/'Historical population and GDP'!$M50=0,NA(),'4.1 Network size and usage'!AS53/'Historical population and GDP'!$M50)</f>
        <v>#N/A</v>
      </c>
      <c r="AT53" s="54">
        <f>IF('4.1 Network size and usage'!AT53/'Historical population and GDP'!$M50=0,NA(),'4.1 Network size and usage'!AT53/'Historical population and GDP'!$M50)</f>
        <v>7.7963865638240717E-2</v>
      </c>
      <c r="AU53" s="54" t="e">
        <f>IF('4.1 Network size and usage'!AU53/'Historical population and GDP'!$M50=0,NA(),'4.1 Network size and usage'!AU53/'Historical population and GDP'!$M50)</f>
        <v>#N/A</v>
      </c>
      <c r="AV53" s="54" t="e">
        <f>IF('4.1 Network size and usage'!AV53/'Historical population and GDP'!$M50=0,NA(),'4.1 Network size and usage'!AV53/'Historical population and GDP'!$M50)</f>
        <v>#N/A</v>
      </c>
      <c r="AX53" s="3"/>
      <c r="AY53" s="3"/>
      <c r="AZ53" s="12"/>
    </row>
    <row r="54" spans="1:52">
      <c r="A54" s="4">
        <f t="shared" si="0"/>
        <v>1916</v>
      </c>
      <c r="B54" s="54" t="e">
        <f>IF('4.1 Network size and usage'!B54/'Historical population and GDP'!$M51=0,NA(),'4.1 Network size and usage'!B54/'Historical population and GDP'!$M51)</f>
        <v>#N/A</v>
      </c>
      <c r="C54" s="54" t="e">
        <f>IF('4.1 Network size and usage'!C54/'Historical population and GDP'!$M51=0,NA(),'4.1 Network size and usage'!C54/'Historical population and GDP'!$M51)</f>
        <v>#N/A</v>
      </c>
      <c r="D54" s="54" t="e">
        <f>IF('4.1 Network size and usage'!D54/'Historical population and GDP'!$M51=0,NA(),'4.1 Network size and usage'!D54/'Historical population and GDP'!$M51)</f>
        <v>#N/A</v>
      </c>
      <c r="E54" s="54" t="e">
        <f>IF('4.1 Network size and usage'!E54/'Historical population and GDP'!$M51=0,NA(),'4.1 Network size and usage'!E54/'Historical population and GDP'!$M51)</f>
        <v>#N/A</v>
      </c>
      <c r="F54" s="54" t="e">
        <f>IF('4.1 Network size and usage'!F54/'Historical population and GDP'!$M51=0,NA(),'4.1 Network size and usage'!F54/'Historical population and GDP'!$M51)</f>
        <v>#N/A</v>
      </c>
      <c r="G54" s="54" t="e">
        <f>IF('4.1 Network size and usage'!G54/'Historical population and GDP'!$M51=0,NA(),'4.1 Network size and usage'!G54/'Historical population and GDP'!$M51)</f>
        <v>#N/A</v>
      </c>
      <c r="H54" s="54" t="e">
        <f>IF('4.1 Network size and usage'!H54/'Historical population and GDP'!$M51=0,NA(),'4.1 Network size and usage'!H54/'Historical population and GDP'!$M51)</f>
        <v>#N/A</v>
      </c>
      <c r="I54" s="54" t="e">
        <f>IF('4.1 Network size and usage'!I54/'Historical population and GDP'!$M51=0,NA(),'4.1 Network size and usage'!I54/'Historical population and GDP'!$M51)</f>
        <v>#N/A</v>
      </c>
      <c r="J54" s="54" t="e">
        <f>IF('4.1 Network size and usage'!J54/'Historical population and GDP'!$M51=0,NA(),'4.1 Network size and usage'!J54/'Historical population and GDP'!$M51)</f>
        <v>#N/A</v>
      </c>
      <c r="K54" s="54" t="e">
        <f>IF('4.1 Network size and usage'!K54/'Historical population and GDP'!$M51=0,NA(),'4.1 Network size and usage'!K54/'Historical population and GDP'!$M51)</f>
        <v>#N/A</v>
      </c>
      <c r="L54" s="54">
        <f>IF('4.1 Network size and usage'!L54/'Historical population and GDP'!$M51=0,NA(),'4.1 Network size and usage'!L54/'Historical population and GDP'!$M51)</f>
        <v>0.39752797092683206</v>
      </c>
      <c r="M54" s="54">
        <f>IF('4.1 Network size and usage'!M54/'Historical population and GDP'!$M51=0,NA(),'4.1 Network size and usage'!M54/'Historical population and GDP'!$M51)</f>
        <v>2.0779137754805056E-3</v>
      </c>
      <c r="N54" s="54" t="e">
        <f>IF('4.1 Network size and usage'!N54/'Historical population and GDP'!$M51=0,NA(),'4.1 Network size and usage'!N54/'Historical population and GDP'!$M51)</f>
        <v>#N/A</v>
      </c>
      <c r="O54" s="54" t="e">
        <f>IF('4.1 Network size and usage'!O54/'Historical population and GDP'!$M51=0,NA(),'4.1 Network size and usage'!O54/'Historical population and GDP'!$M51)</f>
        <v>#N/A</v>
      </c>
      <c r="P54" s="54" t="e">
        <f>IF('4.1 Network size and usage'!P54/'Historical population and GDP'!$M51=0,NA(),'4.1 Network size and usage'!P54/'Historical population and GDP'!$M51)</f>
        <v>#N/A</v>
      </c>
      <c r="Q54" s="54" t="e">
        <f>IF('4.1 Network size and usage'!Q54/'Historical population and GDP'!$M51=0,NA(),'4.1 Network size and usage'!Q54/'Historical population and GDP'!$M51)</f>
        <v>#N/A</v>
      </c>
      <c r="R54" s="54" t="e">
        <f>IF('4.1 Network size and usage'!R54/'Historical population and GDP'!$M51=0,NA(),'4.1 Network size and usage'!R54/'Historical population and GDP'!$M51)</f>
        <v>#N/A</v>
      </c>
      <c r="S54" s="54" t="e">
        <f>IF('4.1 Network size and usage'!S54/'Historical population and GDP'!$M51=0,NA(),'4.1 Network size and usage'!S54/'Historical population and GDP'!$M51)</f>
        <v>#N/A</v>
      </c>
      <c r="T54" s="54">
        <f>IF('4.1 Network size and usage'!T54/'Historical population and GDP'!$M51=0,NA(),'4.1 Network size and usage'!T54/'Historical population and GDP'!$M51)</f>
        <v>1.8377610655955305</v>
      </c>
      <c r="U54" s="54">
        <f>IF('4.1 Network size and usage'!U54/'Historical population and GDP'!$M51=0,NA(),'4.1 Network size and usage'!U54/'Historical population and GDP'!$M51)</f>
        <v>4.9215679848489282</v>
      </c>
      <c r="V54" s="54" t="e">
        <f>IF('4.1 Network size and usage'!V54/'Historical population and GDP'!$M51=0,NA(),'4.1 Network size and usage'!V54/'Historical population and GDP'!$M51)</f>
        <v>#N/A</v>
      </c>
      <c r="W54" s="54" t="e">
        <f>IF('4.1 Network size and usage'!W54/'Historical population and GDP'!$M51=0,NA(),'4.1 Network size and usage'!W54/'Historical population and GDP'!$M51)</f>
        <v>#N/A</v>
      </c>
      <c r="X54" s="54" t="e">
        <f>IF('4.1 Network size and usage'!X54/'Historical population and GDP'!$M51=0,NA(),'4.1 Network size and usage'!X54/'Historical population and GDP'!$M51)</f>
        <v>#N/A</v>
      </c>
      <c r="Y54" s="54" t="e">
        <f>IF('4.1 Network size and usage'!Y54/'Historical population and GDP'!$M51=0,NA(),'4.1 Network size and usage'!Y54/'Historical population and GDP'!$M51)</f>
        <v>#N/A</v>
      </c>
      <c r="Z54" s="54" t="e">
        <f>IF('4.1 Network size and usage'!Z54/'Historical population and GDP'!$M51=0,NA(),'4.1 Network size and usage'!Z54/'Historical population and GDP'!$M51)</f>
        <v>#N/A</v>
      </c>
      <c r="AA54" s="54" t="e">
        <f>IF('4.1 Network size and usage'!AA54/'Historical population and GDP'!$M51=0,NA(),'4.1 Network size and usage'!AA54/'Historical population and GDP'!$M51)</f>
        <v>#N/A</v>
      </c>
      <c r="AB54" s="54" t="e">
        <f>IF('4.1 Network size and usage'!AB54/'Historical population and GDP'!$M51=0,NA(),'4.1 Network size and usage'!AB54/'Historical population and GDP'!$M51)</f>
        <v>#N/A</v>
      </c>
      <c r="AC54" s="54">
        <f>IF('4.1 Network size and usage'!AC54/'Historical population and GDP'!$M51=0,NA(),'4.1 Network size and usage'!AC54/'Historical population and GDP'!$M51)</f>
        <v>0.31978175050768265</v>
      </c>
      <c r="AD54" s="54" t="e">
        <f>IF('4.1 Network size and usage'!AD54/'Historical population and GDP'!$M51=0,NA(),'4.1 Network size and usage'!AD54/'Historical population and GDP'!$M51)</f>
        <v>#N/A</v>
      </c>
      <c r="AE54" s="54" t="e">
        <f>IF('4.1 Network size and usage'!AE54/'Historical population and GDP'!$M51=0,NA(),'4.1 Network size and usage'!AE54/'Historical population and GDP'!$M51)</f>
        <v>#N/A</v>
      </c>
      <c r="AF54" s="54" t="e">
        <f>IF('4.1 Network size and usage'!AF54/'Historical population and GDP'!$M51=0,NA(),'4.1 Network size and usage'!AF54/'Historical population and GDP'!$M51)</f>
        <v>#N/A</v>
      </c>
      <c r="AG54" s="54" t="e">
        <f>IF('4.1 Network size and usage'!AG54/'Historical population and GDP'!$M51=0,NA(),'4.1 Network size and usage'!AG54/'Historical population and GDP'!$M51)</f>
        <v>#N/A</v>
      </c>
      <c r="AH54" s="54" t="e">
        <f>IF('4.1 Network size and usage'!AH54/'Historical population and GDP'!$M51=0,NA(),'4.1 Network size and usage'!AH54/'Historical population and GDP'!$M51)</f>
        <v>#N/A</v>
      </c>
      <c r="AI54" s="54" t="e">
        <f>IF('4.1 Network size and usage'!AI54/'Historical population and GDP'!$M51=0,NA(),'4.1 Network size and usage'!AI54/'Historical population and GDP'!$M51)</f>
        <v>#N/A</v>
      </c>
      <c r="AJ54" s="54" t="e">
        <f>IF('4.1 Network size and usage'!AJ54/'Historical population and GDP'!$M51=0,NA(),'4.1 Network size and usage'!AJ54/'Historical population and GDP'!$M51)</f>
        <v>#N/A</v>
      </c>
      <c r="AK54" s="54">
        <f>IF('4.1 Network size and usage'!AK54/'Historical population and GDP'!$M51=0,NA(),'4.1 Network size and usage'!AK54/'Historical population and GDP'!$M51)</f>
        <v>17.912701599223535</v>
      </c>
      <c r="AL54" s="54">
        <f>IF('4.1 Network size and usage'!AL54/'Historical population and GDP'!$M51=0,NA(),'4.1 Network size and usage'!AL54/'Historical population and GDP'!$M51)</f>
        <v>1.0244365264176181</v>
      </c>
      <c r="AM54" s="54">
        <f>IF('4.1 Network size and usage'!AM54/'Historical population and GDP'!$M51=0,NA(),'4.1 Network size and usage'!AM54/'Historical population and GDP'!$M51)</f>
        <v>0.16564894957143791</v>
      </c>
      <c r="AN54" s="54" t="e">
        <f>IF('4.1 Network size and usage'!AN54/'Historical population and GDP'!$M51=0,NA(),'4.1 Network size and usage'!AN54/'Historical population and GDP'!$M51)</f>
        <v>#N/A</v>
      </c>
      <c r="AO54" s="54">
        <f>IF('4.1 Network size and usage'!AO54/'Historical population and GDP'!$M51=0,NA(),'4.1 Network size and usage'!AO54/'Historical population and GDP'!$M51)</f>
        <v>0.22214483816582756</v>
      </c>
      <c r="AP54" s="54">
        <f>IF('4.1 Network size and usage'!AP54/'Historical population and GDP'!$M51=0,NA(),'4.1 Network size and usage'!AP54/'Historical population and GDP'!$M51)</f>
        <v>1.3518957093487629E-2</v>
      </c>
      <c r="AQ54" s="54">
        <f>IF('4.1 Network size and usage'!AQ54/'Historical population and GDP'!$M51=0,NA(),'4.1 Network size and usage'!AQ54/'Historical population and GDP'!$M51)</f>
        <v>0.23566379525931519</v>
      </c>
      <c r="AR54" s="54" t="e">
        <f>IF('4.1 Network size and usage'!AR54/'Historical population and GDP'!$M51=0,NA(),'4.1 Network size and usage'!AR54/'Historical population and GDP'!$M51)</f>
        <v>#N/A</v>
      </c>
      <c r="AS54" s="54" t="e">
        <f>IF('4.1 Network size and usage'!AS54/'Historical population and GDP'!$M51=0,NA(),'4.1 Network size and usage'!AS54/'Historical population and GDP'!$M51)</f>
        <v>#N/A</v>
      </c>
      <c r="AT54" s="54">
        <f>IF('4.1 Network size and usage'!AT54/'Historical population and GDP'!$M51=0,NA(),'4.1 Network size and usage'!AT54/'Historical population and GDP'!$M51)</f>
        <v>6.9597593925732601E-2</v>
      </c>
      <c r="AU54" s="54" t="e">
        <f>IF('4.1 Network size and usage'!AU54/'Historical population and GDP'!$M51=0,NA(),'4.1 Network size and usage'!AU54/'Historical population and GDP'!$M51)</f>
        <v>#N/A</v>
      </c>
      <c r="AV54" s="54" t="e">
        <f>IF('4.1 Network size and usage'!AV54/'Historical population and GDP'!$M51=0,NA(),'4.1 Network size and usage'!AV54/'Historical population and GDP'!$M51)</f>
        <v>#N/A</v>
      </c>
      <c r="AX54" s="3"/>
      <c r="AY54" s="3"/>
      <c r="AZ54" s="12"/>
    </row>
    <row r="55" spans="1:52">
      <c r="A55" s="4">
        <f t="shared" si="0"/>
        <v>1917</v>
      </c>
      <c r="B55" s="54" t="e">
        <f>IF('4.1 Network size and usage'!B55/'Historical population and GDP'!$M52=0,NA(),'4.1 Network size and usage'!B55/'Historical population and GDP'!$M52)</f>
        <v>#N/A</v>
      </c>
      <c r="C55" s="54" t="e">
        <f>IF('4.1 Network size and usage'!C55/'Historical population and GDP'!$M52=0,NA(),'4.1 Network size and usage'!C55/'Historical population and GDP'!$M52)</f>
        <v>#N/A</v>
      </c>
      <c r="D55" s="54" t="e">
        <f>IF('4.1 Network size and usage'!D55/'Historical population and GDP'!$M52=0,NA(),'4.1 Network size and usage'!D55/'Historical population and GDP'!$M52)</f>
        <v>#N/A</v>
      </c>
      <c r="E55" s="54" t="e">
        <f>IF('4.1 Network size and usage'!E55/'Historical population and GDP'!$M52=0,NA(),'4.1 Network size and usage'!E55/'Historical population and GDP'!$M52)</f>
        <v>#N/A</v>
      </c>
      <c r="F55" s="54" t="e">
        <f>IF('4.1 Network size and usage'!F55/'Historical population and GDP'!$M52=0,NA(),'4.1 Network size and usage'!F55/'Historical population and GDP'!$M52)</f>
        <v>#N/A</v>
      </c>
      <c r="G55" s="54" t="e">
        <f>IF('4.1 Network size and usage'!G55/'Historical population and GDP'!$M52=0,NA(),'4.1 Network size and usage'!G55/'Historical population and GDP'!$M52)</f>
        <v>#N/A</v>
      </c>
      <c r="H55" s="54" t="e">
        <f>IF('4.1 Network size and usage'!H55/'Historical population and GDP'!$M52=0,NA(),'4.1 Network size and usage'!H55/'Historical population and GDP'!$M52)</f>
        <v>#N/A</v>
      </c>
      <c r="I55" s="54" t="e">
        <f>IF('4.1 Network size and usage'!I55/'Historical population and GDP'!$M52=0,NA(),'4.1 Network size and usage'!I55/'Historical population and GDP'!$M52)</f>
        <v>#N/A</v>
      </c>
      <c r="J55" s="54" t="e">
        <f>IF('4.1 Network size and usage'!J55/'Historical population and GDP'!$M52=0,NA(),'4.1 Network size and usage'!J55/'Historical population and GDP'!$M52)</f>
        <v>#N/A</v>
      </c>
      <c r="K55" s="54" t="e">
        <f>IF('4.1 Network size and usage'!K55/'Historical population and GDP'!$M52=0,NA(),'4.1 Network size and usage'!K55/'Historical population and GDP'!$M52)</f>
        <v>#N/A</v>
      </c>
      <c r="L55" s="54">
        <f>IF('4.1 Network size and usage'!L55/'Historical population and GDP'!$M52=0,NA(),'4.1 Network size and usage'!L55/'Historical population and GDP'!$M52)</f>
        <v>0.40783425165456477</v>
      </c>
      <c r="M55" s="54">
        <f>IF('4.1 Network size and usage'!M55/'Historical population and GDP'!$M52=0,NA(),'4.1 Network size and usage'!M55/'Historical population and GDP'!$M52)</f>
        <v>2.2944519862646267E-3</v>
      </c>
      <c r="N55" s="54" t="e">
        <f>IF('4.1 Network size and usage'!N55/'Historical population and GDP'!$M52=0,NA(),'4.1 Network size and usage'!N55/'Historical population and GDP'!$M52)</f>
        <v>#N/A</v>
      </c>
      <c r="O55" s="54" t="e">
        <f>IF('4.1 Network size and usage'!O55/'Historical population and GDP'!$M52=0,NA(),'4.1 Network size and usage'!O55/'Historical population and GDP'!$M52)</f>
        <v>#N/A</v>
      </c>
      <c r="P55" s="54" t="e">
        <f>IF('4.1 Network size and usage'!P55/'Historical population and GDP'!$M52=0,NA(),'4.1 Network size and usage'!P55/'Historical population and GDP'!$M52)</f>
        <v>#N/A</v>
      </c>
      <c r="Q55" s="54" t="e">
        <f>IF('4.1 Network size and usage'!Q55/'Historical population and GDP'!$M52=0,NA(),'4.1 Network size and usage'!Q55/'Historical population and GDP'!$M52)</f>
        <v>#N/A</v>
      </c>
      <c r="R55" s="54" t="e">
        <f>IF('4.1 Network size and usage'!R55/'Historical population and GDP'!$M52=0,NA(),'4.1 Network size and usage'!R55/'Historical population and GDP'!$M52)</f>
        <v>#N/A</v>
      </c>
      <c r="S55" s="54" t="e">
        <f>IF('4.1 Network size and usage'!S55/'Historical population and GDP'!$M52=0,NA(),'4.1 Network size and usage'!S55/'Historical population and GDP'!$M52)</f>
        <v>#N/A</v>
      </c>
      <c r="T55" s="54">
        <f>IF('4.1 Network size and usage'!T55/'Historical population and GDP'!$M52=0,NA(),'4.1 Network size and usage'!T55/'Historical population and GDP'!$M52)</f>
        <v>1.9146164733080517</v>
      </c>
      <c r="U55" s="54">
        <f>IF('4.1 Network size and usage'!U55/'Historical population and GDP'!$M52=0,NA(),'4.1 Network size and usage'!U55/'Historical population and GDP'!$M52)</f>
        <v>5.3528366245232553</v>
      </c>
      <c r="V55" s="54" t="e">
        <f>IF('4.1 Network size and usage'!V55/'Historical population and GDP'!$M52=0,NA(),'4.1 Network size and usage'!V55/'Historical population and GDP'!$M52)</f>
        <v>#N/A</v>
      </c>
      <c r="W55" s="54" t="e">
        <f>IF('4.1 Network size and usage'!W55/'Historical population and GDP'!$M52=0,NA(),'4.1 Network size and usage'!W55/'Historical population and GDP'!$M52)</f>
        <v>#N/A</v>
      </c>
      <c r="X55" s="54" t="e">
        <f>IF('4.1 Network size and usage'!X55/'Historical population and GDP'!$M52=0,NA(),'4.1 Network size and usage'!X55/'Historical population and GDP'!$M52)</f>
        <v>#N/A</v>
      </c>
      <c r="Y55" s="54" t="e">
        <f>IF('4.1 Network size and usage'!Y55/'Historical population and GDP'!$M52=0,NA(),'4.1 Network size and usage'!Y55/'Historical population and GDP'!$M52)</f>
        <v>#N/A</v>
      </c>
      <c r="Z55" s="54" t="e">
        <f>IF('4.1 Network size and usage'!Z55/'Historical population and GDP'!$M52=0,NA(),'4.1 Network size and usage'!Z55/'Historical population and GDP'!$M52)</f>
        <v>#N/A</v>
      </c>
      <c r="AA55" s="54" t="e">
        <f>IF('4.1 Network size and usage'!AA55/'Historical population and GDP'!$M52=0,NA(),'4.1 Network size and usage'!AA55/'Historical population and GDP'!$M52)</f>
        <v>#N/A</v>
      </c>
      <c r="AB55" s="54" t="e">
        <f>IF('4.1 Network size and usage'!AB55/'Historical population and GDP'!$M52=0,NA(),'4.1 Network size and usage'!AB55/'Historical population and GDP'!$M52)</f>
        <v>#N/A</v>
      </c>
      <c r="AC55" s="54">
        <f>IF('4.1 Network size and usage'!AC55/'Historical population and GDP'!$M52=0,NA(),'4.1 Network size and usage'!AC55/'Historical population and GDP'!$M52)</f>
        <v>0.34887656134434153</v>
      </c>
      <c r="AD55" s="54" t="e">
        <f>IF('4.1 Network size and usage'!AD55/'Historical population and GDP'!$M52=0,NA(),'4.1 Network size and usage'!AD55/'Historical population and GDP'!$M52)</f>
        <v>#N/A</v>
      </c>
      <c r="AE55" s="54" t="e">
        <f>IF('4.1 Network size and usage'!AE55/'Historical population and GDP'!$M52=0,NA(),'4.1 Network size and usage'!AE55/'Historical population and GDP'!$M52)</f>
        <v>#N/A</v>
      </c>
      <c r="AF55" s="54" t="e">
        <f>IF('4.1 Network size and usage'!AF55/'Historical population and GDP'!$M52=0,NA(),'4.1 Network size and usage'!AF55/'Historical population and GDP'!$M52)</f>
        <v>#N/A</v>
      </c>
      <c r="AG55" s="54" t="e">
        <f>IF('4.1 Network size and usage'!AG55/'Historical population and GDP'!$M52=0,NA(),'4.1 Network size and usage'!AG55/'Historical population and GDP'!$M52)</f>
        <v>#N/A</v>
      </c>
      <c r="AH55" s="54" t="e">
        <f>IF('4.1 Network size and usage'!AH55/'Historical population and GDP'!$M52=0,NA(),'4.1 Network size and usage'!AH55/'Historical population and GDP'!$M52)</f>
        <v>#N/A</v>
      </c>
      <c r="AI55" s="54" t="e">
        <f>IF('4.1 Network size and usage'!AI55/'Historical population and GDP'!$M52=0,NA(),'4.1 Network size and usage'!AI55/'Historical population and GDP'!$M52)</f>
        <v>#N/A</v>
      </c>
      <c r="AJ55" s="54" t="e">
        <f>IF('4.1 Network size and usage'!AJ55/'Historical population and GDP'!$M52=0,NA(),'4.1 Network size and usage'!AJ55/'Historical population and GDP'!$M52)</f>
        <v>#N/A</v>
      </c>
      <c r="AK55" s="54">
        <f>IF('4.1 Network size and usage'!AK55/'Historical population and GDP'!$M52=0,NA(),'4.1 Network size and usage'!AK55/'Historical population and GDP'!$M52)</f>
        <v>18.75217938266842</v>
      </c>
      <c r="AL55" s="54">
        <f>IF('4.1 Network size and usage'!AL55/'Historical population and GDP'!$M52=0,NA(),'4.1 Network size and usage'!AL55/'Historical population and GDP'!$M52)</f>
        <v>1.1406337243658067</v>
      </c>
      <c r="AM55" s="54">
        <f>IF('4.1 Network size and usage'!AM55/'Historical population and GDP'!$M52=0,NA(),'4.1 Network size and usage'!AM55/'Historical population and GDP'!$M52)</f>
        <v>0.16925864092705845</v>
      </c>
      <c r="AN55" s="54" t="e">
        <f>IF('4.1 Network size and usage'!AN55/'Historical population and GDP'!$M52=0,NA(),'4.1 Network size and usage'!AN55/'Historical population and GDP'!$M52)</f>
        <v>#N/A</v>
      </c>
      <c r="AO55" s="54">
        <f>IF('4.1 Network size and usage'!AO55/'Historical population and GDP'!$M52=0,NA(),'4.1 Network size and usage'!AO55/'Historical population and GDP'!$M52)</f>
        <v>0.22995888190696964</v>
      </c>
      <c r="AP55" s="54">
        <f>IF('4.1 Network size and usage'!AP55/'Historical population and GDP'!$M52=0,NA(),'4.1 Network size and usage'!AP55/'Historical population and GDP'!$M52)</f>
        <v>1.4297517974111666E-2</v>
      </c>
      <c r="AQ55" s="54">
        <f>IF('4.1 Network size and usage'!AQ55/'Historical population and GDP'!$M52=0,NA(),'4.1 Network size and usage'!AQ55/'Historical population and GDP'!$M52)</f>
        <v>0.2442563998810813</v>
      </c>
      <c r="AR55" s="54" t="e">
        <f>IF('4.1 Network size and usage'!AR55/'Historical population and GDP'!$M52=0,NA(),'4.1 Network size and usage'!AR55/'Historical population and GDP'!$M52)</f>
        <v>#N/A</v>
      </c>
      <c r="AS55" s="54" t="e">
        <f>IF('4.1 Network size and usage'!AS55/'Historical population and GDP'!$M52=0,NA(),'4.1 Network size and usage'!AS55/'Historical population and GDP'!$M52)</f>
        <v>#N/A</v>
      </c>
      <c r="AT55" s="54">
        <f>IF('4.1 Network size and usage'!AT55/'Historical population and GDP'!$M52=0,NA(),'4.1 Network size and usage'!AT55/'Historical population and GDP'!$M52)</f>
        <v>8.1675641600613941E-2</v>
      </c>
      <c r="AU55" s="54" t="e">
        <f>IF('4.1 Network size and usage'!AU55/'Historical population and GDP'!$M52=0,NA(),'4.1 Network size and usage'!AU55/'Historical population and GDP'!$M52)</f>
        <v>#N/A</v>
      </c>
      <c r="AV55" s="54" t="e">
        <f>IF('4.1 Network size and usage'!AV55/'Historical population and GDP'!$M52=0,NA(),'4.1 Network size and usage'!AV55/'Historical population and GDP'!$M52)</f>
        <v>#N/A</v>
      </c>
      <c r="AX55" s="3"/>
      <c r="AY55" s="3"/>
      <c r="AZ55" s="12"/>
    </row>
    <row r="56" spans="1:52">
      <c r="A56" s="4">
        <f t="shared" si="0"/>
        <v>1918</v>
      </c>
      <c r="B56" s="54" t="e">
        <f>IF('4.1 Network size and usage'!B56/'Historical population and GDP'!$M53=0,NA(),'4.1 Network size and usage'!B56/'Historical population and GDP'!$M53)</f>
        <v>#N/A</v>
      </c>
      <c r="C56" s="54" t="e">
        <f>IF('4.1 Network size and usage'!C56/'Historical population and GDP'!$M53=0,NA(),'4.1 Network size and usage'!C56/'Historical population and GDP'!$M53)</f>
        <v>#N/A</v>
      </c>
      <c r="D56" s="54" t="e">
        <f>IF('4.1 Network size and usage'!D56/'Historical population and GDP'!$M53=0,NA(),'4.1 Network size and usage'!D56/'Historical population and GDP'!$M53)</f>
        <v>#N/A</v>
      </c>
      <c r="E56" s="54" t="e">
        <f>IF('4.1 Network size and usage'!E56/'Historical population and GDP'!$M53=0,NA(),'4.1 Network size and usage'!E56/'Historical population and GDP'!$M53)</f>
        <v>#N/A</v>
      </c>
      <c r="F56" s="54" t="e">
        <f>IF('4.1 Network size and usage'!F56/'Historical population and GDP'!$M53=0,NA(),'4.1 Network size and usage'!F56/'Historical population and GDP'!$M53)</f>
        <v>#N/A</v>
      </c>
      <c r="G56" s="54" t="e">
        <f>IF('4.1 Network size and usage'!G56/'Historical population and GDP'!$M53=0,NA(),'4.1 Network size and usage'!G56/'Historical population and GDP'!$M53)</f>
        <v>#N/A</v>
      </c>
      <c r="H56" s="54" t="e">
        <f>IF('4.1 Network size and usage'!H56/'Historical population and GDP'!$M53=0,NA(),'4.1 Network size and usage'!H56/'Historical population and GDP'!$M53)</f>
        <v>#N/A</v>
      </c>
      <c r="I56" s="54" t="e">
        <f>IF('4.1 Network size and usage'!I56/'Historical population and GDP'!$M53=0,NA(),'4.1 Network size and usage'!I56/'Historical population and GDP'!$M53)</f>
        <v>#N/A</v>
      </c>
      <c r="J56" s="54" t="e">
        <f>IF('4.1 Network size and usage'!J56/'Historical population and GDP'!$M53=0,NA(),'4.1 Network size and usage'!J56/'Historical population and GDP'!$M53)</f>
        <v>#N/A</v>
      </c>
      <c r="K56" s="54" t="e">
        <f>IF('4.1 Network size and usage'!K56/'Historical population and GDP'!$M53=0,NA(),'4.1 Network size and usage'!K56/'Historical population and GDP'!$M53)</f>
        <v>#N/A</v>
      </c>
      <c r="L56" s="54">
        <f>IF('4.1 Network size and usage'!L56/'Historical population and GDP'!$M53=0,NA(),'4.1 Network size and usage'!L56/'Historical population and GDP'!$M53)</f>
        <v>0.41910746859579456</v>
      </c>
      <c r="M56" s="54">
        <f>IF('4.1 Network size and usage'!M56/'Historical population and GDP'!$M53=0,NA(),'4.1 Network size and usage'!M56/'Historical population and GDP'!$M53)</f>
        <v>2.3753823466857843E-3</v>
      </c>
      <c r="N56" s="54" t="e">
        <f>IF('4.1 Network size and usage'!N56/'Historical population and GDP'!$M53=0,NA(),'4.1 Network size and usage'!N56/'Historical population and GDP'!$M53)</f>
        <v>#N/A</v>
      </c>
      <c r="O56" s="54" t="e">
        <f>IF('4.1 Network size and usage'!O56/'Historical population and GDP'!$M53=0,NA(),'4.1 Network size and usage'!O56/'Historical population and GDP'!$M53)</f>
        <v>#N/A</v>
      </c>
      <c r="P56" s="54" t="e">
        <f>IF('4.1 Network size and usage'!P56/'Historical population and GDP'!$M53=0,NA(),'4.1 Network size and usage'!P56/'Historical population and GDP'!$M53)</f>
        <v>#N/A</v>
      </c>
      <c r="Q56" s="54" t="e">
        <f>IF('4.1 Network size and usage'!Q56/'Historical population and GDP'!$M53=0,NA(),'4.1 Network size and usage'!Q56/'Historical population and GDP'!$M53)</f>
        <v>#N/A</v>
      </c>
      <c r="R56" s="54" t="e">
        <f>IF('4.1 Network size and usage'!R56/'Historical population and GDP'!$M53=0,NA(),'4.1 Network size and usage'!R56/'Historical population and GDP'!$M53)</f>
        <v>#N/A</v>
      </c>
      <c r="S56" s="54" t="e">
        <f>IF('4.1 Network size and usage'!S56/'Historical population and GDP'!$M53=0,NA(),'4.1 Network size and usage'!S56/'Historical population and GDP'!$M53)</f>
        <v>#N/A</v>
      </c>
      <c r="T56" s="54">
        <f>IF('4.1 Network size and usage'!T56/'Historical population and GDP'!$M53=0,NA(),'4.1 Network size and usage'!T56/'Historical population and GDP'!$M53)</f>
        <v>1.916579994210037</v>
      </c>
      <c r="U56" s="54">
        <f>IF('4.1 Network size and usage'!U56/'Historical population and GDP'!$M53=0,NA(),'4.1 Network size and usage'!U56/'Historical population and GDP'!$M53)</f>
        <v>5.8960818299805418</v>
      </c>
      <c r="V56" s="54" t="e">
        <f>IF('4.1 Network size and usage'!V56/'Historical population and GDP'!$M53=0,NA(),'4.1 Network size and usage'!V56/'Historical population and GDP'!$M53)</f>
        <v>#N/A</v>
      </c>
      <c r="W56" s="54" t="e">
        <f>IF('4.1 Network size and usage'!W56/'Historical population and GDP'!$M53=0,NA(),'4.1 Network size and usage'!W56/'Historical population and GDP'!$M53)</f>
        <v>#N/A</v>
      </c>
      <c r="X56" s="54" t="e">
        <f>IF('4.1 Network size and usage'!X56/'Historical population and GDP'!$M53=0,NA(),'4.1 Network size and usage'!X56/'Historical population and GDP'!$M53)</f>
        <v>#N/A</v>
      </c>
      <c r="Y56" s="54" t="e">
        <f>IF('4.1 Network size and usage'!Y56/'Historical population and GDP'!$M53=0,NA(),'4.1 Network size and usage'!Y56/'Historical population and GDP'!$M53)</f>
        <v>#N/A</v>
      </c>
      <c r="Z56" s="54" t="e">
        <f>IF('4.1 Network size and usage'!Z56/'Historical population and GDP'!$M53=0,NA(),'4.1 Network size and usage'!Z56/'Historical population and GDP'!$M53)</f>
        <v>#N/A</v>
      </c>
      <c r="AA56" s="54" t="e">
        <f>IF('4.1 Network size and usage'!AA56/'Historical population and GDP'!$M53=0,NA(),'4.1 Network size and usage'!AA56/'Historical population and GDP'!$M53)</f>
        <v>#N/A</v>
      </c>
      <c r="AB56" s="54" t="e">
        <f>IF('4.1 Network size and usage'!AB56/'Historical population and GDP'!$M53=0,NA(),'4.1 Network size and usage'!AB56/'Historical population and GDP'!$M53)</f>
        <v>#N/A</v>
      </c>
      <c r="AC56" s="54">
        <f>IF('4.1 Network size and usage'!AC56/'Historical population and GDP'!$M53=0,NA(),'4.1 Network size and usage'!AC56/'Historical population and GDP'!$M53)</f>
        <v>0.36466034487033411</v>
      </c>
      <c r="AD56" s="54" t="e">
        <f>IF('4.1 Network size and usage'!AD56/'Historical population and GDP'!$M53=0,NA(),'4.1 Network size and usage'!AD56/'Historical population and GDP'!$M53)</f>
        <v>#N/A</v>
      </c>
      <c r="AE56" s="54" t="e">
        <f>IF('4.1 Network size and usage'!AE56/'Historical population and GDP'!$M53=0,NA(),'4.1 Network size and usage'!AE56/'Historical population and GDP'!$M53)</f>
        <v>#N/A</v>
      </c>
      <c r="AF56" s="54" t="e">
        <f>IF('4.1 Network size and usage'!AF56/'Historical population and GDP'!$M53=0,NA(),'4.1 Network size and usage'!AF56/'Historical population and GDP'!$M53)</f>
        <v>#N/A</v>
      </c>
      <c r="AG56" s="54" t="e">
        <f>IF('4.1 Network size and usage'!AG56/'Historical population and GDP'!$M53=0,NA(),'4.1 Network size and usage'!AG56/'Historical population and GDP'!$M53)</f>
        <v>#N/A</v>
      </c>
      <c r="AH56" s="54" t="e">
        <f>IF('4.1 Network size and usage'!AH56/'Historical population and GDP'!$M53=0,NA(),'4.1 Network size and usage'!AH56/'Historical population and GDP'!$M53)</f>
        <v>#N/A</v>
      </c>
      <c r="AI56" s="54" t="e">
        <f>IF('4.1 Network size and usage'!AI56/'Historical population and GDP'!$M53=0,NA(),'4.1 Network size and usage'!AI56/'Historical population and GDP'!$M53)</f>
        <v>#N/A</v>
      </c>
      <c r="AJ56" s="54" t="e">
        <f>IF('4.1 Network size and usage'!AJ56/'Historical population and GDP'!$M53=0,NA(),'4.1 Network size and usage'!AJ56/'Historical population and GDP'!$M53)</f>
        <v>#N/A</v>
      </c>
      <c r="AK56" s="54">
        <f>IF('4.1 Network size and usage'!AK56/'Historical population and GDP'!$M53=0,NA(),'4.1 Network size and usage'!AK56/'Historical population and GDP'!$M53)</f>
        <v>19.500322880127637</v>
      </c>
      <c r="AL56" s="54">
        <f>IF('4.1 Network size and usage'!AL56/'Historical population and GDP'!$M53=0,NA(),'4.1 Network size and usage'!AL56/'Historical population and GDP'!$M53)</f>
        <v>1.2860128602203622</v>
      </c>
      <c r="AM56" s="54">
        <f>IF('4.1 Network size and usage'!AM56/'Historical population and GDP'!$M53=0,NA(),'4.1 Network size and usage'!AM56/'Historical population and GDP'!$M53)</f>
        <v>0.19368502211437932</v>
      </c>
      <c r="AN56" s="54" t="e">
        <f>IF('4.1 Network size and usage'!AN56/'Historical population and GDP'!$M53=0,NA(),'4.1 Network size and usage'!AN56/'Historical population and GDP'!$M53)</f>
        <v>#N/A</v>
      </c>
      <c r="AO56" s="54">
        <f>IF('4.1 Network size and usage'!AO56/'Historical population and GDP'!$M53=0,NA(),'4.1 Network size and usage'!AO56/'Historical population and GDP'!$M53)</f>
        <v>0.23431885200090904</v>
      </c>
      <c r="AP56" s="54">
        <f>IF('4.1 Network size and usage'!AP56/'Historical population and GDP'!$M53=0,NA(),'4.1 Network size and usage'!AP56/'Historical population and GDP'!$M53)</f>
        <v>1.1485365192766429E-2</v>
      </c>
      <c r="AQ56" s="54">
        <f>IF('4.1 Network size and usage'!AQ56/'Historical population and GDP'!$M53=0,NA(),'4.1 Network size and usage'!AQ56/'Historical population and GDP'!$M53)</f>
        <v>0.24580421719367546</v>
      </c>
      <c r="AR56" s="54" t="e">
        <f>IF('4.1 Network size and usage'!AR56/'Historical population and GDP'!$M53=0,NA(),'4.1 Network size and usage'!AR56/'Historical population and GDP'!$M53)</f>
        <v>#N/A</v>
      </c>
      <c r="AS56" s="54" t="e">
        <f>IF('4.1 Network size and usage'!AS56/'Historical population and GDP'!$M53=0,NA(),'4.1 Network size and usage'!AS56/'Historical population and GDP'!$M53)</f>
        <v>#N/A</v>
      </c>
      <c r="AT56" s="54">
        <f>IF('4.1 Network size and usage'!AT56/'Historical population and GDP'!$M53=0,NA(),'4.1 Network size and usage'!AT56/'Historical population and GDP'!$M53)</f>
        <v>8.7445394081289859E-2</v>
      </c>
      <c r="AU56" s="54" t="e">
        <f>IF('4.1 Network size and usage'!AU56/'Historical population and GDP'!$M53=0,NA(),'4.1 Network size and usage'!AU56/'Historical population and GDP'!$M53)</f>
        <v>#N/A</v>
      </c>
      <c r="AV56" s="54" t="e">
        <f>IF('4.1 Network size and usage'!AV56/'Historical population and GDP'!$M53=0,NA(),'4.1 Network size and usage'!AV56/'Historical population and GDP'!$M53)</f>
        <v>#N/A</v>
      </c>
      <c r="AX56" s="3"/>
      <c r="AY56" s="3"/>
      <c r="AZ56" s="12"/>
    </row>
    <row r="57" spans="1:52">
      <c r="A57" s="4">
        <f t="shared" si="0"/>
        <v>1919</v>
      </c>
      <c r="B57" s="54" t="e">
        <f>IF('4.1 Network size and usage'!B57/'Historical population and GDP'!$M54=0,NA(),'4.1 Network size and usage'!B57/'Historical population and GDP'!$M54)</f>
        <v>#N/A</v>
      </c>
      <c r="C57" s="54" t="e">
        <f>IF('4.1 Network size and usage'!C57/'Historical population and GDP'!$M54=0,NA(),'4.1 Network size and usage'!C57/'Historical population and GDP'!$M54)</f>
        <v>#N/A</v>
      </c>
      <c r="D57" s="54" t="e">
        <f>IF('4.1 Network size and usage'!D57/'Historical population and GDP'!$M54=0,NA(),'4.1 Network size and usage'!D57/'Historical population and GDP'!$M54)</f>
        <v>#N/A</v>
      </c>
      <c r="E57" s="54" t="e">
        <f>IF('4.1 Network size and usage'!E57/'Historical population and GDP'!$M54=0,NA(),'4.1 Network size and usage'!E57/'Historical population and GDP'!$M54)</f>
        <v>#N/A</v>
      </c>
      <c r="F57" s="54" t="e">
        <f>IF('4.1 Network size and usage'!F57/'Historical population and GDP'!$M54=0,NA(),'4.1 Network size and usage'!F57/'Historical population and GDP'!$M54)</f>
        <v>#N/A</v>
      </c>
      <c r="G57" s="54" t="e">
        <f>IF('4.1 Network size and usage'!G57/'Historical population and GDP'!$M54=0,NA(),'4.1 Network size and usage'!G57/'Historical population and GDP'!$M54)</f>
        <v>#N/A</v>
      </c>
      <c r="H57" s="54" t="e">
        <f>IF('4.1 Network size and usage'!H57/'Historical population and GDP'!$M54=0,NA(),'4.1 Network size and usage'!H57/'Historical population and GDP'!$M54)</f>
        <v>#N/A</v>
      </c>
      <c r="I57" s="54" t="e">
        <f>IF('4.1 Network size and usage'!I57/'Historical population and GDP'!$M54=0,NA(),'4.1 Network size and usage'!I57/'Historical population and GDP'!$M54)</f>
        <v>#N/A</v>
      </c>
      <c r="J57" s="54" t="e">
        <f>IF('4.1 Network size and usage'!J57/'Historical population and GDP'!$M54=0,NA(),'4.1 Network size and usage'!J57/'Historical population and GDP'!$M54)</f>
        <v>#N/A</v>
      </c>
      <c r="K57" s="54" t="e">
        <f>IF('4.1 Network size and usage'!K57/'Historical population and GDP'!$M54=0,NA(),'4.1 Network size and usage'!K57/'Historical population and GDP'!$M54)</f>
        <v>#N/A</v>
      </c>
      <c r="L57" s="54">
        <f>IF('4.1 Network size and usage'!L57/'Historical population and GDP'!$M54=0,NA(),'4.1 Network size and usage'!L57/'Historical population and GDP'!$M54)</f>
        <v>0.40657671866128231</v>
      </c>
      <c r="M57" s="54">
        <f>IF('4.1 Network size and usage'!M57/'Historical population and GDP'!$M54=0,NA(),'4.1 Network size and usage'!M57/'Historical population and GDP'!$M54)</f>
        <v>2.4984085839133276E-3</v>
      </c>
      <c r="N57" s="54" t="e">
        <f>IF('4.1 Network size and usage'!N57/'Historical population and GDP'!$M54=0,NA(),'4.1 Network size and usage'!N57/'Historical population and GDP'!$M54)</f>
        <v>#N/A</v>
      </c>
      <c r="O57" s="54" t="e">
        <f>IF('4.1 Network size and usage'!O57/'Historical population and GDP'!$M54=0,NA(),'4.1 Network size and usage'!O57/'Historical population and GDP'!$M54)</f>
        <v>#N/A</v>
      </c>
      <c r="P57" s="54" t="e">
        <f>IF('4.1 Network size and usage'!P57/'Historical population and GDP'!$M54=0,NA(),'4.1 Network size and usage'!P57/'Historical population and GDP'!$M54)</f>
        <v>#N/A</v>
      </c>
      <c r="Q57" s="54" t="e">
        <f>IF('4.1 Network size and usage'!Q57/'Historical population and GDP'!$M54=0,NA(),'4.1 Network size and usage'!Q57/'Historical population and GDP'!$M54)</f>
        <v>#N/A</v>
      </c>
      <c r="R57" s="54" t="e">
        <f>IF('4.1 Network size and usage'!R57/'Historical population and GDP'!$M54=0,NA(),'4.1 Network size and usage'!R57/'Historical population and GDP'!$M54)</f>
        <v>#N/A</v>
      </c>
      <c r="S57" s="54" t="e">
        <f>IF('4.1 Network size and usage'!S57/'Historical population and GDP'!$M54=0,NA(),'4.1 Network size and usage'!S57/'Historical population and GDP'!$M54)</f>
        <v>#N/A</v>
      </c>
      <c r="T57" s="54">
        <f>IF('4.1 Network size and usage'!T57/'Historical population and GDP'!$M54=0,NA(),'4.1 Network size and usage'!T57/'Historical population and GDP'!$M54)</f>
        <v>1.8826832768582944</v>
      </c>
      <c r="U57" s="54">
        <f>IF('4.1 Network size and usage'!U57/'Historical population and GDP'!$M54=0,NA(),'4.1 Network size and usage'!U57/'Historical population and GDP'!$M54)</f>
        <v>6.145322890079151</v>
      </c>
      <c r="V57" s="54" t="e">
        <f>IF('4.1 Network size and usage'!V57/'Historical population and GDP'!$M54=0,NA(),'4.1 Network size and usage'!V57/'Historical population and GDP'!$M54)</f>
        <v>#N/A</v>
      </c>
      <c r="W57" s="54" t="e">
        <f>IF('4.1 Network size and usage'!W57/'Historical population and GDP'!$M54=0,NA(),'4.1 Network size and usage'!W57/'Historical population and GDP'!$M54)</f>
        <v>#N/A</v>
      </c>
      <c r="X57" s="54" t="e">
        <f>IF('4.1 Network size and usage'!X57/'Historical population and GDP'!$M54=0,NA(),'4.1 Network size and usage'!X57/'Historical population and GDP'!$M54)</f>
        <v>#N/A</v>
      </c>
      <c r="Y57" s="54" t="e">
        <f>IF('4.1 Network size and usage'!Y57/'Historical population and GDP'!$M54=0,NA(),'4.1 Network size and usage'!Y57/'Historical population and GDP'!$M54)</f>
        <v>#N/A</v>
      </c>
      <c r="Z57" s="54" t="e">
        <f>IF('4.1 Network size and usage'!Z57/'Historical population and GDP'!$M54=0,NA(),'4.1 Network size and usage'!Z57/'Historical population and GDP'!$M54)</f>
        <v>#N/A</v>
      </c>
      <c r="AA57" s="54" t="e">
        <f>IF('4.1 Network size and usage'!AA57/'Historical population and GDP'!$M54=0,NA(),'4.1 Network size and usage'!AA57/'Historical population and GDP'!$M54)</f>
        <v>#N/A</v>
      </c>
      <c r="AB57" s="54" t="e">
        <f>IF('4.1 Network size and usage'!AB57/'Historical population and GDP'!$M54=0,NA(),'4.1 Network size and usage'!AB57/'Historical population and GDP'!$M54)</f>
        <v>#N/A</v>
      </c>
      <c r="AC57" s="54">
        <f>IF('4.1 Network size and usage'!AC57/'Historical population and GDP'!$M54=0,NA(),'4.1 Network size and usage'!AC57/'Historical population and GDP'!$M54)</f>
        <v>0.39093742452013286</v>
      </c>
      <c r="AD57" s="54" t="e">
        <f>IF('4.1 Network size and usage'!AD57/'Historical population and GDP'!$M54=0,NA(),'4.1 Network size and usage'!AD57/'Historical population and GDP'!$M54)</f>
        <v>#N/A</v>
      </c>
      <c r="AE57" s="54" t="e">
        <f>IF('4.1 Network size and usage'!AE57/'Historical population and GDP'!$M54=0,NA(),'4.1 Network size and usage'!AE57/'Historical population and GDP'!$M54)</f>
        <v>#N/A</v>
      </c>
      <c r="AF57" s="54" t="e">
        <f>IF('4.1 Network size and usage'!AF57/'Historical population and GDP'!$M54=0,NA(),'4.1 Network size and usage'!AF57/'Historical population and GDP'!$M54)</f>
        <v>#N/A</v>
      </c>
      <c r="AG57" s="54" t="e">
        <f>IF('4.1 Network size and usage'!AG57/'Historical population and GDP'!$M54=0,NA(),'4.1 Network size and usage'!AG57/'Historical population and GDP'!$M54)</f>
        <v>#N/A</v>
      </c>
      <c r="AH57" s="54" t="e">
        <f>IF('4.1 Network size and usage'!AH57/'Historical population and GDP'!$M54=0,NA(),'4.1 Network size and usage'!AH57/'Historical population and GDP'!$M54)</f>
        <v>#N/A</v>
      </c>
      <c r="AI57" s="54" t="e">
        <f>IF('4.1 Network size and usage'!AI57/'Historical population and GDP'!$M54=0,NA(),'4.1 Network size and usage'!AI57/'Historical population and GDP'!$M54)</f>
        <v>#N/A</v>
      </c>
      <c r="AJ57" s="54" t="e">
        <f>IF('4.1 Network size and usage'!AJ57/'Historical population and GDP'!$M54=0,NA(),'4.1 Network size and usage'!AJ57/'Historical population and GDP'!$M54)</f>
        <v>#N/A</v>
      </c>
      <c r="AK57" s="54">
        <f>IF('4.1 Network size and usage'!AK57/'Historical population and GDP'!$M54=0,NA(),'4.1 Network size and usage'!AK57/'Historical population and GDP'!$M54)</f>
        <v>18.638551495075443</v>
      </c>
      <c r="AL57" s="54">
        <f>IF('4.1 Network size and usage'!AL57/'Historical population and GDP'!$M54=0,NA(),'4.1 Network size and usage'!AL57/'Historical population and GDP'!$M54)</f>
        <v>1.3254269267201213</v>
      </c>
      <c r="AM57" s="54">
        <f>IF('4.1 Network size and usage'!AM57/'Historical population and GDP'!$M54=0,NA(),'4.1 Network size and usage'!AM57/'Historical population and GDP'!$M54)</f>
        <v>0.25915695819575535</v>
      </c>
      <c r="AN57" s="54" t="e">
        <f>IF('4.1 Network size and usage'!AN57/'Historical population and GDP'!$M54=0,NA(),'4.1 Network size and usage'!AN57/'Historical population and GDP'!$M54)</f>
        <v>#N/A</v>
      </c>
      <c r="AO57" s="54">
        <f>IF('4.1 Network size and usage'!AO57/'Historical population and GDP'!$M54=0,NA(),'4.1 Network size and usage'!AO57/'Historical population and GDP'!$M54)</f>
        <v>0.23129335059889145</v>
      </c>
      <c r="AP57" s="54">
        <f>IF('4.1 Network size and usage'!AP57/'Historical population and GDP'!$M54=0,NA(),'4.1 Network size and usage'!AP57/'Historical population and GDP'!$M54)</f>
        <v>1.2110929745749351E-2</v>
      </c>
      <c r="AQ57" s="54">
        <f>IF('4.1 Network size and usage'!AQ57/'Historical population and GDP'!$M54=0,NA(),'4.1 Network size and usage'!AQ57/'Historical population and GDP'!$M54)</f>
        <v>0.24340428034464079</v>
      </c>
      <c r="AR57" s="54" t="e">
        <f>IF('4.1 Network size and usage'!AR57/'Historical population and GDP'!$M54=0,NA(),'4.1 Network size and usage'!AR57/'Historical population and GDP'!$M54)</f>
        <v>#N/A</v>
      </c>
      <c r="AS57" s="54" t="e">
        <f>IF('4.1 Network size and usage'!AS57/'Historical population and GDP'!$M54=0,NA(),'4.1 Network size and usage'!AS57/'Historical population and GDP'!$M54)</f>
        <v>#N/A</v>
      </c>
      <c r="AT57" s="54">
        <f>IF('4.1 Network size and usage'!AT57/'Historical population and GDP'!$M54=0,NA(),'4.1 Network size and usage'!AT57/'Historical population and GDP'!$M54)</f>
        <v>7.215742757607306E-2</v>
      </c>
      <c r="AU57" s="54" t="e">
        <f>IF('4.1 Network size and usage'!AU57/'Historical population and GDP'!$M54=0,NA(),'4.1 Network size and usage'!AU57/'Historical population and GDP'!$M54)</f>
        <v>#N/A</v>
      </c>
      <c r="AV57" s="54" t="e">
        <f>IF('4.1 Network size and usage'!AV57/'Historical population and GDP'!$M54=0,NA(),'4.1 Network size and usage'!AV57/'Historical population and GDP'!$M54)</f>
        <v>#N/A</v>
      </c>
      <c r="AX57" s="3"/>
      <c r="AY57" s="3"/>
      <c r="AZ57" s="12"/>
    </row>
    <row r="58" spans="1:52">
      <c r="A58" s="4">
        <f t="shared" si="0"/>
        <v>1920</v>
      </c>
      <c r="B58" s="54" t="e">
        <f>IF('4.1 Network size and usage'!B58/'Historical population and GDP'!$M55=0,NA(),'4.1 Network size and usage'!B58/'Historical population and GDP'!$M55)</f>
        <v>#N/A</v>
      </c>
      <c r="C58" s="54" t="e">
        <f>IF('4.1 Network size and usage'!C58/'Historical population and GDP'!$M55=0,NA(),'4.1 Network size and usage'!C58/'Historical population and GDP'!$M55)</f>
        <v>#N/A</v>
      </c>
      <c r="D58" s="54" t="e">
        <f>IF('4.1 Network size and usage'!D58/'Historical population and GDP'!$M55=0,NA(),'4.1 Network size and usage'!D58/'Historical population and GDP'!$M55)</f>
        <v>#N/A</v>
      </c>
      <c r="E58" s="54" t="e">
        <f>IF('4.1 Network size and usage'!E58/'Historical population and GDP'!$M55=0,NA(),'4.1 Network size and usage'!E58/'Historical population and GDP'!$M55)</f>
        <v>#N/A</v>
      </c>
      <c r="F58" s="54" t="e">
        <f>IF('4.1 Network size and usage'!F58/'Historical population and GDP'!$M55=0,NA(),'4.1 Network size and usage'!F58/'Historical population and GDP'!$M55)</f>
        <v>#N/A</v>
      </c>
      <c r="G58" s="54" t="e">
        <f>IF('4.1 Network size and usage'!G58/'Historical population and GDP'!$M55=0,NA(),'4.1 Network size and usage'!G58/'Historical population and GDP'!$M55)</f>
        <v>#N/A</v>
      </c>
      <c r="H58" s="54" t="e">
        <f>IF('4.1 Network size and usage'!H58/'Historical population and GDP'!$M55=0,NA(),'4.1 Network size and usage'!H58/'Historical population and GDP'!$M55)</f>
        <v>#N/A</v>
      </c>
      <c r="I58" s="54" t="e">
        <f>IF('4.1 Network size and usage'!I58/'Historical population and GDP'!$M55=0,NA(),'4.1 Network size and usage'!I58/'Historical population and GDP'!$M55)</f>
        <v>#N/A</v>
      </c>
      <c r="J58" s="54" t="e">
        <f>IF('4.1 Network size and usage'!J58/'Historical population and GDP'!$M55=0,NA(),'4.1 Network size and usage'!J58/'Historical population and GDP'!$M55)</f>
        <v>#N/A</v>
      </c>
      <c r="K58" s="54" t="e">
        <f>IF('4.1 Network size and usage'!K58/'Historical population and GDP'!$M55=0,NA(),'4.1 Network size and usage'!K58/'Historical population and GDP'!$M55)</f>
        <v>#N/A</v>
      </c>
      <c r="L58" s="54">
        <f>IF('4.1 Network size and usage'!L58/'Historical population and GDP'!$M55=0,NA(),'4.1 Network size and usage'!L58/'Historical population and GDP'!$M55)</f>
        <v>0.37053163728864447</v>
      </c>
      <c r="M58" s="54">
        <f>IF('4.1 Network size and usage'!M58/'Historical population and GDP'!$M55=0,NA(),'4.1 Network size and usage'!M58/'Historical population and GDP'!$M55)</f>
        <v>2.2286079662363085E-3</v>
      </c>
      <c r="N58" s="54" t="e">
        <f>IF('4.1 Network size and usage'!N58/'Historical population and GDP'!$M55=0,NA(),'4.1 Network size and usage'!N58/'Historical population and GDP'!$M55)</f>
        <v>#N/A</v>
      </c>
      <c r="O58" s="54" t="e">
        <f>IF('4.1 Network size and usage'!O58/'Historical population and GDP'!$M55=0,NA(),'4.1 Network size and usage'!O58/'Historical population and GDP'!$M55)</f>
        <v>#N/A</v>
      </c>
      <c r="P58" s="54" t="e">
        <f>IF('4.1 Network size and usage'!P58/'Historical population and GDP'!$M55=0,NA(),'4.1 Network size and usage'!P58/'Historical population and GDP'!$M55)</f>
        <v>#N/A</v>
      </c>
      <c r="Q58" s="54" t="e">
        <f>IF('4.1 Network size and usage'!Q58/'Historical population and GDP'!$M55=0,NA(),'4.1 Network size and usage'!Q58/'Historical population and GDP'!$M55)</f>
        <v>#N/A</v>
      </c>
      <c r="R58" s="54" t="e">
        <f>IF('4.1 Network size and usage'!R58/'Historical population and GDP'!$M55=0,NA(),'4.1 Network size and usage'!R58/'Historical population and GDP'!$M55)</f>
        <v>#N/A</v>
      </c>
      <c r="S58" s="54" t="e">
        <f>IF('4.1 Network size and usage'!S58/'Historical population and GDP'!$M55=0,NA(),'4.1 Network size and usage'!S58/'Historical population and GDP'!$M55)</f>
        <v>#N/A</v>
      </c>
      <c r="T58" s="54">
        <f>IF('4.1 Network size and usage'!T58/'Historical population and GDP'!$M55=0,NA(),'4.1 Network size and usage'!T58/'Historical population and GDP'!$M55)</f>
        <v>1.6970744749248263</v>
      </c>
      <c r="U58" s="54">
        <f>IF('4.1 Network size and usage'!U58/'Historical population and GDP'!$M55=0,NA(),'4.1 Network size and usage'!U58/'Historical population and GDP'!$M55)</f>
        <v>6.2034455468446037</v>
      </c>
      <c r="V58" s="54" t="e">
        <f>IF('4.1 Network size and usage'!V58/'Historical population and GDP'!$M55=0,NA(),'4.1 Network size and usage'!V58/'Historical population and GDP'!$M55)</f>
        <v>#N/A</v>
      </c>
      <c r="W58" s="54" t="e">
        <f>IF('4.1 Network size and usage'!W58/'Historical population and GDP'!$M55=0,NA(),'4.1 Network size and usage'!W58/'Historical population and GDP'!$M55)</f>
        <v>#N/A</v>
      </c>
      <c r="X58" s="54" t="e">
        <f>IF('4.1 Network size and usage'!X58/'Historical population and GDP'!$M55=0,NA(),'4.1 Network size and usage'!X58/'Historical population and GDP'!$M55)</f>
        <v>#N/A</v>
      </c>
      <c r="Y58" s="54" t="e">
        <f>IF('4.1 Network size and usage'!Y58/'Historical population and GDP'!$M55=0,NA(),'4.1 Network size and usage'!Y58/'Historical population and GDP'!$M55)</f>
        <v>#N/A</v>
      </c>
      <c r="Z58" s="54" t="e">
        <f>IF('4.1 Network size and usage'!Z58/'Historical population and GDP'!$M55=0,NA(),'4.1 Network size and usage'!Z58/'Historical population and GDP'!$M55)</f>
        <v>#N/A</v>
      </c>
      <c r="AA58" s="54" t="e">
        <f>IF('4.1 Network size and usage'!AA58/'Historical population and GDP'!$M55=0,NA(),'4.1 Network size and usage'!AA58/'Historical population and GDP'!$M55)</f>
        <v>#N/A</v>
      </c>
      <c r="AB58" s="54" t="e">
        <f>IF('4.1 Network size and usage'!AB58/'Historical population and GDP'!$M55=0,NA(),'4.1 Network size and usage'!AB58/'Historical population and GDP'!$M55)</f>
        <v>#N/A</v>
      </c>
      <c r="AC58" s="54">
        <f>IF('4.1 Network size and usage'!AC58/'Historical population and GDP'!$M55=0,NA(),'4.1 Network size and usage'!AC58/'Historical population and GDP'!$M55)</f>
        <v>0.38647136076559979</v>
      </c>
      <c r="AD58" s="54" t="e">
        <f>IF('4.1 Network size and usage'!AD58/'Historical population and GDP'!$M55=0,NA(),'4.1 Network size and usage'!AD58/'Historical population and GDP'!$M55)</f>
        <v>#N/A</v>
      </c>
      <c r="AE58" s="54" t="e">
        <f>IF('4.1 Network size and usage'!AE58/'Historical population and GDP'!$M55=0,NA(),'4.1 Network size and usage'!AE58/'Historical population and GDP'!$M55)</f>
        <v>#N/A</v>
      </c>
      <c r="AF58" s="54" t="e">
        <f>IF('4.1 Network size and usage'!AF58/'Historical population and GDP'!$M55=0,NA(),'4.1 Network size and usage'!AF58/'Historical population and GDP'!$M55)</f>
        <v>#N/A</v>
      </c>
      <c r="AG58" s="54" t="e">
        <f>IF('4.1 Network size and usage'!AG58/'Historical population and GDP'!$M55=0,NA(),'4.1 Network size and usage'!AG58/'Historical population and GDP'!$M55)</f>
        <v>#N/A</v>
      </c>
      <c r="AH58" s="54" t="e">
        <f>IF('4.1 Network size and usage'!AH58/'Historical population and GDP'!$M55=0,NA(),'4.1 Network size and usage'!AH58/'Historical population and GDP'!$M55)</f>
        <v>#N/A</v>
      </c>
      <c r="AI58" s="54" t="e">
        <f>IF('4.1 Network size and usage'!AI58/'Historical population and GDP'!$M55=0,NA(),'4.1 Network size and usage'!AI58/'Historical population and GDP'!$M55)</f>
        <v>#N/A</v>
      </c>
      <c r="AJ58" s="54" t="e">
        <f>IF('4.1 Network size and usage'!AJ58/'Historical population and GDP'!$M55=0,NA(),'4.1 Network size and usage'!AJ58/'Historical population and GDP'!$M55)</f>
        <v>#N/A</v>
      </c>
      <c r="AK58" s="54">
        <f>IF('4.1 Network size and usage'!AK58/'Historical population and GDP'!$M55=0,NA(),'4.1 Network size and usage'!AK58/'Historical population and GDP'!$M55)</f>
        <v>17.317513474465073</v>
      </c>
      <c r="AL58" s="54">
        <f>IF('4.1 Network size and usage'!AL58/'Historical population and GDP'!$M55=0,NA(),'4.1 Network size and usage'!AL58/'Historical population and GDP'!$M55)</f>
        <v>1.1956097496104994</v>
      </c>
      <c r="AM58" s="54">
        <f>IF('4.1 Network size and usage'!AM58/'Historical population and GDP'!$M55=0,NA(),'4.1 Network size and usage'!AM58/'Historical population and GDP'!$M55)</f>
        <v>0.29371516023983346</v>
      </c>
      <c r="AN58" s="54" t="e">
        <f>IF('4.1 Network size and usage'!AN58/'Historical population and GDP'!$M55=0,NA(),'4.1 Network size and usage'!AN58/'Historical population and GDP'!$M55)</f>
        <v>#N/A</v>
      </c>
      <c r="AO58" s="54">
        <f>IF('4.1 Network size and usage'!AO58/'Historical population and GDP'!$M55=0,NA(),'4.1 Network size and usage'!AO58/'Historical population and GDP'!$M55)</f>
        <v>0.2134084249047665</v>
      </c>
      <c r="AP58" s="54">
        <f>IF('4.1 Network size and usage'!AP58/'Historical population and GDP'!$M55=0,NA(),'4.1 Network size and usage'!AP58/'Historical population and GDP'!$M55)</f>
        <v>1.0067160123343324E-2</v>
      </c>
      <c r="AQ58" s="54">
        <f>IF('4.1 Network size and usage'!AQ58/'Historical population and GDP'!$M55=0,NA(),'4.1 Network size and usage'!AQ58/'Historical population and GDP'!$M55)</f>
        <v>0.22347558502810982</v>
      </c>
      <c r="AR58" s="54" t="e">
        <f>IF('4.1 Network size and usage'!AR58/'Historical population and GDP'!$M55=0,NA(),'4.1 Network size and usage'!AR58/'Historical population and GDP'!$M55)</f>
        <v>#N/A</v>
      </c>
      <c r="AS58" s="54" t="e">
        <f>IF('4.1 Network size and usage'!AS58/'Historical population and GDP'!$M55=0,NA(),'4.1 Network size and usage'!AS58/'Historical population and GDP'!$M55)</f>
        <v>#N/A</v>
      </c>
      <c r="AT58" s="54">
        <f>IF('4.1 Network size and usage'!AT58/'Historical population and GDP'!$M55=0,NA(),'4.1 Network size and usage'!AT58/'Historical population and GDP'!$M55)</f>
        <v>7.6541156357633214E-2</v>
      </c>
      <c r="AU58" s="54" t="e">
        <f>IF('4.1 Network size and usage'!AU58/'Historical population and GDP'!$M55=0,NA(),'4.1 Network size and usage'!AU58/'Historical population and GDP'!$M55)</f>
        <v>#N/A</v>
      </c>
      <c r="AV58" s="54" t="e">
        <f>IF('4.1 Network size and usage'!AV58/'Historical population and GDP'!$M55=0,NA(),'4.1 Network size and usage'!AV58/'Historical population and GDP'!$M55)</f>
        <v>#N/A</v>
      </c>
      <c r="AX58" s="3"/>
      <c r="AY58" s="3"/>
      <c r="AZ58" s="12"/>
    </row>
    <row r="59" spans="1:52">
      <c r="A59" s="4">
        <f t="shared" si="0"/>
        <v>1921</v>
      </c>
      <c r="B59" s="54" t="e">
        <f>IF('4.1 Network size and usage'!B59/'Historical population and GDP'!$M56=0,NA(),'4.1 Network size and usage'!B59/'Historical population and GDP'!$M56)</f>
        <v>#N/A</v>
      </c>
      <c r="C59" s="54" t="e">
        <f>IF('4.1 Network size and usage'!C59/'Historical population and GDP'!$M56=0,NA(),'4.1 Network size and usage'!C59/'Historical population and GDP'!$M56)</f>
        <v>#N/A</v>
      </c>
      <c r="D59" s="54" t="e">
        <f>IF('4.1 Network size and usage'!D59/'Historical population and GDP'!$M56=0,NA(),'4.1 Network size and usage'!D59/'Historical population and GDP'!$M56)</f>
        <v>#N/A</v>
      </c>
      <c r="E59" s="54" t="e">
        <f>IF('4.1 Network size and usage'!E59/'Historical population and GDP'!$M56=0,NA(),'4.1 Network size and usage'!E59/'Historical population and GDP'!$M56)</f>
        <v>#N/A</v>
      </c>
      <c r="F59" s="54" t="e">
        <f>IF('4.1 Network size and usage'!F59/'Historical population and GDP'!$M56=0,NA(),'4.1 Network size and usage'!F59/'Historical population and GDP'!$M56)</f>
        <v>#N/A</v>
      </c>
      <c r="G59" s="54" t="e">
        <f>IF('4.1 Network size and usage'!G59/'Historical population and GDP'!$M56=0,NA(),'4.1 Network size and usage'!G59/'Historical population and GDP'!$M56)</f>
        <v>#N/A</v>
      </c>
      <c r="H59" s="54" t="e">
        <f>IF('4.1 Network size and usage'!H59/'Historical population and GDP'!$M56=0,NA(),'4.1 Network size and usage'!H59/'Historical population and GDP'!$M56)</f>
        <v>#N/A</v>
      </c>
      <c r="I59" s="54" t="e">
        <f>IF('4.1 Network size and usage'!I59/'Historical population and GDP'!$M56=0,NA(),'4.1 Network size and usage'!I59/'Historical population and GDP'!$M56)</f>
        <v>#N/A</v>
      </c>
      <c r="J59" s="54" t="e">
        <f>IF('4.1 Network size and usage'!J59/'Historical population and GDP'!$M56=0,NA(),'4.1 Network size and usage'!J59/'Historical population and GDP'!$M56)</f>
        <v>#N/A</v>
      </c>
      <c r="K59" s="54" t="e">
        <f>IF('4.1 Network size and usage'!K59/'Historical population and GDP'!$M56=0,NA(),'4.1 Network size and usage'!K59/'Historical population and GDP'!$M56)</f>
        <v>#N/A</v>
      </c>
      <c r="L59" s="54">
        <f>IF('4.1 Network size and usage'!L59/'Historical population and GDP'!$M56=0,NA(),'4.1 Network size and usage'!L59/'Historical population and GDP'!$M56)</f>
        <v>0.36062316731040106</v>
      </c>
      <c r="M59" s="54">
        <f>IF('4.1 Network size and usage'!M59/'Historical population and GDP'!$M56=0,NA(),'4.1 Network size and usage'!M59/'Historical population and GDP'!$M56)</f>
        <v>2.2490057866413251E-3</v>
      </c>
      <c r="N59" s="54">
        <f>IF('4.1 Network size and usage'!N59/'Historical population and GDP'!$M56=0,NA(),'4.1 Network size and usage'!N59/'Historical population and GDP'!$M56)</f>
        <v>3.6937313581923751E-3</v>
      </c>
      <c r="O59" s="54" t="e">
        <f>IF('4.1 Network size and usage'!O59/'Historical population and GDP'!$M56=0,NA(),'4.1 Network size and usage'!O59/'Historical population and GDP'!$M56)</f>
        <v>#N/A</v>
      </c>
      <c r="P59" s="54">
        <f>IF('4.1 Network size and usage'!P59/'Historical population and GDP'!$M56=0,NA(),'4.1 Network size and usage'!P59/'Historical population and GDP'!$M56)</f>
        <v>0.31396716544635189</v>
      </c>
      <c r="Q59" s="54" t="e">
        <f>IF('4.1 Network size and usage'!Q59/'Historical population and GDP'!$M56=0,NA(),'4.1 Network size and usage'!Q59/'Historical population and GDP'!$M56)</f>
        <v>#N/A</v>
      </c>
      <c r="R59" s="54" t="e">
        <f>IF('4.1 Network size and usage'!R59/'Historical population and GDP'!$M56=0,NA(),'4.1 Network size and usage'!R59/'Historical population and GDP'!$M56)</f>
        <v>#N/A</v>
      </c>
      <c r="S59" s="54" t="e">
        <f>IF('4.1 Network size and usage'!S59/'Historical population and GDP'!$M56=0,NA(),'4.1 Network size and usage'!S59/'Historical population and GDP'!$M56)</f>
        <v>#N/A</v>
      </c>
      <c r="T59" s="54">
        <f>IF('4.1 Network size and usage'!T59/'Historical population and GDP'!$M56=0,NA(),'4.1 Network size and usage'!T59/'Historical population and GDP'!$M56)</f>
        <v>1.6447963935420218</v>
      </c>
      <c r="U59" s="54">
        <f>IF('4.1 Network size and usage'!U59/'Historical population and GDP'!$M56=0,NA(),'4.1 Network size and usage'!U59/'Historical population and GDP'!$M56)</f>
        <v>6.5860868465156344</v>
      </c>
      <c r="V59" s="54" t="e">
        <f>IF('4.1 Network size and usage'!V59/'Historical population and GDP'!$M56=0,NA(),'4.1 Network size and usage'!V59/'Historical population and GDP'!$M56)</f>
        <v>#N/A</v>
      </c>
      <c r="W59" s="54" t="e">
        <f>IF('4.1 Network size and usage'!W59/'Historical population and GDP'!$M56=0,NA(),'4.1 Network size and usage'!W59/'Historical population and GDP'!$M56)</f>
        <v>#N/A</v>
      </c>
      <c r="X59" s="54" t="e">
        <f>IF('4.1 Network size and usage'!X59/'Historical population and GDP'!$M56=0,NA(),'4.1 Network size and usage'!X59/'Historical population and GDP'!$M56)</f>
        <v>#N/A</v>
      </c>
      <c r="Y59" s="54" t="e">
        <f>IF('4.1 Network size and usage'!Y59/'Historical population and GDP'!$M56=0,NA(),'4.1 Network size and usage'!Y59/'Historical population and GDP'!$M56)</f>
        <v>#N/A</v>
      </c>
      <c r="Z59" s="54" t="e">
        <f>IF('4.1 Network size and usage'!Z59/'Historical population and GDP'!$M56=0,NA(),'4.1 Network size and usage'!Z59/'Historical population and GDP'!$M56)</f>
        <v>#N/A</v>
      </c>
      <c r="AA59" s="54" t="e">
        <f>IF('4.1 Network size and usage'!AA59/'Historical population and GDP'!$M56=0,NA(),'4.1 Network size and usage'!AA59/'Historical population and GDP'!$M56)</f>
        <v>#N/A</v>
      </c>
      <c r="AB59" s="54" t="e">
        <f>IF('4.1 Network size and usage'!AB59/'Historical population and GDP'!$M56=0,NA(),'4.1 Network size and usage'!AB59/'Historical population and GDP'!$M56)</f>
        <v>#N/A</v>
      </c>
      <c r="AC59" s="54">
        <f>IF('4.1 Network size and usage'!AC59/'Historical population and GDP'!$M56=0,NA(),'4.1 Network size and usage'!AC59/'Historical population and GDP'!$M56)</f>
        <v>0.38121392787473324</v>
      </c>
      <c r="AD59" s="54" t="e">
        <f>IF('4.1 Network size and usage'!AD59/'Historical population and GDP'!$M56=0,NA(),'4.1 Network size and usage'!AD59/'Historical population and GDP'!$M56)</f>
        <v>#N/A</v>
      </c>
      <c r="AE59" s="54" t="e">
        <f>IF('4.1 Network size and usage'!AE59/'Historical population and GDP'!$M56=0,NA(),'4.1 Network size and usage'!AE59/'Historical population and GDP'!$M56)</f>
        <v>#N/A</v>
      </c>
      <c r="AF59" s="54" t="e">
        <f>IF('4.1 Network size and usage'!AF59/'Historical population and GDP'!$M56=0,NA(),'4.1 Network size and usage'!AF59/'Historical population and GDP'!$M56)</f>
        <v>#N/A</v>
      </c>
      <c r="AG59" s="54" t="e">
        <f>IF('4.1 Network size and usage'!AG59/'Historical population and GDP'!$M56=0,NA(),'4.1 Network size and usage'!AG59/'Historical population and GDP'!$M56)</f>
        <v>#N/A</v>
      </c>
      <c r="AH59" s="54" t="e">
        <f>IF('4.1 Network size and usage'!AH59/'Historical population and GDP'!$M56=0,NA(),'4.1 Network size and usage'!AH59/'Historical population and GDP'!$M56)</f>
        <v>#N/A</v>
      </c>
      <c r="AI59" s="54" t="e">
        <f>IF('4.1 Network size and usage'!AI59/'Historical population and GDP'!$M56=0,NA(),'4.1 Network size and usage'!AI59/'Historical population and GDP'!$M56)</f>
        <v>#N/A</v>
      </c>
      <c r="AJ59" s="54" t="e">
        <f>IF('4.1 Network size and usage'!AJ59/'Historical population and GDP'!$M56=0,NA(),'4.1 Network size and usage'!AJ59/'Historical population and GDP'!$M56)</f>
        <v>#N/A</v>
      </c>
      <c r="AK59" s="54">
        <f>IF('4.1 Network size and usage'!AK59/'Historical population and GDP'!$M56=0,NA(),'4.1 Network size and usage'!AK59/'Historical population and GDP'!$M56)</f>
        <v>17.495105378751212</v>
      </c>
      <c r="AL59" s="54">
        <f>IF('4.1 Network size and usage'!AL59/'Historical population and GDP'!$M56=0,NA(),'4.1 Network size and usage'!AL59/'Historical population and GDP'!$M56)</f>
        <v>1.2800715386284018</v>
      </c>
      <c r="AM59" s="54">
        <f>IF('4.1 Network size and usage'!AM59/'Historical population and GDP'!$M56=0,NA(),'4.1 Network size and usage'!AM59/'Historical population and GDP'!$M56)</f>
        <v>0.3070414191497412</v>
      </c>
      <c r="AN59" s="54" t="e">
        <f>IF('4.1 Network size and usage'!AN59/'Historical population and GDP'!$M56=0,NA(),'4.1 Network size and usage'!AN59/'Historical population and GDP'!$M56)</f>
        <v>#N/A</v>
      </c>
      <c r="AO59" s="54">
        <f>IF('4.1 Network size and usage'!AO59/'Historical population and GDP'!$M56=0,NA(),'4.1 Network size and usage'!AO59/'Historical population and GDP'!$M56)</f>
        <v>0.21268743465720613</v>
      </c>
      <c r="AP59" s="54">
        <f>IF('4.1 Network size and usage'!AP59/'Historical population and GDP'!$M56=0,NA(),'4.1 Network size and usage'!AP59/'Historical population and GDP'!$M56)</f>
        <v>1.005350268862844E-2</v>
      </c>
      <c r="AQ59" s="54">
        <f>IF('4.1 Network size and usage'!AQ59/'Historical population and GDP'!$M56=0,NA(),'4.1 Network size and usage'!AQ59/'Historical population and GDP'!$M56)</f>
        <v>0.22274093734583456</v>
      </c>
      <c r="AR59" s="54" t="e">
        <f>IF('4.1 Network size and usage'!AR59/'Historical population and GDP'!$M56=0,NA(),'4.1 Network size and usage'!AR59/'Historical population and GDP'!$M56)</f>
        <v>#N/A</v>
      </c>
      <c r="AS59" s="54" t="e">
        <f>IF('4.1 Network size and usage'!AS59/'Historical population and GDP'!$M56=0,NA(),'4.1 Network size and usage'!AS59/'Historical population and GDP'!$M56)</f>
        <v>#N/A</v>
      </c>
      <c r="AT59" s="54">
        <f>IF('4.1 Network size and usage'!AT59/'Historical population and GDP'!$M56=0,NA(),'4.1 Network size and usage'!AT59/'Historical population and GDP'!$M56)</f>
        <v>7.7747087458726605E-2</v>
      </c>
      <c r="AU59" s="54" t="e">
        <f>IF('4.1 Network size and usage'!AU59/'Historical population and GDP'!$M56=0,NA(),'4.1 Network size and usage'!AU59/'Historical population and GDP'!$M56)</f>
        <v>#N/A</v>
      </c>
      <c r="AV59" s="54" t="e">
        <f>IF('4.1 Network size and usage'!AV59/'Historical population and GDP'!$M56=0,NA(),'4.1 Network size and usage'!AV59/'Historical population and GDP'!$M56)</f>
        <v>#N/A</v>
      </c>
      <c r="AX59" s="3"/>
      <c r="AY59" s="3"/>
      <c r="AZ59" s="12"/>
    </row>
    <row r="60" spans="1:52">
      <c r="A60" s="4">
        <f t="shared" si="0"/>
        <v>1922</v>
      </c>
      <c r="B60" s="54" t="e">
        <f>IF('4.1 Network size and usage'!B60/'Historical population and GDP'!$M57=0,NA(),'4.1 Network size and usage'!B60/'Historical population and GDP'!$M57)</f>
        <v>#N/A</v>
      </c>
      <c r="C60" s="54" t="e">
        <f>IF('4.1 Network size and usage'!C60/'Historical population and GDP'!$M57=0,NA(),'4.1 Network size and usage'!C60/'Historical population and GDP'!$M57)</f>
        <v>#N/A</v>
      </c>
      <c r="D60" s="54" t="e">
        <f>IF('4.1 Network size and usage'!D60/'Historical population and GDP'!$M57=0,NA(),'4.1 Network size and usage'!D60/'Historical population and GDP'!$M57)</f>
        <v>#N/A</v>
      </c>
      <c r="E60" s="54" t="e">
        <f>IF('4.1 Network size and usage'!E60/'Historical population and GDP'!$M57=0,NA(),'4.1 Network size and usage'!E60/'Historical population and GDP'!$M57)</f>
        <v>#N/A</v>
      </c>
      <c r="F60" s="54" t="e">
        <f>IF('4.1 Network size and usage'!F60/'Historical population and GDP'!$M57=0,NA(),'4.1 Network size and usage'!F60/'Historical population and GDP'!$M57)</f>
        <v>#N/A</v>
      </c>
      <c r="G60" s="54" t="e">
        <f>IF('4.1 Network size and usage'!G60/'Historical population and GDP'!$M57=0,NA(),'4.1 Network size and usage'!G60/'Historical population and GDP'!$M57)</f>
        <v>#N/A</v>
      </c>
      <c r="H60" s="54" t="e">
        <f>IF('4.1 Network size and usage'!H60/'Historical population and GDP'!$M57=0,NA(),'4.1 Network size and usage'!H60/'Historical population and GDP'!$M57)</f>
        <v>#N/A</v>
      </c>
      <c r="I60" s="54" t="e">
        <f>IF('4.1 Network size and usage'!I60/'Historical population and GDP'!$M57=0,NA(),'4.1 Network size and usage'!I60/'Historical population and GDP'!$M57)</f>
        <v>#N/A</v>
      </c>
      <c r="J60" s="54" t="e">
        <f>IF('4.1 Network size and usage'!J60/'Historical population and GDP'!$M57=0,NA(),'4.1 Network size and usage'!J60/'Historical population and GDP'!$M57)</f>
        <v>#N/A</v>
      </c>
      <c r="K60" s="54" t="e">
        <f>IF('4.1 Network size and usage'!K60/'Historical population and GDP'!$M57=0,NA(),'4.1 Network size and usage'!K60/'Historical population and GDP'!$M57)</f>
        <v>#N/A</v>
      </c>
      <c r="L60" s="54">
        <f>IF('4.1 Network size and usage'!L60/'Historical population and GDP'!$M57=0,NA(),'4.1 Network size and usage'!L60/'Historical population and GDP'!$M57)</f>
        <v>0.36030917879328139</v>
      </c>
      <c r="M60" s="54">
        <f>IF('4.1 Network size and usage'!M60/'Historical population and GDP'!$M57=0,NA(),'4.1 Network size and usage'!M60/'Historical population and GDP'!$M57)</f>
        <v>2.4975068936550909E-3</v>
      </c>
      <c r="N60" s="54">
        <f>IF('4.1 Network size and usage'!N60/'Historical population and GDP'!$M57=0,NA(),'4.1 Network size and usage'!N60/'Historical population and GDP'!$M57)</f>
        <v>3.8314868368536556E-3</v>
      </c>
      <c r="O60" s="54" t="e">
        <f>IF('4.1 Network size and usage'!O60/'Historical population and GDP'!$M57=0,NA(),'4.1 Network size and usage'!O60/'Historical population and GDP'!$M57)</f>
        <v>#N/A</v>
      </c>
      <c r="P60" s="54">
        <f>IF('4.1 Network size and usage'!P60/'Historical population and GDP'!$M57=0,NA(),'4.1 Network size and usage'!P60/'Historical population and GDP'!$M57)</f>
        <v>0.33557006571128339</v>
      </c>
      <c r="Q60" s="54" t="e">
        <f>IF('4.1 Network size and usage'!Q60/'Historical population and GDP'!$M57=0,NA(),'4.1 Network size and usage'!Q60/'Historical population and GDP'!$M57)</f>
        <v>#N/A</v>
      </c>
      <c r="R60" s="54" t="e">
        <f>IF('4.1 Network size and usage'!R60/'Historical population and GDP'!$M57=0,NA(),'4.1 Network size and usage'!R60/'Historical population and GDP'!$M57)</f>
        <v>#N/A</v>
      </c>
      <c r="S60" s="54" t="e">
        <f>IF('4.1 Network size and usage'!S60/'Historical population and GDP'!$M57=0,NA(),'4.1 Network size and usage'!S60/'Historical population and GDP'!$M57)</f>
        <v>#N/A</v>
      </c>
      <c r="T60" s="54">
        <f>IF('4.1 Network size and usage'!T60/'Historical population and GDP'!$M57=0,NA(),'4.1 Network size and usage'!T60/'Historical population and GDP'!$M57)</f>
        <v>1.6419650660202267</v>
      </c>
      <c r="U60" s="54">
        <f>IF('4.1 Network size and usage'!U60/'Historical population and GDP'!$M57=0,NA(),'4.1 Network size and usage'!U60/'Historical population and GDP'!$M57)</f>
        <v>7.0169568312149835</v>
      </c>
      <c r="V60" s="54" t="e">
        <f>IF('4.1 Network size and usage'!V60/'Historical population and GDP'!$M57=0,NA(),'4.1 Network size and usage'!V60/'Historical population and GDP'!$M57)</f>
        <v>#N/A</v>
      </c>
      <c r="W60" s="54" t="e">
        <f>IF('4.1 Network size and usage'!W60/'Historical population and GDP'!$M57=0,NA(),'4.1 Network size and usage'!W60/'Historical population and GDP'!$M57)</f>
        <v>#N/A</v>
      </c>
      <c r="X60" s="54" t="e">
        <f>IF('4.1 Network size and usage'!X60/'Historical population and GDP'!$M57=0,NA(),'4.1 Network size and usage'!X60/'Historical population and GDP'!$M57)</f>
        <v>#N/A</v>
      </c>
      <c r="Y60" s="54" t="e">
        <f>IF('4.1 Network size and usage'!Y60/'Historical population and GDP'!$M57=0,NA(),'4.1 Network size and usage'!Y60/'Historical population and GDP'!$M57)</f>
        <v>#N/A</v>
      </c>
      <c r="Z60" s="54" t="e">
        <f>IF('4.1 Network size and usage'!Z60/'Historical population and GDP'!$M57=0,NA(),'4.1 Network size and usage'!Z60/'Historical population and GDP'!$M57)</f>
        <v>#N/A</v>
      </c>
      <c r="AA60" s="54" t="e">
        <f>IF('4.1 Network size and usage'!AA60/'Historical population and GDP'!$M57=0,NA(),'4.1 Network size and usage'!AA60/'Historical population and GDP'!$M57)</f>
        <v>#N/A</v>
      </c>
      <c r="AB60" s="54" t="e">
        <f>IF('4.1 Network size and usage'!AB60/'Historical population and GDP'!$M57=0,NA(),'4.1 Network size and usage'!AB60/'Historical population and GDP'!$M57)</f>
        <v>#N/A</v>
      </c>
      <c r="AC60" s="54">
        <f>IF('4.1 Network size and usage'!AC60/'Historical population and GDP'!$M57=0,NA(),'4.1 Network size and usage'!AC60/'Historical population and GDP'!$M57)</f>
        <v>0.39330175325304351</v>
      </c>
      <c r="AD60" s="54" t="e">
        <f>IF('4.1 Network size and usage'!AD60/'Historical population and GDP'!$M57=0,NA(),'4.1 Network size and usage'!AD60/'Historical population and GDP'!$M57)</f>
        <v>#N/A</v>
      </c>
      <c r="AE60" s="54" t="e">
        <f>IF('4.1 Network size and usage'!AE60/'Historical population and GDP'!$M57=0,NA(),'4.1 Network size and usage'!AE60/'Historical population and GDP'!$M57)</f>
        <v>#N/A</v>
      </c>
      <c r="AF60" s="54" t="e">
        <f>IF('4.1 Network size and usage'!AF60/'Historical population and GDP'!$M57=0,NA(),'4.1 Network size and usage'!AF60/'Historical population and GDP'!$M57)</f>
        <v>#N/A</v>
      </c>
      <c r="AG60" s="54" t="e">
        <f>IF('4.1 Network size and usage'!AG60/'Historical population and GDP'!$M57=0,NA(),'4.1 Network size and usage'!AG60/'Historical population and GDP'!$M57)</f>
        <v>#N/A</v>
      </c>
      <c r="AH60" s="54" t="e">
        <f>IF('4.1 Network size and usage'!AH60/'Historical population and GDP'!$M57=0,NA(),'4.1 Network size and usage'!AH60/'Historical population and GDP'!$M57)</f>
        <v>#N/A</v>
      </c>
      <c r="AI60" s="54" t="e">
        <f>IF('4.1 Network size and usage'!AI60/'Historical population and GDP'!$M57=0,NA(),'4.1 Network size and usage'!AI60/'Historical population and GDP'!$M57)</f>
        <v>#N/A</v>
      </c>
      <c r="AJ60" s="54" t="e">
        <f>IF('4.1 Network size and usage'!AJ60/'Historical population and GDP'!$M57=0,NA(),'4.1 Network size and usage'!AJ60/'Historical population and GDP'!$M57)</f>
        <v>#N/A</v>
      </c>
      <c r="AK60" s="54">
        <f>IF('4.1 Network size and usage'!AK60/'Historical population and GDP'!$M57=0,NA(),'4.1 Network size and usage'!AK60/'Historical population and GDP'!$M57)</f>
        <v>17.898527667873054</v>
      </c>
      <c r="AL60" s="54">
        <f>IF('4.1 Network size and usage'!AL60/'Historical population and GDP'!$M57=0,NA(),'4.1 Network size and usage'!AL60/'Historical population and GDP'!$M57)</f>
        <v>1.448257558332575</v>
      </c>
      <c r="AM60" s="54">
        <f>IF('4.1 Network size and usage'!AM60/'Historical population and GDP'!$M57=0,NA(),'4.1 Network size and usage'!AM60/'Historical population and GDP'!$M57)</f>
        <v>0.2933273675099955</v>
      </c>
      <c r="AN60" s="54" t="e">
        <f>IF('4.1 Network size and usage'!AN60/'Historical population and GDP'!$M57=0,NA(),'4.1 Network size and usage'!AN60/'Historical population and GDP'!$M57)</f>
        <v>#N/A</v>
      </c>
      <c r="AO60" s="54">
        <f>IF('4.1 Network size and usage'!AO60/'Historical population and GDP'!$M57=0,NA(),'4.1 Network size and usage'!AO60/'Historical population and GDP'!$M57)</f>
        <v>0.21788339072243224</v>
      </c>
      <c r="AP60" s="54">
        <f>IF('4.1 Network size and usage'!AP60/'Historical population and GDP'!$M57=0,NA(),'4.1 Network size and usage'!AP60/'Historical population and GDP'!$M57)</f>
        <v>1.0894169536121611E-2</v>
      </c>
      <c r="AQ60" s="54">
        <f>IF('4.1 Network size and usage'!AQ60/'Historical population and GDP'!$M57=0,NA(),'4.1 Network size and usage'!AQ60/'Historical population and GDP'!$M57)</f>
        <v>0.22877756025855384</v>
      </c>
      <c r="AR60" s="54" t="e">
        <f>IF('4.1 Network size and usage'!AR60/'Historical population and GDP'!$M57=0,NA(),'4.1 Network size and usage'!AR60/'Historical population and GDP'!$M57)</f>
        <v>#N/A</v>
      </c>
      <c r="AS60" s="54" t="e">
        <f>IF('4.1 Network size and usage'!AS60/'Historical population and GDP'!$M57=0,NA(),'4.1 Network size and usage'!AS60/'Historical population and GDP'!$M57)</f>
        <v>#N/A</v>
      </c>
      <c r="AT60" s="54">
        <f>IF('4.1 Network size and usage'!AT60/'Historical population and GDP'!$M57=0,NA(),'4.1 Network size and usage'!AT60/'Historical population and GDP'!$M57)</f>
        <v>7.7963716680271675E-2</v>
      </c>
      <c r="AU60" s="54" t="e">
        <f>IF('4.1 Network size and usage'!AU60/'Historical population and GDP'!$M57=0,NA(),'4.1 Network size and usage'!AU60/'Historical population and GDP'!$M57)</f>
        <v>#N/A</v>
      </c>
      <c r="AV60" s="54" t="e">
        <f>IF('4.1 Network size and usage'!AV60/'Historical population and GDP'!$M57=0,NA(),'4.1 Network size and usage'!AV60/'Historical population and GDP'!$M57)</f>
        <v>#N/A</v>
      </c>
      <c r="AX60" s="3"/>
      <c r="AY60" s="3"/>
      <c r="AZ60" s="12"/>
    </row>
    <row r="61" spans="1:52">
      <c r="A61" s="4">
        <f t="shared" si="0"/>
        <v>1923</v>
      </c>
      <c r="B61" s="54" t="e">
        <f>IF('4.1 Network size and usage'!B61/'Historical population and GDP'!$M58=0,NA(),'4.1 Network size and usage'!B61/'Historical population and GDP'!$M58)</f>
        <v>#N/A</v>
      </c>
      <c r="C61" s="54" t="e">
        <f>IF('4.1 Network size and usage'!C61/'Historical population and GDP'!$M58=0,NA(),'4.1 Network size and usage'!C61/'Historical population and GDP'!$M58)</f>
        <v>#N/A</v>
      </c>
      <c r="D61" s="54" t="e">
        <f>IF('4.1 Network size and usage'!D61/'Historical population and GDP'!$M58=0,NA(),'4.1 Network size and usage'!D61/'Historical population and GDP'!$M58)</f>
        <v>#N/A</v>
      </c>
      <c r="E61" s="54" t="e">
        <f>IF('4.1 Network size and usage'!E61/'Historical population and GDP'!$M58=0,NA(),'4.1 Network size and usage'!E61/'Historical population and GDP'!$M58)</f>
        <v>#N/A</v>
      </c>
      <c r="F61" s="54" t="e">
        <f>IF('4.1 Network size and usage'!F61/'Historical population and GDP'!$M58=0,NA(),'4.1 Network size and usage'!F61/'Historical population and GDP'!$M58)</f>
        <v>#N/A</v>
      </c>
      <c r="G61" s="54" t="e">
        <f>IF('4.1 Network size and usage'!G61/'Historical population and GDP'!$M58=0,NA(),'4.1 Network size and usage'!G61/'Historical population and GDP'!$M58)</f>
        <v>#N/A</v>
      </c>
      <c r="H61" s="54" t="e">
        <f>IF('4.1 Network size and usage'!H61/'Historical population and GDP'!$M58=0,NA(),'4.1 Network size and usage'!H61/'Historical population and GDP'!$M58)</f>
        <v>#N/A</v>
      </c>
      <c r="I61" s="54" t="e">
        <f>IF('4.1 Network size and usage'!I61/'Historical population and GDP'!$M58=0,NA(),'4.1 Network size and usage'!I61/'Historical population and GDP'!$M58)</f>
        <v>#N/A</v>
      </c>
      <c r="J61" s="54" t="e">
        <f>IF('4.1 Network size and usage'!J61/'Historical population and GDP'!$M58=0,NA(),'4.1 Network size and usage'!J61/'Historical population and GDP'!$M58)</f>
        <v>#N/A</v>
      </c>
      <c r="K61" s="54" t="e">
        <f>IF('4.1 Network size and usage'!K61/'Historical population and GDP'!$M58=0,NA(),'4.1 Network size and usage'!K61/'Historical population and GDP'!$M58)</f>
        <v>#N/A</v>
      </c>
      <c r="L61" s="54">
        <f>IF('4.1 Network size and usage'!L61/'Historical population and GDP'!$M58=0,NA(),'4.1 Network size and usage'!L61/'Historical population and GDP'!$M58)</f>
        <v>0.32835217577841846</v>
      </c>
      <c r="M61" s="54">
        <f>IF('4.1 Network size and usage'!M61/'Historical population and GDP'!$M58=0,NA(),'4.1 Network size and usage'!M61/'Historical population and GDP'!$M58)</f>
        <v>2.2235667013195811E-3</v>
      </c>
      <c r="N61" s="54">
        <f>IF('4.1 Network size and usage'!N61/'Historical population and GDP'!$M58=0,NA(),'4.1 Network size and usage'!N61/'Historical population and GDP'!$M58)</f>
        <v>3.8811346059396323E-3</v>
      </c>
      <c r="O61" s="54" t="e">
        <f>IF('4.1 Network size and usage'!O61/'Historical population and GDP'!$M58=0,NA(),'4.1 Network size and usage'!O61/'Historical population and GDP'!$M58)</f>
        <v>#N/A</v>
      </c>
      <c r="P61" s="54">
        <f>IF('4.1 Network size and usage'!P61/'Historical population and GDP'!$M58=0,NA(),'4.1 Network size and usage'!P61/'Historical population and GDP'!$M58)</f>
        <v>0.4074517528145305</v>
      </c>
      <c r="Q61" s="54" t="e">
        <f>IF('4.1 Network size and usage'!Q61/'Historical population and GDP'!$M58=0,NA(),'4.1 Network size and usage'!Q61/'Historical population and GDP'!$M58)</f>
        <v>#N/A</v>
      </c>
      <c r="R61" s="54" t="e">
        <f>IF('4.1 Network size and usage'!R61/'Historical population and GDP'!$M58=0,NA(),'4.1 Network size and usage'!R61/'Historical population and GDP'!$M58)</f>
        <v>#N/A</v>
      </c>
      <c r="S61" s="54" t="e">
        <f>IF('4.1 Network size and usage'!S61/'Historical population and GDP'!$M58=0,NA(),'4.1 Network size and usage'!S61/'Historical population and GDP'!$M58)</f>
        <v>#N/A</v>
      </c>
      <c r="T61" s="54">
        <f>IF('4.1 Network size and usage'!T61/'Historical population and GDP'!$M58=0,NA(),'4.1 Network size and usage'!T61/'Historical population and GDP'!$M58)</f>
        <v>1.4487943343750198</v>
      </c>
      <c r="U61" s="54">
        <f>IF('4.1 Network size and usage'!U61/'Historical population and GDP'!$M58=0,NA(),'4.1 Network size and usage'!U61/'Historical population and GDP'!$M58)</f>
        <v>6.8749987172436207</v>
      </c>
      <c r="V61" s="54" t="e">
        <f>IF('4.1 Network size and usage'!V61/'Historical population and GDP'!$M58=0,NA(),'4.1 Network size and usage'!V61/'Historical population and GDP'!$M58)</f>
        <v>#N/A</v>
      </c>
      <c r="W61" s="54" t="e">
        <f>IF('4.1 Network size and usage'!W61/'Historical population and GDP'!$M58=0,NA(),'4.1 Network size and usage'!W61/'Historical population and GDP'!$M58)</f>
        <v>#N/A</v>
      </c>
      <c r="X61" s="54" t="e">
        <f>IF('4.1 Network size and usage'!X61/'Historical population and GDP'!$M58=0,NA(),'4.1 Network size and usage'!X61/'Historical population and GDP'!$M58)</f>
        <v>#N/A</v>
      </c>
      <c r="Y61" s="54" t="e">
        <f>IF('4.1 Network size and usage'!Y61/'Historical population and GDP'!$M58=0,NA(),'4.1 Network size and usage'!Y61/'Historical population and GDP'!$M58)</f>
        <v>#N/A</v>
      </c>
      <c r="Z61" s="54" t="e">
        <f>IF('4.1 Network size and usage'!Z61/'Historical population and GDP'!$M58=0,NA(),'4.1 Network size and usage'!Z61/'Historical population and GDP'!$M58)</f>
        <v>#N/A</v>
      </c>
      <c r="AA61" s="54" t="e">
        <f>IF('4.1 Network size and usage'!AA61/'Historical population and GDP'!$M58=0,NA(),'4.1 Network size and usage'!AA61/'Historical population and GDP'!$M58)</f>
        <v>#N/A</v>
      </c>
      <c r="AB61" s="54" t="e">
        <f>IF('4.1 Network size and usage'!AB61/'Historical population and GDP'!$M58=0,NA(),'4.1 Network size and usage'!AB61/'Historical population and GDP'!$M58)</f>
        <v>#N/A</v>
      </c>
      <c r="AC61" s="54">
        <f>IF('4.1 Network size and usage'!AC61/'Historical population and GDP'!$M58=0,NA(),'4.1 Network size and usage'!AC61/'Historical population and GDP'!$M58)</f>
        <v>0.38562037065612004</v>
      </c>
      <c r="AD61" s="54" t="e">
        <f>IF('4.1 Network size and usage'!AD61/'Historical population and GDP'!$M58=0,NA(),'4.1 Network size and usage'!AD61/'Historical population and GDP'!$M58)</f>
        <v>#N/A</v>
      </c>
      <c r="AE61" s="54" t="e">
        <f>IF('4.1 Network size and usage'!AE61/'Historical population and GDP'!$M58=0,NA(),'4.1 Network size and usage'!AE61/'Historical population and GDP'!$M58)</f>
        <v>#N/A</v>
      </c>
      <c r="AF61" s="54" t="e">
        <f>IF('4.1 Network size and usage'!AF61/'Historical population and GDP'!$M58=0,NA(),'4.1 Network size and usage'!AF61/'Historical population and GDP'!$M58)</f>
        <v>#N/A</v>
      </c>
      <c r="AG61" s="54" t="e">
        <f>IF('4.1 Network size and usage'!AG61/'Historical population and GDP'!$M58=0,NA(),'4.1 Network size and usage'!AG61/'Historical population and GDP'!$M58)</f>
        <v>#N/A</v>
      </c>
      <c r="AH61" s="54" t="e">
        <f>IF('4.1 Network size and usage'!AH61/'Historical population and GDP'!$M58=0,NA(),'4.1 Network size and usage'!AH61/'Historical population and GDP'!$M58)</f>
        <v>#N/A</v>
      </c>
      <c r="AI61" s="54" t="e">
        <f>IF('4.1 Network size and usage'!AI61/'Historical population and GDP'!$M58=0,NA(),'4.1 Network size and usage'!AI61/'Historical population and GDP'!$M58)</f>
        <v>#N/A</v>
      </c>
      <c r="AJ61" s="54" t="e">
        <f>IF('4.1 Network size and usage'!AJ61/'Historical population and GDP'!$M58=0,NA(),'4.1 Network size and usage'!AJ61/'Historical population and GDP'!$M58)</f>
        <v>#N/A</v>
      </c>
      <c r="AK61" s="54">
        <f>IF('4.1 Network size and usage'!AK61/'Historical population and GDP'!$M58=0,NA(),'4.1 Network size and usage'!AK61/'Historical population and GDP'!$M58)</f>
        <v>16.451428834163139</v>
      </c>
      <c r="AL61" s="54">
        <f>IF('4.1 Network size and usage'!AL61/'Historical population and GDP'!$M58=0,NA(),'4.1 Network size and usage'!AL61/'Historical population and GDP'!$M58)</f>
        <v>1.4571099974556345</v>
      </c>
      <c r="AM61" s="54">
        <f>IF('4.1 Network size and usage'!AM61/'Historical population and GDP'!$M58=0,NA(),'4.1 Network size and usage'!AM61/'Historical population and GDP'!$M58)</f>
        <v>0.28313415996802666</v>
      </c>
      <c r="AN61" s="54" t="e">
        <f>IF('4.1 Network size and usage'!AN61/'Historical population and GDP'!$M58=0,NA(),'4.1 Network size and usage'!AN61/'Historical population and GDP'!$M58)</f>
        <v>#N/A</v>
      </c>
      <c r="AO61" s="54">
        <f>IF('4.1 Network size and usage'!AO61/'Historical population and GDP'!$M58=0,NA(),'4.1 Network size and usage'!AO61/'Historical population and GDP'!$M58)</f>
        <v>0.20106433444659483</v>
      </c>
      <c r="AP61" s="54">
        <f>IF('4.1 Network size and usage'!AP61/'Historical population and GDP'!$M58=0,NA(),'4.1 Network size and usage'!AP61/'Historical population and GDP'!$M58)</f>
        <v>1.1185214315728801E-2</v>
      </c>
      <c r="AQ61" s="54">
        <f>IF('4.1 Network size and usage'!AQ61/'Historical population and GDP'!$M58=0,NA(),'4.1 Network size and usage'!AQ61/'Historical population and GDP'!$M58)</f>
        <v>0.21224954876232363</v>
      </c>
      <c r="AR61" s="54" t="e">
        <f>IF('4.1 Network size and usage'!AR61/'Historical population and GDP'!$M58=0,NA(),'4.1 Network size and usage'!AR61/'Historical population and GDP'!$M58)</f>
        <v>#N/A</v>
      </c>
      <c r="AS61" s="54" t="e">
        <f>IF('4.1 Network size and usage'!AS61/'Historical population and GDP'!$M58=0,NA(),'4.1 Network size and usage'!AS61/'Historical population and GDP'!$M58)</f>
        <v>#N/A</v>
      </c>
      <c r="AT61" s="54">
        <f>IF('4.1 Network size and usage'!AT61/'Historical population and GDP'!$M58=0,NA(),'4.1 Network size and usage'!AT61/'Historical population and GDP'!$M58)</f>
        <v>7.6881503218352784E-2</v>
      </c>
      <c r="AU61" s="54" t="e">
        <f>IF('4.1 Network size and usage'!AU61/'Historical population and GDP'!$M58=0,NA(),'4.1 Network size and usage'!AU61/'Historical population and GDP'!$M58)</f>
        <v>#N/A</v>
      </c>
      <c r="AV61" s="54" t="e">
        <f>IF('4.1 Network size and usage'!AV61/'Historical population and GDP'!$M58=0,NA(),'4.1 Network size and usage'!AV61/'Historical population and GDP'!$M58)</f>
        <v>#N/A</v>
      </c>
      <c r="AX61" s="3"/>
      <c r="AY61" s="3"/>
      <c r="AZ61" s="12"/>
    </row>
    <row r="62" spans="1:52">
      <c r="A62" s="4">
        <f t="shared" si="0"/>
        <v>1924</v>
      </c>
      <c r="B62" s="54" t="e">
        <f>IF('4.1 Network size and usage'!B62/'Historical population and GDP'!$M59=0,NA(),'4.1 Network size and usage'!B62/'Historical population and GDP'!$M59)</f>
        <v>#N/A</v>
      </c>
      <c r="C62" s="54" t="e">
        <f>IF('4.1 Network size and usage'!C62/'Historical population and GDP'!$M59=0,NA(),'4.1 Network size and usage'!C62/'Historical population and GDP'!$M59)</f>
        <v>#N/A</v>
      </c>
      <c r="D62" s="54" t="e">
        <f>IF('4.1 Network size and usage'!D62/'Historical population and GDP'!$M59=0,NA(),'4.1 Network size and usage'!D62/'Historical population and GDP'!$M59)</f>
        <v>#N/A</v>
      </c>
      <c r="E62" s="54" t="e">
        <f>IF('4.1 Network size and usage'!E62/'Historical population and GDP'!$M59=0,NA(),'4.1 Network size and usage'!E62/'Historical population and GDP'!$M59)</f>
        <v>#N/A</v>
      </c>
      <c r="F62" s="54" t="e">
        <f>IF('4.1 Network size and usage'!F62/'Historical population and GDP'!$M59=0,NA(),'4.1 Network size and usage'!F62/'Historical population and GDP'!$M59)</f>
        <v>#N/A</v>
      </c>
      <c r="G62" s="54" t="e">
        <f>IF('4.1 Network size and usage'!G62/'Historical population and GDP'!$M59=0,NA(),'4.1 Network size and usage'!G62/'Historical population and GDP'!$M59)</f>
        <v>#N/A</v>
      </c>
      <c r="H62" s="54" t="e">
        <f>IF('4.1 Network size and usage'!H62/'Historical population and GDP'!$M59=0,NA(),'4.1 Network size and usage'!H62/'Historical population and GDP'!$M59)</f>
        <v>#N/A</v>
      </c>
      <c r="I62" s="54" t="e">
        <f>IF('4.1 Network size and usage'!I62/'Historical population and GDP'!$M59=0,NA(),'4.1 Network size and usage'!I62/'Historical population and GDP'!$M59)</f>
        <v>#N/A</v>
      </c>
      <c r="J62" s="54" t="e">
        <f>IF('4.1 Network size and usage'!J62/'Historical population and GDP'!$M59=0,NA(),'4.1 Network size and usage'!J62/'Historical population and GDP'!$M59)</f>
        <v>#N/A</v>
      </c>
      <c r="K62" s="54" t="e">
        <f>IF('4.1 Network size and usage'!K62/'Historical population and GDP'!$M59=0,NA(),'4.1 Network size and usage'!K62/'Historical population and GDP'!$M59)</f>
        <v>#N/A</v>
      </c>
      <c r="L62" s="54">
        <f>IF('4.1 Network size and usage'!L62/'Historical population and GDP'!$M59=0,NA(),'4.1 Network size and usage'!L62/'Historical population and GDP'!$M59)</f>
        <v>0.32765552411182336</v>
      </c>
      <c r="M62" s="54">
        <f>IF('4.1 Network size and usage'!M62/'Historical population and GDP'!$M59=0,NA(),'4.1 Network size and usage'!M62/'Historical population and GDP'!$M59)</f>
        <v>2.3807352394823842E-3</v>
      </c>
      <c r="N62" s="54">
        <f>IF('4.1 Network size and usage'!N62/'Historical population and GDP'!$M59=0,NA(),'4.1 Network size and usage'!N62/'Historical population and GDP'!$M59)</f>
        <v>4.4013592662699537E-3</v>
      </c>
      <c r="O62" s="54" t="e">
        <f>IF('4.1 Network size and usage'!O62/'Historical population and GDP'!$M59=0,NA(),'4.1 Network size and usage'!O62/'Historical population and GDP'!$M59)</f>
        <v>#N/A</v>
      </c>
      <c r="P62" s="54">
        <f>IF('4.1 Network size and usage'!P62/'Historical population and GDP'!$M59=0,NA(),'4.1 Network size and usage'!P62/'Historical population and GDP'!$M59)</f>
        <v>0.52342831637807374</v>
      </c>
      <c r="Q62" s="54" t="e">
        <f>IF('4.1 Network size and usage'!Q62/'Historical population and GDP'!$M59=0,NA(),'4.1 Network size and usage'!Q62/'Historical population and GDP'!$M59)</f>
        <v>#N/A</v>
      </c>
      <c r="R62" s="54" t="e">
        <f>IF('4.1 Network size and usage'!R62/'Historical population and GDP'!$M59=0,NA(),'4.1 Network size and usage'!R62/'Historical population and GDP'!$M59)</f>
        <v>#N/A</v>
      </c>
      <c r="S62" s="54" t="e">
        <f>IF('4.1 Network size and usage'!S62/'Historical population and GDP'!$M59=0,NA(),'4.1 Network size and usage'!S62/'Historical population and GDP'!$M59)</f>
        <v>#N/A</v>
      </c>
      <c r="T62" s="54">
        <f>IF('4.1 Network size and usage'!T62/'Historical population and GDP'!$M59=0,NA(),'4.1 Network size and usage'!T62/'Historical population and GDP'!$M59)</f>
        <v>1.3902553748262563</v>
      </c>
      <c r="U62" s="54">
        <f>IF('4.1 Network size and usage'!U62/'Historical population and GDP'!$M59=0,NA(),'4.1 Network size and usage'!U62/'Historical population and GDP'!$M59)</f>
        <v>7.1197987985461415</v>
      </c>
      <c r="V62" s="54" t="e">
        <f>IF('4.1 Network size and usage'!V62/'Historical population and GDP'!$M59=0,NA(),'4.1 Network size and usage'!V62/'Historical population and GDP'!$M59)</f>
        <v>#N/A</v>
      </c>
      <c r="W62" s="54" t="e">
        <f>IF('4.1 Network size and usage'!W62/'Historical population and GDP'!$M59=0,NA(),'4.1 Network size and usage'!W62/'Historical population and GDP'!$M59)</f>
        <v>#N/A</v>
      </c>
      <c r="X62" s="54" t="e">
        <f>IF('4.1 Network size and usage'!X62/'Historical population and GDP'!$M59=0,NA(),'4.1 Network size and usage'!X62/'Historical population and GDP'!$M59)</f>
        <v>#N/A</v>
      </c>
      <c r="Y62" s="54" t="e">
        <f>IF('4.1 Network size and usage'!Y62/'Historical population and GDP'!$M59=0,NA(),'4.1 Network size and usage'!Y62/'Historical population and GDP'!$M59)</f>
        <v>#N/A</v>
      </c>
      <c r="Z62" s="54" t="e">
        <f>IF('4.1 Network size and usage'!Z62/'Historical population and GDP'!$M59=0,NA(),'4.1 Network size and usage'!Z62/'Historical population and GDP'!$M59)</f>
        <v>#N/A</v>
      </c>
      <c r="AA62" s="54" t="e">
        <f>IF('4.1 Network size and usage'!AA62/'Historical population and GDP'!$M59=0,NA(),'4.1 Network size and usage'!AA62/'Historical population and GDP'!$M59)</f>
        <v>#N/A</v>
      </c>
      <c r="AB62" s="54" t="e">
        <f>IF('4.1 Network size and usage'!AB62/'Historical population and GDP'!$M59=0,NA(),'4.1 Network size and usage'!AB62/'Historical population and GDP'!$M59)</f>
        <v>#N/A</v>
      </c>
      <c r="AC62" s="54">
        <f>IF('4.1 Network size and usage'!AC62/'Historical population and GDP'!$M59=0,NA(),'4.1 Network size and usage'!AC62/'Historical population and GDP'!$M59)</f>
        <v>0.38545237210667171</v>
      </c>
      <c r="AD62" s="54">
        <f>IF('4.1 Network size and usage'!AD62/'Historical population and GDP'!$M59=0,NA(),'4.1 Network size and usage'!AD62/'Historical population and GDP'!$M59)</f>
        <v>0.44927208146758607</v>
      </c>
      <c r="AE62" s="54" t="e">
        <f>IF('4.1 Network size and usage'!AE62/'Historical population and GDP'!$M59=0,NA(),'4.1 Network size and usage'!AE62/'Historical population and GDP'!$M59)</f>
        <v>#N/A</v>
      </c>
      <c r="AF62" s="54" t="e">
        <f>IF('4.1 Network size and usage'!AF62/'Historical population and GDP'!$M59=0,NA(),'4.1 Network size and usage'!AF62/'Historical population and GDP'!$M59)</f>
        <v>#N/A</v>
      </c>
      <c r="AG62" s="54" t="e">
        <f>IF('4.1 Network size and usage'!AG62/'Historical population and GDP'!$M59=0,NA(),'4.1 Network size and usage'!AG62/'Historical population and GDP'!$M59)</f>
        <v>#N/A</v>
      </c>
      <c r="AH62" s="54" t="e">
        <f>IF('4.1 Network size and usage'!AH62/'Historical population and GDP'!$M59=0,NA(),'4.1 Network size and usage'!AH62/'Historical population and GDP'!$M59)</f>
        <v>#N/A</v>
      </c>
      <c r="AI62" s="54" t="e">
        <f>IF('4.1 Network size and usage'!AI62/'Historical population and GDP'!$M59=0,NA(),'4.1 Network size and usage'!AI62/'Historical population and GDP'!$M59)</f>
        <v>#N/A</v>
      </c>
      <c r="AJ62" s="54" t="e">
        <f>IF('4.1 Network size and usage'!AJ62/'Historical population and GDP'!$M59=0,NA(),'4.1 Network size and usage'!AJ62/'Historical population and GDP'!$M59)</f>
        <v>#N/A</v>
      </c>
      <c r="AK62" s="54">
        <f>IF('4.1 Network size and usage'!AK62/'Historical population and GDP'!$M59=0,NA(),'4.1 Network size and usage'!AK62/'Historical population and GDP'!$M59)</f>
        <v>16.398531004459304</v>
      </c>
      <c r="AL62" s="54">
        <f>IF('4.1 Network size and usage'!AL62/'Historical population and GDP'!$M59=0,NA(),'4.1 Network size and usage'!AL62/'Historical population and GDP'!$M59)</f>
        <v>1.5172685761541513</v>
      </c>
      <c r="AM62" s="54">
        <f>IF('4.1 Network size and usage'!AM62/'Historical population and GDP'!$M59=0,NA(),'4.1 Network size and usage'!AM62/'Historical population and GDP'!$M59)</f>
        <v>0.28248724018059884</v>
      </c>
      <c r="AN62" s="54" t="e">
        <f>IF('4.1 Network size and usage'!AN62/'Historical population and GDP'!$M59=0,NA(),'4.1 Network size and usage'!AN62/'Historical population and GDP'!$M59)</f>
        <v>#N/A</v>
      </c>
      <c r="AO62" s="54">
        <f>IF('4.1 Network size and usage'!AO62/'Historical population and GDP'!$M59=0,NA(),'4.1 Network size and usage'!AO62/'Historical population and GDP'!$M59)</f>
        <v>0.19966166126079155</v>
      </c>
      <c r="AP62" s="54">
        <f>IF('4.1 Network size and usage'!AP62/'Historical population and GDP'!$M59=0,NA(),'4.1 Network size and usage'!AP62/'Historical population and GDP'!$M59)</f>
        <v>1.1603583520166242E-2</v>
      </c>
      <c r="AQ62" s="54">
        <f>IF('4.1 Network size and usage'!AQ62/'Historical population and GDP'!$M59=0,NA(),'4.1 Network size and usage'!AQ62/'Historical population and GDP'!$M59)</f>
        <v>0.21126524478095779</v>
      </c>
      <c r="AR62" s="54" t="e">
        <f>IF('4.1 Network size and usage'!AR62/'Historical population and GDP'!$M59=0,NA(),'4.1 Network size and usage'!AR62/'Historical population and GDP'!$M59)</f>
        <v>#N/A</v>
      </c>
      <c r="AS62" s="54" t="e">
        <f>IF('4.1 Network size and usage'!AS62/'Historical population and GDP'!$M59=0,NA(),'4.1 Network size and usage'!AS62/'Historical population and GDP'!$M59)</f>
        <v>#N/A</v>
      </c>
      <c r="AT62" s="54">
        <f>IF('4.1 Network size and usage'!AT62/'Historical population and GDP'!$M59=0,NA(),'4.1 Network size and usage'!AT62/'Historical population and GDP'!$M59)</f>
        <v>7.982465214735053E-2</v>
      </c>
      <c r="AU62" s="54" t="e">
        <f>IF('4.1 Network size and usage'!AU62/'Historical population and GDP'!$M59=0,NA(),'4.1 Network size and usage'!AU62/'Historical population and GDP'!$M59)</f>
        <v>#N/A</v>
      </c>
      <c r="AV62" s="54" t="e">
        <f>IF('4.1 Network size and usage'!AV62/'Historical population and GDP'!$M59=0,NA(),'4.1 Network size and usage'!AV62/'Historical population and GDP'!$M59)</f>
        <v>#N/A</v>
      </c>
      <c r="AX62" s="3"/>
      <c r="AY62" s="3"/>
      <c r="AZ62" s="12"/>
    </row>
    <row r="63" spans="1:52">
      <c r="A63" s="4">
        <f t="shared" si="0"/>
        <v>1925</v>
      </c>
      <c r="B63" s="54">
        <f>IF('4.1 Network size and usage'!B63/'Historical population and GDP'!$M60=0,NA(),'4.1 Network size and usage'!B63/'Historical population and GDP'!$M60)</f>
        <v>7.214250098791633E-2</v>
      </c>
      <c r="C63" s="54">
        <f>IF('4.1 Network size and usage'!C63/'Historical population and GDP'!$M60=0,NA(),'4.1 Network size and usage'!C63/'Historical population and GDP'!$M60)</f>
        <v>2.9599362497772392</v>
      </c>
      <c r="D63" s="54">
        <f>IF('4.1 Network size and usage'!D63/'Historical population and GDP'!$M60=0,NA(),'4.1 Network size and usage'!D63/'Historical population and GDP'!$M60)</f>
        <v>1.7443441550227681</v>
      </c>
      <c r="E63" s="54">
        <f>IF('4.1 Network size and usage'!E63/'Historical population and GDP'!$M60=0,NA(),'4.1 Network size and usage'!E63/'Historical population and GDP'!$M60)</f>
        <v>8.1038812795612127</v>
      </c>
      <c r="F63" s="54">
        <f>IF('4.1 Network size and usage'!F63/'Historical population and GDP'!$M60=0,NA(),'4.1 Network size and usage'!F63/'Historical population and GDP'!$M60)</f>
        <v>0.61560222269015241</v>
      </c>
      <c r="G63" s="54" t="e">
        <f>IF('4.1 Network size and usage'!G63/'Historical population and GDP'!$M60=0,NA(),'4.1 Network size and usage'!G63/'Historical population and GDP'!$M60)</f>
        <v>#N/A</v>
      </c>
      <c r="H63" s="54" t="e">
        <f>IF('4.1 Network size and usage'!H63/'Historical population and GDP'!$M60=0,NA(),'4.1 Network size and usage'!H63/'Historical population and GDP'!$M60)</f>
        <v>#N/A</v>
      </c>
      <c r="I63" s="54">
        <f>IF('4.1 Network size and usage'!I63/'Historical population and GDP'!$M60=0,NA(),'4.1 Network size and usage'!I63/'Historical population and GDP'!$M60)</f>
        <v>6.8388822951704711</v>
      </c>
      <c r="J63" s="54" t="e">
        <f>IF('4.1 Network size and usage'!J63/'Historical population and GDP'!$M60=0,NA(),'4.1 Network size and usage'!J63/'Historical population and GDP'!$M60)</f>
        <v>#N/A</v>
      </c>
      <c r="K63" s="54" t="e">
        <f>IF('4.1 Network size and usage'!K63/'Historical population and GDP'!$M60=0,NA(),'4.1 Network size and usage'!K63/'Historical population and GDP'!$M60)</f>
        <v>#N/A</v>
      </c>
      <c r="L63" s="54">
        <f>IF('4.1 Network size and usage'!L63/'Historical population and GDP'!$M60=0,NA(),'4.1 Network size and usage'!L63/'Historical population and GDP'!$M60)</f>
        <v>0.31896756079931476</v>
      </c>
      <c r="M63" s="54">
        <f>IF('4.1 Network size and usage'!M63/'Historical population and GDP'!$M60=0,NA(),'4.1 Network size and usage'!M63/'Historical population and GDP'!$M60)</f>
        <v>2.8717793365284792E-3</v>
      </c>
      <c r="N63" s="54">
        <f>IF('4.1 Network size and usage'!N63/'Historical population and GDP'!$M60=0,NA(),'4.1 Network size and usage'!N63/'Historical population and GDP'!$M60)</f>
        <v>5.2617165024984886E-3</v>
      </c>
      <c r="O63" s="54" t="e">
        <f>IF('4.1 Network size and usage'!O63/'Historical population and GDP'!$M60=0,NA(),'4.1 Network size and usage'!O63/'Historical population and GDP'!$M60)</f>
        <v>#N/A</v>
      </c>
      <c r="P63" s="54">
        <f>IF('4.1 Network size and usage'!P63/'Historical population and GDP'!$M60=0,NA(),'4.1 Network size and usage'!P63/'Historical population and GDP'!$M60)</f>
        <v>0.62138366315220239</v>
      </c>
      <c r="Q63" s="54" t="e">
        <f>IF('4.1 Network size and usage'!Q63/'Historical population and GDP'!$M60=0,NA(),'4.1 Network size and usage'!Q63/'Historical population and GDP'!$M60)</f>
        <v>#N/A</v>
      </c>
      <c r="R63" s="54" t="e">
        <f>IF('4.1 Network size and usage'!R63/'Historical population and GDP'!$M60=0,NA(),'4.1 Network size and usage'!R63/'Historical population and GDP'!$M60)</f>
        <v>#N/A</v>
      </c>
      <c r="S63" s="54" t="e">
        <f>IF('4.1 Network size and usage'!S63/'Historical population and GDP'!$M60=0,NA(),'4.1 Network size and usage'!S63/'Historical population and GDP'!$M60)</f>
        <v>#N/A</v>
      </c>
      <c r="T63" s="54">
        <f>IF('4.1 Network size and usage'!T63/'Historical population and GDP'!$M60=0,NA(),'4.1 Network size and usage'!T63/'Historical population and GDP'!$M60)</f>
        <v>1.3376992873975802</v>
      </c>
      <c r="U63" s="54">
        <f>IF('4.1 Network size and usage'!U63/'Historical population and GDP'!$M60=0,NA(),'4.1 Network size and usage'!U63/'Historical population and GDP'!$M60)</f>
        <v>7.4235174621147477</v>
      </c>
      <c r="V63" s="54" t="e">
        <f>IF('4.1 Network size and usage'!V63/'Historical population and GDP'!$M60=0,NA(),'4.1 Network size and usage'!V63/'Historical population and GDP'!$M60)</f>
        <v>#N/A</v>
      </c>
      <c r="W63" s="54" t="e">
        <f>IF('4.1 Network size and usage'!W63/'Historical population and GDP'!$M60=0,NA(),'4.1 Network size and usage'!W63/'Historical population and GDP'!$M60)</f>
        <v>#N/A</v>
      </c>
      <c r="X63" s="54" t="e">
        <f>IF('4.1 Network size and usage'!X63/'Historical population and GDP'!$M60=0,NA(),'4.1 Network size and usage'!X63/'Historical population and GDP'!$M60)</f>
        <v>#N/A</v>
      </c>
      <c r="Y63" s="54" t="e">
        <f>IF('4.1 Network size and usage'!Y63/'Historical population and GDP'!$M60=0,NA(),'4.1 Network size and usage'!Y63/'Historical population and GDP'!$M60)</f>
        <v>#N/A</v>
      </c>
      <c r="Z63" s="54" t="e">
        <f>IF('4.1 Network size and usage'!Z63/'Historical population and GDP'!$M60=0,NA(),'4.1 Network size and usage'!Z63/'Historical population and GDP'!$M60)</f>
        <v>#N/A</v>
      </c>
      <c r="AA63" s="54" t="e">
        <f>IF('4.1 Network size and usage'!AA63/'Historical population and GDP'!$M60=0,NA(),'4.1 Network size and usage'!AA63/'Historical population and GDP'!$M60)</f>
        <v>#N/A</v>
      </c>
      <c r="AB63" s="54" t="e">
        <f>IF('4.1 Network size and usage'!AB63/'Historical population and GDP'!$M60=0,NA(),'4.1 Network size and usage'!AB63/'Historical population and GDP'!$M60)</f>
        <v>#N/A</v>
      </c>
      <c r="AC63" s="54" t="e">
        <f>IF('4.1 Network size and usage'!AC63/'Historical population and GDP'!$M60=0,NA(),'4.1 Network size and usage'!AC63/'Historical population and GDP'!$M60)</f>
        <v>#N/A</v>
      </c>
      <c r="AD63" s="54">
        <f>IF('4.1 Network size and usage'!AD63/'Historical population and GDP'!$M60=0,NA(),'4.1 Network size and usage'!AD63/'Historical population and GDP'!$M60)</f>
        <v>0.46385339619095339</v>
      </c>
      <c r="AE63" s="54" t="e">
        <f>IF('4.1 Network size and usage'!AE63/'Historical population and GDP'!$M60=0,NA(),'4.1 Network size and usage'!AE63/'Historical population and GDP'!$M60)</f>
        <v>#N/A</v>
      </c>
      <c r="AF63" s="54" t="e">
        <f>IF('4.1 Network size and usage'!AF63/'Historical population and GDP'!$M60=0,NA(),'4.1 Network size and usage'!AF63/'Historical population and GDP'!$M60)</f>
        <v>#N/A</v>
      </c>
      <c r="AG63" s="54" t="e">
        <f>IF('4.1 Network size and usage'!AG63/'Historical population and GDP'!$M60=0,NA(),'4.1 Network size and usage'!AG63/'Historical population and GDP'!$M60)</f>
        <v>#N/A</v>
      </c>
      <c r="AH63" s="54" t="e">
        <f>IF('4.1 Network size and usage'!AH63/'Historical population and GDP'!$M60=0,NA(),'4.1 Network size and usage'!AH63/'Historical population and GDP'!$M60)</f>
        <v>#N/A</v>
      </c>
      <c r="AI63" s="54" t="e">
        <f>IF('4.1 Network size and usage'!AI63/'Historical population and GDP'!$M60=0,NA(),'4.1 Network size and usage'!AI63/'Historical population and GDP'!$M60)</f>
        <v>#N/A</v>
      </c>
      <c r="AJ63" s="54" t="e">
        <f>IF('4.1 Network size and usage'!AJ63/'Historical population and GDP'!$M60=0,NA(),'4.1 Network size and usage'!AJ63/'Historical population and GDP'!$M60)</f>
        <v>#N/A</v>
      </c>
      <c r="AK63" s="54">
        <f>IF('4.1 Network size and usage'!AK63/'Historical population and GDP'!$M60=0,NA(),'4.1 Network size and usage'!AK63/'Historical population and GDP'!$M60)</f>
        <v>15.871431378836801</v>
      </c>
      <c r="AL63" s="54">
        <f>IF('4.1 Network size and usage'!AL63/'Historical population and GDP'!$M60=0,NA(),'4.1 Network size and usage'!AL63/'Historical population and GDP'!$M60)</f>
        <v>1.4964732905091245</v>
      </c>
      <c r="AM63" s="54">
        <f>IF('4.1 Network size and usage'!AM63/'Historical population and GDP'!$M60=0,NA(),'4.1 Network size and usage'!AM63/'Historical population and GDP'!$M60)</f>
        <v>0.28537905621609627</v>
      </c>
      <c r="AN63" s="54" t="e">
        <f>IF('4.1 Network size and usage'!AN63/'Historical population and GDP'!$M60=0,NA(),'4.1 Network size and usage'!AN63/'Historical population and GDP'!$M60)</f>
        <v>#N/A</v>
      </c>
      <c r="AO63" s="54">
        <f>IF('4.1 Network size and usage'!AO63/'Historical population and GDP'!$M60=0,NA(),'4.1 Network size and usage'!AO63/'Historical population and GDP'!$M60)</f>
        <v>0.19228714886419995</v>
      </c>
      <c r="AP63" s="54">
        <f>IF('4.1 Network size and usage'!AP63/'Historical population and GDP'!$M60=0,NA(),'4.1 Network size and usage'!AP63/'Historical population and GDP'!$M60)</f>
        <v>1.1756948961626658E-2</v>
      </c>
      <c r="AQ63" s="54">
        <f>IF('4.1 Network size and usage'!AQ63/'Historical population and GDP'!$M60=0,NA(),'4.1 Network size and usage'!AQ63/'Historical population and GDP'!$M60)</f>
        <v>0.20404409782582661</v>
      </c>
      <c r="AR63" s="54" t="e">
        <f>IF('4.1 Network size and usage'!AR63/'Historical population and GDP'!$M60=0,NA(),'4.1 Network size and usage'!AR63/'Historical population and GDP'!$M60)</f>
        <v>#N/A</v>
      </c>
      <c r="AS63" s="54" t="e">
        <f>IF('4.1 Network size and usage'!AS63/'Historical population and GDP'!$M60=0,NA(),'4.1 Network size and usage'!AS63/'Historical population and GDP'!$M60)</f>
        <v>#N/A</v>
      </c>
      <c r="AT63" s="54">
        <f>IF('4.1 Network size and usage'!AT63/'Historical population and GDP'!$M60=0,NA(),'4.1 Network size and usage'!AT63/'Historical population and GDP'!$M60)</f>
        <v>8.2491379599610004E-2</v>
      </c>
      <c r="AU63" s="54" t="e">
        <f>IF('4.1 Network size and usage'!AU63/'Historical population and GDP'!$M60=0,NA(),'4.1 Network size and usage'!AU63/'Historical population and GDP'!$M60)</f>
        <v>#N/A</v>
      </c>
      <c r="AV63" s="54" t="e">
        <f>IF('4.1 Network size and usage'!AV63/'Historical population and GDP'!$M60=0,NA(),'4.1 Network size and usage'!AV63/'Historical population and GDP'!$M60)</f>
        <v>#N/A</v>
      </c>
      <c r="AX63" s="3"/>
      <c r="AY63" s="3"/>
      <c r="AZ63" s="12"/>
    </row>
    <row r="64" spans="1:52">
      <c r="A64" s="4">
        <f t="shared" si="0"/>
        <v>1926</v>
      </c>
      <c r="B64" s="54">
        <f>IF('4.1 Network size and usage'!B64/'Historical population and GDP'!$M61=0,NA(),'4.1 Network size and usage'!B64/'Historical population and GDP'!$M61)</f>
        <v>9.5595328586359343E-2</v>
      </c>
      <c r="C64" s="54">
        <f>IF('4.1 Network size and usage'!C64/'Historical population and GDP'!$M61=0,NA(),'4.1 Network size and usage'!C64/'Historical population and GDP'!$M61)</f>
        <v>2.9930935772087337</v>
      </c>
      <c r="D64" s="54">
        <f>IF('4.1 Network size and usage'!D64/'Historical population and GDP'!$M61=0,NA(),'4.1 Network size and usage'!D64/'Historical population and GDP'!$M61)</f>
        <v>1.7055895854528516</v>
      </c>
      <c r="E64" s="54">
        <f>IF('4.1 Network size and usage'!E64/'Historical population and GDP'!$M61=0,NA(),'4.1 Network size and usage'!E64/'Historical population and GDP'!$M61)</f>
        <v>8.0243114482664293</v>
      </c>
      <c r="F64" s="54">
        <f>IF('4.1 Network size and usage'!F64/'Historical population and GDP'!$M61=0,NA(),'4.1 Network size and usage'!F64/'Historical population and GDP'!$M61)</f>
        <v>0.6420115722249633</v>
      </c>
      <c r="G64" s="54" t="e">
        <f>IF('4.1 Network size and usage'!G64/'Historical population and GDP'!$M61=0,NA(),'4.1 Network size and usage'!G64/'Historical population and GDP'!$M61)</f>
        <v>#N/A</v>
      </c>
      <c r="H64" s="54" t="e">
        <f>IF('4.1 Network size and usage'!H64/'Historical population and GDP'!$M61=0,NA(),'4.1 Network size and usage'!H64/'Historical population and GDP'!$M61)</f>
        <v>#N/A</v>
      </c>
      <c r="I64" s="54">
        <f>IF('4.1 Network size and usage'!I64/'Historical population and GDP'!$M61=0,NA(),'4.1 Network size and usage'!I64/'Historical population and GDP'!$M61)</f>
        <v>8.9567111049789361</v>
      </c>
      <c r="J64" s="54" t="e">
        <f>IF('4.1 Network size and usage'!J64/'Historical population and GDP'!$M61=0,NA(),'4.1 Network size and usage'!J64/'Historical population and GDP'!$M61)</f>
        <v>#N/A</v>
      </c>
      <c r="K64" s="54" t="e">
        <f>IF('4.1 Network size and usage'!K64/'Historical population and GDP'!$M61=0,NA(),'4.1 Network size and usage'!K64/'Historical population and GDP'!$M61)</f>
        <v>#N/A</v>
      </c>
      <c r="L64" s="54">
        <f>IF('4.1 Network size and usage'!L64/'Historical population and GDP'!$M61=0,NA(),'4.1 Network size and usage'!L64/'Historical population and GDP'!$M61)</f>
        <v>0.32126173076733133</v>
      </c>
      <c r="M64" s="54">
        <f>IF('4.1 Network size and usage'!M64/'Historical population and GDP'!$M61=0,NA(),'4.1 Network size and usage'!M64/'Historical population and GDP'!$M61)</f>
        <v>4.8792560992633625E-3</v>
      </c>
      <c r="N64" s="54">
        <f>IF('4.1 Network size and usage'!N64/'Historical population and GDP'!$M61=0,NA(),'4.1 Network size and usage'!N64/'Historical population and GDP'!$M61)</f>
        <v>8.0790811552339907E-3</v>
      </c>
      <c r="O64" s="54" t="e">
        <f>IF('4.1 Network size and usage'!O64/'Historical population and GDP'!$M61=0,NA(),'4.1 Network size and usage'!O64/'Historical population and GDP'!$M61)</f>
        <v>#N/A</v>
      </c>
      <c r="P64" s="54">
        <f>IF('4.1 Network size and usage'!P64/'Historical population and GDP'!$M61=0,NA(),'4.1 Network size and usage'!P64/'Historical population and GDP'!$M61)</f>
        <v>1.2747136077840842</v>
      </c>
      <c r="Q64" s="54" t="e">
        <f>IF('4.1 Network size and usage'!Q64/'Historical population and GDP'!$M61=0,NA(),'4.1 Network size and usage'!Q64/'Historical population and GDP'!$M61)</f>
        <v>#N/A</v>
      </c>
      <c r="R64" s="54" t="e">
        <f>IF('4.1 Network size and usage'!R64/'Historical population and GDP'!$M61=0,NA(),'4.1 Network size and usage'!R64/'Historical population and GDP'!$M61)</f>
        <v>#N/A</v>
      </c>
      <c r="S64" s="54" t="e">
        <f>IF('4.1 Network size and usage'!S64/'Historical population and GDP'!$M61=0,NA(),'4.1 Network size and usage'!S64/'Historical population and GDP'!$M61)</f>
        <v>#N/A</v>
      </c>
      <c r="T64" s="54">
        <f>IF('4.1 Network size and usage'!T64/'Historical population and GDP'!$M61=0,NA(),'4.1 Network size and usage'!T64/'Historical population and GDP'!$M61)</f>
        <v>1.3362358540392634</v>
      </c>
      <c r="U64" s="54">
        <f>IF('4.1 Network size and usage'!U64/'Historical population and GDP'!$M61=0,NA(),'4.1 Network size and usage'!U64/'Historical population and GDP'!$M61)</f>
        <v>7.9755162408976048</v>
      </c>
      <c r="V64" s="54" t="e">
        <f>IF('4.1 Network size and usage'!V64/'Historical population and GDP'!$M61=0,NA(),'4.1 Network size and usage'!V64/'Historical population and GDP'!$M61)</f>
        <v>#N/A</v>
      </c>
      <c r="W64" s="54" t="e">
        <f>IF('4.1 Network size and usage'!W64/'Historical population and GDP'!$M61=0,NA(),'4.1 Network size and usage'!W64/'Historical population and GDP'!$M61)</f>
        <v>#N/A</v>
      </c>
      <c r="X64" s="54" t="e">
        <f>IF('4.1 Network size and usage'!X64/'Historical population and GDP'!$M61=0,NA(),'4.1 Network size and usage'!X64/'Historical population and GDP'!$M61)</f>
        <v>#N/A</v>
      </c>
      <c r="Y64" s="54" t="e">
        <f>IF('4.1 Network size and usage'!Y64/'Historical population and GDP'!$M61=0,NA(),'4.1 Network size and usage'!Y64/'Historical population and GDP'!$M61)</f>
        <v>#N/A</v>
      </c>
      <c r="Z64" s="54" t="e">
        <f>IF('4.1 Network size and usage'!Z64/'Historical population and GDP'!$M61=0,NA(),'4.1 Network size and usage'!Z64/'Historical population and GDP'!$M61)</f>
        <v>#N/A</v>
      </c>
      <c r="AA64" s="54" t="e">
        <f>IF('4.1 Network size and usage'!AA64/'Historical population and GDP'!$M61=0,NA(),'4.1 Network size and usage'!AA64/'Historical population and GDP'!$M61)</f>
        <v>#N/A</v>
      </c>
      <c r="AB64" s="54" t="e">
        <f>IF('4.1 Network size and usage'!AB64/'Historical population and GDP'!$M61=0,NA(),'4.1 Network size and usage'!AB64/'Historical population and GDP'!$M61)</f>
        <v>#N/A</v>
      </c>
      <c r="AC64" s="54" t="e">
        <f>IF('4.1 Network size and usage'!AC64/'Historical population and GDP'!$M61=0,NA(),'4.1 Network size and usage'!AC64/'Historical population and GDP'!$M61)</f>
        <v>#N/A</v>
      </c>
      <c r="AD64" s="54">
        <f>IF('4.1 Network size and usage'!AD64/'Historical population and GDP'!$M61=0,NA(),'4.1 Network size and usage'!AD64/'Historical population and GDP'!$M61)</f>
        <v>0.47717470665677292</v>
      </c>
      <c r="AE64" s="54" t="e">
        <f>IF('4.1 Network size and usage'!AE64/'Historical population and GDP'!$M61=0,NA(),'4.1 Network size and usage'!AE64/'Historical population and GDP'!$M61)</f>
        <v>#N/A</v>
      </c>
      <c r="AF64" s="54" t="e">
        <f>IF('4.1 Network size and usage'!AF64/'Historical population and GDP'!$M61=0,NA(),'4.1 Network size and usage'!AF64/'Historical population and GDP'!$M61)</f>
        <v>#N/A</v>
      </c>
      <c r="AG64" s="54" t="e">
        <f>IF('4.1 Network size and usage'!AG64/'Historical population and GDP'!$M61=0,NA(),'4.1 Network size and usage'!AG64/'Historical population and GDP'!$M61)</f>
        <v>#N/A</v>
      </c>
      <c r="AH64" s="54" t="e">
        <f>IF('4.1 Network size and usage'!AH64/'Historical population and GDP'!$M61=0,NA(),'4.1 Network size and usage'!AH64/'Historical population and GDP'!$M61)</f>
        <v>#N/A</v>
      </c>
      <c r="AI64" s="54" t="e">
        <f>IF('4.1 Network size and usage'!AI64/'Historical population and GDP'!$M61=0,NA(),'4.1 Network size and usage'!AI64/'Historical population and GDP'!$M61)</f>
        <v>#N/A</v>
      </c>
      <c r="AJ64" s="54" t="e">
        <f>IF('4.1 Network size and usage'!AJ64/'Historical population and GDP'!$M61=0,NA(),'4.1 Network size and usage'!AJ64/'Historical population and GDP'!$M61)</f>
        <v>#N/A</v>
      </c>
      <c r="AK64" s="54">
        <f>IF('4.1 Network size and usage'!AK64/'Historical population and GDP'!$M61=0,NA(),'4.1 Network size and usage'!AK64/'Historical population and GDP'!$M61)</f>
        <v>16.026225189869908</v>
      </c>
      <c r="AL64" s="54">
        <f>IF('4.1 Network size and usage'!AL64/'Historical population and GDP'!$M61=0,NA(),'4.1 Network size and usage'!AL64/'Historical population and GDP'!$M61)</f>
        <v>1.6186152827856193</v>
      </c>
      <c r="AM64" s="54">
        <f>IF('4.1 Network size and usage'!AM64/'Historical population and GDP'!$M61=0,NA(),'4.1 Network size and usage'!AM64/'Historical population and GDP'!$M61)</f>
        <v>0.29599972138034453</v>
      </c>
      <c r="AN64" s="54" t="e">
        <f>IF('4.1 Network size and usage'!AN64/'Historical population and GDP'!$M61=0,NA(),'4.1 Network size and usage'!AN64/'Historical population and GDP'!$M61)</f>
        <v>#N/A</v>
      </c>
      <c r="AO64" s="54">
        <f>IF('4.1 Network size and usage'!AO64/'Historical population and GDP'!$M61=0,NA(),'4.1 Network size and usage'!AO64/'Historical population and GDP'!$M61)</f>
        <v>0.19288011072968078</v>
      </c>
      <c r="AP64" s="54">
        <f>IF('4.1 Network size and usage'!AP64/'Historical population and GDP'!$M61=0,NA(),'4.1 Network size and usage'!AP64/'Historical population and GDP'!$M61)</f>
        <v>1.202319951448208E-2</v>
      </c>
      <c r="AQ64" s="54">
        <f>IF('4.1 Network size and usage'!AQ64/'Historical population and GDP'!$M61=0,NA(),'4.1 Network size and usage'!AQ64/'Historical population and GDP'!$M61)</f>
        <v>0.20490331024416286</v>
      </c>
      <c r="AR64" s="54" t="e">
        <f>IF('4.1 Network size and usage'!AR64/'Historical population and GDP'!$M61=0,NA(),'4.1 Network size and usage'!AR64/'Historical population and GDP'!$M61)</f>
        <v>#N/A</v>
      </c>
      <c r="AS64" s="54" t="e">
        <f>IF('4.1 Network size and usage'!AS64/'Historical population and GDP'!$M61=0,NA(),'4.1 Network size and usage'!AS64/'Historical population and GDP'!$M61)</f>
        <v>#N/A</v>
      </c>
      <c r="AT64" s="54">
        <f>IF('4.1 Network size and usage'!AT64/'Historical population and GDP'!$M61=0,NA(),'4.1 Network size and usage'!AT64/'Historical population and GDP'!$M61)</f>
        <v>8.8297359397360456E-2</v>
      </c>
      <c r="AU64" s="54" t="e">
        <f>IF('4.1 Network size and usage'!AU64/'Historical population and GDP'!$M61=0,NA(),'4.1 Network size and usage'!AU64/'Historical population and GDP'!$M61)</f>
        <v>#N/A</v>
      </c>
      <c r="AV64" s="54" t="e">
        <f>IF('4.1 Network size and usage'!AV64/'Historical population and GDP'!$M61=0,NA(),'4.1 Network size and usage'!AV64/'Historical population and GDP'!$M61)</f>
        <v>#N/A</v>
      </c>
      <c r="AX64" s="3"/>
      <c r="AY64" s="3"/>
      <c r="AZ64" s="12"/>
    </row>
    <row r="65" spans="1:52">
      <c r="A65" s="4">
        <f t="shared" si="0"/>
        <v>1927</v>
      </c>
      <c r="B65" s="54">
        <f>IF('4.1 Network size and usage'!B65/'Historical population and GDP'!$M62=0,NA(),'4.1 Network size and usage'!B65/'Historical population and GDP'!$M62)</f>
        <v>0.11621324683160869</v>
      </c>
      <c r="C65" s="54">
        <f>IF('4.1 Network size and usage'!C65/'Historical population and GDP'!$M62=0,NA(),'4.1 Network size and usage'!C65/'Historical population and GDP'!$M62)</f>
        <v>3.0594025320918612</v>
      </c>
      <c r="D65" s="54">
        <f>IF('4.1 Network size and usage'!D65/'Historical population and GDP'!$M62=0,NA(),'4.1 Network size and usage'!D65/'Historical population and GDP'!$M62)</f>
        <v>1.710948257774791</v>
      </c>
      <c r="E65" s="54">
        <f>IF('4.1 Network size and usage'!E65/'Historical population and GDP'!$M62=0,NA(),'4.1 Network size and usage'!E65/'Historical population and GDP'!$M62)</f>
        <v>8.3201979016515804</v>
      </c>
      <c r="F65" s="54">
        <f>IF('4.1 Network size and usage'!F65/'Historical population and GDP'!$M62=0,NA(),'4.1 Network size and usage'!F65/'Historical population and GDP'!$M62)</f>
        <v>0.64856126397727476</v>
      </c>
      <c r="G65" s="54" t="e">
        <f>IF('4.1 Network size and usage'!G65/'Historical population and GDP'!$M62=0,NA(),'4.1 Network size and usage'!G65/'Historical population and GDP'!$M62)</f>
        <v>#N/A</v>
      </c>
      <c r="H65" s="54" t="e">
        <f>IF('4.1 Network size and usage'!H65/'Historical population and GDP'!$M62=0,NA(),'4.1 Network size and usage'!H65/'Historical population and GDP'!$M62)</f>
        <v>#N/A</v>
      </c>
      <c r="I65" s="54">
        <f>IF('4.1 Network size and usage'!I65/'Historical population and GDP'!$M62=0,NA(),'4.1 Network size and usage'!I65/'Historical population and GDP'!$M62)</f>
        <v>10.244733617410214</v>
      </c>
      <c r="J65" s="54" t="e">
        <f>IF('4.1 Network size and usage'!J65/'Historical population and GDP'!$M62=0,NA(),'4.1 Network size and usage'!J65/'Historical population and GDP'!$M62)</f>
        <v>#N/A</v>
      </c>
      <c r="K65" s="54" t="e">
        <f>IF('4.1 Network size and usage'!K65/'Historical population and GDP'!$M62=0,NA(),'4.1 Network size and usage'!K65/'Historical population and GDP'!$M62)</f>
        <v>#N/A</v>
      </c>
      <c r="L65" s="54">
        <f>IF('4.1 Network size and usage'!L65/'Historical population and GDP'!$M62=0,NA(),'4.1 Network size and usage'!L65/'Historical population and GDP'!$M62)</f>
        <v>0.32113424713992134</v>
      </c>
      <c r="M65" s="54" t="e">
        <f>IF('4.1 Network size and usage'!M65/'Historical population and GDP'!$M62=0,NA(),'4.1 Network size and usage'!M65/'Historical population and GDP'!$M62)</f>
        <v>#N/A</v>
      </c>
      <c r="N65" s="54">
        <f>IF('4.1 Network size and usage'!N65/'Historical population and GDP'!$M62=0,NA(),'4.1 Network size and usage'!N65/'Historical population and GDP'!$M62)</f>
        <v>8.760009723213693E-3</v>
      </c>
      <c r="O65" s="54" t="e">
        <f>IF('4.1 Network size and usage'!O65/'Historical population and GDP'!$M62=0,NA(),'4.1 Network size and usage'!O65/'Historical population and GDP'!$M62)</f>
        <v>#N/A</v>
      </c>
      <c r="P65" s="54">
        <f>IF('4.1 Network size and usage'!P65/'Historical population and GDP'!$M62=0,NA(),'4.1 Network size and usage'!P65/'Historical population and GDP'!$M62)</f>
        <v>1.5195999588252982</v>
      </c>
      <c r="Q65" s="54" t="e">
        <f>IF('4.1 Network size and usage'!Q65/'Historical population and GDP'!$M62=0,NA(),'4.1 Network size and usage'!Q65/'Historical population and GDP'!$M62)</f>
        <v>#N/A</v>
      </c>
      <c r="R65" s="54" t="e">
        <f>IF('4.1 Network size and usage'!R65/'Historical population and GDP'!$M62=0,NA(),'4.1 Network size and usage'!R65/'Historical population and GDP'!$M62)</f>
        <v>#N/A</v>
      </c>
      <c r="S65" s="54" t="e">
        <f>IF('4.1 Network size and usage'!S65/'Historical population and GDP'!$M62=0,NA(),'4.1 Network size and usage'!S65/'Historical population and GDP'!$M62)</f>
        <v>#N/A</v>
      </c>
      <c r="T65" s="54">
        <f>IF('4.1 Network size and usage'!T65/'Historical population and GDP'!$M62=0,NA(),'4.1 Network size and usage'!T65/'Historical population and GDP'!$M62)</f>
        <v>1.3354881238517968</v>
      </c>
      <c r="U65" s="54">
        <f>IF('4.1 Network size and usage'!U65/'Historical population and GDP'!$M62=0,NA(),'4.1 Network size and usage'!U65/'Historical population and GDP'!$M62)</f>
        <v>8.3304602183554604</v>
      </c>
      <c r="V65" s="54" t="e">
        <f>IF('4.1 Network size and usage'!V65/'Historical population and GDP'!$M62=0,NA(),'4.1 Network size and usage'!V65/'Historical population and GDP'!$M62)</f>
        <v>#N/A</v>
      </c>
      <c r="W65" s="54" t="e">
        <f>IF('4.1 Network size and usage'!W65/'Historical population and GDP'!$M62=0,NA(),'4.1 Network size and usage'!W65/'Historical population and GDP'!$M62)</f>
        <v>#N/A</v>
      </c>
      <c r="X65" s="54" t="e">
        <f>IF('4.1 Network size and usage'!X65/'Historical population and GDP'!$M62=0,NA(),'4.1 Network size and usage'!X65/'Historical population and GDP'!$M62)</f>
        <v>#N/A</v>
      </c>
      <c r="Y65" s="54" t="e">
        <f>IF('4.1 Network size and usage'!Y65/'Historical population and GDP'!$M62=0,NA(),'4.1 Network size and usage'!Y65/'Historical population and GDP'!$M62)</f>
        <v>#N/A</v>
      </c>
      <c r="Z65" s="54" t="e">
        <f>IF('4.1 Network size and usage'!Z65/'Historical population and GDP'!$M62=0,NA(),'4.1 Network size and usage'!Z65/'Historical population and GDP'!$M62)</f>
        <v>#N/A</v>
      </c>
      <c r="AA65" s="54" t="e">
        <f>IF('4.1 Network size and usage'!AA65/'Historical population and GDP'!$M62=0,NA(),'4.1 Network size and usage'!AA65/'Historical population and GDP'!$M62)</f>
        <v>#N/A</v>
      </c>
      <c r="AB65" s="54" t="e">
        <f>IF('4.1 Network size and usage'!AB65/'Historical population and GDP'!$M62=0,NA(),'4.1 Network size and usage'!AB65/'Historical population and GDP'!$M62)</f>
        <v>#N/A</v>
      </c>
      <c r="AC65" s="54" t="e">
        <f>IF('4.1 Network size and usage'!AC65/'Historical population and GDP'!$M62=0,NA(),'4.1 Network size and usage'!AC65/'Historical population and GDP'!$M62)</f>
        <v>#N/A</v>
      </c>
      <c r="AD65" s="54">
        <f>IF('4.1 Network size and usage'!AD65/'Historical population and GDP'!$M62=0,NA(),'4.1 Network size and usage'!AD65/'Historical population and GDP'!$M62)</f>
        <v>0.4948869423906252</v>
      </c>
      <c r="AE65" s="54" t="e">
        <f>IF('4.1 Network size and usage'!AE65/'Historical population and GDP'!$M62=0,NA(),'4.1 Network size and usage'!AE65/'Historical population and GDP'!$M62)</f>
        <v>#N/A</v>
      </c>
      <c r="AF65" s="54" t="e">
        <f>IF('4.1 Network size and usage'!AF65/'Historical population and GDP'!$M62=0,NA(),'4.1 Network size and usage'!AF65/'Historical population and GDP'!$M62)</f>
        <v>#N/A</v>
      </c>
      <c r="AG65" s="54" t="e">
        <f>IF('4.1 Network size and usage'!AG65/'Historical population and GDP'!$M62=0,NA(),'4.1 Network size and usage'!AG65/'Historical population and GDP'!$M62)</f>
        <v>#N/A</v>
      </c>
      <c r="AH65" s="54" t="e">
        <f>IF('4.1 Network size and usage'!AH65/'Historical population and GDP'!$M62=0,NA(),'4.1 Network size and usage'!AH65/'Historical population and GDP'!$M62)</f>
        <v>#N/A</v>
      </c>
      <c r="AI65" s="54" t="e">
        <f>IF('4.1 Network size and usage'!AI65/'Historical population and GDP'!$M62=0,NA(),'4.1 Network size and usage'!AI65/'Historical population and GDP'!$M62)</f>
        <v>#N/A</v>
      </c>
      <c r="AJ65" s="54" t="e">
        <f>IF('4.1 Network size and usage'!AJ65/'Historical population and GDP'!$M62=0,NA(),'4.1 Network size and usage'!AJ65/'Historical population and GDP'!$M62)</f>
        <v>#N/A</v>
      </c>
      <c r="AK65" s="54">
        <f>IF('4.1 Network size and usage'!AK65/'Historical population and GDP'!$M62=0,NA(),'4.1 Network size and usage'!AK65/'Historical population and GDP'!$M62)</f>
        <v>16.06468478571551</v>
      </c>
      <c r="AL65" s="54">
        <f>IF('4.1 Network size and usage'!AL65/'Historical population and GDP'!$M62=0,NA(),'4.1 Network size and usage'!AL65/'Historical population and GDP'!$M62)</f>
        <v>1.665347852780279</v>
      </c>
      <c r="AM65" s="54">
        <f>IF('4.1 Network size and usage'!AM65/'Historical population and GDP'!$M62=0,NA(),'4.1 Network size and usage'!AM65/'Historical population and GDP'!$M62)</f>
        <v>0.30764094621912447</v>
      </c>
      <c r="AN65" s="54" t="e">
        <f>IF('4.1 Network size and usage'!AN65/'Historical population and GDP'!$M62=0,NA(),'4.1 Network size and usage'!AN65/'Historical population and GDP'!$M62)</f>
        <v>#N/A</v>
      </c>
      <c r="AO65" s="54">
        <f>IF('4.1 Network size and usage'!AO65/'Historical population and GDP'!$M62=0,NA(),'4.1 Network size and usage'!AO65/'Historical population and GDP'!$M62)</f>
        <v>0.19172375492130758</v>
      </c>
      <c r="AP65" s="54">
        <f>IF('4.1 Network size and usage'!AP65/'Historical population and GDP'!$M62=0,NA(),'4.1 Network size and usage'!AP65/'Historical population and GDP'!$M62)</f>
        <v>1.2424203855097894E-2</v>
      </c>
      <c r="AQ65" s="54">
        <f>IF('4.1 Network size and usage'!AQ65/'Historical population and GDP'!$M62=0,NA(),'4.1 Network size and usage'!AQ65/'Historical population and GDP'!$M62)</f>
        <v>0.20414795877640549</v>
      </c>
      <c r="AR65" s="54" t="e">
        <f>IF('4.1 Network size and usage'!AR65/'Historical population and GDP'!$M62=0,NA(),'4.1 Network size and usage'!AR65/'Historical population and GDP'!$M62)</f>
        <v>#N/A</v>
      </c>
      <c r="AS65" s="54" t="e">
        <f>IF('4.1 Network size and usage'!AS65/'Historical population and GDP'!$M62=0,NA(),'4.1 Network size and usage'!AS65/'Historical population and GDP'!$M62)</f>
        <v>#N/A</v>
      </c>
      <c r="AT65" s="54">
        <f>IF('4.1 Network size and usage'!AT65/'Historical population and GDP'!$M62=0,NA(),'4.1 Network size and usage'!AT65/'Historical population and GDP'!$M62)</f>
        <v>9.3528397548782616E-2</v>
      </c>
      <c r="AU65" s="54" t="e">
        <f>IF('4.1 Network size and usage'!AU65/'Historical population and GDP'!$M62=0,NA(),'4.1 Network size and usage'!AU65/'Historical population and GDP'!$M62)</f>
        <v>#N/A</v>
      </c>
      <c r="AV65" s="54" t="e">
        <f>IF('4.1 Network size and usage'!AV65/'Historical population and GDP'!$M62=0,NA(),'4.1 Network size and usage'!AV65/'Historical population and GDP'!$M62)</f>
        <v>#N/A</v>
      </c>
      <c r="AX65" s="3"/>
      <c r="AY65" s="3"/>
      <c r="AZ65" s="12"/>
    </row>
    <row r="66" spans="1:52">
      <c r="A66" s="4">
        <f t="shared" si="0"/>
        <v>1928</v>
      </c>
      <c r="B66" s="54">
        <f>IF('4.1 Network size and usage'!B66/'Historical population and GDP'!$M63=0,NA(),'4.1 Network size and usage'!B66/'Historical population and GDP'!$M63)</f>
        <v>0.15291169949204872</v>
      </c>
      <c r="C66" s="54">
        <f>IF('4.1 Network size and usage'!C66/'Historical population and GDP'!$M63=0,NA(),'4.1 Network size and usage'!C66/'Historical population and GDP'!$M63)</f>
        <v>3.191663529580234</v>
      </c>
      <c r="D66" s="54">
        <f>IF('4.1 Network size and usage'!D66/'Historical population and GDP'!$M63=0,NA(),'4.1 Network size and usage'!D66/'Historical population and GDP'!$M63)</f>
        <v>1.6612287758435769</v>
      </c>
      <c r="E66" s="54">
        <f>IF('4.1 Network size and usage'!E66/'Historical population and GDP'!$M63=0,NA(),'4.1 Network size and usage'!E66/'Historical population and GDP'!$M63)</f>
        <v>8.789308723313594</v>
      </c>
      <c r="F66" s="54">
        <f>IF('4.1 Network size and usage'!F66/'Historical population and GDP'!$M63=0,NA(),'4.1 Network size and usage'!F66/'Historical population and GDP'!$M63)</f>
        <v>0.68296080449033991</v>
      </c>
      <c r="G66" s="54" t="e">
        <f>IF('4.1 Network size and usage'!G66/'Historical population and GDP'!$M63=0,NA(),'4.1 Network size and usage'!G66/'Historical population and GDP'!$M63)</f>
        <v>#N/A</v>
      </c>
      <c r="H66" s="54" t="e">
        <f>IF('4.1 Network size and usage'!H66/'Historical population and GDP'!$M63=0,NA(),'4.1 Network size and usage'!H66/'Historical population and GDP'!$M63)</f>
        <v>#N/A</v>
      </c>
      <c r="I66" s="54">
        <f>IF('4.1 Network size and usage'!I66/'Historical population and GDP'!$M63=0,NA(),'4.1 Network size and usage'!I66/'Historical population and GDP'!$M63)</f>
        <v>11.458462377766676</v>
      </c>
      <c r="J66" s="54" t="e">
        <f>IF('4.1 Network size and usage'!J66/'Historical population and GDP'!$M63=0,NA(),'4.1 Network size and usage'!J66/'Historical population and GDP'!$M63)</f>
        <v>#N/A</v>
      </c>
      <c r="K66" s="54" t="e">
        <f>IF('4.1 Network size and usage'!K66/'Historical population and GDP'!$M63=0,NA(),'4.1 Network size and usage'!K66/'Historical population and GDP'!$M63)</f>
        <v>#N/A</v>
      </c>
      <c r="L66" s="54">
        <f>IF('4.1 Network size and usage'!L66/'Historical population and GDP'!$M63=0,NA(),'4.1 Network size and usage'!L66/'Historical population and GDP'!$M63)</f>
        <v>0.32866455179771203</v>
      </c>
      <c r="M66" s="54" t="e">
        <f>IF('4.1 Network size and usage'!M66/'Historical population and GDP'!$M63=0,NA(),'4.1 Network size and usage'!M66/'Historical population and GDP'!$M63)</f>
        <v>#N/A</v>
      </c>
      <c r="N66" s="54">
        <f>IF('4.1 Network size and usage'!N66/'Historical population and GDP'!$M63=0,NA(),'4.1 Network size and usage'!N66/'Historical population and GDP'!$M63)</f>
        <v>9.4019733671018239E-3</v>
      </c>
      <c r="O66" s="54" t="e">
        <f>IF('4.1 Network size and usage'!O66/'Historical population and GDP'!$M63=0,NA(),'4.1 Network size and usage'!O66/'Historical population and GDP'!$M63)</f>
        <v>#N/A</v>
      </c>
      <c r="P66" s="54">
        <f>IF('4.1 Network size and usage'!P66/'Historical population and GDP'!$M63=0,NA(),'4.1 Network size and usage'!P66/'Historical population and GDP'!$M63)</f>
        <v>1.7631268908498186</v>
      </c>
      <c r="Q66" s="54" t="e">
        <f>IF('4.1 Network size and usage'!Q66/'Historical population and GDP'!$M63=0,NA(),'4.1 Network size and usage'!Q66/'Historical population and GDP'!$M63)</f>
        <v>#N/A</v>
      </c>
      <c r="R66" s="54" t="e">
        <f>IF('4.1 Network size and usage'!R66/'Historical population and GDP'!$M63=0,NA(),'4.1 Network size and usage'!R66/'Historical population and GDP'!$M63)</f>
        <v>#N/A</v>
      </c>
      <c r="S66" s="54" t="e">
        <f>IF('4.1 Network size and usage'!S66/'Historical population and GDP'!$M63=0,NA(),'4.1 Network size and usage'!S66/'Historical population and GDP'!$M63)</f>
        <v>#N/A</v>
      </c>
      <c r="T66" s="54">
        <f>IF('4.1 Network size and usage'!T66/'Historical population and GDP'!$M63=0,NA(),'4.1 Network size and usage'!T66/'Historical population and GDP'!$M63)</f>
        <v>1.3153816826193334</v>
      </c>
      <c r="U66" s="54">
        <f>IF('4.1 Network size and usage'!U66/'Historical population and GDP'!$M63=0,NA(),'4.1 Network size and usage'!U66/'Historical population and GDP'!$M63)</f>
        <v>8.9742606442541586</v>
      </c>
      <c r="V66" s="54" t="e">
        <f>IF('4.1 Network size and usage'!V66/'Historical population and GDP'!$M63=0,NA(),'4.1 Network size and usage'!V66/'Historical population and GDP'!$M63)</f>
        <v>#N/A</v>
      </c>
      <c r="W66" s="54" t="e">
        <f>IF('4.1 Network size and usage'!W66/'Historical population and GDP'!$M63=0,NA(),'4.1 Network size and usage'!W66/'Historical population and GDP'!$M63)</f>
        <v>#N/A</v>
      </c>
      <c r="X66" s="54" t="e">
        <f>IF('4.1 Network size and usage'!X66/'Historical population and GDP'!$M63=0,NA(),'4.1 Network size and usage'!X66/'Historical population and GDP'!$M63)</f>
        <v>#N/A</v>
      </c>
      <c r="Y66" s="54" t="e">
        <f>IF('4.1 Network size and usage'!Y66/'Historical population and GDP'!$M63=0,NA(),'4.1 Network size and usage'!Y66/'Historical population and GDP'!$M63)</f>
        <v>#N/A</v>
      </c>
      <c r="Z66" s="54" t="e">
        <f>IF('4.1 Network size and usage'!Z66/'Historical population and GDP'!$M63=0,NA(),'4.1 Network size and usage'!Z66/'Historical population and GDP'!$M63)</f>
        <v>#N/A</v>
      </c>
      <c r="AA66" s="54" t="e">
        <f>IF('4.1 Network size and usage'!AA66/'Historical population and GDP'!$M63=0,NA(),'4.1 Network size and usage'!AA66/'Historical population and GDP'!$M63)</f>
        <v>#N/A</v>
      </c>
      <c r="AB66" s="54" t="e">
        <f>IF('4.1 Network size and usage'!AB66/'Historical population and GDP'!$M63=0,NA(),'4.1 Network size and usage'!AB66/'Historical population and GDP'!$M63)</f>
        <v>#N/A</v>
      </c>
      <c r="AC66" s="54" t="e">
        <f>IF('4.1 Network size and usage'!AC66/'Historical population and GDP'!$M63=0,NA(),'4.1 Network size and usage'!AC66/'Historical population and GDP'!$M63)</f>
        <v>#N/A</v>
      </c>
      <c r="AD66" s="54">
        <f>IF('4.1 Network size and usage'!AD66/'Historical population and GDP'!$M63=0,NA(),'4.1 Network size and usage'!AD66/'Historical population and GDP'!$M63)</f>
        <v>0.51421858436054846</v>
      </c>
      <c r="AE66" s="54" t="e">
        <f>IF('4.1 Network size and usage'!AE66/'Historical population and GDP'!$M63=0,NA(),'4.1 Network size and usage'!AE66/'Historical population and GDP'!$M63)</f>
        <v>#N/A</v>
      </c>
      <c r="AF66" s="54" t="e">
        <f>IF('4.1 Network size and usage'!AF66/'Historical population and GDP'!$M63=0,NA(),'4.1 Network size and usage'!AF66/'Historical population and GDP'!$M63)</f>
        <v>#N/A</v>
      </c>
      <c r="AG66" s="54" t="e">
        <f>IF('4.1 Network size and usage'!AG66/'Historical population and GDP'!$M63=0,NA(),'4.1 Network size and usage'!AG66/'Historical population and GDP'!$M63)</f>
        <v>#N/A</v>
      </c>
      <c r="AH66" s="54" t="e">
        <f>IF('4.1 Network size and usage'!AH66/'Historical population and GDP'!$M63=0,NA(),'4.1 Network size and usage'!AH66/'Historical population and GDP'!$M63)</f>
        <v>#N/A</v>
      </c>
      <c r="AI66" s="54" t="e">
        <f>IF('4.1 Network size and usage'!AI66/'Historical population and GDP'!$M63=0,NA(),'4.1 Network size and usage'!AI66/'Historical population and GDP'!$M63)</f>
        <v>#N/A</v>
      </c>
      <c r="AJ66" s="54" t="e">
        <f>IF('4.1 Network size and usage'!AJ66/'Historical population and GDP'!$M63=0,NA(),'4.1 Network size and usage'!AJ66/'Historical population and GDP'!$M63)</f>
        <v>#N/A</v>
      </c>
      <c r="AK66" s="54">
        <f>IF('4.1 Network size and usage'!AK66/'Historical population and GDP'!$M63=0,NA(),'4.1 Network size and usage'!AK66/'Historical population and GDP'!$M63)</f>
        <v>16.239147483097462</v>
      </c>
      <c r="AL66" s="54">
        <f>IF('4.1 Network size and usage'!AL66/'Historical population and GDP'!$M63=0,NA(),'4.1 Network size and usage'!AL66/'Historical population and GDP'!$M63)</f>
        <v>1.8244580695764732</v>
      </c>
      <c r="AM66" s="54">
        <f>IF('4.1 Network size and usage'!AM66/'Historical population and GDP'!$M63=0,NA(),'4.1 Network size and usage'!AM66/'Historical population and GDP'!$M63)</f>
        <v>0.30838986413130431</v>
      </c>
      <c r="AN66" s="54" t="e">
        <f>IF('4.1 Network size and usage'!AN66/'Historical population and GDP'!$M63=0,NA(),'4.1 Network size and usage'!AN66/'Historical population and GDP'!$M63)</f>
        <v>#N/A</v>
      </c>
      <c r="AO66" s="54">
        <f>IF('4.1 Network size and usage'!AO66/'Historical population and GDP'!$M63=0,NA(),'4.1 Network size and usage'!AO66/'Historical population and GDP'!$M63)</f>
        <v>0.19484690707504734</v>
      </c>
      <c r="AP66" s="54">
        <f>IF('4.1 Network size and usage'!AP66/'Historical population and GDP'!$M63=0,NA(),'4.1 Network size and usage'!AP66/'Historical population and GDP'!$M63)</f>
        <v>1.29726681704547E-2</v>
      </c>
      <c r="AQ66" s="54">
        <f>IF('4.1 Network size and usage'!AQ66/'Historical population and GDP'!$M63=0,NA(),'4.1 Network size and usage'!AQ66/'Historical population and GDP'!$M63)</f>
        <v>0.20781957524550204</v>
      </c>
      <c r="AR66" s="54" t="e">
        <f>IF('4.1 Network size and usage'!AR66/'Historical population and GDP'!$M63=0,NA(),'4.1 Network size and usage'!AR66/'Historical population and GDP'!$M63)</f>
        <v>#N/A</v>
      </c>
      <c r="AS66" s="54" t="e">
        <f>IF('4.1 Network size and usage'!AS66/'Historical population and GDP'!$M63=0,NA(),'4.1 Network size and usage'!AS66/'Historical population and GDP'!$M63)</f>
        <v>#N/A</v>
      </c>
      <c r="AT66" s="54">
        <f>IF('4.1 Network size and usage'!AT66/'Historical population and GDP'!$M63=0,NA(),'4.1 Network size and usage'!AT66/'Historical population and GDP'!$M63)</f>
        <v>9.2157320913873741E-2</v>
      </c>
      <c r="AU66" s="54" t="e">
        <f>IF('4.1 Network size and usage'!AU66/'Historical population and GDP'!$M63=0,NA(),'4.1 Network size and usage'!AU66/'Historical population and GDP'!$M63)</f>
        <v>#N/A</v>
      </c>
      <c r="AV66" s="54" t="e">
        <f>IF('4.1 Network size and usage'!AV66/'Historical population and GDP'!$M63=0,NA(),'4.1 Network size and usage'!AV66/'Historical population and GDP'!$M63)</f>
        <v>#N/A</v>
      </c>
      <c r="AX66" s="3"/>
      <c r="AY66" s="3"/>
      <c r="AZ66" s="12"/>
    </row>
    <row r="67" spans="1:52">
      <c r="A67" s="4">
        <f t="shared" si="0"/>
        <v>1929</v>
      </c>
      <c r="B67" s="54">
        <f>IF('4.1 Network size and usage'!B67/'Historical population and GDP'!$M64=0,NA(),'4.1 Network size and usage'!B67/'Historical population and GDP'!$M64)</f>
        <v>0.16633938654368399</v>
      </c>
      <c r="C67" s="54">
        <f>IF('4.1 Network size and usage'!C67/'Historical population and GDP'!$M64=0,NA(),'4.1 Network size and usage'!C67/'Historical population and GDP'!$M64)</f>
        <v>3.031862987148124</v>
      </c>
      <c r="D67" s="54">
        <f>IF('4.1 Network size and usage'!D67/'Historical population and GDP'!$M64=0,NA(),'4.1 Network size and usage'!D67/'Historical population and GDP'!$M64)</f>
        <v>1.4586258402000538</v>
      </c>
      <c r="E67" s="54">
        <f>IF('4.1 Network size and usage'!E67/'Historical population and GDP'!$M64=0,NA(),'4.1 Network size and usage'!E67/'Historical population and GDP'!$M64)</f>
        <v>9.1159915377968854</v>
      </c>
      <c r="F67" s="54">
        <f>IF('4.1 Network size and usage'!F67/'Historical population and GDP'!$M64=0,NA(),'4.1 Network size and usage'!F67/'Historical population and GDP'!$M64)</f>
        <v>1.0025658390579053</v>
      </c>
      <c r="G67" s="54" t="e">
        <f>IF('4.1 Network size and usage'!G67/'Historical population and GDP'!$M64=0,NA(),'4.1 Network size and usage'!G67/'Historical population and GDP'!$M64)</f>
        <v>#N/A</v>
      </c>
      <c r="H67" s="54" t="e">
        <f>IF('4.1 Network size and usage'!H67/'Historical population and GDP'!$M64=0,NA(),'4.1 Network size and usage'!H67/'Historical population and GDP'!$M64)</f>
        <v>#N/A</v>
      </c>
      <c r="I67" s="54">
        <f>IF('4.1 Network size and usage'!I67/'Historical population and GDP'!$M64=0,NA(),'4.1 Network size and usage'!I67/'Historical population and GDP'!$M64)</f>
        <v>12.043211789125227</v>
      </c>
      <c r="J67" s="54" t="e">
        <f>IF('4.1 Network size and usage'!J67/'Historical population and GDP'!$M64=0,NA(),'4.1 Network size and usage'!J67/'Historical population and GDP'!$M64)</f>
        <v>#N/A</v>
      </c>
      <c r="K67" s="54" t="e">
        <f>IF('4.1 Network size and usage'!K67/'Historical population and GDP'!$M64=0,NA(),'4.1 Network size and usage'!K67/'Historical population and GDP'!$M64)</f>
        <v>#N/A</v>
      </c>
      <c r="L67" s="54">
        <f>IF('4.1 Network size and usage'!L67/'Historical population and GDP'!$M64=0,NA(),'4.1 Network size and usage'!L67/'Historical population and GDP'!$M64)</f>
        <v>0.31677726742125678</v>
      </c>
      <c r="M67" s="54" t="e">
        <f>IF('4.1 Network size and usage'!M67/'Historical population and GDP'!$M64=0,NA(),'4.1 Network size and usage'!M67/'Historical population and GDP'!$M64)</f>
        <v>#N/A</v>
      </c>
      <c r="N67" s="54">
        <f>IF('4.1 Network size and usage'!N67/'Historical population and GDP'!$M64=0,NA(),'4.1 Network size and usage'!N67/'Historical population and GDP'!$M64)</f>
        <v>1.0479596158822315E-2</v>
      </c>
      <c r="O67" s="54" t="e">
        <f>IF('4.1 Network size and usage'!O67/'Historical population and GDP'!$M64=0,NA(),'4.1 Network size and usage'!O67/'Historical population and GDP'!$M64)</f>
        <v>#N/A</v>
      </c>
      <c r="P67" s="54">
        <f>IF('4.1 Network size and usage'!P67/'Historical population and GDP'!$M64=0,NA(),'4.1 Network size and usage'!P67/'Historical population and GDP'!$M64)</f>
        <v>1.7111084608125078</v>
      </c>
      <c r="Q67" s="54" t="e">
        <f>IF('4.1 Network size and usage'!Q67/'Historical population and GDP'!$M64=0,NA(),'4.1 Network size and usage'!Q67/'Historical population and GDP'!$M64)</f>
        <v>#N/A</v>
      </c>
      <c r="R67" s="54" t="e">
        <f>IF('4.1 Network size and usage'!R67/'Historical population and GDP'!$M64=0,NA(),'4.1 Network size and usage'!R67/'Historical population and GDP'!$M64)</f>
        <v>#N/A</v>
      </c>
      <c r="S67" s="54" t="e">
        <f>IF('4.1 Network size and usage'!S67/'Historical population and GDP'!$M64=0,NA(),'4.1 Network size and usage'!S67/'Historical population and GDP'!$M64)</f>
        <v>#N/A</v>
      </c>
      <c r="T67" s="54">
        <f>IF('4.1 Network size and usage'!T67/'Historical population and GDP'!$M64=0,NA(),'4.1 Network size and usage'!T67/'Historical population and GDP'!$M64)</f>
        <v>1.2267288825692662</v>
      </c>
      <c r="U67" s="54">
        <f>IF('4.1 Network size and usage'!U67/'Historical population and GDP'!$M64=0,NA(),'4.1 Network size and usage'!U67/'Historical population and GDP'!$M64)</f>
        <v>8.8589116420087901</v>
      </c>
      <c r="V67" s="54" t="e">
        <f>IF('4.1 Network size and usage'!V67/'Historical population and GDP'!$M64=0,NA(),'4.1 Network size and usage'!V67/'Historical population and GDP'!$M64)</f>
        <v>#N/A</v>
      </c>
      <c r="W67" s="54" t="e">
        <f>IF('4.1 Network size and usage'!W67/'Historical population and GDP'!$M64=0,NA(),'4.1 Network size and usage'!W67/'Historical population and GDP'!$M64)</f>
        <v>#N/A</v>
      </c>
      <c r="X67" s="54" t="e">
        <f>IF('4.1 Network size and usage'!X67/'Historical population and GDP'!$M64=0,NA(),'4.1 Network size and usage'!X67/'Historical population and GDP'!$M64)</f>
        <v>#N/A</v>
      </c>
      <c r="Y67" s="54" t="e">
        <f>IF('4.1 Network size and usage'!Y67/'Historical population and GDP'!$M64=0,NA(),'4.1 Network size and usage'!Y67/'Historical population and GDP'!$M64)</f>
        <v>#N/A</v>
      </c>
      <c r="Z67" s="54" t="e">
        <f>IF('4.1 Network size and usage'!Z67/'Historical population and GDP'!$M64=0,NA(),'4.1 Network size and usage'!Z67/'Historical population and GDP'!$M64)</f>
        <v>#N/A</v>
      </c>
      <c r="AA67" s="54" t="e">
        <f>IF('4.1 Network size and usage'!AA67/'Historical population and GDP'!$M64=0,NA(),'4.1 Network size and usage'!AA67/'Historical population and GDP'!$M64)</f>
        <v>#N/A</v>
      </c>
      <c r="AB67" s="54" t="e">
        <f>IF('4.1 Network size and usage'!AB67/'Historical population and GDP'!$M64=0,NA(),'4.1 Network size and usage'!AB67/'Historical population and GDP'!$M64)</f>
        <v>#N/A</v>
      </c>
      <c r="AC67" s="54" t="e">
        <f>IF('4.1 Network size and usage'!AC67/'Historical population and GDP'!$M64=0,NA(),'4.1 Network size and usage'!AC67/'Historical population and GDP'!$M64)</f>
        <v>#N/A</v>
      </c>
      <c r="AD67" s="54">
        <f>IF('4.1 Network size and usage'!AD67/'Historical population and GDP'!$M64=0,NA(),'4.1 Network size and usage'!AD67/'Historical population and GDP'!$M64)</f>
        <v>0.50643396980091615</v>
      </c>
      <c r="AE67" s="54" t="e">
        <f>IF('4.1 Network size and usage'!AE67/'Historical population and GDP'!$M64=0,NA(),'4.1 Network size and usage'!AE67/'Historical population and GDP'!$M64)</f>
        <v>#N/A</v>
      </c>
      <c r="AF67" s="54" t="e">
        <f>IF('4.1 Network size and usage'!AF67/'Historical population and GDP'!$M64=0,NA(),'4.1 Network size and usage'!AF67/'Historical population and GDP'!$M64)</f>
        <v>#N/A</v>
      </c>
      <c r="AG67" s="54" t="e">
        <f>IF('4.1 Network size and usage'!AG67/'Historical population and GDP'!$M64=0,NA(),'4.1 Network size and usage'!AG67/'Historical population and GDP'!$M64)</f>
        <v>#N/A</v>
      </c>
      <c r="AH67" s="54" t="e">
        <f>IF('4.1 Network size and usage'!AH67/'Historical population and GDP'!$M64=0,NA(),'4.1 Network size and usage'!AH67/'Historical population and GDP'!$M64)</f>
        <v>#N/A</v>
      </c>
      <c r="AI67" s="54" t="e">
        <f>IF('4.1 Network size and usage'!AI67/'Historical population and GDP'!$M64=0,NA(),'4.1 Network size and usage'!AI67/'Historical population and GDP'!$M64)</f>
        <v>#N/A</v>
      </c>
      <c r="AJ67" s="54" t="e">
        <f>IF('4.1 Network size and usage'!AJ67/'Historical population and GDP'!$M64=0,NA(),'4.1 Network size and usage'!AJ67/'Historical population and GDP'!$M64)</f>
        <v>#N/A</v>
      </c>
      <c r="AK67" s="54">
        <f>IF('4.1 Network size and usage'!AK67/'Historical population and GDP'!$M64=0,NA(),'4.1 Network size and usage'!AK67/'Historical population and GDP'!$M64)</f>
        <v>15.157807650933842</v>
      </c>
      <c r="AL67" s="54">
        <f>IF('4.1 Network size and usage'!AL67/'Historical population and GDP'!$M64=0,NA(),'4.1 Network size and usage'!AL67/'Historical population and GDP'!$M64)</f>
        <v>1.7551826480861834</v>
      </c>
      <c r="AM67" s="54">
        <f>IF('4.1 Network size and usage'!AM67/'Historical population and GDP'!$M64=0,NA(),'4.1 Network size and usage'!AM67/'Historical population and GDP'!$M64)</f>
        <v>0.27684098881277469</v>
      </c>
      <c r="AN67" s="54" t="e">
        <f>IF('4.1 Network size and usage'!AN67/'Historical population and GDP'!$M64=0,NA(),'4.1 Network size and usage'!AN67/'Historical population and GDP'!$M64)</f>
        <v>#N/A</v>
      </c>
      <c r="AO67" s="54">
        <f>IF('4.1 Network size and usage'!AO67/'Historical population and GDP'!$M64=0,NA(),'4.1 Network size and usage'!AO67/'Historical population and GDP'!$M64)</f>
        <v>0.18180602250391173</v>
      </c>
      <c r="AP67" s="54">
        <f>IF('4.1 Network size and usage'!AP67/'Historical population and GDP'!$M64=0,NA(),'4.1 Network size and usage'!AP67/'Historical population and GDP'!$M64)</f>
        <v>1.2395865170721254E-2</v>
      </c>
      <c r="AQ67" s="54">
        <f>IF('4.1 Network size and usage'!AQ67/'Historical population and GDP'!$M64=0,NA(),'4.1 Network size and usage'!AQ67/'Historical population and GDP'!$M64)</f>
        <v>0.19420188767463298</v>
      </c>
      <c r="AR67" s="54" t="e">
        <f>IF('4.1 Network size and usage'!AR67/'Historical population and GDP'!$M64=0,NA(),'4.1 Network size and usage'!AR67/'Historical population and GDP'!$M64)</f>
        <v>#N/A</v>
      </c>
      <c r="AS67" s="54" t="e">
        <f>IF('4.1 Network size and usage'!AS67/'Historical population and GDP'!$M64=0,NA(),'4.1 Network size and usage'!AS67/'Historical population and GDP'!$M64)</f>
        <v>#N/A</v>
      </c>
      <c r="AT67" s="54">
        <f>IF('4.1 Network size and usage'!AT67/'Historical population and GDP'!$M64=0,NA(),'4.1 Network size and usage'!AT67/'Historical population and GDP'!$M64)</f>
        <v>8.0363531686511711E-2</v>
      </c>
      <c r="AU67" s="54" t="e">
        <f>IF('4.1 Network size and usage'!AU67/'Historical population and GDP'!$M64=0,NA(),'4.1 Network size and usage'!AU67/'Historical population and GDP'!$M64)</f>
        <v>#N/A</v>
      </c>
      <c r="AV67" s="54" t="e">
        <f>IF('4.1 Network size and usage'!AV67/'Historical population and GDP'!$M64=0,NA(),'4.1 Network size and usage'!AV67/'Historical population and GDP'!$M64)</f>
        <v>#N/A</v>
      </c>
      <c r="AX67" s="3"/>
      <c r="AY67" s="3"/>
      <c r="AZ67" s="12"/>
    </row>
    <row r="68" spans="1:52">
      <c r="A68" s="4">
        <f t="shared" si="0"/>
        <v>1930</v>
      </c>
      <c r="B68" s="54">
        <f>IF('4.1 Network size and usage'!B68/'Historical population and GDP'!$M65=0,NA(),'4.1 Network size and usage'!B68/'Historical population and GDP'!$M65)</f>
        <v>0.19884071056757494</v>
      </c>
      <c r="C68" s="54">
        <f>IF('4.1 Network size and usage'!C68/'Historical population and GDP'!$M65=0,NA(),'4.1 Network size and usage'!C68/'Historical population and GDP'!$M65)</f>
        <v>3.0929134960386411</v>
      </c>
      <c r="D68" s="54">
        <f>IF('4.1 Network size and usage'!D68/'Historical population and GDP'!$M65=0,NA(),'4.1 Network size and usage'!D68/'Historical population and GDP'!$M65)</f>
        <v>1.3922187193210578</v>
      </c>
      <c r="E68" s="54">
        <f>IF('4.1 Network size and usage'!E68/'Historical population and GDP'!$M65=0,NA(),'4.1 Network size and usage'!E68/'Historical population and GDP'!$M65)</f>
        <v>9.2015518778402239</v>
      </c>
      <c r="F68" s="54">
        <f>IF('4.1 Network size and usage'!F68/'Historical population and GDP'!$M65=0,NA(),'4.1 Network size and usage'!F68/'Historical population and GDP'!$M65)</f>
        <v>0.99246330923741499</v>
      </c>
      <c r="G68" s="54" t="e">
        <f>IF('4.1 Network size and usage'!G68/'Historical population and GDP'!$M65=0,NA(),'4.1 Network size and usage'!G68/'Historical population and GDP'!$M65)</f>
        <v>#N/A</v>
      </c>
      <c r="H68" s="54" t="e">
        <f>IF('4.1 Network size and usage'!H68/'Historical population and GDP'!$M65=0,NA(),'4.1 Network size and usage'!H68/'Historical population and GDP'!$M65)</f>
        <v>#N/A</v>
      </c>
      <c r="I68" s="54">
        <f>IF('4.1 Network size and usage'!I68/'Historical population and GDP'!$M65=0,NA(),'4.1 Network size and usage'!I68/'Historical population and GDP'!$M65)</f>
        <v>13.070229779612472</v>
      </c>
      <c r="J68" s="54">
        <f>IF('4.1 Network size and usage'!J68/'Historical population and GDP'!$M65=0,NA(),'4.1 Network size and usage'!J68/'Historical population and GDP'!$M65)</f>
        <v>1.3627845673677602E-4</v>
      </c>
      <c r="K68" s="54">
        <f>IF('4.1 Network size and usage'!K68/'Historical population and GDP'!$M65=0,NA(),'4.1 Network size and usage'!K68/'Historical population and GDP'!$M65)</f>
        <v>1.6970426704131819E-2</v>
      </c>
      <c r="L68" s="54">
        <f>IF('4.1 Network size and usage'!L68/'Historical population and GDP'!$M65=0,NA(),'4.1 Network size and usage'!L68/'Historical population and GDP'!$M65)</f>
        <v>0.3134345597101636</v>
      </c>
      <c r="M68" s="54" t="e">
        <f>IF('4.1 Network size and usage'!M68/'Historical population and GDP'!$M65=0,NA(),'4.1 Network size and usage'!M68/'Historical population and GDP'!$M65)</f>
        <v>#N/A</v>
      </c>
      <c r="N68" s="54">
        <f>IF('4.1 Network size and usage'!N68/'Historical population and GDP'!$M65=0,NA(),'4.1 Network size and usage'!N68/'Historical population and GDP'!$M65)</f>
        <v>1.5049881743974395E-2</v>
      </c>
      <c r="O68" s="54" t="e">
        <f>IF('4.1 Network size and usage'!O68/'Historical population and GDP'!$M65=0,NA(),'4.1 Network size and usage'!O68/'Historical population and GDP'!$M65)</f>
        <v>#N/A</v>
      </c>
      <c r="P68" s="54">
        <f>IF('4.1 Network size and usage'!P68/'Historical population and GDP'!$M65=0,NA(),'4.1 Network size and usage'!P68/'Historical population and GDP'!$M65)</f>
        <v>1.8235835056468503</v>
      </c>
      <c r="Q68" s="54" t="e">
        <f>IF('4.1 Network size and usage'!Q68/'Historical population and GDP'!$M65=0,NA(),'4.1 Network size and usage'!Q68/'Historical population and GDP'!$M65)</f>
        <v>#N/A</v>
      </c>
      <c r="R68" s="54" t="e">
        <f>IF('4.1 Network size and usage'!R68/'Historical population and GDP'!$M65=0,NA(),'4.1 Network size and usage'!R68/'Historical population and GDP'!$M65)</f>
        <v>#N/A</v>
      </c>
      <c r="S68" s="54" t="e">
        <f>IF('4.1 Network size and usage'!S68/'Historical population and GDP'!$M65=0,NA(),'4.1 Network size and usage'!S68/'Historical population and GDP'!$M65)</f>
        <v>#N/A</v>
      </c>
      <c r="T68" s="54">
        <f>IF('4.1 Network size and usage'!T68/'Historical population and GDP'!$M65=0,NA(),'4.1 Network size and usage'!T68/'Historical population and GDP'!$M65)</f>
        <v>1.2058696203513017</v>
      </c>
      <c r="U68" s="54">
        <f>IF('4.1 Network size and usage'!U68/'Historical population and GDP'!$M65=0,NA(),'4.1 Network size and usage'!U68/'Historical population and GDP'!$M65)</f>
        <v>9.303848744425558</v>
      </c>
      <c r="V68" s="54" t="e">
        <f>IF('4.1 Network size and usage'!V68/'Historical population and GDP'!$M65=0,NA(),'4.1 Network size and usage'!V68/'Historical population and GDP'!$M65)</f>
        <v>#N/A</v>
      </c>
      <c r="W68" s="54" t="e">
        <f>IF('4.1 Network size and usage'!W68/'Historical population and GDP'!$M65=0,NA(),'4.1 Network size and usage'!W68/'Historical population and GDP'!$M65)</f>
        <v>#N/A</v>
      </c>
      <c r="X68" s="54" t="e">
        <f>IF('4.1 Network size and usage'!X68/'Historical population and GDP'!$M65=0,NA(),'4.1 Network size and usage'!X68/'Historical population and GDP'!$M65)</f>
        <v>#N/A</v>
      </c>
      <c r="Y68" s="54" t="e">
        <f>IF('4.1 Network size and usage'!Y68/'Historical population and GDP'!$M65=0,NA(),'4.1 Network size and usage'!Y68/'Historical population and GDP'!$M65)</f>
        <v>#N/A</v>
      </c>
      <c r="Z68" s="54" t="e">
        <f>IF('4.1 Network size and usage'!Z68/'Historical population and GDP'!$M65=0,NA(),'4.1 Network size and usage'!Z68/'Historical population and GDP'!$M65)</f>
        <v>#N/A</v>
      </c>
      <c r="AA68" s="54" t="e">
        <f>IF('4.1 Network size and usage'!AA68/'Historical population and GDP'!$M65=0,NA(),'4.1 Network size and usage'!AA68/'Historical population and GDP'!$M65)</f>
        <v>#N/A</v>
      </c>
      <c r="AB68" s="54" t="e">
        <f>IF('4.1 Network size and usage'!AB68/'Historical population and GDP'!$M65=0,NA(),'4.1 Network size and usage'!AB68/'Historical population and GDP'!$M65)</f>
        <v>#N/A</v>
      </c>
      <c r="AC68" s="54" t="e">
        <f>IF('4.1 Network size and usage'!AC68/'Historical population and GDP'!$M65=0,NA(),'4.1 Network size and usage'!AC68/'Historical population and GDP'!$M65)</f>
        <v>#N/A</v>
      </c>
      <c r="AD68" s="54">
        <f>IF('4.1 Network size and usage'!AD68/'Historical population and GDP'!$M65=0,NA(),'4.1 Network size and usage'!AD68/'Historical population and GDP'!$M65)</f>
        <v>0.50820014062231655</v>
      </c>
      <c r="AE68" s="54" t="e">
        <f>IF('4.1 Network size and usage'!AE68/'Historical population and GDP'!$M65=0,NA(),'4.1 Network size and usage'!AE68/'Historical population and GDP'!$M65)</f>
        <v>#N/A</v>
      </c>
      <c r="AF68" s="54" t="e">
        <f>IF('4.1 Network size and usage'!AF68/'Historical population and GDP'!$M65=0,NA(),'4.1 Network size and usage'!AF68/'Historical population and GDP'!$M65)</f>
        <v>#N/A</v>
      </c>
      <c r="AG68" s="54" t="e">
        <f>IF('4.1 Network size and usage'!AG68/'Historical population and GDP'!$M65=0,NA(),'4.1 Network size and usage'!AG68/'Historical population and GDP'!$M65)</f>
        <v>#N/A</v>
      </c>
      <c r="AH68" s="54" t="e">
        <f>IF('4.1 Network size and usage'!AH68/'Historical population and GDP'!$M65=0,NA(),'4.1 Network size and usage'!AH68/'Historical population and GDP'!$M65)</f>
        <v>#N/A</v>
      </c>
      <c r="AI68" s="54" t="e">
        <f>IF('4.1 Network size and usage'!AI68/'Historical population and GDP'!$M65=0,NA(),'4.1 Network size and usage'!AI68/'Historical population and GDP'!$M65)</f>
        <v>#N/A</v>
      </c>
      <c r="AJ68" s="54" t="e">
        <f>IF('4.1 Network size and usage'!AJ68/'Historical population and GDP'!$M65=0,NA(),'4.1 Network size and usage'!AJ68/'Historical population and GDP'!$M65)</f>
        <v>#N/A</v>
      </c>
      <c r="AK68" s="54">
        <f>IF('4.1 Network size and usage'!AK68/'Historical population and GDP'!$M65=0,NA(),'4.1 Network size and usage'!AK68/'Historical population and GDP'!$M65)</f>
        <v>14.976172874330679</v>
      </c>
      <c r="AL68" s="54">
        <f>IF('4.1 Network size and usage'!AL68/'Historical population and GDP'!$M65=0,NA(),'4.1 Network size and usage'!AL68/'Historical population and GDP'!$M65)</f>
        <v>1.8466915917891731</v>
      </c>
      <c r="AM68" s="54">
        <f>IF('4.1 Network size and usage'!AM68/'Historical population and GDP'!$M65=0,NA(),'4.1 Network size and usage'!AM68/'Historical population and GDP'!$M65)</f>
        <v>0.35290195144532088</v>
      </c>
      <c r="AN68" s="54" t="e">
        <f>IF('4.1 Network size and usage'!AN68/'Historical population and GDP'!$M65=0,NA(),'4.1 Network size and usage'!AN68/'Historical population and GDP'!$M65)</f>
        <v>#N/A</v>
      </c>
      <c r="AO68" s="54">
        <f>IF('4.1 Network size and usage'!AO68/'Historical population and GDP'!$M65=0,NA(),'4.1 Network size and usage'!AO68/'Historical population and GDP'!$M65)</f>
        <v>0.18042082641890564</v>
      </c>
      <c r="AP68" s="54">
        <f>IF('4.1 Network size and usage'!AP68/'Historical population and GDP'!$M65=0,NA(),'4.1 Network size and usage'!AP68/'Historical population and GDP'!$M65)</f>
        <v>1.2502067118025975E-2</v>
      </c>
      <c r="AQ68" s="54">
        <f>IF('4.1 Network size and usage'!AQ68/'Historical population and GDP'!$M65=0,NA(),'4.1 Network size and usage'!AQ68/'Historical population and GDP'!$M65)</f>
        <v>0.19292289353693162</v>
      </c>
      <c r="AR68" s="54" t="e">
        <f>IF('4.1 Network size and usage'!AR68/'Historical population and GDP'!$M65=0,NA(),'4.1 Network size and usage'!AR68/'Historical population and GDP'!$M65)</f>
        <v>#N/A</v>
      </c>
      <c r="AS68" s="54" t="e">
        <f>IF('4.1 Network size and usage'!AS68/'Historical population and GDP'!$M65=0,NA(),'4.1 Network size and usage'!AS68/'Historical population and GDP'!$M65)</f>
        <v>#N/A</v>
      </c>
      <c r="AT68" s="54">
        <f>IF('4.1 Network size and usage'!AT68/'Historical population and GDP'!$M65=0,NA(),'4.1 Network size and usage'!AT68/'Historical population and GDP'!$M65)</f>
        <v>9.024003896091734E-2</v>
      </c>
      <c r="AU68" s="54" t="e">
        <f>IF('4.1 Network size and usage'!AU68/'Historical population and GDP'!$M65=0,NA(),'4.1 Network size and usage'!AU68/'Historical population and GDP'!$M65)</f>
        <v>#N/A</v>
      </c>
      <c r="AV68" s="54" t="e">
        <f>IF('4.1 Network size and usage'!AV68/'Historical population and GDP'!$M65=0,NA(),'4.1 Network size and usage'!AV68/'Historical population and GDP'!$M65)</f>
        <v>#N/A</v>
      </c>
      <c r="AX68" s="3"/>
      <c r="AY68" s="3"/>
      <c r="AZ68" s="12"/>
    </row>
    <row r="69" spans="1:52">
      <c r="A69" s="4">
        <f t="shared" si="0"/>
        <v>1931</v>
      </c>
      <c r="B69" s="54">
        <f>IF('4.1 Network size and usage'!B69/'Historical population and GDP'!$M66=0,NA(),'4.1 Network size and usage'!B69/'Historical population and GDP'!$M66)</f>
        <v>0.22537552479698303</v>
      </c>
      <c r="C69" s="54">
        <f>IF('4.1 Network size and usage'!C69/'Historical population and GDP'!$M66=0,NA(),'4.1 Network size and usage'!C69/'Historical population and GDP'!$M66)</f>
        <v>3.3277458253834875</v>
      </c>
      <c r="D69" s="54">
        <f>IF('4.1 Network size and usage'!D69/'Historical population and GDP'!$M66=0,NA(),'4.1 Network size and usage'!D69/'Historical population and GDP'!$M66)</f>
        <v>1.4507603194947758</v>
      </c>
      <c r="E69" s="54">
        <f>IF('4.1 Network size and usage'!E69/'Historical population and GDP'!$M66=0,NA(),'4.1 Network size and usage'!E69/'Historical population and GDP'!$M66)</f>
        <v>10.002824305972453</v>
      </c>
      <c r="F69" s="54">
        <f>IF('4.1 Network size and usage'!F69/'Historical population and GDP'!$M66=0,NA(),'4.1 Network size and usage'!F69/'Historical population and GDP'!$M66)</f>
        <v>1.0515842332556051</v>
      </c>
      <c r="G69" s="54" t="e">
        <f>IF('4.1 Network size and usage'!G69/'Historical population and GDP'!$M66=0,NA(),'4.1 Network size and usage'!G69/'Historical population and GDP'!$M66)</f>
        <v>#N/A</v>
      </c>
      <c r="H69" s="54" t="e">
        <f>IF('4.1 Network size and usage'!H69/'Historical population and GDP'!$M66=0,NA(),'4.1 Network size and usage'!H69/'Historical population and GDP'!$M66)</f>
        <v>#N/A</v>
      </c>
      <c r="I69" s="54">
        <f>IF('4.1 Network size and usage'!I69/'Historical population and GDP'!$M66=0,NA(),'4.1 Network size and usage'!I69/'Historical population and GDP'!$M66)</f>
        <v>13.874839975513888</v>
      </c>
      <c r="J69" s="54">
        <f>IF('4.1 Network size and usage'!J69/'Historical population and GDP'!$M66=0,NA(),'4.1 Network size and usage'!J69/'Historical population and GDP'!$M66)</f>
        <v>1.2542965214239833E-4</v>
      </c>
      <c r="K69" s="54">
        <f>IF('4.1 Network size and usage'!K69/'Historical population and GDP'!$M66=0,NA(),'4.1 Network size and usage'!K69/'Historical population and GDP'!$M66)</f>
        <v>1.5823991733453269E-2</v>
      </c>
      <c r="L69" s="54">
        <f>IF('4.1 Network size and usage'!L69/'Historical population and GDP'!$M66=0,NA(),'4.1 Network size and usage'!L69/'Historical population and GDP'!$M66)</f>
        <v>0.33528772654526534</v>
      </c>
      <c r="M69" s="54" t="e">
        <f>IF('4.1 Network size and usage'!M69/'Historical population and GDP'!$M66=0,NA(),'4.1 Network size and usage'!M69/'Historical population and GDP'!$M66)</f>
        <v>#N/A</v>
      </c>
      <c r="N69" s="54">
        <f>IF('4.1 Network size and usage'!N69/'Historical population and GDP'!$M66=0,NA(),'4.1 Network size and usage'!N69/'Historical population and GDP'!$M66)</f>
        <v>1.4048121039948612E-2</v>
      </c>
      <c r="O69" s="54" t="e">
        <f>IF('4.1 Network size and usage'!O69/'Historical population and GDP'!$M66=0,NA(),'4.1 Network size and usage'!O69/'Historical population and GDP'!$M66)</f>
        <v>#N/A</v>
      </c>
      <c r="P69" s="54">
        <f>IF('4.1 Network size and usage'!P69/'Historical population and GDP'!$M66=0,NA(),'4.1 Network size and usage'!P69/'Historical population and GDP'!$M66)</f>
        <v>1.9814122148934663</v>
      </c>
      <c r="Q69" s="54" t="e">
        <f>IF('4.1 Network size and usage'!Q69/'Historical population and GDP'!$M66=0,NA(),'4.1 Network size and usage'!Q69/'Historical population and GDP'!$M66)</f>
        <v>#N/A</v>
      </c>
      <c r="R69" s="54" t="e">
        <f>IF('4.1 Network size and usage'!R69/'Historical population and GDP'!$M66=0,NA(),'4.1 Network size and usage'!R69/'Historical population and GDP'!$M66)</f>
        <v>#N/A</v>
      </c>
      <c r="S69" s="54" t="e">
        <f>IF('4.1 Network size and usage'!S69/'Historical population and GDP'!$M66=0,NA(),'4.1 Network size and usage'!S69/'Historical population and GDP'!$M66)</f>
        <v>#N/A</v>
      </c>
      <c r="T69" s="54">
        <f>IF('4.1 Network size and usage'!T69/'Historical population and GDP'!$M66=0,NA(),'4.1 Network size and usage'!T69/'Historical population and GDP'!$M66)</f>
        <v>1.270500271448465</v>
      </c>
      <c r="U69" s="54">
        <f>IF('4.1 Network size and usage'!U69/'Historical population and GDP'!$M66=0,NA(),'4.1 Network size and usage'!U69/'Historical population and GDP'!$M66)</f>
        <v>9.8943299647748777</v>
      </c>
      <c r="V69" s="54" t="e">
        <f>IF('4.1 Network size and usage'!V69/'Historical population and GDP'!$M66=0,NA(),'4.1 Network size and usage'!V69/'Historical population and GDP'!$M66)</f>
        <v>#N/A</v>
      </c>
      <c r="W69" s="54" t="e">
        <f>IF('4.1 Network size and usage'!W69/'Historical population and GDP'!$M66=0,NA(),'4.1 Network size and usage'!W69/'Historical population and GDP'!$M66)</f>
        <v>#N/A</v>
      </c>
      <c r="X69" s="54" t="e">
        <f>IF('4.1 Network size and usage'!X69/'Historical population and GDP'!$M66=0,NA(),'4.1 Network size and usage'!X69/'Historical population and GDP'!$M66)</f>
        <v>#N/A</v>
      </c>
      <c r="Y69" s="54" t="e">
        <f>IF('4.1 Network size and usage'!Y69/'Historical population and GDP'!$M66=0,NA(),'4.1 Network size and usage'!Y69/'Historical population and GDP'!$M66)</f>
        <v>#N/A</v>
      </c>
      <c r="Z69" s="54" t="e">
        <f>IF('4.1 Network size and usage'!Z69/'Historical population and GDP'!$M66=0,NA(),'4.1 Network size and usage'!Z69/'Historical population and GDP'!$M66)</f>
        <v>#N/A</v>
      </c>
      <c r="AA69" s="54" t="e">
        <f>IF('4.1 Network size and usage'!AA69/'Historical population and GDP'!$M66=0,NA(),'4.1 Network size and usage'!AA69/'Historical population and GDP'!$M66)</f>
        <v>#N/A</v>
      </c>
      <c r="AB69" s="54" t="e">
        <f>IF('4.1 Network size and usage'!AB69/'Historical population and GDP'!$M66=0,NA(),'4.1 Network size and usage'!AB69/'Historical population and GDP'!$M66)</f>
        <v>#N/A</v>
      </c>
      <c r="AC69" s="54" t="e">
        <f>IF('4.1 Network size and usage'!AC69/'Historical population and GDP'!$M66=0,NA(),'4.1 Network size and usage'!AC69/'Historical population and GDP'!$M66)</f>
        <v>#N/A</v>
      </c>
      <c r="AD69" s="54">
        <f>IF('4.1 Network size and usage'!AD69/'Historical population and GDP'!$M66=0,NA(),'4.1 Network size and usage'!AD69/'Historical population and GDP'!$M66)</f>
        <v>0.5520786139047662</v>
      </c>
      <c r="AE69" s="54" t="e">
        <f>IF('4.1 Network size and usage'!AE69/'Historical population and GDP'!$M66=0,NA(),'4.1 Network size and usage'!AE69/'Historical population and GDP'!$M66)</f>
        <v>#N/A</v>
      </c>
      <c r="AF69" s="54" t="e">
        <f>IF('4.1 Network size and usage'!AF69/'Historical population and GDP'!$M66=0,NA(),'4.1 Network size and usage'!AF69/'Historical population and GDP'!$M66)</f>
        <v>#N/A</v>
      </c>
      <c r="AG69" s="54" t="e">
        <f>IF('4.1 Network size and usage'!AG69/'Historical population and GDP'!$M66=0,NA(),'4.1 Network size and usage'!AG69/'Historical population and GDP'!$M66)</f>
        <v>#N/A</v>
      </c>
      <c r="AH69" s="54" t="e">
        <f>IF('4.1 Network size and usage'!AH69/'Historical population and GDP'!$M66=0,NA(),'4.1 Network size and usage'!AH69/'Historical population and GDP'!$M66)</f>
        <v>#N/A</v>
      </c>
      <c r="AI69" s="54" t="e">
        <f>IF('4.1 Network size and usage'!AI69/'Historical population and GDP'!$M66=0,NA(),'4.1 Network size and usage'!AI69/'Historical population and GDP'!$M66)</f>
        <v>#N/A</v>
      </c>
      <c r="AJ69" s="54" t="e">
        <f>IF('4.1 Network size and usage'!AJ69/'Historical population and GDP'!$M66=0,NA(),'4.1 Network size and usage'!AJ69/'Historical population and GDP'!$M66)</f>
        <v>#N/A</v>
      </c>
      <c r="AK69" s="54">
        <f>IF('4.1 Network size and usage'!AK69/'Historical population and GDP'!$M66=0,NA(),'4.1 Network size and usage'!AK69/'Historical population and GDP'!$M66)</f>
        <v>15.870488455925518</v>
      </c>
      <c r="AL69" s="54">
        <f>IF('4.1 Network size and usage'!AL69/'Historical population and GDP'!$M66=0,NA(),'4.1 Network size and usage'!AL69/'Historical population and GDP'!$M66)</f>
        <v>2.035848683923267</v>
      </c>
      <c r="AM69" s="54">
        <f>IF('4.1 Network size and usage'!AM69/'Historical population and GDP'!$M66=0,NA(),'4.1 Network size and usage'!AM69/'Historical population and GDP'!$M66)</f>
        <v>0.37842126051361574</v>
      </c>
      <c r="AN69" s="54" t="e">
        <f>IF('4.1 Network size and usage'!AN69/'Historical population and GDP'!$M66=0,NA(),'4.1 Network size and usage'!AN69/'Historical population and GDP'!$M66)</f>
        <v>#N/A</v>
      </c>
      <c r="AO69" s="54">
        <f>IF('4.1 Network size and usage'!AO69/'Historical population and GDP'!$M66=0,NA(),'4.1 Network size and usage'!AO69/'Historical population and GDP'!$M66)</f>
        <v>0.1867647520400311</v>
      </c>
      <c r="AP69" s="54">
        <f>IF('4.1 Network size and usage'!AP69/'Historical population and GDP'!$M66=0,NA(),'4.1 Network size and usage'!AP69/'Historical population and GDP'!$M66)</f>
        <v>1.3295543127094222E-2</v>
      </c>
      <c r="AQ69" s="54">
        <f>IF('4.1 Network size and usage'!AQ69/'Historical population and GDP'!$M66=0,NA(),'4.1 Network size and usage'!AQ69/'Historical population and GDP'!$M66)</f>
        <v>0.20006029516712531</v>
      </c>
      <c r="AR69" s="54" t="e">
        <f>IF('4.1 Network size and usage'!AR69/'Historical population and GDP'!$M66=0,NA(),'4.1 Network size and usage'!AR69/'Historical population and GDP'!$M66)</f>
        <v>#N/A</v>
      </c>
      <c r="AS69" s="54" t="e">
        <f>IF('4.1 Network size and usage'!AS69/'Historical population and GDP'!$M66=0,NA(),'4.1 Network size and usage'!AS69/'Historical population and GDP'!$M66)</f>
        <v>#N/A</v>
      </c>
      <c r="AT69" s="54">
        <f>IF('4.1 Network size and usage'!AT69/'Historical population and GDP'!$M66=0,NA(),'4.1 Network size and usage'!AT69/'Historical population and GDP'!$M66)</f>
        <v>0.10122172927891544</v>
      </c>
      <c r="AU69" s="54" t="e">
        <f>IF('4.1 Network size and usage'!AU69/'Historical population and GDP'!$M66=0,NA(),'4.1 Network size and usage'!AU69/'Historical population and GDP'!$M66)</f>
        <v>#N/A</v>
      </c>
      <c r="AV69" s="54" t="e">
        <f>IF('4.1 Network size and usage'!AV69/'Historical population and GDP'!$M66=0,NA(),'4.1 Network size and usage'!AV69/'Historical population and GDP'!$M66)</f>
        <v>#N/A</v>
      </c>
      <c r="AX69" s="3"/>
      <c r="AY69" s="3"/>
      <c r="AZ69" s="12"/>
    </row>
    <row r="70" spans="1:52">
      <c r="A70" s="4">
        <f t="shared" si="0"/>
        <v>1932</v>
      </c>
      <c r="B70" s="54">
        <f>IF('4.1 Network size and usage'!B70/'Historical population and GDP'!$M67=0,NA(),'4.1 Network size and usage'!B70/'Historical population and GDP'!$M67)</f>
        <v>0.26148303570476233</v>
      </c>
      <c r="C70" s="54">
        <f>IF('4.1 Network size and usage'!C70/'Historical population and GDP'!$M67=0,NA(),'4.1 Network size and usage'!C70/'Historical population and GDP'!$M67)</f>
        <v>3.5817769938171442</v>
      </c>
      <c r="D70" s="54">
        <f>IF('4.1 Network size and usage'!D70/'Historical population and GDP'!$M67=0,NA(),'4.1 Network size and usage'!D70/'Historical population and GDP'!$M67)</f>
        <v>1.5121490188841553</v>
      </c>
      <c r="E70" s="54">
        <f>IF('4.1 Network size and usage'!E70/'Historical population and GDP'!$M67=0,NA(),'4.1 Network size and usage'!E70/'Historical population and GDP'!$M67)</f>
        <v>10.644283298086766</v>
      </c>
      <c r="F70" s="54">
        <f>IF('4.1 Network size and usage'!F70/'Historical population and GDP'!$M67=0,NA(),'4.1 Network size and usage'!F70/'Historical population and GDP'!$M67)</f>
        <v>1.1553294654257471</v>
      </c>
      <c r="G70" s="54" t="e">
        <f>IF('4.1 Network size and usage'!G70/'Historical population and GDP'!$M67=0,NA(),'4.1 Network size and usage'!G70/'Historical population and GDP'!$M67)</f>
        <v>#N/A</v>
      </c>
      <c r="H70" s="54" t="e">
        <f>IF('4.1 Network size and usage'!H70/'Historical population and GDP'!$M67=0,NA(),'4.1 Network size and usage'!H70/'Historical population and GDP'!$M67)</f>
        <v>#N/A</v>
      </c>
      <c r="I70" s="54">
        <f>IF('4.1 Network size and usage'!I70/'Historical population and GDP'!$M67=0,NA(),'4.1 Network size and usage'!I70/'Historical population and GDP'!$M67)</f>
        <v>14.583907623443212</v>
      </c>
      <c r="J70" s="54">
        <f>IF('4.1 Network size and usage'!J70/'Historical population and GDP'!$M67=0,NA(),'4.1 Network size and usage'!J70/'Historical population and GDP'!$M67)</f>
        <v>1.1914091987781289E-4</v>
      </c>
      <c r="K70" s="54">
        <f>IF('4.1 Network size and usage'!K70/'Historical population and GDP'!$M67=0,NA(),'4.1 Network size and usage'!K70/'Historical population and GDP'!$M67)</f>
        <v>1.5045661620933288E-2</v>
      </c>
      <c r="L70" s="54">
        <f>IF('4.1 Network size and usage'!L70/'Historical population and GDP'!$M67=0,NA(),'4.1 Network size and usage'!L70/'Historical population and GDP'!$M67)</f>
        <v>0.35311794005959352</v>
      </c>
      <c r="M70" s="54" t="e">
        <f>IF('4.1 Network size and usage'!M70/'Historical population and GDP'!$M67=0,NA(),'4.1 Network size and usage'!M70/'Historical population and GDP'!$M67)</f>
        <v>#N/A</v>
      </c>
      <c r="N70" s="54">
        <f>IF('4.1 Network size and usage'!N70/'Historical population and GDP'!$M67=0,NA(),'4.1 Network size and usage'!N70/'Historical population and GDP'!$M67)</f>
        <v>1.26487943270278E-2</v>
      </c>
      <c r="O70" s="54" t="e">
        <f>IF('4.1 Network size and usage'!O70/'Historical population and GDP'!$M67=0,NA(),'4.1 Network size and usage'!O70/'Historical population and GDP'!$M67)</f>
        <v>#N/A</v>
      </c>
      <c r="P70" s="54">
        <f>IF('4.1 Network size and usage'!P70/'Historical population and GDP'!$M67=0,NA(),'4.1 Network size and usage'!P70/'Historical population and GDP'!$M67)</f>
        <v>2.1567154073881416</v>
      </c>
      <c r="Q70" s="54" t="e">
        <f>IF('4.1 Network size and usage'!Q70/'Historical population and GDP'!$M67=0,NA(),'4.1 Network size and usage'!Q70/'Historical population and GDP'!$M67)</f>
        <v>#N/A</v>
      </c>
      <c r="R70" s="54" t="e">
        <f>IF('4.1 Network size and usage'!R70/'Historical population and GDP'!$M67=0,NA(),'4.1 Network size and usage'!R70/'Historical population and GDP'!$M67)</f>
        <v>#N/A</v>
      </c>
      <c r="S70" s="54" t="e">
        <f>IF('4.1 Network size and usage'!S70/'Historical population and GDP'!$M67=0,NA(),'4.1 Network size and usage'!S70/'Historical population and GDP'!$M67)</f>
        <v>#N/A</v>
      </c>
      <c r="T70" s="54">
        <f>IF('4.1 Network size and usage'!T70/'Historical population and GDP'!$M67=0,NA(),'4.1 Network size and usage'!T70/'Historical population and GDP'!$M67)</f>
        <v>1.337693843519872</v>
      </c>
      <c r="U70" s="54">
        <f>IF('4.1 Network size and usage'!U70/'Historical population and GDP'!$M67=0,NA(),'4.1 Network size and usage'!U70/'Historical population and GDP'!$M67)</f>
        <v>10.389882486144469</v>
      </c>
      <c r="V70" s="54" t="e">
        <f>IF('4.1 Network size and usage'!V70/'Historical population and GDP'!$M67=0,NA(),'4.1 Network size and usage'!V70/'Historical population and GDP'!$M67)</f>
        <v>#N/A</v>
      </c>
      <c r="W70" s="54" t="e">
        <f>IF('4.1 Network size and usage'!W70/'Historical population and GDP'!$M67=0,NA(),'4.1 Network size and usage'!W70/'Historical population and GDP'!$M67)</f>
        <v>#N/A</v>
      </c>
      <c r="X70" s="54" t="e">
        <f>IF('4.1 Network size and usage'!X70/'Historical population and GDP'!$M67=0,NA(),'4.1 Network size and usage'!X70/'Historical population and GDP'!$M67)</f>
        <v>#N/A</v>
      </c>
      <c r="Y70" s="54" t="e">
        <f>IF('4.1 Network size and usage'!Y70/'Historical population and GDP'!$M67=0,NA(),'4.1 Network size and usage'!Y70/'Historical population and GDP'!$M67)</f>
        <v>#N/A</v>
      </c>
      <c r="Z70" s="54" t="e">
        <f>IF('4.1 Network size and usage'!Z70/'Historical population and GDP'!$M67=0,NA(),'4.1 Network size and usage'!Z70/'Historical population and GDP'!$M67)</f>
        <v>#N/A</v>
      </c>
      <c r="AA70" s="54" t="e">
        <f>IF('4.1 Network size and usage'!AA70/'Historical population and GDP'!$M67=0,NA(),'4.1 Network size and usage'!AA70/'Historical population and GDP'!$M67)</f>
        <v>#N/A</v>
      </c>
      <c r="AB70" s="54" t="e">
        <f>IF('4.1 Network size and usage'!AB70/'Historical population and GDP'!$M67=0,NA(),'4.1 Network size and usage'!AB70/'Historical population and GDP'!$M67)</f>
        <v>#N/A</v>
      </c>
      <c r="AC70" s="54" t="e">
        <f>IF('4.1 Network size and usage'!AC70/'Historical population and GDP'!$M67=0,NA(),'4.1 Network size and usage'!AC70/'Historical population and GDP'!$M67)</f>
        <v>#N/A</v>
      </c>
      <c r="AD70" s="54">
        <f>IF('4.1 Network size and usage'!AD70/'Historical population and GDP'!$M67=0,NA(),'4.1 Network size and usage'!AD70/'Historical population and GDP'!$M67)</f>
        <v>0.57227355181309458</v>
      </c>
      <c r="AE70" s="54" t="e">
        <f>IF('4.1 Network size and usage'!AE70/'Historical population and GDP'!$M67=0,NA(),'4.1 Network size and usage'!AE70/'Historical population and GDP'!$M67)</f>
        <v>#N/A</v>
      </c>
      <c r="AF70" s="54" t="e">
        <f>IF('4.1 Network size and usage'!AF70/'Historical population and GDP'!$M67=0,NA(),'4.1 Network size and usage'!AF70/'Historical population and GDP'!$M67)</f>
        <v>#N/A</v>
      </c>
      <c r="AG70" s="54" t="e">
        <f>IF('4.1 Network size and usage'!AG70/'Historical population and GDP'!$M67=0,NA(),'4.1 Network size and usage'!AG70/'Historical population and GDP'!$M67)</f>
        <v>#N/A</v>
      </c>
      <c r="AH70" s="54" t="e">
        <f>IF('4.1 Network size and usage'!AH70/'Historical population and GDP'!$M67=0,NA(),'4.1 Network size and usage'!AH70/'Historical population and GDP'!$M67)</f>
        <v>#N/A</v>
      </c>
      <c r="AI70" s="54" t="e">
        <f>IF('4.1 Network size and usage'!AI70/'Historical population and GDP'!$M67=0,NA(),'4.1 Network size and usage'!AI70/'Historical population and GDP'!$M67)</f>
        <v>#N/A</v>
      </c>
      <c r="AJ70" s="54" t="e">
        <f>IF('4.1 Network size and usage'!AJ70/'Historical population and GDP'!$M67=0,NA(),'4.1 Network size and usage'!AJ70/'Historical population and GDP'!$M67)</f>
        <v>#N/A</v>
      </c>
      <c r="AK70" s="54">
        <f>IF('4.1 Network size and usage'!AK70/'Historical population and GDP'!$M67=0,NA(),'4.1 Network size and usage'!AK70/'Historical population and GDP'!$M67)</f>
        <v>15.9753411888162</v>
      </c>
      <c r="AL70" s="54">
        <f>IF('4.1 Network size and usage'!AL70/'Historical population and GDP'!$M67=0,NA(),'4.1 Network size and usage'!AL70/'Historical population and GDP'!$M67)</f>
        <v>2.0621969442850769</v>
      </c>
      <c r="AM70" s="54">
        <f>IF('4.1 Network size and usage'!AM70/'Historical population and GDP'!$M67=0,NA(),'4.1 Network size and usage'!AM70/'Historical population and GDP'!$M67)</f>
        <v>0.39064983839936201</v>
      </c>
      <c r="AN70" s="54" t="e">
        <f>IF('4.1 Network size and usage'!AN70/'Historical population and GDP'!$M67=0,NA(),'4.1 Network size and usage'!AN70/'Historical population and GDP'!$M67)</f>
        <v>#N/A</v>
      </c>
      <c r="AO70" s="54">
        <f>IF('4.1 Network size and usage'!AO70/'Historical population and GDP'!$M67=0,NA(),'4.1 Network size and usage'!AO70/'Historical population and GDP'!$M67)</f>
        <v>0.1967148965982555</v>
      </c>
      <c r="AP70" s="54">
        <f>IF('4.1 Network size and usage'!AP70/'Historical population and GDP'!$M67=0,NA(),'4.1 Network size and usage'!AP70/'Historical population and GDP'!$M67)</f>
        <v>1.3899773985744837E-2</v>
      </c>
      <c r="AQ70" s="54">
        <f>IF('4.1 Network size and usage'!AQ70/'Historical population and GDP'!$M67=0,NA(),'4.1 Network size and usage'!AQ70/'Historical population and GDP'!$M67)</f>
        <v>0.21061467058400032</v>
      </c>
      <c r="AR70" s="54" t="e">
        <f>IF('4.1 Network size and usage'!AR70/'Historical population and GDP'!$M67=0,NA(),'4.1 Network size and usage'!AR70/'Historical population and GDP'!$M67)</f>
        <v>#N/A</v>
      </c>
      <c r="AS70" s="54" t="e">
        <f>IF('4.1 Network size and usage'!AS70/'Historical population and GDP'!$M67=0,NA(),'4.1 Network size and usage'!AS70/'Historical population and GDP'!$M67)</f>
        <v>#N/A</v>
      </c>
      <c r="AT70" s="54">
        <f>IF('4.1 Network size and usage'!AT70/'Historical population and GDP'!$M67=0,NA(),'4.1 Network size and usage'!AT70/'Historical population and GDP'!$M67)</f>
        <v>0.10074026669668401</v>
      </c>
      <c r="AU70" s="54" t="e">
        <f>IF('4.1 Network size and usage'!AU70/'Historical population and GDP'!$M67=0,NA(),'4.1 Network size and usage'!AU70/'Historical population and GDP'!$M67)</f>
        <v>#N/A</v>
      </c>
      <c r="AV70" s="54" t="e">
        <f>IF('4.1 Network size and usage'!AV70/'Historical population and GDP'!$M67=0,NA(),'4.1 Network size and usage'!AV70/'Historical population and GDP'!$M67)</f>
        <v>#N/A</v>
      </c>
      <c r="AX70" s="3"/>
      <c r="AY70" s="3"/>
      <c r="AZ70" s="12"/>
    </row>
    <row r="71" spans="1:52">
      <c r="A71" s="4">
        <f t="shared" si="0"/>
        <v>1933</v>
      </c>
      <c r="B71" s="54">
        <f>IF('4.1 Network size and usage'!B71/'Historical population and GDP'!$M68=0,NA(),'4.1 Network size and usage'!B71/'Historical population and GDP'!$M68)</f>
        <v>0.28444320004030477</v>
      </c>
      <c r="C71" s="54">
        <f>IF('4.1 Network size and usage'!C71/'Historical population and GDP'!$M68=0,NA(),'4.1 Network size and usage'!C71/'Historical population and GDP'!$M68)</f>
        <v>3.7294197870149342</v>
      </c>
      <c r="D71" s="54">
        <f>IF('4.1 Network size and usage'!D71/'Historical population and GDP'!$M68=0,NA(),'4.1 Network size and usage'!D71/'Historical population and GDP'!$M68)</f>
        <v>1.4201339272282558</v>
      </c>
      <c r="E71" s="54">
        <f>IF('4.1 Network size and usage'!E71/'Historical population and GDP'!$M68=0,NA(),'4.1 Network size and usage'!E71/'Historical population and GDP'!$M68)</f>
        <v>10.809435497416331</v>
      </c>
      <c r="F71" s="54">
        <f>IF('4.1 Network size and usage'!F71/'Historical population and GDP'!$M68=0,NA(),'4.1 Network size and usage'!F71/'Historical population and GDP'!$M68)</f>
        <v>1.1614764001645776</v>
      </c>
      <c r="G71" s="54" t="e">
        <f>IF('4.1 Network size and usage'!G71/'Historical population and GDP'!$M68=0,NA(),'4.1 Network size and usage'!G71/'Historical population and GDP'!$M68)</f>
        <v>#N/A</v>
      </c>
      <c r="H71" s="54" t="e">
        <f>IF('4.1 Network size and usage'!H71/'Historical population and GDP'!$M68=0,NA(),'4.1 Network size and usage'!H71/'Historical population and GDP'!$M68)</f>
        <v>#N/A</v>
      </c>
      <c r="I71" s="54">
        <f>IF('4.1 Network size and usage'!I71/'Historical population and GDP'!$M68=0,NA(),'4.1 Network size and usage'!I71/'Historical population and GDP'!$M68)</f>
        <v>12.860738051565063</v>
      </c>
      <c r="J71" s="54">
        <f>IF('4.1 Network size and usage'!J71/'Historical population and GDP'!$M68=0,NA(),'4.1 Network size and usage'!J71/'Historical population and GDP'!$M68)</f>
        <v>1.2605704740912085E-4</v>
      </c>
      <c r="K71" s="54">
        <f>IF('4.1 Network size and usage'!K71/'Historical population and GDP'!$M68=0,NA(),'4.1 Network size and usage'!K71/'Historical population and GDP'!$M68)</f>
        <v>1.553365304845745E-2</v>
      </c>
      <c r="L71" s="54">
        <f>IF('4.1 Network size and usage'!L71/'Historical population and GDP'!$M68=0,NA(),'4.1 Network size and usage'!L71/'Historical population and GDP'!$M68)</f>
        <v>0.35395240545555939</v>
      </c>
      <c r="M71" s="54" t="e">
        <f>IF('4.1 Network size and usage'!M71/'Historical population and GDP'!$M68=0,NA(),'4.1 Network size and usage'!M71/'Historical population and GDP'!$M68)</f>
        <v>#N/A</v>
      </c>
      <c r="N71" s="54">
        <f>IF('4.1 Network size and usage'!N71/'Historical population and GDP'!$M68=0,NA(),'4.1 Network size and usage'!N71/'Historical population and GDP'!$M68)</f>
        <v>1.3494738654218515E-2</v>
      </c>
      <c r="O71" s="54" t="e">
        <f>IF('4.1 Network size and usage'!O71/'Historical population and GDP'!$M68=0,NA(),'4.1 Network size and usage'!O71/'Historical population and GDP'!$M68)</f>
        <v>#N/A</v>
      </c>
      <c r="P71" s="54">
        <f>IF('4.1 Network size and usage'!P71/'Historical population and GDP'!$M68=0,NA(),'4.1 Network size and usage'!P71/'Historical population and GDP'!$M68)</f>
        <v>2.1974397195986799</v>
      </c>
      <c r="Q71" s="54" t="e">
        <f>IF('4.1 Network size and usage'!Q71/'Historical population and GDP'!$M68=0,NA(),'4.1 Network size and usage'!Q71/'Historical population and GDP'!$M68)</f>
        <v>#N/A</v>
      </c>
      <c r="R71" s="54" t="e">
        <f>IF('4.1 Network size and usage'!R71/'Historical population and GDP'!$M68=0,NA(),'4.1 Network size and usage'!R71/'Historical population and GDP'!$M68)</f>
        <v>#N/A</v>
      </c>
      <c r="S71" s="54" t="e">
        <f>IF('4.1 Network size and usage'!S71/'Historical population and GDP'!$M68=0,NA(),'4.1 Network size and usage'!S71/'Historical population and GDP'!$M68)</f>
        <v>#N/A</v>
      </c>
      <c r="T71" s="54">
        <f>IF('4.1 Network size and usage'!T71/'Historical population and GDP'!$M68=0,NA(),'4.1 Network size and usage'!T71/'Historical population and GDP'!$M68)</f>
        <v>1.325586459647291</v>
      </c>
      <c r="U71" s="54">
        <f>IF('4.1 Network size and usage'!U71/'Historical population and GDP'!$M68=0,NA(),'4.1 Network size and usage'!U71/'Historical population and GDP'!$M68)</f>
        <v>10.068441759824186</v>
      </c>
      <c r="V71" s="54" t="e">
        <f>IF('4.1 Network size and usage'!V71/'Historical population and GDP'!$M68=0,NA(),'4.1 Network size and usage'!V71/'Historical population and GDP'!$M68)</f>
        <v>#N/A</v>
      </c>
      <c r="W71" s="54" t="e">
        <f>IF('4.1 Network size and usage'!W71/'Historical population and GDP'!$M68=0,NA(),'4.1 Network size and usage'!W71/'Historical population and GDP'!$M68)</f>
        <v>#N/A</v>
      </c>
      <c r="X71" s="54" t="e">
        <f>IF('4.1 Network size and usage'!X71/'Historical population and GDP'!$M68=0,NA(),'4.1 Network size and usage'!X71/'Historical population and GDP'!$M68)</f>
        <v>#N/A</v>
      </c>
      <c r="Y71" s="54" t="e">
        <f>IF('4.1 Network size and usage'!Y71/'Historical population and GDP'!$M68=0,NA(),'4.1 Network size and usage'!Y71/'Historical population and GDP'!$M68)</f>
        <v>#N/A</v>
      </c>
      <c r="Z71" s="54" t="e">
        <f>IF('4.1 Network size and usage'!Z71/'Historical population and GDP'!$M68=0,NA(),'4.1 Network size and usage'!Z71/'Historical population and GDP'!$M68)</f>
        <v>#N/A</v>
      </c>
      <c r="AA71" s="54" t="e">
        <f>IF('4.1 Network size and usage'!AA71/'Historical population and GDP'!$M68=0,NA(),'4.1 Network size and usage'!AA71/'Historical population and GDP'!$M68)</f>
        <v>#N/A</v>
      </c>
      <c r="AB71" s="54" t="e">
        <f>IF('4.1 Network size and usage'!AB71/'Historical population and GDP'!$M68=0,NA(),'4.1 Network size and usage'!AB71/'Historical population and GDP'!$M68)</f>
        <v>#N/A</v>
      </c>
      <c r="AC71" s="54" t="e">
        <f>IF('4.1 Network size and usage'!AC71/'Historical population and GDP'!$M68=0,NA(),'4.1 Network size and usage'!AC71/'Historical population and GDP'!$M68)</f>
        <v>#N/A</v>
      </c>
      <c r="AD71" s="54">
        <f>IF('4.1 Network size and usage'!AD71/'Historical population and GDP'!$M68=0,NA(),'4.1 Network size and usage'!AD71/'Historical population and GDP'!$M68)</f>
        <v>0.55836637420797952</v>
      </c>
      <c r="AE71" s="54" t="e">
        <f>IF('4.1 Network size and usage'!AE71/'Historical population and GDP'!$M68=0,NA(),'4.1 Network size and usage'!AE71/'Historical population and GDP'!$M68)</f>
        <v>#N/A</v>
      </c>
      <c r="AF71" s="54" t="e">
        <f>IF('4.1 Network size and usage'!AF71/'Historical population and GDP'!$M68=0,NA(),'4.1 Network size and usage'!AF71/'Historical population and GDP'!$M68)</f>
        <v>#N/A</v>
      </c>
      <c r="AG71" s="54" t="e">
        <f>IF('4.1 Network size and usage'!AG71/'Historical population and GDP'!$M68=0,NA(),'4.1 Network size and usage'!AG71/'Historical population and GDP'!$M68)</f>
        <v>#N/A</v>
      </c>
      <c r="AH71" s="54" t="e">
        <f>IF('4.1 Network size and usage'!AH71/'Historical population and GDP'!$M68=0,NA(),'4.1 Network size and usage'!AH71/'Historical population and GDP'!$M68)</f>
        <v>#N/A</v>
      </c>
      <c r="AI71" s="54" t="e">
        <f>IF('4.1 Network size and usage'!AI71/'Historical population and GDP'!$M68=0,NA(),'4.1 Network size and usage'!AI71/'Historical population and GDP'!$M68)</f>
        <v>#N/A</v>
      </c>
      <c r="AJ71" s="54" t="e">
        <f>IF('4.1 Network size and usage'!AJ71/'Historical population and GDP'!$M68=0,NA(),'4.1 Network size and usage'!AJ71/'Historical population and GDP'!$M68)</f>
        <v>#N/A</v>
      </c>
      <c r="AK71" s="54">
        <f>IF('4.1 Network size and usage'!AK71/'Historical population and GDP'!$M68=0,NA(),'4.1 Network size and usage'!AK71/'Historical population and GDP'!$M68)</f>
        <v>15.573751095067047</v>
      </c>
      <c r="AL71" s="54">
        <f>IF('4.1 Network size and usage'!AL71/'Historical population and GDP'!$M68=0,NA(),'4.1 Network size and usage'!AL71/'Historical population and GDP'!$M68)</f>
        <v>2.0541327604388369</v>
      </c>
      <c r="AM71" s="54">
        <f>IF('4.1 Network size and usage'!AM71/'Historical population and GDP'!$M68=0,NA(),'4.1 Network size and usage'!AM71/'Historical population and GDP'!$M68)</f>
        <v>0.34824917992130278</v>
      </c>
      <c r="AN71" s="54" t="e">
        <f>IF('4.1 Network size and usage'!AN71/'Historical population and GDP'!$M68=0,NA(),'4.1 Network size and usage'!AN71/'Historical population and GDP'!$M68)</f>
        <v>#N/A</v>
      </c>
      <c r="AO71" s="54">
        <f>IF('4.1 Network size and usage'!AO71/'Historical population and GDP'!$M68=0,NA(),'4.1 Network size and usage'!AO71/'Historical population and GDP'!$M68)</f>
        <v>0.19751148954576461</v>
      </c>
      <c r="AP71" s="54">
        <f>IF('4.1 Network size and usage'!AP71/'Historical population and GDP'!$M68=0,NA(),'4.1 Network size and usage'!AP71/'Historical population and GDP'!$M68)</f>
        <v>1.3998966843855E-2</v>
      </c>
      <c r="AQ71" s="54">
        <f>IF('4.1 Network size and usage'!AQ71/'Historical population and GDP'!$M68=0,NA(),'4.1 Network size and usage'!AQ71/'Historical population and GDP'!$M68)</f>
        <v>0.2115104563896196</v>
      </c>
      <c r="AR71" s="54" t="e">
        <f>IF('4.1 Network size and usage'!AR71/'Historical population and GDP'!$M68=0,NA(),'4.1 Network size and usage'!AR71/'Historical population and GDP'!$M68)</f>
        <v>#N/A</v>
      </c>
      <c r="AS71" s="54" t="e">
        <f>IF('4.1 Network size and usage'!AS71/'Historical population and GDP'!$M68=0,NA(),'4.1 Network size and usage'!AS71/'Historical population and GDP'!$M68)</f>
        <v>#N/A</v>
      </c>
      <c r="AT71" s="54">
        <f>IF('4.1 Network size and usage'!AT71/'Historical population and GDP'!$M68=0,NA(),'4.1 Network size and usage'!AT71/'Historical population and GDP'!$M68)</f>
        <v>9.3547598340452842E-2</v>
      </c>
      <c r="AU71" s="54" t="e">
        <f>IF('4.1 Network size and usage'!AU71/'Historical population and GDP'!$M68=0,NA(),'4.1 Network size and usage'!AU71/'Historical population and GDP'!$M68)</f>
        <v>#N/A</v>
      </c>
      <c r="AV71" s="54" t="e">
        <f>IF('4.1 Network size and usage'!AV71/'Historical population and GDP'!$M68=0,NA(),'4.1 Network size and usage'!AV71/'Historical population and GDP'!$M68)</f>
        <v>#N/A</v>
      </c>
      <c r="AX71" s="3"/>
      <c r="AY71" s="3"/>
      <c r="AZ71" s="12"/>
    </row>
    <row r="72" spans="1:52">
      <c r="A72" s="4">
        <f t="shared" si="0"/>
        <v>1934</v>
      </c>
      <c r="B72" s="54">
        <f>IF('4.1 Network size and usage'!B72/'Historical population and GDP'!$M69=0,NA(),'4.1 Network size and usage'!B72/'Historical population and GDP'!$M69)</f>
        <v>0.27860578145338988</v>
      </c>
      <c r="C72" s="54">
        <f>IF('4.1 Network size and usage'!C72/'Historical population and GDP'!$M69=0,NA(),'4.1 Network size and usage'!C72/'Historical population and GDP'!$M69)</f>
        <v>3.4207528737418782</v>
      </c>
      <c r="D72" s="54">
        <f>IF('4.1 Network size and usage'!D72/'Historical population and GDP'!$M69=0,NA(),'4.1 Network size and usage'!D72/'Historical population and GDP'!$M69)</f>
        <v>1.2147212071367794</v>
      </c>
      <c r="E72" s="54">
        <f>IF('4.1 Network size and usage'!E72/'Historical population and GDP'!$M69=0,NA(),'4.1 Network size and usage'!E72/'Historical population and GDP'!$M69)</f>
        <v>9.8377181536911475</v>
      </c>
      <c r="F72" s="54">
        <f>IF('4.1 Network size and usage'!F72/'Historical population and GDP'!$M69=0,NA(),'4.1 Network size and usage'!F72/'Historical population and GDP'!$M69)</f>
        <v>1.0498535455625591</v>
      </c>
      <c r="G72" s="54" t="e">
        <f>IF('4.1 Network size and usage'!G72/'Historical population and GDP'!$M69=0,NA(),'4.1 Network size and usage'!G72/'Historical population and GDP'!$M69)</f>
        <v>#N/A</v>
      </c>
      <c r="H72" s="54" t="e">
        <f>IF('4.1 Network size and usage'!H72/'Historical population and GDP'!$M69=0,NA(),'4.1 Network size and usage'!H72/'Historical population and GDP'!$M69)</f>
        <v>#N/A</v>
      </c>
      <c r="I72" s="54">
        <f>IF('4.1 Network size and usage'!I72/'Historical population and GDP'!$M69=0,NA(),'4.1 Network size and usage'!I72/'Historical population and GDP'!$M69)</f>
        <v>11.726555160011376</v>
      </c>
      <c r="J72" s="54">
        <f>IF('4.1 Network size and usage'!J72/'Historical population and GDP'!$M69=0,NA(),'4.1 Network size and usage'!J72/'Historical population and GDP'!$M69)</f>
        <v>1.2482330555300145E-4</v>
      </c>
      <c r="K72" s="54">
        <f>IF('4.1 Network size and usage'!K72/'Historical population and GDP'!$M69=0,NA(),'4.1 Network size and usage'!K72/'Historical population and GDP'!$M69)</f>
        <v>1.5132728964117236E-2</v>
      </c>
      <c r="L72" s="54">
        <f>IF('4.1 Network size and usage'!L72/'Historical population and GDP'!$M69=0,NA(),'4.1 Network size and usage'!L72/'Historical population and GDP'!$M69)</f>
        <v>0.31758667619751219</v>
      </c>
      <c r="M72" s="54" t="e">
        <f>IF('4.1 Network size and usage'!M72/'Historical population and GDP'!$M69=0,NA(),'4.1 Network size and usage'!M72/'Historical population and GDP'!$M69)</f>
        <v>#N/A</v>
      </c>
      <c r="N72" s="54">
        <f>IF('4.1 Network size and usage'!N72/'Historical population and GDP'!$M69=0,NA(),'4.1 Network size and usage'!N72/'Historical population and GDP'!$M69)</f>
        <v>1.210786063864114E-2</v>
      </c>
      <c r="O72" s="54" t="e">
        <f>IF('4.1 Network size and usage'!O72/'Historical population and GDP'!$M69=0,NA(),'4.1 Network size and usage'!O72/'Historical population and GDP'!$M69)</f>
        <v>#N/A</v>
      </c>
      <c r="P72" s="54">
        <f>IF('4.1 Network size and usage'!P72/'Historical population and GDP'!$M69=0,NA(),'4.1 Network size and usage'!P72/'Historical population and GDP'!$M69)</f>
        <v>2.0080503483319276</v>
      </c>
      <c r="Q72" s="54" t="e">
        <f>IF('4.1 Network size and usage'!Q72/'Historical population and GDP'!$M69=0,NA(),'4.1 Network size and usage'!Q72/'Historical population and GDP'!$M69)</f>
        <v>#N/A</v>
      </c>
      <c r="R72" s="54" t="e">
        <f>IF('4.1 Network size and usage'!R72/'Historical population and GDP'!$M69=0,NA(),'4.1 Network size and usage'!R72/'Historical population and GDP'!$M69)</f>
        <v>#N/A</v>
      </c>
      <c r="S72" s="54" t="e">
        <f>IF('4.1 Network size and usage'!S72/'Historical population and GDP'!$M69=0,NA(),'4.1 Network size and usage'!S72/'Historical population and GDP'!$M69)</f>
        <v>#N/A</v>
      </c>
      <c r="T72" s="54">
        <f>IF('4.1 Network size and usage'!T72/'Historical population and GDP'!$M69=0,NA(),'4.1 Network size and usage'!T72/'Historical population and GDP'!$M69)</f>
        <v>1.1760272883048839</v>
      </c>
      <c r="U72" s="54">
        <f>IF('4.1 Network size and usage'!U72/'Historical population and GDP'!$M69=0,NA(),'4.1 Network size and usage'!U72/'Historical population and GDP'!$M69)</f>
        <v>9.0159873600932947</v>
      </c>
      <c r="V72" s="54" t="e">
        <f>IF('4.1 Network size and usage'!V72/'Historical population and GDP'!$M69=0,NA(),'4.1 Network size and usage'!V72/'Historical population and GDP'!$M69)</f>
        <v>#N/A</v>
      </c>
      <c r="W72" s="54" t="e">
        <f>IF('4.1 Network size and usage'!W72/'Historical population and GDP'!$M69=0,NA(),'4.1 Network size and usage'!W72/'Historical population and GDP'!$M69)</f>
        <v>#N/A</v>
      </c>
      <c r="X72" s="54" t="e">
        <f>IF('4.1 Network size and usage'!X72/'Historical population and GDP'!$M69=0,NA(),'4.1 Network size and usage'!X72/'Historical population and GDP'!$M69)</f>
        <v>#N/A</v>
      </c>
      <c r="Y72" s="54" t="e">
        <f>IF('4.1 Network size and usage'!Y72/'Historical population and GDP'!$M69=0,NA(),'4.1 Network size and usage'!Y72/'Historical population and GDP'!$M69)</f>
        <v>#N/A</v>
      </c>
      <c r="Z72" s="54" t="e">
        <f>IF('4.1 Network size and usage'!Z72/'Historical population and GDP'!$M69=0,NA(),'4.1 Network size and usage'!Z72/'Historical population and GDP'!$M69)</f>
        <v>#N/A</v>
      </c>
      <c r="AA72" s="54" t="e">
        <f>IF('4.1 Network size and usage'!AA72/'Historical population and GDP'!$M69=0,NA(),'4.1 Network size and usage'!AA72/'Historical population and GDP'!$M69)</f>
        <v>#N/A</v>
      </c>
      <c r="AB72" s="54" t="e">
        <f>IF('4.1 Network size and usage'!AB72/'Historical population and GDP'!$M69=0,NA(),'4.1 Network size and usage'!AB72/'Historical population and GDP'!$M69)</f>
        <v>#N/A</v>
      </c>
      <c r="AC72" s="54" t="e">
        <f>IF('4.1 Network size and usage'!AC72/'Historical population and GDP'!$M69=0,NA(),'4.1 Network size and usage'!AC72/'Historical population and GDP'!$M69)</f>
        <v>#N/A</v>
      </c>
      <c r="AD72" s="54">
        <f>IF('4.1 Network size and usage'!AD72/'Historical population and GDP'!$M69=0,NA(),'4.1 Network size and usage'!AD72/'Historical population and GDP'!$M69)</f>
        <v>0.51700624366666981</v>
      </c>
      <c r="AE72" s="54" t="e">
        <f>IF('4.1 Network size and usage'!AE72/'Historical population and GDP'!$M69=0,NA(),'4.1 Network size and usage'!AE72/'Historical population and GDP'!$M69)</f>
        <v>#N/A</v>
      </c>
      <c r="AF72" s="54" t="e">
        <f>IF('4.1 Network size and usage'!AF72/'Historical population and GDP'!$M69=0,NA(),'4.1 Network size and usage'!AF72/'Historical population and GDP'!$M69)</f>
        <v>#N/A</v>
      </c>
      <c r="AG72" s="54" t="e">
        <f>IF('4.1 Network size and usage'!AG72/'Historical population and GDP'!$M69=0,NA(),'4.1 Network size and usage'!AG72/'Historical population and GDP'!$M69)</f>
        <v>#N/A</v>
      </c>
      <c r="AH72" s="54" t="e">
        <f>IF('4.1 Network size and usage'!AH72/'Historical population and GDP'!$M69=0,NA(),'4.1 Network size and usage'!AH72/'Historical population and GDP'!$M69)</f>
        <v>#N/A</v>
      </c>
      <c r="AI72" s="54" t="e">
        <f>IF('4.1 Network size and usage'!AI72/'Historical population and GDP'!$M69=0,NA(),'4.1 Network size and usage'!AI72/'Historical population and GDP'!$M69)</f>
        <v>#N/A</v>
      </c>
      <c r="AJ72" s="54" t="e">
        <f>IF('4.1 Network size and usage'!AJ72/'Historical population and GDP'!$M69=0,NA(),'4.1 Network size and usage'!AJ72/'Historical population and GDP'!$M69)</f>
        <v>#N/A</v>
      </c>
      <c r="AK72" s="54">
        <f>IF('4.1 Network size and usage'!AK72/'Historical population and GDP'!$M69=0,NA(),'4.1 Network size and usage'!AK72/'Historical population and GDP'!$M69)</f>
        <v>13.926298441871127</v>
      </c>
      <c r="AL72" s="54">
        <f>IF('4.1 Network size and usage'!AL72/'Historical population and GDP'!$M69=0,NA(),'4.1 Network size and usage'!AL72/'Historical population and GDP'!$M69)</f>
        <v>1.8485737155706405</v>
      </c>
      <c r="AM72" s="54">
        <f>IF('4.1 Network size and usage'!AM72/'Historical population and GDP'!$M69=0,NA(),'4.1 Network size and usage'!AM72/'Historical population and GDP'!$M69)</f>
        <v>0.28061467881700947</v>
      </c>
      <c r="AN72" s="54" t="e">
        <f>IF('4.1 Network size and usage'!AN72/'Historical population and GDP'!$M69=0,NA(),'4.1 Network size and usage'!AN72/'Historical population and GDP'!$M69)</f>
        <v>#N/A</v>
      </c>
      <c r="AO72" s="54">
        <f>IF('4.1 Network size and usage'!AO72/'Historical population and GDP'!$M69=0,NA(),'4.1 Network size and usage'!AO72/'Historical population and GDP'!$M69)</f>
        <v>0.17790293024768253</v>
      </c>
      <c r="AP72" s="54">
        <f>IF('4.1 Network size and usage'!AP72/'Historical population and GDP'!$M69=0,NA(),'4.1 Network size and usage'!AP72/'Historical population and GDP'!$M69)</f>
        <v>1.2601209893922051E-2</v>
      </c>
      <c r="AQ72" s="54">
        <f>IF('4.1 Network size and usage'!AQ72/'Historical population and GDP'!$M69=0,NA(),'4.1 Network size and usage'!AQ72/'Historical population and GDP'!$M69)</f>
        <v>0.19050414014160458</v>
      </c>
      <c r="AR72" s="54" t="e">
        <f>IF('4.1 Network size and usage'!AR72/'Historical population and GDP'!$M69=0,NA(),'4.1 Network size and usage'!AR72/'Historical population and GDP'!$M69)</f>
        <v>#N/A</v>
      </c>
      <c r="AS72" s="54" t="e">
        <f>IF('4.1 Network size and usage'!AS72/'Historical population and GDP'!$M69=0,NA(),'4.1 Network size and usage'!AS72/'Historical population and GDP'!$M69)</f>
        <v>#N/A</v>
      </c>
      <c r="AT72" s="54">
        <f>IF('4.1 Network size and usage'!AT72/'Historical population and GDP'!$M69=0,NA(),'4.1 Network size and usage'!AT72/'Historical population and GDP'!$M69)</f>
        <v>7.1268163503832735E-2</v>
      </c>
      <c r="AU72" s="54" t="e">
        <f>IF('4.1 Network size and usage'!AU72/'Historical population and GDP'!$M69=0,NA(),'4.1 Network size and usage'!AU72/'Historical population and GDP'!$M69)</f>
        <v>#N/A</v>
      </c>
      <c r="AV72" s="54" t="e">
        <f>IF('4.1 Network size and usage'!AV72/'Historical population and GDP'!$M69=0,NA(),'4.1 Network size and usage'!AV72/'Historical population and GDP'!$M69)</f>
        <v>#N/A</v>
      </c>
      <c r="AX72" s="3"/>
      <c r="AY72" s="3"/>
      <c r="AZ72" s="12"/>
    </row>
    <row r="73" spans="1:52">
      <c r="A73" s="4">
        <f t="shared" ref="A73:A136" si="1">A72+1</f>
        <v>1935</v>
      </c>
      <c r="B73" s="54">
        <f>IF('4.1 Network size and usage'!B73/'Historical population and GDP'!$M70=0,NA(),'4.1 Network size and usage'!B73/'Historical population and GDP'!$M70)</f>
        <v>0.30094919539101184</v>
      </c>
      <c r="C73" s="54">
        <f>IF('4.1 Network size and usage'!C73/'Historical population and GDP'!$M70=0,NA(),'4.1 Network size and usage'!C73/'Historical population and GDP'!$M70)</f>
        <v>3.4292635041764528</v>
      </c>
      <c r="D73" s="54">
        <f>IF('4.1 Network size and usage'!D73/'Historical population and GDP'!$M70=0,NA(),'4.1 Network size and usage'!D73/'Historical population and GDP'!$M70)</f>
        <v>1.1442797437825059</v>
      </c>
      <c r="E73" s="54">
        <f>IF('4.1 Network size and usage'!E73/'Historical population and GDP'!$M70=0,NA(),'4.1 Network size and usage'!E73/'Historical population and GDP'!$M70)</f>
        <v>9.8127792622210706</v>
      </c>
      <c r="F73" s="54">
        <f>IF('4.1 Network size and usage'!F73/'Historical population and GDP'!$M70=0,NA(),'4.1 Network size and usage'!F73/'Historical population and GDP'!$M70)</f>
        <v>1.0874915504209877</v>
      </c>
      <c r="G73" s="54" t="e">
        <f>IF('4.1 Network size and usage'!G73/'Historical population and GDP'!$M70=0,NA(),'4.1 Network size and usage'!G73/'Historical population and GDP'!$M70)</f>
        <v>#N/A</v>
      </c>
      <c r="H73" s="54" t="e">
        <f>IF('4.1 Network size and usage'!H73/'Historical population and GDP'!$M70=0,NA(),'4.1 Network size and usage'!H73/'Historical population and GDP'!$M70)</f>
        <v>#N/A</v>
      </c>
      <c r="I73" s="54">
        <f>IF('4.1 Network size and usage'!I73/'Historical population and GDP'!$M70=0,NA(),'4.1 Network size and usage'!I73/'Historical population and GDP'!$M70)</f>
        <v>12.243731511305075</v>
      </c>
      <c r="J73" s="54">
        <f>IF('4.1 Network size and usage'!J73/'Historical population and GDP'!$M70=0,NA(),'4.1 Network size and usage'!J73/'Historical population and GDP'!$M70)</f>
        <v>1.3448096234038677E-4</v>
      </c>
      <c r="K73" s="54">
        <f>IF('4.1 Network size and usage'!K73/'Historical population and GDP'!$M70=0,NA(),'4.1 Network size and usage'!K73/'Historical population and GDP'!$M70)</f>
        <v>1.6613679636096501E-2</v>
      </c>
      <c r="L73" s="54">
        <f>IF('4.1 Network size and usage'!L73/'Historical population and GDP'!$M70=0,NA(),'4.1 Network size and usage'!L73/'Historical population and GDP'!$M70)</f>
        <v>0.31240563705093699</v>
      </c>
      <c r="M73" s="54" t="e">
        <f>IF('4.1 Network size and usage'!M73/'Historical population and GDP'!$M70=0,NA(),'4.1 Network size and usage'!M73/'Historical population and GDP'!$M70)</f>
        <v>#N/A</v>
      </c>
      <c r="N73" s="54">
        <f>IF('4.1 Network size and usage'!N73/'Historical population and GDP'!$M70=0,NA(),'4.1 Network size and usage'!N73/'Historical population and GDP'!$M70)</f>
        <v>1.3670282171818447E-2</v>
      </c>
      <c r="O73" s="54" t="e">
        <f>IF('4.1 Network size and usage'!O73/'Historical population and GDP'!$M70=0,NA(),'4.1 Network size and usage'!O73/'Historical population and GDP'!$M70)</f>
        <v>#N/A</v>
      </c>
      <c r="P73" s="54">
        <f>IF('4.1 Network size and usage'!P73/'Historical population and GDP'!$M70=0,NA(),'4.1 Network size and usage'!P73/'Historical population and GDP'!$M70)</f>
        <v>2.0421811181142124</v>
      </c>
      <c r="Q73" s="54" t="e">
        <f>IF('4.1 Network size and usage'!Q73/'Historical population and GDP'!$M70=0,NA(),'4.1 Network size and usage'!Q73/'Historical population and GDP'!$M70)</f>
        <v>#N/A</v>
      </c>
      <c r="R73" s="54" t="e">
        <f>IF('4.1 Network size and usage'!R73/'Historical population and GDP'!$M70=0,NA(),'4.1 Network size and usage'!R73/'Historical population and GDP'!$M70)</f>
        <v>#N/A</v>
      </c>
      <c r="S73" s="54" t="e">
        <f>IF('4.1 Network size and usage'!S73/'Historical population and GDP'!$M70=0,NA(),'4.1 Network size and usage'!S73/'Historical population and GDP'!$M70)</f>
        <v>#N/A</v>
      </c>
      <c r="T73" s="54">
        <f>IF('4.1 Network size and usage'!T73/'Historical population and GDP'!$M70=0,NA(),'4.1 Network size and usage'!T73/'Historical population and GDP'!$M70)</f>
        <v>1.1447972832414757</v>
      </c>
      <c r="U73" s="54">
        <f>IF('4.1 Network size and usage'!U73/'Historical population and GDP'!$M70=0,NA(),'4.1 Network size and usage'!U73/'Historical population and GDP'!$M70)</f>
        <v>9.0866447454054295</v>
      </c>
      <c r="V73" s="54" t="e">
        <f>IF('4.1 Network size and usage'!V73/'Historical population and GDP'!$M70=0,NA(),'4.1 Network size and usage'!V73/'Historical population and GDP'!$M70)</f>
        <v>#N/A</v>
      </c>
      <c r="W73" s="54" t="e">
        <f>IF('4.1 Network size and usage'!W73/'Historical population and GDP'!$M70=0,NA(),'4.1 Network size and usage'!W73/'Historical population and GDP'!$M70)</f>
        <v>#N/A</v>
      </c>
      <c r="X73" s="54" t="e">
        <f>IF('4.1 Network size and usage'!X73/'Historical population and GDP'!$M70=0,NA(),'4.1 Network size and usage'!X73/'Historical population and GDP'!$M70)</f>
        <v>#N/A</v>
      </c>
      <c r="Y73" s="54" t="e">
        <f>IF('4.1 Network size and usage'!Y73/'Historical population and GDP'!$M70=0,NA(),'4.1 Network size and usage'!Y73/'Historical population and GDP'!$M70)</f>
        <v>#N/A</v>
      </c>
      <c r="Z73" s="54" t="e">
        <f>IF('4.1 Network size and usage'!Z73/'Historical population and GDP'!$M70=0,NA(),'4.1 Network size and usage'!Z73/'Historical population and GDP'!$M70)</f>
        <v>#N/A</v>
      </c>
      <c r="AA73" s="54" t="e">
        <f>IF('4.1 Network size and usage'!AA73/'Historical population and GDP'!$M70=0,NA(),'4.1 Network size and usage'!AA73/'Historical population and GDP'!$M70)</f>
        <v>#N/A</v>
      </c>
      <c r="AB73" s="54" t="e">
        <f>IF('4.1 Network size and usage'!AB73/'Historical population and GDP'!$M70=0,NA(),'4.1 Network size and usage'!AB73/'Historical population and GDP'!$M70)</f>
        <v>#N/A</v>
      </c>
      <c r="AC73" s="54" t="e">
        <f>IF('4.1 Network size and usage'!AC73/'Historical population and GDP'!$M70=0,NA(),'4.1 Network size and usage'!AC73/'Historical population and GDP'!$M70)</f>
        <v>#N/A</v>
      </c>
      <c r="AD73" s="54">
        <f>IF('4.1 Network size and usage'!AD73/'Historical population and GDP'!$M70=0,NA(),'4.1 Network size and usage'!AD73/'Historical population and GDP'!$M70)</f>
        <v>0.5113784767952273</v>
      </c>
      <c r="AE73" s="54" t="e">
        <f>IF('4.1 Network size and usage'!AE73/'Historical population and GDP'!$M70=0,NA(),'4.1 Network size and usage'!AE73/'Historical population and GDP'!$M70)</f>
        <v>#N/A</v>
      </c>
      <c r="AF73" s="54" t="e">
        <f>IF('4.1 Network size and usage'!AF73/'Historical population and GDP'!$M70=0,NA(),'4.1 Network size and usage'!AF73/'Historical population and GDP'!$M70)</f>
        <v>#N/A</v>
      </c>
      <c r="AG73" s="54" t="e">
        <f>IF('4.1 Network size and usage'!AG73/'Historical population and GDP'!$M70=0,NA(),'4.1 Network size and usage'!AG73/'Historical population and GDP'!$M70)</f>
        <v>#N/A</v>
      </c>
      <c r="AH73" s="54" t="e">
        <f>IF('4.1 Network size and usage'!AH73/'Historical population and GDP'!$M70=0,NA(),'4.1 Network size and usage'!AH73/'Historical population and GDP'!$M70)</f>
        <v>#N/A</v>
      </c>
      <c r="AI73" s="54" t="e">
        <f>IF('4.1 Network size and usage'!AI73/'Historical population and GDP'!$M70=0,NA(),'4.1 Network size and usage'!AI73/'Historical population and GDP'!$M70)</f>
        <v>#N/A</v>
      </c>
      <c r="AJ73" s="54" t="e">
        <f>IF('4.1 Network size and usage'!AJ73/'Historical population and GDP'!$M70=0,NA(),'4.1 Network size and usage'!AJ73/'Historical population and GDP'!$M70)</f>
        <v>#N/A</v>
      </c>
      <c r="AK73" s="54">
        <f>IF('4.1 Network size and usage'!AK73/'Historical population and GDP'!$M70=0,NA(),'4.1 Network size and usage'!AK73/'Historical population and GDP'!$M70)</f>
        <v>13.590412174184982</v>
      </c>
      <c r="AL73" s="54">
        <f>IF('4.1 Network size and usage'!AL73/'Historical population and GDP'!$M70=0,NA(),'4.1 Network size and usage'!AL73/'Historical population and GDP'!$M70)</f>
        <v>1.8737290952869716</v>
      </c>
      <c r="AM73" s="54">
        <f>IF('4.1 Network size and usage'!AM73/'Historical population and GDP'!$M70=0,NA(),'4.1 Network size and usage'!AM73/'Historical population and GDP'!$M70)</f>
        <v>0.30679200408696061</v>
      </c>
      <c r="AN73" s="54" t="e">
        <f>IF('4.1 Network size and usage'!AN73/'Historical population and GDP'!$M70=0,NA(),'4.1 Network size and usage'!AN73/'Historical population and GDP'!$M70)</f>
        <v>#N/A</v>
      </c>
      <c r="AO73" s="54">
        <f>IF('4.1 Network size and usage'!AO73/'Historical population and GDP'!$M70=0,NA(),'4.1 Network size and usage'!AO73/'Historical population and GDP'!$M70)</f>
        <v>0.17248645169745261</v>
      </c>
      <c r="AP73" s="54">
        <f>IF('4.1 Network size and usage'!AP73/'Historical population and GDP'!$M70=0,NA(),'4.1 Network size and usage'!AP73/'Historical population and GDP'!$M70)</f>
        <v>1.2629516463271106E-2</v>
      </c>
      <c r="AQ73" s="54">
        <f>IF('4.1 Network size and usage'!AQ73/'Historical population and GDP'!$M70=0,NA(),'4.1 Network size and usage'!AQ73/'Historical population and GDP'!$M70)</f>
        <v>0.1851159681607237</v>
      </c>
      <c r="AR73" s="54" t="e">
        <f>IF('4.1 Network size and usage'!AR73/'Historical population and GDP'!$M70=0,NA(),'4.1 Network size and usage'!AR73/'Historical population and GDP'!$M70)</f>
        <v>#N/A</v>
      </c>
      <c r="AS73" s="54" t="e">
        <f>IF('4.1 Network size and usage'!AS73/'Historical population and GDP'!$M70=0,NA(),'4.1 Network size and usage'!AS73/'Historical population and GDP'!$M70)</f>
        <v>#N/A</v>
      </c>
      <c r="AT73" s="54">
        <f>IF('4.1 Network size and usage'!AT73/'Historical population and GDP'!$M70=0,NA(),'4.1 Network size and usage'!AT73/'Historical population and GDP'!$M70)</f>
        <v>6.5018621792395689E-2</v>
      </c>
      <c r="AU73" s="54" t="e">
        <f>IF('4.1 Network size and usage'!AU73/'Historical population and GDP'!$M70=0,NA(),'4.1 Network size and usage'!AU73/'Historical population and GDP'!$M70)</f>
        <v>#N/A</v>
      </c>
      <c r="AV73" s="54" t="e">
        <f>IF('4.1 Network size and usage'!AV73/'Historical population and GDP'!$M70=0,NA(),'4.1 Network size and usage'!AV73/'Historical population and GDP'!$M70)</f>
        <v>#N/A</v>
      </c>
      <c r="AX73" s="3"/>
      <c r="AY73" s="3"/>
      <c r="AZ73" s="12"/>
    </row>
    <row r="74" spans="1:52">
      <c r="A74" s="4">
        <f t="shared" si="1"/>
        <v>1936</v>
      </c>
      <c r="B74" s="54">
        <f>IF('4.1 Network size and usage'!B74/'Historical population and GDP'!$M71=0,NA(),'4.1 Network size and usage'!B74/'Historical population and GDP'!$M71)</f>
        <v>0.31327528281819872</v>
      </c>
      <c r="C74" s="54">
        <f>IF('4.1 Network size and usage'!C74/'Historical population and GDP'!$M71=0,NA(),'4.1 Network size and usage'!C74/'Historical population and GDP'!$M71)</f>
        <v>3.1236976346312515</v>
      </c>
      <c r="D74" s="54">
        <f>IF('4.1 Network size and usage'!D74/'Historical population and GDP'!$M71=0,NA(),'4.1 Network size and usage'!D74/'Historical population and GDP'!$M71)</f>
        <v>1.0418634688932871</v>
      </c>
      <c r="E74" s="54">
        <f>IF('4.1 Network size and usage'!E74/'Historical population and GDP'!$M71=0,NA(),'4.1 Network size and usage'!E74/'Historical population and GDP'!$M71)</f>
        <v>9.1635912138859172</v>
      </c>
      <c r="F74" s="54">
        <f>IF('4.1 Network size and usage'!F74/'Historical population and GDP'!$M71=0,NA(),'4.1 Network size and usage'!F74/'Historical population and GDP'!$M71)</f>
        <v>1.0365508018932119</v>
      </c>
      <c r="G74" s="54" t="e">
        <f>IF('4.1 Network size and usage'!G74/'Historical population and GDP'!$M71=0,NA(),'4.1 Network size and usage'!G74/'Historical population and GDP'!$M71)</f>
        <v>#N/A</v>
      </c>
      <c r="H74" s="54" t="e">
        <f>IF('4.1 Network size and usage'!H74/'Historical population and GDP'!$M71=0,NA(),'4.1 Network size and usage'!H74/'Historical population and GDP'!$M71)</f>
        <v>#N/A</v>
      </c>
      <c r="I74" s="54">
        <f>IF('4.1 Network size and usage'!I74/'Historical population and GDP'!$M71=0,NA(),'4.1 Network size and usage'!I74/'Historical population and GDP'!$M71)</f>
        <v>12.202052952792537</v>
      </c>
      <c r="J74" s="54">
        <f>IF('4.1 Network size and usage'!J74/'Historical population and GDP'!$M71=0,NA(),'4.1 Network size and usage'!J74/'Historical population and GDP'!$M71)</f>
        <v>1.4434162539941314E-4</v>
      </c>
      <c r="K74" s="54">
        <f>IF('4.1 Network size and usage'!K74/'Historical population and GDP'!$M71=0,NA(),'4.1 Network size and usage'!K74/'Historical population and GDP'!$M71)</f>
        <v>1.762051818363982E-2</v>
      </c>
      <c r="L74" s="54">
        <f>IF('4.1 Network size and usage'!L74/'Historical population and GDP'!$M71=0,NA(),'4.1 Network size and usage'!L74/'Historical population and GDP'!$M71)</f>
        <v>0.28563650915383992</v>
      </c>
      <c r="M74" s="54" t="e">
        <f>IF('4.1 Network size and usage'!M74/'Historical population and GDP'!$M71=0,NA(),'4.1 Network size and usage'!M74/'Historical population and GDP'!$M71)</f>
        <v>#N/A</v>
      </c>
      <c r="N74" s="54">
        <f>IF('4.1 Network size and usage'!N74/'Historical population and GDP'!$M71=0,NA(),'4.1 Network size and usage'!N74/'Historical population and GDP'!$M71)</f>
        <v>1.2584451340378463E-2</v>
      </c>
      <c r="O74" s="54" t="e">
        <f>IF('4.1 Network size and usage'!O74/'Historical population and GDP'!$M71=0,NA(),'4.1 Network size and usage'!O74/'Historical population and GDP'!$M71)</f>
        <v>#N/A</v>
      </c>
      <c r="P74" s="54">
        <f>IF('4.1 Network size and usage'!P74/'Historical population and GDP'!$M71=0,NA(),'4.1 Network size and usage'!P74/'Historical population and GDP'!$M71)</f>
        <v>1.9288317942262316</v>
      </c>
      <c r="Q74" s="54" t="e">
        <f>IF('4.1 Network size and usage'!Q74/'Historical population and GDP'!$M71=0,NA(),'4.1 Network size and usage'!Q74/'Historical population and GDP'!$M71)</f>
        <v>#N/A</v>
      </c>
      <c r="R74" s="54" t="e">
        <f>IF('4.1 Network size and usage'!R74/'Historical population and GDP'!$M71=0,NA(),'4.1 Network size and usage'!R74/'Historical population and GDP'!$M71)</f>
        <v>#N/A</v>
      </c>
      <c r="S74" s="54" t="e">
        <f>IF('4.1 Network size and usage'!S74/'Historical population and GDP'!$M71=0,NA(),'4.1 Network size and usage'!S74/'Historical population and GDP'!$M71)</f>
        <v>#N/A</v>
      </c>
      <c r="T74" s="54">
        <f>IF('4.1 Network size and usage'!T74/'Historical population and GDP'!$M71=0,NA(),'4.1 Network size and usage'!T74/'Historical population and GDP'!$M71)</f>
        <v>1.0417989425734482</v>
      </c>
      <c r="U74" s="54">
        <f>IF('4.1 Network size and usage'!U74/'Historical population and GDP'!$M71=0,NA(),'4.1 Network size and usage'!U74/'Historical population and GDP'!$M71)</f>
        <v>8.6963156310083463</v>
      </c>
      <c r="V74" s="54" t="e">
        <f>IF('4.1 Network size and usage'!V74/'Historical population and GDP'!$M71=0,NA(),'4.1 Network size and usage'!V74/'Historical population and GDP'!$M71)</f>
        <v>#N/A</v>
      </c>
      <c r="W74" s="54" t="e">
        <f>IF('4.1 Network size and usage'!W74/'Historical population and GDP'!$M71=0,NA(),'4.1 Network size and usage'!W74/'Historical population and GDP'!$M71)</f>
        <v>#N/A</v>
      </c>
      <c r="X74" s="54" t="e">
        <f>IF('4.1 Network size and usage'!X74/'Historical population and GDP'!$M71=0,NA(),'4.1 Network size and usage'!X74/'Historical population and GDP'!$M71)</f>
        <v>#N/A</v>
      </c>
      <c r="Y74" s="54" t="e">
        <f>IF('4.1 Network size and usage'!Y74/'Historical population and GDP'!$M71=0,NA(),'4.1 Network size and usage'!Y74/'Historical population and GDP'!$M71)</f>
        <v>#N/A</v>
      </c>
      <c r="Z74" s="54" t="e">
        <f>IF('4.1 Network size and usage'!Z74/'Historical population and GDP'!$M71=0,NA(),'4.1 Network size and usage'!Z74/'Historical population and GDP'!$M71)</f>
        <v>#N/A</v>
      </c>
      <c r="AA74" s="54" t="e">
        <f>IF('4.1 Network size and usage'!AA74/'Historical population and GDP'!$M71=0,NA(),'4.1 Network size and usage'!AA74/'Historical population and GDP'!$M71)</f>
        <v>#N/A</v>
      </c>
      <c r="AB74" s="54" t="e">
        <f>IF('4.1 Network size and usage'!AB74/'Historical population and GDP'!$M71=0,NA(),'4.1 Network size and usage'!AB74/'Historical population and GDP'!$M71)</f>
        <v>#N/A</v>
      </c>
      <c r="AC74" s="54" t="e">
        <f>IF('4.1 Network size and usage'!AC74/'Historical population and GDP'!$M71=0,NA(),'4.1 Network size and usage'!AC74/'Historical population and GDP'!$M71)</f>
        <v>#N/A</v>
      </c>
      <c r="AD74" s="54">
        <f>IF('4.1 Network size and usage'!AD74/'Historical population and GDP'!$M71=0,NA(),'4.1 Network size and usage'!AD74/'Historical population and GDP'!$M71)</f>
        <v>0.47269209325244849</v>
      </c>
      <c r="AE74" s="54" t="e">
        <f>IF('4.1 Network size and usage'!AE74/'Historical population and GDP'!$M71=0,NA(),'4.1 Network size and usage'!AE74/'Historical population and GDP'!$M71)</f>
        <v>#N/A</v>
      </c>
      <c r="AF74" s="54" t="e">
        <f>IF('4.1 Network size and usage'!AF74/'Historical population and GDP'!$M71=0,NA(),'4.1 Network size and usage'!AF74/'Historical population and GDP'!$M71)</f>
        <v>#N/A</v>
      </c>
      <c r="AG74" s="54" t="e">
        <f>IF('4.1 Network size and usage'!AG74/'Historical population and GDP'!$M71=0,NA(),'4.1 Network size and usage'!AG74/'Historical population and GDP'!$M71)</f>
        <v>#N/A</v>
      </c>
      <c r="AH74" s="54" t="e">
        <f>IF('4.1 Network size and usage'!AH74/'Historical population and GDP'!$M71=0,NA(),'4.1 Network size and usage'!AH74/'Historical population and GDP'!$M71)</f>
        <v>#N/A</v>
      </c>
      <c r="AI74" s="54" t="e">
        <f>IF('4.1 Network size and usage'!AI74/'Historical population and GDP'!$M71=0,NA(),'4.1 Network size and usage'!AI74/'Historical population and GDP'!$M71)</f>
        <v>#N/A</v>
      </c>
      <c r="AJ74" s="54" t="e">
        <f>IF('4.1 Network size and usage'!AJ74/'Historical population and GDP'!$M71=0,NA(),'4.1 Network size and usage'!AJ74/'Historical population and GDP'!$M71)</f>
        <v>#N/A</v>
      </c>
      <c r="AK74" s="54">
        <f>IF('4.1 Network size and usage'!AK74/'Historical population and GDP'!$M71=0,NA(),'4.1 Network size and usage'!AK74/'Historical population and GDP'!$M71)</f>
        <v>13.227894230492291</v>
      </c>
      <c r="AL74" s="54">
        <f>IF('4.1 Network size and usage'!AL74/'Historical population and GDP'!$M71=0,NA(),'4.1 Network size and usage'!AL74/'Historical population and GDP'!$M71)</f>
        <v>1.7261654601932039</v>
      </c>
      <c r="AM74" s="54">
        <f>IF('4.1 Network size and usage'!AM74/'Historical population and GDP'!$M71=0,NA(),'4.1 Network size and usage'!AM74/'Historical population and GDP'!$M71)</f>
        <v>0.32888506646562576</v>
      </c>
      <c r="AN74" s="54" t="e">
        <f>IF('4.1 Network size and usage'!AN74/'Historical population and GDP'!$M71=0,NA(),'4.1 Network size and usage'!AN74/'Historical population and GDP'!$M71)</f>
        <v>#N/A</v>
      </c>
      <c r="AO74" s="54">
        <f>IF('4.1 Network size and usage'!AO74/'Historical population and GDP'!$M71=0,NA(),'4.1 Network size and usage'!AO74/'Historical population and GDP'!$M71)</f>
        <v>0.15551473640255289</v>
      </c>
      <c r="AP74" s="54">
        <f>IF('4.1 Network size and usage'!AP74/'Historical population and GDP'!$M71=0,NA(),'4.1 Network size and usage'!AP74/'Historical population and GDP'!$M71)</f>
        <v>1.1493870170694007E-2</v>
      </c>
      <c r="AQ74" s="54">
        <f>IF('4.1 Network size and usage'!AQ74/'Historical population and GDP'!$M71=0,NA(),'4.1 Network size and usage'!AQ74/'Historical population and GDP'!$M71)</f>
        <v>0.1670086065732469</v>
      </c>
      <c r="AR74" s="54" t="e">
        <f>IF('4.1 Network size and usage'!AR74/'Historical population and GDP'!$M71=0,NA(),'4.1 Network size and usage'!AR74/'Historical population and GDP'!$M71)</f>
        <v>#N/A</v>
      </c>
      <c r="AS74" s="54" t="e">
        <f>IF('4.1 Network size and usage'!AS74/'Historical population and GDP'!$M71=0,NA(),'4.1 Network size and usage'!AS74/'Historical population and GDP'!$M71)</f>
        <v>#N/A</v>
      </c>
      <c r="AT74" s="54">
        <f>IF('4.1 Network size and usage'!AT74/'Historical population and GDP'!$M71=0,NA(),'4.1 Network size and usage'!AT74/'Historical population and GDP'!$M71)</f>
        <v>4.891577305202334E-2</v>
      </c>
      <c r="AU74" s="54" t="e">
        <f>IF('4.1 Network size and usage'!AU74/'Historical population and GDP'!$M71=0,NA(),'4.1 Network size and usage'!AU74/'Historical population and GDP'!$M71)</f>
        <v>#N/A</v>
      </c>
      <c r="AV74" s="54" t="e">
        <f>IF('4.1 Network size and usage'!AV74/'Historical population and GDP'!$M71=0,NA(),'4.1 Network size and usage'!AV74/'Historical population and GDP'!$M71)</f>
        <v>#N/A</v>
      </c>
      <c r="AX74" s="3"/>
      <c r="AY74" s="3"/>
      <c r="AZ74" s="12"/>
    </row>
    <row r="75" spans="1:52">
      <c r="A75" s="4">
        <f t="shared" si="1"/>
        <v>1937</v>
      </c>
      <c r="B75" s="54">
        <f>IF('4.1 Network size and usage'!B75/'Historical population and GDP'!$M72=0,NA(),'4.1 Network size and usage'!B75/'Historical population and GDP'!$M72)</f>
        <v>0.29158556816773079</v>
      </c>
      <c r="C75" s="54">
        <f>IF('4.1 Network size and usage'!C75/'Historical population and GDP'!$M72=0,NA(),'4.1 Network size and usage'!C75/'Historical population and GDP'!$M72)</f>
        <v>2.7920447099127559</v>
      </c>
      <c r="D75" s="54">
        <f>IF('4.1 Network size and usage'!D75/'Historical population and GDP'!$M72=0,NA(),'4.1 Network size and usage'!D75/'Historical population and GDP'!$M72)</f>
        <v>0.82217202953220392</v>
      </c>
      <c r="E75" s="54">
        <f>IF('4.1 Network size and usage'!E75/'Historical population and GDP'!$M72=0,NA(),'4.1 Network size and usage'!E75/'Historical population and GDP'!$M72)</f>
        <v>8.1245091096384225</v>
      </c>
      <c r="F75" s="54">
        <f>IF('4.1 Network size and usage'!F75/'Historical population and GDP'!$M72=0,NA(),'4.1 Network size and usage'!F75/'Historical population and GDP'!$M72)</f>
        <v>0.9042026296643777</v>
      </c>
      <c r="G75" s="54" t="e">
        <f>IF('4.1 Network size and usage'!G75/'Historical population and GDP'!$M72=0,NA(),'4.1 Network size and usage'!G75/'Historical population and GDP'!$M72)</f>
        <v>#N/A</v>
      </c>
      <c r="H75" s="54" t="e">
        <f>IF('4.1 Network size and usage'!H75/'Historical population and GDP'!$M72=0,NA(),'4.1 Network size and usage'!H75/'Historical population and GDP'!$M72)</f>
        <v>#N/A</v>
      </c>
      <c r="I75" s="54">
        <f>IF('4.1 Network size and usage'!I75/'Historical population and GDP'!$M72=0,NA(),'4.1 Network size and usage'!I75/'Historical population and GDP'!$M72)</f>
        <v>11.861582580952986</v>
      </c>
      <c r="J75" s="54">
        <f>IF('4.1 Network size and usage'!J75/'Historical population and GDP'!$M72=0,NA(),'4.1 Network size and usage'!J75/'Historical population and GDP'!$M72)</f>
        <v>1.3913988669650968E-4</v>
      </c>
      <c r="K75" s="54">
        <f>IF('4.1 Network size and usage'!K75/'Historical population and GDP'!$M72=0,NA(),'4.1 Network size and usage'!K75/'Historical population and GDP'!$M72)</f>
        <v>1.7290083280135291E-2</v>
      </c>
      <c r="L75" s="54">
        <f>IF('4.1 Network size and usage'!L75/'Historical population and GDP'!$M72=0,NA(),'4.1 Network size and usage'!L75/'Historical population and GDP'!$M72)</f>
        <v>0.24780854635015134</v>
      </c>
      <c r="M75" s="54" t="e">
        <f>IF('4.1 Network size and usage'!M75/'Historical population and GDP'!$M72=0,NA(),'4.1 Network size and usage'!M75/'Historical population and GDP'!$M72)</f>
        <v>#N/A</v>
      </c>
      <c r="N75" s="54">
        <f>IF('4.1 Network size and usage'!N75/'Historical population and GDP'!$M72=0,NA(),'4.1 Network size and usage'!N75/'Historical population and GDP'!$M72)</f>
        <v>1.0922481105676009E-2</v>
      </c>
      <c r="O75" s="54" t="e">
        <f>IF('4.1 Network size and usage'!O75/'Historical population and GDP'!$M72=0,NA(),'4.1 Network size and usage'!O75/'Historical population and GDP'!$M72)</f>
        <v>#N/A</v>
      </c>
      <c r="P75" s="54">
        <f>IF('4.1 Network size and usage'!P75/'Historical population and GDP'!$M72=0,NA(),'4.1 Network size and usage'!P75/'Historical population and GDP'!$M72)</f>
        <v>1.7404080827621753</v>
      </c>
      <c r="Q75" s="54" t="e">
        <f>IF('4.1 Network size and usage'!Q75/'Historical population and GDP'!$M72=0,NA(),'4.1 Network size and usage'!Q75/'Historical population and GDP'!$M72)</f>
        <v>#N/A</v>
      </c>
      <c r="R75" s="54" t="e">
        <f>IF('4.1 Network size and usage'!R75/'Historical population and GDP'!$M72=0,NA(),'4.1 Network size and usage'!R75/'Historical population and GDP'!$M72)</f>
        <v>#N/A</v>
      </c>
      <c r="S75" s="54" t="e">
        <f>IF('4.1 Network size and usage'!S75/'Historical population and GDP'!$M72=0,NA(),'4.1 Network size and usage'!S75/'Historical population and GDP'!$M72)</f>
        <v>#N/A</v>
      </c>
      <c r="T75" s="54">
        <f>IF('4.1 Network size and usage'!T75/'Historical population and GDP'!$M72=0,NA(),'4.1 Network size and usage'!T75/'Historical population and GDP'!$M72)</f>
        <v>0.90270980709600324</v>
      </c>
      <c r="U75" s="54">
        <f>IF('4.1 Network size and usage'!U75/'Historical population and GDP'!$M72=0,NA(),'4.1 Network size and usage'!U75/'Historical population and GDP'!$M72)</f>
        <v>8.1128293736133887</v>
      </c>
      <c r="V75" s="54" t="e">
        <f>IF('4.1 Network size and usage'!V75/'Historical population and GDP'!$M72=0,NA(),'4.1 Network size and usage'!V75/'Historical population and GDP'!$M72)</f>
        <v>#N/A</v>
      </c>
      <c r="W75" s="54" t="e">
        <f>IF('4.1 Network size and usage'!W75/'Historical population and GDP'!$M72=0,NA(),'4.1 Network size and usage'!W75/'Historical population and GDP'!$M72)</f>
        <v>#N/A</v>
      </c>
      <c r="X75" s="54" t="e">
        <f>IF('4.1 Network size and usage'!X75/'Historical population and GDP'!$M72=0,NA(),'4.1 Network size and usage'!X75/'Historical population and GDP'!$M72)</f>
        <v>#N/A</v>
      </c>
      <c r="Y75" s="54" t="e">
        <f>IF('4.1 Network size and usage'!Y75/'Historical population and GDP'!$M72=0,NA(),'4.1 Network size and usage'!Y75/'Historical population and GDP'!$M72)</f>
        <v>#N/A</v>
      </c>
      <c r="Z75" s="54" t="e">
        <f>IF('4.1 Network size and usage'!Z75/'Historical population and GDP'!$M72=0,NA(),'4.1 Network size and usage'!Z75/'Historical population and GDP'!$M72)</f>
        <v>#N/A</v>
      </c>
      <c r="AA75" s="54" t="e">
        <f>IF('4.1 Network size and usage'!AA75/'Historical population and GDP'!$M72=0,NA(),'4.1 Network size and usage'!AA75/'Historical population and GDP'!$M72)</f>
        <v>#N/A</v>
      </c>
      <c r="AB75" s="54" t="e">
        <f>IF('4.1 Network size and usage'!AB75/'Historical population and GDP'!$M72=0,NA(),'4.1 Network size and usage'!AB75/'Historical population and GDP'!$M72)</f>
        <v>#N/A</v>
      </c>
      <c r="AC75" s="54" t="e">
        <f>IF('4.1 Network size and usage'!AC75/'Historical population and GDP'!$M72=0,NA(),'4.1 Network size and usage'!AC75/'Historical population and GDP'!$M72)</f>
        <v>#N/A</v>
      </c>
      <c r="AD75" s="54">
        <f>IF('4.1 Network size and usage'!AD75/'Historical population and GDP'!$M72=0,NA(),'4.1 Network size and usage'!AD75/'Historical population and GDP'!$M72)</f>
        <v>0.41166854477273995</v>
      </c>
      <c r="AE75" s="54" t="e">
        <f>IF('4.1 Network size and usage'!AE75/'Historical population and GDP'!$M72=0,NA(),'4.1 Network size and usage'!AE75/'Historical population and GDP'!$M72)</f>
        <v>#N/A</v>
      </c>
      <c r="AF75" s="54">
        <f>IF('4.1 Network size and usage'!AF75/'Historical population and GDP'!$M72=0,NA(),'4.1 Network size and usage'!AF75/'Historical population and GDP'!$M72)</f>
        <v>0.61815213663036028</v>
      </c>
      <c r="AG75" s="54" t="e">
        <f>IF('4.1 Network size and usage'!AG75/'Historical population and GDP'!$M72=0,NA(),'4.1 Network size and usage'!AG75/'Historical population and GDP'!$M72)</f>
        <v>#N/A</v>
      </c>
      <c r="AH75" s="54" t="e">
        <f>IF('4.1 Network size and usage'!AH75/'Historical population and GDP'!$M72=0,NA(),'4.1 Network size and usage'!AH75/'Historical population and GDP'!$M72)</f>
        <v>#N/A</v>
      </c>
      <c r="AI75" s="54" t="e">
        <f>IF('4.1 Network size and usage'!AI75/'Historical population and GDP'!$M72=0,NA(),'4.1 Network size and usage'!AI75/'Historical population and GDP'!$M72)</f>
        <v>#N/A</v>
      </c>
      <c r="AJ75" s="54" t="e">
        <f>IF('4.1 Network size and usage'!AJ75/'Historical population and GDP'!$M72=0,NA(),'4.1 Network size and usage'!AJ75/'Historical population and GDP'!$M72)</f>
        <v>#N/A</v>
      </c>
      <c r="AK75" s="54">
        <f>IF('4.1 Network size and usage'!AK75/'Historical population and GDP'!$M72=0,NA(),'4.1 Network size and usage'!AK75/'Historical population and GDP'!$M72)</f>
        <v>11.391336143881015</v>
      </c>
      <c r="AL75" s="54">
        <f>IF('4.1 Network size and usage'!AL75/'Historical population and GDP'!$M72=0,NA(),'4.1 Network size and usage'!AL75/'Historical population and GDP'!$M72)</f>
        <v>1.5605002092635882</v>
      </c>
      <c r="AM75" s="54">
        <f>IF('4.1 Network size and usage'!AM75/'Historical population and GDP'!$M72=0,NA(),'4.1 Network size and usage'!AM75/'Historical population and GDP'!$M72)</f>
        <v>0.29479103994767181</v>
      </c>
      <c r="AN75" s="54" t="e">
        <f>IF('4.1 Network size and usage'!AN75/'Historical population and GDP'!$M72=0,NA(),'4.1 Network size and usage'!AN75/'Historical population and GDP'!$M72)</f>
        <v>#N/A</v>
      </c>
      <c r="AO75" s="54">
        <f>IF('4.1 Network size and usage'!AO75/'Historical population and GDP'!$M72=0,NA(),'4.1 Network size and usage'!AO75/'Historical population and GDP'!$M72)</f>
        <v>0.13176547270159467</v>
      </c>
      <c r="AP75" s="54">
        <f>IF('4.1 Network size and usage'!AP75/'Historical population and GDP'!$M72=0,NA(),'4.1 Network size and usage'!AP75/'Historical population and GDP'!$M72)</f>
        <v>1.0110831766613036E-2</v>
      </c>
      <c r="AQ75" s="54">
        <f>IF('4.1 Network size and usage'!AQ75/'Historical population and GDP'!$M72=0,NA(),'4.1 Network size and usage'!AQ75/'Historical population and GDP'!$M72)</f>
        <v>0.1418763044682077</v>
      </c>
      <c r="AR75" s="54" t="e">
        <f>IF('4.1 Network size and usage'!AR75/'Historical population and GDP'!$M72=0,NA(),'4.1 Network size and usage'!AR75/'Historical population and GDP'!$M72)</f>
        <v>#N/A</v>
      </c>
      <c r="AS75" s="54" t="e">
        <f>IF('4.1 Network size and usage'!AS75/'Historical population and GDP'!$M72=0,NA(),'4.1 Network size and usage'!AS75/'Historical population and GDP'!$M72)</f>
        <v>#N/A</v>
      </c>
      <c r="AT75" s="54">
        <f>IF('4.1 Network size and usage'!AT75/'Historical population and GDP'!$M72=0,NA(),'4.1 Network size and usage'!AT75/'Historical population and GDP'!$M72)</f>
        <v>3.6640170163414212E-2</v>
      </c>
      <c r="AU75" s="54" t="e">
        <f>IF('4.1 Network size and usage'!AU75/'Historical population and GDP'!$M72=0,NA(),'4.1 Network size and usage'!AU75/'Historical population and GDP'!$M72)</f>
        <v>#N/A</v>
      </c>
      <c r="AV75" s="54" t="e">
        <f>IF('4.1 Network size and usage'!AV75/'Historical population and GDP'!$M72=0,NA(),'4.1 Network size and usage'!AV75/'Historical population and GDP'!$M72)</f>
        <v>#N/A</v>
      </c>
      <c r="AX75" s="3"/>
      <c r="AY75" s="3"/>
      <c r="AZ75" s="12"/>
    </row>
    <row r="76" spans="1:52">
      <c r="A76" s="4">
        <f t="shared" si="1"/>
        <v>1938</v>
      </c>
      <c r="B76" s="54">
        <f>IF('4.1 Network size and usage'!B76/'Historical population and GDP'!$M73=0,NA(),'4.1 Network size and usage'!B76/'Historical population and GDP'!$M73)</f>
        <v>0.30720796824709157</v>
      </c>
      <c r="C76" s="54">
        <f>IF('4.1 Network size and usage'!C76/'Historical population and GDP'!$M73=0,NA(),'4.1 Network size and usage'!C76/'Historical population and GDP'!$M73)</f>
        <v>2.7220243344700674</v>
      </c>
      <c r="D76" s="54">
        <f>IF('4.1 Network size and usage'!D76/'Historical population and GDP'!$M73=0,NA(),'4.1 Network size and usage'!D76/'Historical population and GDP'!$M73)</f>
        <v>0.76221148010886541</v>
      </c>
      <c r="E76" s="54">
        <f>IF('4.1 Network size and usage'!E76/'Historical population and GDP'!$M73=0,NA(),'4.1 Network size and usage'!E76/'Historical population and GDP'!$M73)</f>
        <v>7.9472407600940764</v>
      </c>
      <c r="F76" s="54">
        <f>IF('4.1 Network size and usage'!F76/'Historical population and GDP'!$M73=0,NA(),'4.1 Network size and usage'!F76/'Historical population and GDP'!$M73)</f>
        <v>0.87430987926287229</v>
      </c>
      <c r="G76" s="54">
        <f>IF('4.1 Network size and usage'!G76/'Historical population and GDP'!$M73=0,NA(),'4.1 Network size and usage'!G76/'Historical population and GDP'!$M73)</f>
        <v>0.28247932074734033</v>
      </c>
      <c r="H76" s="54" t="e">
        <f>IF('4.1 Network size and usage'!H76/'Historical population and GDP'!$M73=0,NA(),'4.1 Network size and usage'!H76/'Historical population and GDP'!$M73)</f>
        <v>#N/A</v>
      </c>
      <c r="I76" s="54">
        <f>IF('4.1 Network size and usage'!I76/'Historical population and GDP'!$M73=0,NA(),'4.1 Network size and usage'!I76/'Historical population and GDP'!$M73)</f>
        <v>12.548937072307201</v>
      </c>
      <c r="J76" s="54">
        <f>IF('4.1 Network size and usage'!J76/'Historical population and GDP'!$M73=0,NA(),'4.1 Network size and usage'!J76/'Historical population and GDP'!$M73)</f>
        <v>1.432491291648077E-4</v>
      </c>
      <c r="K76" s="54">
        <f>IF('4.1 Network size and usage'!K76/'Historical population and GDP'!$M73=0,NA(),'4.1 Network size and usage'!K76/'Historical population and GDP'!$M73)</f>
        <v>1.8112769521389821E-2</v>
      </c>
      <c r="L76" s="54">
        <f>IF('4.1 Network size and usage'!L76/'Historical population and GDP'!$M73=0,NA(),'4.1 Network size and usage'!L76/'Historical population and GDP'!$M73)</f>
        <v>0.23939780230640448</v>
      </c>
      <c r="M76" s="54" t="e">
        <f>IF('4.1 Network size and usage'!M76/'Historical population and GDP'!$M73=0,NA(),'4.1 Network size and usage'!M76/'Historical population and GDP'!$M73)</f>
        <v>#N/A</v>
      </c>
      <c r="N76" s="54">
        <f>IF('4.1 Network size and usage'!N76/'Historical population and GDP'!$M73=0,NA(),'4.1 Network size and usage'!N76/'Historical population and GDP'!$M73)</f>
        <v>1.2529822266634271E-2</v>
      </c>
      <c r="O76" s="54" t="e">
        <f>IF('4.1 Network size and usage'!O76/'Historical population and GDP'!$M73=0,NA(),'4.1 Network size and usage'!O76/'Historical population and GDP'!$M73)</f>
        <v>#N/A</v>
      </c>
      <c r="P76" s="54">
        <f>IF('4.1 Network size and usage'!P76/'Historical population and GDP'!$M73=0,NA(),'4.1 Network size and usage'!P76/'Historical population and GDP'!$M73)</f>
        <v>1.7579801723222384</v>
      </c>
      <c r="Q76" s="54" t="e">
        <f>IF('4.1 Network size and usage'!Q76/'Historical population and GDP'!$M73=0,NA(),'4.1 Network size and usage'!Q76/'Historical population and GDP'!$M73)</f>
        <v>#N/A</v>
      </c>
      <c r="R76" s="54" t="e">
        <f>IF('4.1 Network size and usage'!R76/'Historical population and GDP'!$M73=0,NA(),'4.1 Network size and usage'!R76/'Historical population and GDP'!$M73)</f>
        <v>#N/A</v>
      </c>
      <c r="S76" s="54" t="e">
        <f>IF('4.1 Network size and usage'!S76/'Historical population and GDP'!$M73=0,NA(),'4.1 Network size and usage'!S76/'Historical population and GDP'!$M73)</f>
        <v>#N/A</v>
      </c>
      <c r="T76" s="54">
        <f>IF('4.1 Network size and usage'!T76/'Historical population and GDP'!$M73=0,NA(),'4.1 Network size and usage'!T76/'Historical population and GDP'!$M73)</f>
        <v>0.86905076413546722</v>
      </c>
      <c r="U76" s="54">
        <f>IF('4.1 Network size and usage'!U76/'Historical population and GDP'!$M73=0,NA(),'4.1 Network size and usage'!U76/'Historical population and GDP'!$M73)</f>
        <v>8.4421636005636209</v>
      </c>
      <c r="V76" s="54" t="e">
        <f>IF('4.1 Network size and usage'!V76/'Historical population and GDP'!$M73=0,NA(),'4.1 Network size and usage'!V76/'Historical population and GDP'!$M73)</f>
        <v>#N/A</v>
      </c>
      <c r="W76" s="54" t="e">
        <f>IF('4.1 Network size and usage'!W76/'Historical population and GDP'!$M73=0,NA(),'4.1 Network size and usage'!W76/'Historical population and GDP'!$M73)</f>
        <v>#N/A</v>
      </c>
      <c r="X76" s="54" t="e">
        <f>IF('4.1 Network size and usage'!X76/'Historical population and GDP'!$M73=0,NA(),'4.1 Network size and usage'!X76/'Historical population and GDP'!$M73)</f>
        <v>#N/A</v>
      </c>
      <c r="Y76" s="54" t="e">
        <f>IF('4.1 Network size and usage'!Y76/'Historical population and GDP'!$M73=0,NA(),'4.1 Network size and usage'!Y76/'Historical population and GDP'!$M73)</f>
        <v>#N/A</v>
      </c>
      <c r="Z76" s="54" t="e">
        <f>IF('4.1 Network size and usage'!Z76/'Historical population and GDP'!$M73=0,NA(),'4.1 Network size and usage'!Z76/'Historical population and GDP'!$M73)</f>
        <v>#N/A</v>
      </c>
      <c r="AA76" s="54" t="e">
        <f>IF('4.1 Network size and usage'!AA76/'Historical population and GDP'!$M73=0,NA(),'4.1 Network size and usage'!AA76/'Historical population and GDP'!$M73)</f>
        <v>#N/A</v>
      </c>
      <c r="AB76" s="54" t="e">
        <f>IF('4.1 Network size and usage'!AB76/'Historical population and GDP'!$M73=0,NA(),'4.1 Network size and usage'!AB76/'Historical population and GDP'!$M73)</f>
        <v>#N/A</v>
      </c>
      <c r="AC76" s="54" t="e">
        <f>IF('4.1 Network size and usage'!AC76/'Historical population and GDP'!$M73=0,NA(),'4.1 Network size and usage'!AC76/'Historical population and GDP'!$M73)</f>
        <v>#N/A</v>
      </c>
      <c r="AD76" s="54">
        <f>IF('4.1 Network size and usage'!AD76/'Historical population and GDP'!$M73=0,NA(),'4.1 Network size and usage'!AD76/'Historical population and GDP'!$M73)</f>
        <v>0.40208239942446955</v>
      </c>
      <c r="AE76" s="54" t="e">
        <f>IF('4.1 Network size and usage'!AE76/'Historical population and GDP'!$M73=0,NA(),'4.1 Network size and usage'!AE76/'Historical population and GDP'!$M73)</f>
        <v>#N/A</v>
      </c>
      <c r="AF76" s="54">
        <f>IF('4.1 Network size and usage'!AF76/'Historical population and GDP'!$M73=0,NA(),'4.1 Network size and usage'!AF76/'Historical population and GDP'!$M73)</f>
        <v>0.60992793277203272</v>
      </c>
      <c r="AG76" s="54" t="e">
        <f>IF('4.1 Network size and usage'!AG76/'Historical population and GDP'!$M73=0,NA(),'4.1 Network size and usage'!AG76/'Historical population and GDP'!$M73)</f>
        <v>#N/A</v>
      </c>
      <c r="AH76" s="54" t="e">
        <f>IF('4.1 Network size and usage'!AH76/'Historical population and GDP'!$M73=0,NA(),'4.1 Network size and usage'!AH76/'Historical population and GDP'!$M73)</f>
        <v>#N/A</v>
      </c>
      <c r="AI76" s="54" t="e">
        <f>IF('4.1 Network size and usage'!AI76/'Historical population and GDP'!$M73=0,NA(),'4.1 Network size and usage'!AI76/'Historical population and GDP'!$M73)</f>
        <v>#N/A</v>
      </c>
      <c r="AJ76" s="54" t="e">
        <f>IF('4.1 Network size and usage'!AJ76/'Historical population and GDP'!$M73=0,NA(),'4.1 Network size and usage'!AJ76/'Historical population and GDP'!$M73)</f>
        <v>#N/A</v>
      </c>
      <c r="AK76" s="54">
        <f>IF('4.1 Network size and usage'!AK76/'Historical population and GDP'!$M73=0,NA(),'4.1 Network size and usage'!AK76/'Historical population and GDP'!$M73)</f>
        <v>10.94929195306494</v>
      </c>
      <c r="AL76" s="54">
        <f>IF('4.1 Network size and usage'!AL76/'Historical population and GDP'!$M73=0,NA(),'4.1 Network size and usage'!AL76/'Historical population and GDP'!$M73)</f>
        <v>1.5990184043021658</v>
      </c>
      <c r="AM76" s="54">
        <f>IF('4.1 Network size and usage'!AM76/'Historical population and GDP'!$M73=0,NA(),'4.1 Network size and usage'!AM76/'Historical population and GDP'!$M73)</f>
        <v>0.30176324365624019</v>
      </c>
      <c r="AN76" s="54" t="e">
        <f>IF('4.1 Network size and usage'!AN76/'Historical population and GDP'!$M73=0,NA(),'4.1 Network size and usage'!AN76/'Historical population and GDP'!$M73)</f>
        <v>#N/A</v>
      </c>
      <c r="AO76" s="54">
        <f>IF('4.1 Network size and usage'!AO76/'Historical population and GDP'!$M73=0,NA(),'4.1 Network size and usage'!AO76/'Historical population and GDP'!$M73)</f>
        <v>0.12265706684736657</v>
      </c>
      <c r="AP76" s="54">
        <f>IF('4.1 Network size and usage'!AP76/'Historical population and GDP'!$M73=0,NA(),'4.1 Network size and usage'!AP76/'Historical population and GDP'!$M73)</f>
        <v>9.8036122772165255E-3</v>
      </c>
      <c r="AQ76" s="54">
        <f>IF('4.1 Network size and usage'!AQ76/'Historical population and GDP'!$M73=0,NA(),'4.1 Network size and usage'!AQ76/'Historical population and GDP'!$M73)</f>
        <v>0.13246067912458309</v>
      </c>
      <c r="AR76" s="54">
        <f>IF('4.1 Network size and usage'!AR76/'Historical population and GDP'!$M73=0,NA(),'4.1 Network size and usage'!AR76/'Historical population and GDP'!$M73)</f>
        <v>1.7906141145600959E-2</v>
      </c>
      <c r="AS76" s="54" t="e">
        <f>IF('4.1 Network size and usage'!AS76/'Historical population and GDP'!$M73=0,NA(),'4.1 Network size and usage'!AS76/'Historical population and GDP'!$M73)</f>
        <v>#N/A</v>
      </c>
      <c r="AT76" s="54">
        <f>IF('4.1 Network size and usage'!AT76/'Historical population and GDP'!$M73=0,NA(),'4.1 Network size and usage'!AT76/'Historical population and GDP'!$M73)</f>
        <v>3.4782679175329866E-2</v>
      </c>
      <c r="AU76" s="54" t="e">
        <f>IF('4.1 Network size and usage'!AU76/'Historical population and GDP'!$M73=0,NA(),'4.1 Network size and usage'!AU76/'Historical population and GDP'!$M73)</f>
        <v>#N/A</v>
      </c>
      <c r="AV76" s="54" t="e">
        <f>IF('4.1 Network size and usage'!AV76/'Historical population and GDP'!$M73=0,NA(),'4.1 Network size and usage'!AV76/'Historical population and GDP'!$M73)</f>
        <v>#N/A</v>
      </c>
      <c r="AX76" s="3"/>
      <c r="AY76" s="3"/>
      <c r="AZ76" s="12"/>
    </row>
    <row r="77" spans="1:52">
      <c r="A77" s="4">
        <f t="shared" si="1"/>
        <v>1939</v>
      </c>
      <c r="B77" s="54">
        <f>IF('4.1 Network size and usage'!B77/'Historical population and GDP'!$M74=0,NA(),'4.1 Network size and usage'!B77/'Historical population and GDP'!$M74)</f>
        <v>0.31943921117827329</v>
      </c>
      <c r="C77" s="54">
        <f>IF('4.1 Network size and usage'!C77/'Historical population and GDP'!$M74=0,NA(),'4.1 Network size and usage'!C77/'Historical population and GDP'!$M74)</f>
        <v>2.5692608093496361</v>
      </c>
      <c r="D77" s="54">
        <f>IF('4.1 Network size and usage'!D77/'Historical population and GDP'!$M74=0,NA(),'4.1 Network size and usage'!D77/'Historical population and GDP'!$M74)</f>
        <v>0.67389562598977581</v>
      </c>
      <c r="E77" s="54">
        <f>IF('4.1 Network size and usage'!E77/'Historical population and GDP'!$M74=0,NA(),'4.1 Network size and usage'!E77/'Historical population and GDP'!$M74)</f>
        <v>7.6827525790383175</v>
      </c>
      <c r="F77" s="54">
        <f>IF('4.1 Network size and usage'!F77/'Historical population and GDP'!$M74=0,NA(),'4.1 Network size and usage'!F77/'Historical population and GDP'!$M74)</f>
        <v>0.82354525538958778</v>
      </c>
      <c r="G77" s="54">
        <f>IF('4.1 Network size and usage'!G77/'Historical population and GDP'!$M74=0,NA(),'4.1 Network size and usage'!G77/'Historical population and GDP'!$M74)</f>
        <v>0.26826281627306253</v>
      </c>
      <c r="H77" s="54" t="e">
        <f>IF('4.1 Network size and usage'!H77/'Historical population and GDP'!$M74=0,NA(),'4.1 Network size and usage'!H77/'Historical population and GDP'!$M74)</f>
        <v>#N/A</v>
      </c>
      <c r="I77" s="54">
        <f>IF('4.1 Network size and usage'!I77/'Historical population and GDP'!$M74=0,NA(),'4.1 Network size and usage'!I77/'Historical population and GDP'!$M74)</f>
        <v>12.909805834050562</v>
      </c>
      <c r="J77" s="54">
        <f>IF('4.1 Network size and usage'!J77/'Historical population and GDP'!$M74=0,NA(),'4.1 Network size and usage'!J77/'Historical population and GDP'!$M74)</f>
        <v>1.3835034229215911E-4</v>
      </c>
      <c r="K77" s="54">
        <f>IF('4.1 Network size and usage'!K77/'Historical population and GDP'!$M74=0,NA(),'4.1 Network size and usage'!K77/'Historical population and GDP'!$M74)</f>
        <v>1.7535048342087214E-2</v>
      </c>
      <c r="L77" s="54">
        <f>IF('4.1 Network size and usage'!L77/'Historical population and GDP'!$M74=0,NA(),'4.1 Network size and usage'!L77/'Historical population and GDP'!$M74)</f>
        <v>0.2239346798818648</v>
      </c>
      <c r="M77" s="54" t="e">
        <f>IF('4.1 Network size and usage'!M77/'Historical population and GDP'!$M74=0,NA(),'4.1 Network size and usage'!M77/'Historical population and GDP'!$M74)</f>
        <v>#N/A</v>
      </c>
      <c r="N77" s="54">
        <f>IF('4.1 Network size and usage'!N77/'Historical population and GDP'!$M74=0,NA(),'4.1 Network size and usage'!N77/'Historical population and GDP'!$M74)</f>
        <v>1.1734624487144041E-2</v>
      </c>
      <c r="O77" s="54" t="e">
        <f>IF('4.1 Network size and usage'!O77/'Historical population and GDP'!$M74=0,NA(),'4.1 Network size and usage'!O77/'Historical population and GDP'!$M74)</f>
        <v>#N/A</v>
      </c>
      <c r="P77" s="54">
        <f>IF('4.1 Network size and usage'!P77/'Historical population and GDP'!$M74=0,NA(),'4.1 Network size and usage'!P77/'Historical population and GDP'!$M74)</f>
        <v>1.7526472907647614</v>
      </c>
      <c r="Q77" s="54" t="e">
        <f>IF('4.1 Network size and usage'!Q77/'Historical population and GDP'!$M74=0,NA(),'4.1 Network size and usage'!Q77/'Historical population and GDP'!$M74)</f>
        <v>#N/A</v>
      </c>
      <c r="R77" s="54" t="e">
        <f>IF('4.1 Network size and usage'!R77/'Historical population and GDP'!$M74=0,NA(),'4.1 Network size and usage'!R77/'Historical population and GDP'!$M74)</f>
        <v>#N/A</v>
      </c>
      <c r="S77" s="54" t="e">
        <f>IF('4.1 Network size and usage'!S77/'Historical population and GDP'!$M74=0,NA(),'4.1 Network size and usage'!S77/'Historical population and GDP'!$M74)</f>
        <v>#N/A</v>
      </c>
      <c r="T77" s="54">
        <f>IF('4.1 Network size and usage'!T77/'Historical population and GDP'!$M74=0,NA(),'4.1 Network size and usage'!T77/'Historical population and GDP'!$M74)</f>
        <v>0.80924150361647684</v>
      </c>
      <c r="U77" s="54">
        <f>IF('4.1 Network size and usage'!U77/'Historical population and GDP'!$M74=0,NA(),'4.1 Network size and usage'!U77/'Historical population and GDP'!$M74)</f>
        <v>8.4985680565842916</v>
      </c>
      <c r="V77" s="54" t="e">
        <f>IF('4.1 Network size and usage'!V77/'Historical population and GDP'!$M74=0,NA(),'4.1 Network size and usage'!V77/'Historical population and GDP'!$M74)</f>
        <v>#N/A</v>
      </c>
      <c r="W77" s="54" t="e">
        <f>IF('4.1 Network size and usage'!W77/'Historical population and GDP'!$M74=0,NA(),'4.1 Network size and usage'!W77/'Historical population and GDP'!$M74)</f>
        <v>#N/A</v>
      </c>
      <c r="X77" s="54" t="e">
        <f>IF('4.1 Network size and usage'!X77/'Historical population and GDP'!$M74=0,NA(),'4.1 Network size and usage'!X77/'Historical population and GDP'!$M74)</f>
        <v>#N/A</v>
      </c>
      <c r="Y77" s="54" t="e">
        <f>IF('4.1 Network size and usage'!Y77/'Historical population and GDP'!$M74=0,NA(),'4.1 Network size and usage'!Y77/'Historical population and GDP'!$M74)</f>
        <v>#N/A</v>
      </c>
      <c r="Z77" s="54" t="e">
        <f>IF('4.1 Network size and usage'!Z77/'Historical population and GDP'!$M74=0,NA(),'4.1 Network size and usage'!Z77/'Historical population and GDP'!$M74)</f>
        <v>#N/A</v>
      </c>
      <c r="AA77" s="54" t="e">
        <f>IF('4.1 Network size and usage'!AA77/'Historical population and GDP'!$M74=0,NA(),'4.1 Network size and usage'!AA77/'Historical population and GDP'!$M74)</f>
        <v>#N/A</v>
      </c>
      <c r="AB77" s="54" t="e">
        <f>IF('4.1 Network size and usage'!AB77/'Historical population and GDP'!$M74=0,NA(),'4.1 Network size and usage'!AB77/'Historical population and GDP'!$M74)</f>
        <v>#N/A</v>
      </c>
      <c r="AC77" s="54" t="e">
        <f>IF('4.1 Network size and usage'!AC77/'Historical population and GDP'!$M74=0,NA(),'4.1 Network size and usage'!AC77/'Historical population and GDP'!$M74)</f>
        <v>#N/A</v>
      </c>
      <c r="AD77" s="54">
        <f>IF('4.1 Network size and usage'!AD77/'Historical population and GDP'!$M74=0,NA(),'4.1 Network size and usage'!AD77/'Historical population and GDP'!$M74)</f>
        <v>0.3867520932258085</v>
      </c>
      <c r="AE77" s="54" t="e">
        <f>IF('4.1 Network size and usage'!AE77/'Historical population and GDP'!$M74=0,NA(),'4.1 Network size and usage'!AE77/'Historical population and GDP'!$M74)</f>
        <v>#N/A</v>
      </c>
      <c r="AF77" s="54">
        <f>IF('4.1 Network size and usage'!AF77/'Historical population and GDP'!$M74=0,NA(),'4.1 Network size and usage'!AF77/'Historical population and GDP'!$M74)</f>
        <v>0.57834635512737431</v>
      </c>
      <c r="AG77" s="54" t="e">
        <f>IF('4.1 Network size and usage'!AG77/'Historical population and GDP'!$M74=0,NA(),'4.1 Network size and usage'!AG77/'Historical population and GDP'!$M74)</f>
        <v>#N/A</v>
      </c>
      <c r="AH77" s="54" t="e">
        <f>IF('4.1 Network size and usage'!AH77/'Historical population and GDP'!$M74=0,NA(),'4.1 Network size and usage'!AH77/'Historical population and GDP'!$M74)</f>
        <v>#N/A</v>
      </c>
      <c r="AI77" s="54" t="e">
        <f>IF('4.1 Network size and usage'!AI77/'Historical population and GDP'!$M74=0,NA(),'4.1 Network size and usage'!AI77/'Historical population and GDP'!$M74)</f>
        <v>#N/A</v>
      </c>
      <c r="AJ77" s="54" t="e">
        <f>IF('4.1 Network size and usage'!AJ77/'Historical population and GDP'!$M74=0,NA(),'4.1 Network size and usage'!AJ77/'Historical population and GDP'!$M74)</f>
        <v>#N/A</v>
      </c>
      <c r="AK77" s="54">
        <f>IF('4.1 Network size and usage'!AK77/'Historical population and GDP'!$M74=0,NA(),'4.1 Network size and usage'!AK77/'Historical population and GDP'!$M74)</f>
        <v>10.233649046312564</v>
      </c>
      <c r="AL77" s="54">
        <f>IF('4.1 Network size and usage'!AL77/'Historical population and GDP'!$M74=0,NA(),'4.1 Network size and usage'!AL77/'Historical population and GDP'!$M74)</f>
        <v>1.55937605501723</v>
      </c>
      <c r="AM77" s="54">
        <f>IF('4.1 Network size and usage'!AM77/'Historical population and GDP'!$M74=0,NA(),'4.1 Network size and usage'!AM77/'Historical population and GDP'!$M74)</f>
        <v>0.30332264438902162</v>
      </c>
      <c r="AN77" s="54" t="e">
        <f>IF('4.1 Network size and usage'!AN77/'Historical population and GDP'!$M74=0,NA(),'4.1 Network size and usage'!AN77/'Historical population and GDP'!$M74)</f>
        <v>#N/A</v>
      </c>
      <c r="AO77" s="54">
        <f>IF('4.1 Network size and usage'!AO77/'Historical population and GDP'!$M74=0,NA(),'4.1 Network size and usage'!AO77/'Historical population and GDP'!$M74)</f>
        <v>0.11231532333354373</v>
      </c>
      <c r="AP77" s="54">
        <f>IF('4.1 Network size and usage'!AP77/'Historical population and GDP'!$M74=0,NA(),'4.1 Network size and usage'!AP77/'Historical population and GDP'!$M74)</f>
        <v>9.6006752681528605E-3</v>
      </c>
      <c r="AQ77" s="54">
        <f>IF('4.1 Network size and usage'!AQ77/'Historical population and GDP'!$M74=0,NA(),'4.1 Network size and usage'!AQ77/'Historical population and GDP'!$M74)</f>
        <v>0.12191599860169659</v>
      </c>
      <c r="AR77" s="54">
        <f>IF('4.1 Network size and usage'!AR77/'Historical population and GDP'!$M74=0,NA(),'4.1 Network size and usage'!AR77/'Historical population and GDP'!$M74)</f>
        <v>0.1299654730623313</v>
      </c>
      <c r="AS77" s="54" t="e">
        <f>IF('4.1 Network size and usage'!AS77/'Historical population and GDP'!$M74=0,NA(),'4.1 Network size and usage'!AS77/'Historical population and GDP'!$M74)</f>
        <v>#N/A</v>
      </c>
      <c r="AT77" s="54">
        <f>IF('4.1 Network size and usage'!AT77/'Historical population and GDP'!$M74=0,NA(),'4.1 Network size and usage'!AT77/'Historical population and GDP'!$M74)</f>
        <v>3.7522289803479519E-2</v>
      </c>
      <c r="AU77" s="54" t="e">
        <f>IF('4.1 Network size and usage'!AU77/'Historical population and GDP'!$M74=0,NA(),'4.1 Network size and usage'!AU77/'Historical population and GDP'!$M74)</f>
        <v>#N/A</v>
      </c>
      <c r="AV77" s="54" t="e">
        <f>IF('4.1 Network size and usage'!AV77/'Historical population and GDP'!$M74=0,NA(),'4.1 Network size and usage'!AV77/'Historical population and GDP'!$M74)</f>
        <v>#N/A</v>
      </c>
      <c r="AX77" s="3"/>
      <c r="AY77" s="3"/>
      <c r="AZ77" s="12"/>
    </row>
    <row r="78" spans="1:52">
      <c r="A78" s="4">
        <f t="shared" si="1"/>
        <v>1940</v>
      </c>
      <c r="B78" s="54">
        <f>IF('4.1 Network size and usage'!B78/'Historical population and GDP'!$M75=0,NA(),'4.1 Network size and usage'!B78/'Historical population and GDP'!$M75)</f>
        <v>0.34271788354724542</v>
      </c>
      <c r="C78" s="54">
        <f>IF('4.1 Network size and usage'!C78/'Historical population and GDP'!$M75=0,NA(),'4.1 Network size and usage'!C78/'Historical population and GDP'!$M75)</f>
        <v>2.4518595227246243</v>
      </c>
      <c r="D78" s="54">
        <f>IF('4.1 Network size and usage'!D78/'Historical population and GDP'!$M75=0,NA(),'4.1 Network size and usage'!D78/'Historical population and GDP'!$M75)</f>
        <v>0.6092780185101615</v>
      </c>
      <c r="E78" s="54">
        <f>IF('4.1 Network size and usage'!E78/'Historical population and GDP'!$M75=0,NA(),'4.1 Network size and usage'!E78/'Historical population and GDP'!$M75)</f>
        <v>7.5299368033933964</v>
      </c>
      <c r="F78" s="54">
        <f>IF('4.1 Network size and usage'!F78/'Historical population and GDP'!$M75=0,NA(),'4.1 Network size and usage'!F78/'Historical population and GDP'!$M75)</f>
        <v>0.79219447169807622</v>
      </c>
      <c r="G78" s="54">
        <f>IF('4.1 Network size and usage'!G78/'Historical population and GDP'!$M75=0,NA(),'4.1 Network size and usage'!G78/'Historical population and GDP'!$M75)</f>
        <v>0.25564381696966654</v>
      </c>
      <c r="H78" s="54" t="e">
        <f>IF('4.1 Network size and usage'!H78/'Historical population and GDP'!$M75=0,NA(),'4.1 Network size and usage'!H78/'Historical population and GDP'!$M75)</f>
        <v>#N/A</v>
      </c>
      <c r="I78" s="54">
        <f>IF('4.1 Network size and usage'!I78/'Historical population and GDP'!$M75=0,NA(),'4.1 Network size and usage'!I78/'Historical population and GDP'!$M75)</f>
        <v>12.650874408761243</v>
      </c>
      <c r="J78" s="54">
        <f>IF('4.1 Network size and usage'!J78/'Historical population and GDP'!$M75=0,NA(),'4.1 Network size and usage'!J78/'Historical population and GDP'!$M75)</f>
        <v>1.0757342990386727E-4</v>
      </c>
      <c r="K78" s="54">
        <f>IF('4.1 Network size and usage'!K78/'Historical population and GDP'!$M75=0,NA(),'4.1 Network size and usage'!K78/'Historical population and GDP'!$M75)</f>
        <v>1.3421847558906784E-2</v>
      </c>
      <c r="L78" s="54">
        <f>IF('4.1 Network size and usage'!L78/'Historical population and GDP'!$M75=0,NA(),'4.1 Network size and usage'!L78/'Historical population and GDP'!$M75)</f>
        <v>0.21736456973342599</v>
      </c>
      <c r="M78" s="54" t="e">
        <f>IF('4.1 Network size and usage'!M78/'Historical population and GDP'!$M75=0,NA(),'4.1 Network size and usage'!M78/'Historical population and GDP'!$M75)</f>
        <v>#N/A</v>
      </c>
      <c r="N78" s="54">
        <f>IF('4.1 Network size and usage'!N78/'Historical population and GDP'!$M75=0,NA(),'4.1 Network size and usage'!N78/'Historical population and GDP'!$M75)</f>
        <v>1.1928698116006614E-2</v>
      </c>
      <c r="O78" s="54" t="e">
        <f>IF('4.1 Network size and usage'!O78/'Historical population and GDP'!$M75=0,NA(),'4.1 Network size and usage'!O78/'Historical population and GDP'!$M75)</f>
        <v>#N/A</v>
      </c>
      <c r="P78" s="54">
        <f>IF('4.1 Network size and usage'!P78/'Historical population and GDP'!$M75=0,NA(),'4.1 Network size and usage'!P78/'Historical population and GDP'!$M75)</f>
        <v>1.7538054855327159</v>
      </c>
      <c r="Q78" s="54" t="e">
        <f>IF('4.1 Network size and usage'!Q78/'Historical population and GDP'!$M75=0,NA(),'4.1 Network size and usage'!Q78/'Historical population and GDP'!$M75)</f>
        <v>#N/A</v>
      </c>
      <c r="R78" s="54" t="e">
        <f>IF('4.1 Network size and usage'!R78/'Historical population and GDP'!$M75=0,NA(),'4.1 Network size and usage'!R78/'Historical population and GDP'!$M75)</f>
        <v>#N/A</v>
      </c>
      <c r="S78" s="54" t="e">
        <f>IF('4.1 Network size and usage'!S78/'Historical population and GDP'!$M75=0,NA(),'4.1 Network size and usage'!S78/'Historical population and GDP'!$M75)</f>
        <v>#N/A</v>
      </c>
      <c r="T78" s="54" t="e">
        <f>IF('4.1 Network size and usage'!T78/'Historical population and GDP'!$M75=0,NA(),'4.1 Network size and usage'!T78/'Historical population and GDP'!$M75)</f>
        <v>#N/A</v>
      </c>
      <c r="U78" s="54">
        <f>IF('4.1 Network size and usage'!U78/'Historical population and GDP'!$M75=0,NA(),'4.1 Network size and usage'!U78/'Historical population and GDP'!$M75)</f>
        <v>8.5369078711376787</v>
      </c>
      <c r="V78" s="54" t="e">
        <f>IF('4.1 Network size and usage'!V78/'Historical population and GDP'!$M75=0,NA(),'4.1 Network size and usage'!V78/'Historical population and GDP'!$M75)</f>
        <v>#N/A</v>
      </c>
      <c r="W78" s="54" t="e">
        <f>IF('4.1 Network size and usage'!W78/'Historical population and GDP'!$M75=0,NA(),'4.1 Network size and usage'!W78/'Historical population and GDP'!$M75)</f>
        <v>#N/A</v>
      </c>
      <c r="X78" s="54" t="e">
        <f>IF('4.1 Network size and usage'!X78/'Historical population and GDP'!$M75=0,NA(),'4.1 Network size and usage'!X78/'Historical population and GDP'!$M75)</f>
        <v>#N/A</v>
      </c>
      <c r="Y78" s="54" t="e">
        <f>IF('4.1 Network size and usage'!Y78/'Historical population and GDP'!$M75=0,NA(),'4.1 Network size and usage'!Y78/'Historical population and GDP'!$M75)</f>
        <v>#N/A</v>
      </c>
      <c r="Z78" s="54" t="e">
        <f>IF('4.1 Network size and usage'!Z78/'Historical population and GDP'!$M75=0,NA(),'4.1 Network size and usage'!Z78/'Historical population and GDP'!$M75)</f>
        <v>#N/A</v>
      </c>
      <c r="AA78" s="54" t="e">
        <f>IF('4.1 Network size and usage'!AA78/'Historical population and GDP'!$M75=0,NA(),'4.1 Network size and usage'!AA78/'Historical population and GDP'!$M75)</f>
        <v>#N/A</v>
      </c>
      <c r="AB78" s="54" t="e">
        <f>IF('4.1 Network size and usage'!AB78/'Historical population and GDP'!$M75=0,NA(),'4.1 Network size and usage'!AB78/'Historical population and GDP'!$M75)</f>
        <v>#N/A</v>
      </c>
      <c r="AC78" s="54" t="e">
        <f>IF('4.1 Network size and usage'!AC78/'Historical population and GDP'!$M75=0,NA(),'4.1 Network size and usage'!AC78/'Historical population and GDP'!$M75)</f>
        <v>#N/A</v>
      </c>
      <c r="AD78" s="54">
        <f>IF('4.1 Network size and usage'!AD78/'Historical population and GDP'!$M75=0,NA(),'4.1 Network size and usage'!AD78/'Historical population and GDP'!$M75)</f>
        <v>0.38802134586435677</v>
      </c>
      <c r="AE78" s="54" t="e">
        <f>IF('4.1 Network size and usage'!AE78/'Historical population and GDP'!$M75=0,NA(),'4.1 Network size and usage'!AE78/'Historical population and GDP'!$M75)</f>
        <v>#N/A</v>
      </c>
      <c r="AF78" s="54">
        <f>IF('4.1 Network size and usage'!AF78/'Historical population and GDP'!$M75=0,NA(),'4.1 Network size and usage'!AF78/'Historical population and GDP'!$M75)</f>
        <v>0.57284843524363094</v>
      </c>
      <c r="AG78" s="54" t="e">
        <f>IF('4.1 Network size and usage'!AG78/'Historical population and GDP'!$M75=0,NA(),'4.1 Network size and usage'!AG78/'Historical population and GDP'!$M75)</f>
        <v>#N/A</v>
      </c>
      <c r="AH78" s="54" t="e">
        <f>IF('4.1 Network size and usage'!AH78/'Historical population and GDP'!$M75=0,NA(),'4.1 Network size and usage'!AH78/'Historical population and GDP'!$M75)</f>
        <v>#N/A</v>
      </c>
      <c r="AI78" s="54" t="e">
        <f>IF('4.1 Network size and usage'!AI78/'Historical population and GDP'!$M75=0,NA(),'4.1 Network size and usage'!AI78/'Historical population and GDP'!$M75)</f>
        <v>#N/A</v>
      </c>
      <c r="AJ78" s="54" t="e">
        <f>IF('4.1 Network size and usage'!AJ78/'Historical population and GDP'!$M75=0,NA(),'4.1 Network size and usage'!AJ78/'Historical population and GDP'!$M75)</f>
        <v>#N/A</v>
      </c>
      <c r="AK78" s="54">
        <f>IF('4.1 Network size and usage'!AK78/'Historical population and GDP'!$M75=0,NA(),'4.1 Network size and usage'!AK78/'Historical population and GDP'!$M75)</f>
        <v>9.6999360164427859</v>
      </c>
      <c r="AL78" s="54">
        <f>IF('4.1 Network size and usage'!AL78/'Historical population and GDP'!$M75=0,NA(),'4.1 Network size and usage'!AL78/'Historical population and GDP'!$M75)</f>
        <v>1.4414441187007458</v>
      </c>
      <c r="AM78" s="54">
        <f>IF('4.1 Network size and usage'!AM78/'Historical population and GDP'!$M75=0,NA(),'4.1 Network size and usage'!AM78/'Historical population and GDP'!$M75)</f>
        <v>0.26510874169641957</v>
      </c>
      <c r="AN78" s="54" t="e">
        <f>IF('4.1 Network size and usage'!AN78/'Historical population and GDP'!$M75=0,NA(),'4.1 Network size and usage'!AN78/'Historical population and GDP'!$M75)</f>
        <v>#N/A</v>
      </c>
      <c r="AO78" s="54">
        <f>IF('4.1 Network size and usage'!AO78/'Historical population and GDP'!$M75=0,NA(),'4.1 Network size and usage'!AO78/'Historical population and GDP'!$M75)</f>
        <v>0.10582038141654498</v>
      </c>
      <c r="AP78" s="54">
        <f>IF('4.1 Network size and usage'!AP78/'Historical population and GDP'!$M75=0,NA(),'4.1 Network size and usage'!AP78/'Historical population and GDP'!$M75)</f>
        <v>9.3230305916684967E-3</v>
      </c>
      <c r="AQ78" s="54">
        <f>IF('4.1 Network size and usage'!AQ78/'Historical population and GDP'!$M75=0,NA(),'4.1 Network size and usage'!AQ78/'Historical population and GDP'!$M75)</f>
        <v>0.11514341200821347</v>
      </c>
      <c r="AR78" s="54">
        <f>IF('4.1 Network size and usage'!AR78/'Historical population and GDP'!$M75=0,NA(),'4.1 Network size and usage'!AR78/'Historical population and GDP'!$M75)</f>
        <v>0.25897307199079156</v>
      </c>
      <c r="AS78" s="54" t="e">
        <f>IF('4.1 Network size and usage'!AS78/'Historical population and GDP'!$M75=0,NA(),'4.1 Network size and usage'!AS78/'Historical population and GDP'!$M75)</f>
        <v>#N/A</v>
      </c>
      <c r="AT78" s="54">
        <f>IF('4.1 Network size and usage'!AT78/'Historical population and GDP'!$M75=0,NA(),'4.1 Network size and usage'!AT78/'Historical population and GDP'!$M75)</f>
        <v>3.4383655558162016E-2</v>
      </c>
      <c r="AU78" s="54" t="e">
        <f>IF('4.1 Network size and usage'!AU78/'Historical population and GDP'!$M75=0,NA(),'4.1 Network size and usage'!AU78/'Historical population and GDP'!$M75)</f>
        <v>#N/A</v>
      </c>
      <c r="AV78" s="54" t="e">
        <f>IF('4.1 Network size and usage'!AV78/'Historical population and GDP'!$M75=0,NA(),'4.1 Network size and usage'!AV78/'Historical population and GDP'!$M75)</f>
        <v>#N/A</v>
      </c>
      <c r="AX78" s="3"/>
      <c r="AY78" s="3"/>
      <c r="AZ78" s="12"/>
    </row>
    <row r="79" spans="1:52">
      <c r="A79" s="4">
        <f t="shared" si="1"/>
        <v>1941</v>
      </c>
      <c r="B79" s="54">
        <f>IF('4.1 Network size and usage'!B79/'Historical population and GDP'!$M76=0,NA(),'4.1 Network size and usage'!B79/'Historical population and GDP'!$M76)</f>
        <v>0.35203526207802127</v>
      </c>
      <c r="C79" s="54">
        <f>IF('4.1 Network size and usage'!C79/'Historical population and GDP'!$M76=0,NA(),'4.1 Network size and usage'!C79/'Historical population and GDP'!$M76)</f>
        <v>2.3905873665988073</v>
      </c>
      <c r="D79" s="54">
        <f>IF('4.1 Network size and usage'!D79/'Historical population and GDP'!$M76=0,NA(),'4.1 Network size and usage'!D79/'Historical population and GDP'!$M76)</f>
        <v>0.56424763167736347</v>
      </c>
      <c r="E79" s="54">
        <f>IF('4.1 Network size and usage'!E79/'Historical population and GDP'!$M76=0,NA(),'4.1 Network size and usage'!E79/'Historical population and GDP'!$M76)</f>
        <v>7.3970461639031306</v>
      </c>
      <c r="F79" s="54">
        <f>IF('4.1 Network size and usage'!F79/'Historical population and GDP'!$M76=0,NA(),'4.1 Network size and usage'!F79/'Historical population and GDP'!$M76)</f>
        <v>0.7670125085416597</v>
      </c>
      <c r="G79" s="54">
        <f>IF('4.1 Network size and usage'!G79/'Historical population and GDP'!$M76=0,NA(),'4.1 Network size and usage'!G79/'Historical population and GDP'!$M76)</f>
        <v>0.24718358041202021</v>
      </c>
      <c r="H79" s="54" t="e">
        <f>IF('4.1 Network size and usage'!H79/'Historical population and GDP'!$M76=0,NA(),'4.1 Network size and usage'!H79/'Historical population and GDP'!$M76)</f>
        <v>#N/A</v>
      </c>
      <c r="I79" s="54">
        <f>IF('4.1 Network size and usage'!I79/'Historical population and GDP'!$M76=0,NA(),'4.1 Network size and usage'!I79/'Historical population and GDP'!$M76)</f>
        <v>12.052134019861155</v>
      </c>
      <c r="J79" s="54">
        <f>IF('4.1 Network size and usage'!J79/'Historical population and GDP'!$M76=0,NA(),'4.1 Network size and usage'!J79/'Historical population and GDP'!$M76)</f>
        <v>9.2386849813843352E-5</v>
      </c>
      <c r="K79" s="54">
        <f>IF('4.1 Network size and usage'!K79/'Historical population and GDP'!$M76=0,NA(),'4.1 Network size and usage'!K79/'Historical population and GDP'!$M76)</f>
        <v>1.1725370161304573E-2</v>
      </c>
      <c r="L79" s="54">
        <f>IF('4.1 Network size and usage'!L79/'Historical population and GDP'!$M76=0,NA(),'4.1 Network size and usage'!L79/'Historical population and GDP'!$M76)</f>
        <v>0.21001311719216753</v>
      </c>
      <c r="M79" s="54" t="e">
        <f>IF('4.1 Network size and usage'!M79/'Historical population and GDP'!$M76=0,NA(),'4.1 Network size and usage'!M79/'Historical population and GDP'!$M76)</f>
        <v>#N/A</v>
      </c>
      <c r="N79" s="54">
        <f>IF('4.1 Network size and usage'!N79/'Historical population and GDP'!$M76=0,NA(),'4.1 Network size and usage'!N79/'Historical population and GDP'!$M76)</f>
        <v>1.3014997467525182E-2</v>
      </c>
      <c r="O79" s="54" t="e">
        <f>IF('4.1 Network size and usage'!O79/'Historical population and GDP'!$M76=0,NA(),'4.1 Network size and usage'!O79/'Historical population and GDP'!$M76)</f>
        <v>#N/A</v>
      </c>
      <c r="P79" s="54">
        <f>IF('4.1 Network size and usage'!P79/'Historical population and GDP'!$M76=0,NA(),'4.1 Network size and usage'!P79/'Historical population and GDP'!$M76)</f>
        <v>1.7454185601080354</v>
      </c>
      <c r="Q79" s="54" t="e">
        <f>IF('4.1 Network size and usage'!Q79/'Historical population and GDP'!$M76=0,NA(),'4.1 Network size and usage'!Q79/'Historical population and GDP'!$M76)</f>
        <v>#N/A</v>
      </c>
      <c r="R79" s="54" t="e">
        <f>IF('4.1 Network size and usage'!R79/'Historical population and GDP'!$M76=0,NA(),'4.1 Network size and usage'!R79/'Historical population and GDP'!$M76)</f>
        <v>#N/A</v>
      </c>
      <c r="S79" s="54" t="e">
        <f>IF('4.1 Network size and usage'!S79/'Historical population and GDP'!$M76=0,NA(),'4.1 Network size and usage'!S79/'Historical population and GDP'!$M76)</f>
        <v>#N/A</v>
      </c>
      <c r="T79" s="54" t="e">
        <f>IF('4.1 Network size and usage'!T79/'Historical population and GDP'!$M76=0,NA(),'4.1 Network size and usage'!T79/'Historical population and GDP'!$M76)</f>
        <v>#N/A</v>
      </c>
      <c r="U79" s="54">
        <f>IF('4.1 Network size and usage'!U79/'Historical population and GDP'!$M76=0,NA(),'4.1 Network size and usage'!U79/'Historical population and GDP'!$M76)</f>
        <v>8.6476401097002729</v>
      </c>
      <c r="V79" s="54" t="e">
        <f>IF('4.1 Network size and usage'!V79/'Historical population and GDP'!$M76=0,NA(),'4.1 Network size and usage'!V79/'Historical population and GDP'!$M76)</f>
        <v>#N/A</v>
      </c>
      <c r="W79" s="54" t="e">
        <f>IF('4.1 Network size and usage'!W79/'Historical population and GDP'!$M76=0,NA(),'4.1 Network size and usage'!W79/'Historical population and GDP'!$M76)</f>
        <v>#N/A</v>
      </c>
      <c r="X79" s="54" t="e">
        <f>IF('4.1 Network size and usage'!X79/'Historical population and GDP'!$M76=0,NA(),'4.1 Network size and usage'!X79/'Historical population and GDP'!$M76)</f>
        <v>#N/A</v>
      </c>
      <c r="Y79" s="54" t="e">
        <f>IF('4.1 Network size and usage'!Y79/'Historical population and GDP'!$M76=0,NA(),'4.1 Network size and usage'!Y79/'Historical population and GDP'!$M76)</f>
        <v>#N/A</v>
      </c>
      <c r="Z79" s="54" t="e">
        <f>IF('4.1 Network size and usage'!Z79/'Historical population and GDP'!$M76=0,NA(),'4.1 Network size and usage'!Z79/'Historical population and GDP'!$M76)</f>
        <v>#N/A</v>
      </c>
      <c r="AA79" s="54" t="e">
        <f>IF('4.1 Network size and usage'!AA79/'Historical population and GDP'!$M76=0,NA(),'4.1 Network size and usage'!AA79/'Historical population and GDP'!$M76)</f>
        <v>#N/A</v>
      </c>
      <c r="AB79" s="54" t="e">
        <f>IF('4.1 Network size and usage'!AB79/'Historical population and GDP'!$M76=0,NA(),'4.1 Network size and usage'!AB79/'Historical population and GDP'!$M76)</f>
        <v>#N/A</v>
      </c>
      <c r="AC79" s="54" t="e">
        <f>IF('4.1 Network size and usage'!AC79/'Historical population and GDP'!$M76=0,NA(),'4.1 Network size and usage'!AC79/'Historical population and GDP'!$M76)</f>
        <v>#N/A</v>
      </c>
      <c r="AD79" s="54">
        <f>IF('4.1 Network size and usage'!AD79/'Historical population and GDP'!$M76=0,NA(),'4.1 Network size and usage'!AD79/'Historical population and GDP'!$M76)</f>
        <v>0.42909842286454658</v>
      </c>
      <c r="AE79" s="54" t="e">
        <f>IF('4.1 Network size and usage'!AE79/'Historical population and GDP'!$M76=0,NA(),'4.1 Network size and usage'!AE79/'Historical population and GDP'!$M76)</f>
        <v>#N/A</v>
      </c>
      <c r="AF79" s="54">
        <f>IF('4.1 Network size and usage'!AF79/'Historical population and GDP'!$M76=0,NA(),'4.1 Network size and usage'!AF79/'Historical population and GDP'!$M76)</f>
        <v>0.5835384401366881</v>
      </c>
      <c r="AG79" s="54" t="e">
        <f>IF('4.1 Network size and usage'!AG79/'Historical population and GDP'!$M76=0,NA(),'4.1 Network size and usage'!AG79/'Historical population and GDP'!$M76)</f>
        <v>#N/A</v>
      </c>
      <c r="AH79" s="54" t="e">
        <f>IF('4.1 Network size and usage'!AH79/'Historical population and GDP'!$M76=0,NA(),'4.1 Network size and usage'!AH79/'Historical population and GDP'!$M76)</f>
        <v>#N/A</v>
      </c>
      <c r="AI79" s="54" t="e">
        <f>IF('4.1 Network size and usage'!AI79/'Historical population and GDP'!$M76=0,NA(),'4.1 Network size and usage'!AI79/'Historical population and GDP'!$M76)</f>
        <v>#N/A</v>
      </c>
      <c r="AJ79" s="54" t="e">
        <f>IF('4.1 Network size and usage'!AJ79/'Historical population and GDP'!$M76=0,NA(),'4.1 Network size and usage'!AJ79/'Historical population and GDP'!$M76)</f>
        <v>#N/A</v>
      </c>
      <c r="AK79" s="54">
        <f>IF('4.1 Network size and usage'!AK79/'Historical population and GDP'!$M76=0,NA(),'4.1 Network size and usage'!AK79/'Historical population and GDP'!$M76)</f>
        <v>9.3873508205431104</v>
      </c>
      <c r="AL79" s="54">
        <f>IF('4.1 Network size and usage'!AL79/'Historical population and GDP'!$M76=0,NA(),'4.1 Network size and usage'!AL79/'Historical population and GDP'!$M76)</f>
        <v>1.3363372880364883</v>
      </c>
      <c r="AM79" s="54">
        <f>IF('4.1 Network size and usage'!AM79/'Historical population and GDP'!$M76=0,NA(),'4.1 Network size and usage'!AM79/'Historical population and GDP'!$M76)</f>
        <v>0.24894406572755207</v>
      </c>
      <c r="AN79" s="54" t="e">
        <f>IF('4.1 Network size and usage'!AN79/'Historical population and GDP'!$M76=0,NA(),'4.1 Network size and usage'!AN79/'Historical population and GDP'!$M76)</f>
        <v>#N/A</v>
      </c>
      <c r="AO79" s="54">
        <f>IF('4.1 Network size and usage'!AO79/'Historical population and GDP'!$M76=0,NA(),'4.1 Network size and usage'!AO79/'Historical population and GDP'!$M76)</f>
        <v>0.10093263342162385</v>
      </c>
      <c r="AP79" s="54">
        <f>IF('4.1 Network size and usage'!AP79/'Historical population and GDP'!$M76=0,NA(),'4.1 Network size and usage'!AP79/'Historical population and GDP'!$M76)</f>
        <v>9.1616959398727986E-3</v>
      </c>
      <c r="AQ79" s="54">
        <f>IF('4.1 Network size and usage'!AQ79/'Historical population and GDP'!$M76=0,NA(),'4.1 Network size and usage'!AQ79/'Historical population and GDP'!$M76)</f>
        <v>0.11009432936149666</v>
      </c>
      <c r="AR79" s="54">
        <f>IF('4.1 Network size and usage'!AR79/'Historical population and GDP'!$M76=0,NA(),'4.1 Network size and usage'!AR79/'Historical population and GDP'!$M76)</f>
        <v>0.40034301585998783</v>
      </c>
      <c r="AS79" s="54" t="e">
        <f>IF('4.1 Network size and usage'!AS79/'Historical population and GDP'!$M76=0,NA(),'4.1 Network size and usage'!AS79/'Historical population and GDP'!$M76)</f>
        <v>#N/A</v>
      </c>
      <c r="AT79" s="54">
        <f>IF('4.1 Network size and usage'!AT79/'Historical population and GDP'!$M76=0,NA(),'4.1 Network size and usage'!AT79/'Historical population and GDP'!$M76)</f>
        <v>3.8032586506698843E-2</v>
      </c>
      <c r="AU79" s="54" t="e">
        <f>IF('4.1 Network size and usage'!AU79/'Historical population and GDP'!$M76=0,NA(),'4.1 Network size and usage'!AU79/'Historical population and GDP'!$M76)</f>
        <v>#N/A</v>
      </c>
      <c r="AV79" s="54" t="e">
        <f>IF('4.1 Network size and usage'!AV79/'Historical population and GDP'!$M76=0,NA(),'4.1 Network size and usage'!AV79/'Historical population and GDP'!$M76)</f>
        <v>#N/A</v>
      </c>
      <c r="AX79" s="3"/>
      <c r="AY79" s="3"/>
      <c r="AZ79" s="12"/>
    </row>
    <row r="80" spans="1:52">
      <c r="A80" s="4">
        <f t="shared" si="1"/>
        <v>1942</v>
      </c>
      <c r="B80" s="54">
        <f>IF('4.1 Network size and usage'!B80/'Historical population and GDP'!$M77=0,NA(),'4.1 Network size and usage'!B80/'Historical population and GDP'!$M77)</f>
        <v>0.34143435370819236</v>
      </c>
      <c r="C80" s="54">
        <f>IF('4.1 Network size and usage'!C80/'Historical population and GDP'!$M77=0,NA(),'4.1 Network size and usage'!C80/'Historical population and GDP'!$M77)</f>
        <v>2.2678112795146452</v>
      </c>
      <c r="D80" s="54">
        <f>IF('4.1 Network size and usage'!D80/'Historical population and GDP'!$M77=0,NA(),'4.1 Network size and usage'!D80/'Historical population and GDP'!$M77)</f>
        <v>0.52826999017033038</v>
      </c>
      <c r="E80" s="54">
        <f>IF('4.1 Network size and usage'!E80/'Historical population and GDP'!$M77=0,NA(),'4.1 Network size and usage'!E80/'Historical population and GDP'!$M77)</f>
        <v>7.0872710875930389</v>
      </c>
      <c r="F80" s="54">
        <f>IF('4.1 Network size and usage'!F80/'Historical population and GDP'!$M77=0,NA(),'4.1 Network size and usage'!F80/'Historical population and GDP'!$M77)</f>
        <v>0.7298391363290333</v>
      </c>
      <c r="G80" s="54">
        <f>IF('4.1 Network size and usage'!G80/'Historical population and GDP'!$M77=0,NA(),'4.1 Network size and usage'!G80/'Historical population and GDP'!$M77)</f>
        <v>0.235146814757174</v>
      </c>
      <c r="H80" s="54" t="e">
        <f>IF('4.1 Network size and usage'!H80/'Historical population and GDP'!$M77=0,NA(),'4.1 Network size and usage'!H80/'Historical population and GDP'!$M77)</f>
        <v>#N/A</v>
      </c>
      <c r="I80" s="54">
        <f>IF('4.1 Network size and usage'!I80/'Historical population and GDP'!$M77=0,NA(),'4.1 Network size and usage'!I80/'Historical population and GDP'!$M77)</f>
        <v>11.198141177480547</v>
      </c>
      <c r="J80" s="54">
        <f>IF('4.1 Network size and usage'!J80/'Historical population and GDP'!$M77=0,NA(),'4.1 Network size and usage'!J80/'Historical population and GDP'!$M77)</f>
        <v>5.859200793990993E-5</v>
      </c>
      <c r="K80" s="54">
        <f>IF('4.1 Network size and usage'!K80/'Historical population and GDP'!$M77=0,NA(),'4.1 Network size and usage'!K80/'Historical population and GDP'!$M77)</f>
        <v>7.6748901167182073E-3</v>
      </c>
      <c r="L80" s="54">
        <f>IF('4.1 Network size and usage'!L80/'Historical population and GDP'!$M77=0,NA(),'4.1 Network size and usage'!L80/'Historical population and GDP'!$M77)</f>
        <v>0.19978639148541849</v>
      </c>
      <c r="M80" s="54" t="e">
        <f>IF('4.1 Network size and usage'!M80/'Historical population and GDP'!$M77=0,NA(),'4.1 Network size and usage'!M80/'Historical population and GDP'!$M77)</f>
        <v>#N/A</v>
      </c>
      <c r="N80" s="54">
        <f>IF('4.1 Network size and usage'!N80/'Historical population and GDP'!$M77=0,NA(),'4.1 Network size and usage'!N80/'Historical population and GDP'!$M77)</f>
        <v>1.2480097691200814E-2</v>
      </c>
      <c r="O80" s="54" t="e">
        <f>IF('4.1 Network size and usage'!O80/'Historical population and GDP'!$M77=0,NA(),'4.1 Network size and usage'!O80/'Historical population and GDP'!$M77)</f>
        <v>#N/A</v>
      </c>
      <c r="P80" s="54">
        <f>IF('4.1 Network size and usage'!P80/'Historical population and GDP'!$M77=0,NA(),'4.1 Network size and usage'!P80/'Historical population and GDP'!$M77)</f>
        <v>1.7109232518503323</v>
      </c>
      <c r="Q80" s="54" t="e">
        <f>IF('4.1 Network size and usage'!Q80/'Historical population and GDP'!$M77=0,NA(),'4.1 Network size and usage'!Q80/'Historical population and GDP'!$M77)</f>
        <v>#N/A</v>
      </c>
      <c r="R80" s="54" t="e">
        <f>IF('4.1 Network size and usage'!R80/'Historical population and GDP'!$M77=0,NA(),'4.1 Network size and usage'!R80/'Historical population and GDP'!$M77)</f>
        <v>#N/A</v>
      </c>
      <c r="S80" s="54" t="e">
        <f>IF('4.1 Network size and usage'!S80/'Historical population and GDP'!$M77=0,NA(),'4.1 Network size and usage'!S80/'Historical population and GDP'!$M77)</f>
        <v>#N/A</v>
      </c>
      <c r="T80" s="54" t="e">
        <f>IF('4.1 Network size and usage'!T80/'Historical population and GDP'!$M77=0,NA(),'4.1 Network size and usage'!T80/'Historical population and GDP'!$M77)</f>
        <v>#N/A</v>
      </c>
      <c r="U80" s="54">
        <f>IF('4.1 Network size and usage'!U80/'Historical population and GDP'!$M77=0,NA(),'4.1 Network size and usage'!U80/'Historical population and GDP'!$M77)</f>
        <v>8.4826579495004601</v>
      </c>
      <c r="V80" s="54" t="e">
        <f>IF('4.1 Network size and usage'!V80/'Historical population and GDP'!$M77=0,NA(),'4.1 Network size and usage'!V80/'Historical population and GDP'!$M77)</f>
        <v>#N/A</v>
      </c>
      <c r="W80" s="54" t="e">
        <f>IF('4.1 Network size and usage'!W80/'Historical population and GDP'!$M77=0,NA(),'4.1 Network size and usage'!W80/'Historical population and GDP'!$M77)</f>
        <v>#N/A</v>
      </c>
      <c r="X80" s="54" t="e">
        <f>IF('4.1 Network size and usage'!X80/'Historical population and GDP'!$M77=0,NA(),'4.1 Network size and usage'!X80/'Historical population and GDP'!$M77)</f>
        <v>#N/A</v>
      </c>
      <c r="Y80" s="54" t="e">
        <f>IF('4.1 Network size and usage'!Y80/'Historical population and GDP'!$M77=0,NA(),'4.1 Network size and usage'!Y80/'Historical population and GDP'!$M77)</f>
        <v>#N/A</v>
      </c>
      <c r="Z80" s="54" t="e">
        <f>IF('4.1 Network size and usage'!Z80/'Historical population and GDP'!$M77=0,NA(),'4.1 Network size and usage'!Z80/'Historical population and GDP'!$M77)</f>
        <v>#N/A</v>
      </c>
      <c r="AA80" s="54" t="e">
        <f>IF('4.1 Network size and usage'!AA80/'Historical population and GDP'!$M77=0,NA(),'4.1 Network size and usage'!AA80/'Historical population and GDP'!$M77)</f>
        <v>#N/A</v>
      </c>
      <c r="AB80" s="54" t="e">
        <f>IF('4.1 Network size and usage'!AB80/'Historical population and GDP'!$M77=0,NA(),'4.1 Network size and usage'!AB80/'Historical population and GDP'!$M77)</f>
        <v>#N/A</v>
      </c>
      <c r="AC80" s="54" t="e">
        <f>IF('4.1 Network size and usage'!AC80/'Historical population and GDP'!$M77=0,NA(),'4.1 Network size and usage'!AC80/'Historical population and GDP'!$M77)</f>
        <v>#N/A</v>
      </c>
      <c r="AD80" s="54">
        <f>IF('4.1 Network size and usage'!AD80/'Historical population and GDP'!$M77=0,NA(),'4.1 Network size and usage'!AD80/'Historical population and GDP'!$M77)</f>
        <v>0.42519487761893382</v>
      </c>
      <c r="AE80" s="54" t="e">
        <f>IF('4.1 Network size and usage'!AE80/'Historical population and GDP'!$M77=0,NA(),'4.1 Network size and usage'!AE80/'Historical population and GDP'!$M77)</f>
        <v>#N/A</v>
      </c>
      <c r="AF80" s="54">
        <f>IF('4.1 Network size and usage'!AF80/'Historical population and GDP'!$M77=0,NA(),'4.1 Network size and usage'!AF80/'Historical population and GDP'!$M77)</f>
        <v>0.56761007691787735</v>
      </c>
      <c r="AG80" s="54" t="e">
        <f>IF('4.1 Network size and usage'!AG80/'Historical population and GDP'!$M77=0,NA(),'4.1 Network size and usage'!AG80/'Historical population and GDP'!$M77)</f>
        <v>#N/A</v>
      </c>
      <c r="AH80" s="54" t="e">
        <f>IF('4.1 Network size and usage'!AH80/'Historical population and GDP'!$M77=0,NA(),'4.1 Network size and usage'!AH80/'Historical population and GDP'!$M77)</f>
        <v>#N/A</v>
      </c>
      <c r="AI80" s="54" t="e">
        <f>IF('4.1 Network size and usage'!AI80/'Historical population and GDP'!$M77=0,NA(),'4.1 Network size and usage'!AI80/'Historical population and GDP'!$M77)</f>
        <v>#N/A</v>
      </c>
      <c r="AJ80" s="54" t="e">
        <f>IF('4.1 Network size and usage'!AJ80/'Historical population and GDP'!$M77=0,NA(),'4.1 Network size and usage'!AJ80/'Historical population and GDP'!$M77)</f>
        <v>#N/A</v>
      </c>
      <c r="AK80" s="54">
        <f>IF('4.1 Network size and usage'!AK80/'Historical population and GDP'!$M77=0,NA(),'4.1 Network size and usage'!AK80/'Historical population and GDP'!$M77)</f>
        <v>8.9234163292284325</v>
      </c>
      <c r="AL80" s="54">
        <f>IF('4.1 Network size and usage'!AL80/'Historical population and GDP'!$M77=0,NA(),'4.1 Network size and usage'!AL80/'Historical population and GDP'!$M77)</f>
        <v>1.2793931133728957</v>
      </c>
      <c r="AM80" s="54">
        <f>IF('4.1 Network size and usage'!AM80/'Historical population and GDP'!$M77=0,NA(),'4.1 Network size and usage'!AM80/'Historical population and GDP'!$M77)</f>
        <v>0.21074812855886352</v>
      </c>
      <c r="AN80" s="54" t="e">
        <f>IF('4.1 Network size and usage'!AN80/'Historical population and GDP'!$M77=0,NA(),'4.1 Network size and usage'!AN80/'Historical population and GDP'!$M77)</f>
        <v>#N/A</v>
      </c>
      <c r="AO80" s="54">
        <f>IF('4.1 Network size and usage'!AO80/'Historical population and GDP'!$M77=0,NA(),'4.1 Network size and usage'!AO80/'Historical population and GDP'!$M77)</f>
        <v>9.4845812852729194E-2</v>
      </c>
      <c r="AP80" s="54">
        <f>IF('4.1 Network size and usage'!AP80/'Historical population and GDP'!$M77=0,NA(),'4.1 Network size and usage'!AP80/'Historical population and GDP'!$M77)</f>
        <v>8.6423211711367139E-3</v>
      </c>
      <c r="AQ80" s="54">
        <f>IF('4.1 Network size and usage'!AQ80/'Historical population and GDP'!$M77=0,NA(),'4.1 Network size and usage'!AQ80/'Historical population and GDP'!$M77)</f>
        <v>0.1034881340238659</v>
      </c>
      <c r="AR80" s="54">
        <f>IF('4.1 Network size and usage'!AR80/'Historical population and GDP'!$M77=0,NA(),'4.1 Network size and usage'!AR80/'Historical population and GDP'!$M77)</f>
        <v>0.49803206748923434</v>
      </c>
      <c r="AS80" s="54" t="e">
        <f>IF('4.1 Network size and usage'!AS80/'Historical population and GDP'!$M77=0,NA(),'4.1 Network size and usage'!AS80/'Historical population and GDP'!$M77)</f>
        <v>#N/A</v>
      </c>
      <c r="AT80" s="54">
        <f>IF('4.1 Network size and usage'!AT80/'Historical population and GDP'!$M77=0,NA(),'4.1 Network size and usage'!AT80/'Historical population and GDP'!$M77)</f>
        <v>4.7752486471026589E-2</v>
      </c>
      <c r="AU80" s="54" t="e">
        <f>IF('4.1 Network size and usage'!AU80/'Historical population and GDP'!$M77=0,NA(),'4.1 Network size and usage'!AU80/'Historical population and GDP'!$M77)</f>
        <v>#N/A</v>
      </c>
      <c r="AV80" s="54" t="e">
        <f>IF('4.1 Network size and usage'!AV80/'Historical population and GDP'!$M77=0,NA(),'4.1 Network size and usage'!AV80/'Historical population and GDP'!$M77)</f>
        <v>#N/A</v>
      </c>
      <c r="AX80" s="3"/>
      <c r="AY80" s="3"/>
      <c r="AZ80" s="12"/>
    </row>
    <row r="81" spans="1:52">
      <c r="A81" s="4">
        <f t="shared" si="1"/>
        <v>1943</v>
      </c>
      <c r="B81" s="54">
        <f>IF('4.1 Network size and usage'!B81/'Historical population and GDP'!$M78=0,NA(),'4.1 Network size and usage'!B81/'Historical population and GDP'!$M78)</f>
        <v>0.30621352901865834</v>
      </c>
      <c r="C81" s="54">
        <f>IF('4.1 Network size and usage'!C81/'Historical population and GDP'!$M78=0,NA(),'4.1 Network size and usage'!C81/'Historical population and GDP'!$M78)</f>
        <v>2.0166864001375799</v>
      </c>
      <c r="D81" s="54">
        <f>IF('4.1 Network size and usage'!D81/'Historical population and GDP'!$M78=0,NA(),'4.1 Network size and usage'!D81/'Historical population and GDP'!$M78)</f>
        <v>0.46819111786035161</v>
      </c>
      <c r="E81" s="54">
        <f>IF('4.1 Network size and usage'!E81/'Historical population and GDP'!$M78=0,NA(),'4.1 Network size and usage'!E81/'Historical population and GDP'!$M78)</f>
        <v>6.3011892880410256</v>
      </c>
      <c r="F81" s="54">
        <f>IF('4.1 Network size and usage'!F81/'Historical population and GDP'!$M78=0,NA(),'4.1 Network size and usage'!F81/'Historical population and GDP'!$M78)</f>
        <v>0.64885238980914828</v>
      </c>
      <c r="G81" s="54">
        <f>IF('4.1 Network size and usage'!G81/'Historical population and GDP'!$M78=0,NA(),'4.1 Network size and usage'!G81/'Historical population and GDP'!$M78)</f>
        <v>0.20881763472644793</v>
      </c>
      <c r="H81" s="54" t="e">
        <f>IF('4.1 Network size and usage'!H81/'Historical population and GDP'!$M78=0,NA(),'4.1 Network size and usage'!H81/'Historical population and GDP'!$M78)</f>
        <v>#N/A</v>
      </c>
      <c r="I81" s="54">
        <f>IF('4.1 Network size and usage'!I81/'Historical population and GDP'!$M78=0,NA(),'4.1 Network size and usage'!I81/'Historical population and GDP'!$M78)</f>
        <v>9.7115192735546554</v>
      </c>
      <c r="J81" s="54">
        <f>IF('4.1 Network size and usage'!J81/'Historical population and GDP'!$M78=0,NA(),'4.1 Network size and usage'!J81/'Historical population and GDP'!$M78)</f>
        <v>5.5283482395040484E-5</v>
      </c>
      <c r="K81" s="54">
        <f>IF('4.1 Network size and usage'!K81/'Historical population and GDP'!$M78=0,NA(),'4.1 Network size and usage'!K81/'Historical population and GDP'!$M78)</f>
        <v>7.4216937568680171E-3</v>
      </c>
      <c r="L81" s="54">
        <f>IF('4.1 Network size and usage'!L81/'Historical population and GDP'!$M78=0,NA(),'4.1 Network size and usage'!L81/'Historical population and GDP'!$M78)</f>
        <v>0.1810799539231854</v>
      </c>
      <c r="M81" s="54" t="e">
        <f>IF('4.1 Network size and usage'!M81/'Historical population and GDP'!$M78=0,NA(),'4.1 Network size and usage'!M81/'Historical population and GDP'!$M78)</f>
        <v>#N/A</v>
      </c>
      <c r="N81" s="54">
        <f>IF('4.1 Network size and usage'!N81/'Historical population and GDP'!$M78=0,NA(),'4.1 Network size and usage'!N81/'Historical population and GDP'!$M78)</f>
        <v>1.1843673110749261E-2</v>
      </c>
      <c r="O81" s="54" t="e">
        <f>IF('4.1 Network size and usage'!O81/'Historical population and GDP'!$M78=0,NA(),'4.1 Network size and usage'!O81/'Historical population and GDP'!$M78)</f>
        <v>#N/A</v>
      </c>
      <c r="P81" s="54">
        <f>IF('4.1 Network size and usage'!P81/'Historical population and GDP'!$M78=0,NA(),'4.1 Network size and usage'!P81/'Historical population and GDP'!$M78)</f>
        <v>1.5408807331318843</v>
      </c>
      <c r="Q81" s="54" t="e">
        <f>IF('4.1 Network size and usage'!Q81/'Historical population and GDP'!$M78=0,NA(),'4.1 Network size and usage'!Q81/'Historical population and GDP'!$M78)</f>
        <v>#N/A</v>
      </c>
      <c r="R81" s="54" t="e">
        <f>IF('4.1 Network size and usage'!R81/'Historical population and GDP'!$M78=0,NA(),'4.1 Network size and usage'!R81/'Historical population and GDP'!$M78)</f>
        <v>#N/A</v>
      </c>
      <c r="S81" s="54" t="e">
        <f>IF('4.1 Network size and usage'!S81/'Historical population and GDP'!$M78=0,NA(),'4.1 Network size and usage'!S81/'Historical population and GDP'!$M78)</f>
        <v>#N/A</v>
      </c>
      <c r="T81" s="54" t="e">
        <f>IF('4.1 Network size and usage'!T81/'Historical population and GDP'!$M78=0,NA(),'4.1 Network size and usage'!T81/'Historical population and GDP'!$M78)</f>
        <v>#N/A</v>
      </c>
      <c r="U81" s="54">
        <f>IF('4.1 Network size and usage'!U81/'Historical population and GDP'!$M78=0,NA(),'4.1 Network size and usage'!U81/'Historical population and GDP'!$M78)</f>
        <v>7.627201908479524</v>
      </c>
      <c r="V81" s="54" t="e">
        <f>IF('4.1 Network size and usage'!V81/'Historical population and GDP'!$M78=0,NA(),'4.1 Network size and usage'!V81/'Historical population and GDP'!$M78)</f>
        <v>#N/A</v>
      </c>
      <c r="W81" s="54" t="e">
        <f>IF('4.1 Network size and usage'!W81/'Historical population and GDP'!$M78=0,NA(),'4.1 Network size and usage'!W81/'Historical population and GDP'!$M78)</f>
        <v>#N/A</v>
      </c>
      <c r="X81" s="54" t="e">
        <f>IF('4.1 Network size and usage'!X81/'Historical population and GDP'!$M78=0,NA(),'4.1 Network size and usage'!X81/'Historical population and GDP'!$M78)</f>
        <v>#N/A</v>
      </c>
      <c r="Y81" s="54" t="e">
        <f>IF('4.1 Network size and usage'!Y81/'Historical population and GDP'!$M78=0,NA(),'4.1 Network size and usage'!Y81/'Historical population and GDP'!$M78)</f>
        <v>#N/A</v>
      </c>
      <c r="Z81" s="54" t="e">
        <f>IF('4.1 Network size and usage'!Z81/'Historical population and GDP'!$M78=0,NA(),'4.1 Network size and usage'!Z81/'Historical population and GDP'!$M78)</f>
        <v>#N/A</v>
      </c>
      <c r="AA81" s="54" t="e">
        <f>IF('4.1 Network size and usage'!AA81/'Historical population and GDP'!$M78=0,NA(),'4.1 Network size and usage'!AA81/'Historical population and GDP'!$M78)</f>
        <v>#N/A</v>
      </c>
      <c r="AB81" s="54" t="e">
        <f>IF('4.1 Network size and usage'!AB81/'Historical population and GDP'!$M78=0,NA(),'4.1 Network size and usage'!AB81/'Historical population and GDP'!$M78)</f>
        <v>#N/A</v>
      </c>
      <c r="AC81" s="54" t="e">
        <f>IF('4.1 Network size and usage'!AC81/'Historical population and GDP'!$M78=0,NA(),'4.1 Network size and usage'!AC81/'Historical population and GDP'!$M78)</f>
        <v>#N/A</v>
      </c>
      <c r="AD81" s="54">
        <f>IF('4.1 Network size and usage'!AD81/'Historical population and GDP'!$M78=0,NA(),'4.1 Network size and usage'!AD81/'Historical population and GDP'!$M78)</f>
        <v>0.43631675487897542</v>
      </c>
      <c r="AE81" s="54" t="e">
        <f>IF('4.1 Network size and usage'!AE81/'Historical population and GDP'!$M78=0,NA(),'4.1 Network size and usage'!AE81/'Historical population and GDP'!$M78)</f>
        <v>#N/A</v>
      </c>
      <c r="AF81" s="54">
        <f>IF('4.1 Network size and usage'!AF81/'Historical population and GDP'!$M78=0,NA(),'4.1 Network size and usage'!AF81/'Historical population and GDP'!$M78)</f>
        <v>0.5361847398408397</v>
      </c>
      <c r="AG81" s="54" t="e">
        <f>IF('4.1 Network size and usage'!AG81/'Historical population and GDP'!$M78=0,NA(),'4.1 Network size and usage'!AG81/'Historical population and GDP'!$M78)</f>
        <v>#N/A</v>
      </c>
      <c r="AH81" s="54" t="e">
        <f>IF('4.1 Network size and usage'!AH81/'Historical population and GDP'!$M78=0,NA(),'4.1 Network size and usage'!AH81/'Historical population and GDP'!$M78)</f>
        <v>#N/A</v>
      </c>
      <c r="AI81" s="54" t="e">
        <f>IF('4.1 Network size and usage'!AI81/'Historical population and GDP'!$M78=0,NA(),'4.1 Network size and usage'!AI81/'Historical population and GDP'!$M78)</f>
        <v>#N/A</v>
      </c>
      <c r="AJ81" s="54" t="e">
        <f>IF('4.1 Network size and usage'!AJ81/'Historical population and GDP'!$M78=0,NA(),'4.1 Network size and usage'!AJ81/'Historical population and GDP'!$M78)</f>
        <v>#N/A</v>
      </c>
      <c r="AK81" s="54">
        <f>IF('4.1 Network size and usage'!AK81/'Historical population and GDP'!$M78=0,NA(),'4.1 Network size and usage'!AK81/'Historical population and GDP'!$M78)</f>
        <v>7.96647989190744</v>
      </c>
      <c r="AL81" s="54">
        <f>IF('4.1 Network size and usage'!AL81/'Historical population and GDP'!$M78=0,NA(),'4.1 Network size and usage'!AL81/'Historical population and GDP'!$M78)</f>
        <v>1.2354882724425753</v>
      </c>
      <c r="AM81" s="54">
        <f>IF('4.1 Network size and usage'!AM81/'Historical population and GDP'!$M78=0,NA(),'4.1 Network size and usage'!AM81/'Historical population and GDP'!$M78)</f>
        <v>0.24285708619186019</v>
      </c>
      <c r="AN81" s="54" t="e">
        <f>IF('4.1 Network size and usage'!AN81/'Historical population and GDP'!$M78=0,NA(),'4.1 Network size and usage'!AN81/'Historical population and GDP'!$M78)</f>
        <v>#N/A</v>
      </c>
      <c r="AO81" s="54">
        <f>IF('4.1 Network size and usage'!AO81/'Historical population and GDP'!$M78=0,NA(),'4.1 Network size and usage'!AO81/'Historical population and GDP'!$M78)</f>
        <v>8.2860184201507744E-2</v>
      </c>
      <c r="AP81" s="54">
        <f>IF('4.1 Network size and usage'!AP81/'Historical population and GDP'!$M78=0,NA(),'4.1 Network size and usage'!AP81/'Historical population and GDP'!$M78)</f>
        <v>7.5770890576731956E-3</v>
      </c>
      <c r="AQ81" s="54">
        <f>IF('4.1 Network size and usage'!AQ81/'Historical population and GDP'!$M78=0,NA(),'4.1 Network size and usage'!AQ81/'Historical population and GDP'!$M78)</f>
        <v>9.0437273259180939E-2</v>
      </c>
      <c r="AR81" s="54">
        <f>IF('4.1 Network size and usage'!AR81/'Historical population and GDP'!$M78=0,NA(),'4.1 Network size and usage'!AR81/'Historical population and GDP'!$M78)</f>
        <v>0.47478755468681827</v>
      </c>
      <c r="AS81" s="54" t="e">
        <f>IF('4.1 Network size and usage'!AS81/'Historical population and GDP'!$M78=0,NA(),'4.1 Network size and usage'!AS81/'Historical population and GDP'!$M78)</f>
        <v>#N/A</v>
      </c>
      <c r="AT81" s="54">
        <f>IF('4.1 Network size and usage'!AT81/'Historical population and GDP'!$M78=0,NA(),'4.1 Network size and usage'!AT81/'Historical population and GDP'!$M78)</f>
        <v>3.3300168219130268E-2</v>
      </c>
      <c r="AU81" s="54" t="e">
        <f>IF('4.1 Network size and usage'!AU81/'Historical population and GDP'!$M78=0,NA(),'4.1 Network size and usage'!AU81/'Historical population and GDP'!$M78)</f>
        <v>#N/A</v>
      </c>
      <c r="AV81" s="54" t="e">
        <f>IF('4.1 Network size and usage'!AV81/'Historical population and GDP'!$M78=0,NA(),'4.1 Network size and usage'!AV81/'Historical population and GDP'!$M78)</f>
        <v>#N/A</v>
      </c>
      <c r="AX81" s="3"/>
      <c r="AY81" s="3"/>
      <c r="AZ81" s="12"/>
    </row>
    <row r="82" spans="1:52">
      <c r="A82" s="4">
        <f t="shared" si="1"/>
        <v>1944</v>
      </c>
      <c r="B82" s="54">
        <f>IF('4.1 Network size and usage'!B82/'Historical population and GDP'!$M79=0,NA(),'4.1 Network size and usage'!B82/'Historical population and GDP'!$M79)</f>
        <v>0.28805521306735238</v>
      </c>
      <c r="C82" s="54">
        <f>IF('4.1 Network size and usage'!C82/'Historical population and GDP'!$M79=0,NA(),'4.1 Network size and usage'!C82/'Historical population and GDP'!$M79)</f>
        <v>1.8773353503765589</v>
      </c>
      <c r="D82" s="54">
        <f>IF('4.1 Network size and usage'!D82/'Historical population and GDP'!$M79=0,NA(),'4.1 Network size and usage'!D82/'Historical population and GDP'!$M79)</f>
        <v>0.4170084776894194</v>
      </c>
      <c r="E82" s="54">
        <f>IF('4.1 Network size and usage'!E82/'Historical population and GDP'!$M79=0,NA(),'4.1 Network size and usage'!E82/'Historical population and GDP'!$M79)</f>
        <v>5.8434815575933046</v>
      </c>
      <c r="F82" s="54">
        <f>IF('4.1 Network size and usage'!F82/'Historical population and GDP'!$M79=0,NA(),'4.1 Network size and usage'!F82/'Historical population and GDP'!$M79)</f>
        <v>0.59901183019272641</v>
      </c>
      <c r="G82" s="54">
        <f>IF('4.1 Network size and usage'!G82/'Historical population and GDP'!$M79=0,NA(),'4.1 Network size and usage'!G82/'Historical population and GDP'!$M79)</f>
        <v>0.19277764175423281</v>
      </c>
      <c r="H82" s="54" t="e">
        <f>IF('4.1 Network size and usage'!H82/'Historical population and GDP'!$M79=0,NA(),'4.1 Network size and usage'!H82/'Historical population and GDP'!$M79)</f>
        <v>#N/A</v>
      </c>
      <c r="I82" s="54">
        <f>IF('4.1 Network size and usage'!I82/'Historical population and GDP'!$M79=0,NA(),'4.1 Network size and usage'!I82/'Historical population and GDP'!$M79)</f>
        <v>8.7704631246982192</v>
      </c>
      <c r="J82" s="54">
        <f>IF('4.1 Network size and usage'!J82/'Historical population and GDP'!$M79=0,NA(),'4.1 Network size and usage'!J82/'Historical population and GDP'!$M79)</f>
        <v>5.4039144731604674E-5</v>
      </c>
      <c r="K82" s="54">
        <f>IF('4.1 Network size and usage'!K82/'Historical population and GDP'!$M79=0,NA(),'4.1 Network size and usage'!K82/'Historical population and GDP'!$M79)</f>
        <v>7.3293099765363735E-3</v>
      </c>
      <c r="L82" s="54">
        <f>IF('4.1 Network size and usage'!L82/'Historical population and GDP'!$M79=0,NA(),'4.1 Network size and usage'!L82/'Historical population and GDP'!$M79)</f>
        <v>0.16929645531499546</v>
      </c>
      <c r="M82" s="54" t="e">
        <f>IF('4.1 Network size and usage'!M82/'Historical population and GDP'!$M79=0,NA(),'4.1 Network size and usage'!M82/'Historical population and GDP'!$M79)</f>
        <v>#N/A</v>
      </c>
      <c r="N82" s="54">
        <f>IF('4.1 Network size and usage'!N82/'Historical population and GDP'!$M79=0,NA(),'4.1 Network size and usage'!N82/'Historical population and GDP'!$M79)</f>
        <v>1.243800981239101E-2</v>
      </c>
      <c r="O82" s="54" t="e">
        <f>IF('4.1 Network size and usage'!O82/'Historical population and GDP'!$M79=0,NA(),'4.1 Network size and usage'!O82/'Historical population and GDP'!$M79)</f>
        <v>#N/A</v>
      </c>
      <c r="P82" s="54">
        <f>IF('4.1 Network size and usage'!P82/'Historical population and GDP'!$M79=0,NA(),'4.1 Network size and usage'!P82/'Historical population and GDP'!$M79)</f>
        <v>1.4295755521275286</v>
      </c>
      <c r="Q82" s="54" t="e">
        <f>IF('4.1 Network size and usage'!Q82/'Historical population and GDP'!$M79=0,NA(),'4.1 Network size and usage'!Q82/'Historical population and GDP'!$M79)</f>
        <v>#N/A</v>
      </c>
      <c r="R82" s="54" t="e">
        <f>IF('4.1 Network size and usage'!R82/'Historical population and GDP'!$M79=0,NA(),'4.1 Network size and usage'!R82/'Historical population and GDP'!$M79)</f>
        <v>#N/A</v>
      </c>
      <c r="S82" s="54" t="e">
        <f>IF('4.1 Network size and usage'!S82/'Historical population and GDP'!$M79=0,NA(),'4.1 Network size and usage'!S82/'Historical population and GDP'!$M79)</f>
        <v>#N/A</v>
      </c>
      <c r="T82" s="54" t="e">
        <f>IF('4.1 Network size and usage'!T82/'Historical population and GDP'!$M79=0,NA(),'4.1 Network size and usage'!T82/'Historical population and GDP'!$M79)</f>
        <v>#N/A</v>
      </c>
      <c r="U82" s="54">
        <f>IF('4.1 Network size and usage'!U82/'Historical population and GDP'!$M79=0,NA(),'4.1 Network size and usage'!U82/'Historical population and GDP'!$M79)</f>
        <v>7.2278256730933448</v>
      </c>
      <c r="V82" s="54" t="e">
        <f>IF('4.1 Network size and usage'!V82/'Historical population and GDP'!$M79=0,NA(),'4.1 Network size and usage'!V82/'Historical population and GDP'!$M79)</f>
        <v>#N/A</v>
      </c>
      <c r="W82" s="54" t="e">
        <f>IF('4.1 Network size and usage'!W82/'Historical population and GDP'!$M79=0,NA(),'4.1 Network size and usage'!W82/'Historical population and GDP'!$M79)</f>
        <v>#N/A</v>
      </c>
      <c r="X82" s="54" t="e">
        <f>IF('4.1 Network size and usage'!X82/'Historical population and GDP'!$M79=0,NA(),'4.1 Network size and usage'!X82/'Historical population and GDP'!$M79)</f>
        <v>#N/A</v>
      </c>
      <c r="Y82" s="54" t="e">
        <f>IF('4.1 Network size and usage'!Y82/'Historical population and GDP'!$M79=0,NA(),'4.1 Network size and usage'!Y82/'Historical population and GDP'!$M79)</f>
        <v>#N/A</v>
      </c>
      <c r="Z82" s="54" t="e">
        <f>IF('4.1 Network size and usage'!Z82/'Historical population and GDP'!$M79=0,NA(),'4.1 Network size and usage'!Z82/'Historical population and GDP'!$M79)</f>
        <v>#N/A</v>
      </c>
      <c r="AA82" s="54" t="e">
        <f>IF('4.1 Network size and usage'!AA82/'Historical population and GDP'!$M79=0,NA(),'4.1 Network size and usage'!AA82/'Historical population and GDP'!$M79)</f>
        <v>#N/A</v>
      </c>
      <c r="AB82" s="54" t="e">
        <f>IF('4.1 Network size and usage'!AB82/'Historical population and GDP'!$M79=0,NA(),'4.1 Network size and usage'!AB82/'Historical population and GDP'!$M79)</f>
        <v>#N/A</v>
      </c>
      <c r="AC82" s="54" t="e">
        <f>IF('4.1 Network size and usage'!AC82/'Historical population and GDP'!$M79=0,NA(),'4.1 Network size and usage'!AC82/'Historical population and GDP'!$M79)</f>
        <v>#N/A</v>
      </c>
      <c r="AD82" s="54">
        <f>IF('4.1 Network size and usage'!AD82/'Historical population and GDP'!$M79=0,NA(),'4.1 Network size and usage'!AD82/'Historical population and GDP'!$M79)</f>
        <v>0.40790547748239597</v>
      </c>
      <c r="AE82" s="54" t="e">
        <f>IF('4.1 Network size and usage'!AE82/'Historical population and GDP'!$M79=0,NA(),'4.1 Network size and usage'!AE82/'Historical population and GDP'!$M79)</f>
        <v>#N/A</v>
      </c>
      <c r="AF82" s="54">
        <f>IF('4.1 Network size and usage'!AF82/'Historical population and GDP'!$M79=0,NA(),'4.1 Network size and usage'!AF82/'Historical population and GDP'!$M79)</f>
        <v>0.49875128412563802</v>
      </c>
      <c r="AG82" s="54" t="e">
        <f>IF('4.1 Network size and usage'!AG82/'Historical population and GDP'!$M79=0,NA(),'4.1 Network size and usage'!AG82/'Historical population and GDP'!$M79)</f>
        <v>#N/A</v>
      </c>
      <c r="AH82" s="54" t="e">
        <f>IF('4.1 Network size and usage'!AH82/'Historical population and GDP'!$M79=0,NA(),'4.1 Network size and usage'!AH82/'Historical population and GDP'!$M79)</f>
        <v>#N/A</v>
      </c>
      <c r="AI82" s="54" t="e">
        <f>IF('4.1 Network size and usage'!AI82/'Historical population and GDP'!$M79=0,NA(),'4.1 Network size and usage'!AI82/'Historical population and GDP'!$M79)</f>
        <v>#N/A</v>
      </c>
      <c r="AJ82" s="54" t="e">
        <f>IF('4.1 Network size and usage'!AJ82/'Historical population and GDP'!$M79=0,NA(),'4.1 Network size and usage'!AJ82/'Historical population and GDP'!$M79)</f>
        <v>#N/A</v>
      </c>
      <c r="AK82" s="54">
        <f>IF('4.1 Network size and usage'!AK82/'Historical population and GDP'!$M79=0,NA(),'4.1 Network size and usage'!AK82/'Historical population and GDP'!$M79)</f>
        <v>7.4372874024224593</v>
      </c>
      <c r="AL82" s="54">
        <f>IF('4.1 Network size and usage'!AL82/'Historical population and GDP'!$M79=0,NA(),'4.1 Network size and usage'!AL82/'Historical population and GDP'!$M79)</f>
        <v>1.3262406987018711</v>
      </c>
      <c r="AM82" s="54">
        <f>IF('4.1 Network size and usage'!AM82/'Historical population and GDP'!$M79=0,NA(),'4.1 Network size and usage'!AM82/'Historical population and GDP'!$M79)</f>
        <v>0.26010841664145717</v>
      </c>
      <c r="AN82" s="54" t="e">
        <f>IF('4.1 Network size and usage'!AN82/'Historical population and GDP'!$M79=0,NA(),'4.1 Network size and usage'!AN82/'Historical population and GDP'!$M79)</f>
        <v>#N/A</v>
      </c>
      <c r="AO82" s="54">
        <f>IF('4.1 Network size and usage'!AO82/'Historical population and GDP'!$M79=0,NA(),'4.1 Network size and usage'!AO82/'Historical population and GDP'!$M79)</f>
        <v>7.6045085336197027E-2</v>
      </c>
      <c r="AP82" s="54">
        <f>IF('4.1 Network size and usage'!AP82/'Historical population and GDP'!$M79=0,NA(),'4.1 Network size and usage'!AP82/'Historical population and GDP'!$M79)</f>
        <v>7.1751975504741761E-3</v>
      </c>
      <c r="AQ82" s="54">
        <f>IF('4.1 Network size and usage'!AQ82/'Historical population and GDP'!$M79=0,NA(),'4.1 Network size and usage'!AQ82/'Historical population and GDP'!$M79)</f>
        <v>8.3220282886671201E-2</v>
      </c>
      <c r="AR82" s="54">
        <f>IF('4.1 Network size and usage'!AR82/'Historical population and GDP'!$M79=0,NA(),'4.1 Network size and usage'!AR82/'Historical population and GDP'!$M79)</f>
        <v>0.43831750726746016</v>
      </c>
      <c r="AS82" s="54" t="e">
        <f>IF('4.1 Network size and usage'!AS82/'Historical population and GDP'!$M79=0,NA(),'4.1 Network size and usage'!AS82/'Historical population and GDP'!$M79)</f>
        <v>#N/A</v>
      </c>
      <c r="AT82" s="54">
        <f>IF('4.1 Network size and usage'!AT82/'Historical population and GDP'!$M79=0,NA(),'4.1 Network size and usage'!AT82/'Historical population and GDP'!$M79)</f>
        <v>2.8370550984092455E-2</v>
      </c>
      <c r="AU82" s="54" t="e">
        <f>IF('4.1 Network size and usage'!AU82/'Historical population and GDP'!$M79=0,NA(),'4.1 Network size and usage'!AU82/'Historical population and GDP'!$M79)</f>
        <v>#N/A</v>
      </c>
      <c r="AV82" s="54" t="e">
        <f>IF('4.1 Network size and usage'!AV82/'Historical population and GDP'!$M79=0,NA(),'4.1 Network size and usage'!AV82/'Historical population and GDP'!$M79)</f>
        <v>#N/A</v>
      </c>
      <c r="AX82" s="3"/>
      <c r="AY82" s="3"/>
      <c r="AZ82" s="12"/>
    </row>
    <row r="83" spans="1:52">
      <c r="A83" s="4">
        <f t="shared" si="1"/>
        <v>1945</v>
      </c>
      <c r="B83" s="54">
        <f>IF('4.1 Network size and usage'!B83/'Historical population and GDP'!$M80=0,NA(),'4.1 Network size and usage'!B83/'Historical population and GDP'!$M80)</f>
        <v>0.30106498921382147</v>
      </c>
      <c r="C83" s="54">
        <f>IF('4.1 Network size and usage'!C83/'Historical population and GDP'!$M80=0,NA(),'4.1 Network size and usage'!C83/'Historical population and GDP'!$M80)</f>
        <v>1.9176001925741541</v>
      </c>
      <c r="D83" s="54">
        <f>IF('4.1 Network size and usage'!D83/'Historical population and GDP'!$M80=0,NA(),'4.1 Network size and usage'!D83/'Historical population and GDP'!$M80)</f>
        <v>0.42251678239454188</v>
      </c>
      <c r="E83" s="54">
        <f>IF('4.1 Network size and usage'!E83/'Historical population and GDP'!$M80=0,NA(),'4.1 Network size and usage'!E83/'Historical population and GDP'!$M80)</f>
        <v>6.0671125974424873</v>
      </c>
      <c r="F83" s="54">
        <f>IF('4.1 Network size and usage'!F83/'Historical population and GDP'!$M80=0,NA(),'4.1 Network size and usage'!F83/'Historical population and GDP'!$M80)</f>
        <v>0.61306195493890159</v>
      </c>
      <c r="G83" s="54">
        <f>IF('4.1 Network size and usage'!G83/'Historical population and GDP'!$M80=0,NA(),'4.1 Network size and usage'!G83/'Historical population and GDP'!$M80)</f>
        <v>0.19677557720265604</v>
      </c>
      <c r="H83" s="54" t="e">
        <f>IF('4.1 Network size and usage'!H83/'Historical population and GDP'!$M80=0,NA(),'4.1 Network size and usage'!H83/'Historical population and GDP'!$M80)</f>
        <v>#N/A</v>
      </c>
      <c r="I83" s="54">
        <f>IF('4.1 Network size and usage'!I83/'Historical population and GDP'!$M80=0,NA(),'4.1 Network size and usage'!I83/'Historical population and GDP'!$M80)</f>
        <v>9.2286702715144511</v>
      </c>
      <c r="J83" s="54">
        <f>IF('4.1 Network size and usage'!J83/'Historical population and GDP'!$M80=0,NA(),'4.1 Network size and usage'!J83/'Historical population and GDP'!$M80)</f>
        <v>7.0482017919347694E-5</v>
      </c>
      <c r="K83" s="54">
        <f>IF('4.1 Network size and usage'!K83/'Historical population and GDP'!$M80=0,NA(),'4.1 Network size and usage'!K83/'Historical population and GDP'!$M80)</f>
        <v>9.1391788209498059E-3</v>
      </c>
      <c r="L83" s="54">
        <f>IF('4.1 Network size and usage'!L83/'Historical population and GDP'!$M80=0,NA(),'4.1 Network size and usage'!L83/'Historical population and GDP'!$M80)</f>
        <v>0.17280742419000172</v>
      </c>
      <c r="M83" s="54" t="e">
        <f>IF('4.1 Network size and usage'!M83/'Historical population and GDP'!$M80=0,NA(),'4.1 Network size and usage'!M83/'Historical population and GDP'!$M80)</f>
        <v>#N/A</v>
      </c>
      <c r="N83" s="54">
        <f>IF('4.1 Network size and usage'!N83/'Historical population and GDP'!$M80=0,NA(),'4.1 Network size and usage'!N83/'Historical population and GDP'!$M80)</f>
        <v>1.2116778211004384E-2</v>
      </c>
      <c r="O83" s="54" t="e">
        <f>IF('4.1 Network size and usage'!O83/'Historical population and GDP'!$M80=0,NA(),'4.1 Network size and usage'!O83/'Historical population and GDP'!$M80)</f>
        <v>#N/A</v>
      </c>
      <c r="P83" s="54">
        <f>IF('4.1 Network size and usage'!P83/'Historical population and GDP'!$M80=0,NA(),'4.1 Network size and usage'!P83/'Historical population and GDP'!$M80)</f>
        <v>1.4874463772987905</v>
      </c>
      <c r="Q83" s="54" t="e">
        <f>IF('4.1 Network size and usage'!Q83/'Historical population and GDP'!$M80=0,NA(),'4.1 Network size and usage'!Q83/'Historical population and GDP'!$M80)</f>
        <v>#N/A</v>
      </c>
      <c r="R83" s="54">
        <f>IF('4.1 Network size and usage'!R83/'Historical population and GDP'!$M80=0,NA(),'4.1 Network size and usage'!R83/'Historical population and GDP'!$M80)</f>
        <v>8.6220312644289727</v>
      </c>
      <c r="S83" s="54">
        <f>IF('4.1 Network size and usage'!S83/'Historical population and GDP'!$M80=0,NA(),'4.1 Network size and usage'!S83/'Historical population and GDP'!$M80)</f>
        <v>9.7589055533237783</v>
      </c>
      <c r="T83" s="54" t="e">
        <f>IF('4.1 Network size and usage'!T83/'Historical population and GDP'!$M80=0,NA(),'4.1 Network size and usage'!T83/'Historical population and GDP'!$M80)</f>
        <v>#N/A</v>
      </c>
      <c r="U83" s="54">
        <f>IF('4.1 Network size and usage'!U83/'Historical population and GDP'!$M80=0,NA(),'4.1 Network size and usage'!U83/'Historical population and GDP'!$M80)</f>
        <v>7.7415609821274494</v>
      </c>
      <c r="V83" s="54" t="e">
        <f>IF('4.1 Network size and usage'!V83/'Historical population and GDP'!$M80=0,NA(),'4.1 Network size and usage'!V83/'Historical population and GDP'!$M80)</f>
        <v>#N/A</v>
      </c>
      <c r="W83" s="54" t="e">
        <f>IF('4.1 Network size and usage'!W83/'Historical population and GDP'!$M80=0,NA(),'4.1 Network size and usage'!W83/'Historical population and GDP'!$M80)</f>
        <v>#N/A</v>
      </c>
      <c r="X83" s="54" t="e">
        <f>IF('4.1 Network size and usage'!X83/'Historical population and GDP'!$M80=0,NA(),'4.1 Network size and usage'!X83/'Historical population and GDP'!$M80)</f>
        <v>#N/A</v>
      </c>
      <c r="Y83" s="54" t="e">
        <f>IF('4.1 Network size and usage'!Y83/'Historical population and GDP'!$M80=0,NA(),'4.1 Network size and usage'!Y83/'Historical population and GDP'!$M80)</f>
        <v>#N/A</v>
      </c>
      <c r="Z83" s="54" t="e">
        <f>IF('4.1 Network size and usage'!Z83/'Historical population and GDP'!$M80=0,NA(),'4.1 Network size and usage'!Z83/'Historical population and GDP'!$M80)</f>
        <v>#N/A</v>
      </c>
      <c r="AA83" s="54" t="e">
        <f>IF('4.1 Network size and usage'!AA83/'Historical population and GDP'!$M80=0,NA(),'4.1 Network size and usage'!AA83/'Historical population and GDP'!$M80)</f>
        <v>#N/A</v>
      </c>
      <c r="AB83" s="54" t="e">
        <f>IF('4.1 Network size and usage'!AB83/'Historical population and GDP'!$M80=0,NA(),'4.1 Network size and usage'!AB83/'Historical population and GDP'!$M80)</f>
        <v>#N/A</v>
      </c>
      <c r="AC83" s="54" t="e">
        <f>IF('4.1 Network size and usage'!AC83/'Historical population and GDP'!$M80=0,NA(),'4.1 Network size and usage'!AC83/'Historical population and GDP'!$M80)</f>
        <v>#N/A</v>
      </c>
      <c r="AD83" s="54">
        <f>IF('4.1 Network size and usage'!AD83/'Historical population and GDP'!$M80=0,NA(),'4.1 Network size and usage'!AD83/'Historical population and GDP'!$M80)</f>
        <v>0.41066500962486024</v>
      </c>
      <c r="AE83" s="54" t="e">
        <f>IF('4.1 Network size and usage'!AE83/'Historical population and GDP'!$M80=0,NA(),'4.1 Network size and usage'!AE83/'Historical population and GDP'!$M80)</f>
        <v>#N/A</v>
      </c>
      <c r="AF83" s="54">
        <f>IF('4.1 Network size and usage'!AF83/'Historical population and GDP'!$M80=0,NA(),'4.1 Network size and usage'!AF83/'Historical population and GDP'!$M80)</f>
        <v>0.52925866586306702</v>
      </c>
      <c r="AG83" s="54" t="e">
        <f>IF('4.1 Network size and usage'!AG83/'Historical population and GDP'!$M80=0,NA(),'4.1 Network size and usage'!AG83/'Historical population and GDP'!$M80)</f>
        <v>#N/A</v>
      </c>
      <c r="AH83" s="54" t="e">
        <f>IF('4.1 Network size and usage'!AH83/'Historical population and GDP'!$M80=0,NA(),'4.1 Network size and usage'!AH83/'Historical population and GDP'!$M80)</f>
        <v>#N/A</v>
      </c>
      <c r="AI83" s="54" t="e">
        <f>IF('4.1 Network size and usage'!AI83/'Historical population and GDP'!$M80=0,NA(),'4.1 Network size and usage'!AI83/'Historical population and GDP'!$M80)</f>
        <v>#N/A</v>
      </c>
      <c r="AJ83" s="54" t="e">
        <f>IF('4.1 Network size and usage'!AJ83/'Historical population and GDP'!$M80=0,NA(),'4.1 Network size and usage'!AJ83/'Historical population and GDP'!$M80)</f>
        <v>#N/A</v>
      </c>
      <c r="AK83" s="54">
        <f>IF('4.1 Network size and usage'!AK83/'Historical population and GDP'!$M80=0,NA(),'4.1 Network size and usage'!AK83/'Historical population and GDP'!$M80)</f>
        <v>7.7370869062073515</v>
      </c>
      <c r="AL83" s="54">
        <f>IF('4.1 Network size and usage'!AL83/'Historical population and GDP'!$M80=0,NA(),'4.1 Network size and usage'!AL83/'Historical population and GDP'!$M80)</f>
        <v>1.4443910576567542</v>
      </c>
      <c r="AM83" s="54">
        <f>IF('4.1 Network size and usage'!AM83/'Historical population and GDP'!$M80=0,NA(),'4.1 Network size and usage'!AM83/'Historical population and GDP'!$M80)</f>
        <v>0.29357292681189173</v>
      </c>
      <c r="AN83" s="54" t="e">
        <f>IF('4.1 Network size and usage'!AN83/'Historical population and GDP'!$M80=0,NA(),'4.1 Network size and usage'!AN83/'Historical population and GDP'!$M80)</f>
        <v>#N/A</v>
      </c>
      <c r="AO83" s="54">
        <f>IF('4.1 Network size and usage'!AO83/'Historical population and GDP'!$M80=0,NA(),'4.1 Network size and usage'!AO83/'Historical population and GDP'!$M80)</f>
        <v>7.7039910021408753E-2</v>
      </c>
      <c r="AP83" s="54">
        <f>IF('4.1 Network size and usage'!AP83/'Historical population and GDP'!$M80=0,NA(),'4.1 Network size and usage'!AP83/'Historical population and GDP'!$M80)</f>
        <v>7.5998001930427089E-3</v>
      </c>
      <c r="AQ83" s="54">
        <f>IF('4.1 Network size and usage'!AQ83/'Historical population and GDP'!$M80=0,NA(),'4.1 Network size and usage'!AQ83/'Historical population and GDP'!$M80)</f>
        <v>8.4639710214451463E-2</v>
      </c>
      <c r="AR83" s="54">
        <f>IF('4.1 Network size and usage'!AR83/'Historical population and GDP'!$M80=0,NA(),'4.1 Network size and usage'!AR83/'Historical population and GDP'!$M80)</f>
        <v>0.47192307650345855</v>
      </c>
      <c r="AS83" s="54" t="e">
        <f>IF('4.1 Network size and usage'!AS83/'Historical population and GDP'!$M80=0,NA(),'4.1 Network size and usage'!AS83/'Historical population and GDP'!$M80)</f>
        <v>#N/A</v>
      </c>
      <c r="AT83" s="54">
        <f>IF('4.1 Network size and usage'!AT83/'Historical population and GDP'!$M80=0,NA(),'4.1 Network size and usage'!AT83/'Historical population and GDP'!$M80)</f>
        <v>3.0583066905873483E-2</v>
      </c>
      <c r="AU83" s="54" t="e">
        <f>IF('4.1 Network size and usage'!AU83/'Historical population and GDP'!$M80=0,NA(),'4.1 Network size and usage'!AU83/'Historical population and GDP'!$M80)</f>
        <v>#N/A</v>
      </c>
      <c r="AV83" s="54" t="e">
        <f>IF('4.1 Network size and usage'!AV83/'Historical population and GDP'!$M80=0,NA(),'4.1 Network size and usage'!AV83/'Historical population and GDP'!$M80)</f>
        <v>#N/A</v>
      </c>
      <c r="AX83" s="3"/>
      <c r="AY83" s="3"/>
      <c r="AZ83" s="12"/>
    </row>
    <row r="84" spans="1:52">
      <c r="A84" s="4">
        <f t="shared" si="1"/>
        <v>1946</v>
      </c>
      <c r="B84" s="54">
        <f>IF('4.1 Network size and usage'!B84/'Historical population and GDP'!$M81=0,NA(),'4.1 Network size and usage'!B84/'Historical population and GDP'!$M81)</f>
        <v>0.29928091374727678</v>
      </c>
      <c r="C84" s="54">
        <f>IF('4.1 Network size and usage'!C84/'Historical population and GDP'!$M81=0,NA(),'4.1 Network size and usage'!C84/'Historical population and GDP'!$M81)</f>
        <v>1.8639985626784554</v>
      </c>
      <c r="D84" s="54">
        <f>IF('4.1 Network size and usage'!D84/'Historical population and GDP'!$M81=0,NA(),'4.1 Network size and usage'!D84/'Historical population and GDP'!$M81)</f>
        <v>0.40737143264362274</v>
      </c>
      <c r="E84" s="54">
        <f>IF('4.1 Network size and usage'!E84/'Historical population and GDP'!$M81=0,NA(),'4.1 Network size and usage'!E84/'Historical population and GDP'!$M81)</f>
        <v>5.9929423708476204</v>
      </c>
      <c r="F84" s="54">
        <f>IF('4.1 Network size and usage'!F84/'Historical population and GDP'!$M81=0,NA(),'4.1 Network size and usage'!F84/'Historical population and GDP'!$M81)</f>
        <v>0.59610268435523639</v>
      </c>
      <c r="G84" s="54">
        <f>IF('4.1 Network size and usage'!G84/'Historical population and GDP'!$M81=0,NA(),'4.1 Network size and usage'!G84/'Historical population and GDP'!$M81)</f>
        <v>0.19095086792177651</v>
      </c>
      <c r="H84" s="54" t="e">
        <f>IF('4.1 Network size and usage'!H84/'Historical population and GDP'!$M81=0,NA(),'4.1 Network size and usage'!H84/'Historical population and GDP'!$M81)</f>
        <v>#N/A</v>
      </c>
      <c r="I84" s="54">
        <f>IF('4.1 Network size and usage'!I84/'Historical population and GDP'!$M81=0,NA(),'4.1 Network size and usage'!I84/'Historical population and GDP'!$M81)</f>
        <v>9.3915202689511474</v>
      </c>
      <c r="J84" s="54">
        <f>IF('4.1 Network size and usage'!J84/'Historical population and GDP'!$M81=0,NA(),'4.1 Network size and usage'!J84/'Historical population and GDP'!$M81)</f>
        <v>8.9301302081944356E-5</v>
      </c>
      <c r="K84" s="54">
        <f>IF('4.1 Network size and usage'!K84/'Historical population and GDP'!$M81=0,NA(),'4.1 Network size and usage'!K84/'Historical population and GDP'!$M81)</f>
        <v>1.1705918230734431E-2</v>
      </c>
      <c r="L84" s="54">
        <f>IF('4.1 Network size and usage'!L84/'Historical population and GDP'!$M81=0,NA(),'4.1 Network size and usage'!L84/'Historical population and GDP'!$M81)</f>
        <v>0.16821177811406537</v>
      </c>
      <c r="M84" s="54" t="e">
        <f>IF('4.1 Network size and usage'!M84/'Historical population and GDP'!$M81=0,NA(),'4.1 Network size and usage'!M84/'Historical population and GDP'!$M81)</f>
        <v>#N/A</v>
      </c>
      <c r="N84" s="54">
        <f>IF('4.1 Network size and usage'!N84/'Historical population and GDP'!$M81=0,NA(),'4.1 Network size and usage'!N84/'Historical population and GDP'!$M81)</f>
        <v>1.291594499111855E-2</v>
      </c>
      <c r="O84" s="54" t="e">
        <f>IF('4.1 Network size and usage'!O84/'Historical population and GDP'!$M81=0,NA(),'4.1 Network size and usage'!O84/'Historical population and GDP'!$M81)</f>
        <v>#N/A</v>
      </c>
      <c r="P84" s="54">
        <f>IF('4.1 Network size and usage'!P84/'Historical population and GDP'!$M81=0,NA(),'4.1 Network size and usage'!P84/'Historical population and GDP'!$M81)</f>
        <v>1.4740668263659615</v>
      </c>
      <c r="Q84" s="54" t="e">
        <f>IF('4.1 Network size and usage'!Q84/'Historical population and GDP'!$M81=0,NA(),'4.1 Network size and usage'!Q84/'Historical population and GDP'!$M81)</f>
        <v>#N/A</v>
      </c>
      <c r="R84" s="54" t="e">
        <f>IF('4.1 Network size and usage'!R84/'Historical population and GDP'!$M81=0,NA(),'4.1 Network size and usage'!R84/'Historical population and GDP'!$M81)</f>
        <v>#N/A</v>
      </c>
      <c r="S84" s="54" t="e">
        <f>IF('4.1 Network size and usage'!S84/'Historical population and GDP'!$M81=0,NA(),'4.1 Network size and usage'!S84/'Historical population and GDP'!$M81)</f>
        <v>#N/A</v>
      </c>
      <c r="T84" s="54" t="e">
        <f>IF('4.1 Network size and usage'!T84/'Historical population and GDP'!$M81=0,NA(),'4.1 Network size and usage'!T84/'Historical population and GDP'!$M81)</f>
        <v>#N/A</v>
      </c>
      <c r="U84" s="54">
        <f>IF('4.1 Network size and usage'!U84/'Historical population and GDP'!$M81=0,NA(),'4.1 Network size and usage'!U84/'Historical population and GDP'!$M81)</f>
        <v>7.7859721588198703</v>
      </c>
      <c r="V84" s="54" t="e">
        <f>IF('4.1 Network size and usage'!V84/'Historical population and GDP'!$M81=0,NA(),'4.1 Network size and usage'!V84/'Historical population and GDP'!$M81)</f>
        <v>#N/A</v>
      </c>
      <c r="W84" s="54" t="e">
        <f>IF('4.1 Network size and usage'!W84/'Historical population and GDP'!$M81=0,NA(),'4.1 Network size and usage'!W84/'Historical population and GDP'!$M81)</f>
        <v>#N/A</v>
      </c>
      <c r="X84" s="54" t="e">
        <f>IF('4.1 Network size and usage'!X84/'Historical population and GDP'!$M81=0,NA(),'4.1 Network size and usage'!X84/'Historical population and GDP'!$M81)</f>
        <v>#N/A</v>
      </c>
      <c r="Y84" s="54" t="e">
        <f>IF('4.1 Network size and usage'!Y84/'Historical population and GDP'!$M81=0,NA(),'4.1 Network size and usage'!Y84/'Historical population and GDP'!$M81)</f>
        <v>#N/A</v>
      </c>
      <c r="Z84" s="54" t="e">
        <f>IF('4.1 Network size and usage'!Z84/'Historical population and GDP'!$M81=0,NA(),'4.1 Network size and usage'!Z84/'Historical population and GDP'!$M81)</f>
        <v>#N/A</v>
      </c>
      <c r="AA84" s="54" t="e">
        <f>IF('4.1 Network size and usage'!AA84/'Historical population and GDP'!$M81=0,NA(),'4.1 Network size and usage'!AA84/'Historical population and GDP'!$M81)</f>
        <v>#N/A</v>
      </c>
      <c r="AB84" s="54" t="e">
        <f>IF('4.1 Network size and usage'!AB84/'Historical population and GDP'!$M81=0,NA(),'4.1 Network size and usage'!AB84/'Historical population and GDP'!$M81)</f>
        <v>#N/A</v>
      </c>
      <c r="AC84" s="54" t="e">
        <f>IF('4.1 Network size and usage'!AC84/'Historical population and GDP'!$M81=0,NA(),'4.1 Network size and usage'!AC84/'Historical population and GDP'!$M81)</f>
        <v>#N/A</v>
      </c>
      <c r="AD84" s="54">
        <f>IF('4.1 Network size and usage'!AD84/'Historical population and GDP'!$M81=0,NA(),'4.1 Network size and usage'!AD84/'Historical population and GDP'!$M81)</f>
        <v>0.4128696866255227</v>
      </c>
      <c r="AE84" s="54" t="e">
        <f>IF('4.1 Network size and usage'!AE84/'Historical population and GDP'!$M81=0,NA(),'4.1 Network size and usage'!AE84/'Historical population and GDP'!$M81)</f>
        <v>#N/A</v>
      </c>
      <c r="AF84" s="54">
        <f>IF('4.1 Network size and usage'!AF84/'Historical population and GDP'!$M81=0,NA(),'4.1 Network size and usage'!AF84/'Historical population and GDP'!$M81)</f>
        <v>0.52449631422795318</v>
      </c>
      <c r="AG84" s="54">
        <f>IF('4.1 Network size and usage'!AG84/'Historical population and GDP'!$M81=0,NA(),'4.1 Network size and usage'!AG84/'Historical population and GDP'!$M81)</f>
        <v>0.50243889261371288</v>
      </c>
      <c r="AH84" s="54" t="e">
        <f>IF('4.1 Network size and usage'!AH84/'Historical population and GDP'!$M81=0,NA(),'4.1 Network size and usage'!AH84/'Historical population and GDP'!$M81)</f>
        <v>#N/A</v>
      </c>
      <c r="AI84" s="54" t="e">
        <f>IF('4.1 Network size and usage'!AI84/'Historical population and GDP'!$M81=0,NA(),'4.1 Network size and usage'!AI84/'Historical population and GDP'!$M81)</f>
        <v>#N/A</v>
      </c>
      <c r="AJ84" s="54" t="e">
        <f>IF('4.1 Network size and usage'!AJ84/'Historical population and GDP'!$M81=0,NA(),'4.1 Network size and usage'!AJ84/'Historical population and GDP'!$M81)</f>
        <v>#N/A</v>
      </c>
      <c r="AK84" s="54">
        <f>IF('4.1 Network size and usage'!AK84/'Historical population and GDP'!$M81=0,NA(),'4.1 Network size and usage'!AK84/'Historical population and GDP'!$M81)</f>
        <v>7.8220201177602817</v>
      </c>
      <c r="AL84" s="54">
        <f>IF('4.1 Network size and usage'!AL84/'Historical population and GDP'!$M81=0,NA(),'4.1 Network size and usage'!AL84/'Historical population and GDP'!$M81)</f>
        <v>1.4503424471128583</v>
      </c>
      <c r="AM84" s="54">
        <f>IF('4.1 Network size and usage'!AM84/'Historical population and GDP'!$M81=0,NA(),'4.1 Network size and usage'!AM84/'Historical population and GDP'!$M81)</f>
        <v>0.37411292152195885</v>
      </c>
      <c r="AN84" s="54" t="e">
        <f>IF('4.1 Network size and usage'!AN84/'Historical population and GDP'!$M81=0,NA(),'4.1 Network size and usage'!AN84/'Historical population and GDP'!$M81)</f>
        <v>#N/A</v>
      </c>
      <c r="AO84" s="54">
        <f>IF('4.1 Network size and usage'!AO84/'Historical population and GDP'!$M81=0,NA(),'4.1 Network size and usage'!AO84/'Historical population and GDP'!$M81)</f>
        <v>7.4328450432871687E-2</v>
      </c>
      <c r="AP84" s="54">
        <f>IF('4.1 Network size and usage'!AP84/'Historical population and GDP'!$M81=0,NA(),'4.1 Network size and usage'!AP84/'Historical population and GDP'!$M81)</f>
        <v>7.5906106769652697E-3</v>
      </c>
      <c r="AQ84" s="54">
        <f>IF('4.1 Network size and usage'!AQ84/'Historical population and GDP'!$M81=0,NA(),'4.1 Network size and usage'!AQ84/'Historical population and GDP'!$M81)</f>
        <v>8.1919061109836946E-2</v>
      </c>
      <c r="AR84" s="54">
        <f>IF('4.1 Network size and usage'!AR84/'Historical population and GDP'!$M81=0,NA(),'4.1 Network size and usage'!AR84/'Historical population and GDP'!$M81)</f>
        <v>0.51497084200587906</v>
      </c>
      <c r="AS84" s="54" t="e">
        <f>IF('4.1 Network size and usage'!AS84/'Historical population and GDP'!$M81=0,NA(),'4.1 Network size and usage'!AS84/'Historical population and GDP'!$M81)</f>
        <v>#N/A</v>
      </c>
      <c r="AT84" s="54">
        <f>IF('4.1 Network size and usage'!AT84/'Historical population and GDP'!$M81=0,NA(),'4.1 Network size and usage'!AT84/'Historical population and GDP'!$M81)</f>
        <v>2.9528963888429599E-2</v>
      </c>
      <c r="AU84" s="54" t="e">
        <f>IF('4.1 Network size and usage'!AU84/'Historical population and GDP'!$M81=0,NA(),'4.1 Network size and usage'!AU84/'Historical population and GDP'!$M81)</f>
        <v>#N/A</v>
      </c>
      <c r="AV84" s="54" t="e">
        <f>IF('4.1 Network size and usage'!AV84/'Historical population and GDP'!$M81=0,NA(),'4.1 Network size and usage'!AV84/'Historical population and GDP'!$M81)</f>
        <v>#N/A</v>
      </c>
      <c r="AX84" s="3"/>
      <c r="AY84" s="3"/>
      <c r="AZ84" s="12"/>
    </row>
    <row r="85" spans="1:52">
      <c r="A85" s="4">
        <f t="shared" si="1"/>
        <v>1947</v>
      </c>
      <c r="B85" s="54">
        <f>IF('4.1 Network size and usage'!B85/'Historical population and GDP'!$M82=0,NA(),'4.1 Network size and usage'!B85/'Historical population and GDP'!$M82)</f>
        <v>0.30482265283887056</v>
      </c>
      <c r="C85" s="54">
        <f>IF('4.1 Network size and usage'!C85/'Historical population and GDP'!$M82=0,NA(),'4.1 Network size and usage'!C85/'Historical population and GDP'!$M82)</f>
        <v>1.8574146531435214</v>
      </c>
      <c r="D85" s="54">
        <f>IF('4.1 Network size and usage'!D85/'Historical population and GDP'!$M82=0,NA(),'4.1 Network size and usage'!D85/'Historical population and GDP'!$M82)</f>
        <v>0.40261395774022962</v>
      </c>
      <c r="E85" s="54">
        <f>IF('4.1 Network size and usage'!E85/'Historical population and GDP'!$M82=0,NA(),'4.1 Network size and usage'!E85/'Historical population and GDP'!$M82)</f>
        <v>6.0667259906936488</v>
      </c>
      <c r="F85" s="54">
        <f>IF('4.1 Network size and usage'!F85/'Historical population and GDP'!$M82=0,NA(),'4.1 Network size and usage'!F85/'Historical population and GDP'!$M82)</f>
        <v>0.59417360817058307</v>
      </c>
      <c r="G85" s="54">
        <f>IF('4.1 Network size and usage'!G85/'Historical population and GDP'!$M82=0,NA(),'4.1 Network size and usage'!G85/'Historical population and GDP'!$M82)</f>
        <v>0.18995364688644484</v>
      </c>
      <c r="H85" s="54" t="e">
        <f>IF('4.1 Network size and usage'!H85/'Historical population and GDP'!$M82=0,NA(),'4.1 Network size and usage'!H85/'Historical population and GDP'!$M82)</f>
        <v>#N/A</v>
      </c>
      <c r="I85" s="54">
        <f>IF('4.1 Network size and usage'!I85/'Historical population and GDP'!$M82=0,NA(),'4.1 Network size and usage'!I85/'Historical population and GDP'!$M82)</f>
        <v>9.8089882628956975</v>
      </c>
      <c r="J85" s="54">
        <f>IF('4.1 Network size and usage'!J85/'Historical population and GDP'!$M82=0,NA(),'4.1 Network size and usage'!J85/'Historical population and GDP'!$M82)</f>
        <v>1.0670900619005237E-4</v>
      </c>
      <c r="K85" s="54">
        <f>IF('4.1 Network size and usage'!K85/'Historical population and GDP'!$M82=0,NA(),'4.1 Network size and usage'!K85/'Historical population and GDP'!$M82)</f>
        <v>1.3920400744856346E-2</v>
      </c>
      <c r="L85" s="54">
        <f>IF('4.1 Network size and usage'!L85/'Historical population and GDP'!$M82=0,NA(),'4.1 Network size and usage'!L85/'Historical population and GDP'!$M82)</f>
        <v>0.16785122187621898</v>
      </c>
      <c r="M85" s="54" t="e">
        <f>IF('4.1 Network size and usage'!M85/'Historical population and GDP'!$M82=0,NA(),'4.1 Network size and usage'!M85/'Historical population and GDP'!$M82)</f>
        <v>#N/A</v>
      </c>
      <c r="N85" s="54">
        <f>IF('4.1 Network size and usage'!N85/'Historical population and GDP'!$M82=0,NA(),'4.1 Network size and usage'!N85/'Historical population and GDP'!$M82)</f>
        <v>1.3513509978345798E-2</v>
      </c>
      <c r="O85" s="54" t="e">
        <f>IF('4.1 Network size and usage'!O85/'Historical population and GDP'!$M82=0,NA(),'4.1 Network size and usage'!O85/'Historical population and GDP'!$M82)</f>
        <v>#N/A</v>
      </c>
      <c r="P85" s="54">
        <f>IF('4.1 Network size and usage'!P85/'Historical population and GDP'!$M82=0,NA(),'4.1 Network size and usage'!P85/'Historical population and GDP'!$M82)</f>
        <v>1.4984612194238105</v>
      </c>
      <c r="Q85" s="54" t="e">
        <f>IF('4.1 Network size and usage'!Q85/'Historical population and GDP'!$M82=0,NA(),'4.1 Network size and usage'!Q85/'Historical population and GDP'!$M82)</f>
        <v>#N/A</v>
      </c>
      <c r="R85" s="54" t="e">
        <f>IF('4.1 Network size and usage'!R85/'Historical population and GDP'!$M82=0,NA(),'4.1 Network size and usage'!R85/'Historical population and GDP'!$M82)</f>
        <v>#N/A</v>
      </c>
      <c r="S85" s="54" t="e">
        <f>IF('4.1 Network size and usage'!S85/'Historical population and GDP'!$M82=0,NA(),'4.1 Network size and usage'!S85/'Historical population and GDP'!$M82)</f>
        <v>#N/A</v>
      </c>
      <c r="T85" s="54" t="e">
        <f>IF('4.1 Network size and usage'!T85/'Historical population and GDP'!$M82=0,NA(),'4.1 Network size and usage'!T85/'Historical population and GDP'!$M82)</f>
        <v>#N/A</v>
      </c>
      <c r="U85" s="54">
        <f>IF('4.1 Network size and usage'!U85/'Historical population and GDP'!$M82=0,NA(),'4.1 Network size and usage'!U85/'Historical population and GDP'!$M82)</f>
        <v>8.2415218861356543</v>
      </c>
      <c r="V85" s="54" t="e">
        <f>IF('4.1 Network size and usage'!V85/'Historical population and GDP'!$M82=0,NA(),'4.1 Network size and usage'!V85/'Historical population and GDP'!$M82)</f>
        <v>#N/A</v>
      </c>
      <c r="W85" s="54" t="e">
        <f>IF('4.1 Network size and usage'!W85/'Historical population and GDP'!$M82=0,NA(),'4.1 Network size and usage'!W85/'Historical population and GDP'!$M82)</f>
        <v>#N/A</v>
      </c>
      <c r="X85" s="54" t="e">
        <f>IF('4.1 Network size and usage'!X85/'Historical population and GDP'!$M82=0,NA(),'4.1 Network size and usage'!X85/'Historical population and GDP'!$M82)</f>
        <v>#N/A</v>
      </c>
      <c r="Y85" s="54" t="e">
        <f>IF('4.1 Network size and usage'!Y85/'Historical population and GDP'!$M82=0,NA(),'4.1 Network size and usage'!Y85/'Historical population and GDP'!$M82)</f>
        <v>#N/A</v>
      </c>
      <c r="Z85" s="54" t="e">
        <f>IF('4.1 Network size and usage'!Z85/'Historical population and GDP'!$M82=0,NA(),'4.1 Network size and usage'!Z85/'Historical population and GDP'!$M82)</f>
        <v>#N/A</v>
      </c>
      <c r="AA85" s="54" t="e">
        <f>IF('4.1 Network size and usage'!AA85/'Historical population and GDP'!$M82=0,NA(),'4.1 Network size and usage'!AA85/'Historical population and GDP'!$M82)</f>
        <v>#N/A</v>
      </c>
      <c r="AB85" s="54" t="e">
        <f>IF('4.1 Network size and usage'!AB85/'Historical population and GDP'!$M82=0,NA(),'4.1 Network size and usage'!AB85/'Historical population and GDP'!$M82)</f>
        <v>#N/A</v>
      </c>
      <c r="AC85" s="54" t="e">
        <f>IF('4.1 Network size and usage'!AC85/'Historical population and GDP'!$M82=0,NA(),'4.1 Network size and usage'!AC85/'Historical population and GDP'!$M82)</f>
        <v>#N/A</v>
      </c>
      <c r="AD85" s="54">
        <f>IF('4.1 Network size and usage'!AD85/'Historical population and GDP'!$M82=0,NA(),'4.1 Network size and usage'!AD85/'Historical population and GDP'!$M82)</f>
        <v>0.40970330098858443</v>
      </c>
      <c r="AE85" s="54" t="e">
        <f>IF('4.1 Network size and usage'!AE85/'Historical population and GDP'!$M82=0,NA(),'4.1 Network size and usage'!AE85/'Historical population and GDP'!$M82)</f>
        <v>#N/A</v>
      </c>
      <c r="AF85" s="54" t="e">
        <f>IF('4.1 Network size and usage'!AF85/'Historical population and GDP'!$M82=0,NA(),'4.1 Network size and usage'!AF85/'Historical population and GDP'!$M82)</f>
        <v>#N/A</v>
      </c>
      <c r="AG85" s="54">
        <f>IF('4.1 Network size and usage'!AG85/'Historical population and GDP'!$M82=0,NA(),'4.1 Network size and usage'!AG85/'Historical population and GDP'!$M82)</f>
        <v>0.49696755493956063</v>
      </c>
      <c r="AH85" s="54" t="e">
        <f>IF('4.1 Network size and usage'!AH85/'Historical population and GDP'!$M82=0,NA(),'4.1 Network size and usage'!AH85/'Historical population and GDP'!$M82)</f>
        <v>#N/A</v>
      </c>
      <c r="AI85" s="54" t="e">
        <f>IF('4.1 Network size and usage'!AI85/'Historical population and GDP'!$M82=0,NA(),'4.1 Network size and usage'!AI85/'Historical population and GDP'!$M82)</f>
        <v>#N/A</v>
      </c>
      <c r="AJ85" s="54" t="e">
        <f>IF('4.1 Network size and usage'!AJ85/'Historical population and GDP'!$M82=0,NA(),'4.1 Network size and usage'!AJ85/'Historical population and GDP'!$M82)</f>
        <v>#N/A</v>
      </c>
      <c r="AK85" s="54">
        <f>IF('4.1 Network size and usage'!AK85/'Historical population and GDP'!$M82=0,NA(),'4.1 Network size and usage'!AK85/'Historical population and GDP'!$M82)</f>
        <v>8.0886019519871866</v>
      </c>
      <c r="AL85" s="54">
        <f>IF('4.1 Network size and usage'!AL85/'Historical population and GDP'!$M82=0,NA(),'4.1 Network size and usage'!AL85/'Historical population and GDP'!$M82)</f>
        <v>1.4747777483277407</v>
      </c>
      <c r="AM85" s="54">
        <f>IF('4.1 Network size and usage'!AM85/'Historical population and GDP'!$M82=0,NA(),'4.1 Network size and usage'!AM85/'Historical population and GDP'!$M82)</f>
        <v>0.38311497361289637</v>
      </c>
      <c r="AN85" s="54" t="e">
        <f>IF('4.1 Network size and usage'!AN85/'Historical population and GDP'!$M82=0,NA(),'4.1 Network size and usage'!AN85/'Historical population and GDP'!$M82)</f>
        <v>#N/A</v>
      </c>
      <c r="AO85" s="54">
        <f>IF('4.1 Network size and usage'!AO85/'Historical population and GDP'!$M82=0,NA(),'4.1 Network size and usage'!AO85/'Historical population and GDP'!$M82)</f>
        <v>7.2028579178285354E-2</v>
      </c>
      <c r="AP85" s="54">
        <f>IF('4.1 Network size and usage'!AP85/'Historical population and GDP'!$M82=0,NA(),'4.1 Network size and usage'!AP85/'Historical population and GDP'!$M82)</f>
        <v>7.8253271206038411E-3</v>
      </c>
      <c r="AQ85" s="54">
        <f>IF('4.1 Network size and usage'!AQ85/'Historical population and GDP'!$M82=0,NA(),'4.1 Network size and usage'!AQ85/'Historical population and GDP'!$M82)</f>
        <v>7.9853906298889193E-2</v>
      </c>
      <c r="AR85" s="54">
        <f>IF('4.1 Network size and usage'!AR85/'Historical population and GDP'!$M82=0,NA(),'4.1 Network size and usage'!AR85/'Historical population and GDP'!$M82)</f>
        <v>0.66693128868782736</v>
      </c>
      <c r="AS85" s="54" t="e">
        <f>IF('4.1 Network size and usage'!AS85/'Historical population and GDP'!$M82=0,NA(),'4.1 Network size and usage'!AS85/'Historical population and GDP'!$M82)</f>
        <v>#N/A</v>
      </c>
      <c r="AT85" s="54">
        <f>IF('4.1 Network size and usage'!AT85/'Historical population and GDP'!$M82=0,NA(),'4.1 Network size and usage'!AT85/'Historical population and GDP'!$M82)</f>
        <v>3.2249832981882498E-2</v>
      </c>
      <c r="AU85" s="54" t="e">
        <f>IF('4.1 Network size and usage'!AU85/'Historical population and GDP'!$M82=0,NA(),'4.1 Network size and usage'!AU85/'Historical population and GDP'!$M82)</f>
        <v>#N/A</v>
      </c>
      <c r="AV85" s="54" t="e">
        <f>IF('4.1 Network size and usage'!AV85/'Historical population and GDP'!$M82=0,NA(),'4.1 Network size and usage'!AV85/'Historical population and GDP'!$M82)</f>
        <v>#N/A</v>
      </c>
      <c r="AX85" s="3"/>
      <c r="AY85" s="3"/>
      <c r="AZ85" s="12"/>
    </row>
    <row r="86" spans="1:52">
      <c r="A86" s="4">
        <f t="shared" si="1"/>
        <v>1948</v>
      </c>
      <c r="B86" s="54">
        <f>IF('4.1 Network size and usage'!B86/'Historical population and GDP'!$M83=0,NA(),'4.1 Network size and usage'!B86/'Historical population and GDP'!$M83)</f>
        <v>0.31095420260155665</v>
      </c>
      <c r="C86" s="54">
        <f>IF('4.1 Network size and usage'!C86/'Historical population and GDP'!$M83=0,NA(),'4.1 Network size and usage'!C86/'Historical population and GDP'!$M83)</f>
        <v>1.7977083186536686</v>
      </c>
      <c r="D86" s="54">
        <f>IF('4.1 Network size and usage'!D86/'Historical population and GDP'!$M83=0,NA(),'4.1 Network size and usage'!D86/'Historical population and GDP'!$M83)</f>
        <v>0.37499458484737913</v>
      </c>
      <c r="E86" s="54">
        <f>IF('4.1 Network size and usage'!E86/'Historical population and GDP'!$M83=0,NA(),'4.1 Network size and usage'!E86/'Historical population and GDP'!$M83)</f>
        <v>5.8938788571417211</v>
      </c>
      <c r="F86" s="54">
        <f>IF('4.1 Network size and usage'!F86/'Historical population and GDP'!$M83=0,NA(),'4.1 Network size and usage'!F86/'Historical population and GDP'!$M83)</f>
        <v>0.57650215584181541</v>
      </c>
      <c r="G86" s="54">
        <f>IF('4.1 Network size and usage'!G86/'Historical population and GDP'!$M83=0,NA(),'4.1 Network size and usage'!G86/'Historical population and GDP'!$M83)</f>
        <v>0.18393692460208066</v>
      </c>
      <c r="H86" s="54" t="e">
        <f>IF('4.1 Network size and usage'!H86/'Historical population and GDP'!$M83=0,NA(),'4.1 Network size and usage'!H86/'Historical population and GDP'!$M83)</f>
        <v>#N/A</v>
      </c>
      <c r="I86" s="54">
        <f>IF('4.1 Network size and usage'!I86/'Historical population and GDP'!$M83=0,NA(),'4.1 Network size and usage'!I86/'Historical population and GDP'!$M83)</f>
        <v>10.370559301973362</v>
      </c>
      <c r="J86" s="54">
        <f>IF('4.1 Network size and usage'!J86/'Historical population and GDP'!$M83=0,NA(),'4.1 Network size and usage'!J86/'Historical population and GDP'!$M83)</f>
        <v>1.0055979530877428E-4</v>
      </c>
      <c r="K86" s="54">
        <f>IF('4.1 Network size and usage'!K86/'Historical population and GDP'!$M83=0,NA(),'4.1 Network size and usage'!K86/'Historical population and GDP'!$M83)</f>
        <v>1.3401596539223053E-2</v>
      </c>
      <c r="L86" s="54">
        <f>IF('4.1 Network size and usage'!L86/'Historical population and GDP'!$M83=0,NA(),'4.1 Network size and usage'!L86/'Historical population and GDP'!$M83)</f>
        <v>0.16303710310380504</v>
      </c>
      <c r="M86" s="54" t="e">
        <f>IF('4.1 Network size and usage'!M86/'Historical population and GDP'!$M83=0,NA(),'4.1 Network size and usage'!M86/'Historical population and GDP'!$M83)</f>
        <v>#N/A</v>
      </c>
      <c r="N86" s="54">
        <f>IF('4.1 Network size and usage'!N86/'Historical population and GDP'!$M83=0,NA(),'4.1 Network size and usage'!N86/'Historical population and GDP'!$M83)</f>
        <v>1.4630013648922247E-2</v>
      </c>
      <c r="O86" s="54" t="e">
        <f>IF('4.1 Network size and usage'!O86/'Historical population and GDP'!$M83=0,NA(),'4.1 Network size and usage'!O86/'Historical population and GDP'!$M83)</f>
        <v>#N/A</v>
      </c>
      <c r="P86" s="54">
        <f>IF('4.1 Network size and usage'!P86/'Historical population and GDP'!$M83=0,NA(),'4.1 Network size and usage'!P86/'Historical population and GDP'!$M83)</f>
        <v>1.5738182593224941</v>
      </c>
      <c r="Q86" s="54" t="e">
        <f>IF('4.1 Network size and usage'!Q86/'Historical population and GDP'!$M83=0,NA(),'4.1 Network size and usage'!Q86/'Historical population and GDP'!$M83)</f>
        <v>#N/A</v>
      </c>
      <c r="R86" s="54" t="e">
        <f>IF('4.1 Network size and usage'!R86/'Historical population and GDP'!$M83=0,NA(),'4.1 Network size and usage'!R86/'Historical population and GDP'!$M83)</f>
        <v>#N/A</v>
      </c>
      <c r="S86" s="54" t="e">
        <f>IF('4.1 Network size and usage'!S86/'Historical population and GDP'!$M83=0,NA(),'4.1 Network size and usage'!S86/'Historical population and GDP'!$M83)</f>
        <v>#N/A</v>
      </c>
      <c r="T86" s="54" t="e">
        <f>IF('4.1 Network size and usage'!T86/'Historical population and GDP'!$M83=0,NA(),'4.1 Network size and usage'!T86/'Historical population and GDP'!$M83)</f>
        <v>#N/A</v>
      </c>
      <c r="U86" s="54">
        <f>IF('4.1 Network size and usage'!U86/'Historical population and GDP'!$M83=0,NA(),'4.1 Network size and usage'!U86/'Historical population and GDP'!$M83)</f>
        <v>8.5203452624021807</v>
      </c>
      <c r="V86" s="54" t="e">
        <f>IF('4.1 Network size and usage'!V86/'Historical population and GDP'!$M83=0,NA(),'4.1 Network size and usage'!V86/'Historical population and GDP'!$M83)</f>
        <v>#N/A</v>
      </c>
      <c r="W86" s="54" t="e">
        <f>IF('4.1 Network size and usage'!W86/'Historical population and GDP'!$M83=0,NA(),'4.1 Network size and usage'!W86/'Historical population and GDP'!$M83)</f>
        <v>#N/A</v>
      </c>
      <c r="X86" s="54" t="e">
        <f>IF('4.1 Network size and usage'!X86/'Historical population and GDP'!$M83=0,NA(),'4.1 Network size and usage'!X86/'Historical population and GDP'!$M83)</f>
        <v>#N/A</v>
      </c>
      <c r="Y86" s="54" t="e">
        <f>IF('4.1 Network size and usage'!Y86/'Historical population and GDP'!$M83=0,NA(),'4.1 Network size and usage'!Y86/'Historical population and GDP'!$M83)</f>
        <v>#N/A</v>
      </c>
      <c r="Z86" s="54" t="e">
        <f>IF('4.1 Network size and usage'!Z86/'Historical population and GDP'!$M83=0,NA(),'4.1 Network size and usage'!Z86/'Historical population and GDP'!$M83)</f>
        <v>#N/A</v>
      </c>
      <c r="AA86" s="54" t="e">
        <f>IF('4.1 Network size and usage'!AA86/'Historical population and GDP'!$M83=0,NA(),'4.1 Network size and usage'!AA86/'Historical population and GDP'!$M83)</f>
        <v>#N/A</v>
      </c>
      <c r="AB86" s="54" t="e">
        <f>IF('4.1 Network size and usage'!AB86/'Historical population and GDP'!$M83=0,NA(),'4.1 Network size and usage'!AB86/'Historical population and GDP'!$M83)</f>
        <v>#N/A</v>
      </c>
      <c r="AC86" s="54" t="e">
        <f>IF('4.1 Network size and usage'!AC86/'Historical population and GDP'!$M83=0,NA(),'4.1 Network size and usage'!AC86/'Historical population and GDP'!$M83)</f>
        <v>#N/A</v>
      </c>
      <c r="AD86" s="54">
        <f>IF('4.1 Network size and usage'!AD86/'Historical population and GDP'!$M83=0,NA(),'4.1 Network size and usage'!AD86/'Historical population and GDP'!$M83)</f>
        <v>0.40577313975594836</v>
      </c>
      <c r="AE86" s="54" t="e">
        <f>IF('4.1 Network size and usage'!AE86/'Historical population and GDP'!$M83=0,NA(),'4.1 Network size and usage'!AE86/'Historical population and GDP'!$M83)</f>
        <v>#N/A</v>
      </c>
      <c r="AF86" s="54" t="e">
        <f>IF('4.1 Network size and usage'!AF86/'Historical population and GDP'!$M83=0,NA(),'4.1 Network size and usage'!AF86/'Historical population and GDP'!$M83)</f>
        <v>#N/A</v>
      </c>
      <c r="AG86" s="54">
        <f>IF('4.1 Network size and usage'!AG86/'Historical population and GDP'!$M83=0,NA(),'4.1 Network size and usage'!AG86/'Historical population and GDP'!$M83)</f>
        <v>0.48817470916896682</v>
      </c>
      <c r="AH86" s="54" t="e">
        <f>IF('4.1 Network size and usage'!AH86/'Historical population and GDP'!$M83=0,NA(),'4.1 Network size and usage'!AH86/'Historical population and GDP'!$M83)</f>
        <v>#N/A</v>
      </c>
      <c r="AI86" s="54" t="e">
        <f>IF('4.1 Network size and usage'!AI86/'Historical population and GDP'!$M83=0,NA(),'4.1 Network size and usage'!AI86/'Historical population and GDP'!$M83)</f>
        <v>#N/A</v>
      </c>
      <c r="AJ86" s="54" t="e">
        <f>IF('4.1 Network size and usage'!AJ86/'Historical population and GDP'!$M83=0,NA(),'4.1 Network size and usage'!AJ86/'Historical population and GDP'!$M83)</f>
        <v>#N/A</v>
      </c>
      <c r="AK86" s="54">
        <f>IF('4.1 Network size and usage'!AK86/'Historical population and GDP'!$M83=0,NA(),'4.1 Network size and usage'!AK86/'Historical population and GDP'!$M83)</f>
        <v>8.0424276523547089</v>
      </c>
      <c r="AL86" s="54">
        <f>IF('4.1 Network size and usage'!AL86/'Historical population and GDP'!$M83=0,NA(),'4.1 Network size and usage'!AL86/'Historical population and GDP'!$M83)</f>
        <v>1.4336666360321508</v>
      </c>
      <c r="AM86" s="54">
        <f>IF('4.1 Network size and usage'!AM86/'Historical population and GDP'!$M83=0,NA(),'4.1 Network size and usage'!AM86/'Historical population and GDP'!$M83)</f>
        <v>0.38083431051937233</v>
      </c>
      <c r="AN86" s="54" t="e">
        <f>IF('4.1 Network size and usage'!AN86/'Historical population and GDP'!$M83=0,NA(),'4.1 Network size and usage'!AN86/'Historical population and GDP'!$M83)</f>
        <v>#N/A</v>
      </c>
      <c r="AO86" s="54">
        <f>IF('4.1 Network size and usage'!AO86/'Historical population and GDP'!$M83=0,NA(),'4.1 Network size and usage'!AO86/'Historical population and GDP'!$M83)</f>
        <v>6.8955288211730942E-2</v>
      </c>
      <c r="AP86" s="54">
        <f>IF('4.1 Network size and usage'!AP86/'Historical population and GDP'!$M83=0,NA(),'4.1 Network size and usage'!AP86/'Historical population and GDP'!$M83)</f>
        <v>7.642544443466846E-3</v>
      </c>
      <c r="AQ86" s="54">
        <f>IF('4.1 Network size and usage'!AQ86/'Historical population and GDP'!$M83=0,NA(),'4.1 Network size and usage'!AQ86/'Historical population and GDP'!$M83)</f>
        <v>7.6597832655197789E-2</v>
      </c>
      <c r="AR86" s="54">
        <f>IF('4.1 Network size and usage'!AR86/'Historical population and GDP'!$M83=0,NA(),'4.1 Network size and usage'!AR86/'Historical population and GDP'!$M83)</f>
        <v>0.72690366323199695</v>
      </c>
      <c r="AS86" s="54" t="e">
        <f>IF('4.1 Network size and usage'!AS86/'Historical population and GDP'!$M83=0,NA(),'4.1 Network size and usage'!AS86/'Historical population and GDP'!$M83)</f>
        <v>#N/A</v>
      </c>
      <c r="AT86" s="54">
        <f>IF('4.1 Network size and usage'!AT86/'Historical population and GDP'!$M83=0,NA(),'4.1 Network size and usage'!AT86/'Historical population and GDP'!$M83)</f>
        <v>2.8329130906986126E-2</v>
      </c>
      <c r="AU86" s="54" t="e">
        <f>IF('4.1 Network size and usage'!AU86/'Historical population and GDP'!$M83=0,NA(),'4.1 Network size and usage'!AU86/'Historical population and GDP'!$M83)</f>
        <v>#N/A</v>
      </c>
      <c r="AV86" s="54" t="e">
        <f>IF('4.1 Network size and usage'!AV86/'Historical population and GDP'!$M83=0,NA(),'4.1 Network size and usage'!AV86/'Historical population and GDP'!$M83)</f>
        <v>#N/A</v>
      </c>
      <c r="AX86" s="3"/>
      <c r="AY86" s="3"/>
      <c r="AZ86" s="12"/>
    </row>
    <row r="87" spans="1:52">
      <c r="A87" s="4">
        <f t="shared" si="1"/>
        <v>1949</v>
      </c>
      <c r="B87" s="54">
        <f>IF('4.1 Network size and usage'!B87/'Historical population and GDP'!$M84=0,NA(),'4.1 Network size and usage'!B87/'Historical population and GDP'!$M84)</f>
        <v>0.3436161299142822</v>
      </c>
      <c r="C87" s="54">
        <f>IF('4.1 Network size and usage'!C87/'Historical population and GDP'!$M84=0,NA(),'4.1 Network size and usage'!C87/'Historical population and GDP'!$M84)</f>
        <v>1.8894506769691712</v>
      </c>
      <c r="D87" s="54">
        <f>IF('4.1 Network size and usage'!D87/'Historical population and GDP'!$M84=0,NA(),'4.1 Network size and usage'!D87/'Historical population and GDP'!$M84)</f>
        <v>0.37865913466474721</v>
      </c>
      <c r="E87" s="54">
        <f>IF('4.1 Network size and usage'!E87/'Historical population and GDP'!$M84=0,NA(),'4.1 Network size and usage'!E87/'Historical population and GDP'!$M84)</f>
        <v>6.2180286667382072</v>
      </c>
      <c r="F87" s="54">
        <f>IF('4.1 Network size and usage'!F87/'Historical population and GDP'!$M84=0,NA(),'4.1 Network size and usage'!F87/'Historical population and GDP'!$M84)</f>
        <v>0.61850903384570788</v>
      </c>
      <c r="G87" s="54">
        <f>IF('4.1 Network size and usage'!G87/'Historical population and GDP'!$M84=0,NA(),'4.1 Network size and usage'!G87/'Historical population and GDP'!$M84)</f>
        <v>0.25474317619990838</v>
      </c>
      <c r="H87" s="54" t="e">
        <f>IF('4.1 Network size and usage'!H87/'Historical population and GDP'!$M84=0,NA(),'4.1 Network size and usage'!H87/'Historical population and GDP'!$M84)</f>
        <v>#N/A</v>
      </c>
      <c r="I87" s="54">
        <f>IF('4.1 Network size and usage'!I87/'Historical population and GDP'!$M84=0,NA(),'4.1 Network size and usage'!I87/'Historical population and GDP'!$M84)</f>
        <v>11.702576749212755</v>
      </c>
      <c r="J87" s="54">
        <f>IF('4.1 Network size and usage'!J87/'Historical population and GDP'!$M84=0,NA(),'4.1 Network size and usage'!J87/'Historical population and GDP'!$M84)</f>
        <v>1.1492238541176227E-4</v>
      </c>
      <c r="K87" s="54">
        <f>IF('4.1 Network size and usage'!K87/'Historical population and GDP'!$M84=0,NA(),'4.1 Network size and usage'!K87/'Historical population and GDP'!$M84)</f>
        <v>1.533023261765956E-2</v>
      </c>
      <c r="L87" s="54">
        <f>IF('4.1 Network size and usage'!L87/'Historical population and GDP'!$M84=0,NA(),'4.1 Network size and usage'!L87/'Historical population and GDP'!$M84)</f>
        <v>0.17161338159741629</v>
      </c>
      <c r="M87" s="54" t="e">
        <f>IF('4.1 Network size and usage'!M87/'Historical population and GDP'!$M84=0,NA(),'4.1 Network size and usage'!M87/'Historical population and GDP'!$M84)</f>
        <v>#N/A</v>
      </c>
      <c r="N87" s="54">
        <f>IF('4.1 Network size and usage'!N87/'Historical population and GDP'!$M84=0,NA(),'4.1 Network size and usage'!N87/'Historical population and GDP'!$M84)</f>
        <v>1.7743411452916035E-2</v>
      </c>
      <c r="O87" s="54" t="e">
        <f>IF('4.1 Network size and usage'!O87/'Historical population and GDP'!$M84=0,NA(),'4.1 Network size and usage'!O87/'Historical population and GDP'!$M84)</f>
        <v>#N/A</v>
      </c>
      <c r="P87" s="54">
        <f>IF('4.1 Network size and usage'!P87/'Historical population and GDP'!$M84=0,NA(),'4.1 Network size and usage'!P87/'Historical population and GDP'!$M84)</f>
        <v>1.8643737614418181</v>
      </c>
      <c r="Q87" s="54" t="e">
        <f>IF('4.1 Network size and usage'!Q87/'Historical population and GDP'!$M84=0,NA(),'4.1 Network size and usage'!Q87/'Historical population and GDP'!$M84)</f>
        <v>#N/A</v>
      </c>
      <c r="R87" s="54" t="e">
        <f>IF('4.1 Network size and usage'!R87/'Historical population and GDP'!$M84=0,NA(),'4.1 Network size and usage'!R87/'Historical population and GDP'!$M84)</f>
        <v>#N/A</v>
      </c>
      <c r="S87" s="54" t="e">
        <f>IF('4.1 Network size and usage'!S87/'Historical population and GDP'!$M84=0,NA(),'4.1 Network size and usage'!S87/'Historical population and GDP'!$M84)</f>
        <v>#N/A</v>
      </c>
      <c r="T87" s="54" t="e">
        <f>IF('4.1 Network size and usage'!T87/'Historical population and GDP'!$M84=0,NA(),'4.1 Network size and usage'!T87/'Historical population and GDP'!$M84)</f>
        <v>#N/A</v>
      </c>
      <c r="U87" s="54">
        <f>IF('4.1 Network size and usage'!U87/'Historical population and GDP'!$M84=0,NA(),'4.1 Network size and usage'!U87/'Historical population and GDP'!$M84)</f>
        <v>9.6350625501891454</v>
      </c>
      <c r="V87" s="54" t="e">
        <f>IF('4.1 Network size and usage'!V87/'Historical population and GDP'!$M84=0,NA(),'4.1 Network size and usage'!V87/'Historical population and GDP'!$M84)</f>
        <v>#N/A</v>
      </c>
      <c r="W87" s="54" t="e">
        <f>IF('4.1 Network size and usage'!W87/'Historical population and GDP'!$M84=0,NA(),'4.1 Network size and usage'!W87/'Historical population and GDP'!$M84)</f>
        <v>#N/A</v>
      </c>
      <c r="X87" s="54" t="e">
        <f>IF('4.1 Network size and usage'!X87/'Historical population and GDP'!$M84=0,NA(),'4.1 Network size and usage'!X87/'Historical population and GDP'!$M84)</f>
        <v>#N/A</v>
      </c>
      <c r="Y87" s="54" t="e">
        <f>IF('4.1 Network size and usage'!Y87/'Historical population and GDP'!$M84=0,NA(),'4.1 Network size and usage'!Y87/'Historical population and GDP'!$M84)</f>
        <v>#N/A</v>
      </c>
      <c r="Z87" s="54" t="e">
        <f>IF('4.1 Network size and usage'!Z87/'Historical population and GDP'!$M84=0,NA(),'4.1 Network size and usage'!Z87/'Historical population and GDP'!$M84)</f>
        <v>#N/A</v>
      </c>
      <c r="AA87" s="54" t="e">
        <f>IF('4.1 Network size and usage'!AA87/'Historical population and GDP'!$M84=0,NA(),'4.1 Network size and usage'!AA87/'Historical population and GDP'!$M84)</f>
        <v>#N/A</v>
      </c>
      <c r="AB87" s="54" t="e">
        <f>IF('4.1 Network size and usage'!AB87/'Historical population and GDP'!$M84=0,NA(),'4.1 Network size and usage'!AB87/'Historical population and GDP'!$M84)</f>
        <v>#N/A</v>
      </c>
      <c r="AC87" s="54" t="e">
        <f>IF('4.1 Network size and usage'!AC87/'Historical population and GDP'!$M84=0,NA(),'4.1 Network size and usage'!AC87/'Historical population and GDP'!$M84)</f>
        <v>#N/A</v>
      </c>
      <c r="AD87" s="54">
        <f>IF('4.1 Network size and usage'!AD87/'Historical population and GDP'!$M84=0,NA(),'4.1 Network size and usage'!AD87/'Historical population and GDP'!$M84)</f>
        <v>0.43008190603701874</v>
      </c>
      <c r="AE87" s="54" t="e">
        <f>IF('4.1 Network size and usage'!AE87/'Historical population and GDP'!$M84=0,NA(),'4.1 Network size and usage'!AE87/'Historical population and GDP'!$M84)</f>
        <v>#N/A</v>
      </c>
      <c r="AF87" s="54" t="e">
        <f>IF('4.1 Network size and usage'!AF87/'Historical population and GDP'!$M84=0,NA(),'4.1 Network size and usage'!AF87/'Historical population and GDP'!$M84)</f>
        <v>#N/A</v>
      </c>
      <c r="AG87" s="54">
        <f>IF('4.1 Network size and usage'!AG87/'Historical population and GDP'!$M84=0,NA(),'4.1 Network size and usage'!AG87/'Historical population and GDP'!$M84)</f>
        <v>0.51170704241237308</v>
      </c>
      <c r="AH87" s="54" t="e">
        <f>IF('4.1 Network size and usage'!AH87/'Historical population and GDP'!$M84=0,NA(),'4.1 Network size and usage'!AH87/'Historical population and GDP'!$M84)</f>
        <v>#N/A</v>
      </c>
      <c r="AI87" s="54" t="e">
        <f>IF('4.1 Network size and usage'!AI87/'Historical population and GDP'!$M84=0,NA(),'4.1 Network size and usage'!AI87/'Historical population and GDP'!$M84)</f>
        <v>#N/A</v>
      </c>
      <c r="AJ87" s="54" t="e">
        <f>IF('4.1 Network size and usage'!AJ87/'Historical population and GDP'!$M84=0,NA(),'4.1 Network size and usage'!AJ87/'Historical population and GDP'!$M84)</f>
        <v>#N/A</v>
      </c>
      <c r="AK87" s="54">
        <f>IF('4.1 Network size and usage'!AK87/'Historical population and GDP'!$M84=0,NA(),'4.1 Network size and usage'!AK87/'Historical population and GDP'!$M84)</f>
        <v>8.7790419925365324</v>
      </c>
      <c r="AL87" s="54">
        <f>IF('4.1 Network size and usage'!AL87/'Historical population and GDP'!$M84=0,NA(),'4.1 Network size and usage'!AL87/'Historical population and GDP'!$M84)</f>
        <v>1.5612206058187905</v>
      </c>
      <c r="AM87" s="54">
        <f>IF('4.1 Network size and usage'!AM87/'Historical population and GDP'!$M84=0,NA(),'4.1 Network size and usage'!AM87/'Historical population and GDP'!$M84)</f>
        <v>0.40286344633423293</v>
      </c>
      <c r="AN87" s="54" t="e">
        <f>IF('4.1 Network size and usage'!AN87/'Historical population and GDP'!$M84=0,NA(),'4.1 Network size and usage'!AN87/'Historical population and GDP'!$M84)</f>
        <v>#N/A</v>
      </c>
      <c r="AO87" s="54">
        <f>IF('4.1 Network size and usage'!AO87/'Historical population and GDP'!$M84=0,NA(),'4.1 Network size and usage'!AO87/'Historical population and GDP'!$M84)</f>
        <v>7.1705519950339039E-2</v>
      </c>
      <c r="AP87" s="54">
        <f>IF('4.1 Network size and usage'!AP87/'Historical population and GDP'!$M84=0,NA(),'4.1 Network size and usage'!AP87/'Historical population and GDP'!$M84)</f>
        <v>8.1352951778326452E-3</v>
      </c>
      <c r="AQ87" s="54">
        <f>IF('4.1 Network size and usage'!AQ87/'Historical population and GDP'!$M84=0,NA(),'4.1 Network size and usage'!AQ87/'Historical population and GDP'!$M84)</f>
        <v>7.9840815128171691E-2</v>
      </c>
      <c r="AR87" s="54">
        <f>IF('4.1 Network size and usage'!AR87/'Historical population and GDP'!$M84=0,NA(),'4.1 Network size and usage'!AR87/'Historical population and GDP'!$M84)</f>
        <v>0.87401498378945519</v>
      </c>
      <c r="AS87" s="54" t="e">
        <f>IF('4.1 Network size and usage'!AS87/'Historical population and GDP'!$M84=0,NA(),'4.1 Network size and usage'!AS87/'Historical population and GDP'!$M84)</f>
        <v>#N/A</v>
      </c>
      <c r="AT87" s="54">
        <f>IF('4.1 Network size and usage'!AT87/'Historical population and GDP'!$M84=0,NA(),'4.1 Network size and usage'!AT87/'Historical population and GDP'!$M84)</f>
        <v>2.845841175591271E-2</v>
      </c>
      <c r="AU87" s="54" t="e">
        <f>IF('4.1 Network size and usage'!AU87/'Historical population and GDP'!$M84=0,NA(),'4.1 Network size and usage'!AU87/'Historical population and GDP'!$M84)</f>
        <v>#N/A</v>
      </c>
      <c r="AV87" s="54" t="e">
        <f>IF('4.1 Network size and usage'!AV87/'Historical population and GDP'!$M84=0,NA(),'4.1 Network size and usage'!AV87/'Historical population and GDP'!$M84)</f>
        <v>#N/A</v>
      </c>
      <c r="AX87" s="3"/>
      <c r="AY87" s="3"/>
      <c r="AZ87" s="12"/>
    </row>
    <row r="88" spans="1:52">
      <c r="A88" s="4">
        <f t="shared" si="1"/>
        <v>1950</v>
      </c>
      <c r="B88" s="54">
        <f>IF('4.1 Network size and usage'!B88/'Historical population and GDP'!$M85=0,NA(),'4.1 Network size and usage'!B88/'Historical population and GDP'!$M85)</f>
        <v>0.36544950078350524</v>
      </c>
      <c r="C88" s="54">
        <f>IF('4.1 Network size and usage'!C88/'Historical population and GDP'!$M85=0,NA(),'4.1 Network size and usage'!C88/'Historical population and GDP'!$M85)</f>
        <v>1.7795842094738008</v>
      </c>
      <c r="D88" s="54">
        <f>IF('4.1 Network size and usage'!D88/'Historical population and GDP'!$M85=0,NA(),'4.1 Network size and usage'!D88/'Historical population and GDP'!$M85)</f>
        <v>0.35014902688620037</v>
      </c>
      <c r="E88" s="54">
        <f>IF('4.1 Network size and usage'!E88/'Historical population and GDP'!$M85=0,NA(),'4.1 Network size and usage'!E88/'Historical population and GDP'!$M85)</f>
        <v>6.0438251489627772</v>
      </c>
      <c r="F88" s="54">
        <f>IF('4.1 Network size and usage'!F88/'Historical population and GDP'!$M85=0,NA(),'4.1 Network size and usage'!F88/'Historical population and GDP'!$M85)</f>
        <v>0.5899491814221417</v>
      </c>
      <c r="G88" s="54">
        <f>IF('4.1 Network size and usage'!G88/'Historical population and GDP'!$M85=0,NA(),'4.1 Network size and usage'!G88/'Historical population and GDP'!$M85)</f>
        <v>0.24239659859124149</v>
      </c>
      <c r="H88" s="54" t="e">
        <f>IF('4.1 Network size and usage'!H88/'Historical population and GDP'!$M85=0,NA(),'4.1 Network size and usage'!H88/'Historical population and GDP'!$M85)</f>
        <v>#N/A</v>
      </c>
      <c r="I88" s="54">
        <f>IF('4.1 Network size and usage'!I88/'Historical population and GDP'!$M85=0,NA(),'4.1 Network size and usage'!I88/'Historical population and GDP'!$M85)</f>
        <v>11.90898469504649</v>
      </c>
      <c r="J88" s="54">
        <f>IF('4.1 Network size and usage'!J88/'Historical population and GDP'!$M85=0,NA(),'4.1 Network size and usage'!J88/'Historical population and GDP'!$M85)</f>
        <v>1.1812096692178693E-4</v>
      </c>
      <c r="K88" s="54">
        <f>IF('4.1 Network size and usage'!K88/'Historical population and GDP'!$M85=0,NA(),'4.1 Network size and usage'!K88/'Historical population and GDP'!$M85)</f>
        <v>1.6044717226256933E-2</v>
      </c>
      <c r="L88" s="54">
        <f>IF('4.1 Network size and usage'!L88/'Historical population and GDP'!$M85=0,NA(),'4.1 Network size and usage'!L88/'Historical population and GDP'!$M85)</f>
        <v>0.16348324533908137</v>
      </c>
      <c r="M88" s="54" t="e">
        <f>IF('4.1 Network size and usage'!M88/'Historical population and GDP'!$M85=0,NA(),'4.1 Network size and usage'!M88/'Historical population and GDP'!$M85)</f>
        <v>#N/A</v>
      </c>
      <c r="N88" s="54">
        <f>IF('4.1 Network size and usage'!N88/'Historical population and GDP'!$M85=0,NA(),'4.1 Network size and usage'!N88/'Historical population and GDP'!$M85)</f>
        <v>1.699789523996446E-2</v>
      </c>
      <c r="O88" s="54" t="e">
        <f>IF('4.1 Network size and usage'!O88/'Historical population and GDP'!$M85=0,NA(),'4.1 Network size and usage'!O88/'Historical population and GDP'!$M85)</f>
        <v>#N/A</v>
      </c>
      <c r="P88" s="54">
        <f>IF('4.1 Network size and usage'!P88/'Historical population and GDP'!$M85=0,NA(),'4.1 Network size and usage'!P88/'Historical population and GDP'!$M85)</f>
        <v>1.8782674240160731</v>
      </c>
      <c r="Q88" s="54" t="e">
        <f>IF('4.1 Network size and usage'!Q88/'Historical population and GDP'!$M85=0,NA(),'4.1 Network size and usage'!Q88/'Historical population and GDP'!$M85)</f>
        <v>#N/A</v>
      </c>
      <c r="R88" s="54" t="e">
        <f>IF('4.1 Network size and usage'!R88/'Historical population and GDP'!$M85=0,NA(),'4.1 Network size and usage'!R88/'Historical population and GDP'!$M85)</f>
        <v>#N/A</v>
      </c>
      <c r="S88" s="54" t="e">
        <f>IF('4.1 Network size and usage'!S88/'Historical population and GDP'!$M85=0,NA(),'4.1 Network size and usage'!S88/'Historical population and GDP'!$M85)</f>
        <v>#N/A</v>
      </c>
      <c r="T88" s="54" t="e">
        <f>IF('4.1 Network size and usage'!T88/'Historical population and GDP'!$M85=0,NA(),'4.1 Network size and usage'!T88/'Historical population and GDP'!$M85)</f>
        <v>#N/A</v>
      </c>
      <c r="U88" s="54">
        <f>IF('4.1 Network size and usage'!U88/'Historical population and GDP'!$M85=0,NA(),'4.1 Network size and usage'!U88/'Historical population and GDP'!$M85)</f>
        <v>9.9228526612364742</v>
      </c>
      <c r="V88" s="54" t="e">
        <f>IF('4.1 Network size and usage'!V88/'Historical population and GDP'!$M85=0,NA(),'4.1 Network size and usage'!V88/'Historical population and GDP'!$M85)</f>
        <v>#N/A</v>
      </c>
      <c r="W88" s="54">
        <f>IF('4.1 Network size and usage'!W88/'Historical population and GDP'!$M85=0,NA(),'4.1 Network size and usage'!W88/'Historical population and GDP'!$M85)</f>
        <v>1.5934518437749057</v>
      </c>
      <c r="X88" s="54" t="e">
        <f>IF('4.1 Network size and usage'!X88/'Historical population and GDP'!$M85=0,NA(),'4.1 Network size and usage'!X88/'Historical population and GDP'!$M85)</f>
        <v>#N/A</v>
      </c>
      <c r="Y88" s="54" t="e">
        <f>IF('4.1 Network size and usage'!Y88/'Historical population and GDP'!$M85=0,NA(),'4.1 Network size and usage'!Y88/'Historical population and GDP'!$M85)</f>
        <v>#N/A</v>
      </c>
      <c r="Z88" s="54" t="e">
        <f>IF('4.1 Network size and usage'!Z88/'Historical population and GDP'!$M85=0,NA(),'4.1 Network size and usage'!Z88/'Historical population and GDP'!$M85)</f>
        <v>#N/A</v>
      </c>
      <c r="AA88" s="54" t="e">
        <f>IF('4.1 Network size and usage'!AA88/'Historical population and GDP'!$M85=0,NA(),'4.1 Network size and usage'!AA88/'Historical population and GDP'!$M85)</f>
        <v>#N/A</v>
      </c>
      <c r="AB88" s="54" t="e">
        <f>IF('4.1 Network size and usage'!AB88/'Historical population and GDP'!$M85=0,NA(),'4.1 Network size and usage'!AB88/'Historical population and GDP'!$M85)</f>
        <v>#N/A</v>
      </c>
      <c r="AC88" s="54" t="e">
        <f>IF('4.1 Network size and usage'!AC88/'Historical population and GDP'!$M85=0,NA(),'4.1 Network size and usage'!AC88/'Historical population and GDP'!$M85)</f>
        <v>#N/A</v>
      </c>
      <c r="AD88" s="54">
        <f>IF('4.1 Network size and usage'!AD88/'Historical population and GDP'!$M85=0,NA(),'4.1 Network size and usage'!AD88/'Historical population and GDP'!$M85)</f>
        <v>0.40705637600925065</v>
      </c>
      <c r="AE88" s="54" t="e">
        <f>IF('4.1 Network size and usage'!AE88/'Historical population and GDP'!$M85=0,NA(),'4.1 Network size and usage'!AE88/'Historical population and GDP'!$M85)</f>
        <v>#N/A</v>
      </c>
      <c r="AF88" s="54" t="e">
        <f>IF('4.1 Network size and usage'!AF88/'Historical population and GDP'!$M85=0,NA(),'4.1 Network size and usage'!AF88/'Historical population and GDP'!$M85)</f>
        <v>#N/A</v>
      </c>
      <c r="AG88" s="54">
        <f>IF('4.1 Network size and usage'!AG88/'Historical population and GDP'!$M85=0,NA(),'4.1 Network size and usage'!AG88/'Historical population and GDP'!$M85)</f>
        <v>0.48348928460522639</v>
      </c>
      <c r="AH88" s="54" t="e">
        <f>IF('4.1 Network size and usage'!AH88/'Historical population and GDP'!$M85=0,NA(),'4.1 Network size and usage'!AH88/'Historical population and GDP'!$M85)</f>
        <v>#N/A</v>
      </c>
      <c r="AI88" s="54" t="e">
        <f>IF('4.1 Network size and usage'!AI88/'Historical population and GDP'!$M85=0,NA(),'4.1 Network size and usage'!AI88/'Historical population and GDP'!$M85)</f>
        <v>#N/A</v>
      </c>
      <c r="AJ88" s="54" t="e">
        <f>IF('4.1 Network size and usage'!AJ88/'Historical population and GDP'!$M85=0,NA(),'4.1 Network size and usage'!AJ88/'Historical population and GDP'!$M85)</f>
        <v>#N/A</v>
      </c>
      <c r="AK88" s="54">
        <f>IF('4.1 Network size and usage'!AK88/'Historical population and GDP'!$M85=0,NA(),'4.1 Network size and usage'!AK88/'Historical population and GDP'!$M85)</f>
        <v>8.7786062116675438</v>
      </c>
      <c r="AL88" s="54">
        <f>IF('4.1 Network size and usage'!AL88/'Historical population and GDP'!$M85=0,NA(),'4.1 Network size and usage'!AL88/'Historical population and GDP'!$M85)</f>
        <v>1.5508130557153339</v>
      </c>
      <c r="AM88" s="54">
        <f>IF('4.1 Network size and usage'!AM88/'Historical population and GDP'!$M85=0,NA(),'4.1 Network size and usage'!AM88/'Historical population and GDP'!$M85)</f>
        <v>0.39239209011578974</v>
      </c>
      <c r="AN88" s="54" t="e">
        <f>IF('4.1 Network size and usage'!AN88/'Historical population and GDP'!$M85=0,NA(),'4.1 Network size and usage'!AN88/'Historical population and GDP'!$M85)</f>
        <v>#N/A</v>
      </c>
      <c r="AO88" s="54">
        <f>IF('4.1 Network size and usage'!AO88/'Historical population and GDP'!$M85=0,NA(),'4.1 Network size and usage'!AO88/'Historical population and GDP'!$M85)</f>
        <v>6.8481350822704276E-2</v>
      </c>
      <c r="AP88" s="54">
        <f>IF('4.1 Network size and usage'!AP88/'Historical population and GDP'!$M85=0,NA(),'4.1 Network size and usage'!AP88/'Historical population and GDP'!$M85)</f>
        <v>7.7498878297465081E-3</v>
      </c>
      <c r="AQ88" s="54">
        <f>IF('4.1 Network size and usage'!AQ88/'Historical population and GDP'!$M85=0,NA(),'4.1 Network size and usage'!AQ88/'Historical population and GDP'!$M85)</f>
        <v>7.6231238652450781E-2</v>
      </c>
      <c r="AR88" s="54">
        <f>IF('4.1 Network size and usage'!AR88/'Historical population and GDP'!$M85=0,NA(),'4.1 Network size and usage'!AR88/'Historical population and GDP'!$M85)</f>
        <v>0.9276817402150096</v>
      </c>
      <c r="AS88" s="54" t="e">
        <f>IF('4.1 Network size and usage'!AS88/'Historical population and GDP'!$M85=0,NA(),'4.1 Network size and usage'!AS88/'Historical population and GDP'!$M85)</f>
        <v>#N/A</v>
      </c>
      <c r="AT88" s="54">
        <f>IF('4.1 Network size and usage'!AT88/'Historical population and GDP'!$M85=0,NA(),'4.1 Network size and usage'!AT88/'Historical population and GDP'!$M85)</f>
        <v>3.0048821585225309E-2</v>
      </c>
      <c r="AU88" s="54" t="e">
        <f>IF('4.1 Network size and usage'!AU88/'Historical population and GDP'!$M85=0,NA(),'4.1 Network size and usage'!AU88/'Historical population and GDP'!$M85)</f>
        <v>#N/A</v>
      </c>
      <c r="AV88" s="54" t="e">
        <f>IF('4.1 Network size and usage'!AV88/'Historical population and GDP'!$M85=0,NA(),'4.1 Network size and usage'!AV88/'Historical population and GDP'!$M85)</f>
        <v>#N/A</v>
      </c>
      <c r="AX88" s="3"/>
      <c r="AY88" s="3"/>
      <c r="AZ88" s="12"/>
    </row>
    <row r="89" spans="1:52">
      <c r="A89" s="4">
        <f t="shared" si="1"/>
        <v>1951</v>
      </c>
      <c r="B89" s="54">
        <f>IF('4.1 Network size and usage'!B89/'Historical population and GDP'!$M86=0,NA(),'4.1 Network size and usage'!B89/'Historical population and GDP'!$M86)</f>
        <v>0.31641972290724552</v>
      </c>
      <c r="C89" s="54">
        <f>IF('4.1 Network size and usage'!C89/'Historical population and GDP'!$M86=0,NA(),'4.1 Network size and usage'!C89/'Historical population and GDP'!$M86)</f>
        <v>1.562806196394716</v>
      </c>
      <c r="D89" s="54">
        <f>IF('4.1 Network size and usage'!D89/'Historical population and GDP'!$M86=0,NA(),'4.1 Network size and usage'!D89/'Historical population and GDP'!$M86)</f>
        <v>0.30298321546981022</v>
      </c>
      <c r="E89" s="54">
        <f>IF('4.1 Network size and usage'!E89/'Historical population and GDP'!$M86=0,NA(),'4.1 Network size and usage'!E89/'Historical population and GDP'!$M86)</f>
        <v>5.2575707539181344</v>
      </c>
      <c r="F89" s="54">
        <f>IF('4.1 Network size and usage'!F89/'Historical population and GDP'!$M86=0,NA(),'4.1 Network size and usage'!F89/'Historical population and GDP'!$M86)</f>
        <v>0.51110869932906955</v>
      </c>
      <c r="G89" s="54">
        <f>IF('4.1 Network size and usage'!G89/'Historical population and GDP'!$M86=0,NA(),'4.1 Network size and usage'!G89/'Historical population and GDP'!$M86)</f>
        <v>0.20952929806914067</v>
      </c>
      <c r="H89" s="54" t="e">
        <f>IF('4.1 Network size and usage'!H89/'Historical population and GDP'!$M86=0,NA(),'4.1 Network size and usage'!H89/'Historical population and GDP'!$M86)</f>
        <v>#N/A</v>
      </c>
      <c r="I89" s="54">
        <f>IF('4.1 Network size and usage'!I89/'Historical population and GDP'!$M86=0,NA(),'4.1 Network size and usage'!I89/'Historical population and GDP'!$M86)</f>
        <v>11.193997048802382</v>
      </c>
      <c r="J89" s="54">
        <f>IF('4.1 Network size and usage'!J89/'Historical population and GDP'!$M86=0,NA(),'4.1 Network size and usage'!J89/'Historical population and GDP'!$M86)</f>
        <v>1.1713633781447444E-4</v>
      </c>
      <c r="K89" s="54">
        <f>IF('4.1 Network size and usage'!K89/'Historical population and GDP'!$M86=0,NA(),'4.1 Network size and usage'!K89/'Historical population and GDP'!$M86)</f>
        <v>1.5794627933846325E-2</v>
      </c>
      <c r="L89" s="54">
        <f>IF('4.1 Network size and usage'!L89/'Historical population and GDP'!$M86=0,NA(),'4.1 Network size and usage'!L89/'Historical population and GDP'!$M86)</f>
        <v>0.14162479928831079</v>
      </c>
      <c r="M89" s="54" t="e">
        <f>IF('4.1 Network size and usage'!M89/'Historical population and GDP'!$M86=0,NA(),'4.1 Network size and usage'!M89/'Historical population and GDP'!$M86)</f>
        <v>#N/A</v>
      </c>
      <c r="N89" s="54">
        <f>IF('4.1 Network size and usage'!N89/'Historical population and GDP'!$M86=0,NA(),'4.1 Network size and usage'!N89/'Historical population and GDP'!$M86)</f>
        <v>1.4701856526969887E-2</v>
      </c>
      <c r="O89" s="54" t="e">
        <f>IF('4.1 Network size and usage'!O89/'Historical population and GDP'!$M86=0,NA(),'4.1 Network size and usage'!O89/'Historical population and GDP'!$M86)</f>
        <v>#N/A</v>
      </c>
      <c r="P89" s="54">
        <f>IF('4.1 Network size and usage'!P89/'Historical population and GDP'!$M86=0,NA(),'4.1 Network size and usage'!P89/'Historical population and GDP'!$M86)</f>
        <v>1.6908256524143381</v>
      </c>
      <c r="Q89" s="54" t="e">
        <f>IF('4.1 Network size and usage'!Q89/'Historical population and GDP'!$M86=0,NA(),'4.1 Network size and usage'!Q89/'Historical population and GDP'!$M86)</f>
        <v>#N/A</v>
      </c>
      <c r="R89" s="54" t="e">
        <f>IF('4.1 Network size and usage'!R89/'Historical population and GDP'!$M86=0,NA(),'4.1 Network size and usage'!R89/'Historical population and GDP'!$M86)</f>
        <v>#N/A</v>
      </c>
      <c r="S89" s="54" t="e">
        <f>IF('4.1 Network size and usage'!S89/'Historical population and GDP'!$M86=0,NA(),'4.1 Network size and usage'!S89/'Historical population and GDP'!$M86)</f>
        <v>#N/A</v>
      </c>
      <c r="T89" s="54" t="e">
        <f>IF('4.1 Network size and usage'!T89/'Historical population and GDP'!$M86=0,NA(),'4.1 Network size and usage'!T89/'Historical population and GDP'!$M86)</f>
        <v>#N/A</v>
      </c>
      <c r="U89" s="54">
        <f>IF('4.1 Network size and usage'!U89/'Historical population and GDP'!$M86=0,NA(),'4.1 Network size and usage'!U89/'Historical population and GDP'!$M86)</f>
        <v>9.1265157637518417</v>
      </c>
      <c r="V89" s="54" t="e">
        <f>IF('4.1 Network size and usage'!V89/'Historical population and GDP'!$M86=0,NA(),'4.1 Network size and usage'!V89/'Historical population and GDP'!$M86)</f>
        <v>#N/A</v>
      </c>
      <c r="W89" s="54">
        <f>IF('4.1 Network size and usage'!W89/'Historical population and GDP'!$M86=0,NA(),'4.1 Network size and usage'!W89/'Historical population and GDP'!$M86)</f>
        <v>1.4575748044131327</v>
      </c>
      <c r="X89" s="54" t="e">
        <f>IF('4.1 Network size and usage'!X89/'Historical population and GDP'!$M86=0,NA(),'4.1 Network size and usage'!X89/'Historical population and GDP'!$M86)</f>
        <v>#N/A</v>
      </c>
      <c r="Y89" s="54" t="e">
        <f>IF('4.1 Network size and usage'!Y89/'Historical population and GDP'!$M86=0,NA(),'4.1 Network size and usage'!Y89/'Historical population and GDP'!$M86)</f>
        <v>#N/A</v>
      </c>
      <c r="Z89" s="54" t="e">
        <f>IF('4.1 Network size and usage'!Z89/'Historical population and GDP'!$M86=0,NA(),'4.1 Network size and usage'!Z89/'Historical population and GDP'!$M86)</f>
        <v>#N/A</v>
      </c>
      <c r="AA89" s="54" t="e">
        <f>IF('4.1 Network size and usage'!AA89/'Historical population and GDP'!$M86=0,NA(),'4.1 Network size and usage'!AA89/'Historical population and GDP'!$M86)</f>
        <v>#N/A</v>
      </c>
      <c r="AB89" s="54" t="e">
        <f>IF('4.1 Network size and usage'!AB89/'Historical population and GDP'!$M86=0,NA(),'4.1 Network size and usage'!AB89/'Historical population and GDP'!$M86)</f>
        <v>#N/A</v>
      </c>
      <c r="AC89" s="54" t="e">
        <f>IF('4.1 Network size and usage'!AC89/'Historical population and GDP'!$M86=0,NA(),'4.1 Network size and usage'!AC89/'Historical population and GDP'!$M86)</f>
        <v>#N/A</v>
      </c>
      <c r="AD89" s="54">
        <f>IF('4.1 Network size and usage'!AD89/'Historical population and GDP'!$M86=0,NA(),'4.1 Network size and usage'!AD89/'Historical population and GDP'!$M86)</f>
        <v>0.35873626521309471</v>
      </c>
      <c r="AE89" s="54" t="e">
        <f>IF('4.1 Network size and usage'!AE89/'Historical population and GDP'!$M86=0,NA(),'4.1 Network size and usage'!AE89/'Historical population and GDP'!$M86)</f>
        <v>#N/A</v>
      </c>
      <c r="AF89" s="54" t="e">
        <f>IF('4.1 Network size and usage'!AF89/'Historical population and GDP'!$M86=0,NA(),'4.1 Network size and usage'!AF89/'Historical population and GDP'!$M86)</f>
        <v>#N/A</v>
      </c>
      <c r="AG89" s="54">
        <f>IF('4.1 Network size and usage'!AG89/'Historical population and GDP'!$M86=0,NA(),'4.1 Network size and usage'!AG89/'Historical population and GDP'!$M86)</f>
        <v>0.41827641649794139</v>
      </c>
      <c r="AH89" s="54" t="e">
        <f>IF('4.1 Network size and usage'!AH89/'Historical population and GDP'!$M86=0,NA(),'4.1 Network size and usage'!AH89/'Historical population and GDP'!$M86)</f>
        <v>#N/A</v>
      </c>
      <c r="AI89" s="54" t="e">
        <f>IF('4.1 Network size and usage'!AI89/'Historical population and GDP'!$M86=0,NA(),'4.1 Network size and usage'!AI89/'Historical population and GDP'!$M86)</f>
        <v>#N/A</v>
      </c>
      <c r="AJ89" s="54" t="e">
        <f>IF('4.1 Network size and usage'!AJ89/'Historical population and GDP'!$M86=0,NA(),'4.1 Network size and usage'!AJ89/'Historical population and GDP'!$M86)</f>
        <v>#N/A</v>
      </c>
      <c r="AK89" s="54">
        <f>IF('4.1 Network size and usage'!AK89/'Historical population and GDP'!$M86=0,NA(),'4.1 Network size and usage'!AK89/'Historical population and GDP'!$M86)</f>
        <v>7.9681619958920233</v>
      </c>
      <c r="AL89" s="54">
        <f>IF('4.1 Network size and usage'!AL89/'Historical population and GDP'!$M86=0,NA(),'4.1 Network size and usage'!AL89/'Historical population and GDP'!$M86)</f>
        <v>1.4116174837897515</v>
      </c>
      <c r="AM89" s="54">
        <f>IF('4.1 Network size and usage'!AM89/'Historical population and GDP'!$M86=0,NA(),'4.1 Network size and usage'!AM89/'Historical population and GDP'!$M86)</f>
        <v>0.32728391237865495</v>
      </c>
      <c r="AN89" s="54" t="e">
        <f>IF('4.1 Network size and usage'!AN89/'Historical population and GDP'!$M86=0,NA(),'4.1 Network size and usage'!AN89/'Historical population and GDP'!$M86)</f>
        <v>#N/A</v>
      </c>
      <c r="AO89" s="54">
        <f>IF('4.1 Network size and usage'!AO89/'Historical population and GDP'!$M86=0,NA(),'4.1 Network size and usage'!AO89/'Historical population and GDP'!$M86)</f>
        <v>5.8618014157371043E-2</v>
      </c>
      <c r="AP89" s="54">
        <f>IF('4.1 Network size and usage'!AP89/'Historical population and GDP'!$M86=0,NA(),'4.1 Network size and usage'!AP89/'Historical population and GDP'!$M86)</f>
        <v>6.754031393132463E-3</v>
      </c>
      <c r="AQ89" s="54">
        <f>IF('4.1 Network size and usage'!AQ89/'Historical population and GDP'!$M86=0,NA(),'4.1 Network size and usage'!AQ89/'Historical population and GDP'!$M86)</f>
        <v>6.5372045550503508E-2</v>
      </c>
      <c r="AR89" s="54">
        <f>IF('4.1 Network size and usage'!AR89/'Historical population and GDP'!$M86=0,NA(),'4.1 Network size and usage'!AR89/'Historical population and GDP'!$M86)</f>
        <v>0.87478413984852188</v>
      </c>
      <c r="AS89" s="54" t="e">
        <f>IF('4.1 Network size and usage'!AS89/'Historical population and GDP'!$M86=0,NA(),'4.1 Network size and usage'!AS89/'Historical population and GDP'!$M86)</f>
        <v>#N/A</v>
      </c>
      <c r="AT89" s="54">
        <f>IF('4.1 Network size and usage'!AT89/'Historical population and GDP'!$M86=0,NA(),'4.1 Network size and usage'!AT89/'Historical population and GDP'!$M86)</f>
        <v>2.5919530069585833E-2</v>
      </c>
      <c r="AU89" s="54" t="e">
        <f>IF('4.1 Network size and usage'!AU89/'Historical population and GDP'!$M86=0,NA(),'4.1 Network size and usage'!AU89/'Historical population and GDP'!$M86)</f>
        <v>#N/A</v>
      </c>
      <c r="AV89" s="54" t="e">
        <f>IF('4.1 Network size and usage'!AV89/'Historical population and GDP'!$M86=0,NA(),'4.1 Network size and usage'!AV89/'Historical population and GDP'!$M86)</f>
        <v>#N/A</v>
      </c>
      <c r="AX89" s="3"/>
      <c r="AY89" s="3"/>
      <c r="AZ89" s="12"/>
    </row>
    <row r="90" spans="1:52">
      <c r="A90" s="4">
        <f t="shared" si="1"/>
        <v>1952</v>
      </c>
      <c r="B90" s="54">
        <f>IF('4.1 Network size and usage'!B90/'Historical population and GDP'!$M87=0,NA(),'4.1 Network size and usage'!B90/'Historical population and GDP'!$M87)</f>
        <v>0.35946718688144852</v>
      </c>
      <c r="C90" s="54">
        <f>IF('4.1 Network size and usage'!C90/'Historical population and GDP'!$M87=0,NA(),'4.1 Network size and usage'!C90/'Historical population and GDP'!$M87)</f>
        <v>1.6427085921225435</v>
      </c>
      <c r="D90" s="54">
        <f>IF('4.1 Network size and usage'!D90/'Historical population and GDP'!$M87=0,NA(),'4.1 Network size and usage'!D90/'Historical population and GDP'!$M87)</f>
        <v>0.31214094843856094</v>
      </c>
      <c r="E90" s="54">
        <f>IF('4.1 Network size and usage'!E90/'Historical population and GDP'!$M87=0,NA(),'4.1 Network size and usage'!E90/'Historical population and GDP'!$M87)</f>
        <v>5.837230764262455</v>
      </c>
      <c r="F90" s="54">
        <f>IF('4.1 Network size and usage'!F90/'Historical population and GDP'!$M87=0,NA(),'4.1 Network size and usage'!F90/'Historical population and GDP'!$M87)</f>
        <v>0.54002845893171214</v>
      </c>
      <c r="G90" s="54">
        <f>IF('4.1 Network size and usage'!G90/'Historical population and GDP'!$M87=0,NA(),'4.1 Network size and usage'!G90/'Historical population and GDP'!$M87)</f>
        <v>0.22423723559979841</v>
      </c>
      <c r="H90" s="54" t="e">
        <f>IF('4.1 Network size and usage'!H90/'Historical population and GDP'!$M87=0,NA(),'4.1 Network size and usage'!H90/'Historical population and GDP'!$M87)</f>
        <v>#N/A</v>
      </c>
      <c r="I90" s="54">
        <f>IF('4.1 Network size and usage'!I90/'Historical population and GDP'!$M87=0,NA(),'4.1 Network size and usage'!I90/'Historical population and GDP'!$M87)</f>
        <v>13.428661889884955</v>
      </c>
      <c r="J90" s="54">
        <f>IF('4.1 Network size and usage'!J90/'Historical population and GDP'!$M87=0,NA(),'4.1 Network size and usage'!J90/'Historical population and GDP'!$M87)</f>
        <v>1.3187100581434243E-4</v>
      </c>
      <c r="K90" s="54">
        <f>IF('4.1 Network size and usage'!K90/'Historical population and GDP'!$M87=0,NA(),'4.1 Network size and usage'!K90/'Historical population and GDP'!$M87)</f>
        <v>1.7865633677676556E-2</v>
      </c>
      <c r="L90" s="54">
        <f>IF('4.1 Network size and usage'!L90/'Historical population and GDP'!$M87=0,NA(),'4.1 Network size and usage'!L90/'Historical population and GDP'!$M87)</f>
        <v>0.15021305636715626</v>
      </c>
      <c r="M90" s="54" t="e">
        <f>IF('4.1 Network size and usage'!M90/'Historical population and GDP'!$M87=0,NA(),'4.1 Network size and usage'!M90/'Historical population and GDP'!$M87)</f>
        <v>#N/A</v>
      </c>
      <c r="N90" s="54">
        <f>IF('4.1 Network size and usage'!N90/'Historical population and GDP'!$M87=0,NA(),'4.1 Network size and usage'!N90/'Historical population and GDP'!$M87)</f>
        <v>1.6249145336443276E-2</v>
      </c>
      <c r="O90" s="54" t="e">
        <f>IF('4.1 Network size and usage'!O90/'Historical population and GDP'!$M87=0,NA(),'4.1 Network size and usage'!O90/'Historical population and GDP'!$M87)</f>
        <v>#N/A</v>
      </c>
      <c r="P90" s="54">
        <f>IF('4.1 Network size and usage'!P90/'Historical population and GDP'!$M87=0,NA(),'4.1 Network size and usage'!P90/'Historical population and GDP'!$M87)</f>
        <v>1.8509414376101103</v>
      </c>
      <c r="Q90" s="54" t="e">
        <f>IF('4.1 Network size and usage'!Q90/'Historical population and GDP'!$M87=0,NA(),'4.1 Network size and usage'!Q90/'Historical population and GDP'!$M87)</f>
        <v>#N/A</v>
      </c>
      <c r="R90" s="54" t="e">
        <f>IF('4.1 Network size and usage'!R90/'Historical population and GDP'!$M87=0,NA(),'4.1 Network size and usage'!R90/'Historical population and GDP'!$M87)</f>
        <v>#N/A</v>
      </c>
      <c r="S90" s="54" t="e">
        <f>IF('4.1 Network size and usage'!S90/'Historical population and GDP'!$M87=0,NA(),'4.1 Network size and usage'!S90/'Historical population and GDP'!$M87)</f>
        <v>#N/A</v>
      </c>
      <c r="T90" s="54" t="e">
        <f>IF('4.1 Network size and usage'!T90/'Historical population and GDP'!$M87=0,NA(),'4.1 Network size and usage'!T90/'Historical population and GDP'!$M87)</f>
        <v>#N/A</v>
      </c>
      <c r="U90" s="54">
        <f>IF('4.1 Network size and usage'!U90/'Historical population and GDP'!$M87=0,NA(),'4.1 Network size and usage'!U90/'Historical population and GDP'!$M87)</f>
        <v>10.406363056028367</v>
      </c>
      <c r="V90" s="54" t="e">
        <f>IF('4.1 Network size and usage'!V90/'Historical population and GDP'!$M87=0,NA(),'4.1 Network size and usage'!V90/'Historical population and GDP'!$M87)</f>
        <v>#N/A</v>
      </c>
      <c r="W90" s="54">
        <f>IF('4.1 Network size and usage'!W90/'Historical population and GDP'!$M87=0,NA(),'4.1 Network size and usage'!W90/'Historical population and GDP'!$M87)</f>
        <v>1.5388818894510503</v>
      </c>
      <c r="X90" s="54" t="e">
        <f>IF('4.1 Network size and usage'!X90/'Historical population and GDP'!$M87=0,NA(),'4.1 Network size and usage'!X90/'Historical population and GDP'!$M87)</f>
        <v>#N/A</v>
      </c>
      <c r="Y90" s="54" t="e">
        <f>IF('4.1 Network size and usage'!Y90/'Historical population and GDP'!$M87=0,NA(),'4.1 Network size and usage'!Y90/'Historical population and GDP'!$M87)</f>
        <v>#N/A</v>
      </c>
      <c r="Z90" s="54" t="e">
        <f>IF('4.1 Network size and usage'!Z90/'Historical population and GDP'!$M87=0,NA(),'4.1 Network size and usage'!Z90/'Historical population and GDP'!$M87)</f>
        <v>#N/A</v>
      </c>
      <c r="AA90" s="54" t="e">
        <f>IF('4.1 Network size and usage'!AA90/'Historical population and GDP'!$M87=0,NA(),'4.1 Network size and usage'!AA90/'Historical population and GDP'!$M87)</f>
        <v>#N/A</v>
      </c>
      <c r="AB90" s="54" t="e">
        <f>IF('4.1 Network size and usage'!AB90/'Historical population and GDP'!$M87=0,NA(),'4.1 Network size and usage'!AB90/'Historical population and GDP'!$M87)</f>
        <v>#N/A</v>
      </c>
      <c r="AC90" s="54" t="e">
        <f>IF('4.1 Network size and usage'!AC90/'Historical population and GDP'!$M87=0,NA(),'4.1 Network size and usage'!AC90/'Historical population and GDP'!$M87)</f>
        <v>#N/A</v>
      </c>
      <c r="AD90" s="54">
        <f>IF('4.1 Network size and usage'!AD90/'Historical population and GDP'!$M87=0,NA(),'4.1 Network size and usage'!AD90/'Historical population and GDP'!$M87)</f>
        <v>0.37683458621506494</v>
      </c>
      <c r="AE90" s="54" t="e">
        <f>IF('4.1 Network size and usage'!AE90/'Historical population and GDP'!$M87=0,NA(),'4.1 Network size and usage'!AE90/'Historical population and GDP'!$M87)</f>
        <v>#N/A</v>
      </c>
      <c r="AF90" s="54" t="e">
        <f>IF('4.1 Network size and usage'!AF90/'Historical population and GDP'!$M87=0,NA(),'4.1 Network size and usage'!AF90/'Historical population and GDP'!$M87)</f>
        <v>#N/A</v>
      </c>
      <c r="AG90" s="54">
        <f>IF('4.1 Network size and usage'!AG90/'Historical population and GDP'!$M87=0,NA(),'4.1 Network size and usage'!AG90/'Historical population and GDP'!$M87)</f>
        <v>0.43599191942337895</v>
      </c>
      <c r="AH90" s="54" t="e">
        <f>IF('4.1 Network size and usage'!AH90/'Historical population and GDP'!$M87=0,NA(),'4.1 Network size and usage'!AH90/'Historical population and GDP'!$M87)</f>
        <v>#N/A</v>
      </c>
      <c r="AI90" s="54" t="e">
        <f>IF('4.1 Network size and usage'!AI90/'Historical population and GDP'!$M87=0,NA(),'4.1 Network size and usage'!AI90/'Historical population and GDP'!$M87)</f>
        <v>#N/A</v>
      </c>
      <c r="AJ90" s="54" t="e">
        <f>IF('4.1 Network size and usage'!AJ90/'Historical population and GDP'!$M87=0,NA(),'4.1 Network size and usage'!AJ90/'Historical population and GDP'!$M87)</f>
        <v>#N/A</v>
      </c>
      <c r="AK90" s="54">
        <f>IF('4.1 Network size and usage'!AK90/'Historical population and GDP'!$M87=0,NA(),'4.1 Network size and usage'!AK90/'Historical population and GDP'!$M87)</f>
        <v>8.9556237468636226</v>
      </c>
      <c r="AL90" s="54">
        <f>IF('4.1 Network size and usage'!AL90/'Historical population and GDP'!$M87=0,NA(),'4.1 Network size and usage'!AL90/'Historical population and GDP'!$M87)</f>
        <v>1.6113054458442873</v>
      </c>
      <c r="AM90" s="54">
        <f>IF('4.1 Network size and usage'!AM90/'Historical population and GDP'!$M87=0,NA(),'4.1 Network size and usage'!AM90/'Historical population and GDP'!$M87)</f>
        <v>0.34115029204170383</v>
      </c>
      <c r="AN90" s="54" t="e">
        <f>IF('4.1 Network size and usage'!AN90/'Historical population and GDP'!$M87=0,NA(),'4.1 Network size and usage'!AN90/'Historical population and GDP'!$M87)</f>
        <v>#N/A</v>
      </c>
      <c r="AO90" s="54">
        <f>IF('4.1 Network size and usage'!AO90/'Historical population and GDP'!$M87=0,NA(),'4.1 Network size and usage'!AO90/'Historical population and GDP'!$M87)</f>
        <v>6.2163992140881016E-2</v>
      </c>
      <c r="AP90" s="54">
        <f>IF('4.1 Network size and usage'!AP90/'Historical population and GDP'!$M87=0,NA(),'4.1 Network size and usage'!AP90/'Historical population and GDP'!$M87)</f>
        <v>7.3320279232774385E-3</v>
      </c>
      <c r="AQ90" s="54">
        <f>IF('4.1 Network size and usage'!AQ90/'Historical population and GDP'!$M87=0,NA(),'4.1 Network size and usage'!AQ90/'Historical population and GDP'!$M87)</f>
        <v>6.9496020064158462E-2</v>
      </c>
      <c r="AR90" s="54">
        <f>IF('4.1 Network size and usage'!AR90/'Historical population and GDP'!$M87=0,NA(),'4.1 Network size and usage'!AR90/'Historical population and GDP'!$M87)</f>
        <v>0.88617315907238114</v>
      </c>
      <c r="AS90" s="54" t="e">
        <f>IF('4.1 Network size and usage'!AS90/'Historical population and GDP'!$M87=0,NA(),'4.1 Network size and usage'!AS90/'Historical population and GDP'!$M87)</f>
        <v>#N/A</v>
      </c>
      <c r="AT90" s="54">
        <f>IF('4.1 Network size and usage'!AT90/'Historical population and GDP'!$M87=0,NA(),'4.1 Network size and usage'!AT90/'Historical population and GDP'!$M87)</f>
        <v>2.8563259859386569E-2</v>
      </c>
      <c r="AU90" s="54" t="e">
        <f>IF('4.1 Network size and usage'!AU90/'Historical population and GDP'!$M87=0,NA(),'4.1 Network size and usage'!AU90/'Historical population and GDP'!$M87)</f>
        <v>#N/A</v>
      </c>
      <c r="AV90" s="54" t="e">
        <f>IF('4.1 Network size and usage'!AV90/'Historical population and GDP'!$M87=0,NA(),'4.1 Network size and usage'!AV90/'Historical population and GDP'!$M87)</f>
        <v>#N/A</v>
      </c>
      <c r="AX90" s="3"/>
      <c r="AY90" s="3"/>
      <c r="AZ90" s="12"/>
    </row>
    <row r="91" spans="1:52">
      <c r="A91" s="4">
        <f t="shared" si="1"/>
        <v>1953</v>
      </c>
      <c r="B91" s="54">
        <f>IF('4.1 Network size and usage'!B91/'Historical population and GDP'!$M88=0,NA(),'4.1 Network size and usage'!B91/'Historical population and GDP'!$M88)</f>
        <v>0.38076746695813063</v>
      </c>
      <c r="C91" s="54">
        <f>IF('4.1 Network size and usage'!C91/'Historical population and GDP'!$M88=0,NA(),'4.1 Network size and usage'!C91/'Historical population and GDP'!$M88)</f>
        <v>1.6782917802081561</v>
      </c>
      <c r="D91" s="54">
        <f>IF('4.1 Network size and usage'!D91/'Historical population and GDP'!$M88=0,NA(),'4.1 Network size and usage'!D91/'Historical population and GDP'!$M88)</f>
        <v>0.297653845111227</v>
      </c>
      <c r="E91" s="54">
        <f>IF('4.1 Network size and usage'!E91/'Historical population and GDP'!$M88=0,NA(),'4.1 Network size and usage'!E91/'Historical population and GDP'!$M88)</f>
        <v>6.187431992772896</v>
      </c>
      <c r="F91" s="54">
        <f>IF('4.1 Network size and usage'!F91/'Historical population and GDP'!$M88=0,NA(),'4.1 Network size and usage'!F91/'Historical population and GDP'!$M88)</f>
        <v>0.54542252046362738</v>
      </c>
      <c r="G91" s="54">
        <f>IF('4.1 Network size and usage'!G91/'Historical population and GDP'!$M88=0,NA(),'4.1 Network size and usage'!G91/'Historical population and GDP'!$M88)</f>
        <v>0.22537558807565283</v>
      </c>
      <c r="H91" s="54" t="e">
        <f>IF('4.1 Network size and usage'!H91/'Historical population and GDP'!$M88=0,NA(),'4.1 Network size and usage'!H91/'Historical population and GDP'!$M88)</f>
        <v>#N/A</v>
      </c>
      <c r="I91" s="54">
        <f>IF('4.1 Network size and usage'!I91/'Historical population and GDP'!$M88=0,NA(),'4.1 Network size and usage'!I91/'Historical population and GDP'!$M88)</f>
        <v>14.54184529723776</v>
      </c>
      <c r="J91" s="54">
        <f>IF('4.1 Network size and usage'!J91/'Historical population and GDP'!$M88=0,NA(),'4.1 Network size and usage'!J91/'Historical population and GDP'!$M88)</f>
        <v>1.4257694722054882E-4</v>
      </c>
      <c r="K91" s="54">
        <f>IF('4.1 Network size and usage'!K91/'Historical population and GDP'!$M88=0,NA(),'4.1 Network size and usage'!K91/'Historical population and GDP'!$M88)</f>
        <v>1.9265639550020919E-2</v>
      </c>
      <c r="L91" s="54">
        <f>IF('4.1 Network size and usage'!L91/'Historical population and GDP'!$M88=0,NA(),'4.1 Network size and usage'!L91/'Historical population and GDP'!$M88)</f>
        <v>0.15020790042372412</v>
      </c>
      <c r="M91" s="54" t="e">
        <f>IF('4.1 Network size and usage'!M91/'Historical population and GDP'!$M88=0,NA(),'4.1 Network size and usage'!M91/'Historical population and GDP'!$M88)</f>
        <v>#N/A</v>
      </c>
      <c r="N91" s="54">
        <f>IF('4.1 Network size and usage'!N91/'Historical population and GDP'!$M88=0,NA(),'4.1 Network size and usage'!N91/'Historical population and GDP'!$M88)</f>
        <v>1.8535003138671347E-2</v>
      </c>
      <c r="O91" s="54" t="e">
        <f>IF('4.1 Network size and usage'!O91/'Historical population and GDP'!$M88=0,NA(),'4.1 Network size and usage'!O91/'Historical population and GDP'!$M88)</f>
        <v>#N/A</v>
      </c>
      <c r="P91" s="54">
        <f>IF('4.1 Network size and usage'!P91/'Historical population and GDP'!$M88=0,NA(),'4.1 Network size and usage'!P91/'Historical population and GDP'!$M88)</f>
        <v>1.9443799161510473</v>
      </c>
      <c r="Q91" s="54" t="e">
        <f>IF('4.1 Network size and usage'!Q91/'Historical population and GDP'!$M88=0,NA(),'4.1 Network size and usage'!Q91/'Historical population and GDP'!$M88)</f>
        <v>#N/A</v>
      </c>
      <c r="R91" s="54" t="e">
        <f>IF('4.1 Network size and usage'!R91/'Historical population and GDP'!$M88=0,NA(),'4.1 Network size and usage'!R91/'Historical population and GDP'!$M88)</f>
        <v>#N/A</v>
      </c>
      <c r="S91" s="54" t="e">
        <f>IF('4.1 Network size and usage'!S91/'Historical population and GDP'!$M88=0,NA(),'4.1 Network size and usage'!S91/'Historical population and GDP'!$M88)</f>
        <v>#N/A</v>
      </c>
      <c r="T91" s="54" t="e">
        <f>IF('4.1 Network size and usage'!T91/'Historical population and GDP'!$M88=0,NA(),'4.1 Network size and usage'!T91/'Historical population and GDP'!$M88)</f>
        <v>#N/A</v>
      </c>
      <c r="U91" s="54">
        <f>IF('4.1 Network size and usage'!U91/'Historical population and GDP'!$M88=0,NA(),'4.1 Network size and usage'!U91/'Historical population and GDP'!$M88)</f>
        <v>11.226244792762271</v>
      </c>
      <c r="V91" s="54" t="e">
        <f>IF('4.1 Network size and usage'!V91/'Historical population and GDP'!$M88=0,NA(),'4.1 Network size and usage'!V91/'Historical population and GDP'!$M88)</f>
        <v>#N/A</v>
      </c>
      <c r="W91" s="54">
        <f>IF('4.1 Network size and usage'!W91/'Historical population and GDP'!$M88=0,NA(),'4.1 Network size and usage'!W91/'Historical population and GDP'!$M88)</f>
        <v>1.4507468411074584</v>
      </c>
      <c r="X91" s="54" t="e">
        <f>IF('4.1 Network size and usage'!X91/'Historical population and GDP'!$M88=0,NA(),'4.1 Network size and usage'!X91/'Historical population and GDP'!$M88)</f>
        <v>#N/A</v>
      </c>
      <c r="Y91" s="54" t="e">
        <f>IF('4.1 Network size and usage'!Y91/'Historical population and GDP'!$M88=0,NA(),'4.1 Network size and usage'!Y91/'Historical population and GDP'!$M88)</f>
        <v>#N/A</v>
      </c>
      <c r="Z91" s="54" t="e">
        <f>IF('4.1 Network size and usage'!Z91/'Historical population and GDP'!$M88=0,NA(),'4.1 Network size and usage'!Z91/'Historical population and GDP'!$M88)</f>
        <v>#N/A</v>
      </c>
      <c r="AA91" s="54" t="e">
        <f>IF('4.1 Network size and usage'!AA91/'Historical population and GDP'!$M88=0,NA(),'4.1 Network size and usage'!AA91/'Historical population and GDP'!$M88)</f>
        <v>#N/A</v>
      </c>
      <c r="AB91" s="54" t="e">
        <f>IF('4.1 Network size and usage'!AB91/'Historical population and GDP'!$M88=0,NA(),'4.1 Network size and usage'!AB91/'Historical population and GDP'!$M88)</f>
        <v>#N/A</v>
      </c>
      <c r="AC91" s="54" t="e">
        <f>IF('4.1 Network size and usage'!AC91/'Historical population and GDP'!$M88=0,NA(),'4.1 Network size and usage'!AC91/'Historical population and GDP'!$M88)</f>
        <v>#N/A</v>
      </c>
      <c r="AD91" s="54">
        <f>IF('4.1 Network size and usage'!AD91/'Historical population and GDP'!$M88=0,NA(),'4.1 Network size and usage'!AD91/'Historical population and GDP'!$M88)</f>
        <v>0.37988835492764006</v>
      </c>
      <c r="AE91" s="54" t="e">
        <f>IF('4.1 Network size and usage'!AE91/'Historical population and GDP'!$M88=0,NA(),'4.1 Network size and usage'!AE91/'Historical population and GDP'!$M88)</f>
        <v>#N/A</v>
      </c>
      <c r="AF91" s="54" t="e">
        <f>IF('4.1 Network size and usage'!AF91/'Historical population and GDP'!$M88=0,NA(),'4.1 Network size and usage'!AF91/'Historical population and GDP'!$M88)</f>
        <v>#N/A</v>
      </c>
      <c r="AG91" s="54">
        <f>IF('4.1 Network size and usage'!AG91/'Historical population and GDP'!$M88=0,NA(),'4.1 Network size and usage'!AG91/'Historical population and GDP'!$M88)</f>
        <v>0.43829209701131672</v>
      </c>
      <c r="AH91" s="54" t="e">
        <f>IF('4.1 Network size and usage'!AH91/'Historical population and GDP'!$M88=0,NA(),'4.1 Network size and usage'!AH91/'Historical population and GDP'!$M88)</f>
        <v>#N/A</v>
      </c>
      <c r="AI91" s="54" t="e">
        <f>IF('4.1 Network size and usage'!AI91/'Historical population and GDP'!$M88=0,NA(),'4.1 Network size and usage'!AI91/'Historical population and GDP'!$M88)</f>
        <v>#N/A</v>
      </c>
      <c r="AJ91" s="54" t="e">
        <f>IF('4.1 Network size and usage'!AJ91/'Historical population and GDP'!$M88=0,NA(),'4.1 Network size and usage'!AJ91/'Historical population and GDP'!$M88)</f>
        <v>#N/A</v>
      </c>
      <c r="AK91" s="54">
        <f>IF('4.1 Network size and usage'!AK91/'Historical population and GDP'!$M88=0,NA(),'4.1 Network size and usage'!AK91/'Historical population and GDP'!$M88)</f>
        <v>9.4494719990104912</v>
      </c>
      <c r="AL91" s="54">
        <f>IF('4.1 Network size and usage'!AL91/'Historical population and GDP'!$M88=0,NA(),'4.1 Network size and usage'!AL91/'Historical population and GDP'!$M88)</f>
        <v>1.7689046585162755</v>
      </c>
      <c r="AM91" s="54">
        <f>IF('4.1 Network size and usage'!AM91/'Historical population and GDP'!$M88=0,NA(),'4.1 Network size and usage'!AM91/'Historical population and GDP'!$M88)</f>
        <v>0.34574909700983086</v>
      </c>
      <c r="AN91" s="54" t="e">
        <f>IF('4.1 Network size and usage'!AN91/'Historical population and GDP'!$M88=0,NA(),'4.1 Network size and usage'!AN91/'Historical population and GDP'!$M88)</f>
        <v>#N/A</v>
      </c>
      <c r="AO91" s="54">
        <f>IF('4.1 Network size and usage'!AO91/'Historical population and GDP'!$M88=0,NA(),'4.1 Network size and usage'!AO91/'Historical population and GDP'!$M88)</f>
        <v>6.2654647361918947E-2</v>
      </c>
      <c r="AP91" s="54">
        <f>IF('4.1 Network size and usage'!AP91/'Historical population and GDP'!$M88=0,NA(),'4.1 Network size and usage'!AP91/'Historical population and GDP'!$M88)</f>
        <v>7.5248944366400764E-3</v>
      </c>
      <c r="AQ91" s="54">
        <f>IF('4.1 Network size and usage'!AQ91/'Historical population and GDP'!$M88=0,NA(),'4.1 Network size and usage'!AQ91/'Historical population and GDP'!$M88)</f>
        <v>7.0179541798559023E-2</v>
      </c>
      <c r="AR91" s="54">
        <f>IF('4.1 Network size and usage'!AR91/'Historical population and GDP'!$M88=0,NA(),'4.1 Network size and usage'!AR91/'Historical population and GDP'!$M88)</f>
        <v>0.86338262483554562</v>
      </c>
      <c r="AS91" s="54" t="e">
        <f>IF('4.1 Network size and usage'!AS91/'Historical population and GDP'!$M88=0,NA(),'4.1 Network size and usage'!AS91/'Historical population and GDP'!$M88)</f>
        <v>#N/A</v>
      </c>
      <c r="AT91" s="54">
        <f>IF('4.1 Network size and usage'!AT91/'Historical population and GDP'!$M88=0,NA(),'4.1 Network size and usage'!AT91/'Historical population and GDP'!$M88)</f>
        <v>2.8726614551103168E-2</v>
      </c>
      <c r="AU91" s="54" t="e">
        <f>IF('4.1 Network size and usage'!AU91/'Historical population and GDP'!$M88=0,NA(),'4.1 Network size and usage'!AU91/'Historical population and GDP'!$M88)</f>
        <v>#N/A</v>
      </c>
      <c r="AV91" s="54" t="e">
        <f>IF('4.1 Network size and usage'!AV91/'Historical population and GDP'!$M88=0,NA(),'4.1 Network size and usage'!AV91/'Historical population and GDP'!$M88)</f>
        <v>#N/A</v>
      </c>
      <c r="AX91" s="3"/>
      <c r="AY91" s="3"/>
      <c r="AZ91" s="12"/>
    </row>
    <row r="92" spans="1:52">
      <c r="A92" s="4">
        <f t="shared" si="1"/>
        <v>1954</v>
      </c>
      <c r="B92" s="54">
        <f>IF('4.1 Network size and usage'!B92/'Historical population and GDP'!$M89=0,NA(),'4.1 Network size and usage'!B92/'Historical population and GDP'!$M89)</f>
        <v>0.38568974561731661</v>
      </c>
      <c r="C92" s="54">
        <f>IF('4.1 Network size and usage'!C92/'Historical population and GDP'!$M89=0,NA(),'4.1 Network size and usage'!C92/'Historical population and GDP'!$M89)</f>
        <v>1.6228256986450109</v>
      </c>
      <c r="D92" s="54">
        <f>IF('4.1 Network size and usage'!D92/'Historical population and GDP'!$M89=0,NA(),'4.1 Network size and usage'!D92/'Historical population and GDP'!$M89)</f>
        <v>0.28371915190972236</v>
      </c>
      <c r="E92" s="54">
        <f>IF('4.1 Network size and usage'!E92/'Historical population and GDP'!$M89=0,NA(),'4.1 Network size and usage'!E92/'Historical population and GDP'!$M89)</f>
        <v>6.0514877746200302</v>
      </c>
      <c r="F92" s="54">
        <f>IF('4.1 Network size and usage'!F92/'Historical population and GDP'!$M89=0,NA(),'4.1 Network size and usage'!F92/'Historical population and GDP'!$M89)</f>
        <v>0.52754932157217771</v>
      </c>
      <c r="G92" s="54">
        <f>IF('4.1 Network size and usage'!G92/'Historical population and GDP'!$M89=0,NA(),'4.1 Network size and usage'!G92/'Historical population and GDP'!$M89)</f>
        <v>0.22222415985562591</v>
      </c>
      <c r="H92" s="54">
        <f>IF('4.1 Network size and usage'!H92/'Historical population and GDP'!$M89=0,NA(),'4.1 Network size and usage'!H92/'Historical population and GDP'!$M89)</f>
        <v>2.1450124889947015E-4</v>
      </c>
      <c r="I92" s="54">
        <f>IF('4.1 Network size and usage'!I92/'Historical population and GDP'!$M89=0,NA(),'4.1 Network size and usage'!I92/'Historical population and GDP'!$M89)</f>
        <v>14.826930717075925</v>
      </c>
      <c r="J92" s="54">
        <f>IF('4.1 Network size and usage'!J92/'Historical population and GDP'!$M89=0,NA(),'4.1 Network size and usage'!J92/'Historical population and GDP'!$M89)</f>
        <v>1.4610111535533679E-4</v>
      </c>
      <c r="K92" s="54">
        <f>IF('4.1 Network size and usage'!K92/'Historical population and GDP'!$M89=0,NA(),'4.1 Network size and usage'!K92/'Historical population and GDP'!$M89)</f>
        <v>2.0054525376840729E-2</v>
      </c>
      <c r="L92" s="54">
        <f>IF('4.1 Network size and usage'!L92/'Historical population and GDP'!$M89=0,NA(),'4.1 Network size and usage'!L92/'Historical population and GDP'!$M89)</f>
        <v>0.14454084156610456</v>
      </c>
      <c r="M92" s="54" t="e">
        <f>IF('4.1 Network size and usage'!M92/'Historical population and GDP'!$M89=0,NA(),'4.1 Network size and usage'!M92/'Historical population and GDP'!$M89)</f>
        <v>#N/A</v>
      </c>
      <c r="N92" s="54">
        <f>IF('4.1 Network size and usage'!N92/'Historical population and GDP'!$M89=0,NA(),'4.1 Network size and usage'!N92/'Historical population and GDP'!$M89)</f>
        <v>1.9605744409701246E-2</v>
      </c>
      <c r="O92" s="54" t="e">
        <f>IF('4.1 Network size and usage'!O92/'Historical population and GDP'!$M89=0,NA(),'4.1 Network size and usage'!O92/'Historical population and GDP'!$M89)</f>
        <v>#N/A</v>
      </c>
      <c r="P92" s="54">
        <f>IF('4.1 Network size and usage'!P92/'Historical population and GDP'!$M89=0,NA(),'4.1 Network size and usage'!P92/'Historical population and GDP'!$M89)</f>
        <v>1.9921271555319529</v>
      </c>
      <c r="Q92" s="54" t="e">
        <f>IF('4.1 Network size and usage'!Q92/'Historical population and GDP'!$M89=0,NA(),'4.1 Network size and usage'!Q92/'Historical population and GDP'!$M89)</f>
        <v>#N/A</v>
      </c>
      <c r="R92" s="54" t="e">
        <f>IF('4.1 Network size and usage'!R92/'Historical population and GDP'!$M89=0,NA(),'4.1 Network size and usage'!R92/'Historical population and GDP'!$M89)</f>
        <v>#N/A</v>
      </c>
      <c r="S92" s="54" t="e">
        <f>IF('4.1 Network size and usage'!S92/'Historical population and GDP'!$M89=0,NA(),'4.1 Network size and usage'!S92/'Historical population and GDP'!$M89)</f>
        <v>#N/A</v>
      </c>
      <c r="T92" s="54" t="e">
        <f>IF('4.1 Network size and usage'!T92/'Historical population and GDP'!$M89=0,NA(),'4.1 Network size and usage'!T92/'Historical population and GDP'!$M89)</f>
        <v>#N/A</v>
      </c>
      <c r="U92" s="54">
        <f>IF('4.1 Network size and usage'!U92/'Historical population and GDP'!$M89=0,NA(),'4.1 Network size and usage'!U92/'Historical population and GDP'!$M89)</f>
        <v>11.695496811293205</v>
      </c>
      <c r="V92" s="54" t="e">
        <f>IF('4.1 Network size and usage'!V92/'Historical population and GDP'!$M89=0,NA(),'4.1 Network size and usage'!V92/'Historical population and GDP'!$M89)</f>
        <v>#N/A</v>
      </c>
      <c r="W92" s="54">
        <f>IF('4.1 Network size and usage'!W92/'Historical population and GDP'!$M89=0,NA(),'4.1 Network size and usage'!W92/'Historical population and GDP'!$M89)</f>
        <v>1.109932736531956</v>
      </c>
      <c r="X92" s="54" t="e">
        <f>IF('4.1 Network size and usage'!X92/'Historical population and GDP'!$M89=0,NA(),'4.1 Network size and usage'!X92/'Historical population and GDP'!$M89)</f>
        <v>#N/A</v>
      </c>
      <c r="Y92" s="54" t="e">
        <f>IF('4.1 Network size and usage'!Y92/'Historical population and GDP'!$M89=0,NA(),'4.1 Network size and usage'!Y92/'Historical population and GDP'!$M89)</f>
        <v>#N/A</v>
      </c>
      <c r="Z92" s="54" t="e">
        <f>IF('4.1 Network size and usage'!Z92/'Historical population and GDP'!$M89=0,NA(),'4.1 Network size and usage'!Z92/'Historical population and GDP'!$M89)</f>
        <v>#N/A</v>
      </c>
      <c r="AA92" s="54" t="e">
        <f>IF('4.1 Network size and usage'!AA92/'Historical population and GDP'!$M89=0,NA(),'4.1 Network size and usage'!AA92/'Historical population and GDP'!$M89)</f>
        <v>#N/A</v>
      </c>
      <c r="AB92" s="54" t="e">
        <f>IF('4.1 Network size and usage'!AB92/'Historical population and GDP'!$M89=0,NA(),'4.1 Network size and usage'!AB92/'Historical population and GDP'!$M89)</f>
        <v>#N/A</v>
      </c>
      <c r="AC92" s="54" t="e">
        <f>IF('4.1 Network size and usage'!AC92/'Historical population and GDP'!$M89=0,NA(),'4.1 Network size and usage'!AC92/'Historical population and GDP'!$M89)</f>
        <v>#N/A</v>
      </c>
      <c r="AD92" s="54">
        <f>IF('4.1 Network size and usage'!AD92/'Historical population and GDP'!$M89=0,NA(),'4.1 Network size and usage'!AD92/'Historical population and GDP'!$M89)</f>
        <v>0.36996903491911076</v>
      </c>
      <c r="AE92" s="54" t="e">
        <f>IF('4.1 Network size and usage'!AE92/'Historical population and GDP'!$M89=0,NA(),'4.1 Network size and usage'!AE92/'Historical population and GDP'!$M89)</f>
        <v>#N/A</v>
      </c>
      <c r="AF92" s="54" t="e">
        <f>IF('4.1 Network size and usage'!AF92/'Historical population and GDP'!$M89=0,NA(),'4.1 Network size and usage'!AF92/'Historical population and GDP'!$M89)</f>
        <v>#N/A</v>
      </c>
      <c r="AG92" s="54">
        <f>IF('4.1 Network size and usage'!AG92/'Historical population and GDP'!$M89=0,NA(),'4.1 Network size and usage'!AG92/'Historical population and GDP'!$M89)</f>
        <v>0.42843511283586921</v>
      </c>
      <c r="AH92" s="54" t="e">
        <f>IF('4.1 Network size and usage'!AH92/'Historical population and GDP'!$M89=0,NA(),'4.1 Network size and usage'!AH92/'Historical population and GDP'!$M89)</f>
        <v>#N/A</v>
      </c>
      <c r="AI92" s="54" t="e">
        <f>IF('4.1 Network size and usage'!AI92/'Historical population and GDP'!$M89=0,NA(),'4.1 Network size and usage'!AI92/'Historical population and GDP'!$M89)</f>
        <v>#N/A</v>
      </c>
      <c r="AJ92" s="54" t="e">
        <f>IF('4.1 Network size and usage'!AJ92/'Historical population and GDP'!$M89=0,NA(),'4.1 Network size and usage'!AJ92/'Historical population and GDP'!$M89)</f>
        <v>#N/A</v>
      </c>
      <c r="AK92" s="54">
        <f>IF('4.1 Network size and usage'!AK92/'Historical population and GDP'!$M89=0,NA(),'4.1 Network size and usage'!AK92/'Historical population and GDP'!$M89)</f>
        <v>9.5675725138046612</v>
      </c>
      <c r="AL92" s="54">
        <f>IF('4.1 Network size and usage'!AL92/'Historical population and GDP'!$M89=0,NA(),'4.1 Network size and usage'!AL92/'Historical population and GDP'!$M89)</f>
        <v>1.9176668502499785</v>
      </c>
      <c r="AM92" s="54">
        <f>IF('4.1 Network size and usage'!AM92/'Historical population and GDP'!$M89=0,NA(),'4.1 Network size and usage'!AM92/'Historical population and GDP'!$M89)</f>
        <v>0.33675025500673944</v>
      </c>
      <c r="AN92" s="54" t="e">
        <f>IF('4.1 Network size and usage'!AN92/'Historical population and GDP'!$M89=0,NA(),'4.1 Network size and usage'!AN92/'Historical population and GDP'!$M89)</f>
        <v>#N/A</v>
      </c>
      <c r="AO92" s="54">
        <f>IF('4.1 Network size and usage'!AO92/'Historical population and GDP'!$M89=0,NA(),'4.1 Network size and usage'!AO92/'Historical population and GDP'!$M89)</f>
        <v>6.1362468449241453E-2</v>
      </c>
      <c r="AP92" s="54">
        <f>IF('4.1 Network size and usage'!AP92/'Historical population and GDP'!$M89=0,NA(),'4.1 Network size and usage'!AP92/'Historical population and GDP'!$M89)</f>
        <v>7.5870052886280164E-3</v>
      </c>
      <c r="AQ92" s="54">
        <f>IF('4.1 Network size and usage'!AQ92/'Historical population and GDP'!$M89=0,NA(),'4.1 Network size and usage'!AQ92/'Historical population and GDP'!$M89)</f>
        <v>6.8949473737869471E-2</v>
      </c>
      <c r="AR92" s="54">
        <f>IF('4.1 Network size and usage'!AR92/'Historical population and GDP'!$M89=0,NA(),'4.1 Network size and usage'!AR92/'Historical population and GDP'!$M89)</f>
        <v>0.86122762735777481</v>
      </c>
      <c r="AS92" s="54" t="e">
        <f>IF('4.1 Network size and usage'!AS92/'Historical population and GDP'!$M89=0,NA(),'4.1 Network size and usage'!AS92/'Historical population and GDP'!$M89)</f>
        <v>#N/A</v>
      </c>
      <c r="AT92" s="54">
        <f>IF('4.1 Network size and usage'!AT92/'Historical population and GDP'!$M89=0,NA(),'4.1 Network size and usage'!AT92/'Historical population and GDP'!$M89)</f>
        <v>3.0655602449996985E-2</v>
      </c>
      <c r="AU92" s="54" t="e">
        <f>IF('4.1 Network size and usage'!AU92/'Historical population and GDP'!$M89=0,NA(),'4.1 Network size and usage'!AU92/'Historical population and GDP'!$M89)</f>
        <v>#N/A</v>
      </c>
      <c r="AV92" s="54" t="e">
        <f>IF('4.1 Network size and usage'!AV92/'Historical population and GDP'!$M89=0,NA(),'4.1 Network size and usage'!AV92/'Historical population and GDP'!$M89)</f>
        <v>#N/A</v>
      </c>
      <c r="AX92" s="3"/>
      <c r="AY92" s="3"/>
      <c r="AZ92" s="12"/>
    </row>
    <row r="93" spans="1:52">
      <c r="A93" s="4">
        <f t="shared" si="1"/>
        <v>1955</v>
      </c>
      <c r="B93" s="54">
        <f>IF('4.1 Network size and usage'!B93/'Historical population and GDP'!$M90=0,NA(),'4.1 Network size and usage'!B93/'Historical population and GDP'!$M90)</f>
        <v>0.40117812031922012</v>
      </c>
      <c r="C93" s="54">
        <f>IF('4.1 Network size and usage'!C93/'Historical population and GDP'!$M90=0,NA(),'4.1 Network size and usage'!C93/'Historical population and GDP'!$M90)</f>
        <v>1.5031816549865387</v>
      </c>
      <c r="D93" s="54">
        <f>IF('4.1 Network size and usage'!D93/'Historical population and GDP'!$M90=0,NA(),'4.1 Network size and usage'!D93/'Historical population and GDP'!$M90)</f>
        <v>0.26371743541014991</v>
      </c>
      <c r="E93" s="54">
        <f>IF('4.1 Network size and usage'!E93/'Historical population and GDP'!$M90=0,NA(),'4.1 Network size and usage'!E93/'Historical population and GDP'!$M90)</f>
        <v>5.5850712812573935</v>
      </c>
      <c r="F93" s="54">
        <f>IF('4.1 Network size and usage'!F93/'Historical population and GDP'!$M90=0,NA(),'4.1 Network size and usage'!F93/'Historical population and GDP'!$M90)</f>
        <v>0.49362989631343179</v>
      </c>
      <c r="G93" s="54">
        <f>IF('4.1 Network size and usage'!G93/'Historical population and GDP'!$M90=0,NA(),'4.1 Network size and usage'!G93/'Historical population and GDP'!$M90)</f>
        <v>0.21773921733355903</v>
      </c>
      <c r="H93" s="54">
        <f>IF('4.1 Network size and usage'!H93/'Historical population and GDP'!$M90=0,NA(),'4.1 Network size and usage'!H93/'Historical population and GDP'!$M90)</f>
        <v>4.2884024802998299E-4</v>
      </c>
      <c r="I93" s="54">
        <f>IF('4.1 Network size and usage'!I93/'Historical population and GDP'!$M90=0,NA(),'4.1 Network size and usage'!I93/'Historical population and GDP'!$M90)</f>
        <v>15.002744779522169</v>
      </c>
      <c r="J93" s="54">
        <f>IF('4.1 Network size and usage'!J93/'Historical population and GDP'!$M90=0,NA(),'4.1 Network size and usage'!J93/'Historical population and GDP'!$M90)</f>
        <v>1.4883889718239903E-4</v>
      </c>
      <c r="K93" s="54">
        <f>IF('4.1 Network size and usage'!K93/'Historical population and GDP'!$M90=0,NA(),'4.1 Network size and usage'!K93/'Historical population and GDP'!$M90)</f>
        <v>2.019060462498479E-2</v>
      </c>
      <c r="L93" s="54">
        <f>IF('4.1 Network size and usage'!L93/'Historical population and GDP'!$M90=0,NA(),'4.1 Network size and usage'!L93/'Historical population and GDP'!$M90)</f>
        <v>0.13479492120510006</v>
      </c>
      <c r="M93" s="54" t="e">
        <f>IF('4.1 Network size and usage'!M93/'Historical population and GDP'!$M90=0,NA(),'4.1 Network size and usage'!M93/'Historical population and GDP'!$M90)</f>
        <v>#N/A</v>
      </c>
      <c r="N93" s="54">
        <f>IF('4.1 Network size and usage'!N93/'Historical population and GDP'!$M90=0,NA(),'4.1 Network size and usage'!N93/'Historical population and GDP'!$M90)</f>
        <v>2.0755824274822934E-2</v>
      </c>
      <c r="O93" s="54" t="e">
        <f>IF('4.1 Network size and usage'!O93/'Historical population and GDP'!$M90=0,NA(),'4.1 Network size and usage'!O93/'Historical population and GDP'!$M90)</f>
        <v>#N/A</v>
      </c>
      <c r="P93" s="54">
        <f>IF('4.1 Network size and usage'!P93/'Historical population and GDP'!$M90=0,NA(),'4.1 Network size and usage'!P93/'Historical population and GDP'!$M90)</f>
        <v>1.957735629697068</v>
      </c>
      <c r="Q93" s="54" t="e">
        <f>IF('4.1 Network size and usage'!Q93/'Historical population and GDP'!$M90=0,NA(),'4.1 Network size and usage'!Q93/'Historical population and GDP'!$M90)</f>
        <v>#N/A</v>
      </c>
      <c r="R93" s="54" t="e">
        <f>IF('4.1 Network size and usage'!R93/'Historical population and GDP'!$M90=0,NA(),'4.1 Network size and usage'!R93/'Historical population and GDP'!$M90)</f>
        <v>#N/A</v>
      </c>
      <c r="S93" s="54" t="e">
        <f>IF('4.1 Network size and usage'!S93/'Historical population and GDP'!$M90=0,NA(),'4.1 Network size and usage'!S93/'Historical population and GDP'!$M90)</f>
        <v>#N/A</v>
      </c>
      <c r="T93" s="54" t="e">
        <f>IF('4.1 Network size and usage'!T93/'Historical population and GDP'!$M90=0,NA(),'4.1 Network size and usage'!T93/'Historical population and GDP'!$M90)</f>
        <v>#N/A</v>
      </c>
      <c r="U93" s="54">
        <f>IF('4.1 Network size and usage'!U93/'Historical population and GDP'!$M90=0,NA(),'4.1 Network size and usage'!U93/'Historical population and GDP'!$M90)</f>
        <v>11.914145612797476</v>
      </c>
      <c r="V93" s="54" t="e">
        <f>IF('4.1 Network size and usage'!V93/'Historical population and GDP'!$M90=0,NA(),'4.1 Network size and usage'!V93/'Historical population and GDP'!$M90)</f>
        <v>#N/A</v>
      </c>
      <c r="W93" s="54">
        <f>IF('4.1 Network size and usage'!W93/'Historical population and GDP'!$M90=0,NA(),'4.1 Network size and usage'!W93/'Historical population and GDP'!$M90)</f>
        <v>0.80046519155643758</v>
      </c>
      <c r="X93" s="54" t="e">
        <f>IF('4.1 Network size and usage'!X93/'Historical population and GDP'!$M90=0,NA(),'4.1 Network size and usage'!X93/'Historical population and GDP'!$M90)</f>
        <v>#N/A</v>
      </c>
      <c r="Y93" s="54" t="e">
        <f>IF('4.1 Network size and usage'!Y93/'Historical population and GDP'!$M90=0,NA(),'4.1 Network size and usage'!Y93/'Historical population and GDP'!$M90)</f>
        <v>#N/A</v>
      </c>
      <c r="Z93" s="54" t="e">
        <f>IF('4.1 Network size and usage'!Z93/'Historical population and GDP'!$M90=0,NA(),'4.1 Network size and usage'!Z93/'Historical population and GDP'!$M90)</f>
        <v>#N/A</v>
      </c>
      <c r="AA93" s="54" t="e">
        <f>IF('4.1 Network size and usage'!AA93/'Historical population and GDP'!$M90=0,NA(),'4.1 Network size and usage'!AA93/'Historical population and GDP'!$M90)</f>
        <v>#N/A</v>
      </c>
      <c r="AB93" s="54" t="e">
        <f>IF('4.1 Network size and usage'!AB93/'Historical population and GDP'!$M90=0,NA(),'4.1 Network size and usage'!AB93/'Historical population and GDP'!$M90)</f>
        <v>#N/A</v>
      </c>
      <c r="AC93" s="54" t="e">
        <f>IF('4.1 Network size and usage'!AC93/'Historical population and GDP'!$M90=0,NA(),'4.1 Network size and usage'!AC93/'Historical population and GDP'!$M90)</f>
        <v>#N/A</v>
      </c>
      <c r="AD93" s="54">
        <f>IF('4.1 Network size and usage'!AD93/'Historical population and GDP'!$M90=0,NA(),'4.1 Network size and usage'!AD93/'Historical population and GDP'!$M90)</f>
        <v>0.34929128290385575</v>
      </c>
      <c r="AE93" s="54" t="e">
        <f>IF('4.1 Network size and usage'!AE93/'Historical population and GDP'!$M90=0,NA(),'4.1 Network size and usage'!AE93/'Historical population and GDP'!$M90)</f>
        <v>#N/A</v>
      </c>
      <c r="AF93" s="54" t="e">
        <f>IF('4.1 Network size and usage'!AF93/'Historical population and GDP'!$M90=0,NA(),'4.1 Network size and usage'!AF93/'Historical population and GDP'!$M90)</f>
        <v>#N/A</v>
      </c>
      <c r="AG93" s="54">
        <f>IF('4.1 Network size and usage'!AG93/'Historical population and GDP'!$M90=0,NA(),'4.1 Network size and usage'!AG93/'Historical population and GDP'!$M90)</f>
        <v>0.40517788816847267</v>
      </c>
      <c r="AH93" s="54" t="e">
        <f>IF('4.1 Network size and usage'!AH93/'Historical population and GDP'!$M90=0,NA(),'4.1 Network size and usage'!AH93/'Historical population and GDP'!$M90)</f>
        <v>#N/A</v>
      </c>
      <c r="AI93" s="54" t="e">
        <f>IF('4.1 Network size and usage'!AI93/'Historical population and GDP'!$M90=0,NA(),'4.1 Network size and usage'!AI93/'Historical population and GDP'!$M90)</f>
        <v>#N/A</v>
      </c>
      <c r="AJ93" s="54" t="e">
        <f>IF('4.1 Network size and usage'!AJ93/'Historical population and GDP'!$M90=0,NA(),'4.1 Network size and usage'!AJ93/'Historical population and GDP'!$M90)</f>
        <v>#N/A</v>
      </c>
      <c r="AK93" s="54">
        <f>IF('4.1 Network size and usage'!AK93/'Historical population and GDP'!$M90=0,NA(),'4.1 Network size and usage'!AK93/'Historical population and GDP'!$M90)</f>
        <v>9.1581053561804904</v>
      </c>
      <c r="AL93" s="54">
        <f>IF('4.1 Network size and usage'!AL93/'Historical population and GDP'!$M90=0,NA(),'4.1 Network size and usage'!AL93/'Historical population and GDP'!$M90)</f>
        <v>1.9419875141242209</v>
      </c>
      <c r="AM93" s="54">
        <f>IF('4.1 Network size and usage'!AM93/'Historical population and GDP'!$M90=0,NA(),'4.1 Network size and usage'!AM93/'Historical population and GDP'!$M90)</f>
        <v>0.31635467533381523</v>
      </c>
      <c r="AN93" s="54" t="e">
        <f>IF('4.1 Network size and usage'!AN93/'Historical population and GDP'!$M90=0,NA(),'4.1 Network size and usage'!AN93/'Historical population and GDP'!$M90)</f>
        <v>#N/A</v>
      </c>
      <c r="AO93" s="54">
        <f>IF('4.1 Network size and usage'!AO93/'Historical population and GDP'!$M90=0,NA(),'4.1 Network size and usage'!AO93/'Historical population and GDP'!$M90)</f>
        <v>5.8167201269831104E-2</v>
      </c>
      <c r="AP93" s="54">
        <f>IF('4.1 Network size and usage'!AP93/'Historical population and GDP'!$M90=0,NA(),'4.1 Network size and usage'!AP93/'Historical population and GDP'!$M90)</f>
        <v>7.5379699540763373E-3</v>
      </c>
      <c r="AQ93" s="54">
        <f>IF('4.1 Network size and usage'!AQ93/'Historical population and GDP'!$M90=0,NA(),'4.1 Network size and usage'!AQ93/'Historical population and GDP'!$M90)</f>
        <v>6.5705171223907441E-2</v>
      </c>
      <c r="AR93" s="54">
        <f>IF('4.1 Network size and usage'!AR93/'Historical population and GDP'!$M90=0,NA(),'4.1 Network size and usage'!AR93/'Historical population and GDP'!$M90)</f>
        <v>0.84021958086838155</v>
      </c>
      <c r="AS93" s="54" t="e">
        <f>IF('4.1 Network size and usage'!AS93/'Historical population and GDP'!$M90=0,NA(),'4.1 Network size and usage'!AS93/'Historical population and GDP'!$M90)</f>
        <v>#N/A</v>
      </c>
      <c r="AT93" s="54">
        <f>IF('4.1 Network size and usage'!AT93/'Historical population and GDP'!$M90=0,NA(),'4.1 Network size and usage'!AT93/'Historical population and GDP'!$M90)</f>
        <v>2.6839014040310017E-2</v>
      </c>
      <c r="AU93" s="54" t="e">
        <f>IF('4.1 Network size and usage'!AU93/'Historical population and GDP'!$M90=0,NA(),'4.1 Network size and usage'!AU93/'Historical population and GDP'!$M90)</f>
        <v>#N/A</v>
      </c>
      <c r="AV93" s="54" t="e">
        <f>IF('4.1 Network size and usage'!AV93/'Historical population and GDP'!$M90=0,NA(),'4.1 Network size and usage'!AV93/'Historical population and GDP'!$M90)</f>
        <v>#N/A</v>
      </c>
      <c r="AX93" s="3"/>
      <c r="AY93" s="3"/>
      <c r="AZ93" s="12"/>
    </row>
    <row r="94" spans="1:52">
      <c r="A94" s="4">
        <f t="shared" si="1"/>
        <v>1956</v>
      </c>
      <c r="B94" s="54">
        <f>IF('4.1 Network size and usage'!B94/'Historical population and GDP'!$M91=0,NA(),'4.1 Network size and usage'!B94/'Historical population and GDP'!$M91)</f>
        <v>0.41601188564476571</v>
      </c>
      <c r="C94" s="54">
        <f>IF('4.1 Network size and usage'!C94/'Historical population and GDP'!$M91=0,NA(),'4.1 Network size and usage'!C94/'Historical population and GDP'!$M91)</f>
        <v>1.431034708591121</v>
      </c>
      <c r="D94" s="54">
        <f>IF('4.1 Network size and usage'!D94/'Historical population and GDP'!$M91=0,NA(),'4.1 Network size and usage'!D94/'Historical population and GDP'!$M91)</f>
        <v>0.24537662827977455</v>
      </c>
      <c r="E94" s="54">
        <f>IF('4.1 Network size and usage'!E94/'Historical population and GDP'!$M91=0,NA(),'4.1 Network size and usage'!E94/'Historical population and GDP'!$M91)</f>
        <v>5.4226589992136516</v>
      </c>
      <c r="F94" s="54">
        <f>IF('4.1 Network size and usage'!F94/'Historical population and GDP'!$M91=0,NA(),'4.1 Network size and usage'!F94/'Historical population and GDP'!$M91)</f>
        <v>0.47544747507176838</v>
      </c>
      <c r="G94" s="54">
        <f>IF('4.1 Network size and usage'!G94/'Historical population and GDP'!$M91=0,NA(),'4.1 Network size and usage'!G94/'Historical population and GDP'!$M91)</f>
        <v>0.21692436799745363</v>
      </c>
      <c r="H94" s="54">
        <f>IF('4.1 Network size and usage'!H94/'Historical population and GDP'!$M91=0,NA(),'4.1 Network size and usage'!H94/'Historical population and GDP'!$M91)</f>
        <v>9.459047440137006E-4</v>
      </c>
      <c r="I94" s="54">
        <f>IF('4.1 Network size and usage'!I94/'Historical population and GDP'!$M91=0,NA(),'4.1 Network size and usage'!I94/'Historical population and GDP'!$M91)</f>
        <v>15.673322262416367</v>
      </c>
      <c r="J94" s="54">
        <f>IF('4.1 Network size and usage'!J94/'Historical population and GDP'!$M91=0,NA(),'4.1 Network size and usage'!J94/'Historical population and GDP'!$M91)</f>
        <v>1.5272488850494746E-4</v>
      </c>
      <c r="K94" s="54">
        <f>IF('4.1 Network size and usage'!K94/'Historical population and GDP'!$M91=0,NA(),'4.1 Network size and usage'!K94/'Historical population and GDP'!$M91)</f>
        <v>2.1113785045160486E-2</v>
      </c>
      <c r="L94" s="54">
        <f>IF('4.1 Network size and usage'!L94/'Historical population and GDP'!$M91=0,NA(),'4.1 Network size and usage'!L94/'Historical population and GDP'!$M91)</f>
        <v>0.12743645803208203</v>
      </c>
      <c r="M94" s="54" t="e">
        <f>IF('4.1 Network size and usage'!M94/'Historical population and GDP'!$M91=0,NA(),'4.1 Network size and usage'!M94/'Historical population and GDP'!$M91)</f>
        <v>#N/A</v>
      </c>
      <c r="N94" s="54">
        <f>IF('4.1 Network size and usage'!N94/'Historical population and GDP'!$M91=0,NA(),'4.1 Network size and usage'!N94/'Historical population and GDP'!$M91)</f>
        <v>2.1756354571568423E-2</v>
      </c>
      <c r="O94" s="54" t="e">
        <f>IF('4.1 Network size and usage'!O94/'Historical population and GDP'!$M91=0,NA(),'4.1 Network size and usage'!O94/'Historical population and GDP'!$M91)</f>
        <v>#N/A</v>
      </c>
      <c r="P94" s="54">
        <f>IF('4.1 Network size and usage'!P94/'Historical population and GDP'!$M91=0,NA(),'4.1 Network size and usage'!P94/'Historical population and GDP'!$M91)</f>
        <v>1.9824384731980838</v>
      </c>
      <c r="Q94" s="54" t="e">
        <f>IF('4.1 Network size and usage'!Q94/'Historical population and GDP'!$M91=0,NA(),'4.1 Network size and usage'!Q94/'Historical population and GDP'!$M91)</f>
        <v>#N/A</v>
      </c>
      <c r="R94" s="54">
        <f>IF('4.1 Network size and usage'!R94/'Historical population and GDP'!$M91=0,NA(),'4.1 Network size and usage'!R94/'Historical population and GDP'!$M91)</f>
        <v>10.556434844144771</v>
      </c>
      <c r="S94" s="54">
        <f>IF('4.1 Network size and usage'!S94/'Historical population and GDP'!$M91=0,NA(),'4.1 Network size and usage'!S94/'Historical population and GDP'!$M91)</f>
        <v>11.208261166378001</v>
      </c>
      <c r="T94" s="54" t="e">
        <f>IF('4.1 Network size and usage'!T94/'Historical population and GDP'!$M91=0,NA(),'4.1 Network size and usage'!T94/'Historical population and GDP'!$M91)</f>
        <v>#N/A</v>
      </c>
      <c r="U94" s="54">
        <f>IF('4.1 Network size and usage'!U94/'Historical population and GDP'!$M91=0,NA(),'4.1 Network size and usage'!U94/'Historical population and GDP'!$M91)</f>
        <v>12.368425095573169</v>
      </c>
      <c r="V94" s="54" t="e">
        <f>IF('4.1 Network size and usage'!V94/'Historical population and GDP'!$M91=0,NA(),'4.1 Network size and usage'!V94/'Historical population and GDP'!$M91)</f>
        <v>#N/A</v>
      </c>
      <c r="W94" s="54">
        <f>IF('4.1 Network size and usage'!W94/'Historical population and GDP'!$M91=0,NA(),'4.1 Network size and usage'!W94/'Historical population and GDP'!$M91)</f>
        <v>0.78357123856886823</v>
      </c>
      <c r="X94" s="54" t="e">
        <f>IF('4.1 Network size and usage'!X94/'Historical population and GDP'!$M91=0,NA(),'4.1 Network size and usage'!X94/'Historical population and GDP'!$M91)</f>
        <v>#N/A</v>
      </c>
      <c r="Y94" s="54" t="e">
        <f>IF('4.1 Network size and usage'!Y94/'Historical population and GDP'!$M91=0,NA(),'4.1 Network size and usage'!Y94/'Historical population and GDP'!$M91)</f>
        <v>#N/A</v>
      </c>
      <c r="Z94" s="54" t="e">
        <f>IF('4.1 Network size and usage'!Z94/'Historical population and GDP'!$M91=0,NA(),'4.1 Network size and usage'!Z94/'Historical population and GDP'!$M91)</f>
        <v>#N/A</v>
      </c>
      <c r="AA94" s="54" t="e">
        <f>IF('4.1 Network size and usage'!AA94/'Historical population and GDP'!$M91=0,NA(),'4.1 Network size and usage'!AA94/'Historical population and GDP'!$M91)</f>
        <v>#N/A</v>
      </c>
      <c r="AB94" s="54" t="e">
        <f>IF('4.1 Network size and usage'!AB94/'Historical population and GDP'!$M91=0,NA(),'4.1 Network size and usage'!AB94/'Historical population and GDP'!$M91)</f>
        <v>#N/A</v>
      </c>
      <c r="AC94" s="54" t="e">
        <f>IF('4.1 Network size and usage'!AC94/'Historical population and GDP'!$M91=0,NA(),'4.1 Network size and usage'!AC94/'Historical population and GDP'!$M91)</f>
        <v>#N/A</v>
      </c>
      <c r="AD94" s="54">
        <f>IF('4.1 Network size and usage'!AD94/'Historical population and GDP'!$M91=0,NA(),'4.1 Network size and usage'!AD94/'Historical population and GDP'!$M91)</f>
        <v>0.34677805744471857</v>
      </c>
      <c r="AE94" s="54" t="e">
        <f>IF('4.1 Network size and usage'!AE94/'Historical population and GDP'!$M91=0,NA(),'4.1 Network size and usage'!AE94/'Historical population and GDP'!$M91)</f>
        <v>#N/A</v>
      </c>
      <c r="AF94" s="54" t="e">
        <f>IF('4.1 Network size and usage'!AF94/'Historical population and GDP'!$M91=0,NA(),'4.1 Network size and usage'!AF94/'Historical population and GDP'!$M91)</f>
        <v>#N/A</v>
      </c>
      <c r="AG94" s="54">
        <f>IF('4.1 Network size and usage'!AG94/'Historical population and GDP'!$M91=0,NA(),'4.1 Network size and usage'!AG94/'Historical population and GDP'!$M91)</f>
        <v>0.40136563501792627</v>
      </c>
      <c r="AH94" s="54" t="e">
        <f>IF('4.1 Network size and usage'!AH94/'Historical population and GDP'!$M91=0,NA(),'4.1 Network size and usage'!AH94/'Historical population and GDP'!$M91)</f>
        <v>#N/A</v>
      </c>
      <c r="AI94" s="54" t="e">
        <f>IF('4.1 Network size and usage'!AI94/'Historical population and GDP'!$M91=0,NA(),'4.1 Network size and usage'!AI94/'Historical population and GDP'!$M91)</f>
        <v>#N/A</v>
      </c>
      <c r="AJ94" s="54" t="e">
        <f>IF('4.1 Network size and usage'!AJ94/'Historical population and GDP'!$M91=0,NA(),'4.1 Network size and usage'!AJ94/'Historical population and GDP'!$M91)</f>
        <v>#N/A</v>
      </c>
      <c r="AK94" s="54">
        <f>IF('4.1 Network size and usage'!AK94/'Historical population and GDP'!$M91=0,NA(),'4.1 Network size and usage'!AK94/'Historical population and GDP'!$M91)</f>
        <v>9.211509089637417</v>
      </c>
      <c r="AL94" s="54">
        <f>IF('4.1 Network size and usage'!AL94/'Historical population and GDP'!$M91=0,NA(),'4.1 Network size and usage'!AL94/'Historical population and GDP'!$M91)</f>
        <v>1.9745939675612387</v>
      </c>
      <c r="AM94" s="54">
        <f>IF('4.1 Network size and usage'!AM94/'Historical population and GDP'!$M91=0,NA(),'4.1 Network size and usage'!AM94/'Historical population and GDP'!$M91)</f>
        <v>0.31137365147311713</v>
      </c>
      <c r="AN94" s="54" t="e">
        <f>IF('4.1 Network size and usage'!AN94/'Historical population and GDP'!$M91=0,NA(),'4.1 Network size and usage'!AN94/'Historical population and GDP'!$M91)</f>
        <v>#N/A</v>
      </c>
      <c r="AO94" s="54">
        <f>IF('4.1 Network size and usage'!AO94/'Historical population and GDP'!$M91=0,NA(),'4.1 Network size and usage'!AO94/'Historical population and GDP'!$M91)</f>
        <v>5.6276807400610938E-2</v>
      </c>
      <c r="AP94" s="54">
        <f>IF('4.1 Network size and usage'!AP94/'Historical population and GDP'!$M91=0,NA(),'4.1 Network size and usage'!AP94/'Historical population and GDP'!$M91)</f>
        <v>7.4974036175156026E-3</v>
      </c>
      <c r="AQ94" s="54">
        <f>IF('4.1 Network size and usage'!AQ94/'Historical population and GDP'!$M91=0,NA(),'4.1 Network size and usage'!AQ94/'Historical population and GDP'!$M91)</f>
        <v>6.3774211018126539E-2</v>
      </c>
      <c r="AR94" s="54">
        <f>IF('4.1 Network size and usage'!AR94/'Historical population and GDP'!$M91=0,NA(),'4.1 Network size and usage'!AR94/'Historical population and GDP'!$M91)</f>
        <v>0.82610280600403396</v>
      </c>
      <c r="AS94" s="54" t="e">
        <f>IF('4.1 Network size and usage'!AS94/'Historical population and GDP'!$M91=0,NA(),'4.1 Network size and usage'!AS94/'Historical population and GDP'!$M91)</f>
        <v>#N/A</v>
      </c>
      <c r="AT94" s="54">
        <f>IF('4.1 Network size and usage'!AT94/'Historical population and GDP'!$M91=0,NA(),'4.1 Network size and usage'!AT94/'Historical population and GDP'!$M91)</f>
        <v>3.1516863355111883E-2</v>
      </c>
      <c r="AU94" s="54" t="e">
        <f>IF('4.1 Network size and usage'!AU94/'Historical population and GDP'!$M91=0,NA(),'4.1 Network size and usage'!AU94/'Historical population and GDP'!$M91)</f>
        <v>#N/A</v>
      </c>
      <c r="AV94" s="54" t="e">
        <f>IF('4.1 Network size and usage'!AV94/'Historical population and GDP'!$M91=0,NA(),'4.1 Network size and usage'!AV94/'Historical population and GDP'!$M91)</f>
        <v>#N/A</v>
      </c>
      <c r="AX94" s="3"/>
      <c r="AY94" s="3"/>
      <c r="AZ94" s="12"/>
    </row>
    <row r="95" spans="1:52">
      <c r="A95" s="4">
        <f t="shared" si="1"/>
        <v>1957</v>
      </c>
      <c r="B95" s="54">
        <f>IF('4.1 Network size and usage'!B95/'Historical population and GDP'!$M92=0,NA(),'4.1 Network size and usage'!B95/'Historical population and GDP'!$M92)</f>
        <v>0.4422067516620829</v>
      </c>
      <c r="C95" s="54">
        <f>IF('4.1 Network size and usage'!C95/'Historical population and GDP'!$M92=0,NA(),'4.1 Network size and usage'!C95/'Historical population and GDP'!$M92)</f>
        <v>1.370135766944403</v>
      </c>
      <c r="D95" s="54">
        <f>IF('4.1 Network size and usage'!D95/'Historical population and GDP'!$M92=0,NA(),'4.1 Network size and usage'!D95/'Historical population and GDP'!$M92)</f>
        <v>0.2368690713893484</v>
      </c>
      <c r="E95" s="54">
        <f>IF('4.1 Network size and usage'!E95/'Historical population and GDP'!$M92=0,NA(),'4.1 Network size and usage'!E95/'Historical population and GDP'!$M92)</f>
        <v>5.3574932803145536</v>
      </c>
      <c r="F95" s="54">
        <f>IF('4.1 Network size and usage'!F95/'Historical population and GDP'!$M92=0,NA(),'4.1 Network size and usage'!F95/'Historical population and GDP'!$M92)</f>
        <v>0.47819565114048923</v>
      </c>
      <c r="G95" s="54">
        <f>IF('4.1 Network size and usage'!G95/'Historical population and GDP'!$M92=0,NA(),'4.1 Network size and usage'!G95/'Historical population and GDP'!$M92)</f>
        <v>0.22396725900191963</v>
      </c>
      <c r="H95" s="54">
        <f>IF('4.1 Network size and usage'!H95/'Historical population and GDP'!$M92=0,NA(),'4.1 Network size and usage'!H95/'Historical population and GDP'!$M92)</f>
        <v>9.2803862614367549E-4</v>
      </c>
      <c r="I95" s="54">
        <f>IF('4.1 Network size and usage'!I95/'Historical population and GDP'!$M92=0,NA(),'4.1 Network size and usage'!I95/'Historical population and GDP'!$M92)</f>
        <v>16.656241295327906</v>
      </c>
      <c r="J95" s="54">
        <f>IF('4.1 Network size and usage'!J95/'Historical population and GDP'!$M92=0,NA(),'4.1 Network size and usage'!J95/'Historical population and GDP'!$M92)</f>
        <v>1.5438085534396194E-4</v>
      </c>
      <c r="K95" s="54">
        <f>IF('4.1 Network size and usage'!K95/'Historical population and GDP'!$M92=0,NA(),'4.1 Network size and usage'!K95/'Historical population and GDP'!$M92)</f>
        <v>2.1365237143711569E-2</v>
      </c>
      <c r="L95" s="54">
        <f>IF('4.1 Network size and usage'!L95/'Historical population and GDP'!$M92=0,NA(),'4.1 Network size and usage'!L95/'Historical population and GDP'!$M92)</f>
        <v>0.12488330803775917</v>
      </c>
      <c r="M95" s="54" t="e">
        <f>IF('4.1 Network size and usage'!M95/'Historical population and GDP'!$M92=0,NA(),'4.1 Network size and usage'!M95/'Historical population and GDP'!$M92)</f>
        <v>#N/A</v>
      </c>
      <c r="N95" s="54">
        <f>IF('4.1 Network size and usage'!N95/'Historical population and GDP'!$M92=0,NA(),'4.1 Network size and usage'!N95/'Historical population and GDP'!$M92)</f>
        <v>2.7361736303021023E-2</v>
      </c>
      <c r="O95" s="54" t="e">
        <f>IF('4.1 Network size and usage'!O95/'Historical population and GDP'!$M92=0,NA(),'4.1 Network size and usage'!O95/'Historical population and GDP'!$M92)</f>
        <v>#N/A</v>
      </c>
      <c r="P95" s="54">
        <f>IF('4.1 Network size and usage'!P95/'Historical population and GDP'!$M92=0,NA(),'4.1 Network size and usage'!P95/'Historical population and GDP'!$M92)</f>
        <v>2.0455690363744581</v>
      </c>
      <c r="Q95" s="54" t="e">
        <f>IF('4.1 Network size and usage'!Q95/'Historical population and GDP'!$M92=0,NA(),'4.1 Network size and usage'!Q95/'Historical population and GDP'!$M92)</f>
        <v>#N/A</v>
      </c>
      <c r="R95" s="54" t="e">
        <f>IF('4.1 Network size and usage'!R95/'Historical population and GDP'!$M92=0,NA(),'4.1 Network size and usage'!R95/'Historical population and GDP'!$M92)</f>
        <v>#N/A</v>
      </c>
      <c r="S95" s="54" t="e">
        <f>IF('4.1 Network size and usage'!S95/'Historical population and GDP'!$M92=0,NA(),'4.1 Network size and usage'!S95/'Historical population and GDP'!$M92)</f>
        <v>#N/A</v>
      </c>
      <c r="T95" s="54" t="e">
        <f>IF('4.1 Network size and usage'!T95/'Historical population and GDP'!$M92=0,NA(),'4.1 Network size and usage'!T95/'Historical population and GDP'!$M92)</f>
        <v>#N/A</v>
      </c>
      <c r="U95" s="54">
        <f>IF('4.1 Network size and usage'!U95/'Historical population and GDP'!$M92=0,NA(),'4.1 Network size and usage'!U95/'Historical population and GDP'!$M92)</f>
        <v>12.903038374313528</v>
      </c>
      <c r="V95" s="54" t="e">
        <f>IF('4.1 Network size and usage'!V95/'Historical population and GDP'!$M92=0,NA(),'4.1 Network size and usage'!V95/'Historical population and GDP'!$M92)</f>
        <v>#N/A</v>
      </c>
      <c r="W95" s="54">
        <f>IF('4.1 Network size and usage'!W95/'Historical population and GDP'!$M92=0,NA(),'4.1 Network size and usage'!W95/'Historical population and GDP'!$M92)</f>
        <v>0.80209935577973179</v>
      </c>
      <c r="X95" s="54" t="e">
        <f>IF('4.1 Network size and usage'!X95/'Historical population and GDP'!$M92=0,NA(),'4.1 Network size and usage'!X95/'Historical population and GDP'!$M92)</f>
        <v>#N/A</v>
      </c>
      <c r="Y95" s="54" t="e">
        <f>IF('4.1 Network size and usage'!Y95/'Historical population and GDP'!$M92=0,NA(),'4.1 Network size and usage'!Y95/'Historical population and GDP'!$M92)</f>
        <v>#N/A</v>
      </c>
      <c r="Z95" s="54" t="e">
        <f>IF('4.1 Network size and usage'!Z95/'Historical population and GDP'!$M92=0,NA(),'4.1 Network size and usage'!Z95/'Historical population and GDP'!$M92)</f>
        <v>#N/A</v>
      </c>
      <c r="AA95" s="54" t="e">
        <f>IF('4.1 Network size and usage'!AA95/'Historical population and GDP'!$M92=0,NA(),'4.1 Network size and usage'!AA95/'Historical population and GDP'!$M92)</f>
        <v>#N/A</v>
      </c>
      <c r="AB95" s="54" t="e">
        <f>IF('4.1 Network size and usage'!AB95/'Historical population and GDP'!$M92=0,NA(),'4.1 Network size and usage'!AB95/'Historical population and GDP'!$M92)</f>
        <v>#N/A</v>
      </c>
      <c r="AC95" s="54" t="e">
        <f>IF('4.1 Network size and usage'!AC95/'Historical population and GDP'!$M92=0,NA(),'4.1 Network size and usage'!AC95/'Historical population and GDP'!$M92)</f>
        <v>#N/A</v>
      </c>
      <c r="AD95" s="54">
        <f>IF('4.1 Network size and usage'!AD95/'Historical population and GDP'!$M92=0,NA(),'4.1 Network size and usage'!AD95/'Historical population and GDP'!$M92)</f>
        <v>0.34022816149773732</v>
      </c>
      <c r="AE95" s="54" t="e">
        <f>IF('4.1 Network size and usage'!AE95/'Historical population and GDP'!$M92=0,NA(),'4.1 Network size and usage'!AE95/'Historical population and GDP'!$M92)</f>
        <v>#N/A</v>
      </c>
      <c r="AF95" s="54" t="e">
        <f>IF('4.1 Network size and usage'!AF95/'Historical population and GDP'!$M92=0,NA(),'4.1 Network size and usage'!AF95/'Historical population and GDP'!$M92)</f>
        <v>#N/A</v>
      </c>
      <c r="AG95" s="54">
        <f>IF('4.1 Network size and usage'!AG95/'Historical population and GDP'!$M92=0,NA(),'4.1 Network size and usage'!AG95/'Historical population and GDP'!$M92)</f>
        <v>0.39528309888142965</v>
      </c>
      <c r="AH95" s="54" t="e">
        <f>IF('4.1 Network size and usage'!AH95/'Historical population and GDP'!$M92=0,NA(),'4.1 Network size and usage'!AH95/'Historical population and GDP'!$M92)</f>
        <v>#N/A</v>
      </c>
      <c r="AI95" s="54" t="e">
        <f>IF('4.1 Network size and usage'!AI95/'Historical population and GDP'!$M92=0,NA(),'4.1 Network size and usage'!AI95/'Historical population and GDP'!$M92)</f>
        <v>#N/A</v>
      </c>
      <c r="AJ95" s="54" t="e">
        <f>IF('4.1 Network size and usage'!AJ95/'Historical population and GDP'!$M92=0,NA(),'4.1 Network size and usage'!AJ95/'Historical population and GDP'!$M92)</f>
        <v>#N/A</v>
      </c>
      <c r="AK95" s="54">
        <f>IF('4.1 Network size and usage'!AK95/'Historical population and GDP'!$M92=0,NA(),'4.1 Network size and usage'!AK95/'Historical population and GDP'!$M92)</f>
        <v>9.3506667836480766</v>
      </c>
      <c r="AL95" s="54">
        <f>IF('4.1 Network size and usage'!AL95/'Historical population and GDP'!$M92=0,NA(),'4.1 Network size and usage'!AL95/'Historical population and GDP'!$M92)</f>
        <v>2.0250681669074586</v>
      </c>
      <c r="AM95" s="54">
        <f>IF('4.1 Network size and usage'!AM95/'Historical population and GDP'!$M92=0,NA(),'4.1 Network size and usage'!AM95/'Historical population and GDP'!$M92)</f>
        <v>0.32367762568218611</v>
      </c>
      <c r="AN95" s="54" t="e">
        <f>IF('4.1 Network size and usage'!AN95/'Historical population and GDP'!$M92=0,NA(),'4.1 Network size and usage'!AN95/'Historical population and GDP'!$M92)</f>
        <v>#N/A</v>
      </c>
      <c r="AO95" s="54">
        <f>IF('4.1 Network size and usage'!AO95/'Historical population and GDP'!$M92=0,NA(),'4.1 Network size and usage'!AO95/'Historical population and GDP'!$M92)</f>
        <v>5.5554404856863956E-2</v>
      </c>
      <c r="AP95" s="54">
        <f>IF('4.1 Network size and usage'!AP95/'Historical population and GDP'!$M92=0,NA(),'4.1 Network size and usage'!AP95/'Historical population and GDP'!$M92)</f>
        <v>7.605527432386361E-3</v>
      </c>
      <c r="AQ95" s="54">
        <f>IF('4.1 Network size and usage'!AQ95/'Historical population and GDP'!$M92=0,NA(),'4.1 Network size and usage'!AQ95/'Historical population and GDP'!$M92)</f>
        <v>6.315993228925032E-2</v>
      </c>
      <c r="AR95" s="54">
        <f>IF('4.1 Network size and usage'!AR95/'Historical population and GDP'!$M92=0,NA(),'4.1 Network size and usage'!AR95/'Historical population and GDP'!$M92)</f>
        <v>0.83774317091061712</v>
      </c>
      <c r="AS95" s="54" t="e">
        <f>IF('4.1 Network size and usage'!AS95/'Historical population and GDP'!$M92=0,NA(),'4.1 Network size and usage'!AS95/'Historical population and GDP'!$M92)</f>
        <v>#N/A</v>
      </c>
      <c r="AT95" s="54">
        <f>IF('4.1 Network size and usage'!AT95/'Historical population and GDP'!$M92=0,NA(),'4.1 Network size and usage'!AT95/'Historical population and GDP'!$M92)</f>
        <v>3.3464320702499988E-2</v>
      </c>
      <c r="AU95" s="54" t="e">
        <f>IF('4.1 Network size and usage'!AU95/'Historical population and GDP'!$M92=0,NA(),'4.1 Network size and usage'!AU95/'Historical population and GDP'!$M92)</f>
        <v>#N/A</v>
      </c>
      <c r="AV95" s="54" t="e">
        <f>IF('4.1 Network size and usage'!AV95/'Historical population and GDP'!$M92=0,NA(),'4.1 Network size and usage'!AV95/'Historical population and GDP'!$M92)</f>
        <v>#N/A</v>
      </c>
      <c r="AX95" s="3"/>
      <c r="AY95" s="3"/>
      <c r="AZ95" s="12"/>
    </row>
    <row r="96" spans="1:52">
      <c r="A96" s="4">
        <f t="shared" si="1"/>
        <v>1958</v>
      </c>
      <c r="B96" s="54">
        <f>IF('4.1 Network size and usage'!B96/'Historical population and GDP'!$M93=0,NA(),'4.1 Network size and usage'!B96/'Historical population and GDP'!$M93)</f>
        <v>0.45750373219985796</v>
      </c>
      <c r="C96" s="54">
        <f>IF('4.1 Network size and usage'!C96/'Historical population and GDP'!$M93=0,NA(),'4.1 Network size and usage'!C96/'Historical population and GDP'!$M93)</f>
        <v>1.2810104501596025</v>
      </c>
      <c r="D96" s="54">
        <f>IF('4.1 Network size and usage'!D96/'Historical population and GDP'!$M93=0,NA(),'4.1 Network size and usage'!D96/'Historical population and GDP'!$M93)</f>
        <v>0.21635028429314471</v>
      </c>
      <c r="E96" s="54">
        <f>IF('4.1 Network size and usage'!E96/'Historical population and GDP'!$M93=0,NA(),'4.1 Network size and usage'!E96/'Historical population and GDP'!$M93)</f>
        <v>5.1854117806902922</v>
      </c>
      <c r="F96" s="54">
        <f>IF('4.1 Network size and usage'!F96/'Historical population and GDP'!$M93=0,NA(),'4.1 Network size and usage'!F96/'Historical population and GDP'!$M93)</f>
        <v>0.4547246662487579</v>
      </c>
      <c r="G96" s="54">
        <f>IF('4.1 Network size and usage'!G96/'Historical population and GDP'!$M93=0,NA(),'4.1 Network size and usage'!G96/'Historical population and GDP'!$M93)</f>
        <v>0.22197822752541443</v>
      </c>
      <c r="H96" s="54">
        <f>IF('4.1 Network size and usage'!H96/'Historical population and GDP'!$M93=0,NA(),'4.1 Network size and usage'!H96/'Historical population and GDP'!$M93)</f>
        <v>1.0421497316625468E-3</v>
      </c>
      <c r="I96" s="54">
        <f>IF('4.1 Network size and usage'!I96/'Historical population and GDP'!$M93=0,NA(),'4.1 Network size and usage'!I96/'Historical population and GDP'!$M93)</f>
        <v>16.753048760901102</v>
      </c>
      <c r="J96" s="54">
        <f>IF('4.1 Network size and usage'!J96/'Historical population and GDP'!$M93=0,NA(),'4.1 Network size and usage'!J96/'Historical population and GDP'!$M93)</f>
        <v>1.5325667861367767E-4</v>
      </c>
      <c r="K96" s="54">
        <f>IF('4.1 Network size and usage'!K96/'Historical population and GDP'!$M93=0,NA(),'4.1 Network size and usage'!K96/'Historical population and GDP'!$M93)</f>
        <v>2.1294803478202472E-2</v>
      </c>
      <c r="L96" s="54">
        <f>IF('4.1 Network size and usage'!L96/'Historical population and GDP'!$M93=0,NA(),'4.1 Network size and usage'!L96/'Historical population and GDP'!$M93)</f>
        <v>0.12040303233141288</v>
      </c>
      <c r="M96" s="54" t="e">
        <f>IF('4.1 Network size and usage'!M96/'Historical population and GDP'!$M93=0,NA(),'4.1 Network size and usage'!M96/'Historical population and GDP'!$M93)</f>
        <v>#N/A</v>
      </c>
      <c r="N96" s="54">
        <f>IF('4.1 Network size and usage'!N96/'Historical population and GDP'!$M93=0,NA(),'4.1 Network size and usage'!N96/'Historical population and GDP'!$M93)</f>
        <v>2.5924122678172803E-2</v>
      </c>
      <c r="O96" s="54" t="e">
        <f>IF('4.1 Network size and usage'!O96/'Historical population and GDP'!$M93=0,NA(),'4.1 Network size and usage'!O96/'Historical population and GDP'!$M93)</f>
        <v>#N/A</v>
      </c>
      <c r="P96" s="54">
        <f>IF('4.1 Network size and usage'!P96/'Historical population and GDP'!$M93=0,NA(),'4.1 Network size and usage'!P96/'Historical population and GDP'!$M93)</f>
        <v>2.0299170864096991</v>
      </c>
      <c r="Q96" s="54" t="e">
        <f>IF('4.1 Network size and usage'!Q96/'Historical population and GDP'!$M93=0,NA(),'4.1 Network size and usage'!Q96/'Historical population and GDP'!$M93)</f>
        <v>#N/A</v>
      </c>
      <c r="R96" s="54" t="e">
        <f>IF('4.1 Network size and usage'!R96/'Historical population and GDP'!$M93=0,NA(),'4.1 Network size and usage'!R96/'Historical population and GDP'!$M93)</f>
        <v>#N/A</v>
      </c>
      <c r="S96" s="54" t="e">
        <f>IF('4.1 Network size and usage'!S96/'Historical population and GDP'!$M93=0,NA(),'4.1 Network size and usage'!S96/'Historical population and GDP'!$M93)</f>
        <v>#N/A</v>
      </c>
      <c r="T96" s="54" t="e">
        <f>IF('4.1 Network size and usage'!T96/'Historical population and GDP'!$M93=0,NA(),'4.1 Network size and usage'!T96/'Historical population and GDP'!$M93)</f>
        <v>#N/A</v>
      </c>
      <c r="U96" s="54">
        <f>IF('4.1 Network size and usage'!U96/'Historical population and GDP'!$M93=0,NA(),'4.1 Network size and usage'!U96/'Historical population and GDP'!$M93)</f>
        <v>13.064030993983726</v>
      </c>
      <c r="V96" s="54" t="e">
        <f>IF('4.1 Network size and usage'!V96/'Historical population and GDP'!$M93=0,NA(),'4.1 Network size and usage'!V96/'Historical population and GDP'!$M93)</f>
        <v>#N/A</v>
      </c>
      <c r="W96" s="54">
        <f>IF('4.1 Network size and usage'!W96/'Historical population and GDP'!$M93=0,NA(),'4.1 Network size and usage'!W96/'Historical population and GDP'!$M93)</f>
        <v>0.74471953082401321</v>
      </c>
      <c r="X96" s="54" t="e">
        <f>IF('4.1 Network size and usage'!X96/'Historical population and GDP'!$M93=0,NA(),'4.1 Network size and usage'!X96/'Historical population and GDP'!$M93)</f>
        <v>#N/A</v>
      </c>
      <c r="Y96" s="54" t="e">
        <f>IF('4.1 Network size and usage'!Y96/'Historical population and GDP'!$M93=0,NA(),'4.1 Network size and usage'!Y96/'Historical population and GDP'!$M93)</f>
        <v>#N/A</v>
      </c>
      <c r="Z96" s="54" t="e">
        <f>IF('4.1 Network size and usage'!Z96/'Historical population and GDP'!$M93=0,NA(),'4.1 Network size and usage'!Z96/'Historical population and GDP'!$M93)</f>
        <v>#N/A</v>
      </c>
      <c r="AA96" s="54" t="e">
        <f>IF('4.1 Network size and usage'!AA96/'Historical population and GDP'!$M93=0,NA(),'4.1 Network size and usage'!AA96/'Historical population and GDP'!$M93)</f>
        <v>#N/A</v>
      </c>
      <c r="AB96" s="54" t="e">
        <f>IF('4.1 Network size and usage'!AB96/'Historical population and GDP'!$M93=0,NA(),'4.1 Network size and usage'!AB96/'Historical population and GDP'!$M93)</f>
        <v>#N/A</v>
      </c>
      <c r="AC96" s="54" t="e">
        <f>IF('4.1 Network size and usage'!AC96/'Historical population and GDP'!$M93=0,NA(),'4.1 Network size and usage'!AC96/'Historical population and GDP'!$M93)</f>
        <v>#N/A</v>
      </c>
      <c r="AD96" s="54">
        <f>IF('4.1 Network size and usage'!AD96/'Historical population and GDP'!$M93=0,NA(),'4.1 Network size and usage'!AD96/'Historical population and GDP'!$M93)</f>
        <v>0.3296313717055594</v>
      </c>
      <c r="AE96" s="54" t="e">
        <f>IF('4.1 Network size and usage'!AE96/'Historical population and GDP'!$M93=0,NA(),'4.1 Network size and usage'!AE96/'Historical population and GDP'!$M93)</f>
        <v>#N/A</v>
      </c>
      <c r="AF96" s="54" t="e">
        <f>IF('4.1 Network size and usage'!AF96/'Historical population and GDP'!$M93=0,NA(),'4.1 Network size and usage'!AF96/'Historical population and GDP'!$M93)</f>
        <v>#N/A</v>
      </c>
      <c r="AG96" s="54">
        <f>IF('4.1 Network size and usage'!AG96/'Historical population and GDP'!$M93=0,NA(),'4.1 Network size and usage'!AG96/'Historical population and GDP'!$M93)</f>
        <v>0.38415621257572136</v>
      </c>
      <c r="AH96" s="54" t="e">
        <f>IF('4.1 Network size and usage'!AH96/'Historical population and GDP'!$M93=0,NA(),'4.1 Network size and usage'!AH96/'Historical population and GDP'!$M93)</f>
        <v>#N/A</v>
      </c>
      <c r="AI96" s="54" t="e">
        <f>IF('4.1 Network size and usage'!AI96/'Historical population and GDP'!$M93=0,NA(),'4.1 Network size and usage'!AI96/'Historical population and GDP'!$M93)</f>
        <v>#N/A</v>
      </c>
      <c r="AJ96" s="54" t="e">
        <f>IF('4.1 Network size and usage'!AJ96/'Historical population and GDP'!$M93=0,NA(),'4.1 Network size and usage'!AJ96/'Historical population and GDP'!$M93)</f>
        <v>#N/A</v>
      </c>
      <c r="AK96" s="54">
        <f>IF('4.1 Network size and usage'!AK96/'Historical population and GDP'!$M93=0,NA(),'4.1 Network size and usage'!AK96/'Historical population and GDP'!$M93)</f>
        <v>9.2683379445721563</v>
      </c>
      <c r="AL96" s="54">
        <f>IF('4.1 Network size and usage'!AL96/'Historical population and GDP'!$M93=0,NA(),'4.1 Network size and usage'!AL96/'Historical population and GDP'!$M93)</f>
        <v>2.0345579576634933</v>
      </c>
      <c r="AM96" s="54">
        <f>IF('4.1 Network size and usage'!AM96/'Historical population and GDP'!$M93=0,NA(),'4.1 Network size and usage'!AM96/'Historical population and GDP'!$M93)</f>
        <v>0.33861091794545939</v>
      </c>
      <c r="AN96" s="54" t="e">
        <f>IF('4.1 Network size and usage'!AN96/'Historical population and GDP'!$M93=0,NA(),'4.1 Network size and usage'!AN96/'Historical population and GDP'!$M93)</f>
        <v>#N/A</v>
      </c>
      <c r="AO96" s="54">
        <f>IF('4.1 Network size and usage'!AO96/'Historical population and GDP'!$M93=0,NA(),'4.1 Network size and usage'!AO96/'Historical population and GDP'!$M93)</f>
        <v>5.3510324828634784E-2</v>
      </c>
      <c r="AP96" s="54">
        <f>IF('4.1 Network size and usage'!AP96/'Historical population and GDP'!$M93=0,NA(),'4.1 Network size and usage'!AP96/'Historical population and GDP'!$M93)</f>
        <v>7.4469794537632113E-3</v>
      </c>
      <c r="AQ96" s="54">
        <f>IF('4.1 Network size and usage'!AQ96/'Historical population and GDP'!$M93=0,NA(),'4.1 Network size and usage'!AQ96/'Historical population and GDP'!$M93)</f>
        <v>6.0957304282397998E-2</v>
      </c>
      <c r="AR96" s="54">
        <f>IF('4.1 Network size and usage'!AR96/'Historical population and GDP'!$M93=0,NA(),'4.1 Network size and usage'!AR96/'Historical population and GDP'!$M93)</f>
        <v>0.80729574368331625</v>
      </c>
      <c r="AS96" s="54" t="e">
        <f>IF('4.1 Network size and usage'!AS96/'Historical population and GDP'!$M93=0,NA(),'4.1 Network size and usage'!AS96/'Historical population and GDP'!$M93)</f>
        <v>#N/A</v>
      </c>
      <c r="AT96" s="54">
        <f>IF('4.1 Network size and usage'!AT96/'Historical population and GDP'!$M93=0,NA(),'4.1 Network size and usage'!AT96/'Historical population and GDP'!$M93)</f>
        <v>3.5443305110374475E-2</v>
      </c>
      <c r="AU96" s="54" t="e">
        <f>IF('4.1 Network size and usage'!AU96/'Historical population and GDP'!$M93=0,NA(),'4.1 Network size and usage'!AU96/'Historical population and GDP'!$M93)</f>
        <v>#N/A</v>
      </c>
      <c r="AV96" s="54" t="e">
        <f>IF('4.1 Network size and usage'!AV96/'Historical population and GDP'!$M93=0,NA(),'4.1 Network size and usage'!AV96/'Historical population and GDP'!$M93)</f>
        <v>#N/A</v>
      </c>
      <c r="AX96" s="3"/>
      <c r="AY96" s="3"/>
      <c r="AZ96" s="12"/>
    </row>
    <row r="97" spans="1:52">
      <c r="A97" s="4">
        <f t="shared" si="1"/>
        <v>1959</v>
      </c>
      <c r="B97" s="54">
        <f>IF('4.1 Network size and usage'!B97/'Historical population and GDP'!$M94=0,NA(),'4.1 Network size and usage'!B97/'Historical population and GDP'!$M94)</f>
        <v>0.47635637151277044</v>
      </c>
      <c r="C97" s="54">
        <f>IF('4.1 Network size and usage'!C97/'Historical population and GDP'!$M94=0,NA(),'4.1 Network size and usage'!C97/'Historical population and GDP'!$M94)</f>
        <v>1.2265289418191887</v>
      </c>
      <c r="D97" s="54">
        <f>IF('4.1 Network size and usage'!D97/'Historical population and GDP'!$M94=0,NA(),'4.1 Network size and usage'!D97/'Historical population and GDP'!$M94)</f>
        <v>0.20669709600369662</v>
      </c>
      <c r="E97" s="54">
        <f>IF('4.1 Network size and usage'!E97/'Historical population and GDP'!$M94=0,NA(),'4.1 Network size and usage'!E97/'Historical population and GDP'!$M94)</f>
        <v>5.0584922776116263</v>
      </c>
      <c r="F97" s="54">
        <f>IF('4.1 Network size and usage'!F97/'Historical population and GDP'!$M94=0,NA(),'4.1 Network size and usage'!F97/'Historical population and GDP'!$M94)</f>
        <v>0.44546671393471637</v>
      </c>
      <c r="G97" s="54">
        <f>IF('4.1 Network size and usage'!G97/'Historical population and GDP'!$M94=0,NA(),'4.1 Network size and usage'!G97/'Historical population and GDP'!$M94)</f>
        <v>0.22431296257344907</v>
      </c>
      <c r="H97" s="54">
        <f>IF('4.1 Network size and usage'!H97/'Historical population and GDP'!$M94=0,NA(),'4.1 Network size and usage'!H97/'Historical population and GDP'!$M94)</f>
        <v>1.0324715962905383E-3</v>
      </c>
      <c r="I97" s="54">
        <f>IF('4.1 Network size and usage'!I97/'Historical population and GDP'!$M94=0,NA(),'4.1 Network size and usage'!I97/'Historical population and GDP'!$M94)</f>
        <v>16.972171097910234</v>
      </c>
      <c r="J97" s="54">
        <f>IF('4.1 Network size and usage'!J97/'Historical population and GDP'!$M94=0,NA(),'4.1 Network size and usage'!J97/'Historical population and GDP'!$M94)</f>
        <v>1.4909993058041728E-4</v>
      </c>
      <c r="K97" s="54">
        <f>IF('4.1 Network size and usage'!K97/'Historical population and GDP'!$M94=0,NA(),'4.1 Network size and usage'!K97/'Historical population and GDP'!$M94)</f>
        <v>2.0860435742114745E-2</v>
      </c>
      <c r="L97" s="54">
        <f>IF('4.1 Network size and usage'!L97/'Historical population and GDP'!$M94=0,NA(),'4.1 Network size and usage'!L97/'Historical population and GDP'!$M94)</f>
        <v>0.11558274498571655</v>
      </c>
      <c r="M97" s="54" t="e">
        <f>IF('4.1 Network size and usage'!M97/'Historical population and GDP'!$M94=0,NA(),'4.1 Network size and usage'!M97/'Historical population and GDP'!$M94)</f>
        <v>#N/A</v>
      </c>
      <c r="N97" s="54">
        <f>IF('4.1 Network size and usage'!N97/'Historical population and GDP'!$M94=0,NA(),'4.1 Network size and usage'!N97/'Historical population and GDP'!$M94)</f>
        <v>2.8559986702727819E-2</v>
      </c>
      <c r="O97" s="54" t="e">
        <f>IF('4.1 Network size and usage'!O97/'Historical population and GDP'!$M94=0,NA(),'4.1 Network size and usage'!O97/'Historical population and GDP'!$M94)</f>
        <v>#N/A</v>
      </c>
      <c r="P97" s="54">
        <f>IF('4.1 Network size and usage'!P97/'Historical population and GDP'!$M94=0,NA(),'4.1 Network size and usage'!P97/'Historical population and GDP'!$M94)</f>
        <v>2.0458820474557737</v>
      </c>
      <c r="Q97" s="54" t="e">
        <f>IF('4.1 Network size and usage'!Q97/'Historical population and GDP'!$M94=0,NA(),'4.1 Network size and usage'!Q97/'Historical population and GDP'!$M94)</f>
        <v>#N/A</v>
      </c>
      <c r="R97" s="54" t="e">
        <f>IF('4.1 Network size and usage'!R97/'Historical population and GDP'!$M94=0,NA(),'4.1 Network size and usage'!R97/'Historical population and GDP'!$M94)</f>
        <v>#N/A</v>
      </c>
      <c r="S97" s="54" t="e">
        <f>IF('4.1 Network size and usage'!S97/'Historical population and GDP'!$M94=0,NA(),'4.1 Network size and usage'!S97/'Historical population and GDP'!$M94)</f>
        <v>#N/A</v>
      </c>
      <c r="T97" s="54" t="e">
        <f>IF('4.1 Network size and usage'!T97/'Historical population and GDP'!$M94=0,NA(),'4.1 Network size and usage'!T97/'Historical population and GDP'!$M94)</f>
        <v>#N/A</v>
      </c>
      <c r="U97" s="54">
        <f>IF('4.1 Network size and usage'!U97/'Historical population and GDP'!$M94=0,NA(),'4.1 Network size and usage'!U97/'Historical population and GDP'!$M94)</f>
        <v>13.468175729338871</v>
      </c>
      <c r="V97" s="54" t="e">
        <f>IF('4.1 Network size and usage'!V97/'Historical population and GDP'!$M94=0,NA(),'4.1 Network size and usage'!V97/'Historical population and GDP'!$M94)</f>
        <v>#N/A</v>
      </c>
      <c r="W97" s="54">
        <f>IF('4.1 Network size and usage'!W97/'Historical population and GDP'!$M94=0,NA(),'4.1 Network size and usage'!W97/'Historical population and GDP'!$M94)</f>
        <v>0.67382668627237319</v>
      </c>
      <c r="X97" s="54" t="e">
        <f>IF('4.1 Network size and usage'!X97/'Historical population and GDP'!$M94=0,NA(),'4.1 Network size and usage'!X97/'Historical population and GDP'!$M94)</f>
        <v>#N/A</v>
      </c>
      <c r="Y97" s="54" t="e">
        <f>IF('4.1 Network size and usage'!Y97/'Historical population and GDP'!$M94=0,NA(),'4.1 Network size and usage'!Y97/'Historical population and GDP'!$M94)</f>
        <v>#N/A</v>
      </c>
      <c r="Z97" s="54" t="e">
        <f>IF('4.1 Network size and usage'!Z97/'Historical population and GDP'!$M94=0,NA(),'4.1 Network size and usage'!Z97/'Historical population and GDP'!$M94)</f>
        <v>#N/A</v>
      </c>
      <c r="AA97" s="54" t="e">
        <f>IF('4.1 Network size and usage'!AA97/'Historical population and GDP'!$M94=0,NA(),'4.1 Network size and usage'!AA97/'Historical population and GDP'!$M94)</f>
        <v>#N/A</v>
      </c>
      <c r="AB97" s="54" t="e">
        <f>IF('4.1 Network size and usage'!AB97/'Historical population and GDP'!$M94=0,NA(),'4.1 Network size and usage'!AB97/'Historical population and GDP'!$M94)</f>
        <v>#N/A</v>
      </c>
      <c r="AC97" s="54" t="e">
        <f>IF('4.1 Network size and usage'!AC97/'Historical population and GDP'!$M94=0,NA(),'4.1 Network size and usage'!AC97/'Historical population and GDP'!$M94)</f>
        <v>#N/A</v>
      </c>
      <c r="AD97" s="54">
        <f>IF('4.1 Network size and usage'!AD97/'Historical population and GDP'!$M94=0,NA(),'4.1 Network size and usage'!AD97/'Historical population and GDP'!$M94)</f>
        <v>0.31964085117810304</v>
      </c>
      <c r="AE97" s="54" t="e">
        <f>IF('4.1 Network size and usage'!AE97/'Historical population and GDP'!$M94=0,NA(),'4.1 Network size and usage'!AE97/'Historical population and GDP'!$M94)</f>
        <v>#N/A</v>
      </c>
      <c r="AF97" s="54" t="e">
        <f>IF('4.1 Network size and usage'!AF97/'Historical population and GDP'!$M94=0,NA(),'4.1 Network size and usage'!AF97/'Historical population and GDP'!$M94)</f>
        <v>#N/A</v>
      </c>
      <c r="AG97" s="54">
        <f>IF('4.1 Network size and usage'!AG97/'Historical population and GDP'!$M94=0,NA(),'4.1 Network size and usage'!AG97/'Historical population and GDP'!$M94)</f>
        <v>0.37382082595239552</v>
      </c>
      <c r="AH97" s="54" t="e">
        <f>IF('4.1 Network size and usage'!AH97/'Historical population and GDP'!$M94=0,NA(),'4.1 Network size and usage'!AH97/'Historical population and GDP'!$M94)</f>
        <v>#N/A</v>
      </c>
      <c r="AI97" s="54" t="e">
        <f>IF('4.1 Network size and usage'!AI97/'Historical population and GDP'!$M94=0,NA(),'4.1 Network size and usage'!AI97/'Historical population and GDP'!$M94)</f>
        <v>#N/A</v>
      </c>
      <c r="AJ97" s="54" t="e">
        <f>IF('4.1 Network size and usage'!AJ97/'Historical population and GDP'!$M94=0,NA(),'4.1 Network size and usage'!AJ97/'Historical population and GDP'!$M94)</f>
        <v>#N/A</v>
      </c>
      <c r="AK97" s="54">
        <f>IF('4.1 Network size and usage'!AK97/'Historical population and GDP'!$M94=0,NA(),'4.1 Network size and usage'!AK97/'Historical population and GDP'!$M94)</f>
        <v>9.2528476919575802</v>
      </c>
      <c r="AL97" s="54">
        <f>IF('4.1 Network size and usage'!AL97/'Historical population and GDP'!$M94=0,NA(),'4.1 Network size and usage'!AL97/'Historical population and GDP'!$M94)</f>
        <v>2.241055956584562</v>
      </c>
      <c r="AM97" s="54">
        <f>IF('4.1 Network size and usage'!AM97/'Historical population and GDP'!$M94=0,NA(),'4.1 Network size and usage'!AM97/'Historical population and GDP'!$M94)</f>
        <v>0.36241783126152699</v>
      </c>
      <c r="AN97" s="54" t="e">
        <f>IF('4.1 Network size and usage'!AN97/'Historical population and GDP'!$M94=0,NA(),'4.1 Network size and usage'!AN97/'Historical population and GDP'!$M94)</f>
        <v>#N/A</v>
      </c>
      <c r="AO97" s="54">
        <f>IF('4.1 Network size and usage'!AO97/'Historical population and GDP'!$M94=0,NA(),'4.1 Network size and usage'!AO97/'Historical population and GDP'!$M94)</f>
        <v>5.2562975527152743E-2</v>
      </c>
      <c r="AP97" s="54">
        <f>IF('4.1 Network size and usage'!AP97/'Historical population and GDP'!$M94=0,NA(),'4.1 Network size and usage'!AP97/'Historical population and GDP'!$M94)</f>
        <v>7.2239966365723303E-3</v>
      </c>
      <c r="AQ97" s="54">
        <f>IF('4.1 Network size and usage'!AQ97/'Historical population and GDP'!$M94=0,NA(),'4.1 Network size and usage'!AQ97/'Historical population and GDP'!$M94)</f>
        <v>5.9786972163725069E-2</v>
      </c>
      <c r="AR97" s="54">
        <f>IF('4.1 Network size and usage'!AR97/'Historical population and GDP'!$M94=0,NA(),'4.1 Network size and usage'!AR97/'Historical population and GDP'!$M94)</f>
        <v>0.80639962454760894</v>
      </c>
      <c r="AS97" s="54" t="e">
        <f>IF('4.1 Network size and usage'!AS97/'Historical population and GDP'!$M94=0,NA(),'4.1 Network size and usage'!AS97/'Historical population and GDP'!$M94)</f>
        <v>#N/A</v>
      </c>
      <c r="AT97" s="54">
        <f>IF('4.1 Network size and usage'!AT97/'Historical population and GDP'!$M94=0,NA(),'4.1 Network size and usage'!AT97/'Historical population and GDP'!$M94)</f>
        <v>3.5993983241526091E-2</v>
      </c>
      <c r="AU97" s="54" t="e">
        <f>IF('4.1 Network size and usage'!AU97/'Historical population and GDP'!$M94=0,NA(),'4.1 Network size and usage'!AU97/'Historical population and GDP'!$M94)</f>
        <v>#N/A</v>
      </c>
      <c r="AV97" s="54" t="e">
        <f>IF('4.1 Network size and usage'!AV97/'Historical population and GDP'!$M94=0,NA(),'4.1 Network size and usage'!AV97/'Historical population and GDP'!$M94)</f>
        <v>#N/A</v>
      </c>
      <c r="AX97" s="3"/>
      <c r="AY97" s="3"/>
      <c r="AZ97" s="12"/>
    </row>
    <row r="98" spans="1:52">
      <c r="A98" s="4">
        <f t="shared" si="1"/>
        <v>1960</v>
      </c>
      <c r="B98" s="54">
        <f>IF('4.1 Network size and usage'!B98/'Historical population and GDP'!$M95=0,NA(),'4.1 Network size and usage'!B98/'Historical population and GDP'!$M95)</f>
        <v>0.47773831001120015</v>
      </c>
      <c r="C98" s="54">
        <f>IF('4.1 Network size and usage'!C98/'Historical population and GDP'!$M95=0,NA(),'4.1 Network size and usage'!C98/'Historical population and GDP'!$M95)</f>
        <v>1.1767216146668467</v>
      </c>
      <c r="D98" s="54">
        <f>IF('4.1 Network size and usage'!D98/'Historical population and GDP'!$M95=0,NA(),'4.1 Network size and usage'!D98/'Historical population and GDP'!$M95)</f>
        <v>0.19552412592549323</v>
      </c>
      <c r="E98" s="54">
        <f>IF('4.1 Network size and usage'!E98/'Historical population and GDP'!$M95=0,NA(),'4.1 Network size and usage'!E98/'Historical population and GDP'!$M95)</f>
        <v>4.9486597006220103</v>
      </c>
      <c r="F98" s="54">
        <f>IF('4.1 Network size and usage'!F98/'Historical population and GDP'!$M95=0,NA(),'4.1 Network size and usage'!F98/'Historical population and GDP'!$M95)</f>
        <v>0.42932064436958051</v>
      </c>
      <c r="G98" s="54">
        <f>IF('4.1 Network size and usage'!G98/'Historical population and GDP'!$M95=0,NA(),'4.1 Network size and usage'!G98/'Historical population and GDP'!$M95)</f>
        <v>0.22072031444857831</v>
      </c>
      <c r="H98" s="54">
        <f>IF('4.1 Network size and usage'!H98/'Historical population and GDP'!$M95=0,NA(),'4.1 Network size and usage'!H98/'Historical population and GDP'!$M95)</f>
        <v>1.0177790024061099E-3</v>
      </c>
      <c r="I98" s="54">
        <f>IF('4.1 Network size and usage'!I98/'Historical population and GDP'!$M95=0,NA(),'4.1 Network size and usage'!I98/'Historical population and GDP'!$M95)</f>
        <v>17.098195334755822</v>
      </c>
      <c r="J98" s="54">
        <f>IF('4.1 Network size and usage'!J98/'Historical population and GDP'!$M95=0,NA(),'4.1 Network size and usage'!J98/'Historical population and GDP'!$M95)</f>
        <v>1.5557939153448624E-4</v>
      </c>
      <c r="K98" s="54">
        <f>IF('4.1 Network size and usage'!K98/'Historical population and GDP'!$M95=0,NA(),'4.1 Network size and usage'!K98/'Historical population and GDP'!$M95)</f>
        <v>2.1522190648476446E-2</v>
      </c>
      <c r="L98" s="54">
        <f>IF('4.1 Network size and usage'!L98/'Historical population and GDP'!$M95=0,NA(),'4.1 Network size and usage'!L98/'Historical population and GDP'!$M95)</f>
        <v>0.10847638185389082</v>
      </c>
      <c r="M98" s="54" t="e">
        <f>IF('4.1 Network size and usage'!M98/'Historical population and GDP'!$M95=0,NA(),'4.1 Network size and usage'!M98/'Historical population and GDP'!$M95)</f>
        <v>#N/A</v>
      </c>
      <c r="N98" s="54">
        <f>IF('4.1 Network size and usage'!N98/'Historical population and GDP'!$M95=0,NA(),'4.1 Network size and usage'!N98/'Historical population and GDP'!$M95)</f>
        <v>3.0497601763916044E-2</v>
      </c>
      <c r="O98" s="54" t="e">
        <f>IF('4.1 Network size and usage'!O98/'Historical population and GDP'!$M95=0,NA(),'4.1 Network size and usage'!O98/'Historical population and GDP'!$M95)</f>
        <v>#N/A</v>
      </c>
      <c r="P98" s="54">
        <f>IF('4.1 Network size and usage'!P98/'Historical population and GDP'!$M95=0,NA(),'4.1 Network size and usage'!P98/'Historical population and GDP'!$M95)</f>
        <v>2.0264518824103588</v>
      </c>
      <c r="Q98" s="54" t="e">
        <f>IF('4.1 Network size and usage'!Q98/'Historical population and GDP'!$M95=0,NA(),'4.1 Network size and usage'!Q98/'Historical population and GDP'!$M95)</f>
        <v>#N/A</v>
      </c>
      <c r="R98" s="54" t="e">
        <f>IF('4.1 Network size and usage'!R98/'Historical population and GDP'!$M95=0,NA(),'4.1 Network size and usage'!R98/'Historical population and GDP'!$M95)</f>
        <v>#N/A</v>
      </c>
      <c r="S98" s="54" t="e">
        <f>IF('4.1 Network size and usage'!S98/'Historical population and GDP'!$M95=0,NA(),'4.1 Network size and usage'!S98/'Historical population and GDP'!$M95)</f>
        <v>#N/A</v>
      </c>
      <c r="T98" s="54" t="e">
        <f>IF('4.1 Network size and usage'!T98/'Historical population and GDP'!$M95=0,NA(),'4.1 Network size and usage'!T98/'Historical population and GDP'!$M95)</f>
        <v>#N/A</v>
      </c>
      <c r="U98" s="54">
        <f>IF('4.1 Network size and usage'!U98/'Historical population and GDP'!$M95=0,NA(),'4.1 Network size and usage'!U98/'Historical population and GDP'!$M95)</f>
        <v>13.861133735049323</v>
      </c>
      <c r="V98" s="54" t="e">
        <f>IF('4.1 Network size and usage'!V98/'Historical population and GDP'!$M95=0,NA(),'4.1 Network size and usage'!V98/'Historical population and GDP'!$M95)</f>
        <v>#N/A</v>
      </c>
      <c r="W98" s="54">
        <f>IF('4.1 Network size and usage'!W98/'Historical population and GDP'!$M95=0,NA(),'4.1 Network size and usage'!W98/'Historical population and GDP'!$M95)</f>
        <v>0.58010907926579669</v>
      </c>
      <c r="X98" s="54">
        <f>IF('4.1 Network size and usage'!X98/'Historical population and GDP'!$M95=0,NA(),'4.1 Network size and usage'!X98/'Historical population and GDP'!$M95)</f>
        <v>10.850854354899068</v>
      </c>
      <c r="Y98" s="54" t="e">
        <f>IF('4.1 Network size and usage'!Y98/'Historical population and GDP'!$M95=0,NA(),'4.1 Network size and usage'!Y98/'Historical population and GDP'!$M95)</f>
        <v>#N/A</v>
      </c>
      <c r="Z98" s="54" t="e">
        <f>IF('4.1 Network size and usage'!Z98/'Historical population and GDP'!$M95=0,NA(),'4.1 Network size and usage'!Z98/'Historical population and GDP'!$M95)</f>
        <v>#N/A</v>
      </c>
      <c r="AA98" s="54" t="e">
        <f>IF('4.1 Network size and usage'!AA98/'Historical population and GDP'!$M95=0,NA(),'4.1 Network size and usage'!AA98/'Historical population and GDP'!$M95)</f>
        <v>#N/A</v>
      </c>
      <c r="AB98" s="54" t="e">
        <f>IF('4.1 Network size and usage'!AB98/'Historical population and GDP'!$M95=0,NA(),'4.1 Network size and usage'!AB98/'Historical population and GDP'!$M95)</f>
        <v>#N/A</v>
      </c>
      <c r="AC98" s="54" t="e">
        <f>IF('4.1 Network size and usage'!AC98/'Historical population and GDP'!$M95=0,NA(),'4.1 Network size and usage'!AC98/'Historical population and GDP'!$M95)</f>
        <v>#N/A</v>
      </c>
      <c r="AD98" s="54">
        <f>IF('4.1 Network size and usage'!AD98/'Historical population and GDP'!$M95=0,NA(),'4.1 Network size and usage'!AD98/'Historical population and GDP'!$M95)</f>
        <v>0.31372483277350233</v>
      </c>
      <c r="AE98" s="54" t="e">
        <f>IF('4.1 Network size and usage'!AE98/'Historical population and GDP'!$M95=0,NA(),'4.1 Network size and usage'!AE98/'Historical population and GDP'!$M95)</f>
        <v>#N/A</v>
      </c>
      <c r="AF98" s="54" t="e">
        <f>IF('4.1 Network size and usage'!AF98/'Historical population and GDP'!$M95=0,NA(),'4.1 Network size and usage'!AF98/'Historical population and GDP'!$M95)</f>
        <v>#N/A</v>
      </c>
      <c r="AG98" s="54">
        <f>IF('4.1 Network size and usage'!AG98/'Historical population and GDP'!$M95=0,NA(),'4.1 Network size and usage'!AG98/'Historical population and GDP'!$M95)</f>
        <v>0.36751085098971042</v>
      </c>
      <c r="AH98" s="54" t="e">
        <f>IF('4.1 Network size and usage'!AH98/'Historical population and GDP'!$M95=0,NA(),'4.1 Network size and usage'!AH98/'Historical population and GDP'!$M95)</f>
        <v>#N/A</v>
      </c>
      <c r="AI98" s="54" t="e">
        <f>IF('4.1 Network size and usage'!AI98/'Historical population and GDP'!$M95=0,NA(),'4.1 Network size and usage'!AI98/'Historical population and GDP'!$M95)</f>
        <v>#N/A</v>
      </c>
      <c r="AJ98" s="54" t="e">
        <f>IF('4.1 Network size and usage'!AJ98/'Historical population and GDP'!$M95=0,NA(),'4.1 Network size and usage'!AJ98/'Historical population and GDP'!$M95)</f>
        <v>#N/A</v>
      </c>
      <c r="AK98" s="54">
        <f>IF('4.1 Network size and usage'!AK98/'Historical population and GDP'!$M95=0,NA(),'4.1 Network size and usage'!AK98/'Historical population and GDP'!$M95)</f>
        <v>8.5813551347265875</v>
      </c>
      <c r="AL98" s="54">
        <f>IF('4.1 Network size and usage'!AL98/'Historical population and GDP'!$M95=0,NA(),'4.1 Network size and usage'!AL98/'Historical population and GDP'!$M95)</f>
        <v>2.3974986286622166</v>
      </c>
      <c r="AM98" s="54">
        <f>IF('4.1 Network size and usage'!AM98/'Historical population and GDP'!$M95=0,NA(),'4.1 Network size and usage'!AM98/'Historical population and GDP'!$M95)</f>
        <v>0.39840447302298698</v>
      </c>
      <c r="AN98" s="54" t="e">
        <f>IF('4.1 Network size and usage'!AN98/'Historical population and GDP'!$M95=0,NA(),'4.1 Network size and usage'!AN98/'Historical population and GDP'!$M95)</f>
        <v>#N/A</v>
      </c>
      <c r="AO98" s="54">
        <f>IF('4.1 Network size and usage'!AO98/'Historical population and GDP'!$M95=0,NA(),'4.1 Network size and usage'!AO98/'Historical population and GDP'!$M95)</f>
        <v>5.0896686659139073E-2</v>
      </c>
      <c r="AP98" s="54">
        <f>IF('4.1 Network size and usage'!AP98/'Historical population and GDP'!$M95=0,NA(),'4.1 Network size and usage'!AP98/'Historical population and GDP'!$M95)</f>
        <v>7.152610987429627E-3</v>
      </c>
      <c r="AQ98" s="54">
        <f>IF('4.1 Network size and usage'!AQ98/'Historical population and GDP'!$M95=0,NA(),'4.1 Network size and usage'!AQ98/'Historical population and GDP'!$M95)</f>
        <v>5.8049297646568701E-2</v>
      </c>
      <c r="AR98" s="54">
        <f>IF('4.1 Network size and usage'!AR98/'Historical population and GDP'!$M95=0,NA(),'4.1 Network size and usage'!AR98/'Historical population and GDP'!$M95)</f>
        <v>0.81224565450472042</v>
      </c>
      <c r="AS98" s="54" t="e">
        <f>IF('4.1 Network size and usage'!AS98/'Historical population and GDP'!$M95=0,NA(),'4.1 Network size and usage'!AS98/'Historical population and GDP'!$M95)</f>
        <v>#N/A</v>
      </c>
      <c r="AT98" s="54">
        <f>IF('4.1 Network size and usage'!AT98/'Historical population and GDP'!$M95=0,NA(),'4.1 Network size and usage'!AT98/'Historical population and GDP'!$M95)</f>
        <v>3.5904490747634035E-2</v>
      </c>
      <c r="AU98" s="54" t="e">
        <f>IF('4.1 Network size and usage'!AU98/'Historical population and GDP'!$M95=0,NA(),'4.1 Network size and usage'!AU98/'Historical population and GDP'!$M95)</f>
        <v>#N/A</v>
      </c>
      <c r="AV98" s="54" t="e">
        <f>IF('4.1 Network size and usage'!AV98/'Historical population and GDP'!$M95=0,NA(),'4.1 Network size and usage'!AV98/'Historical population and GDP'!$M95)</f>
        <v>#N/A</v>
      </c>
      <c r="AX98" s="3"/>
      <c r="AY98" s="3"/>
      <c r="AZ98" s="12"/>
    </row>
    <row r="99" spans="1:52">
      <c r="A99" s="4">
        <f t="shared" si="1"/>
        <v>1961</v>
      </c>
      <c r="B99" s="54">
        <f>IF('4.1 Network size and usage'!B99/'Historical population and GDP'!$M96=0,NA(),'4.1 Network size and usage'!B99/'Historical population and GDP'!$M96)</f>
        <v>0.48365075468159185</v>
      </c>
      <c r="C99" s="54">
        <f>IF('4.1 Network size and usage'!C99/'Historical population and GDP'!$M96=0,NA(),'4.1 Network size and usage'!C99/'Historical population and GDP'!$M96)</f>
        <v>1.0801125118642796</v>
      </c>
      <c r="D99" s="54">
        <f>IF('4.1 Network size and usage'!D99/'Historical population and GDP'!$M96=0,NA(),'4.1 Network size and usage'!D99/'Historical population and GDP'!$M96)</f>
        <v>0.18629283660376453</v>
      </c>
      <c r="E99" s="54">
        <f>IF('4.1 Network size and usage'!E99/'Historical population and GDP'!$M96=0,NA(),'4.1 Network size and usage'!E99/'Historical population and GDP'!$M96)</f>
        <v>4.7035795569507046</v>
      </c>
      <c r="F99" s="54" t="e">
        <f>IF('4.1 Network size and usage'!F99/'Historical population and GDP'!$M96=0,NA(),'4.1 Network size and usage'!F99/'Historical population and GDP'!$M96)</f>
        <v>#N/A</v>
      </c>
      <c r="G99" s="54">
        <f>IF('4.1 Network size and usage'!G99/'Historical population and GDP'!$M96=0,NA(),'4.1 Network size and usage'!G99/'Historical population and GDP'!$M96)</f>
        <v>0.21624916580443562</v>
      </c>
      <c r="H99" s="54">
        <f>IF('4.1 Network size and usage'!H99/'Historical population and GDP'!$M96=0,NA(),'4.1 Network size and usage'!H99/'Historical population and GDP'!$M96)</f>
        <v>9.9333717380139467E-4</v>
      </c>
      <c r="I99" s="54">
        <f>IF('4.1 Network size and usage'!I99/'Historical population and GDP'!$M96=0,NA(),'4.1 Network size and usage'!I99/'Historical population and GDP'!$M96)</f>
        <v>17.085505694240222</v>
      </c>
      <c r="J99" s="54">
        <f>IF('4.1 Network size and usage'!J99/'Historical population and GDP'!$M96=0,NA(),'4.1 Network size and usage'!J99/'Historical population and GDP'!$M96)</f>
        <v>1.5226213705851557E-4</v>
      </c>
      <c r="K99" s="54">
        <f>IF('4.1 Network size and usage'!K99/'Historical population and GDP'!$M96=0,NA(),'4.1 Network size and usage'!K99/'Historical population and GDP'!$M96)</f>
        <v>2.1233878816685033E-2</v>
      </c>
      <c r="L99" s="54">
        <f>IF('4.1 Network size and usage'!L99/'Historical population and GDP'!$M96=0,NA(),'4.1 Network size and usage'!L99/'Historical population and GDP'!$M96)</f>
        <v>0.10209043479124419</v>
      </c>
      <c r="M99" s="54" t="e">
        <f>IF('4.1 Network size and usage'!M99/'Historical population and GDP'!$M96=0,NA(),'4.1 Network size and usage'!M99/'Historical population and GDP'!$M96)</f>
        <v>#N/A</v>
      </c>
      <c r="N99" s="54">
        <f>IF('4.1 Network size and usage'!N99/'Historical population and GDP'!$M96=0,NA(),'4.1 Network size and usage'!N99/'Historical population and GDP'!$M96)</f>
        <v>2.9801506775777954E-2</v>
      </c>
      <c r="O99" s="54" t="e">
        <f>IF('4.1 Network size and usage'!O99/'Historical population and GDP'!$M96=0,NA(),'4.1 Network size and usage'!O99/'Historical population and GDP'!$M96)</f>
        <v>#N/A</v>
      </c>
      <c r="P99" s="54">
        <f>IF('4.1 Network size and usage'!P99/'Historical population and GDP'!$M96=0,NA(),'4.1 Network size and usage'!P99/'Historical population and GDP'!$M96)</f>
        <v>1.9835949905298114</v>
      </c>
      <c r="Q99" s="54" t="e">
        <f>IF('4.1 Network size and usage'!Q99/'Historical population and GDP'!$M96=0,NA(),'4.1 Network size and usage'!Q99/'Historical population and GDP'!$M96)</f>
        <v>#N/A</v>
      </c>
      <c r="R99" s="54">
        <f>IF('4.1 Network size and usage'!R99/'Historical population and GDP'!$M96=0,NA(),'4.1 Network size and usage'!R99/'Historical population and GDP'!$M96)</f>
        <v>10.672915181336348</v>
      </c>
      <c r="S99" s="54">
        <f>IF('4.1 Network size and usage'!S99/'Historical population and GDP'!$M96=0,NA(),'4.1 Network size and usage'!S99/'Historical population and GDP'!$M96)</f>
        <v>10.589731634261245</v>
      </c>
      <c r="T99" s="54" t="e">
        <f>IF('4.1 Network size and usage'!T99/'Historical population and GDP'!$M96=0,NA(),'4.1 Network size and usage'!T99/'Historical population and GDP'!$M96)</f>
        <v>#N/A</v>
      </c>
      <c r="U99" s="54">
        <f>IF('4.1 Network size and usage'!U99/'Historical population and GDP'!$M96=0,NA(),'4.1 Network size and usage'!U99/'Historical population and GDP'!$M96)</f>
        <v>14.1755478618464</v>
      </c>
      <c r="V99" s="54" t="e">
        <f>IF('4.1 Network size and usage'!V99/'Historical population and GDP'!$M96=0,NA(),'4.1 Network size and usage'!V99/'Historical population and GDP'!$M96)</f>
        <v>#N/A</v>
      </c>
      <c r="W99" s="54">
        <f>IF('4.1 Network size and usage'!W99/'Historical population and GDP'!$M96=0,NA(),'4.1 Network size and usage'!W99/'Historical population and GDP'!$M96)</f>
        <v>0.51677769317660183</v>
      </c>
      <c r="X99" s="54">
        <f>IF('4.1 Network size and usage'!X99/'Historical population and GDP'!$M96=0,NA(),'4.1 Network size and usage'!X99/'Historical population and GDP'!$M96)</f>
        <v>10.221262096902487</v>
      </c>
      <c r="Y99" s="54" t="e">
        <f>IF('4.1 Network size and usage'!Y99/'Historical population and GDP'!$M96=0,NA(),'4.1 Network size and usage'!Y99/'Historical population and GDP'!$M96)</f>
        <v>#N/A</v>
      </c>
      <c r="Z99" s="54" t="e">
        <f>IF('4.1 Network size and usage'!Z99/'Historical population and GDP'!$M96=0,NA(),'4.1 Network size and usage'!Z99/'Historical population and GDP'!$M96)</f>
        <v>#N/A</v>
      </c>
      <c r="AA99" s="54" t="e">
        <f>IF('4.1 Network size and usage'!AA99/'Historical population and GDP'!$M96=0,NA(),'4.1 Network size and usage'!AA99/'Historical population and GDP'!$M96)</f>
        <v>#N/A</v>
      </c>
      <c r="AB99" s="54" t="e">
        <f>IF('4.1 Network size and usage'!AB99/'Historical population and GDP'!$M96=0,NA(),'4.1 Network size and usage'!AB99/'Historical population and GDP'!$M96)</f>
        <v>#N/A</v>
      </c>
      <c r="AC99" s="54" t="e">
        <f>IF('4.1 Network size and usage'!AC99/'Historical population and GDP'!$M96=0,NA(),'4.1 Network size and usage'!AC99/'Historical population and GDP'!$M96)</f>
        <v>#N/A</v>
      </c>
      <c r="AD99" s="54">
        <f>IF('4.1 Network size and usage'!AD99/'Historical population and GDP'!$M96=0,NA(),'4.1 Network size and usage'!AD99/'Historical population and GDP'!$M96)</f>
        <v>0.2910871405216171</v>
      </c>
      <c r="AE99" s="54" t="e">
        <f>IF('4.1 Network size and usage'!AE99/'Historical population and GDP'!$M96=0,NA(),'4.1 Network size and usage'!AE99/'Historical population and GDP'!$M96)</f>
        <v>#N/A</v>
      </c>
      <c r="AF99" s="54" t="e">
        <f>IF('4.1 Network size and usage'!AF99/'Historical population and GDP'!$M96=0,NA(),'4.1 Network size and usage'!AF99/'Historical population and GDP'!$M96)</f>
        <v>#N/A</v>
      </c>
      <c r="AG99" s="54">
        <f>IF('4.1 Network size and usage'!AG99/'Historical population and GDP'!$M96=0,NA(),'4.1 Network size and usage'!AG99/'Historical population and GDP'!$M96)</f>
        <v>0.3459015098626827</v>
      </c>
      <c r="AH99" s="54" t="e">
        <f>IF('4.1 Network size and usage'!AH99/'Historical population and GDP'!$M96=0,NA(),'4.1 Network size and usage'!AH99/'Historical population and GDP'!$M96)</f>
        <v>#N/A</v>
      </c>
      <c r="AI99" s="54" t="e">
        <f>IF('4.1 Network size and usage'!AI99/'Historical population and GDP'!$M96=0,NA(),'4.1 Network size and usage'!AI99/'Historical population and GDP'!$M96)</f>
        <v>#N/A</v>
      </c>
      <c r="AJ99" s="54" t="e">
        <f>IF('4.1 Network size and usage'!AJ99/'Historical population and GDP'!$M96=0,NA(),'4.1 Network size and usage'!AJ99/'Historical population and GDP'!$M96)</f>
        <v>#N/A</v>
      </c>
      <c r="AK99" s="54">
        <f>IF('4.1 Network size and usage'!AK99/'Historical population and GDP'!$M96=0,NA(),'4.1 Network size and usage'!AK99/'Historical population and GDP'!$M96)</f>
        <v>8.1946340198865126</v>
      </c>
      <c r="AL99" s="54">
        <f>IF('4.1 Network size and usage'!AL99/'Historical population and GDP'!$M96=0,NA(),'4.1 Network size and usage'!AL99/'Historical population and GDP'!$M96)</f>
        <v>2.4815683097796866</v>
      </c>
      <c r="AM99" s="54">
        <f>IF('4.1 Network size and usage'!AM99/'Historical population and GDP'!$M96=0,NA(),'4.1 Network size and usage'!AM99/'Historical population and GDP'!$M96)</f>
        <v>0.39692835854441771</v>
      </c>
      <c r="AN99" s="54" t="e">
        <f>IF('4.1 Network size and usage'!AN99/'Historical population and GDP'!$M96=0,NA(),'4.1 Network size and usage'!AN99/'Historical population and GDP'!$M96)</f>
        <v>#N/A</v>
      </c>
      <c r="AO99" s="54">
        <f>IF('4.1 Network size and usage'!AO99/'Historical population and GDP'!$M96=0,NA(),'4.1 Network size and usage'!AO99/'Historical population and GDP'!$M96)</f>
        <v>4.8476457886004888E-2</v>
      </c>
      <c r="AP99" s="54">
        <f>IF('4.1 Network size and usage'!AP99/'Historical population and GDP'!$M96=0,NA(),'4.1 Network size and usage'!AP99/'Historical population and GDP'!$M96)</f>
        <v>6.9469600032947719E-3</v>
      </c>
      <c r="AQ99" s="54">
        <f>IF('4.1 Network size and usage'!AQ99/'Historical population and GDP'!$M96=0,NA(),'4.1 Network size and usage'!AQ99/'Historical population and GDP'!$M96)</f>
        <v>5.5423417889299657E-2</v>
      </c>
      <c r="AR99" s="54">
        <f>IF('4.1 Network size and usage'!AR99/'Historical population and GDP'!$M96=0,NA(),'4.1 Network size and usage'!AR99/'Historical population and GDP'!$M96)</f>
        <v>0.80318277298366958</v>
      </c>
      <c r="AS99" s="54" t="e">
        <f>IF('4.1 Network size and usage'!AS99/'Historical population and GDP'!$M96=0,NA(),'4.1 Network size and usage'!AS99/'Historical population and GDP'!$M96)</f>
        <v>#N/A</v>
      </c>
      <c r="AT99" s="54">
        <f>IF('4.1 Network size and usage'!AT99/'Historical population and GDP'!$M96=0,NA(),'4.1 Network size and usage'!AT99/'Historical population and GDP'!$M96)</f>
        <v>3.4601570646547661E-2</v>
      </c>
      <c r="AU99" s="54" t="e">
        <f>IF('4.1 Network size and usage'!AU99/'Historical population and GDP'!$M96=0,NA(),'4.1 Network size and usage'!AU99/'Historical population and GDP'!$M96)</f>
        <v>#N/A</v>
      </c>
      <c r="AV99" s="54" t="e">
        <f>IF('4.1 Network size and usage'!AV99/'Historical population and GDP'!$M96=0,NA(),'4.1 Network size and usage'!AV99/'Historical population and GDP'!$M96)</f>
        <v>#N/A</v>
      </c>
      <c r="AX99" s="3"/>
      <c r="AY99" s="3"/>
      <c r="AZ99" s="12"/>
    </row>
    <row r="100" spans="1:52">
      <c r="A100" s="4">
        <f t="shared" si="1"/>
        <v>1962</v>
      </c>
      <c r="B100" s="54">
        <f>IF('4.1 Network size and usage'!B100/'Historical population and GDP'!$M97=0,NA(),'4.1 Network size and usage'!B100/'Historical population and GDP'!$M97)</f>
        <v>0.50234139326854221</v>
      </c>
      <c r="C100" s="54">
        <f>IF('4.1 Network size and usage'!C100/'Historical population and GDP'!$M97=0,NA(),'4.1 Network size and usage'!C100/'Historical population and GDP'!$M97)</f>
        <v>1.0266203864791748</v>
      </c>
      <c r="D100" s="54">
        <f>IF('4.1 Network size and usage'!D100/'Historical population and GDP'!$M97=0,NA(),'4.1 Network size and usage'!D100/'Historical population and GDP'!$M97)</f>
        <v>0.17707200601906181</v>
      </c>
      <c r="E100" s="54">
        <f>IF('4.1 Network size and usage'!E100/'Historical population and GDP'!$M97=0,NA(),'4.1 Network size and usage'!E100/'Historical population and GDP'!$M97)</f>
        <v>4.6105232883286824</v>
      </c>
      <c r="F100" s="54" t="e">
        <f>IF('4.1 Network size and usage'!F100/'Historical population and GDP'!$M97=0,NA(),'4.1 Network size and usage'!F100/'Historical population and GDP'!$M97)</f>
        <v>#N/A</v>
      </c>
      <c r="G100" s="54">
        <f>IF('4.1 Network size and usage'!G100/'Historical population and GDP'!$M97=0,NA(),'4.1 Network size and usage'!G100/'Historical population and GDP'!$M97)</f>
        <v>0.20926691620434579</v>
      </c>
      <c r="H100" s="54">
        <f>IF('4.1 Network size and usage'!H100/'Historical population and GDP'!$M97=0,NA(),'4.1 Network size and usage'!H100/'Historical population and GDP'!$M97)</f>
        <v>1.0402572729296634E-3</v>
      </c>
      <c r="I100" s="54">
        <f>IF('4.1 Network size and usage'!I100/'Historical population and GDP'!$M97=0,NA(),'4.1 Network size and usage'!I100/'Historical population and GDP'!$M97)</f>
        <v>17.714886110698469</v>
      </c>
      <c r="J100" s="54">
        <f>IF('4.1 Network size and usage'!J100/'Historical population and GDP'!$M97=0,NA(),'4.1 Network size and usage'!J100/'Historical population and GDP'!$M97)</f>
        <v>1.528930270889544E-4</v>
      </c>
      <c r="K100" s="54">
        <f>IF('4.1 Network size and usage'!K100/'Historical population and GDP'!$M97=0,NA(),'4.1 Network size and usage'!K100/'Historical population and GDP'!$M97)</f>
        <v>2.1187657802134378E-2</v>
      </c>
      <c r="L100" s="54">
        <f>IF('4.1 Network size and usage'!L100/'Historical population and GDP'!$M97=0,NA(),'4.1 Network size and usage'!L100/'Historical population and GDP'!$M97)</f>
        <v>9.8778490550060938E-2</v>
      </c>
      <c r="M100" s="54" t="e">
        <f>IF('4.1 Network size and usage'!M100/'Historical population and GDP'!$M97=0,NA(),'4.1 Network size and usage'!M100/'Historical population and GDP'!$M97)</f>
        <v>#N/A</v>
      </c>
      <c r="N100" s="54">
        <f>IF('4.1 Network size and usage'!N100/'Historical population and GDP'!$M97=0,NA(),'4.1 Network size and usage'!N100/'Historical population and GDP'!$M97)</f>
        <v>3.3426468307905619E-2</v>
      </c>
      <c r="O100" s="54" t="e">
        <f>IF('4.1 Network size and usage'!O100/'Historical population and GDP'!$M97=0,NA(),'4.1 Network size and usage'!O100/'Historical population and GDP'!$M97)</f>
        <v>#N/A</v>
      </c>
      <c r="P100" s="54">
        <f>IF('4.1 Network size and usage'!P100/'Historical population and GDP'!$M97=0,NA(),'4.1 Network size and usage'!P100/'Historical population and GDP'!$M97)</f>
        <v>1.9638833016876633</v>
      </c>
      <c r="Q100" s="54" t="e">
        <f>IF('4.1 Network size and usage'!Q100/'Historical population and GDP'!$M97=0,NA(),'4.1 Network size and usage'!Q100/'Historical population and GDP'!$M97)</f>
        <v>#N/A</v>
      </c>
      <c r="R100" s="54" t="e">
        <f>IF('4.1 Network size and usage'!R100/'Historical population and GDP'!$M97=0,NA(),'4.1 Network size and usage'!R100/'Historical population and GDP'!$M97)</f>
        <v>#N/A</v>
      </c>
      <c r="S100" s="54" t="e">
        <f>IF('4.1 Network size and usage'!S100/'Historical population and GDP'!$M97=0,NA(),'4.1 Network size and usage'!S100/'Historical population and GDP'!$M97)</f>
        <v>#N/A</v>
      </c>
      <c r="T100" s="54" t="e">
        <f>IF('4.1 Network size and usage'!T100/'Historical population and GDP'!$M97=0,NA(),'4.1 Network size and usage'!T100/'Historical population and GDP'!$M97)</f>
        <v>#N/A</v>
      </c>
      <c r="U100" s="54">
        <f>IF('4.1 Network size and usage'!U100/'Historical population and GDP'!$M97=0,NA(),'4.1 Network size and usage'!U100/'Historical population and GDP'!$M97)</f>
        <v>14.77121639722353</v>
      </c>
      <c r="V100" s="54" t="e">
        <f>IF('4.1 Network size and usage'!V100/'Historical population and GDP'!$M97=0,NA(),'4.1 Network size and usage'!V100/'Historical population and GDP'!$M97)</f>
        <v>#N/A</v>
      </c>
      <c r="W100" s="54">
        <f>IF('4.1 Network size and usage'!W100/'Historical population and GDP'!$M97=0,NA(),'4.1 Network size and usage'!W100/'Historical population and GDP'!$M97)</f>
        <v>0.35198553754406514</v>
      </c>
      <c r="X100" s="54">
        <f>IF('4.1 Network size and usage'!X100/'Historical population and GDP'!$M97=0,NA(),'4.1 Network size and usage'!X100/'Historical population and GDP'!$M97)</f>
        <v>9.8926393738212806</v>
      </c>
      <c r="Y100" s="54" t="e">
        <f>IF('4.1 Network size and usage'!Y100/'Historical population and GDP'!$M97=0,NA(),'4.1 Network size and usage'!Y100/'Historical population and GDP'!$M97)</f>
        <v>#N/A</v>
      </c>
      <c r="Z100" s="54" t="e">
        <f>IF('4.1 Network size and usage'!Z100/'Historical population and GDP'!$M97=0,NA(),'4.1 Network size and usage'!Z100/'Historical population and GDP'!$M97)</f>
        <v>#N/A</v>
      </c>
      <c r="AA100" s="54" t="e">
        <f>IF('4.1 Network size and usage'!AA100/'Historical population and GDP'!$M97=0,NA(),'4.1 Network size and usage'!AA100/'Historical population and GDP'!$M97)</f>
        <v>#N/A</v>
      </c>
      <c r="AB100" s="54" t="e">
        <f>IF('4.1 Network size and usage'!AB100/'Historical population and GDP'!$M97=0,NA(),'4.1 Network size and usage'!AB100/'Historical population and GDP'!$M97)</f>
        <v>#N/A</v>
      </c>
      <c r="AC100" s="54" t="e">
        <f>IF('4.1 Network size and usage'!AC100/'Historical population and GDP'!$M97=0,NA(),'4.1 Network size and usage'!AC100/'Historical population and GDP'!$M97)</f>
        <v>#N/A</v>
      </c>
      <c r="AD100" s="54">
        <f>IF('4.1 Network size and usage'!AD100/'Historical population and GDP'!$M97=0,NA(),'4.1 Network size and usage'!AD100/'Historical population and GDP'!$M97)</f>
        <v>0.28178369100960665</v>
      </c>
      <c r="AE100" s="54" t="e">
        <f>IF('4.1 Network size and usage'!AE100/'Historical population and GDP'!$M97=0,NA(),'4.1 Network size and usage'!AE100/'Historical population and GDP'!$M97)</f>
        <v>#N/A</v>
      </c>
      <c r="AF100" s="54" t="e">
        <f>IF('4.1 Network size and usage'!AF100/'Historical population and GDP'!$M97=0,NA(),'4.1 Network size and usage'!AF100/'Historical population and GDP'!$M97)</f>
        <v>#N/A</v>
      </c>
      <c r="AG100" s="54">
        <f>IF('4.1 Network size and usage'!AG100/'Historical population and GDP'!$M97=0,NA(),'4.1 Network size and usage'!AG100/'Historical population and GDP'!$M97)</f>
        <v>0.33489099186472177</v>
      </c>
      <c r="AH100" s="54" t="e">
        <f>IF('4.1 Network size and usage'!AH100/'Historical population and GDP'!$M97=0,NA(),'4.1 Network size and usage'!AH100/'Historical population and GDP'!$M97)</f>
        <v>#N/A</v>
      </c>
      <c r="AI100" s="54" t="e">
        <f>IF('4.1 Network size and usage'!AI100/'Historical population and GDP'!$M97=0,NA(),'4.1 Network size and usage'!AI100/'Historical population and GDP'!$M97)</f>
        <v>#N/A</v>
      </c>
      <c r="AJ100" s="54" t="e">
        <f>IF('4.1 Network size and usage'!AJ100/'Historical population and GDP'!$M97=0,NA(),'4.1 Network size and usage'!AJ100/'Historical population and GDP'!$M97)</f>
        <v>#N/A</v>
      </c>
      <c r="AK100" s="54">
        <f>IF('4.1 Network size and usage'!AK100/'Historical population and GDP'!$M97=0,NA(),'4.1 Network size and usage'!AK100/'Historical population and GDP'!$M97)</f>
        <v>8.0979147068032393</v>
      </c>
      <c r="AL100" s="54">
        <f>IF('4.1 Network size and usage'!AL100/'Historical population and GDP'!$M97=0,NA(),'4.1 Network size and usage'!AL100/'Historical population and GDP'!$M97)</f>
        <v>2.5938946775273415</v>
      </c>
      <c r="AM100" s="54">
        <f>IF('4.1 Network size and usage'!AM100/'Historical population and GDP'!$M97=0,NA(),'4.1 Network size and usage'!AM100/'Historical population and GDP'!$M97)</f>
        <v>0.40301128272917397</v>
      </c>
      <c r="AN100" s="54">
        <f>IF('4.1 Network size and usage'!AN100/'Historical population and GDP'!$M97=0,NA(),'4.1 Network size and usage'!AN100/'Historical population and GDP'!$M97)</f>
        <v>4.531174427145435E-5</v>
      </c>
      <c r="AO100" s="54">
        <f>IF('4.1 Network size and usage'!AO100/'Historical population and GDP'!$M97=0,NA(),'4.1 Network size and usage'!AO100/'Historical population and GDP'!$M97)</f>
        <v>4.6991579771556949E-2</v>
      </c>
      <c r="AP100" s="54">
        <f>IF('4.1 Network size and usage'!AP100/'Historical population and GDP'!$M97=0,NA(),'4.1 Network size and usage'!AP100/'Historical population and GDP'!$M97)</f>
        <v>6.8341341024098891E-3</v>
      </c>
      <c r="AQ100" s="54">
        <f>IF('4.1 Network size and usage'!AQ100/'Historical population and GDP'!$M97=0,NA(),'4.1 Network size and usage'!AQ100/'Historical population and GDP'!$M97)</f>
        <v>5.3825713873966834E-2</v>
      </c>
      <c r="AR100" s="54">
        <f>IF('4.1 Network size and usage'!AR100/'Historical population and GDP'!$M97=0,NA(),'4.1 Network size and usage'!AR100/'Historical population and GDP'!$M97)</f>
        <v>0.80683308271038578</v>
      </c>
      <c r="AS100" s="54" t="e">
        <f>IF('4.1 Network size and usage'!AS100/'Historical population and GDP'!$M97=0,NA(),'4.1 Network size and usage'!AS100/'Historical population and GDP'!$M97)</f>
        <v>#N/A</v>
      </c>
      <c r="AT100" s="54">
        <f>IF('4.1 Network size and usage'!AT100/'Historical population and GDP'!$M97=0,NA(),'4.1 Network size and usage'!AT100/'Historical population and GDP'!$M97)</f>
        <v>3.1444385209740376E-2</v>
      </c>
      <c r="AU100" s="54" t="e">
        <f>IF('4.1 Network size and usage'!AU100/'Historical population and GDP'!$M97=0,NA(),'4.1 Network size and usage'!AU100/'Historical population and GDP'!$M97)</f>
        <v>#N/A</v>
      </c>
      <c r="AV100" s="54" t="e">
        <f>IF('4.1 Network size and usage'!AV100/'Historical population and GDP'!$M97=0,NA(),'4.1 Network size and usage'!AV100/'Historical population and GDP'!$M97)</f>
        <v>#N/A</v>
      </c>
      <c r="AX100" s="3"/>
      <c r="AY100" s="3"/>
      <c r="AZ100" s="12"/>
    </row>
    <row r="101" spans="1:52">
      <c r="A101" s="4">
        <f t="shared" si="1"/>
        <v>1963</v>
      </c>
      <c r="B101" s="54">
        <f>IF('4.1 Network size and usage'!B101/'Historical population and GDP'!$M98=0,NA(),'4.1 Network size and usage'!B101/'Historical population and GDP'!$M98)</f>
        <v>0.5160797498040004</v>
      </c>
      <c r="C101" s="54">
        <f>IF('4.1 Network size and usage'!C101/'Historical population and GDP'!$M98=0,NA(),'4.1 Network size and usage'!C101/'Historical population and GDP'!$M98)</f>
        <v>0.96818885176695213</v>
      </c>
      <c r="D101" s="54">
        <f>IF('4.1 Network size and usage'!D101/'Historical population and GDP'!$M98=0,NA(),'4.1 Network size and usage'!D101/'Historical population and GDP'!$M98)</f>
        <v>0.16053065899320734</v>
      </c>
      <c r="E101" s="54">
        <f>IF('4.1 Network size and usage'!E101/'Historical population and GDP'!$M98=0,NA(),'4.1 Network size and usage'!E101/'Historical population and GDP'!$M98)</f>
        <v>4.5195638264944584</v>
      </c>
      <c r="F101" s="54" t="e">
        <f>IF('4.1 Network size and usage'!F101/'Historical population and GDP'!$M98=0,NA(),'4.1 Network size and usage'!F101/'Historical population and GDP'!$M98)</f>
        <v>#N/A</v>
      </c>
      <c r="G101" s="54">
        <f>IF('4.1 Network size and usage'!G101/'Historical population and GDP'!$M98=0,NA(),'4.1 Network size and usage'!G101/'Historical population and GDP'!$M98)</f>
        <v>0.20298599901721276</v>
      </c>
      <c r="H101" s="54">
        <f>IF('4.1 Network size and usage'!H101/'Historical population and GDP'!$M98=0,NA(),'4.1 Network size and usage'!H101/'Historical population and GDP'!$M98)</f>
        <v>1.0093210578877704E-3</v>
      </c>
      <c r="I101" s="54">
        <f>IF('4.1 Network size and usage'!I101/'Historical population and GDP'!$M98=0,NA(),'4.1 Network size and usage'!I101/'Historical population and GDP'!$M98)</f>
        <v>17.962805232915745</v>
      </c>
      <c r="J101" s="54">
        <f>IF('4.1 Network size and usage'!J101/'Historical population and GDP'!$M98=0,NA(),'4.1 Network size and usage'!J101/'Historical population and GDP'!$M98)</f>
        <v>1.6085726107386769E-4</v>
      </c>
      <c r="K101" s="54">
        <f>IF('4.1 Network size and usage'!K101/'Historical population and GDP'!$M98=0,NA(),'4.1 Network size and usage'!K101/'Historical population and GDP'!$M98)</f>
        <v>2.218221630208635E-2</v>
      </c>
      <c r="L101" s="54">
        <f>IF('4.1 Network size and usage'!L101/'Historical population and GDP'!$M98=0,NA(),'4.1 Network size and usage'!L101/'Historical population and GDP'!$M98)</f>
        <v>9.385621578477614E-2</v>
      </c>
      <c r="M101" s="54" t="e">
        <f>IF('4.1 Network size and usage'!M101/'Historical population and GDP'!$M98=0,NA(),'4.1 Network size and usage'!M101/'Historical population and GDP'!$M98)</f>
        <v>#N/A</v>
      </c>
      <c r="N101" s="54">
        <f>IF('4.1 Network size and usage'!N101/'Historical population and GDP'!$M98=0,NA(),'4.1 Network size and usage'!N101/'Historical population and GDP'!$M98)</f>
        <v>3.4755892209360345E-2</v>
      </c>
      <c r="O101" s="54" t="e">
        <f>IF('4.1 Network size and usage'!O101/'Historical population and GDP'!$M98=0,NA(),'4.1 Network size and usage'!O101/'Historical population and GDP'!$M98)</f>
        <v>#N/A</v>
      </c>
      <c r="P101" s="54">
        <f>IF('4.1 Network size and usage'!P101/'Historical population and GDP'!$M98=0,NA(),'4.1 Network size and usage'!P101/'Historical population and GDP'!$M98)</f>
        <v>1.9686426531380254</v>
      </c>
      <c r="Q101" s="54" t="e">
        <f>IF('4.1 Network size and usage'!Q101/'Historical population and GDP'!$M98=0,NA(),'4.1 Network size and usage'!Q101/'Historical population and GDP'!$M98)</f>
        <v>#N/A</v>
      </c>
      <c r="R101" s="54" t="e">
        <f>IF('4.1 Network size and usage'!R101/'Historical population and GDP'!$M98=0,NA(),'4.1 Network size and usage'!R101/'Historical population and GDP'!$M98)</f>
        <v>#N/A</v>
      </c>
      <c r="S101" s="54" t="e">
        <f>IF('4.1 Network size and usage'!S101/'Historical population and GDP'!$M98=0,NA(),'4.1 Network size and usage'!S101/'Historical population and GDP'!$M98)</f>
        <v>#N/A</v>
      </c>
      <c r="T101" s="54" t="e">
        <f>IF('4.1 Network size and usage'!T101/'Historical population and GDP'!$M98=0,NA(),'4.1 Network size and usage'!T101/'Historical population and GDP'!$M98)</f>
        <v>#N/A</v>
      </c>
      <c r="U101" s="54">
        <f>IF('4.1 Network size and usage'!U101/'Historical population and GDP'!$M98=0,NA(),'4.1 Network size and usage'!U101/'Historical population and GDP'!$M98)</f>
        <v>15.202298029569087</v>
      </c>
      <c r="V101" s="54" t="e">
        <f>IF('4.1 Network size and usage'!V101/'Historical population and GDP'!$M98=0,NA(),'4.1 Network size and usage'!V101/'Historical population and GDP'!$M98)</f>
        <v>#N/A</v>
      </c>
      <c r="W101" s="54">
        <f>IF('4.1 Network size and usage'!W101/'Historical population and GDP'!$M98=0,NA(),'4.1 Network size and usage'!W101/'Historical population and GDP'!$M98)</f>
        <v>0.34850619263103844</v>
      </c>
      <c r="X101" s="54">
        <f>IF('4.1 Network size and usage'!X101/'Historical population and GDP'!$M98=0,NA(),'4.1 Network size and usage'!X101/'Historical population and GDP'!$M98)</f>
        <v>9.5984421334227257</v>
      </c>
      <c r="Y101" s="54" t="e">
        <f>IF('4.1 Network size and usage'!Y101/'Historical population and GDP'!$M98=0,NA(),'4.1 Network size and usage'!Y101/'Historical population and GDP'!$M98)</f>
        <v>#N/A</v>
      </c>
      <c r="Z101" s="54" t="e">
        <f>IF('4.1 Network size and usage'!Z101/'Historical population and GDP'!$M98=0,NA(),'4.1 Network size and usage'!Z101/'Historical population and GDP'!$M98)</f>
        <v>#N/A</v>
      </c>
      <c r="AA101" s="54" t="e">
        <f>IF('4.1 Network size and usage'!AA101/'Historical population and GDP'!$M98=0,NA(),'4.1 Network size and usage'!AA101/'Historical population and GDP'!$M98)</f>
        <v>#N/A</v>
      </c>
      <c r="AB101" s="54" t="e">
        <f>IF('4.1 Network size and usage'!AB101/'Historical population and GDP'!$M98=0,NA(),'4.1 Network size and usage'!AB101/'Historical population and GDP'!$M98)</f>
        <v>#N/A</v>
      </c>
      <c r="AC101" s="54" t="e">
        <f>IF('4.1 Network size and usage'!AC101/'Historical population and GDP'!$M98=0,NA(),'4.1 Network size and usage'!AC101/'Historical population and GDP'!$M98)</f>
        <v>#N/A</v>
      </c>
      <c r="AD101" s="54">
        <f>IF('4.1 Network size and usage'!AD101/'Historical population and GDP'!$M98=0,NA(),'4.1 Network size and usage'!AD101/'Historical population and GDP'!$M98)</f>
        <v>0.27442248739201824</v>
      </c>
      <c r="AE101" s="54" t="e">
        <f>IF('4.1 Network size and usage'!AE101/'Historical population and GDP'!$M98=0,NA(),'4.1 Network size and usage'!AE101/'Historical population and GDP'!$M98)</f>
        <v>#N/A</v>
      </c>
      <c r="AF101" s="54" t="e">
        <f>IF('4.1 Network size and usage'!AF101/'Historical population and GDP'!$M98=0,NA(),'4.1 Network size and usage'!AF101/'Historical population and GDP'!$M98)</f>
        <v>#N/A</v>
      </c>
      <c r="AG101" s="54">
        <f>IF('4.1 Network size and usage'!AG101/'Historical population and GDP'!$M98=0,NA(),'4.1 Network size and usage'!AG101/'Historical population and GDP'!$M98)</f>
        <v>0.32795220927159979</v>
      </c>
      <c r="AH101" s="54" t="e">
        <f>IF('4.1 Network size and usage'!AH101/'Historical population and GDP'!$M98=0,NA(),'4.1 Network size and usage'!AH101/'Historical population and GDP'!$M98)</f>
        <v>#N/A</v>
      </c>
      <c r="AI101" s="54" t="e">
        <f>IF('4.1 Network size and usage'!AI101/'Historical population and GDP'!$M98=0,NA(),'4.1 Network size and usage'!AI101/'Historical population and GDP'!$M98)</f>
        <v>#N/A</v>
      </c>
      <c r="AJ101" s="54" t="e">
        <f>IF('4.1 Network size and usage'!AJ101/'Historical population and GDP'!$M98=0,NA(),'4.1 Network size and usage'!AJ101/'Historical population and GDP'!$M98)</f>
        <v>#N/A</v>
      </c>
      <c r="AK101" s="54">
        <f>IF('4.1 Network size and usage'!AK101/'Historical population and GDP'!$M98=0,NA(),'4.1 Network size and usage'!AK101/'Historical population and GDP'!$M98)</f>
        <v>8.0238461508286516</v>
      </c>
      <c r="AL101" s="54">
        <f>IF('4.1 Network size and usage'!AL101/'Historical population and GDP'!$M98=0,NA(),'4.1 Network size and usage'!AL101/'Historical population and GDP'!$M98)</f>
        <v>2.6555925230684814</v>
      </c>
      <c r="AM101" s="54">
        <f>IF('4.1 Network size and usage'!AM101/'Historical population and GDP'!$M98=0,NA(),'4.1 Network size and usage'!AM101/'Historical population and GDP'!$M98)</f>
        <v>0.41771056095081793</v>
      </c>
      <c r="AN101" s="54" t="e">
        <f>IF('4.1 Network size and usage'!AN101/'Historical population and GDP'!$M98=0,NA(),'4.1 Network size and usage'!AN101/'Historical population and GDP'!$M98)</f>
        <v>#N/A</v>
      </c>
      <c r="AO101" s="54">
        <f>IF('4.1 Network size and usage'!AO101/'Historical population and GDP'!$M98=0,NA(),'4.1 Network size and usage'!AO101/'Historical population and GDP'!$M98)</f>
        <v>4.5665589115970212E-2</v>
      </c>
      <c r="AP101" s="54">
        <f>IF('4.1 Network size and usage'!AP101/'Historical population and GDP'!$M98=0,NA(),'4.1 Network size and usage'!AP101/'Historical population and GDP'!$M98)</f>
        <v>6.7381319360942347E-3</v>
      </c>
      <c r="AQ101" s="54">
        <f>IF('4.1 Network size and usage'!AQ101/'Historical population and GDP'!$M98=0,NA(),'4.1 Network size and usage'!AQ101/'Historical population and GDP'!$M98)</f>
        <v>5.240372105206445E-2</v>
      </c>
      <c r="AR101" s="54">
        <f>IF('4.1 Network size and usage'!AR101/'Historical population and GDP'!$M98=0,NA(),'4.1 Network size and usage'!AR101/'Historical population and GDP'!$M98)</f>
        <v>0.78283867055948941</v>
      </c>
      <c r="AS101" s="54" t="e">
        <f>IF('4.1 Network size and usage'!AS101/'Historical population and GDP'!$M98=0,NA(),'4.1 Network size and usage'!AS101/'Historical population and GDP'!$M98)</f>
        <v>#N/A</v>
      </c>
      <c r="AT101" s="54">
        <f>IF('4.1 Network size and usage'!AT101/'Historical population and GDP'!$M98=0,NA(),'4.1 Network size and usage'!AT101/'Historical population and GDP'!$M98)</f>
        <v>3.1545896199486272E-2</v>
      </c>
      <c r="AU101" s="54" t="e">
        <f>IF('4.1 Network size and usage'!AU101/'Historical population and GDP'!$M98=0,NA(),'4.1 Network size and usage'!AU101/'Historical population and GDP'!$M98)</f>
        <v>#N/A</v>
      </c>
      <c r="AV101" s="54" t="e">
        <f>IF('4.1 Network size and usage'!AV101/'Historical population and GDP'!$M98=0,NA(),'4.1 Network size and usage'!AV101/'Historical population and GDP'!$M98)</f>
        <v>#N/A</v>
      </c>
      <c r="AX101" s="3"/>
      <c r="AY101" s="3"/>
      <c r="AZ101" s="12"/>
    </row>
    <row r="102" spans="1:52">
      <c r="A102" s="4">
        <f t="shared" si="1"/>
        <v>1964</v>
      </c>
      <c r="B102" s="54">
        <f>IF('4.1 Network size and usage'!B102/'Historical population and GDP'!$M99=0,NA(),'4.1 Network size and usage'!B102/'Historical population and GDP'!$M99)</f>
        <v>0.51805149102936088</v>
      </c>
      <c r="C102" s="54">
        <f>IF('4.1 Network size and usage'!C102/'Historical population and GDP'!$M99=0,NA(),'4.1 Network size and usage'!C102/'Historical population and GDP'!$M99)</f>
        <v>0.89983928130963398</v>
      </c>
      <c r="D102" s="54">
        <f>IF('4.1 Network size and usage'!D102/'Historical population and GDP'!$M99=0,NA(),'4.1 Network size and usage'!D102/'Historical population and GDP'!$M99)</f>
        <v>0.14830132174642055</v>
      </c>
      <c r="E102" s="54">
        <f>IF('4.1 Network size and usage'!E102/'Historical population and GDP'!$M99=0,NA(),'4.1 Network size and usage'!E102/'Historical population and GDP'!$M99)</f>
        <v>4.3387291971888056</v>
      </c>
      <c r="F102" s="54" t="e">
        <f>IF('4.1 Network size and usage'!F102/'Historical population and GDP'!$M99=0,NA(),'4.1 Network size and usage'!F102/'Historical population and GDP'!$M99)</f>
        <v>#N/A</v>
      </c>
      <c r="G102" s="54">
        <f>IF('4.1 Network size and usage'!G102/'Historical population and GDP'!$M99=0,NA(),'4.1 Network size and usage'!G102/'Historical population and GDP'!$M99)</f>
        <v>0.19363218279943975</v>
      </c>
      <c r="H102" s="54">
        <f>IF('4.1 Network size and usage'!H102/'Historical population and GDP'!$M99=0,NA(),'4.1 Network size and usage'!H102/'Historical population and GDP'!$M99)</f>
        <v>1.0722700685687262E-3</v>
      </c>
      <c r="I102" s="54">
        <f>IF('4.1 Network size and usage'!I102/'Historical population and GDP'!$M99=0,NA(),'4.1 Network size and usage'!I102/'Historical population and GDP'!$M99)</f>
        <v>18.060652557015473</v>
      </c>
      <c r="J102" s="54">
        <f>IF('4.1 Network size and usage'!J102/'Historical population and GDP'!$M99=0,NA(),'4.1 Network size and usage'!J102/'Historical population and GDP'!$M99)</f>
        <v>1.6341112650472783E-4</v>
      </c>
      <c r="K102" s="54">
        <f>IF('4.1 Network size and usage'!K102/'Historical population and GDP'!$M99=0,NA(),'4.1 Network size and usage'!K102/'Historical population and GDP'!$M99)</f>
        <v>2.2584428473426611E-2</v>
      </c>
      <c r="L102" s="54">
        <f>IF('4.1 Network size and usage'!L102/'Historical population and GDP'!$M99=0,NA(),'4.1 Network size and usage'!L102/'Historical population and GDP'!$M99)</f>
        <v>8.8519893144801298E-2</v>
      </c>
      <c r="M102" s="54" t="e">
        <f>IF('4.1 Network size and usage'!M102/'Historical population and GDP'!$M99=0,NA(),'4.1 Network size and usage'!M102/'Historical population and GDP'!$M99)</f>
        <v>#N/A</v>
      </c>
      <c r="N102" s="54">
        <f>IF('4.1 Network size and usage'!N102/'Historical population and GDP'!$M99=0,NA(),'4.1 Network size and usage'!N102/'Historical population and GDP'!$M99)</f>
        <v>3.3799148773859325E-2</v>
      </c>
      <c r="O102" s="54" t="e">
        <f>IF('4.1 Network size and usage'!O102/'Historical population and GDP'!$M99=0,NA(),'4.1 Network size and usage'!O102/'Historical population and GDP'!$M99)</f>
        <v>#N/A</v>
      </c>
      <c r="P102" s="54">
        <f>IF('4.1 Network size and usage'!P102/'Historical population and GDP'!$M99=0,NA(),'4.1 Network size and usage'!P102/'Historical population and GDP'!$M99)</f>
        <v>1.8975064158618578</v>
      </c>
      <c r="Q102" s="54" t="e">
        <f>IF('4.1 Network size and usage'!Q102/'Historical population and GDP'!$M99=0,NA(),'4.1 Network size and usage'!Q102/'Historical population and GDP'!$M99)</f>
        <v>#N/A</v>
      </c>
      <c r="R102" s="54" t="e">
        <f>IF('4.1 Network size and usage'!R102/'Historical population and GDP'!$M99=0,NA(),'4.1 Network size and usage'!R102/'Historical population and GDP'!$M99)</f>
        <v>#N/A</v>
      </c>
      <c r="S102" s="54" t="e">
        <f>IF('4.1 Network size and usage'!S102/'Historical population and GDP'!$M99=0,NA(),'4.1 Network size and usage'!S102/'Historical population and GDP'!$M99)</f>
        <v>#N/A</v>
      </c>
      <c r="T102" s="54" t="e">
        <f>IF('4.1 Network size and usage'!T102/'Historical population and GDP'!$M99=0,NA(),'4.1 Network size and usage'!T102/'Historical population and GDP'!$M99)</f>
        <v>#N/A</v>
      </c>
      <c r="U102" s="54">
        <f>IF('4.1 Network size and usage'!U102/'Historical population and GDP'!$M99=0,NA(),'4.1 Network size and usage'!U102/'Historical population and GDP'!$M99)</f>
        <v>15.194792021296061</v>
      </c>
      <c r="V102" s="54" t="e">
        <f>IF('4.1 Network size and usage'!V102/'Historical population and GDP'!$M99=0,NA(),'4.1 Network size and usage'!V102/'Historical population and GDP'!$M99)</f>
        <v>#N/A</v>
      </c>
      <c r="W102" s="54">
        <f>IF('4.1 Network size and usage'!W102/'Historical population and GDP'!$M99=0,NA(),'4.1 Network size and usage'!W102/'Historical population and GDP'!$M99)</f>
        <v>0.31492861844117342</v>
      </c>
      <c r="X102" s="54">
        <f>IF('4.1 Network size and usage'!X102/'Historical population and GDP'!$M99=0,NA(),'4.1 Network size and usage'!X102/'Historical population and GDP'!$M99)</f>
        <v>9.0471643631408778</v>
      </c>
      <c r="Y102" s="54" t="e">
        <f>IF('4.1 Network size and usage'!Y102/'Historical population and GDP'!$M99=0,NA(),'4.1 Network size and usage'!Y102/'Historical population and GDP'!$M99)</f>
        <v>#N/A</v>
      </c>
      <c r="Z102" s="54" t="e">
        <f>IF('4.1 Network size and usage'!Z102/'Historical population and GDP'!$M99=0,NA(),'4.1 Network size and usage'!Z102/'Historical population and GDP'!$M99)</f>
        <v>#N/A</v>
      </c>
      <c r="AA102" s="54" t="e">
        <f>IF('4.1 Network size and usage'!AA102/'Historical population and GDP'!$M99=0,NA(),'4.1 Network size and usage'!AA102/'Historical population and GDP'!$M99)</f>
        <v>#N/A</v>
      </c>
      <c r="AB102" s="54" t="e">
        <f>IF('4.1 Network size and usage'!AB102/'Historical population and GDP'!$M99=0,NA(),'4.1 Network size and usage'!AB102/'Historical population and GDP'!$M99)</f>
        <v>#N/A</v>
      </c>
      <c r="AC102" s="54" t="e">
        <f>IF('4.1 Network size and usage'!AC102/'Historical population and GDP'!$M99=0,NA(),'4.1 Network size and usage'!AC102/'Historical population and GDP'!$M99)</f>
        <v>#N/A</v>
      </c>
      <c r="AD102" s="54">
        <f>IF('4.1 Network size and usage'!AD102/'Historical population and GDP'!$M99=0,NA(),'4.1 Network size and usage'!AD102/'Historical population and GDP'!$M99)</f>
        <v>0.25591530131271345</v>
      </c>
      <c r="AE102" s="54" t="e">
        <f>IF('4.1 Network size and usage'!AE102/'Historical population and GDP'!$M99=0,NA(),'4.1 Network size and usage'!AE102/'Historical population and GDP'!$M99)</f>
        <v>#N/A</v>
      </c>
      <c r="AF102" s="54" t="e">
        <f>IF('4.1 Network size and usage'!AF102/'Historical population and GDP'!$M99=0,NA(),'4.1 Network size and usage'!AF102/'Historical population and GDP'!$M99)</f>
        <v>#N/A</v>
      </c>
      <c r="AG102" s="54">
        <f>IF('4.1 Network size and usage'!AG102/'Historical population and GDP'!$M99=0,NA(),'4.1 Network size and usage'!AG102/'Historical population and GDP'!$M99)</f>
        <v>0.30775200608127506</v>
      </c>
      <c r="AH102" s="54" t="e">
        <f>IF('4.1 Network size and usage'!AH102/'Historical population and GDP'!$M99=0,NA(),'4.1 Network size and usage'!AH102/'Historical population and GDP'!$M99)</f>
        <v>#N/A</v>
      </c>
      <c r="AI102" s="54" t="e">
        <f>IF('4.1 Network size and usage'!AI102/'Historical population and GDP'!$M99=0,NA(),'4.1 Network size and usage'!AI102/'Historical population and GDP'!$M99)</f>
        <v>#N/A</v>
      </c>
      <c r="AJ102" s="54" t="e">
        <f>IF('4.1 Network size and usage'!AJ102/'Historical population and GDP'!$M99=0,NA(),'4.1 Network size and usage'!AJ102/'Historical population and GDP'!$M99)</f>
        <v>#N/A</v>
      </c>
      <c r="AK102" s="54">
        <f>IF('4.1 Network size and usage'!AK102/'Historical population and GDP'!$M99=0,NA(),'4.1 Network size and usage'!AK102/'Historical population and GDP'!$M99)</f>
        <v>7.7731640506879351</v>
      </c>
      <c r="AL102" s="54">
        <f>IF('4.1 Network size and usage'!AL102/'Historical population and GDP'!$M99=0,NA(),'4.1 Network size and usage'!AL102/'Historical population and GDP'!$M99)</f>
        <v>2.5800089898913461</v>
      </c>
      <c r="AM102" s="54">
        <f>IF('4.1 Network size and usage'!AM102/'Historical population and GDP'!$M99=0,NA(),'4.1 Network size and usage'!AM102/'Historical population and GDP'!$M99)</f>
        <v>0.42033721829066639</v>
      </c>
      <c r="AN102" s="54" t="e">
        <f>IF('4.1 Network size and usage'!AN102/'Historical population and GDP'!$M99=0,NA(),'4.1 Network size and usage'!AN102/'Historical population and GDP'!$M99)</f>
        <v>#N/A</v>
      </c>
      <c r="AO102" s="54">
        <f>IF('4.1 Network size and usage'!AO102/'Historical population and GDP'!$M99=0,NA(),'4.1 Network size and usage'!AO102/'Historical population and GDP'!$M99)</f>
        <v>4.3531376380228526E-2</v>
      </c>
      <c r="AP102" s="54">
        <f>IF('4.1 Network size and usage'!AP102/'Historical population and GDP'!$M99=0,NA(),'4.1 Network size and usage'!AP102/'Historical population and GDP'!$M99)</f>
        <v>6.3679799813182603E-3</v>
      </c>
      <c r="AQ102" s="54">
        <f>IF('4.1 Network size and usage'!AQ102/'Historical population and GDP'!$M99=0,NA(),'4.1 Network size and usage'!AQ102/'Historical population and GDP'!$M99)</f>
        <v>4.9899356361546791E-2</v>
      </c>
      <c r="AR102" s="54">
        <f>IF('4.1 Network size and usage'!AR102/'Historical population and GDP'!$M99=0,NA(),'4.1 Network size and usage'!AR102/'Historical population and GDP'!$M99)</f>
        <v>0.75640820413013199</v>
      </c>
      <c r="AS102" s="54" t="e">
        <f>IF('4.1 Network size and usage'!AS102/'Historical population and GDP'!$M99=0,NA(),'4.1 Network size and usage'!AS102/'Historical population and GDP'!$M99)</f>
        <v>#N/A</v>
      </c>
      <c r="AT102" s="54">
        <f>IF('4.1 Network size and usage'!AT102/'Historical population and GDP'!$M99=0,NA(),'4.1 Network size and usage'!AT102/'Historical population and GDP'!$M99)</f>
        <v>2.8453751821287145E-2</v>
      </c>
      <c r="AU102" s="54" t="e">
        <f>IF('4.1 Network size and usage'!AU102/'Historical population and GDP'!$M99=0,NA(),'4.1 Network size and usage'!AU102/'Historical population and GDP'!$M99)</f>
        <v>#N/A</v>
      </c>
      <c r="AV102" s="54" t="e">
        <f>IF('4.1 Network size and usage'!AV102/'Historical population and GDP'!$M99=0,NA(),'4.1 Network size and usage'!AV102/'Historical population and GDP'!$M99)</f>
        <v>#N/A</v>
      </c>
      <c r="AX102" s="3"/>
      <c r="AY102" s="3"/>
      <c r="AZ102" s="12"/>
    </row>
    <row r="103" spans="1:52">
      <c r="A103" s="4">
        <f t="shared" si="1"/>
        <v>1965</v>
      </c>
      <c r="B103" s="54">
        <f>IF('4.1 Network size and usage'!B103/'Historical population and GDP'!$M100=0,NA(),'4.1 Network size and usage'!B103/'Historical population and GDP'!$M100)</f>
        <v>0.5142105742152151</v>
      </c>
      <c r="C103" s="54">
        <f>IF('4.1 Network size and usage'!C103/'Historical population and GDP'!$M100=0,NA(),'4.1 Network size and usage'!C103/'Historical population and GDP'!$M100)</f>
        <v>0.8245761219904193</v>
      </c>
      <c r="D103" s="54">
        <f>IF('4.1 Network size and usage'!D103/'Historical population and GDP'!$M100=0,NA(),'4.1 Network size and usage'!D103/'Historical population and GDP'!$M100)</f>
        <v>0.13696955285355109</v>
      </c>
      <c r="E103" s="54">
        <f>IF('4.1 Network size and usage'!E103/'Historical population and GDP'!$M100=0,NA(),'4.1 Network size and usage'!E103/'Historical population and GDP'!$M100)</f>
        <v>4.1475936012203531</v>
      </c>
      <c r="F103" s="54" t="e">
        <f>IF('4.1 Network size and usage'!F103/'Historical population and GDP'!$M100=0,NA(),'4.1 Network size and usage'!F103/'Historical population and GDP'!$M100)</f>
        <v>#N/A</v>
      </c>
      <c r="G103" s="54">
        <f>IF('4.1 Network size and usage'!G103/'Historical population and GDP'!$M100=0,NA(),'4.1 Network size and usage'!G103/'Historical population and GDP'!$M100)</f>
        <v>0.18223438829862612</v>
      </c>
      <c r="H103" s="54">
        <f>IF('4.1 Network size and usage'!H103/'Historical population and GDP'!$M100=0,NA(),'4.1 Network size and usage'!H103/'Historical population and GDP'!$M100)</f>
        <v>1.0102845608649653E-3</v>
      </c>
      <c r="I103" s="54">
        <f>IF('4.1 Network size and usage'!I103/'Historical population and GDP'!$M100=0,NA(),'4.1 Network size and usage'!I103/'Historical population and GDP'!$M100)</f>
        <v>18.279990603416262</v>
      </c>
      <c r="J103" s="54">
        <f>IF('4.1 Network size and usage'!J103/'Historical population and GDP'!$M100=0,NA(),'4.1 Network size and usage'!J103/'Historical population and GDP'!$M100)</f>
        <v>1.6348828845792751E-4</v>
      </c>
      <c r="K103" s="54">
        <f>IF('4.1 Network size and usage'!K103/'Historical population and GDP'!$M100=0,NA(),'4.1 Network size and usage'!K103/'Historical population and GDP'!$M100)</f>
        <v>2.2564558337066963E-2</v>
      </c>
      <c r="L103" s="54">
        <f>IF('4.1 Network size and usage'!L103/'Historical population and GDP'!$M100=0,NA(),'4.1 Network size and usage'!L103/'Historical population and GDP'!$M100)</f>
        <v>8.3121768926791351E-2</v>
      </c>
      <c r="M103" s="54" t="e">
        <f>IF('4.1 Network size and usage'!M103/'Historical population and GDP'!$M100=0,NA(),'4.1 Network size and usage'!M103/'Historical population and GDP'!$M100)</f>
        <v>#N/A</v>
      </c>
      <c r="N103" s="54">
        <f>IF('4.1 Network size and usage'!N103/'Historical population and GDP'!$M100=0,NA(),'4.1 Network size and usage'!N103/'Historical population and GDP'!$M100)</f>
        <v>3.7075334386410391E-2</v>
      </c>
      <c r="O103" s="54" t="e">
        <f>IF('4.1 Network size and usage'!O103/'Historical population and GDP'!$M100=0,NA(),'4.1 Network size and usage'!O103/'Historical population and GDP'!$M100)</f>
        <v>#N/A</v>
      </c>
      <c r="P103" s="54">
        <f>IF('4.1 Network size and usage'!P103/'Historical population and GDP'!$M100=0,NA(),'4.1 Network size and usage'!P103/'Historical population and GDP'!$M100)</f>
        <v>1.8337036905233526</v>
      </c>
      <c r="Q103" s="54" t="e">
        <f>IF('4.1 Network size and usage'!Q103/'Historical population and GDP'!$M100=0,NA(),'4.1 Network size and usage'!Q103/'Historical population and GDP'!$M100)</f>
        <v>#N/A</v>
      </c>
      <c r="R103" s="54" t="e">
        <f>IF('4.1 Network size and usage'!R103/'Historical population and GDP'!$M100=0,NA(),'4.1 Network size and usage'!R103/'Historical population and GDP'!$M100)</f>
        <v>#N/A</v>
      </c>
      <c r="S103" s="54" t="e">
        <f>IF('4.1 Network size and usage'!S103/'Historical population and GDP'!$M100=0,NA(),'4.1 Network size and usage'!S103/'Historical population and GDP'!$M100)</f>
        <v>#N/A</v>
      </c>
      <c r="T103" s="54" t="e">
        <f>IF('4.1 Network size and usage'!T103/'Historical population and GDP'!$M100=0,NA(),'4.1 Network size and usage'!T103/'Historical population and GDP'!$M100)</f>
        <v>#N/A</v>
      </c>
      <c r="U103" s="54">
        <f>IF('4.1 Network size and usage'!U103/'Historical population and GDP'!$M100=0,NA(),'4.1 Network size and usage'!U103/'Historical population and GDP'!$M100)</f>
        <v>15.27894878800458</v>
      </c>
      <c r="V103" s="54" t="e">
        <f>IF('4.1 Network size and usage'!V103/'Historical population and GDP'!$M100=0,NA(),'4.1 Network size and usage'!V103/'Historical population and GDP'!$M100)</f>
        <v>#N/A</v>
      </c>
      <c r="W103" s="54">
        <f>IF('4.1 Network size and usage'!W103/'Historical population and GDP'!$M100=0,NA(),'4.1 Network size and usage'!W103/'Historical population and GDP'!$M100)</f>
        <v>0.229455019218233</v>
      </c>
      <c r="X103" s="54">
        <f>IF('4.1 Network size and usage'!X103/'Historical population and GDP'!$M100=0,NA(),'4.1 Network size and usage'!X103/'Historical population and GDP'!$M100)</f>
        <v>11.34894429586584</v>
      </c>
      <c r="Y103" s="54" t="e">
        <f>IF('4.1 Network size and usage'!Y103/'Historical population and GDP'!$M100=0,NA(),'4.1 Network size and usage'!Y103/'Historical population and GDP'!$M100)</f>
        <v>#N/A</v>
      </c>
      <c r="Z103" s="54" t="e">
        <f>IF('4.1 Network size and usage'!Z103/'Historical population and GDP'!$M100=0,NA(),'4.1 Network size and usage'!Z103/'Historical population and GDP'!$M100)</f>
        <v>#N/A</v>
      </c>
      <c r="AA103" s="54" t="e">
        <f>IF('4.1 Network size and usage'!AA103/'Historical population and GDP'!$M100=0,NA(),'4.1 Network size and usage'!AA103/'Historical population and GDP'!$M100)</f>
        <v>#N/A</v>
      </c>
      <c r="AB103" s="54" t="e">
        <f>IF('4.1 Network size and usage'!AB103/'Historical population and GDP'!$M100=0,NA(),'4.1 Network size and usage'!AB103/'Historical population and GDP'!$M100)</f>
        <v>#N/A</v>
      </c>
      <c r="AC103" s="54" t="e">
        <f>IF('4.1 Network size and usage'!AC103/'Historical population and GDP'!$M100=0,NA(),'4.1 Network size and usage'!AC103/'Historical population and GDP'!$M100)</f>
        <v>#N/A</v>
      </c>
      <c r="AD103" s="54">
        <f>IF('4.1 Network size and usage'!AD103/'Historical population and GDP'!$M100=0,NA(),'4.1 Network size and usage'!AD103/'Historical population and GDP'!$M100)</f>
        <v>0.24543877712863424</v>
      </c>
      <c r="AE103" s="54" t="e">
        <f>IF('4.1 Network size and usage'!AE103/'Historical population and GDP'!$M100=0,NA(),'4.1 Network size and usage'!AE103/'Historical population and GDP'!$M100)</f>
        <v>#N/A</v>
      </c>
      <c r="AF103" s="54" t="e">
        <f>IF('4.1 Network size and usage'!AF103/'Historical population and GDP'!$M100=0,NA(),'4.1 Network size and usage'!AF103/'Historical population and GDP'!$M100)</f>
        <v>#N/A</v>
      </c>
      <c r="AG103" s="54">
        <f>IF('4.1 Network size and usage'!AG103/'Historical population and GDP'!$M100=0,NA(),'4.1 Network size and usage'!AG103/'Historical population and GDP'!$M100)</f>
        <v>0.29634236364169964</v>
      </c>
      <c r="AH103" s="54" t="e">
        <f>IF('4.1 Network size and usage'!AH103/'Historical population and GDP'!$M100=0,NA(),'4.1 Network size and usage'!AH103/'Historical population and GDP'!$M100)</f>
        <v>#N/A</v>
      </c>
      <c r="AI103" s="54" t="e">
        <f>IF('4.1 Network size and usage'!AI103/'Historical population and GDP'!$M100=0,NA(),'4.1 Network size and usage'!AI103/'Historical population and GDP'!$M100)</f>
        <v>#N/A</v>
      </c>
      <c r="AJ103" s="54" t="e">
        <f>IF('4.1 Network size and usage'!AJ103/'Historical population and GDP'!$M100=0,NA(),'4.1 Network size and usage'!AJ103/'Historical population and GDP'!$M100)</f>
        <v>#N/A</v>
      </c>
      <c r="AK103" s="54">
        <f>IF('4.1 Network size and usage'!AK103/'Historical population and GDP'!$M100=0,NA(),'4.1 Network size and usage'!AK103/'Historical population and GDP'!$M100)</f>
        <v>7.5050013085833029</v>
      </c>
      <c r="AL103" s="54">
        <f>IF('4.1 Network size and usage'!AL103/'Historical population and GDP'!$M100=0,NA(),'4.1 Network size and usage'!AL103/'Historical population and GDP'!$M100)</f>
        <v>2.4946566827249601</v>
      </c>
      <c r="AM103" s="54">
        <f>IF('4.1 Network size and usage'!AM103/'Historical population and GDP'!$M100=0,NA(),'4.1 Network size and usage'!AM103/'Historical population and GDP'!$M100)</f>
        <v>0.441132671147837</v>
      </c>
      <c r="AN103" s="54">
        <f>IF('4.1 Network size and usage'!AN103/'Historical population and GDP'!$M100=0,NA(),'4.1 Network size and usage'!AN103/'Historical population and GDP'!$M100)</f>
        <v>0.81923505166786525</v>
      </c>
      <c r="AO103" s="54">
        <f>IF('4.1 Network size and usage'!AO103/'Historical population and GDP'!$M100=0,NA(),'4.1 Network size and usage'!AO103/'Historical population and GDP'!$M100)</f>
        <v>4.1173652452413972E-2</v>
      </c>
      <c r="AP103" s="54">
        <f>IF('4.1 Network size and usage'!AP103/'Historical population and GDP'!$M100=0,NA(),'4.1 Network size and usage'!AP103/'Historical population and GDP'!$M100)</f>
        <v>5.9681161611825958E-3</v>
      </c>
      <c r="AQ103" s="54">
        <f>IF('4.1 Network size and usage'!AQ103/'Historical population and GDP'!$M100=0,NA(),'4.1 Network size and usage'!AQ103/'Historical population and GDP'!$M100)</f>
        <v>4.714176861359657E-2</v>
      </c>
      <c r="AR103" s="54">
        <f>IF('4.1 Network size and usage'!AR103/'Historical population and GDP'!$M100=0,NA(),'4.1 Network size and usage'!AR103/'Historical population and GDP'!$M100)</f>
        <v>0.73331640065594661</v>
      </c>
      <c r="AS103" s="54" t="e">
        <f>IF('4.1 Network size and usage'!AS103/'Historical population and GDP'!$M100=0,NA(),'4.1 Network size and usage'!AS103/'Historical population and GDP'!$M100)</f>
        <v>#N/A</v>
      </c>
      <c r="AT103" s="54">
        <f>IF('4.1 Network size and usage'!AT103/'Historical population and GDP'!$M100=0,NA(),'4.1 Network size and usage'!AT103/'Historical population and GDP'!$M100)</f>
        <v>2.6237489400092635E-2</v>
      </c>
      <c r="AU103" s="54" t="e">
        <f>IF('4.1 Network size and usage'!AU103/'Historical population and GDP'!$M100=0,NA(),'4.1 Network size and usage'!AU103/'Historical population and GDP'!$M100)</f>
        <v>#N/A</v>
      </c>
      <c r="AV103" s="54" t="e">
        <f>IF('4.1 Network size and usage'!AV103/'Historical population and GDP'!$M100=0,NA(),'4.1 Network size and usage'!AV103/'Historical population and GDP'!$M100)</f>
        <v>#N/A</v>
      </c>
      <c r="AX103" s="3"/>
      <c r="AY103" s="3"/>
      <c r="AZ103" s="12"/>
    </row>
    <row r="104" spans="1:52">
      <c r="A104" s="4">
        <f t="shared" si="1"/>
        <v>1966</v>
      </c>
      <c r="B104" s="54">
        <f>IF('4.1 Network size and usage'!B104/'Historical population and GDP'!$M101=0,NA(),'4.1 Network size and usage'!B104/'Historical population and GDP'!$M101)</f>
        <v>0.5127102880327622</v>
      </c>
      <c r="C104" s="54">
        <f>IF('4.1 Network size and usage'!C104/'Historical population and GDP'!$M101=0,NA(),'4.1 Network size and usage'!C104/'Historical population and GDP'!$M101)</f>
        <v>0.75807138599310697</v>
      </c>
      <c r="D104" s="54">
        <f>IF('4.1 Network size and usage'!D104/'Historical population and GDP'!$M101=0,NA(),'4.1 Network size and usage'!D104/'Historical population and GDP'!$M101)</f>
        <v>0.1255946334769531</v>
      </c>
      <c r="E104" s="54">
        <f>IF('4.1 Network size and usage'!E104/'Historical population and GDP'!$M101=0,NA(),'4.1 Network size and usage'!E104/'Historical population and GDP'!$M101)</f>
        <v>3.9118151197713042</v>
      </c>
      <c r="F104" s="54" t="e">
        <f>IF('4.1 Network size and usage'!F104/'Historical population and GDP'!$M101=0,NA(),'4.1 Network size and usage'!F104/'Historical population and GDP'!$M101)</f>
        <v>#N/A</v>
      </c>
      <c r="G104" s="54">
        <f>IF('4.1 Network size and usage'!G104/'Historical population and GDP'!$M101=0,NA(),'4.1 Network size and usage'!G104/'Historical population and GDP'!$M101)</f>
        <v>0.17315923580043965</v>
      </c>
      <c r="H104" s="54">
        <f>IF('4.1 Network size and usage'!H104/'Historical population and GDP'!$M101=0,NA(),'4.1 Network size and usage'!H104/'Historical population and GDP'!$M101)</f>
        <v>1.1160221122381605E-3</v>
      </c>
      <c r="I104" s="54">
        <f>IF('4.1 Network size and usage'!I104/'Historical population and GDP'!$M101=0,NA(),'4.1 Network size and usage'!I104/'Historical population and GDP'!$M101)</f>
        <v>18.262002063282893</v>
      </c>
      <c r="J104" s="54">
        <f>IF('4.1 Network size and usage'!J104/'Historical population and GDP'!$M101=0,NA(),'4.1 Network size and usage'!J104/'Historical population and GDP'!$M101)</f>
        <v>1.6311558660056207E-4</v>
      </c>
      <c r="K104" s="54">
        <f>IF('4.1 Network size and usage'!K104/'Historical population and GDP'!$M101=0,NA(),'4.1 Network size and usage'!K104/'Historical population and GDP'!$M101)</f>
        <v>2.2708981895995684E-2</v>
      </c>
      <c r="L104" s="54">
        <f>IF('4.1 Network size and usage'!L104/'Historical population and GDP'!$M101=0,NA(),'4.1 Network size and usage'!L104/'Historical population and GDP'!$M101)</f>
        <v>7.8367197954746962E-2</v>
      </c>
      <c r="M104" s="54" t="e">
        <f>IF('4.1 Network size and usage'!M104/'Historical population and GDP'!$M101=0,NA(),'4.1 Network size and usage'!M104/'Historical population and GDP'!$M101)</f>
        <v>#N/A</v>
      </c>
      <c r="N104" s="54">
        <f>IF('4.1 Network size and usage'!N104/'Historical population and GDP'!$M101=0,NA(),'4.1 Network size and usage'!N104/'Historical population and GDP'!$M101)</f>
        <v>3.7742552382135558E-2</v>
      </c>
      <c r="O104" s="54" t="e">
        <f>IF('4.1 Network size and usage'!O104/'Historical population and GDP'!$M101=0,NA(),'4.1 Network size and usage'!O104/'Historical population and GDP'!$M101)</f>
        <v>#N/A</v>
      </c>
      <c r="P104" s="54">
        <f>IF('4.1 Network size and usage'!P104/'Historical population and GDP'!$M101=0,NA(),'4.1 Network size and usage'!P104/'Historical population and GDP'!$M101)</f>
        <v>1.7763736322782679</v>
      </c>
      <c r="Q104" s="54" t="e">
        <f>IF('4.1 Network size and usage'!Q104/'Historical population and GDP'!$M101=0,NA(),'4.1 Network size and usage'!Q104/'Historical population and GDP'!$M101)</f>
        <v>#N/A</v>
      </c>
      <c r="R104" s="54">
        <f>IF('4.1 Network size and usage'!R104/'Historical population and GDP'!$M101=0,NA(),'4.1 Network size and usage'!R104/'Historical population and GDP'!$M101)</f>
        <v>10.104648786154211</v>
      </c>
      <c r="S104" s="54">
        <f>IF('4.1 Network size and usage'!S104/'Historical population and GDP'!$M101=0,NA(),'4.1 Network size and usage'!S104/'Historical population and GDP'!$M101)</f>
        <v>9.6875396807721152</v>
      </c>
      <c r="T104" s="54" t="e">
        <f>IF('4.1 Network size and usage'!T104/'Historical population and GDP'!$M101=0,NA(),'4.1 Network size and usage'!T104/'Historical population and GDP'!$M101)</f>
        <v>#N/A</v>
      </c>
      <c r="U104" s="54">
        <f>IF('4.1 Network size and usage'!U104/'Historical population and GDP'!$M101=0,NA(),'4.1 Network size and usage'!U104/'Historical population and GDP'!$M101)</f>
        <v>15.340108071087208</v>
      </c>
      <c r="V104" s="54" t="e">
        <f>IF('4.1 Network size and usage'!V104/'Historical population and GDP'!$M101=0,NA(),'4.1 Network size and usage'!V104/'Historical population and GDP'!$M101)</f>
        <v>#N/A</v>
      </c>
      <c r="W104" s="54">
        <f>IF('4.1 Network size and usage'!W104/'Historical population and GDP'!$M101=0,NA(),'4.1 Network size and usage'!W104/'Historical population and GDP'!$M101)</f>
        <v>0.20132054922361114</v>
      </c>
      <c r="X104" s="54">
        <f>IF('4.1 Network size and usage'!X104/'Historical population and GDP'!$M101=0,NA(),'4.1 Network size and usage'!X104/'Historical population and GDP'!$M101)</f>
        <v>10.699783891688245</v>
      </c>
      <c r="Y104" s="54" t="e">
        <f>IF('4.1 Network size and usage'!Y104/'Historical population and GDP'!$M101=0,NA(),'4.1 Network size and usage'!Y104/'Historical population and GDP'!$M101)</f>
        <v>#N/A</v>
      </c>
      <c r="Z104" s="54" t="e">
        <f>IF('4.1 Network size and usage'!Z104/'Historical population and GDP'!$M101=0,NA(),'4.1 Network size and usage'!Z104/'Historical population and GDP'!$M101)</f>
        <v>#N/A</v>
      </c>
      <c r="AA104" s="54" t="e">
        <f>IF('4.1 Network size and usage'!AA104/'Historical population and GDP'!$M101=0,NA(),'4.1 Network size and usage'!AA104/'Historical population and GDP'!$M101)</f>
        <v>#N/A</v>
      </c>
      <c r="AB104" s="54" t="e">
        <f>IF('4.1 Network size and usage'!AB104/'Historical population and GDP'!$M101=0,NA(),'4.1 Network size and usage'!AB104/'Historical population and GDP'!$M101)</f>
        <v>#N/A</v>
      </c>
      <c r="AC104" s="54" t="e">
        <f>IF('4.1 Network size and usage'!AC104/'Historical population and GDP'!$M101=0,NA(),'4.1 Network size and usage'!AC104/'Historical population and GDP'!$M101)</f>
        <v>#N/A</v>
      </c>
      <c r="AD104" s="54">
        <f>IF('4.1 Network size and usage'!AD104/'Historical population and GDP'!$M101=0,NA(),'4.1 Network size and usage'!AD104/'Historical population and GDP'!$M101)</f>
        <v>0.23819365063496756</v>
      </c>
      <c r="AE104" s="54" t="e">
        <f>IF('4.1 Network size and usage'!AE104/'Historical population and GDP'!$M101=0,NA(),'4.1 Network size and usage'!AE104/'Historical population and GDP'!$M101)</f>
        <v>#N/A</v>
      </c>
      <c r="AF104" s="54" t="e">
        <f>IF('4.1 Network size and usage'!AF104/'Historical population and GDP'!$M101=0,NA(),'4.1 Network size and usage'!AF104/'Historical population and GDP'!$M101)</f>
        <v>#N/A</v>
      </c>
      <c r="AG104" s="54">
        <f>IF('4.1 Network size and usage'!AG104/'Historical population and GDP'!$M101=0,NA(),'4.1 Network size and usage'!AG104/'Historical population and GDP'!$M101)</f>
        <v>0.28703853821884229</v>
      </c>
      <c r="AH104" s="54" t="e">
        <f>IF('4.1 Network size and usage'!AH104/'Historical population and GDP'!$M101=0,NA(),'4.1 Network size and usage'!AH104/'Historical population and GDP'!$M101)</f>
        <v>#N/A</v>
      </c>
      <c r="AI104" s="54" t="e">
        <f>IF('4.1 Network size and usage'!AI104/'Historical population and GDP'!$M101=0,NA(),'4.1 Network size and usage'!AI104/'Historical population and GDP'!$M101)</f>
        <v>#N/A</v>
      </c>
      <c r="AJ104" s="54" t="e">
        <f>IF('4.1 Network size and usage'!AJ104/'Historical population and GDP'!$M101=0,NA(),'4.1 Network size and usage'!AJ104/'Historical population and GDP'!$M101)</f>
        <v>#N/A</v>
      </c>
      <c r="AK104" s="54">
        <f>IF('4.1 Network size and usage'!AK104/'Historical population and GDP'!$M101=0,NA(),'4.1 Network size and usage'!AK104/'Historical population and GDP'!$M101)</f>
        <v>7.2723512988925458</v>
      </c>
      <c r="AL104" s="54">
        <f>IF('4.1 Network size and usage'!AL104/'Historical population and GDP'!$M101=0,NA(),'4.1 Network size and usage'!AL104/'Historical population and GDP'!$M101)</f>
        <v>2.4196326680603928</v>
      </c>
      <c r="AM104" s="54">
        <f>IF('4.1 Network size and usage'!AM104/'Historical population and GDP'!$M101=0,NA(),'4.1 Network size and usage'!AM104/'Historical population and GDP'!$M101)</f>
        <v>0.45622980630195742</v>
      </c>
      <c r="AN104" s="54">
        <f>IF('4.1 Network size and usage'!AN104/'Historical population and GDP'!$M101=0,NA(),'4.1 Network size and usage'!AN104/'Historical population and GDP'!$M101)</f>
        <v>0.85972389451397169</v>
      </c>
      <c r="AO104" s="54">
        <f>IF('4.1 Network size and usage'!AO104/'Historical population and GDP'!$M101=0,NA(),'4.1 Network size and usage'!AO104/'Historical population and GDP'!$M101)</f>
        <v>3.8983128724262767E-2</v>
      </c>
      <c r="AP104" s="54">
        <f>IF('4.1 Network size and usage'!AP104/'Historical population and GDP'!$M101=0,NA(),'4.1 Network size and usage'!AP104/'Historical population and GDP'!$M101)</f>
        <v>5.6865984319462003E-3</v>
      </c>
      <c r="AQ104" s="54">
        <f>IF('4.1 Network size and usage'!AQ104/'Historical population and GDP'!$M101=0,NA(),'4.1 Network size and usage'!AQ104/'Historical population and GDP'!$M101)</f>
        <v>4.4669727156208969E-2</v>
      </c>
      <c r="AR104" s="54">
        <f>IF('4.1 Network size and usage'!AR104/'Historical population and GDP'!$M101=0,NA(),'4.1 Network size and usage'!AR104/'Historical population and GDP'!$M101)</f>
        <v>0.70633538417858066</v>
      </c>
      <c r="AS104" s="54" t="e">
        <f>IF('4.1 Network size and usage'!AS104/'Historical population and GDP'!$M101=0,NA(),'4.1 Network size and usage'!AS104/'Historical population and GDP'!$M101)</f>
        <v>#N/A</v>
      </c>
      <c r="AT104" s="54">
        <f>IF('4.1 Network size and usage'!AT104/'Historical population and GDP'!$M101=0,NA(),'4.1 Network size and usage'!AT104/'Historical population and GDP'!$M101)</f>
        <v>2.8403062694299708E-2</v>
      </c>
      <c r="AU104" s="54" t="e">
        <f>IF('4.1 Network size and usage'!AU104/'Historical population and GDP'!$M101=0,NA(),'4.1 Network size and usage'!AU104/'Historical population and GDP'!$M101)</f>
        <v>#N/A</v>
      </c>
      <c r="AV104" s="54" t="e">
        <f>IF('4.1 Network size and usage'!AV104/'Historical population and GDP'!$M101=0,NA(),'4.1 Network size and usage'!AV104/'Historical population and GDP'!$M101)</f>
        <v>#N/A</v>
      </c>
      <c r="AX104" s="3"/>
      <c r="AY104" s="3"/>
      <c r="AZ104" s="12"/>
    </row>
    <row r="105" spans="1:52">
      <c r="A105" s="4">
        <f t="shared" si="1"/>
        <v>1967</v>
      </c>
      <c r="B105" s="54">
        <f>IF('4.1 Network size and usage'!B105/'Historical population and GDP'!$M102=0,NA(),'4.1 Network size and usage'!B105/'Historical population and GDP'!$M102)</f>
        <v>0.52048049723857781</v>
      </c>
      <c r="C105" s="54">
        <f>IF('4.1 Network size and usage'!C105/'Historical population and GDP'!$M102=0,NA(),'4.1 Network size and usage'!C105/'Historical population and GDP'!$M102)</f>
        <v>0.71255153665284976</v>
      </c>
      <c r="D105" s="54">
        <f>IF('4.1 Network size and usage'!D105/'Historical population and GDP'!$M102=0,NA(),'4.1 Network size and usage'!D105/'Historical population and GDP'!$M102)</f>
        <v>0.12044464431015771</v>
      </c>
      <c r="E105" s="54">
        <f>IF('4.1 Network size and usage'!E105/'Historical population and GDP'!$M102=0,NA(),'4.1 Network size and usage'!E105/'Historical population and GDP'!$M102)</f>
        <v>3.8249213007817442</v>
      </c>
      <c r="F105" s="54" t="e">
        <f>IF('4.1 Network size and usage'!F105/'Historical population and GDP'!$M102=0,NA(),'4.1 Network size and usage'!F105/'Historical population and GDP'!$M102)</f>
        <v>#N/A</v>
      </c>
      <c r="G105" s="54">
        <f>IF('4.1 Network size and usage'!G105/'Historical population and GDP'!$M102=0,NA(),'4.1 Network size and usage'!G105/'Historical population and GDP'!$M102)</f>
        <v>0.16678021639403073</v>
      </c>
      <c r="H105" s="54">
        <f>IF('4.1 Network size and usage'!H105/'Historical population and GDP'!$M102=0,NA(),'4.1 Network size and usage'!H105/'Historical population and GDP'!$M102)</f>
        <v>1.201894158209626E-3</v>
      </c>
      <c r="I105" s="54">
        <f>IF('4.1 Network size and usage'!I105/'Historical population and GDP'!$M102=0,NA(),'4.1 Network size and usage'!I105/'Historical population and GDP'!$M102)</f>
        <v>18.383324312052583</v>
      </c>
      <c r="J105" s="54">
        <f>IF('4.1 Network size and usage'!J105/'Historical population and GDP'!$M102=0,NA(),'4.1 Network size and usage'!J105/'Historical population and GDP'!$M102)</f>
        <v>1.6003377048217095E-4</v>
      </c>
      <c r="K105" s="54">
        <f>IF('4.1 Network size and usage'!K105/'Historical population and GDP'!$M102=0,NA(),'4.1 Network size and usage'!K105/'Historical population and GDP'!$M102)</f>
        <v>2.2264878536542038E-2</v>
      </c>
      <c r="L105" s="54">
        <f>IF('4.1 Network size and usage'!L105/'Historical population and GDP'!$M102=0,NA(),'4.1 Network size and usage'!L105/'Historical population and GDP'!$M102)</f>
        <v>7.4526718844967546E-2</v>
      </c>
      <c r="M105" s="54" t="e">
        <f>IF('4.1 Network size and usage'!M105/'Historical population and GDP'!$M102=0,NA(),'4.1 Network size and usage'!M105/'Historical population and GDP'!$M102)</f>
        <v>#N/A</v>
      </c>
      <c r="N105" s="54">
        <f>IF('4.1 Network size and usage'!N105/'Historical population and GDP'!$M102=0,NA(),'4.1 Network size and usage'!N105/'Historical population and GDP'!$M102)</f>
        <v>3.8203377029158256E-2</v>
      </c>
      <c r="O105" s="54" t="e">
        <f>IF('4.1 Network size and usage'!O105/'Historical population and GDP'!$M102=0,NA(),'4.1 Network size and usage'!O105/'Historical population and GDP'!$M102)</f>
        <v>#N/A</v>
      </c>
      <c r="P105" s="54">
        <f>IF('4.1 Network size and usage'!P105/'Historical population and GDP'!$M102=0,NA(),'4.1 Network size and usage'!P105/'Historical population and GDP'!$M102)</f>
        <v>1.7401726183268065</v>
      </c>
      <c r="Q105" s="54" t="e">
        <f>IF('4.1 Network size and usage'!Q105/'Historical population and GDP'!$M102=0,NA(),'4.1 Network size and usage'!Q105/'Historical population and GDP'!$M102)</f>
        <v>#N/A</v>
      </c>
      <c r="R105" s="54" t="e">
        <f>IF('4.1 Network size and usage'!R105/'Historical population and GDP'!$M102=0,NA(),'4.1 Network size and usage'!R105/'Historical population and GDP'!$M102)</f>
        <v>#N/A</v>
      </c>
      <c r="S105" s="54" t="e">
        <f>IF('4.1 Network size and usage'!S105/'Historical population and GDP'!$M102=0,NA(),'4.1 Network size and usage'!S105/'Historical population and GDP'!$M102)</f>
        <v>#N/A</v>
      </c>
      <c r="T105" s="54" t="e">
        <f>IF('4.1 Network size and usage'!T105/'Historical population and GDP'!$M102=0,NA(),'4.1 Network size and usage'!T105/'Historical population and GDP'!$M102)</f>
        <v>#N/A</v>
      </c>
      <c r="U105" s="54">
        <f>IF('4.1 Network size and usage'!U105/'Historical population and GDP'!$M102=0,NA(),'4.1 Network size and usage'!U105/'Historical population and GDP'!$M102)</f>
        <v>15.644858149966632</v>
      </c>
      <c r="V105" s="54" t="e">
        <f>IF('4.1 Network size and usage'!V105/'Historical population and GDP'!$M102=0,NA(),'4.1 Network size and usage'!V105/'Historical population and GDP'!$M102)</f>
        <v>#N/A</v>
      </c>
      <c r="W105" s="54">
        <f>IF('4.1 Network size and usage'!W105/'Historical population and GDP'!$M102=0,NA(),'4.1 Network size and usage'!W105/'Historical population and GDP'!$M102)</f>
        <v>0.20304104411715437</v>
      </c>
      <c r="X105" s="54">
        <f>IF('4.1 Network size and usage'!X105/'Historical population and GDP'!$M102=0,NA(),'4.1 Network size and usage'!X105/'Historical population and GDP'!$M102)</f>
        <v>10.308481612139841</v>
      </c>
      <c r="Y105" s="54" t="e">
        <f>IF('4.1 Network size and usage'!Y105/'Historical population and GDP'!$M102=0,NA(),'4.1 Network size and usage'!Y105/'Historical population and GDP'!$M102)</f>
        <v>#N/A</v>
      </c>
      <c r="Z105" s="54" t="e">
        <f>IF('4.1 Network size and usage'!Z105/'Historical population and GDP'!$M102=0,NA(),'4.1 Network size and usage'!Z105/'Historical population and GDP'!$M102)</f>
        <v>#N/A</v>
      </c>
      <c r="AA105" s="54" t="e">
        <f>IF('4.1 Network size and usage'!AA105/'Historical population and GDP'!$M102=0,NA(),'4.1 Network size and usage'!AA105/'Historical population and GDP'!$M102)</f>
        <v>#N/A</v>
      </c>
      <c r="AB105" s="54" t="e">
        <f>IF('4.1 Network size and usage'!AB105/'Historical population and GDP'!$M102=0,NA(),'4.1 Network size and usage'!AB105/'Historical population and GDP'!$M102)</f>
        <v>#N/A</v>
      </c>
      <c r="AC105" s="54" t="e">
        <f>IF('4.1 Network size and usage'!AC105/'Historical population and GDP'!$M102=0,NA(),'4.1 Network size and usage'!AC105/'Historical population and GDP'!$M102)</f>
        <v>#N/A</v>
      </c>
      <c r="AD105" s="54">
        <f>IF('4.1 Network size and usage'!AD105/'Historical population and GDP'!$M102=0,NA(),'4.1 Network size and usage'!AD105/'Historical population and GDP'!$M102)</f>
        <v>0.23321678119996372</v>
      </c>
      <c r="AE105" s="54" t="e">
        <f>IF('4.1 Network size and usage'!AE105/'Historical population and GDP'!$M102=0,NA(),'4.1 Network size and usage'!AE105/'Historical population and GDP'!$M102)</f>
        <v>#N/A</v>
      </c>
      <c r="AF105" s="54" t="e">
        <f>IF('4.1 Network size and usage'!AF105/'Historical population and GDP'!$M102=0,NA(),'4.1 Network size and usage'!AF105/'Historical population and GDP'!$M102)</f>
        <v>#N/A</v>
      </c>
      <c r="AG105" s="54">
        <f>IF('4.1 Network size and usage'!AG105/'Historical population and GDP'!$M102=0,NA(),'4.1 Network size and usage'!AG105/'Historical population and GDP'!$M102)</f>
        <v>0.28111157269021347</v>
      </c>
      <c r="AH105" s="54" t="e">
        <f>IF('4.1 Network size and usage'!AH105/'Historical population and GDP'!$M102=0,NA(),'4.1 Network size and usage'!AH105/'Historical population and GDP'!$M102)</f>
        <v>#N/A</v>
      </c>
      <c r="AI105" s="54" t="e">
        <f>IF('4.1 Network size and usage'!AI105/'Historical population and GDP'!$M102=0,NA(),'4.1 Network size and usage'!AI105/'Historical population and GDP'!$M102)</f>
        <v>#N/A</v>
      </c>
      <c r="AJ105" s="54" t="e">
        <f>IF('4.1 Network size and usage'!AJ105/'Historical population and GDP'!$M102=0,NA(),'4.1 Network size and usage'!AJ105/'Historical population and GDP'!$M102)</f>
        <v>#N/A</v>
      </c>
      <c r="AK105" s="54">
        <f>IF('4.1 Network size and usage'!AK105/'Historical population and GDP'!$M102=0,NA(),'4.1 Network size and usage'!AK105/'Historical population and GDP'!$M102)</f>
        <v>7.2080796145417825</v>
      </c>
      <c r="AL105" s="54">
        <f>IF('4.1 Network size and usage'!AL105/'Historical population and GDP'!$M102=0,NA(),'4.1 Network size and usage'!AL105/'Historical population and GDP'!$M102)</f>
        <v>2.4243530307800878</v>
      </c>
      <c r="AM105" s="54">
        <f>IF('4.1 Network size and usage'!AM105/'Historical population and GDP'!$M102=0,NA(),'4.1 Network size and usage'!AM105/'Historical population and GDP'!$M102)</f>
        <v>0.47323860200961976</v>
      </c>
      <c r="AN105" s="54">
        <f>IF('4.1 Network size and usage'!AN105/'Historical population and GDP'!$M102=0,NA(),'4.1 Network size and usage'!AN105/'Historical population and GDP'!$M102)</f>
        <v>0.87453409458626363</v>
      </c>
      <c r="AO105" s="54">
        <f>IF('4.1 Network size and usage'!AO105/'Historical population and GDP'!$M102=0,NA(),'4.1 Network size and usage'!AO105/'Historical population and GDP'!$M102)</f>
        <v>3.7701649532511448E-2</v>
      </c>
      <c r="AP105" s="54">
        <f>IF('4.1 Network size and usage'!AP105/'Historical population and GDP'!$M102=0,NA(),'4.1 Network size and usage'!AP105/'Historical population and GDP'!$M102)</f>
        <v>5.4786335840743211E-3</v>
      </c>
      <c r="AQ105" s="54">
        <f>IF('4.1 Network size and usage'!AQ105/'Historical population and GDP'!$M102=0,NA(),'4.1 Network size and usage'!AQ105/'Historical population and GDP'!$M102)</f>
        <v>4.3180283116585769E-2</v>
      </c>
      <c r="AR105" s="54">
        <f>IF('4.1 Network size and usage'!AR105/'Historical population and GDP'!$M102=0,NA(),'4.1 Network size and usage'!AR105/'Historical population and GDP'!$M102)</f>
        <v>0.69492141776942706</v>
      </c>
      <c r="AS105" s="54" t="e">
        <f>IF('4.1 Network size and usage'!AS105/'Historical population and GDP'!$M102=0,NA(),'4.1 Network size and usage'!AS105/'Historical population and GDP'!$M102)</f>
        <v>#N/A</v>
      </c>
      <c r="AT105" s="54">
        <f>IF('4.1 Network size and usage'!AT105/'Historical population and GDP'!$M102=0,NA(),'4.1 Network size and usage'!AT105/'Historical population and GDP'!$M102)</f>
        <v>2.858981683478784E-2</v>
      </c>
      <c r="AU105" s="54" t="e">
        <f>IF('4.1 Network size and usage'!AU105/'Historical population and GDP'!$M102=0,NA(),'4.1 Network size and usage'!AU105/'Historical population and GDP'!$M102)</f>
        <v>#N/A</v>
      </c>
      <c r="AV105" s="54" t="e">
        <f>IF('4.1 Network size and usage'!AV105/'Historical population and GDP'!$M102=0,NA(),'4.1 Network size and usage'!AV105/'Historical population and GDP'!$M102)</f>
        <v>#N/A</v>
      </c>
      <c r="AX105" s="3"/>
      <c r="AY105" s="3"/>
      <c r="AZ105" s="12"/>
    </row>
    <row r="106" spans="1:52">
      <c r="A106" s="4">
        <f t="shared" si="1"/>
        <v>1968</v>
      </c>
      <c r="B106" s="54">
        <f>IF('4.1 Network size and usage'!B106/'Historical population and GDP'!$M103=0,NA(),'4.1 Network size and usage'!B106/'Historical population and GDP'!$M103)</f>
        <v>0.54734454576859326</v>
      </c>
      <c r="C106" s="54">
        <f>IF('4.1 Network size and usage'!C106/'Historical population and GDP'!$M103=0,NA(),'4.1 Network size and usage'!C106/'Historical population and GDP'!$M103)</f>
        <v>0.70001402631458365</v>
      </c>
      <c r="D106" s="54">
        <f>IF('4.1 Network size and usage'!D106/'Historical population and GDP'!$M103=0,NA(),'4.1 Network size and usage'!D106/'Historical population and GDP'!$M103)</f>
        <v>0.12149429304219479</v>
      </c>
      <c r="E106" s="54">
        <f>IF('4.1 Network size and usage'!E106/'Historical population and GDP'!$M103=0,NA(),'4.1 Network size and usage'!E106/'Historical population and GDP'!$M103)</f>
        <v>3.9038364922730611</v>
      </c>
      <c r="F106" s="54" t="e">
        <f>IF('4.1 Network size and usage'!F106/'Historical population and GDP'!$M103=0,NA(),'4.1 Network size and usage'!F106/'Historical population and GDP'!$M103)</f>
        <v>#N/A</v>
      </c>
      <c r="G106" s="54">
        <f>IF('4.1 Network size and usage'!G106/'Historical population and GDP'!$M103=0,NA(),'4.1 Network size and usage'!G106/'Historical population and GDP'!$M103)</f>
        <v>0.16804643113907891</v>
      </c>
      <c r="H106" s="54">
        <f>IF('4.1 Network size and usage'!H106/'Historical population and GDP'!$M103=0,NA(),'4.1 Network size and usage'!H106/'Historical population and GDP'!$M103)</f>
        <v>1.3059875846184682E-3</v>
      </c>
      <c r="I106" s="54">
        <f>IF('4.1 Network size and usage'!I106/'Historical population and GDP'!$M103=0,NA(),'4.1 Network size and usage'!I106/'Historical population and GDP'!$M103)</f>
        <v>18.930624702866893</v>
      </c>
      <c r="J106" s="54">
        <f>IF('4.1 Network size and usage'!J106/'Historical population and GDP'!$M103=0,NA(),'4.1 Network size and usage'!J106/'Historical population and GDP'!$M103)</f>
        <v>1.6142842979003657E-4</v>
      </c>
      <c r="K106" s="54">
        <f>IF('4.1 Network size and usage'!K106/'Historical population and GDP'!$M103=0,NA(),'4.1 Network size and usage'!K106/'Historical population and GDP'!$M103)</f>
        <v>2.2783223253069487E-2</v>
      </c>
      <c r="L106" s="54">
        <f>IF('4.1 Network size and usage'!L106/'Historical population and GDP'!$M103=0,NA(),'4.1 Network size and usage'!L106/'Historical population and GDP'!$M103)</f>
        <v>7.2976152129756E-2</v>
      </c>
      <c r="M106" s="54" t="e">
        <f>IF('4.1 Network size and usage'!M106/'Historical population and GDP'!$M103=0,NA(),'4.1 Network size and usage'!M106/'Historical population and GDP'!$M103)</f>
        <v>#N/A</v>
      </c>
      <c r="N106" s="54">
        <f>IF('4.1 Network size and usage'!N106/'Historical population and GDP'!$M103=0,NA(),'4.1 Network size and usage'!N106/'Historical population and GDP'!$M103)</f>
        <v>4.3272999354977824E-2</v>
      </c>
      <c r="O106" s="54" t="e">
        <f>IF('4.1 Network size and usage'!O106/'Historical population and GDP'!$M103=0,NA(),'4.1 Network size and usage'!O106/'Historical population and GDP'!$M103)</f>
        <v>#N/A</v>
      </c>
      <c r="P106" s="54">
        <f>IF('4.1 Network size and usage'!P106/'Historical population and GDP'!$M103=0,NA(),'4.1 Network size and usage'!P106/'Historical population and GDP'!$M103)</f>
        <v>1.8078675257323638</v>
      </c>
      <c r="Q106" s="54" t="e">
        <f>IF('4.1 Network size and usage'!Q106/'Historical population and GDP'!$M103=0,NA(),'4.1 Network size and usage'!Q106/'Historical population and GDP'!$M103)</f>
        <v>#N/A</v>
      </c>
      <c r="R106" s="54" t="e">
        <f>IF('4.1 Network size and usage'!R106/'Historical population and GDP'!$M103=0,NA(),'4.1 Network size and usage'!R106/'Historical population and GDP'!$M103)</f>
        <v>#N/A</v>
      </c>
      <c r="S106" s="54" t="e">
        <f>IF('4.1 Network size and usage'!S106/'Historical population and GDP'!$M103=0,NA(),'4.1 Network size and usage'!S106/'Historical population and GDP'!$M103)</f>
        <v>#N/A</v>
      </c>
      <c r="T106" s="54" t="e">
        <f>IF('4.1 Network size and usage'!T106/'Historical population and GDP'!$M103=0,NA(),'4.1 Network size and usage'!T106/'Historical population and GDP'!$M103)</f>
        <v>#N/A</v>
      </c>
      <c r="U106" s="54">
        <f>IF('4.1 Network size and usage'!U106/'Historical population and GDP'!$M103=0,NA(),'4.1 Network size and usage'!U106/'Historical population and GDP'!$M103)</f>
        <v>16.279868084002011</v>
      </c>
      <c r="V106" s="54" t="e">
        <f>IF('4.1 Network size and usage'!V106/'Historical population and GDP'!$M103=0,NA(),'4.1 Network size and usage'!V106/'Historical population and GDP'!$M103)</f>
        <v>#N/A</v>
      </c>
      <c r="W106" s="54">
        <f>IF('4.1 Network size and usage'!W106/'Historical population and GDP'!$M103=0,NA(),'4.1 Network size and usage'!W106/'Historical population and GDP'!$M103)</f>
        <v>0.16926716165101224</v>
      </c>
      <c r="X106" s="54">
        <f>IF('4.1 Network size and usage'!X106/'Historical population and GDP'!$M103=0,NA(),'4.1 Network size and usage'!X106/'Historical population and GDP'!$M103)</f>
        <v>10.398317774763617</v>
      </c>
      <c r="Y106" s="54" t="e">
        <f>IF('4.1 Network size and usage'!Y106/'Historical population and GDP'!$M103=0,NA(),'4.1 Network size and usage'!Y106/'Historical population and GDP'!$M103)</f>
        <v>#N/A</v>
      </c>
      <c r="Z106" s="54" t="e">
        <f>IF('4.1 Network size and usage'!Z106/'Historical population and GDP'!$M103=0,NA(),'4.1 Network size and usage'!Z106/'Historical population and GDP'!$M103)</f>
        <v>#N/A</v>
      </c>
      <c r="AA106" s="54" t="e">
        <f>IF('4.1 Network size and usage'!AA106/'Historical population and GDP'!$M103=0,NA(),'4.1 Network size and usage'!AA106/'Historical population and GDP'!$M103)</f>
        <v>#N/A</v>
      </c>
      <c r="AB106" s="54" t="e">
        <f>IF('4.1 Network size and usage'!AB106/'Historical population and GDP'!$M103=0,NA(),'4.1 Network size and usage'!AB106/'Historical population and GDP'!$M103)</f>
        <v>#N/A</v>
      </c>
      <c r="AC106" s="54" t="e">
        <f>IF('4.1 Network size and usage'!AC106/'Historical population and GDP'!$M103=0,NA(),'4.1 Network size and usage'!AC106/'Historical population and GDP'!$M103)</f>
        <v>#N/A</v>
      </c>
      <c r="AD106" s="54">
        <f>IF('4.1 Network size and usage'!AD106/'Historical population and GDP'!$M103=0,NA(),'4.1 Network size and usage'!AD106/'Historical population and GDP'!$M103)</f>
        <v>0.23577276610415071</v>
      </c>
      <c r="AE106" s="54" t="e">
        <f>IF('4.1 Network size and usage'!AE106/'Historical population and GDP'!$M103=0,NA(),'4.1 Network size and usage'!AE106/'Historical population and GDP'!$M103)</f>
        <v>#N/A</v>
      </c>
      <c r="AF106" s="54" t="e">
        <f>IF('4.1 Network size and usage'!AF106/'Historical population and GDP'!$M103=0,NA(),'4.1 Network size and usage'!AF106/'Historical population and GDP'!$M103)</f>
        <v>#N/A</v>
      </c>
      <c r="AG106" s="54">
        <f>IF('4.1 Network size and usage'!AG106/'Historical population and GDP'!$M103=0,NA(),'4.1 Network size and usage'!AG106/'Historical population and GDP'!$M103)</f>
        <v>0.28485573462139158</v>
      </c>
      <c r="AH106" s="54" t="e">
        <f>IF('4.1 Network size and usage'!AH106/'Historical population and GDP'!$M103=0,NA(),'4.1 Network size and usage'!AH106/'Historical population and GDP'!$M103)</f>
        <v>#N/A</v>
      </c>
      <c r="AI106" s="54" t="e">
        <f>IF('4.1 Network size and usage'!AI106/'Historical population and GDP'!$M103=0,NA(),'4.1 Network size and usage'!AI106/'Historical population and GDP'!$M103)</f>
        <v>#N/A</v>
      </c>
      <c r="AJ106" s="54" t="e">
        <f>IF('4.1 Network size and usage'!AJ106/'Historical population and GDP'!$M103=0,NA(),'4.1 Network size and usage'!AJ106/'Historical population and GDP'!$M103)</f>
        <v>#N/A</v>
      </c>
      <c r="AK106" s="54">
        <f>IF('4.1 Network size and usage'!AK106/'Historical population and GDP'!$M103=0,NA(),'4.1 Network size and usage'!AK106/'Historical population and GDP'!$M103)</f>
        <v>7.4009990404125592</v>
      </c>
      <c r="AL106" s="54">
        <f>IF('4.1 Network size and usage'!AL106/'Historical population and GDP'!$M103=0,NA(),'4.1 Network size and usage'!AL106/'Historical population and GDP'!$M103)</f>
        <v>2.6099341321603196</v>
      </c>
      <c r="AM106" s="54">
        <f>IF('4.1 Network size and usage'!AM106/'Historical population and GDP'!$M103=0,NA(),'4.1 Network size and usage'!AM106/'Historical population and GDP'!$M103)</f>
        <v>0.52939799110062269</v>
      </c>
      <c r="AN106" s="54">
        <f>IF('4.1 Network size and usage'!AN106/'Historical population and GDP'!$M103=0,NA(),'4.1 Network size and usage'!AN106/'Historical population and GDP'!$M103)</f>
        <v>0.9698794579006792</v>
      </c>
      <c r="AO106" s="54">
        <f>IF('4.1 Network size and usage'!AO106/'Historical population and GDP'!$M103=0,NA(),'4.1 Network size and usage'!AO106/'Historical population and GDP'!$M103)</f>
        <v>3.8364702503253738E-2</v>
      </c>
      <c r="AP106" s="54">
        <f>IF('4.1 Network size and usage'!AP106/'Historical population and GDP'!$M103=0,NA(),'4.1 Network size and usage'!AP106/'Historical population and GDP'!$M103)</f>
        <v>5.5554648810625202E-3</v>
      </c>
      <c r="AQ106" s="54">
        <f>IF('4.1 Network size and usage'!AQ106/'Historical population and GDP'!$M103=0,NA(),'4.1 Network size and usage'!AQ106/'Historical population and GDP'!$M103)</f>
        <v>4.3920167384316255E-2</v>
      </c>
      <c r="AR106" s="54">
        <f>IF('4.1 Network size and usage'!AR106/'Historical population and GDP'!$M103=0,NA(),'4.1 Network size and usage'!AR106/'Historical population and GDP'!$M103)</f>
        <v>0.73442664003575198</v>
      </c>
      <c r="AS106" s="54" t="e">
        <f>IF('4.1 Network size and usage'!AS106/'Historical population and GDP'!$M103=0,NA(),'4.1 Network size and usage'!AS106/'Historical population and GDP'!$M103)</f>
        <v>#N/A</v>
      </c>
      <c r="AT106" s="54">
        <f>IF('4.1 Network size and usage'!AT106/'Historical population and GDP'!$M103=0,NA(),'4.1 Network size and usage'!AT106/'Historical population and GDP'!$M103)</f>
        <v>2.942069490677874E-2</v>
      </c>
      <c r="AU106" s="54" t="e">
        <f>IF('4.1 Network size and usage'!AU106/'Historical population and GDP'!$M103=0,NA(),'4.1 Network size and usage'!AU106/'Historical population and GDP'!$M103)</f>
        <v>#N/A</v>
      </c>
      <c r="AV106" s="54" t="e">
        <f>IF('4.1 Network size and usage'!AV106/'Historical population and GDP'!$M103=0,NA(),'4.1 Network size and usage'!AV106/'Historical population and GDP'!$M103)</f>
        <v>#N/A</v>
      </c>
      <c r="AX106" s="3"/>
      <c r="AY106" s="3"/>
      <c r="AZ106" s="12"/>
    </row>
    <row r="107" spans="1:52">
      <c r="A107" s="4">
        <f t="shared" si="1"/>
        <v>1969</v>
      </c>
      <c r="B107" s="54">
        <f>IF('4.1 Network size and usage'!B107/'Historical population and GDP'!$M104=0,NA(),'4.1 Network size and usage'!B107/'Historical population and GDP'!$M104)</f>
        <v>0.55560292133828648</v>
      </c>
      <c r="C107" s="54">
        <f>IF('4.1 Network size and usage'!C107/'Historical population and GDP'!$M104=0,NA(),'4.1 Network size and usage'!C107/'Historical population and GDP'!$M104)</f>
        <v>0.67698995678183793</v>
      </c>
      <c r="D107" s="54">
        <f>IF('4.1 Network size and usage'!D107/'Historical population and GDP'!$M104=0,NA(),'4.1 Network size and usage'!D107/'Historical population and GDP'!$M104)</f>
        <v>0.11345803520502604</v>
      </c>
      <c r="E107" s="54">
        <f>IF('4.1 Network size and usage'!E107/'Historical population and GDP'!$M104=0,NA(),'4.1 Network size and usage'!E107/'Historical population and GDP'!$M104)</f>
        <v>3.849924419702115</v>
      </c>
      <c r="F107" s="54" t="e">
        <f>IF('4.1 Network size and usage'!F107/'Historical population and GDP'!$M104=0,NA(),'4.1 Network size and usage'!F107/'Historical population and GDP'!$M104)</f>
        <v>#N/A</v>
      </c>
      <c r="G107" s="54">
        <f>IF('4.1 Network size and usage'!G107/'Historical population and GDP'!$M104=0,NA(),'4.1 Network size and usage'!G107/'Historical population and GDP'!$M104)</f>
        <v>0.16460696159921268</v>
      </c>
      <c r="H107" s="54">
        <f>IF('4.1 Network size and usage'!H107/'Historical population and GDP'!$M104=0,NA(),'4.1 Network size and usage'!H107/'Historical population and GDP'!$M104)</f>
        <v>1.3451800982700523E-3</v>
      </c>
      <c r="I107" s="54">
        <f>IF('4.1 Network size and usage'!I107/'Historical population and GDP'!$M104=0,NA(),'4.1 Network size and usage'!I107/'Historical population and GDP'!$M104)</f>
        <v>19.078371747304576</v>
      </c>
      <c r="J107" s="54">
        <f>IF('4.1 Network size and usage'!J107/'Historical population and GDP'!$M104=0,NA(),'4.1 Network size and usage'!J107/'Historical population and GDP'!$M104)</f>
        <v>1.666020680698866E-4</v>
      </c>
      <c r="K107" s="54">
        <f>IF('4.1 Network size and usage'!K107/'Historical population and GDP'!$M104=0,NA(),'4.1 Network size and usage'!K107/'Historical population and GDP'!$M104)</f>
        <v>2.3782801204301252E-2</v>
      </c>
      <c r="L107" s="54">
        <f>IF('4.1 Network size and usage'!L107/'Historical population and GDP'!$M104=0,NA(),'4.1 Network size and usage'!L107/'Historical population and GDP'!$M104)</f>
        <v>7.0192276678043772E-2</v>
      </c>
      <c r="M107" s="54" t="e">
        <f>IF('4.1 Network size and usage'!M107/'Historical population and GDP'!$M104=0,NA(),'4.1 Network size and usage'!M107/'Historical population and GDP'!$M104)</f>
        <v>#N/A</v>
      </c>
      <c r="N107" s="54">
        <f>IF('4.1 Network size and usage'!N107/'Historical population and GDP'!$M104=0,NA(),'4.1 Network size and usage'!N107/'Historical population and GDP'!$M104)</f>
        <v>4.4676409279424727E-2</v>
      </c>
      <c r="O107" s="54" t="e">
        <f>IF('4.1 Network size and usage'!O107/'Historical population and GDP'!$M104=0,NA(),'4.1 Network size and usage'!O107/'Historical population and GDP'!$M104)</f>
        <v>#N/A</v>
      </c>
      <c r="P107" s="54">
        <f>IF('4.1 Network size and usage'!P107/'Historical population and GDP'!$M104=0,NA(),'4.1 Network size and usage'!P107/'Historical population and GDP'!$M104)</f>
        <v>1.8079314679112157</v>
      </c>
      <c r="Q107" s="54" t="e">
        <f>IF('4.1 Network size and usage'!Q107/'Historical population and GDP'!$M104=0,NA(),'4.1 Network size and usage'!Q107/'Historical population and GDP'!$M104)</f>
        <v>#N/A</v>
      </c>
      <c r="R107" s="54" t="e">
        <f>IF('4.1 Network size and usage'!R107/'Historical population and GDP'!$M104=0,NA(),'4.1 Network size and usage'!R107/'Historical population and GDP'!$M104)</f>
        <v>#N/A</v>
      </c>
      <c r="S107" s="54" t="e">
        <f>IF('4.1 Network size and usage'!S107/'Historical population and GDP'!$M104=0,NA(),'4.1 Network size and usage'!S107/'Historical population and GDP'!$M104)</f>
        <v>#N/A</v>
      </c>
      <c r="T107" s="54" t="e">
        <f>IF('4.1 Network size and usage'!T107/'Historical population and GDP'!$M104=0,NA(),'4.1 Network size and usage'!T107/'Historical population and GDP'!$M104)</f>
        <v>#N/A</v>
      </c>
      <c r="U107" s="54">
        <f>IF('4.1 Network size and usage'!U107/'Historical population and GDP'!$M104=0,NA(),'4.1 Network size and usage'!U107/'Historical population and GDP'!$M104)</f>
        <v>16.453235776271072</v>
      </c>
      <c r="V107" s="54" t="e">
        <f>IF('4.1 Network size and usage'!V107/'Historical population and GDP'!$M104=0,NA(),'4.1 Network size and usage'!V107/'Historical population and GDP'!$M104)</f>
        <v>#N/A</v>
      </c>
      <c r="W107" s="54">
        <f>IF('4.1 Network size and usage'!W107/'Historical population and GDP'!$M104=0,NA(),'4.1 Network size and usage'!W107/'Historical population and GDP'!$M104)</f>
        <v>0.19301632758011222</v>
      </c>
      <c r="X107" s="54">
        <f>IF('4.1 Network size and usage'!X107/'Historical population and GDP'!$M104=0,NA(),'4.1 Network size and usage'!X107/'Historical population and GDP'!$M104)</f>
        <v>10.181237493159738</v>
      </c>
      <c r="Y107" s="54" t="e">
        <f>IF('4.1 Network size and usage'!Y107/'Historical population and GDP'!$M104=0,NA(),'4.1 Network size and usage'!Y107/'Historical population and GDP'!$M104)</f>
        <v>#N/A</v>
      </c>
      <c r="Z107" s="54" t="e">
        <f>IF('4.1 Network size and usage'!Z107/'Historical population and GDP'!$M104=0,NA(),'4.1 Network size and usage'!Z107/'Historical population and GDP'!$M104)</f>
        <v>#N/A</v>
      </c>
      <c r="AA107" s="54" t="e">
        <f>IF('4.1 Network size and usage'!AA107/'Historical population and GDP'!$M104=0,NA(),'4.1 Network size and usage'!AA107/'Historical population and GDP'!$M104)</f>
        <v>#N/A</v>
      </c>
      <c r="AB107" s="54" t="e">
        <f>IF('4.1 Network size and usage'!AB107/'Historical population and GDP'!$M104=0,NA(),'4.1 Network size and usage'!AB107/'Historical population and GDP'!$M104)</f>
        <v>#N/A</v>
      </c>
      <c r="AC107" s="54" t="e">
        <f>IF('4.1 Network size and usage'!AC107/'Historical population and GDP'!$M104=0,NA(),'4.1 Network size and usage'!AC107/'Historical population and GDP'!$M104)</f>
        <v>#N/A</v>
      </c>
      <c r="AD107" s="54">
        <f>IF('4.1 Network size and usage'!AD107/'Historical population and GDP'!$M104=0,NA(),'4.1 Network size and usage'!AD107/'Historical population and GDP'!$M104)</f>
        <v>0.23156263512414496</v>
      </c>
      <c r="AE107" s="54" t="e">
        <f>IF('4.1 Network size and usage'!AE107/'Historical population and GDP'!$M104=0,NA(),'4.1 Network size and usage'!AE107/'Historical population and GDP'!$M104)</f>
        <v>#N/A</v>
      </c>
      <c r="AF107" s="54" t="e">
        <f>IF('4.1 Network size and usage'!AF107/'Historical population and GDP'!$M104=0,NA(),'4.1 Network size and usage'!AF107/'Historical population and GDP'!$M104)</f>
        <v>#N/A</v>
      </c>
      <c r="AG107" s="54">
        <f>IF('4.1 Network size and usage'!AG107/'Historical population and GDP'!$M104=0,NA(),'4.1 Network size and usage'!AG107/'Historical population and GDP'!$M104)</f>
        <v>0.28132966315014957</v>
      </c>
      <c r="AH107" s="54" t="e">
        <f>IF('4.1 Network size and usage'!AH107/'Historical population and GDP'!$M104=0,NA(),'4.1 Network size and usage'!AH107/'Historical population and GDP'!$M104)</f>
        <v>#N/A</v>
      </c>
      <c r="AI107" s="54" t="e">
        <f>IF('4.1 Network size and usage'!AI107/'Historical population and GDP'!$M104=0,NA(),'4.1 Network size and usage'!AI107/'Historical population and GDP'!$M104)</f>
        <v>#N/A</v>
      </c>
      <c r="AJ107" s="54" t="e">
        <f>IF('4.1 Network size and usage'!AJ107/'Historical population and GDP'!$M104=0,NA(),'4.1 Network size and usage'!AJ107/'Historical population and GDP'!$M104)</f>
        <v>#N/A</v>
      </c>
      <c r="AK107" s="54">
        <f>IF('4.1 Network size and usage'!AK107/'Historical population and GDP'!$M104=0,NA(),'4.1 Network size and usage'!AK107/'Historical population and GDP'!$M104)</f>
        <v>7.314998426693812</v>
      </c>
      <c r="AL107" s="54">
        <f>IF('4.1 Network size and usage'!AL107/'Historical population and GDP'!$M104=0,NA(),'4.1 Network size and usage'!AL107/'Historical population and GDP'!$M104)</f>
        <v>2.6169767415459804</v>
      </c>
      <c r="AM107" s="54">
        <f>IF('4.1 Network size and usage'!AM107/'Historical population and GDP'!$M104=0,NA(),'4.1 Network size and usage'!AM107/'Historical population and GDP'!$M104)</f>
        <v>0.57053376592787586</v>
      </c>
      <c r="AN107" s="54">
        <f>IF('4.1 Network size and usage'!AN107/'Historical population and GDP'!$M104=0,NA(),'4.1 Network size and usage'!AN107/'Historical population and GDP'!$M104)</f>
        <v>1.0527826752717091</v>
      </c>
      <c r="AO107" s="54">
        <f>IF('4.1 Network size and usage'!AO107/'Historical population and GDP'!$M104=0,NA(),'4.1 Network size and usage'!AO107/'Historical population and GDP'!$M104)</f>
        <v>3.7065400272300417E-2</v>
      </c>
      <c r="AP107" s="54">
        <f>IF('4.1 Network size and usage'!AP107/'Historical population and GDP'!$M104=0,NA(),'4.1 Network size and usage'!AP107/'Historical population and GDP'!$M104)</f>
        <v>5.4964442970065162E-3</v>
      </c>
      <c r="AQ107" s="54">
        <f>IF('4.1 Network size and usage'!AQ107/'Historical population and GDP'!$M104=0,NA(),'4.1 Network size and usage'!AQ107/'Historical population and GDP'!$M104)</f>
        <v>4.2561844569306929E-2</v>
      </c>
      <c r="AR107" s="54">
        <f>IF('4.1 Network size and usage'!AR107/'Historical population and GDP'!$M104=0,NA(),'4.1 Network size and usage'!AR107/'Historical population and GDP'!$M104)</f>
        <v>0.72763809216847919</v>
      </c>
      <c r="AS107" s="54" t="e">
        <f>IF('4.1 Network size and usage'!AS107/'Historical population and GDP'!$M104=0,NA(),'4.1 Network size and usage'!AS107/'Historical population and GDP'!$M104)</f>
        <v>#N/A</v>
      </c>
      <c r="AT107" s="54">
        <f>IF('4.1 Network size and usage'!AT107/'Historical population and GDP'!$M104=0,NA(),'4.1 Network size and usage'!AT107/'Historical population and GDP'!$M104)</f>
        <v>2.800908272593735E-2</v>
      </c>
      <c r="AU107" s="54" t="e">
        <f>IF('4.1 Network size and usage'!AU107/'Historical population and GDP'!$M104=0,NA(),'4.1 Network size and usage'!AU107/'Historical population and GDP'!$M104)</f>
        <v>#N/A</v>
      </c>
      <c r="AV107" s="54" t="e">
        <f>IF('4.1 Network size and usage'!AV107/'Historical population and GDP'!$M104=0,NA(),'4.1 Network size and usage'!AV107/'Historical population and GDP'!$M104)</f>
        <v>#N/A</v>
      </c>
      <c r="AX107" s="3"/>
      <c r="AY107" s="3"/>
      <c r="AZ107" s="12"/>
    </row>
    <row r="108" spans="1:52">
      <c r="A108" s="4">
        <f t="shared" si="1"/>
        <v>1970</v>
      </c>
      <c r="B108" s="54">
        <f>IF('4.1 Network size and usage'!B108/'Historical population and GDP'!$M105=0,NA(),'4.1 Network size and usage'!B108/'Historical population and GDP'!$M105)</f>
        <v>0.54593491855316001</v>
      </c>
      <c r="C108" s="54">
        <f>IF('4.1 Network size and usage'!C108/'Historical population and GDP'!$M105=0,NA(),'4.1 Network size and usage'!C108/'Historical population and GDP'!$M105)</f>
        <v>0.63024540163974507</v>
      </c>
      <c r="D108" s="54">
        <f>IF('4.1 Network size and usage'!D108/'Historical population and GDP'!$M105=0,NA(),'4.1 Network size and usage'!D108/'Historical population and GDP'!$M105)</f>
        <v>0.11144689730643284</v>
      </c>
      <c r="E108" s="54">
        <f>IF('4.1 Network size and usage'!E108/'Historical population and GDP'!$M105=0,NA(),'4.1 Network size and usage'!E108/'Historical population and GDP'!$M105)</f>
        <v>3.7081839916037636</v>
      </c>
      <c r="F108" s="54" t="e">
        <f>IF('4.1 Network size and usage'!F108/'Historical population and GDP'!$M105=0,NA(),'4.1 Network size and usage'!F108/'Historical population and GDP'!$M105)</f>
        <v>#N/A</v>
      </c>
      <c r="G108" s="54">
        <f>IF('4.1 Network size and usage'!G108/'Historical population and GDP'!$M105=0,NA(),'4.1 Network size and usage'!G108/'Historical population and GDP'!$M105)</f>
        <v>0.15793218565249045</v>
      </c>
      <c r="H108" s="54">
        <f>IF('4.1 Network size and usage'!H108/'Historical population and GDP'!$M105=0,NA(),'4.1 Network size and usage'!H108/'Historical population and GDP'!$M105)</f>
        <v>1.3618378936857706E-3</v>
      </c>
      <c r="I108" s="54">
        <f>IF('4.1 Network size and usage'!I108/'Historical population and GDP'!$M105=0,NA(),'4.1 Network size and usage'!I108/'Historical population and GDP'!$M105)</f>
        <v>18.781379004553912</v>
      </c>
      <c r="J108" s="54">
        <f>IF('4.1 Network size and usage'!J108/'Historical population and GDP'!$M105=0,NA(),'4.1 Network size and usage'!J108/'Historical population and GDP'!$M105)</f>
        <v>1.6400974147625378E-4</v>
      </c>
      <c r="K108" s="54">
        <f>IF('4.1 Network size and usage'!K108/'Historical population and GDP'!$M105=0,NA(),'4.1 Network size and usage'!K108/'Historical population and GDP'!$M105)</f>
        <v>2.3533364723229075E-2</v>
      </c>
      <c r="L108" s="54">
        <f>IF('4.1 Network size and usage'!L108/'Historical population and GDP'!$M105=0,NA(),'4.1 Network size and usage'!L108/'Historical population and GDP'!$M105)</f>
        <v>6.6815785173146167E-2</v>
      </c>
      <c r="M108" s="54" t="e">
        <f>IF('4.1 Network size and usage'!M108/'Historical population and GDP'!$M105=0,NA(),'4.1 Network size and usage'!M108/'Historical population and GDP'!$M105)</f>
        <v>#N/A</v>
      </c>
      <c r="N108" s="54">
        <f>IF('4.1 Network size and usage'!N108/'Historical population and GDP'!$M105=0,NA(),'4.1 Network size and usage'!N108/'Historical population and GDP'!$M105)</f>
        <v>4.9917245862363617E-2</v>
      </c>
      <c r="O108" s="54" t="e">
        <f>IF('4.1 Network size and usage'!O108/'Historical population and GDP'!$M105=0,NA(),'4.1 Network size and usage'!O108/'Historical population and GDP'!$M105)</f>
        <v>#N/A</v>
      </c>
      <c r="P108" s="54">
        <f>IF('4.1 Network size and usage'!P108/'Historical population and GDP'!$M105=0,NA(),'4.1 Network size and usage'!P108/'Historical population and GDP'!$M105)</f>
        <v>1.760610688437362</v>
      </c>
      <c r="Q108" s="54" t="e">
        <f>IF('4.1 Network size and usage'!Q108/'Historical population and GDP'!$M105=0,NA(),'4.1 Network size and usage'!Q108/'Historical population and GDP'!$M105)</f>
        <v>#N/A</v>
      </c>
      <c r="R108" s="54" t="e">
        <f>IF('4.1 Network size and usage'!R108/'Historical population and GDP'!$M105=0,NA(),'4.1 Network size and usage'!R108/'Historical population and GDP'!$M105)</f>
        <v>#N/A</v>
      </c>
      <c r="S108" s="54" t="e">
        <f>IF('4.1 Network size and usage'!S108/'Historical population and GDP'!$M105=0,NA(),'4.1 Network size and usage'!S108/'Historical population and GDP'!$M105)</f>
        <v>#N/A</v>
      </c>
      <c r="T108" s="54" t="e">
        <f>IF('4.1 Network size and usage'!T108/'Historical population and GDP'!$M105=0,NA(),'4.1 Network size and usage'!T108/'Historical population and GDP'!$M105)</f>
        <v>#N/A</v>
      </c>
      <c r="U108" s="54">
        <f>IF('4.1 Network size and usage'!U108/'Historical population and GDP'!$M105=0,NA(),'4.1 Network size and usage'!U108/'Historical population and GDP'!$M105)</f>
        <v>16.300535124126284</v>
      </c>
      <c r="V108" s="54" t="e">
        <f>IF('4.1 Network size and usage'!V108/'Historical population and GDP'!$M105=0,NA(),'4.1 Network size and usage'!V108/'Historical population and GDP'!$M105)</f>
        <v>#N/A</v>
      </c>
      <c r="W108" s="54">
        <f>IF('4.1 Network size and usage'!W108/'Historical population and GDP'!$M105=0,NA(),'4.1 Network size and usage'!W108/'Historical population and GDP'!$M105)</f>
        <v>0.18871963889040341</v>
      </c>
      <c r="X108" s="54">
        <f>IF('4.1 Network size and usage'!X108/'Historical population and GDP'!$M105=0,NA(),'4.1 Network size and usage'!X108/'Historical population and GDP'!$M105)</f>
        <v>11.399354758804085</v>
      </c>
      <c r="Y108" s="54" t="e">
        <f>IF('4.1 Network size and usage'!Y108/'Historical population and GDP'!$M105=0,NA(),'4.1 Network size and usage'!Y108/'Historical population and GDP'!$M105)</f>
        <v>#N/A</v>
      </c>
      <c r="Z108" s="54" t="e">
        <f>IF('4.1 Network size and usage'!Z108/'Historical population and GDP'!$M105=0,NA(),'4.1 Network size and usage'!Z108/'Historical population and GDP'!$M105)</f>
        <v>#N/A</v>
      </c>
      <c r="AA108" s="54" t="e">
        <f>IF('4.1 Network size and usage'!AA108/'Historical population and GDP'!$M105=0,NA(),'4.1 Network size and usage'!AA108/'Historical population and GDP'!$M105)</f>
        <v>#N/A</v>
      </c>
      <c r="AB108" s="54" t="e">
        <f>IF('4.1 Network size and usage'!AB108/'Historical population and GDP'!$M105=0,NA(),'4.1 Network size and usage'!AB108/'Historical population and GDP'!$M105)</f>
        <v>#N/A</v>
      </c>
      <c r="AC108" s="54" t="e">
        <f>IF('4.1 Network size and usage'!AC108/'Historical population and GDP'!$M105=0,NA(),'4.1 Network size and usage'!AC108/'Historical population and GDP'!$M105)</f>
        <v>#N/A</v>
      </c>
      <c r="AD108" s="54">
        <f>IF('4.1 Network size and usage'!AD108/'Historical population and GDP'!$M105=0,NA(),'4.1 Network size and usage'!AD108/'Historical population and GDP'!$M105)</f>
        <v>0.22707894206212229</v>
      </c>
      <c r="AE108" s="54" t="e">
        <f>IF('4.1 Network size and usage'!AE108/'Historical population and GDP'!$M105=0,NA(),'4.1 Network size and usage'!AE108/'Historical population and GDP'!$M105)</f>
        <v>#N/A</v>
      </c>
      <c r="AF108" s="54" t="e">
        <f>IF('4.1 Network size and usage'!AF108/'Historical population and GDP'!$M105=0,NA(),'4.1 Network size and usage'!AF108/'Historical population and GDP'!$M105)</f>
        <v>#N/A</v>
      </c>
      <c r="AG108" s="54">
        <f>IF('4.1 Network size and usage'!AG108/'Historical population and GDP'!$M105=0,NA(),'4.1 Network size and usage'!AG108/'Historical population and GDP'!$M105)</f>
        <v>0.27626830998090945</v>
      </c>
      <c r="AH108" s="54" t="e">
        <f>IF('4.1 Network size and usage'!AH108/'Historical population and GDP'!$M105=0,NA(),'4.1 Network size and usage'!AH108/'Historical population and GDP'!$M105)</f>
        <v>#N/A</v>
      </c>
      <c r="AI108" s="54" t="e">
        <f>IF('4.1 Network size and usage'!AI108/'Historical population and GDP'!$M105=0,NA(),'4.1 Network size and usage'!AI108/'Historical population and GDP'!$M105)</f>
        <v>#N/A</v>
      </c>
      <c r="AJ108" s="54" t="e">
        <f>IF('4.1 Network size and usage'!AJ108/'Historical population and GDP'!$M105=0,NA(),'4.1 Network size and usage'!AJ108/'Historical population and GDP'!$M105)</f>
        <v>#N/A</v>
      </c>
      <c r="AK108" s="54">
        <f>IF('4.1 Network size and usage'!AK108/'Historical population and GDP'!$M105=0,NA(),'4.1 Network size and usage'!AK108/'Historical population and GDP'!$M105)</f>
        <v>6.9990682766648185</v>
      </c>
      <c r="AL108" s="54">
        <f>IF('4.1 Network size and usage'!AL108/'Historical population and GDP'!$M105=0,NA(),'4.1 Network size and usage'!AL108/'Historical population and GDP'!$M105)</f>
        <v>2.5243674572772354</v>
      </c>
      <c r="AM108" s="54">
        <f>IF('4.1 Network size and usage'!AM108/'Historical population and GDP'!$M105=0,NA(),'4.1 Network size and usage'!AM108/'Historical population and GDP'!$M105)</f>
        <v>0.59524692536608959</v>
      </c>
      <c r="AN108" s="54">
        <f>IF('4.1 Network size and usage'!AN108/'Historical population and GDP'!$M105=0,NA(),'4.1 Network size and usage'!AN108/'Historical population and GDP'!$M105)</f>
        <v>1.0821796487374071</v>
      </c>
      <c r="AO108" s="54">
        <f>IF('4.1 Network size and usage'!AO108/'Historical population and GDP'!$M105=0,NA(),'4.1 Network size and usage'!AO108/'Historical population and GDP'!$M105)</f>
        <v>3.5173990010816412E-2</v>
      </c>
      <c r="AP108" s="54">
        <f>IF('4.1 Network size and usage'!AP108/'Historical population and GDP'!$M105=0,NA(),'4.1 Network size and usage'!AP108/'Historical population and GDP'!$M105)</f>
        <v>5.2320462983333847E-3</v>
      </c>
      <c r="AQ108" s="54">
        <f>IF('4.1 Network size and usage'!AQ108/'Historical population and GDP'!$M105=0,NA(),'4.1 Network size and usage'!AQ108/'Historical population and GDP'!$M105)</f>
        <v>4.0406036309149795E-2</v>
      </c>
      <c r="AR108" s="54">
        <f>IF('4.1 Network size and usage'!AR108/'Historical population and GDP'!$M105=0,NA(),'4.1 Network size and usage'!AR108/'Historical population and GDP'!$M105)</f>
        <v>0.70212434780743349</v>
      </c>
      <c r="AS108" s="54" t="e">
        <f>IF('4.1 Network size and usage'!AS108/'Historical population and GDP'!$M105=0,NA(),'4.1 Network size and usage'!AS108/'Historical population and GDP'!$M105)</f>
        <v>#N/A</v>
      </c>
      <c r="AT108" s="54">
        <f>IF('4.1 Network size and usage'!AT108/'Historical population and GDP'!$M105=0,NA(),'4.1 Network size and usage'!AT108/'Historical population and GDP'!$M105)</f>
        <v>3.205644947035869E-2</v>
      </c>
      <c r="AU108" s="54" t="e">
        <f>IF('4.1 Network size and usage'!AU108/'Historical population and GDP'!$M105=0,NA(),'4.1 Network size and usage'!AU108/'Historical population and GDP'!$M105)</f>
        <v>#N/A</v>
      </c>
      <c r="AV108" s="54" t="e">
        <f>IF('4.1 Network size and usage'!AV108/'Historical population and GDP'!$M105=0,NA(),'4.1 Network size and usage'!AV108/'Historical population and GDP'!$M105)</f>
        <v>#N/A</v>
      </c>
      <c r="AX108" s="3"/>
      <c r="AY108" s="3"/>
      <c r="AZ108" s="12"/>
    </row>
    <row r="109" spans="1:52">
      <c r="A109" s="4">
        <f t="shared" si="1"/>
        <v>1971</v>
      </c>
      <c r="B109" s="54">
        <f>IF('4.1 Network size and usage'!B109/'Historical population and GDP'!$M106=0,NA(),'4.1 Network size and usage'!B109/'Historical population and GDP'!$M106)</f>
        <v>0.54480718295136688</v>
      </c>
      <c r="C109" s="54">
        <f>IF('4.1 Network size and usage'!C109/'Historical population and GDP'!$M106=0,NA(),'4.1 Network size and usage'!C109/'Historical population and GDP'!$M106)</f>
        <v>0.59556666140465264</v>
      </c>
      <c r="D109" s="54">
        <f>IF('4.1 Network size and usage'!D109/'Historical population and GDP'!$M106=0,NA(),'4.1 Network size and usage'!D109/'Historical population and GDP'!$M106)</f>
        <v>0.1072617408343573</v>
      </c>
      <c r="E109" s="54">
        <f>IF('4.1 Network size and usage'!E109/'Historical population and GDP'!$M106=0,NA(),'4.1 Network size and usage'!E109/'Historical population and GDP'!$M106)</f>
        <v>3.5953285670701129</v>
      </c>
      <c r="F109" s="54" t="e">
        <f>IF('4.1 Network size and usage'!F109/'Historical population and GDP'!$M106=0,NA(),'4.1 Network size and usage'!F109/'Historical population and GDP'!$M106)</f>
        <v>#N/A</v>
      </c>
      <c r="G109" s="54">
        <f>IF('4.1 Network size and usage'!G109/'Historical population and GDP'!$M106=0,NA(),'4.1 Network size and usage'!G109/'Historical population and GDP'!$M106)</f>
        <v>0.1523625787141106</v>
      </c>
      <c r="H109" s="54">
        <f>IF('4.1 Network size and usage'!H109/'Historical population and GDP'!$M106=0,NA(),'4.1 Network size and usage'!H109/'Historical population and GDP'!$M106)</f>
        <v>1.3795302929823794E-3</v>
      </c>
      <c r="I109" s="54">
        <f>IF('4.1 Network size and usage'!I109/'Historical population and GDP'!$M106=0,NA(),'4.1 Network size and usage'!I109/'Historical population and GDP'!$M106)</f>
        <v>19.140490346535259</v>
      </c>
      <c r="J109" s="54">
        <f>IF('4.1 Network size and usage'!J109/'Historical population and GDP'!$M106=0,NA(),'4.1 Network size and usage'!J109/'Historical population and GDP'!$M106)</f>
        <v>1.64695816855235E-4</v>
      </c>
      <c r="K109" s="54">
        <f>IF('4.1 Network size and usage'!K109/'Historical population and GDP'!$M106=0,NA(),'4.1 Network size and usage'!K109/'Historical population and GDP'!$M106)</f>
        <v>2.3555423139271347E-2</v>
      </c>
      <c r="L109" s="54">
        <f>IF('4.1 Network size and usage'!L109/'Historical population and GDP'!$M106=0,NA(),'4.1 Network size and usage'!L109/'Historical population and GDP'!$M106)</f>
        <v>6.3359945752713129E-2</v>
      </c>
      <c r="M109" s="54" t="e">
        <f>IF('4.1 Network size and usage'!M109/'Historical population and GDP'!$M106=0,NA(),'4.1 Network size and usage'!M109/'Historical population and GDP'!$M106)</f>
        <v>#N/A</v>
      </c>
      <c r="N109" s="54">
        <f>IF('4.1 Network size and usage'!N109/'Historical population and GDP'!$M106=0,NA(),'4.1 Network size and usage'!N109/'Historical population and GDP'!$M106)</f>
        <v>5.1089688076219962E-2</v>
      </c>
      <c r="O109" s="54" t="e">
        <f>IF('4.1 Network size and usage'!O109/'Historical population and GDP'!$M106=0,NA(),'4.1 Network size and usage'!O109/'Historical population and GDP'!$M106)</f>
        <v>#N/A</v>
      </c>
      <c r="P109" s="54">
        <f>IF('4.1 Network size and usage'!P109/'Historical population and GDP'!$M106=0,NA(),'4.1 Network size and usage'!P109/'Historical population and GDP'!$M106)</f>
        <v>1.7284041713162364</v>
      </c>
      <c r="Q109" s="54" t="e">
        <f>IF('4.1 Network size and usage'!Q109/'Historical population and GDP'!$M106=0,NA(),'4.1 Network size and usage'!Q109/'Historical population and GDP'!$M106)</f>
        <v>#N/A</v>
      </c>
      <c r="R109" s="54">
        <f>IF('4.1 Network size and usage'!R109/'Historical population and GDP'!$M106=0,NA(),'4.1 Network size and usage'!R109/'Historical population and GDP'!$M106)</f>
        <v>10.177691708887066</v>
      </c>
      <c r="S109" s="54">
        <f>IF('4.1 Network size and usage'!S109/'Historical population and GDP'!$M106=0,NA(),'4.1 Network size and usage'!S109/'Historical population and GDP'!$M106)</f>
        <v>9.7121751258535696</v>
      </c>
      <c r="T109" s="54" t="e">
        <f>IF('4.1 Network size and usage'!T109/'Historical population and GDP'!$M106=0,NA(),'4.1 Network size and usage'!T109/'Historical population and GDP'!$M106)</f>
        <v>#N/A</v>
      </c>
      <c r="U109" s="54">
        <f>IF('4.1 Network size and usage'!U109/'Historical population and GDP'!$M106=0,NA(),'4.1 Network size and usage'!U109/'Historical population and GDP'!$M106)</f>
        <v>16.501305236912998</v>
      </c>
      <c r="V109" s="54" t="e">
        <f>IF('4.1 Network size and usage'!V109/'Historical population and GDP'!$M106=0,NA(),'4.1 Network size and usage'!V109/'Historical population and GDP'!$M106)</f>
        <v>#N/A</v>
      </c>
      <c r="W109" s="54">
        <f>IF('4.1 Network size and usage'!W109/'Historical population and GDP'!$M106=0,NA(),'4.1 Network size and usage'!W109/'Historical population and GDP'!$M106)</f>
        <v>0.20163473577848057</v>
      </c>
      <c r="X109" s="54">
        <f>IF('4.1 Network size and usage'!X109/'Historical population and GDP'!$M106=0,NA(),'4.1 Network size and usage'!X109/'Historical population and GDP'!$M106)</f>
        <v>10.992792220258146</v>
      </c>
      <c r="Y109" s="54" t="e">
        <f>IF('4.1 Network size and usage'!Y109/'Historical population and GDP'!$M106=0,NA(),'4.1 Network size and usage'!Y109/'Historical population and GDP'!$M106)</f>
        <v>#N/A</v>
      </c>
      <c r="Z109" s="54" t="e">
        <f>IF('4.1 Network size and usage'!Z109/'Historical population and GDP'!$M106=0,NA(),'4.1 Network size and usage'!Z109/'Historical population and GDP'!$M106)</f>
        <v>#N/A</v>
      </c>
      <c r="AA109" s="54" t="e">
        <f>IF('4.1 Network size and usage'!AA109/'Historical population and GDP'!$M106=0,NA(),'4.1 Network size and usage'!AA109/'Historical population and GDP'!$M106)</f>
        <v>#N/A</v>
      </c>
      <c r="AB109" s="54" t="e">
        <f>IF('4.1 Network size and usage'!AB109/'Historical population and GDP'!$M106=0,NA(),'4.1 Network size and usage'!AB109/'Historical population and GDP'!$M106)</f>
        <v>#N/A</v>
      </c>
      <c r="AC109" s="54" t="e">
        <f>IF('4.1 Network size and usage'!AC109/'Historical population and GDP'!$M106=0,NA(),'4.1 Network size and usage'!AC109/'Historical population and GDP'!$M106)</f>
        <v>#N/A</v>
      </c>
      <c r="AD109" s="54">
        <f>IF('4.1 Network size and usage'!AD109/'Historical population and GDP'!$M106=0,NA(),'4.1 Network size and usage'!AD109/'Historical population and GDP'!$M106)</f>
        <v>0.22001269756407266</v>
      </c>
      <c r="AE109" s="54" t="e">
        <f>IF('4.1 Network size and usage'!AE109/'Historical population and GDP'!$M106=0,NA(),'4.1 Network size and usage'!AE109/'Historical population and GDP'!$M106)</f>
        <v>#N/A</v>
      </c>
      <c r="AF109" s="54" t="e">
        <f>IF('4.1 Network size and usage'!AF109/'Historical population and GDP'!$M106=0,NA(),'4.1 Network size and usage'!AF109/'Historical population and GDP'!$M106)</f>
        <v>#N/A</v>
      </c>
      <c r="AG109" s="54">
        <f>IF('4.1 Network size and usage'!AG109/'Historical population and GDP'!$M106=0,NA(),'4.1 Network size and usage'!AG109/'Historical population and GDP'!$M106)</f>
        <v>0.26889859875761069</v>
      </c>
      <c r="AH109" s="54" t="e">
        <f>IF('4.1 Network size and usage'!AH109/'Historical population and GDP'!$M106=0,NA(),'4.1 Network size and usage'!AH109/'Historical population and GDP'!$M106)</f>
        <v>#N/A</v>
      </c>
      <c r="AI109" s="54" t="e">
        <f>IF('4.1 Network size and usage'!AI109/'Historical population and GDP'!$M106=0,NA(),'4.1 Network size and usage'!AI109/'Historical population and GDP'!$M106)</f>
        <v>#N/A</v>
      </c>
      <c r="AJ109" s="54" t="e">
        <f>IF('4.1 Network size and usage'!AJ109/'Historical population and GDP'!$M106=0,NA(),'4.1 Network size and usage'!AJ109/'Historical population and GDP'!$M106)</f>
        <v>#N/A</v>
      </c>
      <c r="AK109" s="54">
        <f>IF('4.1 Network size and usage'!AK109/'Historical population and GDP'!$M106=0,NA(),'4.1 Network size and usage'!AK109/'Historical population and GDP'!$M106)</f>
        <v>6.7722135625078081</v>
      </c>
      <c r="AL109" s="54">
        <f>IF('4.1 Network size and usage'!AL109/'Historical population and GDP'!$M106=0,NA(),'4.1 Network size and usage'!AL109/'Historical population and GDP'!$M106)</f>
        <v>2.4848938856413736</v>
      </c>
      <c r="AM109" s="54">
        <f>IF('4.1 Network size and usage'!AM109/'Historical population and GDP'!$M106=0,NA(),'4.1 Network size and usage'!AM109/'Historical population and GDP'!$M106)</f>
        <v>0.61805373049070889</v>
      </c>
      <c r="AN109" s="54">
        <f>IF('4.1 Network size and usage'!AN109/'Historical population and GDP'!$M106=0,NA(),'4.1 Network size and usage'!AN109/'Historical population and GDP'!$M106)</f>
        <v>1.1333686418955331</v>
      </c>
      <c r="AO109" s="54">
        <f>IF('4.1 Network size and usage'!AO109/'Historical population and GDP'!$M106=0,NA(),'4.1 Network size and usage'!AO109/'Historical population and GDP'!$M106)</f>
        <v>3.3971780000536168E-2</v>
      </c>
      <c r="AP109" s="54">
        <f>IF('4.1 Network size and usage'!AP109/'Historical population and GDP'!$M106=0,NA(),'4.1 Network size and usage'!AP109/'Historical population and GDP'!$M106)</f>
        <v>5.1630831474458591E-3</v>
      </c>
      <c r="AQ109" s="54">
        <f>IF('4.1 Network size and usage'!AQ109/'Historical population and GDP'!$M106=0,NA(),'4.1 Network size and usage'!AQ109/'Historical population and GDP'!$M106)</f>
        <v>3.9134863147982028E-2</v>
      </c>
      <c r="AR109" s="54">
        <f>IF('4.1 Network size and usage'!AR109/'Historical population and GDP'!$M106=0,NA(),'4.1 Network size and usage'!AR109/'Historical population and GDP'!$M106)</f>
        <v>0.68492546057256465</v>
      </c>
      <c r="AS109" s="54" t="e">
        <f>IF('4.1 Network size and usage'!AS109/'Historical population and GDP'!$M106=0,NA(),'4.1 Network size and usage'!AS109/'Historical population and GDP'!$M106)</f>
        <v>#N/A</v>
      </c>
      <c r="AT109" s="54">
        <f>IF('4.1 Network size and usage'!AT109/'Historical population and GDP'!$M106=0,NA(),'4.1 Network size and usage'!AT109/'Historical population and GDP'!$M106)</f>
        <v>3.445541057384123E-2</v>
      </c>
      <c r="AU109" s="54" t="e">
        <f>IF('4.1 Network size and usage'!AU109/'Historical population and GDP'!$M106=0,NA(),'4.1 Network size and usage'!AU109/'Historical population and GDP'!$M106)</f>
        <v>#N/A</v>
      </c>
      <c r="AV109" s="54" t="e">
        <f>IF('4.1 Network size and usage'!AV109/'Historical population and GDP'!$M106=0,NA(),'4.1 Network size and usage'!AV109/'Historical population and GDP'!$M106)</f>
        <v>#N/A</v>
      </c>
      <c r="AX109" s="3"/>
      <c r="AY109" s="3"/>
      <c r="AZ109" s="12"/>
    </row>
    <row r="110" spans="1:52">
      <c r="A110" s="4">
        <f t="shared" si="1"/>
        <v>1972</v>
      </c>
      <c r="B110" s="54">
        <f>IF('4.1 Network size and usage'!B110/'Historical population and GDP'!$M107=0,NA(),'4.1 Network size and usage'!B110/'Historical population and GDP'!$M107)</f>
        <v>0.54591932129516652</v>
      </c>
      <c r="C110" s="54">
        <f>IF('4.1 Network size and usage'!C110/'Historical population and GDP'!$M107=0,NA(),'4.1 Network size and usage'!C110/'Historical population and GDP'!$M107)</f>
        <v>0.57104806170724254</v>
      </c>
      <c r="D110" s="54">
        <f>IF('4.1 Network size and usage'!D110/'Historical population and GDP'!$M107=0,NA(),'4.1 Network size and usage'!D110/'Historical population and GDP'!$M107)</f>
        <v>9.9304679457028561E-2</v>
      </c>
      <c r="E110" s="54">
        <f>IF('4.1 Network size and usage'!E110/'Historical population and GDP'!$M107=0,NA(),'4.1 Network size and usage'!E110/'Historical population and GDP'!$M107)</f>
        <v>3.5368712336659929</v>
      </c>
      <c r="F110" s="54" t="e">
        <f>IF('4.1 Network size and usage'!F110/'Historical population and GDP'!$M107=0,NA(),'4.1 Network size and usage'!F110/'Historical population and GDP'!$M107)</f>
        <v>#N/A</v>
      </c>
      <c r="G110" s="54">
        <f>IF('4.1 Network size and usage'!G110/'Historical population and GDP'!$M107=0,NA(),'4.1 Network size and usage'!G110/'Historical population and GDP'!$M107)</f>
        <v>0.14851598414973904</v>
      </c>
      <c r="H110" s="54">
        <f>IF('4.1 Network size and usage'!H110/'Historical population and GDP'!$M107=0,NA(),'4.1 Network size and usage'!H110/'Historical population and GDP'!$M107)</f>
        <v>1.3577725125512746E-3</v>
      </c>
      <c r="I110" s="54">
        <f>IF('4.1 Network size and usage'!I110/'Historical population and GDP'!$M107=0,NA(),'4.1 Network size and usage'!I110/'Historical population and GDP'!$M107)</f>
        <v>19.759143462167536</v>
      </c>
      <c r="J110" s="54">
        <f>IF('4.1 Network size and usage'!J110/'Historical population and GDP'!$M107=0,NA(),'4.1 Network size and usage'!J110/'Historical population and GDP'!$M107)</f>
        <v>1.7080147776224586E-4</v>
      </c>
      <c r="K110" s="54">
        <f>IF('4.1 Network size and usage'!K110/'Historical population and GDP'!$M107=0,NA(),'4.1 Network size and usage'!K110/'Historical population and GDP'!$M107)</f>
        <v>2.4497265679944799E-2</v>
      </c>
      <c r="L110" s="54">
        <f>IF('4.1 Network size and usage'!L110/'Historical population and GDP'!$M107=0,NA(),'4.1 Network size and usage'!L110/'Historical population and GDP'!$M107)</f>
        <v>6.1273100090506981E-2</v>
      </c>
      <c r="M110" s="54" t="e">
        <f>IF('4.1 Network size and usage'!M110/'Historical population and GDP'!$M107=0,NA(),'4.1 Network size and usage'!M110/'Historical population and GDP'!$M107)</f>
        <v>#N/A</v>
      </c>
      <c r="N110" s="54">
        <f>IF('4.1 Network size and usage'!N110/'Historical population and GDP'!$M107=0,NA(),'4.1 Network size and usage'!N110/'Historical population and GDP'!$M107)</f>
        <v>5.3644410396282677E-2</v>
      </c>
      <c r="O110" s="54" t="e">
        <f>IF('4.1 Network size and usage'!O110/'Historical population and GDP'!$M107=0,NA(),'4.1 Network size and usage'!O110/'Historical population and GDP'!$M107)</f>
        <v>#N/A</v>
      </c>
      <c r="P110" s="54">
        <f>IF('4.1 Network size and usage'!P110/'Historical population and GDP'!$M107=0,NA(),'4.1 Network size and usage'!P110/'Historical population and GDP'!$M107)</f>
        <v>1.7322074048457974</v>
      </c>
      <c r="Q110" s="54" t="e">
        <f>IF('4.1 Network size and usage'!Q110/'Historical population and GDP'!$M107=0,NA(),'4.1 Network size and usage'!Q110/'Historical population and GDP'!$M107)</f>
        <v>#N/A</v>
      </c>
      <c r="R110" s="54" t="e">
        <f>IF('4.1 Network size and usage'!R110/'Historical population and GDP'!$M107=0,NA(),'4.1 Network size and usage'!R110/'Historical population and GDP'!$M107)</f>
        <v>#N/A</v>
      </c>
      <c r="S110" s="54" t="e">
        <f>IF('4.1 Network size and usage'!S110/'Historical population and GDP'!$M107=0,NA(),'4.1 Network size and usage'!S110/'Historical population and GDP'!$M107)</f>
        <v>#N/A</v>
      </c>
      <c r="T110" s="54" t="e">
        <f>IF('4.1 Network size and usage'!T110/'Historical population and GDP'!$M107=0,NA(),'4.1 Network size and usage'!T110/'Historical population and GDP'!$M107)</f>
        <v>#N/A</v>
      </c>
      <c r="U110" s="54">
        <f>IF('4.1 Network size and usage'!U110/'Historical population and GDP'!$M107=0,NA(),'4.1 Network size and usage'!U110/'Historical population and GDP'!$M107)</f>
        <v>16.629805461984443</v>
      </c>
      <c r="V110" s="54" t="e">
        <f>IF('4.1 Network size and usage'!V110/'Historical population and GDP'!$M107=0,NA(),'4.1 Network size and usage'!V110/'Historical population and GDP'!$M107)</f>
        <v>#N/A</v>
      </c>
      <c r="W110" s="54">
        <f>IF('4.1 Network size and usage'!W110/'Historical population and GDP'!$M107=0,NA(),'4.1 Network size and usage'!W110/'Historical population and GDP'!$M107)</f>
        <v>0.17057204294137118</v>
      </c>
      <c r="X110" s="54">
        <f>IF('4.1 Network size and usage'!X110/'Historical population and GDP'!$M107=0,NA(),'4.1 Network size and usage'!X110/'Historical population and GDP'!$M107)</f>
        <v>10.719704686421549</v>
      </c>
      <c r="Y110" s="54" t="e">
        <f>IF('4.1 Network size and usage'!Y110/'Historical population and GDP'!$M107=0,NA(),'4.1 Network size and usage'!Y110/'Historical population and GDP'!$M107)</f>
        <v>#N/A</v>
      </c>
      <c r="Z110" s="54" t="e">
        <f>IF('4.1 Network size and usage'!Z110/'Historical population and GDP'!$M107=0,NA(),'4.1 Network size and usage'!Z110/'Historical population and GDP'!$M107)</f>
        <v>#N/A</v>
      </c>
      <c r="AA110" s="54" t="e">
        <f>IF('4.1 Network size and usage'!AA110/'Historical population and GDP'!$M107=0,NA(),'4.1 Network size and usage'!AA110/'Historical population and GDP'!$M107)</f>
        <v>#N/A</v>
      </c>
      <c r="AB110" s="54" t="e">
        <f>IF('4.1 Network size and usage'!AB110/'Historical population and GDP'!$M107=0,NA(),'4.1 Network size and usage'!AB110/'Historical population and GDP'!$M107)</f>
        <v>#N/A</v>
      </c>
      <c r="AC110" s="54" t="e">
        <f>IF('4.1 Network size and usage'!AC110/'Historical population and GDP'!$M107=0,NA(),'4.1 Network size and usage'!AC110/'Historical population and GDP'!$M107)</f>
        <v>#N/A</v>
      </c>
      <c r="AD110" s="54">
        <f>IF('4.1 Network size and usage'!AD110/'Historical population and GDP'!$M107=0,NA(),'4.1 Network size and usage'!AD110/'Historical population and GDP'!$M107)</f>
        <v>0.21699435503167711</v>
      </c>
      <c r="AE110" s="54" t="e">
        <f>IF('4.1 Network size and usage'!AE110/'Historical population and GDP'!$M107=0,NA(),'4.1 Network size and usage'!AE110/'Historical population and GDP'!$M107)</f>
        <v>#N/A</v>
      </c>
      <c r="AF110" s="54" t="e">
        <f>IF('4.1 Network size and usage'!AF110/'Historical population and GDP'!$M107=0,NA(),'4.1 Network size and usage'!AF110/'Historical population and GDP'!$M107)</f>
        <v>#N/A</v>
      </c>
      <c r="AG110" s="54">
        <f>IF('4.1 Network size and usage'!AG110/'Historical population and GDP'!$M107=0,NA(),'4.1 Network size and usage'!AG110/'Historical population and GDP'!$M107)</f>
        <v>0.26696016046660276</v>
      </c>
      <c r="AH110" s="54" t="e">
        <f>IF('4.1 Network size and usage'!AH110/'Historical population and GDP'!$M107=0,NA(),'4.1 Network size and usage'!AH110/'Historical population and GDP'!$M107)</f>
        <v>#N/A</v>
      </c>
      <c r="AI110" s="54" t="e">
        <f>IF('4.1 Network size and usage'!AI110/'Historical population and GDP'!$M107=0,NA(),'4.1 Network size and usage'!AI110/'Historical population and GDP'!$M107)</f>
        <v>#N/A</v>
      </c>
      <c r="AJ110" s="54" t="e">
        <f>IF('4.1 Network size and usage'!AJ110/'Historical population and GDP'!$M107=0,NA(),'4.1 Network size and usage'!AJ110/'Historical population and GDP'!$M107)</f>
        <v>#N/A</v>
      </c>
      <c r="AK110" s="54">
        <f>IF('4.1 Network size and usage'!AK110/'Historical population and GDP'!$M107=0,NA(),'4.1 Network size and usage'!AK110/'Historical population and GDP'!$M107)</f>
        <v>6.6223939233472082</v>
      </c>
      <c r="AL110" s="54">
        <f>IF('4.1 Network size and usage'!AL110/'Historical population and GDP'!$M107=0,NA(),'4.1 Network size and usage'!AL110/'Historical population and GDP'!$M107)</f>
        <v>2.5066391499503324</v>
      </c>
      <c r="AM110" s="54">
        <f>IF('4.1 Network size and usage'!AM110/'Historical population and GDP'!$M107=0,NA(),'4.1 Network size and usage'!AM110/'Historical population and GDP'!$M107)</f>
        <v>0.63334207664555753</v>
      </c>
      <c r="AN110" s="54">
        <f>IF('4.1 Network size and usage'!AN110/'Historical population and GDP'!$M107=0,NA(),'4.1 Network size and usage'!AN110/'Historical population and GDP'!$M107)</f>
        <v>1.2120786659229463</v>
      </c>
      <c r="AO110" s="54">
        <f>IF('4.1 Network size and usage'!AO110/'Historical population and GDP'!$M107=0,NA(),'4.1 Network size and usage'!AO110/'Historical population and GDP'!$M107)</f>
        <v>3.2898404037638544E-2</v>
      </c>
      <c r="AP110" s="54">
        <f>IF('4.1 Network size and usage'!AP110/'Historical population and GDP'!$M107=0,NA(),'4.1 Network size and usage'!AP110/'Historical population and GDP'!$M107)</f>
        <v>4.9965805434925648E-3</v>
      </c>
      <c r="AQ110" s="54">
        <f>IF('4.1 Network size and usage'!AQ110/'Historical population and GDP'!$M107=0,NA(),'4.1 Network size and usage'!AQ110/'Historical population and GDP'!$M107)</f>
        <v>3.7894984581131108E-2</v>
      </c>
      <c r="AR110" s="54">
        <f>IF('4.1 Network size and usage'!AR110/'Historical population and GDP'!$M107=0,NA(),'4.1 Network size and usage'!AR110/'Historical population and GDP'!$M107)</f>
        <v>0.66663561843025798</v>
      </c>
      <c r="AS110" s="54" t="e">
        <f>IF('4.1 Network size and usage'!AS110/'Historical population and GDP'!$M107=0,NA(),'4.1 Network size and usage'!AS110/'Historical population and GDP'!$M107)</f>
        <v>#N/A</v>
      </c>
      <c r="AT110" s="54">
        <f>IF('4.1 Network size and usage'!AT110/'Historical population and GDP'!$M107=0,NA(),'4.1 Network size and usage'!AT110/'Historical population and GDP'!$M107)</f>
        <v>3.2261085090764495E-2</v>
      </c>
      <c r="AU110" s="54" t="e">
        <f>IF('4.1 Network size and usage'!AU110/'Historical population and GDP'!$M107=0,NA(),'4.1 Network size and usage'!AU110/'Historical population and GDP'!$M107)</f>
        <v>#N/A</v>
      </c>
      <c r="AV110" s="54" t="e">
        <f>IF('4.1 Network size and usage'!AV110/'Historical population and GDP'!$M107=0,NA(),'4.1 Network size and usage'!AV110/'Historical population and GDP'!$M107)</f>
        <v>#N/A</v>
      </c>
      <c r="AX110" s="3"/>
      <c r="AY110" s="3"/>
      <c r="AZ110" s="12"/>
    </row>
    <row r="111" spans="1:52">
      <c r="A111" s="4">
        <f t="shared" si="1"/>
        <v>1973</v>
      </c>
      <c r="B111" s="54">
        <f>IF('4.1 Network size and usage'!B111/'Historical population and GDP'!$M108=0,NA(),'4.1 Network size and usage'!B111/'Historical population and GDP'!$M108)</f>
        <v>0.53424318092816836</v>
      </c>
      <c r="C111" s="54">
        <f>IF('4.1 Network size and usage'!C111/'Historical population and GDP'!$M108=0,NA(),'4.1 Network size and usage'!C111/'Historical population and GDP'!$M108)</f>
        <v>0.53696492609281665</v>
      </c>
      <c r="D111" s="54">
        <f>IF('4.1 Network size and usage'!D111/'Historical population and GDP'!$M108=0,NA(),'4.1 Network size and usage'!D111/'Historical population and GDP'!$M108)</f>
        <v>9.3161797496680743E-2</v>
      </c>
      <c r="E111" s="54">
        <f>IF('4.1 Network size and usage'!E111/'Historical population and GDP'!$M108=0,NA(),'4.1 Network size and usage'!E111/'Historical population and GDP'!$M108)</f>
        <v>3.386680934020565</v>
      </c>
      <c r="F111" s="54" t="e">
        <f>IF('4.1 Network size and usage'!F111/'Historical population and GDP'!$M108=0,NA(),'4.1 Network size and usage'!F111/'Historical population and GDP'!$M108)</f>
        <v>#N/A</v>
      </c>
      <c r="G111" s="54">
        <f>IF('4.1 Network size and usage'!G111/'Historical population and GDP'!$M108=0,NA(),'4.1 Network size and usage'!G111/'Historical population and GDP'!$M108)</f>
        <v>0.14207212222676119</v>
      </c>
      <c r="H111" s="54">
        <f>IF('4.1 Network size and usage'!H111/'Historical population and GDP'!$M108=0,NA(),'4.1 Network size and usage'!H111/'Historical population and GDP'!$M108)</f>
        <v>1.3959720346544886E-3</v>
      </c>
      <c r="I111" s="54">
        <f>IF('4.1 Network size and usage'!I111/'Historical population and GDP'!$M108=0,NA(),'4.1 Network size and usage'!I111/'Historical population and GDP'!$M108)</f>
        <v>20.174575981464486</v>
      </c>
      <c r="J111" s="54">
        <f>IF('4.1 Network size and usage'!J111/'Historical population and GDP'!$M108=0,NA(),'4.1 Network size and usage'!J111/'Historical population and GDP'!$M108)</f>
        <v>1.7697446137847123E-4</v>
      </c>
      <c r="K111" s="54">
        <f>IF('4.1 Network size and usage'!K111/'Historical population and GDP'!$M108=0,NA(),'4.1 Network size and usage'!K111/'Historical population and GDP'!$M108)</f>
        <v>2.5702794359787763E-2</v>
      </c>
      <c r="L111" s="54">
        <f>IF('4.1 Network size and usage'!L111/'Historical population and GDP'!$M108=0,NA(),'4.1 Network size and usage'!L111/'Historical population and GDP'!$M108)</f>
        <v>5.8573077351057906E-2</v>
      </c>
      <c r="M111" s="54" t="e">
        <f>IF('4.1 Network size and usage'!M111/'Historical population and GDP'!$M108=0,NA(),'4.1 Network size and usage'!M111/'Historical population and GDP'!$M108)</f>
        <v>#N/A</v>
      </c>
      <c r="N111" s="54">
        <f>IF('4.1 Network size and usage'!N111/'Historical population and GDP'!$M108=0,NA(),'4.1 Network size and usage'!N111/'Historical population and GDP'!$M108)</f>
        <v>5.137385536788007E-2</v>
      </c>
      <c r="O111" s="54" t="e">
        <f>IF('4.1 Network size and usage'!O111/'Historical population and GDP'!$M108=0,NA(),'4.1 Network size and usage'!O111/'Historical population and GDP'!$M108)</f>
        <v>#N/A</v>
      </c>
      <c r="P111" s="54" t="e">
        <f>IF('4.1 Network size and usage'!P111/'Historical population and GDP'!$M108=0,NA(),'4.1 Network size and usage'!P111/'Historical population and GDP'!$M108)</f>
        <v>#N/A</v>
      </c>
      <c r="Q111" s="54">
        <f>IF('4.1 Network size and usage'!Q111/'Historical population and GDP'!$M108=0,NA(),'4.1 Network size and usage'!Q111/'Historical population and GDP'!$M108)</f>
        <v>1.5696414210743648</v>
      </c>
      <c r="R111" s="54" t="e">
        <f>IF('4.1 Network size and usage'!R111/'Historical population and GDP'!$M108=0,NA(),'4.1 Network size and usage'!R111/'Historical population and GDP'!$M108)</f>
        <v>#N/A</v>
      </c>
      <c r="S111" s="54" t="e">
        <f>IF('4.1 Network size and usage'!S111/'Historical population and GDP'!$M108=0,NA(),'4.1 Network size and usage'!S111/'Historical population and GDP'!$M108)</f>
        <v>#N/A</v>
      </c>
      <c r="T111" s="54" t="e">
        <f>IF('4.1 Network size and usage'!T111/'Historical population and GDP'!$M108=0,NA(),'4.1 Network size and usage'!T111/'Historical population and GDP'!$M108)</f>
        <v>#N/A</v>
      </c>
      <c r="U111" s="54">
        <f>IF('4.1 Network size and usage'!U111/'Historical population and GDP'!$M108=0,NA(),'4.1 Network size and usage'!U111/'Historical population and GDP'!$M108)</f>
        <v>16.576209181364732</v>
      </c>
      <c r="V111" s="54" t="e">
        <f>IF('4.1 Network size and usage'!V111/'Historical population and GDP'!$M108=0,NA(),'4.1 Network size and usage'!V111/'Historical population and GDP'!$M108)</f>
        <v>#N/A</v>
      </c>
      <c r="W111" s="54">
        <f>IF('4.1 Network size and usage'!W111/'Historical population and GDP'!$M108=0,NA(),'4.1 Network size and usage'!W111/'Historical population and GDP'!$M108)</f>
        <v>0.18697046716253796</v>
      </c>
      <c r="X111" s="54">
        <f>IF('4.1 Network size and usage'!X111/'Historical population and GDP'!$M108=0,NA(),'4.1 Network size and usage'!X111/'Historical population and GDP'!$M108)</f>
        <v>10.264518759951331</v>
      </c>
      <c r="Y111" s="54" t="e">
        <f>IF('4.1 Network size and usage'!Y111/'Historical population and GDP'!$M108=0,NA(),'4.1 Network size and usage'!Y111/'Historical population and GDP'!$M108)</f>
        <v>#N/A</v>
      </c>
      <c r="Z111" s="54" t="e">
        <f>IF('4.1 Network size and usage'!Z111/'Historical population and GDP'!$M108=0,NA(),'4.1 Network size and usage'!Z111/'Historical population and GDP'!$M108)</f>
        <v>#N/A</v>
      </c>
      <c r="AA111" s="54" t="e">
        <f>IF('4.1 Network size and usage'!AA111/'Historical population and GDP'!$M108=0,NA(),'4.1 Network size and usage'!AA111/'Historical population and GDP'!$M108)</f>
        <v>#N/A</v>
      </c>
      <c r="AB111" s="54" t="e">
        <f>IF('4.1 Network size and usage'!AB111/'Historical population and GDP'!$M108=0,NA(),'4.1 Network size and usage'!AB111/'Historical population and GDP'!$M108)</f>
        <v>#N/A</v>
      </c>
      <c r="AC111" s="54" t="e">
        <f>IF('4.1 Network size and usage'!AC111/'Historical population and GDP'!$M108=0,NA(),'4.1 Network size and usage'!AC111/'Historical population and GDP'!$M108)</f>
        <v>#N/A</v>
      </c>
      <c r="AD111" s="54">
        <f>IF('4.1 Network size and usage'!AD111/'Historical population and GDP'!$M108=0,NA(),'4.1 Network size and usage'!AD111/'Historical population and GDP'!$M108)</f>
        <v>0.21044094228190349</v>
      </c>
      <c r="AE111" s="54" t="e">
        <f>IF('4.1 Network size and usage'!AE111/'Historical population and GDP'!$M108=0,NA(),'4.1 Network size and usage'!AE111/'Historical population and GDP'!$M108)</f>
        <v>#N/A</v>
      </c>
      <c r="AF111" s="54" t="e">
        <f>IF('4.1 Network size and usage'!AF111/'Historical population and GDP'!$M108=0,NA(),'4.1 Network size and usage'!AF111/'Historical population and GDP'!$M108)</f>
        <v>#N/A</v>
      </c>
      <c r="AG111" s="54">
        <f>IF('4.1 Network size and usage'!AG111/'Historical population and GDP'!$M108=0,NA(),'4.1 Network size and usage'!AG111/'Historical population and GDP'!$M108)</f>
        <v>0.25916384226968675</v>
      </c>
      <c r="AH111" s="54" t="e">
        <f>IF('4.1 Network size and usage'!AH111/'Historical population and GDP'!$M108=0,NA(),'4.1 Network size and usage'!AH111/'Historical population and GDP'!$M108)</f>
        <v>#N/A</v>
      </c>
      <c r="AI111" s="54" t="e">
        <f>IF('4.1 Network size and usage'!AI111/'Historical population and GDP'!$M108=0,NA(),'4.1 Network size and usage'!AI111/'Historical population and GDP'!$M108)</f>
        <v>#N/A</v>
      </c>
      <c r="AJ111" s="54" t="e">
        <f>IF('4.1 Network size and usage'!AJ111/'Historical population and GDP'!$M108=0,NA(),'4.1 Network size and usage'!AJ111/'Historical population and GDP'!$M108)</f>
        <v>#N/A</v>
      </c>
      <c r="AK111" s="54">
        <f>IF('4.1 Network size and usage'!AK111/'Historical population and GDP'!$M108=0,NA(),'4.1 Network size and usage'!AK111/'Historical population and GDP'!$M108)</f>
        <v>6.3586801921932032</v>
      </c>
      <c r="AL111" s="54">
        <f>IF('4.1 Network size and usage'!AL111/'Historical population and GDP'!$M108=0,NA(),'4.1 Network size and usage'!AL111/'Historical population and GDP'!$M108)</f>
        <v>2.4676220432439955</v>
      </c>
      <c r="AM111" s="54">
        <f>IF('4.1 Network size and usage'!AM111/'Historical population and GDP'!$M108=0,NA(),'4.1 Network size and usage'!AM111/'Historical population and GDP'!$M108)</f>
        <v>0.61250250826325514</v>
      </c>
      <c r="AN111" s="54">
        <f>IF('4.1 Network size and usage'!AN111/'Historical population and GDP'!$M108=0,NA(),'4.1 Network size and usage'!AN111/'Historical population and GDP'!$M108)</f>
        <v>1.1712658059437924</v>
      </c>
      <c r="AO111" s="54">
        <f>IF('4.1 Network size and usage'!AO111/'Historical population and GDP'!$M108=0,NA(),'4.1 Network size and usage'!AO111/'Historical population and GDP'!$M108)</f>
        <v>3.1232941149483297E-2</v>
      </c>
      <c r="AP111" s="54">
        <f>IF('4.1 Network size and usage'!AP111/'Historical population and GDP'!$M108=0,NA(),'4.1 Network size and usage'!AP111/'Historical population and GDP'!$M108)</f>
        <v>4.7966181601199441E-3</v>
      </c>
      <c r="AQ111" s="54">
        <f>IF('4.1 Network size and usage'!AQ111/'Historical population and GDP'!$M108=0,NA(),'4.1 Network size and usage'!AQ111/'Historical population and GDP'!$M108)</f>
        <v>3.6029559309603242E-2</v>
      </c>
      <c r="AR111" s="54">
        <f>IF('4.1 Network size and usage'!AR111/'Historical population and GDP'!$M108=0,NA(),'4.1 Network size and usage'!AR111/'Historical population and GDP'!$M108)</f>
        <v>0.64076960154274065</v>
      </c>
      <c r="AS111" s="54" t="e">
        <f>IF('4.1 Network size and usage'!AS111/'Historical population and GDP'!$M108=0,NA(),'4.1 Network size and usage'!AS111/'Historical population and GDP'!$M108)</f>
        <v>#N/A</v>
      </c>
      <c r="AT111" s="54">
        <f>IF('4.1 Network size and usage'!AT111/'Historical population and GDP'!$M108=0,NA(),'4.1 Network size and usage'!AT111/'Historical population and GDP'!$M108)</f>
        <v>3.1330582231623147E-2</v>
      </c>
      <c r="AU111" s="54" t="e">
        <f>IF('4.1 Network size and usage'!AU111/'Historical population and GDP'!$M108=0,NA(),'4.1 Network size and usage'!AU111/'Historical population and GDP'!$M108)</f>
        <v>#N/A</v>
      </c>
      <c r="AV111" s="54" t="e">
        <f>IF('4.1 Network size and usage'!AV111/'Historical population and GDP'!$M108=0,NA(),'4.1 Network size and usage'!AV111/'Historical population and GDP'!$M108)</f>
        <v>#N/A</v>
      </c>
      <c r="AX111" s="3"/>
      <c r="AY111" s="3"/>
      <c r="AZ111" s="12"/>
    </row>
    <row r="112" spans="1:52">
      <c r="A112" s="4">
        <f t="shared" si="1"/>
        <v>1974</v>
      </c>
      <c r="B112" s="54">
        <f>IF('4.1 Network size and usage'!B112/'Historical population and GDP'!$M109=0,NA(),'4.1 Network size and usage'!B112/'Historical population and GDP'!$M109)</f>
        <v>0.49909714274081246</v>
      </c>
      <c r="C112" s="54">
        <f>IF('4.1 Network size and usage'!C112/'Historical population and GDP'!$M109=0,NA(),'4.1 Network size and usage'!C112/'Historical population and GDP'!$M109)</f>
        <v>0.49688794209985881</v>
      </c>
      <c r="D112" s="54">
        <f>IF('4.1 Network size and usage'!D112/'Historical population and GDP'!$M109=0,NA(),'4.1 Network size and usage'!D112/'Historical population and GDP'!$M109)</f>
        <v>7.5955506572994866E-2</v>
      </c>
      <c r="E112" s="54">
        <f>IF('4.1 Network size and usage'!E112/'Historical population and GDP'!$M109=0,NA(),'4.1 Network size and usage'!E112/'Historical population and GDP'!$M109)</f>
        <v>3.1598401744939455</v>
      </c>
      <c r="F112" s="54" t="e">
        <f>IF('4.1 Network size and usage'!F112/'Historical population and GDP'!$M109=0,NA(),'4.1 Network size and usage'!F112/'Historical population and GDP'!$M109)</f>
        <v>#N/A</v>
      </c>
      <c r="G112" s="54">
        <f>IF('4.1 Network size and usage'!G112/'Historical population and GDP'!$M109=0,NA(),'4.1 Network size and usage'!G112/'Historical population and GDP'!$M109)</f>
        <v>0.13210406107854808</v>
      </c>
      <c r="H112" s="54">
        <f>IF('4.1 Network size and usage'!H112/'Historical population and GDP'!$M109=0,NA(),'4.1 Network size and usage'!H112/'Historical population and GDP'!$M109)</f>
        <v>1.29819006736453E-3</v>
      </c>
      <c r="I112" s="54">
        <f>IF('4.1 Network size and usage'!I112/'Historical population and GDP'!$M109=0,NA(),'4.1 Network size and usage'!I112/'Historical population and GDP'!$M109)</f>
        <v>20.106094460169764</v>
      </c>
      <c r="J112" s="54">
        <f>IF('4.1 Network size and usage'!J112/'Historical population and GDP'!$M109=0,NA(),'4.1 Network size and usage'!J112/'Historical population and GDP'!$M109)</f>
        <v>1.7992458828385591E-4</v>
      </c>
      <c r="K112" s="54">
        <f>IF('4.1 Network size and usage'!K112/'Historical population and GDP'!$M109=0,NA(),'4.1 Network size and usage'!K112/'Historical population and GDP'!$M109)</f>
        <v>2.5936342811426205E-2</v>
      </c>
      <c r="L112" s="54">
        <f>IF('4.1 Network size and usage'!L112/'Historical population and GDP'!$M109=0,NA(),'4.1 Network size and usage'!L112/'Historical population and GDP'!$M109)</f>
        <v>5.4626471518839037E-2</v>
      </c>
      <c r="M112" s="54" t="e">
        <f>IF('4.1 Network size and usage'!M112/'Historical population and GDP'!$M109=0,NA(),'4.1 Network size and usage'!M112/'Historical population and GDP'!$M109)</f>
        <v>#N/A</v>
      </c>
      <c r="N112" s="54">
        <f>IF('4.1 Network size and usage'!N112/'Historical population and GDP'!$M109=0,NA(),'4.1 Network size and usage'!N112/'Historical population and GDP'!$M109)</f>
        <v>5.1741984290212407E-2</v>
      </c>
      <c r="O112" s="54" t="e">
        <f>IF('4.1 Network size and usage'!O112/'Historical population and GDP'!$M109=0,NA(),'4.1 Network size and usage'!O112/'Historical population and GDP'!$M109)</f>
        <v>#N/A</v>
      </c>
      <c r="P112" s="54" t="e">
        <f>IF('4.1 Network size and usage'!P112/'Historical population and GDP'!$M109=0,NA(),'4.1 Network size and usage'!P112/'Historical population and GDP'!$M109)</f>
        <v>#N/A</v>
      </c>
      <c r="Q112" s="54">
        <f>IF('4.1 Network size and usage'!Q112/'Historical population and GDP'!$M109=0,NA(),'4.1 Network size and usage'!Q112/'Historical population and GDP'!$M109)</f>
        <v>1.4881927101187158</v>
      </c>
      <c r="R112" s="54" t="e">
        <f>IF('4.1 Network size and usage'!R112/'Historical population and GDP'!$M109=0,NA(),'4.1 Network size and usage'!R112/'Historical population and GDP'!$M109)</f>
        <v>#N/A</v>
      </c>
      <c r="S112" s="54" t="e">
        <f>IF('4.1 Network size and usage'!S112/'Historical population and GDP'!$M109=0,NA(),'4.1 Network size and usage'!S112/'Historical population and GDP'!$M109)</f>
        <v>#N/A</v>
      </c>
      <c r="T112" s="54" t="e">
        <f>IF('4.1 Network size and usage'!T112/'Historical population and GDP'!$M109=0,NA(),'4.1 Network size and usage'!T112/'Historical population and GDP'!$M109)</f>
        <v>#N/A</v>
      </c>
      <c r="U112" s="54">
        <f>IF('4.1 Network size and usage'!U112/'Historical population and GDP'!$M109=0,NA(),'4.1 Network size and usage'!U112/'Historical population and GDP'!$M109)</f>
        <v>16.444105257513481</v>
      </c>
      <c r="V112" s="54" t="e">
        <f>IF('4.1 Network size and usage'!V112/'Historical population and GDP'!$M109=0,NA(),'4.1 Network size and usage'!V112/'Historical population and GDP'!$M109)</f>
        <v>#N/A</v>
      </c>
      <c r="W112" s="54">
        <f>IF('4.1 Network size and usage'!W112/'Historical population and GDP'!$M109=0,NA(),'4.1 Network size and usage'!W112/'Historical population and GDP'!$M109)</f>
        <v>0.23804706287884328</v>
      </c>
      <c r="X112" s="54">
        <f>IF('4.1 Network size and usage'!X112/'Historical population and GDP'!$M109=0,NA(),'4.1 Network size and usage'!X112/'Historical population and GDP'!$M109)</f>
        <v>9.5769986548558741</v>
      </c>
      <c r="Y112" s="54" t="e">
        <f>IF('4.1 Network size and usage'!Y112/'Historical population and GDP'!$M109=0,NA(),'4.1 Network size and usage'!Y112/'Historical population and GDP'!$M109)</f>
        <v>#N/A</v>
      </c>
      <c r="Z112" s="54" t="e">
        <f>IF('4.1 Network size and usage'!Z112/'Historical population and GDP'!$M109=0,NA(),'4.1 Network size and usage'!Z112/'Historical population and GDP'!$M109)</f>
        <v>#N/A</v>
      </c>
      <c r="AA112" s="54" t="e">
        <f>IF('4.1 Network size and usage'!AA112/'Historical population and GDP'!$M109=0,NA(),'4.1 Network size and usage'!AA112/'Historical population and GDP'!$M109)</f>
        <v>#N/A</v>
      </c>
      <c r="AB112" s="54" t="e">
        <f>IF('4.1 Network size and usage'!AB112/'Historical population and GDP'!$M109=0,NA(),'4.1 Network size and usage'!AB112/'Historical population and GDP'!$M109)</f>
        <v>#N/A</v>
      </c>
      <c r="AC112" s="54" t="e">
        <f>IF('4.1 Network size and usage'!AC112/'Historical population and GDP'!$M109=0,NA(),'4.1 Network size and usage'!AC112/'Historical population and GDP'!$M109)</f>
        <v>#N/A</v>
      </c>
      <c r="AD112" s="54">
        <f>IF('4.1 Network size and usage'!AD112/'Historical population and GDP'!$M109=0,NA(),'4.1 Network size and usage'!AD112/'Historical population and GDP'!$M109)</f>
        <v>0.20314397027820921</v>
      </c>
      <c r="AE112" s="54" t="e">
        <f>IF('4.1 Network size and usage'!AE112/'Historical population and GDP'!$M109=0,NA(),'4.1 Network size and usage'!AE112/'Historical population and GDP'!$M109)</f>
        <v>#N/A</v>
      </c>
      <c r="AF112" s="54" t="e">
        <f>IF('4.1 Network size and usage'!AF112/'Historical population and GDP'!$M109=0,NA(),'4.1 Network size and usage'!AF112/'Historical population and GDP'!$M109)</f>
        <v>#N/A</v>
      </c>
      <c r="AG112" s="54">
        <f>IF('4.1 Network size and usage'!AG112/'Historical population and GDP'!$M109=0,NA(),'4.1 Network size and usage'!AG112/'Historical population and GDP'!$M109)</f>
        <v>0.25170083385051056</v>
      </c>
      <c r="AH112" s="54" t="e">
        <f>IF('4.1 Network size and usage'!AH112/'Historical population and GDP'!$M109=0,NA(),'4.1 Network size and usage'!AH112/'Historical population and GDP'!$M109)</f>
        <v>#N/A</v>
      </c>
      <c r="AI112" s="54" t="e">
        <f>IF('4.1 Network size and usage'!AI112/'Historical population and GDP'!$M109=0,NA(),'4.1 Network size and usage'!AI112/'Historical population and GDP'!$M109)</f>
        <v>#N/A</v>
      </c>
      <c r="AJ112" s="54" t="e">
        <f>IF('4.1 Network size and usage'!AJ112/'Historical population and GDP'!$M109=0,NA(),'4.1 Network size and usage'!AJ112/'Historical population and GDP'!$M109)</f>
        <v>#N/A</v>
      </c>
      <c r="AK112" s="54">
        <f>IF('4.1 Network size and usage'!AK112/'Historical population and GDP'!$M109=0,NA(),'4.1 Network size and usage'!AK112/'Historical population and GDP'!$M109)</f>
        <v>5.9633955012893463</v>
      </c>
      <c r="AL112" s="54">
        <f>IF('4.1 Network size and usage'!AL112/'Historical population and GDP'!$M109=0,NA(),'4.1 Network size and usage'!AL112/'Historical population and GDP'!$M109)</f>
        <v>2.375414520105013</v>
      </c>
      <c r="AM112" s="54">
        <f>IF('4.1 Network size and usage'!AM112/'Historical population and GDP'!$M109=0,NA(),'4.1 Network size and usage'!AM112/'Historical population and GDP'!$M109)</f>
        <v>0.58220408231648213</v>
      </c>
      <c r="AN112" s="54">
        <f>IF('4.1 Network size and usage'!AN112/'Historical population and GDP'!$M109=0,NA(),'4.1 Network size and usage'!AN112/'Historical population and GDP'!$M109)</f>
        <v>1.0743092189049979</v>
      </c>
      <c r="AO112" s="54">
        <f>IF('4.1 Network size and usage'!AO112/'Historical population and GDP'!$M109=0,NA(),'4.1 Network size and usage'!AO112/'Historical population and GDP'!$M109)</f>
        <v>2.895874860796491E-2</v>
      </c>
      <c r="AP112" s="54">
        <f>IF('4.1 Network size and usage'!AP112/'Historical population and GDP'!$M109=0,NA(),'4.1 Network size and usage'!AP112/'Historical population and GDP'!$M109)</f>
        <v>4.4753394427566691E-3</v>
      </c>
      <c r="AQ112" s="54">
        <f>IF('4.1 Network size and usage'!AQ112/'Historical population and GDP'!$M109=0,NA(),'4.1 Network size and usage'!AQ112/'Historical population and GDP'!$M109)</f>
        <v>3.343408805072158E-2</v>
      </c>
      <c r="AR112" s="54">
        <f>IF('4.1 Network size and usage'!AR112/'Historical population and GDP'!$M109=0,NA(),'4.1 Network size and usage'!AR112/'Historical population and GDP'!$M109)</f>
        <v>0.59443439926691632</v>
      </c>
      <c r="AS112" s="54" t="e">
        <f>IF('4.1 Network size and usage'!AS112/'Historical population and GDP'!$M109=0,NA(),'4.1 Network size and usage'!AS112/'Historical population and GDP'!$M109)</f>
        <v>#N/A</v>
      </c>
      <c r="AT112" s="54">
        <f>IF('4.1 Network size and usage'!AT112/'Historical population and GDP'!$M109=0,NA(),'4.1 Network size and usage'!AT112/'Historical population and GDP'!$M109)</f>
        <v>2.7785822494468888E-2</v>
      </c>
      <c r="AU112" s="54" t="e">
        <f>IF('4.1 Network size and usage'!AU112/'Historical population and GDP'!$M109=0,NA(),'4.1 Network size and usage'!AU112/'Historical population and GDP'!$M109)</f>
        <v>#N/A</v>
      </c>
      <c r="AV112" s="54" t="e">
        <f>IF('4.1 Network size and usage'!AV112/'Historical population and GDP'!$M109=0,NA(),'4.1 Network size and usage'!AV112/'Historical population and GDP'!$M109)</f>
        <v>#N/A</v>
      </c>
      <c r="AX112" s="3"/>
      <c r="AY112" s="3"/>
      <c r="AZ112" s="12"/>
    </row>
    <row r="113" spans="1:52">
      <c r="A113" s="4">
        <f t="shared" si="1"/>
        <v>1975</v>
      </c>
      <c r="B113" s="54">
        <f>IF('4.1 Network size and usage'!B113/'Historical population and GDP'!$M110=0,NA(),'4.1 Network size and usage'!B113/'Historical population and GDP'!$M110)</f>
        <v>0.49304840619679385</v>
      </c>
      <c r="C113" s="54">
        <f>IF('4.1 Network size and usage'!C113/'Historical population and GDP'!$M110=0,NA(),'4.1 Network size and usage'!C113/'Historical population and GDP'!$M110)</f>
        <v>0.47107700091154664</v>
      </c>
      <c r="D113" s="54">
        <f>IF('4.1 Network size and usage'!D113/'Historical population and GDP'!$M110=0,NA(),'4.1 Network size and usage'!D113/'Historical population and GDP'!$M110)</f>
        <v>7.6160969890117114E-2</v>
      </c>
      <c r="E113" s="54">
        <f>IF('4.1 Network size and usage'!E113/'Historical population and GDP'!$M110=0,NA(),'4.1 Network size and usage'!E113/'Historical population and GDP'!$M110)</f>
        <v>3.1658145748438371</v>
      </c>
      <c r="F113" s="54" t="e">
        <f>IF('4.1 Network size and usage'!F113/'Historical population and GDP'!$M110=0,NA(),'4.1 Network size and usage'!F113/'Historical population and GDP'!$M110)</f>
        <v>#N/A</v>
      </c>
      <c r="G113" s="54">
        <f>IF('4.1 Network size and usage'!G113/'Historical population and GDP'!$M110=0,NA(),'4.1 Network size and usage'!G113/'Historical population and GDP'!$M110)</f>
        <v>0.12721958187337229</v>
      </c>
      <c r="H113" s="54">
        <f>IF('4.1 Network size and usage'!H113/'Historical population and GDP'!$M110=0,NA(),'4.1 Network size and usage'!H113/'Historical population and GDP'!$M110)</f>
        <v>1.2698968675080619E-3</v>
      </c>
      <c r="I113" s="54">
        <f>IF('4.1 Network size and usage'!I113/'Historical population and GDP'!$M110=0,NA(),'4.1 Network size and usage'!I113/'Historical population and GDP'!$M110)</f>
        <v>20.333424431737253</v>
      </c>
      <c r="J113" s="54">
        <f>IF('4.1 Network size and usage'!J113/'Historical population and GDP'!$M110=0,NA(),'4.1 Network size and usage'!J113/'Historical population and GDP'!$M110)</f>
        <v>1.7953714333734664E-4</v>
      </c>
      <c r="K113" s="54">
        <f>IF('4.1 Network size and usage'!K113/'Historical population and GDP'!$M110=0,NA(),'4.1 Network size and usage'!K113/'Historical population and GDP'!$M110)</f>
        <v>2.5567313609216887E-2</v>
      </c>
      <c r="L113" s="54">
        <f>IF('4.1 Network size and usage'!L113/'Historical population and GDP'!$M110=0,NA(),'4.1 Network size and usage'!L113/'Historical population and GDP'!$M110)</f>
        <v>5.2514614426173903E-2</v>
      </c>
      <c r="M113" s="54" t="e">
        <f>IF('4.1 Network size and usage'!M113/'Historical population and GDP'!$M110=0,NA(),'4.1 Network size and usage'!M113/'Historical population and GDP'!$M110)</f>
        <v>#N/A</v>
      </c>
      <c r="N113" s="54">
        <f>IF('4.1 Network size and usage'!N113/'Historical population and GDP'!$M110=0,NA(),'4.1 Network size and usage'!N113/'Historical population and GDP'!$M110)</f>
        <v>5.237777209131312E-2</v>
      </c>
      <c r="O113" s="54" t="e">
        <f>IF('4.1 Network size and usage'!O113/'Historical population and GDP'!$M110=0,NA(),'4.1 Network size and usage'!O113/'Historical population and GDP'!$M110)</f>
        <v>#N/A</v>
      </c>
      <c r="P113" s="54" t="e">
        <f>IF('4.1 Network size and usage'!P113/'Historical population and GDP'!$M110=0,NA(),'4.1 Network size and usage'!P113/'Historical population and GDP'!$M110)</f>
        <v>#N/A</v>
      </c>
      <c r="Q113" s="54">
        <f>IF('4.1 Network size and usage'!Q113/'Historical population and GDP'!$M110=0,NA(),'4.1 Network size and usage'!Q113/'Historical population and GDP'!$M110)</f>
        <v>1.468274463509041</v>
      </c>
      <c r="R113" s="54" t="e">
        <f>IF('4.1 Network size and usage'!R113/'Historical population and GDP'!$M110=0,NA(),'4.1 Network size and usage'!R113/'Historical population and GDP'!$M110)</f>
        <v>#N/A</v>
      </c>
      <c r="S113" s="54" t="e">
        <f>IF('4.1 Network size and usage'!S113/'Historical population and GDP'!$M110=0,NA(),'4.1 Network size and usage'!S113/'Historical population and GDP'!$M110)</f>
        <v>#N/A</v>
      </c>
      <c r="T113" s="54" t="e">
        <f>IF('4.1 Network size and usage'!T113/'Historical population and GDP'!$M110=0,NA(),'4.1 Network size and usage'!T113/'Historical population and GDP'!$M110)</f>
        <v>#N/A</v>
      </c>
      <c r="U113" s="54">
        <f>IF('4.1 Network size and usage'!U113/'Historical population and GDP'!$M110=0,NA(),'4.1 Network size and usage'!U113/'Historical population and GDP'!$M110)</f>
        <v>16.763010862257236</v>
      </c>
      <c r="V113" s="54" t="e">
        <f>IF('4.1 Network size and usage'!V113/'Historical population and GDP'!$M110=0,NA(),'4.1 Network size and usage'!V113/'Historical population and GDP'!$M110)</f>
        <v>#N/A</v>
      </c>
      <c r="W113" s="54">
        <f>IF('4.1 Network size and usage'!W113/'Historical population and GDP'!$M110=0,NA(),'4.1 Network size and usage'!W113/'Historical population and GDP'!$M110)</f>
        <v>0.24553893828739928</v>
      </c>
      <c r="X113" s="54">
        <f>IF('4.1 Network size and usage'!X113/'Historical population and GDP'!$M110=0,NA(),'4.1 Network size and usage'!X113/'Historical population and GDP'!$M110)</f>
        <v>10.805070760607387</v>
      </c>
      <c r="Y113" s="54" t="e">
        <f>IF('4.1 Network size and usage'!Y113/'Historical population and GDP'!$M110=0,NA(),'4.1 Network size and usage'!Y113/'Historical population and GDP'!$M110)</f>
        <v>#N/A</v>
      </c>
      <c r="Z113" s="54" t="e">
        <f>IF('4.1 Network size and usage'!Z113/'Historical population and GDP'!$M110=0,NA(),'4.1 Network size and usage'!Z113/'Historical population and GDP'!$M110)</f>
        <v>#N/A</v>
      </c>
      <c r="AA113" s="54" t="e">
        <f>IF('4.1 Network size and usage'!AA113/'Historical population and GDP'!$M110=0,NA(),'4.1 Network size and usage'!AA113/'Historical population and GDP'!$M110)</f>
        <v>#N/A</v>
      </c>
      <c r="AB113" s="54" t="e">
        <f>IF('4.1 Network size and usage'!AB113/'Historical population and GDP'!$M110=0,NA(),'4.1 Network size and usage'!AB113/'Historical population and GDP'!$M110)</f>
        <v>#N/A</v>
      </c>
      <c r="AC113" s="54" t="e">
        <f>IF('4.1 Network size and usage'!AC113/'Historical population and GDP'!$M110=0,NA(),'4.1 Network size and usage'!AC113/'Historical population and GDP'!$M110)</f>
        <v>#N/A</v>
      </c>
      <c r="AD113" s="54">
        <f>IF('4.1 Network size and usage'!AD113/'Historical population and GDP'!$M110=0,NA(),'4.1 Network size and usage'!AD113/'Historical population and GDP'!$M110)</f>
        <v>0.19639611899219508</v>
      </c>
      <c r="AE113" s="54" t="e">
        <f>IF('4.1 Network size and usage'!AE113/'Historical population and GDP'!$M110=0,NA(),'4.1 Network size and usage'!AE113/'Historical population and GDP'!$M110)</f>
        <v>#N/A</v>
      </c>
      <c r="AF113" s="54" t="e">
        <f>IF('4.1 Network size and usage'!AF113/'Historical population and GDP'!$M110=0,NA(),'4.1 Network size and usage'!AF113/'Historical population and GDP'!$M110)</f>
        <v>#N/A</v>
      </c>
      <c r="AG113" s="54">
        <f>IF('4.1 Network size and usage'!AG113/'Historical population and GDP'!$M110=0,NA(),'4.1 Network size and usage'!AG113/'Historical population and GDP'!$M110)</f>
        <v>0.2460315706928981</v>
      </c>
      <c r="AH113" s="54" t="e">
        <f>IF('4.1 Network size and usage'!AH113/'Historical population and GDP'!$M110=0,NA(),'4.1 Network size and usage'!AH113/'Historical population and GDP'!$M110)</f>
        <v>#N/A</v>
      </c>
      <c r="AI113" s="54" t="e">
        <f>IF('4.1 Network size and usage'!AI113/'Historical population and GDP'!$M110=0,NA(),'4.1 Network size and usage'!AI113/'Historical population and GDP'!$M110)</f>
        <v>#N/A</v>
      </c>
      <c r="AJ113" s="54" t="e">
        <f>IF('4.1 Network size and usage'!AJ113/'Historical population and GDP'!$M110=0,NA(),'4.1 Network size and usage'!AJ113/'Historical population and GDP'!$M110)</f>
        <v>#N/A</v>
      </c>
      <c r="AK113" s="54">
        <f>IF('4.1 Network size and usage'!AK113/'Historical population and GDP'!$M110=0,NA(),'4.1 Network size and usage'!AK113/'Historical population and GDP'!$M110)</f>
        <v>5.7509140700856687</v>
      </c>
      <c r="AL113" s="54">
        <f>IF('4.1 Network size and usage'!AL113/'Historical population and GDP'!$M110=0,NA(),'4.1 Network size and usage'!AL113/'Historical population and GDP'!$M110)</f>
        <v>2.4057320363997121</v>
      </c>
      <c r="AM113" s="54">
        <f>IF('4.1 Network size and usage'!AM113/'Historical population and GDP'!$M110=0,NA(),'4.1 Network size and usage'!AM113/'Historical population and GDP'!$M110)</f>
        <v>0.58554287717589393</v>
      </c>
      <c r="AN113" s="54">
        <f>IF('4.1 Network size and usage'!AN113/'Historical population and GDP'!$M110=0,NA(),'4.1 Network size and usage'!AN113/'Historical population and GDP'!$M110)</f>
        <v>1.058426196907603</v>
      </c>
      <c r="AO113" s="54">
        <f>IF('4.1 Network size and usage'!AO113/'Historical population and GDP'!$M110=0,NA(),'4.1 Network size and usage'!AO113/'Historical population and GDP'!$M110)</f>
        <v>2.7839204604077596E-2</v>
      </c>
      <c r="AP113" s="54">
        <f>IF('4.1 Network size and usage'!AP113/'Historical population and GDP'!$M110=0,NA(),'4.1 Network size and usage'!AP113/'Historical population and GDP'!$M110)</f>
        <v>4.2913756212341397E-3</v>
      </c>
      <c r="AQ113" s="54">
        <f>IF('4.1 Network size and usage'!AQ113/'Historical population and GDP'!$M110=0,NA(),'4.1 Network size and usage'!AQ113/'Historical population and GDP'!$M110)</f>
        <v>3.2130580225311733E-2</v>
      </c>
      <c r="AR113" s="54">
        <f>IF('4.1 Network size and usage'!AR113/'Historical population and GDP'!$M110=0,NA(),'4.1 Network size and usage'!AR113/'Historical population and GDP'!$M110)</f>
        <v>0.56488515830531028</v>
      </c>
      <c r="AS113" s="54" t="e">
        <f>IF('4.1 Network size and usage'!AS113/'Historical population and GDP'!$M110=0,NA(),'4.1 Network size and usage'!AS113/'Historical population and GDP'!$M110)</f>
        <v>#N/A</v>
      </c>
      <c r="AT113" s="54">
        <f>IF('4.1 Network size and usage'!AT113/'Historical population and GDP'!$M110=0,NA(),'4.1 Network size and usage'!AT113/'Historical population and GDP'!$M110)</f>
        <v>3.0127208442949881E-2</v>
      </c>
      <c r="AU113" s="54" t="e">
        <f>IF('4.1 Network size and usage'!AU113/'Historical population and GDP'!$M110=0,NA(),'4.1 Network size and usage'!AU113/'Historical population and GDP'!$M110)</f>
        <v>#N/A</v>
      </c>
      <c r="AV113" s="54" t="e">
        <f>IF('4.1 Network size and usage'!AV113/'Historical population and GDP'!$M110=0,NA(),'4.1 Network size and usage'!AV113/'Historical population and GDP'!$M110)</f>
        <v>#N/A</v>
      </c>
      <c r="AX113" s="3"/>
      <c r="AY113" s="3"/>
      <c r="AZ113" s="12"/>
    </row>
    <row r="114" spans="1:52">
      <c r="A114" s="4">
        <f t="shared" si="1"/>
        <v>1976</v>
      </c>
      <c r="B114" s="54">
        <f>IF('4.1 Network size and usage'!B114/'Historical population and GDP'!$M111=0,NA(),'4.1 Network size and usage'!B114/'Historical population and GDP'!$M111)</f>
        <v>0.49622391626643475</v>
      </c>
      <c r="C114" s="54">
        <f>IF('4.1 Network size and usage'!C114/'Historical population and GDP'!$M111=0,NA(),'4.1 Network size and usage'!C114/'Historical population and GDP'!$M111)</f>
        <v>0.46185123827618124</v>
      </c>
      <c r="D114" s="54">
        <f>IF('4.1 Network size and usage'!D114/'Historical population and GDP'!$M111=0,NA(),'4.1 Network size and usage'!D114/'Historical population and GDP'!$M111)</f>
        <v>7.5731847686011114E-2</v>
      </c>
      <c r="E114" s="54">
        <f>IF('4.1 Network size and usage'!E114/'Historical population and GDP'!$M111=0,NA(),'4.1 Network size and usage'!E114/'Historical population and GDP'!$M111)</f>
        <v>3.2390731938018762</v>
      </c>
      <c r="F114" s="54" t="e">
        <f>IF('4.1 Network size and usage'!F114/'Historical population and GDP'!$M111=0,NA(),'4.1 Network size and usage'!F114/'Historical population and GDP'!$M111)</f>
        <v>#N/A</v>
      </c>
      <c r="G114" s="54">
        <f>IF('4.1 Network size and usage'!G114/'Historical population and GDP'!$M111=0,NA(),'4.1 Network size and usage'!G114/'Historical population and GDP'!$M111)</f>
        <v>0.1249279449035052</v>
      </c>
      <c r="H114" s="54">
        <f>IF('4.1 Network size and usage'!H114/'Historical population and GDP'!$M111=0,NA(),'4.1 Network size and usage'!H114/'Historical population and GDP'!$M111)</f>
        <v>1.1626211158620044E-3</v>
      </c>
      <c r="I114" s="54">
        <f>IF('4.1 Network size and usage'!I114/'Historical population and GDP'!$M111=0,NA(),'4.1 Network size and usage'!I114/'Historical population and GDP'!$M111)</f>
        <v>20.918363542054127</v>
      </c>
      <c r="J114" s="54">
        <f>IF('4.1 Network size and usage'!J114/'Historical population and GDP'!$M111=0,NA(),'4.1 Network size and usage'!J114/'Historical population and GDP'!$M111)</f>
        <v>1.7762267047891734E-4</v>
      </c>
      <c r="K114" s="54">
        <f>IF('4.1 Network size and usage'!K114/'Historical population and GDP'!$M111=0,NA(),'4.1 Network size and usage'!K114/'Historical population and GDP'!$M111)</f>
        <v>2.5267275940769461E-2</v>
      </c>
      <c r="L114" s="54">
        <f>IF('4.1 Network size and usage'!L114/'Historical population and GDP'!$M111=0,NA(),'4.1 Network size and usage'!L114/'Historical population and GDP'!$M111)</f>
        <v>5.1639754562870697E-2</v>
      </c>
      <c r="M114" s="54" t="e">
        <f>IF('4.1 Network size and usage'!M114/'Historical population and GDP'!$M111=0,NA(),'4.1 Network size and usage'!M114/'Historical population and GDP'!$M111)</f>
        <v>#N/A</v>
      </c>
      <c r="N114" s="54">
        <f>IF('4.1 Network size and usage'!N114/'Historical population and GDP'!$M111=0,NA(),'4.1 Network size and usage'!N114/'Historical population and GDP'!$M111)</f>
        <v>5.4230892549796475E-2</v>
      </c>
      <c r="O114" s="54">
        <f>IF('4.1 Network size and usage'!O114/'Historical population and GDP'!$M111=0,NA(),'4.1 Network size and usage'!O114/'Historical population and GDP'!$M111)</f>
        <v>5.7979421149364128E-2</v>
      </c>
      <c r="P114" s="54" t="e">
        <f>IF('4.1 Network size and usage'!P114/'Historical population and GDP'!$M111=0,NA(),'4.1 Network size and usage'!P114/'Historical population and GDP'!$M111)</f>
        <v>#N/A</v>
      </c>
      <c r="Q114" s="54">
        <f>IF('4.1 Network size and usage'!Q114/'Historical population and GDP'!$M111=0,NA(),'4.1 Network size and usage'!Q114/'Historical population and GDP'!$M111)</f>
        <v>1.4871431173321523</v>
      </c>
      <c r="R114" s="54" t="e">
        <f>IF('4.1 Network size and usage'!R114/'Historical population and GDP'!$M111=0,NA(),'4.1 Network size and usage'!R114/'Historical population and GDP'!$M111)</f>
        <v>#N/A</v>
      </c>
      <c r="S114" s="54" t="e">
        <f>IF('4.1 Network size and usage'!S114/'Historical population and GDP'!$M111=0,NA(),'4.1 Network size and usage'!S114/'Historical population and GDP'!$M111)</f>
        <v>#N/A</v>
      </c>
      <c r="T114" s="54" t="e">
        <f>IF('4.1 Network size and usage'!T114/'Historical population and GDP'!$M111=0,NA(),'4.1 Network size and usage'!T114/'Historical population and GDP'!$M111)</f>
        <v>#N/A</v>
      </c>
      <c r="U114" s="54">
        <f>IF('4.1 Network size and usage'!U114/'Historical population and GDP'!$M111=0,NA(),'4.1 Network size and usage'!U114/'Historical population and GDP'!$M111)</f>
        <v>17.336327884083289</v>
      </c>
      <c r="V114" s="54" t="e">
        <f>IF('4.1 Network size and usage'!V114/'Historical population and GDP'!$M111=0,NA(),'4.1 Network size and usage'!V114/'Historical population and GDP'!$M111)</f>
        <v>#N/A</v>
      </c>
      <c r="W114" s="54">
        <f>IF('4.1 Network size and usage'!W114/'Historical population and GDP'!$M111=0,NA(),'4.1 Network size and usage'!W114/'Historical population and GDP'!$M111)</f>
        <v>0.29079522409981784</v>
      </c>
      <c r="X114" s="54">
        <f>IF('4.1 Network size and usage'!X114/'Historical population and GDP'!$M111=0,NA(),'4.1 Network size and usage'!X114/'Historical population and GDP'!$M111)</f>
        <v>11.357042840277325</v>
      </c>
      <c r="Y114" s="54" t="e">
        <f>IF('4.1 Network size and usage'!Y114/'Historical population and GDP'!$M111=0,NA(),'4.1 Network size and usage'!Y114/'Historical population and GDP'!$M111)</f>
        <v>#N/A</v>
      </c>
      <c r="Z114" s="54" t="e">
        <f>IF('4.1 Network size and usage'!Z114/'Historical population and GDP'!$M111=0,NA(),'4.1 Network size and usage'!Z114/'Historical population and GDP'!$M111)</f>
        <v>#N/A</v>
      </c>
      <c r="AA114" s="54" t="e">
        <f>IF('4.1 Network size and usage'!AA114/'Historical population and GDP'!$M111=0,NA(),'4.1 Network size and usage'!AA114/'Historical population and GDP'!$M111)</f>
        <v>#N/A</v>
      </c>
      <c r="AB114" s="54" t="e">
        <f>IF('4.1 Network size and usage'!AB114/'Historical population and GDP'!$M111=0,NA(),'4.1 Network size and usage'!AB114/'Historical population and GDP'!$M111)</f>
        <v>#N/A</v>
      </c>
      <c r="AC114" s="54" t="e">
        <f>IF('4.1 Network size and usage'!AC114/'Historical population and GDP'!$M111=0,NA(),'4.1 Network size and usage'!AC114/'Historical population and GDP'!$M111)</f>
        <v>#N/A</v>
      </c>
      <c r="AD114" s="54">
        <f>IF('4.1 Network size and usage'!AD114/'Historical population and GDP'!$M111=0,NA(),'4.1 Network size and usage'!AD114/'Historical population and GDP'!$M111)</f>
        <v>0.18895822635857187</v>
      </c>
      <c r="AE114" s="54">
        <f>IF('4.1 Network size and usage'!AE114/'Historical population and GDP'!$M111=0,NA(),'4.1 Network size and usage'!AE114/'Historical population and GDP'!$M111)</f>
        <v>0.2929051661249007</v>
      </c>
      <c r="AF114" s="54" t="e">
        <f>IF('4.1 Network size and usage'!AF114/'Historical population and GDP'!$M111=0,NA(),'4.1 Network size and usage'!AF114/'Historical population and GDP'!$M111)</f>
        <v>#N/A</v>
      </c>
      <c r="AG114" s="54">
        <f>IF('4.1 Network size and usage'!AG114/'Historical population and GDP'!$M111=0,NA(),'4.1 Network size and usage'!AG114/'Historical population and GDP'!$M111)</f>
        <v>0.23959683496056142</v>
      </c>
      <c r="AH114" s="54" t="e">
        <f>IF('4.1 Network size and usage'!AH114/'Historical population and GDP'!$M111=0,NA(),'4.1 Network size and usage'!AH114/'Historical population and GDP'!$M111)</f>
        <v>#N/A</v>
      </c>
      <c r="AI114" s="54" t="e">
        <f>IF('4.1 Network size and usage'!AI114/'Historical population and GDP'!$M111=0,NA(),'4.1 Network size and usage'!AI114/'Historical population and GDP'!$M111)</f>
        <v>#N/A</v>
      </c>
      <c r="AJ114" s="54" t="e">
        <f>IF('4.1 Network size and usage'!AJ114/'Historical population and GDP'!$M111=0,NA(),'4.1 Network size and usage'!AJ114/'Historical population and GDP'!$M111)</f>
        <v>#N/A</v>
      </c>
      <c r="AK114" s="54">
        <f>IF('4.1 Network size and usage'!AK114/'Historical population and GDP'!$M111=0,NA(),'4.1 Network size and usage'!AK114/'Historical population and GDP'!$M111)</f>
        <v>5.651759604453173</v>
      </c>
      <c r="AL114" s="54">
        <f>IF('4.1 Network size and usage'!AL114/'Historical population and GDP'!$M111=0,NA(),'4.1 Network size and usage'!AL114/'Historical population and GDP'!$M111)</f>
        <v>2.4790849943794151</v>
      </c>
      <c r="AM114" s="54">
        <f>IF('4.1 Network size and usage'!AM114/'Historical population and GDP'!$M111=0,NA(),'4.1 Network size and usage'!AM114/'Historical population and GDP'!$M111)</f>
        <v>0.62696496674924995</v>
      </c>
      <c r="AN114" s="54">
        <f>IF('4.1 Network size and usage'!AN114/'Historical population and GDP'!$M111=0,NA(),'4.1 Network size and usage'!AN114/'Historical population and GDP'!$M111)</f>
        <v>1.1251481148961189</v>
      </c>
      <c r="AO114" s="54">
        <f>IF('4.1 Network size and usage'!AO114/'Historical population and GDP'!$M111=0,NA(),'4.1 Network size and usage'!AO114/'Historical population and GDP'!$M111)</f>
        <v>2.7138591047112158E-2</v>
      </c>
      <c r="AP114" s="54">
        <f>IF('4.1 Network size and usage'!AP114/'Historical population and GDP'!$M111=0,NA(),'4.1 Network size and usage'!AP114/'Historical population and GDP'!$M111)</f>
        <v>4.2737091018260715E-3</v>
      </c>
      <c r="AQ114" s="54">
        <f>IF('4.1 Network size and usage'!AQ114/'Historical population and GDP'!$M111=0,NA(),'4.1 Network size and usage'!AQ114/'Historical population and GDP'!$M111)</f>
        <v>3.1412300148938227E-2</v>
      </c>
      <c r="AR114" s="54">
        <f>IF('4.1 Network size and usage'!AR114/'Historical population and GDP'!$M111=0,NA(),'4.1 Network size and usage'!AR114/'Historical population and GDP'!$M111)</f>
        <v>0.58346355999741328</v>
      </c>
      <c r="AS114" s="54" t="e">
        <f>IF('4.1 Network size and usage'!AS114/'Historical population and GDP'!$M111=0,NA(),'4.1 Network size and usage'!AS114/'Historical population and GDP'!$M111)</f>
        <v>#N/A</v>
      </c>
      <c r="AT114" s="54">
        <f>IF('4.1 Network size and usage'!AT114/'Historical population and GDP'!$M111=0,NA(),'4.1 Network size and usage'!AT114/'Historical population and GDP'!$M111)</f>
        <v>2.9730805535071146E-2</v>
      </c>
      <c r="AU114" s="54" t="e">
        <f>IF('4.1 Network size and usage'!AU114/'Historical population and GDP'!$M111=0,NA(),'4.1 Network size and usage'!AU114/'Historical population and GDP'!$M111)</f>
        <v>#N/A</v>
      </c>
      <c r="AV114" s="54" t="e">
        <f>IF('4.1 Network size and usage'!AV114/'Historical population and GDP'!$M111=0,NA(),'4.1 Network size and usage'!AV114/'Historical population and GDP'!$M111)</f>
        <v>#N/A</v>
      </c>
      <c r="AX114" s="3"/>
      <c r="AY114" s="3"/>
      <c r="AZ114" s="12"/>
    </row>
    <row r="115" spans="1:52">
      <c r="A115" s="4">
        <f t="shared" si="1"/>
        <v>1977</v>
      </c>
      <c r="B115" s="54">
        <f>IF('4.1 Network size and usage'!B115/'Historical population and GDP'!$M112=0,NA(),'4.1 Network size and usage'!B115/'Historical population and GDP'!$M112)</f>
        <v>0.49857376317812152</v>
      </c>
      <c r="C115" s="54">
        <f>IF('4.1 Network size and usage'!C115/'Historical population and GDP'!$M112=0,NA(),'4.1 Network size and usage'!C115/'Historical population and GDP'!$M112)</f>
        <v>0.46257360076498838</v>
      </c>
      <c r="D115" s="54">
        <f>IF('4.1 Network size and usage'!D115/'Historical population and GDP'!$M112=0,NA(),'4.1 Network size and usage'!D115/'Historical population and GDP'!$M112)</f>
        <v>7.3811619949172541E-2</v>
      </c>
      <c r="E115" s="54">
        <f>IF('4.1 Network size and usage'!E115/'Historical population and GDP'!$M112=0,NA(),'4.1 Network size and usage'!E115/'Historical population and GDP'!$M112)</f>
        <v>3.2323072070744248</v>
      </c>
      <c r="F115" s="54" t="e">
        <f>IF('4.1 Network size and usage'!F115/'Historical population and GDP'!$M112=0,NA(),'4.1 Network size and usage'!F115/'Historical population and GDP'!$M112)</f>
        <v>#N/A</v>
      </c>
      <c r="G115" s="54">
        <f>IF('4.1 Network size and usage'!G115/'Historical population and GDP'!$M112=0,NA(),'4.1 Network size and usage'!G115/'Historical population and GDP'!$M112)</f>
        <v>0.12440708056280313</v>
      </c>
      <c r="H115" s="54">
        <f>IF('4.1 Network size and usage'!H115/'Historical population and GDP'!$M112=0,NA(),'4.1 Network size and usage'!H115/'Historical population and GDP'!$M112)</f>
        <v>1.2576945363799879E-3</v>
      </c>
      <c r="I115" s="54">
        <f>IF('4.1 Network size and usage'!I115/'Historical population and GDP'!$M112=0,NA(),'4.1 Network size and usage'!I115/'Historical population and GDP'!$M112)</f>
        <v>21.752966456442799</v>
      </c>
      <c r="J115" s="54">
        <f>IF('4.1 Network size and usage'!J115/'Historical population and GDP'!$M112=0,NA(),'4.1 Network size and usage'!J115/'Historical population and GDP'!$M112)</f>
        <v>1.8166698858822046E-4</v>
      </c>
      <c r="K115" s="54">
        <f>IF('4.1 Network size and usage'!K115/'Historical population and GDP'!$M112=0,NA(),'4.1 Network size and usage'!K115/'Historical population and GDP'!$M112)</f>
        <v>2.556598240989931E-2</v>
      </c>
      <c r="L115" s="54">
        <f>IF('4.1 Network size and usage'!L115/'Historical population and GDP'!$M112=0,NA(),'4.1 Network size and usage'!L115/'Historical population and GDP'!$M112)</f>
        <v>5.0393777662815241E-2</v>
      </c>
      <c r="M115" s="54" t="e">
        <f>IF('4.1 Network size and usage'!M115/'Historical population and GDP'!$M112=0,NA(),'4.1 Network size and usage'!M115/'Historical population and GDP'!$M112)</f>
        <v>#N/A</v>
      </c>
      <c r="N115" s="54">
        <f>IF('4.1 Network size and usage'!N115/'Historical population and GDP'!$M112=0,NA(),'4.1 Network size and usage'!N115/'Historical population and GDP'!$M112)</f>
        <v>5.7678731400462403E-2</v>
      </c>
      <c r="O115" s="54">
        <f>IF('4.1 Network size and usage'!O115/'Historical population and GDP'!$M112=0,NA(),'4.1 Network size and usage'!O115/'Historical population and GDP'!$M112)</f>
        <v>6.0118488098567471E-2</v>
      </c>
      <c r="P115" s="54" t="e">
        <f>IF('4.1 Network size and usage'!P115/'Historical population and GDP'!$M112=0,NA(),'4.1 Network size and usage'!P115/'Historical population and GDP'!$M112)</f>
        <v>#N/A</v>
      </c>
      <c r="Q115" s="54">
        <f>IF('4.1 Network size and usage'!Q115/'Historical population and GDP'!$M112=0,NA(),'4.1 Network size and usage'!Q115/'Historical population and GDP'!$M112)</f>
        <v>1.5044821531852166</v>
      </c>
      <c r="R115" s="54" t="e">
        <f>IF('4.1 Network size and usage'!R115/'Historical population and GDP'!$M112=0,NA(),'4.1 Network size and usage'!R115/'Historical population and GDP'!$M112)</f>
        <v>#N/A</v>
      </c>
      <c r="S115" s="54" t="e">
        <f>IF('4.1 Network size and usage'!S115/'Historical population and GDP'!$M112=0,NA(),'4.1 Network size and usage'!S115/'Historical population and GDP'!$M112)</f>
        <v>#N/A</v>
      </c>
      <c r="T115" s="54" t="e">
        <f>IF('4.1 Network size and usage'!T115/'Historical population and GDP'!$M112=0,NA(),'4.1 Network size and usage'!T115/'Historical population and GDP'!$M112)</f>
        <v>#N/A</v>
      </c>
      <c r="U115" s="54">
        <f>IF('4.1 Network size and usage'!U115/'Historical population and GDP'!$M112=0,NA(),'4.1 Network size and usage'!U115/'Historical population and GDP'!$M112)</f>
        <v>17.996125381016256</v>
      </c>
      <c r="V115" s="54" t="e">
        <f>IF('4.1 Network size and usage'!V115/'Historical population and GDP'!$M112=0,NA(),'4.1 Network size and usage'!V115/'Historical population and GDP'!$M112)</f>
        <v>#N/A</v>
      </c>
      <c r="W115" s="54">
        <f>IF('4.1 Network size and usage'!W115/'Historical population and GDP'!$M112=0,NA(),'4.1 Network size and usage'!W115/'Historical population and GDP'!$M112)</f>
        <v>0.31787423192557795</v>
      </c>
      <c r="X115" s="54">
        <f>IF('4.1 Network size and usage'!X115/'Historical population and GDP'!$M112=0,NA(),'4.1 Network size and usage'!X115/'Historical population and GDP'!$M112)</f>
        <v>11.509538935821588</v>
      </c>
      <c r="Y115" s="54" t="e">
        <f>IF('4.1 Network size and usage'!Y115/'Historical population and GDP'!$M112=0,NA(),'4.1 Network size and usage'!Y115/'Historical population and GDP'!$M112)</f>
        <v>#N/A</v>
      </c>
      <c r="Z115" s="54" t="e">
        <f>IF('4.1 Network size and usage'!Z115/'Historical population and GDP'!$M112=0,NA(),'4.1 Network size and usage'!Z115/'Historical population and GDP'!$M112)</f>
        <v>#N/A</v>
      </c>
      <c r="AA115" s="54" t="e">
        <f>IF('4.1 Network size and usage'!AA115/'Historical population and GDP'!$M112=0,NA(),'4.1 Network size and usage'!AA115/'Historical population and GDP'!$M112)</f>
        <v>#N/A</v>
      </c>
      <c r="AB115" s="54" t="e">
        <f>IF('4.1 Network size and usage'!AB115/'Historical population and GDP'!$M112=0,NA(),'4.1 Network size and usage'!AB115/'Historical population and GDP'!$M112)</f>
        <v>#N/A</v>
      </c>
      <c r="AC115" s="54" t="e">
        <f>IF('4.1 Network size and usage'!AC115/'Historical population and GDP'!$M112=0,NA(),'4.1 Network size and usage'!AC115/'Historical population and GDP'!$M112)</f>
        <v>#N/A</v>
      </c>
      <c r="AD115" s="54">
        <f>IF('4.1 Network size and usage'!AD115/'Historical population and GDP'!$M112=0,NA(),'4.1 Network size and usage'!AD115/'Historical population and GDP'!$M112)</f>
        <v>0.19044935129097645</v>
      </c>
      <c r="AE115" s="54">
        <f>IF('4.1 Network size and usage'!AE115/'Historical population and GDP'!$M112=0,NA(),'4.1 Network size and usage'!AE115/'Historical population and GDP'!$M112)</f>
        <v>0.29321481939176863</v>
      </c>
      <c r="AF115" s="54" t="e">
        <f>IF('4.1 Network size and usage'!AF115/'Historical population and GDP'!$M112=0,NA(),'4.1 Network size and usage'!AF115/'Historical population and GDP'!$M112)</f>
        <v>#N/A</v>
      </c>
      <c r="AG115" s="54">
        <f>IF('4.1 Network size and usage'!AG115/'Historical population and GDP'!$M112=0,NA(),'4.1 Network size and usage'!AG115/'Historical population and GDP'!$M112)</f>
        <v>0.24260605120991408</v>
      </c>
      <c r="AH115" s="54" t="e">
        <f>IF('4.1 Network size and usage'!AH115/'Historical population and GDP'!$M112=0,NA(),'4.1 Network size and usage'!AH115/'Historical population and GDP'!$M112)</f>
        <v>#N/A</v>
      </c>
      <c r="AI115" s="54" t="e">
        <f>IF('4.1 Network size and usage'!AI115/'Historical population and GDP'!$M112=0,NA(),'4.1 Network size and usage'!AI115/'Historical population and GDP'!$M112)</f>
        <v>#N/A</v>
      </c>
      <c r="AJ115" s="54" t="e">
        <f>IF('4.1 Network size and usage'!AJ115/'Historical population and GDP'!$M112=0,NA(),'4.1 Network size and usage'!AJ115/'Historical population and GDP'!$M112)</f>
        <v>#N/A</v>
      </c>
      <c r="AK115" s="54">
        <f>IF('4.1 Network size and usage'!AK115/'Historical population and GDP'!$M112=0,NA(),'4.1 Network size and usage'!AK115/'Historical population and GDP'!$M112)</f>
        <v>5.6212496060614283</v>
      </c>
      <c r="AL115" s="54">
        <f>IF('4.1 Network size and usage'!AL115/'Historical population and GDP'!$M112=0,NA(),'4.1 Network size and usage'!AL115/'Historical population and GDP'!$M112)</f>
        <v>2.494051263745324</v>
      </c>
      <c r="AM115" s="54">
        <f>IF('4.1 Network size and usage'!AM115/'Historical population and GDP'!$M112=0,NA(),'4.1 Network size and usage'!AM115/'Historical population and GDP'!$M112)</f>
        <v>0.63944630077863218</v>
      </c>
      <c r="AN115" s="54">
        <f>IF('4.1 Network size and usage'!AN115/'Historical population and GDP'!$M112=0,NA(),'4.1 Network size and usage'!AN115/'Historical population and GDP'!$M112)</f>
        <v>1.0997840001456116</v>
      </c>
      <c r="AO115" s="54">
        <f>IF('4.1 Network size and usage'!AO115/'Historical population and GDP'!$M112=0,NA(),'4.1 Network size and usage'!AO115/'Historical population and GDP'!$M112)</f>
        <v>2.6583577679211198E-2</v>
      </c>
      <c r="AP115" s="54">
        <f>IF('4.1 Network size and usage'!AP115/'Historical population and GDP'!$M112=0,NA(),'4.1 Network size and usage'!AP115/'Historical population and GDP'!$M112)</f>
        <v>4.2783113288823518E-3</v>
      </c>
      <c r="AQ115" s="54">
        <f>IF('4.1 Network size and usage'!AQ115/'Historical population and GDP'!$M112=0,NA(),'4.1 Network size and usage'!AQ115/'Historical population and GDP'!$M112)</f>
        <v>3.086188900809355E-2</v>
      </c>
      <c r="AR115" s="54">
        <f>IF('4.1 Network size and usage'!AR115/'Historical population and GDP'!$M112=0,NA(),'4.1 Network size and usage'!AR115/'Historical population and GDP'!$M112)</f>
        <v>0.60197345331007968</v>
      </c>
      <c r="AS115" s="54" t="e">
        <f>IF('4.1 Network size and usage'!AS115/'Historical population and GDP'!$M112=0,NA(),'4.1 Network size and usage'!AS115/'Historical population and GDP'!$M112)</f>
        <v>#N/A</v>
      </c>
      <c r="AT115" s="54">
        <f>IF('4.1 Network size and usage'!AT115/'Historical population and GDP'!$M112=0,NA(),'4.1 Network size and usage'!AT115/'Historical population and GDP'!$M112)</f>
        <v>2.9793386128468161E-2</v>
      </c>
      <c r="AU115" s="54" t="e">
        <f>IF('4.1 Network size and usage'!AU115/'Historical population and GDP'!$M112=0,NA(),'4.1 Network size and usage'!AU115/'Historical population and GDP'!$M112)</f>
        <v>#N/A</v>
      </c>
      <c r="AV115" s="54" t="e">
        <f>IF('4.1 Network size and usage'!AV115/'Historical population and GDP'!$M112=0,NA(),'4.1 Network size and usage'!AV115/'Historical population and GDP'!$M112)</f>
        <v>#N/A</v>
      </c>
      <c r="AX115" s="3"/>
      <c r="AY115" s="3"/>
      <c r="AZ115" s="12"/>
    </row>
    <row r="116" spans="1:52">
      <c r="A116" s="4">
        <f t="shared" si="1"/>
        <v>1978</v>
      </c>
      <c r="B116" s="54">
        <f>IF('4.1 Network size and usage'!B116/'Historical population and GDP'!$M113=0,NA(),'4.1 Network size and usage'!B116/'Historical population and GDP'!$M113)</f>
        <v>0.51979326783844593</v>
      </c>
      <c r="C116" s="54">
        <f>IF('4.1 Network size and usage'!C116/'Historical population and GDP'!$M113=0,NA(),'4.1 Network size and usage'!C116/'Historical population and GDP'!$M113)</f>
        <v>0.48075252288979481</v>
      </c>
      <c r="D116" s="54">
        <f>IF('4.1 Network size and usage'!D116/'Historical population and GDP'!$M113=0,NA(),'4.1 Network size and usage'!D116/'Historical population and GDP'!$M113)</f>
        <v>7.4606250974626295E-2</v>
      </c>
      <c r="E116" s="54">
        <f>IF('4.1 Network size and usage'!E116/'Historical population and GDP'!$M113=0,NA(),'4.1 Network size and usage'!E116/'Historical population and GDP'!$M113)</f>
        <v>3.3471117645748403</v>
      </c>
      <c r="F116" s="54" t="e">
        <f>IF('4.1 Network size and usage'!F116/'Historical population and GDP'!$M113=0,NA(),'4.1 Network size and usage'!F116/'Historical population and GDP'!$M113)</f>
        <v>#N/A</v>
      </c>
      <c r="G116" s="54">
        <f>IF('4.1 Network size and usage'!G116/'Historical population and GDP'!$M113=0,NA(),'4.1 Network size and usage'!G116/'Historical population and GDP'!$M113)</f>
        <v>0.12890128984829247</v>
      </c>
      <c r="H116" s="54">
        <f>IF('4.1 Network size and usage'!H116/'Historical population and GDP'!$M113=0,NA(),'4.1 Network size and usage'!H116/'Historical population and GDP'!$M113)</f>
        <v>1.32103633406848E-3</v>
      </c>
      <c r="I116" s="54">
        <f>IF('4.1 Network size and usage'!I116/'Historical population and GDP'!$M113=0,NA(),'4.1 Network size and usage'!I116/'Historical population and GDP'!$M113)</f>
        <v>22.679631981108958</v>
      </c>
      <c r="J116" s="54">
        <f>IF('4.1 Network size and usage'!J116/'Historical population and GDP'!$M113=0,NA(),'4.1 Network size and usage'!J116/'Historical population and GDP'!$M113)</f>
        <v>1.9158368419880148E-4</v>
      </c>
      <c r="K116" s="54">
        <f>IF('4.1 Network size and usage'!K116/'Historical population and GDP'!$M113=0,NA(),'4.1 Network size and usage'!K116/'Historical population and GDP'!$M113)</f>
        <v>2.6829704788500549E-2</v>
      </c>
      <c r="L116" s="54">
        <f>IF('4.1 Network size and usage'!L116/'Historical population and GDP'!$M113=0,NA(),'4.1 Network size and usage'!L116/'Historical population and GDP'!$M113)</f>
        <v>5.1181804005435629E-2</v>
      </c>
      <c r="M116" s="54" t="e">
        <f>IF('4.1 Network size and usage'!M116/'Historical population and GDP'!$M113=0,NA(),'4.1 Network size and usage'!M116/'Historical population and GDP'!$M113)</f>
        <v>#N/A</v>
      </c>
      <c r="N116" s="54">
        <f>IF('4.1 Network size and usage'!N116/'Historical population and GDP'!$M113=0,NA(),'4.1 Network size and usage'!N116/'Historical population and GDP'!$M113)</f>
        <v>6.275145358551093E-2</v>
      </c>
      <c r="O116" s="54">
        <f>IF('4.1 Network size and usage'!O116/'Historical population and GDP'!$M113=0,NA(),'4.1 Network size and usage'!O116/'Historical population and GDP'!$M113)</f>
        <v>6.2815100804205937E-2</v>
      </c>
      <c r="P116" s="54" t="e">
        <f>IF('4.1 Network size and usage'!P116/'Historical population and GDP'!$M113=0,NA(),'4.1 Network size and usage'!P116/'Historical population and GDP'!$M113)</f>
        <v>#N/A</v>
      </c>
      <c r="Q116" s="54">
        <f>IF('4.1 Network size and usage'!Q116/'Historical population and GDP'!$M113=0,NA(),'4.1 Network size and usage'!Q116/'Historical population and GDP'!$M113)</f>
        <v>1.5805542560538217</v>
      </c>
      <c r="R116" s="54" t="e">
        <f>IF('4.1 Network size and usage'!R116/'Historical population and GDP'!$M113=0,NA(),'4.1 Network size and usage'!R116/'Historical population and GDP'!$M113)</f>
        <v>#N/A</v>
      </c>
      <c r="S116" s="54" t="e">
        <f>IF('4.1 Network size and usage'!S116/'Historical population and GDP'!$M113=0,NA(),'4.1 Network size and usage'!S116/'Historical population and GDP'!$M113)</f>
        <v>#N/A</v>
      </c>
      <c r="T116" s="54" t="e">
        <f>IF('4.1 Network size and usage'!T116/'Historical population and GDP'!$M113=0,NA(),'4.1 Network size and usage'!T116/'Historical population and GDP'!$M113)</f>
        <v>#N/A</v>
      </c>
      <c r="U116" s="54">
        <f>IF('4.1 Network size and usage'!U116/'Historical population and GDP'!$M113=0,NA(),'4.1 Network size and usage'!U116/'Historical population and GDP'!$M113)</f>
        <v>19.106496023524695</v>
      </c>
      <c r="V116" s="54" t="e">
        <f>IF('4.1 Network size and usage'!V116/'Historical population and GDP'!$M113=0,NA(),'4.1 Network size and usage'!V116/'Historical population and GDP'!$M113)</f>
        <v>#N/A</v>
      </c>
      <c r="W116" s="54">
        <f>IF('4.1 Network size and usage'!W116/'Historical population and GDP'!$M113=0,NA(),'4.1 Network size and usage'!W116/'Historical population and GDP'!$M113)</f>
        <v>0.28729755619416786</v>
      </c>
      <c r="X116" s="54">
        <f>IF('4.1 Network size and usage'!X116/'Historical population and GDP'!$M113=0,NA(),'4.1 Network size and usage'!X116/'Historical population and GDP'!$M113)</f>
        <v>12.164984740136783</v>
      </c>
      <c r="Y116" s="54" t="e">
        <f>IF('4.1 Network size and usage'!Y116/'Historical population and GDP'!$M113=0,NA(),'4.1 Network size and usage'!Y116/'Historical population and GDP'!$M113)</f>
        <v>#N/A</v>
      </c>
      <c r="Z116" s="54" t="e">
        <f>IF('4.1 Network size and usage'!Z116/'Historical population and GDP'!$M113=0,NA(),'4.1 Network size and usage'!Z116/'Historical population and GDP'!$M113)</f>
        <v>#N/A</v>
      </c>
      <c r="AA116" s="54" t="e">
        <f>IF('4.1 Network size and usage'!AA116/'Historical population and GDP'!$M113=0,NA(),'4.1 Network size and usage'!AA116/'Historical population and GDP'!$M113)</f>
        <v>#N/A</v>
      </c>
      <c r="AB116" s="54" t="e">
        <f>IF('4.1 Network size and usage'!AB116/'Historical population and GDP'!$M113=0,NA(),'4.1 Network size and usage'!AB116/'Historical population and GDP'!$M113)</f>
        <v>#N/A</v>
      </c>
      <c r="AC116" s="54" t="e">
        <f>IF('4.1 Network size and usage'!AC116/'Historical population and GDP'!$M113=0,NA(),'4.1 Network size and usage'!AC116/'Historical population and GDP'!$M113)</f>
        <v>#N/A</v>
      </c>
      <c r="AD116" s="54">
        <f>IF('4.1 Network size and usage'!AD116/'Historical population and GDP'!$M113=0,NA(),'4.1 Network size and usage'!AD116/'Historical population and GDP'!$M113)</f>
        <v>0.1975539664505781</v>
      </c>
      <c r="AE116" s="54">
        <f>IF('4.1 Network size and usage'!AE116/'Historical population and GDP'!$M113=0,NA(),'4.1 Network size and usage'!AE116/'Historical population and GDP'!$M113)</f>
        <v>0.29993985163403059</v>
      </c>
      <c r="AF116" s="54" t="e">
        <f>IF('4.1 Network size and usage'!AF116/'Historical population and GDP'!$M113=0,NA(),'4.1 Network size and usage'!AF116/'Historical population and GDP'!$M113)</f>
        <v>#N/A</v>
      </c>
      <c r="AG116" s="54">
        <f>IF('4.1 Network size and usage'!AG116/'Historical population and GDP'!$M113=0,NA(),'4.1 Network size and usage'!AG116/'Historical population and GDP'!$M113)</f>
        <v>0.25457238967230278</v>
      </c>
      <c r="AH116" s="54" t="e">
        <f>IF('4.1 Network size and usage'!AH116/'Historical population and GDP'!$M113=0,NA(),'4.1 Network size and usage'!AH116/'Historical population and GDP'!$M113)</f>
        <v>#N/A</v>
      </c>
      <c r="AI116" s="54" t="e">
        <f>IF('4.1 Network size and usage'!AI116/'Historical population and GDP'!$M113=0,NA(),'4.1 Network size and usage'!AI116/'Historical population and GDP'!$M113)</f>
        <v>#N/A</v>
      </c>
      <c r="AJ116" s="54" t="e">
        <f>IF('4.1 Network size and usage'!AJ116/'Historical population and GDP'!$M113=0,NA(),'4.1 Network size and usage'!AJ116/'Historical population and GDP'!$M113)</f>
        <v>#N/A</v>
      </c>
      <c r="AK116" s="54">
        <f>IF('4.1 Network size and usage'!AK116/'Historical population and GDP'!$M113=0,NA(),'4.1 Network size and usage'!AK116/'Historical population and GDP'!$M113)</f>
        <v>5.803615585109938</v>
      </c>
      <c r="AL116" s="54">
        <f>IF('4.1 Network size and usage'!AL116/'Historical population and GDP'!$M113=0,NA(),'4.1 Network size and usage'!AL116/'Historical population and GDP'!$M113)</f>
        <v>2.6180467375080756</v>
      </c>
      <c r="AM116" s="54">
        <f>IF('4.1 Network size and usage'!AM116/'Historical population and GDP'!$M113=0,NA(),'4.1 Network size and usage'!AM116/'Historical population and GDP'!$M113)</f>
        <v>0.67616788077257239</v>
      </c>
      <c r="AN116" s="54">
        <f>IF('4.1 Network size and usage'!AN116/'Historical population and GDP'!$M113=0,NA(),'4.1 Network size and usage'!AN116/'Historical population and GDP'!$M113)</f>
        <v>1.2007507407159883</v>
      </c>
      <c r="AO116" s="54">
        <f>IF('4.1 Network size and usage'!AO116/'Historical population and GDP'!$M113=0,NA(),'4.1 Network size and usage'!AO116/'Historical population and GDP'!$M113)</f>
        <v>2.7601416828176167E-2</v>
      </c>
      <c r="AP116" s="54">
        <f>IF('4.1 Network size and usage'!AP116/'Historical population and GDP'!$M113=0,NA(),'4.1 Network size and usage'!AP116/'Historical population and GDP'!$M113)</f>
        <v>4.3886029985074296E-3</v>
      </c>
      <c r="AQ116" s="54">
        <f>IF('4.1 Network size and usage'!AQ116/'Historical population and GDP'!$M113=0,NA(),'4.1 Network size and usage'!AQ116/'Historical population and GDP'!$M113)</f>
        <v>3.1990019826683598E-2</v>
      </c>
      <c r="AR116" s="54">
        <f>IF('4.1 Network size and usage'!AR116/'Historical population and GDP'!$M113=0,NA(),'4.1 Network size and usage'!AR116/'Historical population and GDP'!$M113)</f>
        <v>0.63824099445298399</v>
      </c>
      <c r="AS116" s="54" t="e">
        <f>IF('4.1 Network size and usage'!AS116/'Historical population and GDP'!$M113=0,NA(),'4.1 Network size and usage'!AS116/'Historical population and GDP'!$M113)</f>
        <v>#N/A</v>
      </c>
      <c r="AT116" s="54">
        <f>IF('4.1 Network size and usage'!AT116/'Historical population and GDP'!$M113=0,NA(),'4.1 Network size and usage'!AT116/'Historical population and GDP'!$M113)</f>
        <v>3.0980863908752706E-2</v>
      </c>
      <c r="AU116" s="54" t="e">
        <f>IF('4.1 Network size and usage'!AU116/'Historical population and GDP'!$M113=0,NA(),'4.1 Network size and usage'!AU116/'Historical population and GDP'!$M113)</f>
        <v>#N/A</v>
      </c>
      <c r="AV116" s="54" t="e">
        <f>IF('4.1 Network size and usage'!AV116/'Historical population and GDP'!$M113=0,NA(),'4.1 Network size and usage'!AV116/'Historical population and GDP'!$M113)</f>
        <v>#N/A</v>
      </c>
      <c r="AX116" s="3"/>
      <c r="AY116" s="3"/>
      <c r="AZ116" s="12"/>
    </row>
    <row r="117" spans="1:52">
      <c r="A117" s="4">
        <f t="shared" si="1"/>
        <v>1979</v>
      </c>
      <c r="B117" s="54">
        <f>IF('4.1 Network size and usage'!B117/'Historical population and GDP'!$M114=0,NA(),'4.1 Network size and usage'!B117/'Historical population and GDP'!$M114)</f>
        <v>0.52065198081364361</v>
      </c>
      <c r="C117" s="54">
        <f>IF('4.1 Network size and usage'!C117/'Historical population and GDP'!$M114=0,NA(),'4.1 Network size and usage'!C117/'Historical population and GDP'!$M114)</f>
        <v>0.47752709184579856</v>
      </c>
      <c r="D117" s="54">
        <f>IF('4.1 Network size and usage'!D117/'Historical population and GDP'!$M114=0,NA(),'4.1 Network size and usage'!D117/'Historical population and GDP'!$M114)</f>
        <v>7.3614318706697462E-2</v>
      </c>
      <c r="E117" s="54">
        <f>IF('4.1 Network size and usage'!E117/'Historical population and GDP'!$M114=0,NA(),'4.1 Network size and usage'!E117/'Historical population and GDP'!$M114)</f>
        <v>3.3621535796766744</v>
      </c>
      <c r="F117" s="54" t="e">
        <f>IF('4.1 Network size and usage'!F117/'Historical population and GDP'!$M114=0,NA(),'4.1 Network size and usage'!F117/'Historical population and GDP'!$M114)</f>
        <v>#N/A</v>
      </c>
      <c r="G117" s="54">
        <f>IF('4.1 Network size and usage'!G117/'Historical population and GDP'!$M114=0,NA(),'4.1 Network size and usage'!G117/'Historical population and GDP'!$M114)</f>
        <v>0.12805949102860187</v>
      </c>
      <c r="H117" s="54">
        <f>IF('4.1 Network size and usage'!H117/'Historical population and GDP'!$M114=0,NA(),'4.1 Network size and usage'!H117/'Historical population and GDP'!$M114)</f>
        <v>1.3327559661277905E-3</v>
      </c>
      <c r="I117" s="54">
        <f>IF('4.1 Network size and usage'!I117/'Historical population and GDP'!$M114=0,NA(),'4.1 Network size and usage'!I117/'Historical population and GDP'!$M114)</f>
        <v>23.152080742583053</v>
      </c>
      <c r="J117" s="54">
        <f>IF('4.1 Network size and usage'!J117/'Historical population and GDP'!$M114=0,NA(),'4.1 Network size and usage'!J117/'Historical population and GDP'!$M114)</f>
        <v>1.9208562799786819E-4</v>
      </c>
      <c r="K117" s="54">
        <f>IF('4.1 Network size and usage'!K117/'Historical population and GDP'!$M114=0,NA(),'4.1 Network size and usage'!K117/'Historical population and GDP'!$M114)</f>
        <v>2.637264945550661E-2</v>
      </c>
      <c r="L117" s="54">
        <f>IF('4.1 Network size and usage'!L117/'Historical population and GDP'!$M114=0,NA(),'4.1 Network size and usage'!L117/'Historical population and GDP'!$M114)</f>
        <v>5.0364185468111562E-2</v>
      </c>
      <c r="M117" s="54" t="e">
        <f>IF('4.1 Network size and usage'!M117/'Historical population and GDP'!$M114=0,NA(),'4.1 Network size and usage'!M117/'Historical population and GDP'!$M114)</f>
        <v>#N/A</v>
      </c>
      <c r="N117" s="54">
        <f>IF('4.1 Network size and usage'!N117/'Historical population and GDP'!$M114=0,NA(),'4.1 Network size and usage'!N117/'Historical population and GDP'!$M114)</f>
        <v>6.2436711671700125E-2</v>
      </c>
      <c r="O117" s="54">
        <f>IF('4.1 Network size and usage'!O117/'Historical population and GDP'!$M114=0,NA(),'4.1 Network size and usage'!O117/'Historical population and GDP'!$M114)</f>
        <v>7.0771094110854499E-2</v>
      </c>
      <c r="P117" s="54" t="e">
        <f>IF('4.1 Network size and usage'!P117/'Historical population and GDP'!$M114=0,NA(),'4.1 Network size and usage'!P117/'Historical population and GDP'!$M114)</f>
        <v>#N/A</v>
      </c>
      <c r="Q117" s="54">
        <f>IF('4.1 Network size and usage'!Q117/'Historical population and GDP'!$M114=0,NA(),'4.1 Network size and usage'!Q117/'Historical population and GDP'!$M114)</f>
        <v>1.5987075857168236</v>
      </c>
      <c r="R117" s="54" t="e">
        <f>IF('4.1 Network size and usage'!R117/'Historical population and GDP'!$M114=0,NA(),'4.1 Network size and usage'!R117/'Historical population and GDP'!$M114)</f>
        <v>#N/A</v>
      </c>
      <c r="S117" s="54" t="e">
        <f>IF('4.1 Network size and usage'!S117/'Historical population and GDP'!$M114=0,NA(),'4.1 Network size and usage'!S117/'Historical population and GDP'!$M114)</f>
        <v>#N/A</v>
      </c>
      <c r="T117" s="54" t="e">
        <f>IF('4.1 Network size and usage'!T117/'Historical population and GDP'!$M114=0,NA(),'4.1 Network size and usage'!T117/'Historical population and GDP'!$M114)</f>
        <v>#N/A</v>
      </c>
      <c r="U117" s="54">
        <f>IF('4.1 Network size and usage'!U117/'Historical population and GDP'!$M114=0,NA(),'4.1 Network size and usage'!U117/'Historical population and GDP'!$M114)</f>
        <v>19.565542281044589</v>
      </c>
      <c r="V117" s="54">
        <f>IF('4.1 Network size and usage'!V117/'Historical population and GDP'!$M114=0,NA(),'4.1 Network size and usage'!V117/'Historical population and GDP'!$M114)</f>
        <v>18.623190175874932</v>
      </c>
      <c r="W117" s="54">
        <f>IF('4.1 Network size and usage'!W117/'Historical population and GDP'!$M114=0,NA(),'4.1 Network size and usage'!W117/'Historical population and GDP'!$M114)</f>
        <v>0.24882305915793212</v>
      </c>
      <c r="X117" s="54">
        <f>IF('4.1 Network size and usage'!X117/'Historical population and GDP'!$M114=0,NA(),'4.1 Network size and usage'!X117/'Historical population and GDP'!$M114)</f>
        <v>12.243959850772784</v>
      </c>
      <c r="Y117" s="54" t="e">
        <f>IF('4.1 Network size and usage'!Y117/'Historical population and GDP'!$M114=0,NA(),'4.1 Network size and usage'!Y117/'Historical population and GDP'!$M114)</f>
        <v>#N/A</v>
      </c>
      <c r="Z117" s="54" t="e">
        <f>IF('4.1 Network size and usage'!Z117/'Historical population and GDP'!$M114=0,NA(),'4.1 Network size and usage'!Z117/'Historical population and GDP'!$M114)</f>
        <v>#N/A</v>
      </c>
      <c r="AA117" s="54" t="e">
        <f>IF('4.1 Network size and usage'!AA117/'Historical population and GDP'!$M114=0,NA(),'4.1 Network size and usage'!AA117/'Historical population and GDP'!$M114)</f>
        <v>#N/A</v>
      </c>
      <c r="AB117" s="54" t="e">
        <f>IF('4.1 Network size and usage'!AB117/'Historical population and GDP'!$M114=0,NA(),'4.1 Network size and usage'!AB117/'Historical population and GDP'!$M114)</f>
        <v>#N/A</v>
      </c>
      <c r="AC117" s="54" t="e">
        <f>IF('4.1 Network size and usage'!AC117/'Historical population and GDP'!$M114=0,NA(),'4.1 Network size and usage'!AC117/'Historical population and GDP'!$M114)</f>
        <v>#N/A</v>
      </c>
      <c r="AD117" s="54">
        <f>IF('4.1 Network size and usage'!AD117/'Historical population and GDP'!$M114=0,NA(),'4.1 Network size and usage'!AD117/'Historical population and GDP'!$M114)</f>
        <v>0.19794812577722509</v>
      </c>
      <c r="AE117" s="54">
        <f>IF('4.1 Network size and usage'!AE117/'Historical population and GDP'!$M114=0,NA(),'4.1 Network size and usage'!AE117/'Historical population and GDP'!$M114)</f>
        <v>0.29824347130929119</v>
      </c>
      <c r="AF117" s="54" t="e">
        <f>IF('4.1 Network size and usage'!AF117/'Historical population and GDP'!$M114=0,NA(),'4.1 Network size and usage'!AF117/'Historical population and GDP'!$M114)</f>
        <v>#N/A</v>
      </c>
      <c r="AG117" s="54">
        <f>IF('4.1 Network size and usage'!AG117/'Historical population and GDP'!$M114=0,NA(),'4.1 Network size and usage'!AG117/'Historical population and GDP'!$M114)</f>
        <v>0.25444128619648249</v>
      </c>
      <c r="AH117" s="54" t="e">
        <f>IF('4.1 Network size and usage'!AH117/'Historical population and GDP'!$M114=0,NA(),'4.1 Network size and usage'!AH117/'Historical population and GDP'!$M114)</f>
        <v>#N/A</v>
      </c>
      <c r="AI117" s="54" t="e">
        <f>IF('4.1 Network size and usage'!AI117/'Historical population and GDP'!$M114=0,NA(),'4.1 Network size and usage'!AI117/'Historical population and GDP'!$M114)</f>
        <v>#N/A</v>
      </c>
      <c r="AJ117" s="54" t="e">
        <f>IF('4.1 Network size and usage'!AJ117/'Historical population and GDP'!$M114=0,NA(),'4.1 Network size and usage'!AJ117/'Historical population and GDP'!$M114)</f>
        <v>#N/A</v>
      </c>
      <c r="AK117" s="54">
        <f>IF('4.1 Network size and usage'!AK117/'Historical population and GDP'!$M114=0,NA(),'4.1 Network size and usage'!AK117/'Historical population and GDP'!$M114)</f>
        <v>5.7289927162906373</v>
      </c>
      <c r="AL117" s="54">
        <f>IF('4.1 Network size and usage'!AL117/'Historical population and GDP'!$M114=0,NA(),'4.1 Network size and usage'!AL117/'Historical population and GDP'!$M114)</f>
        <v>2.5551607745603127</v>
      </c>
      <c r="AM117" s="54">
        <f>IF('4.1 Network size and usage'!AM117/'Historical population and GDP'!$M114=0,NA(),'4.1 Network size and usage'!AM117/'Historical population and GDP'!$M114)</f>
        <v>0.68013856812933027</v>
      </c>
      <c r="AN117" s="54">
        <f>IF('4.1 Network size and usage'!AN117/'Historical population and GDP'!$M114=0,NA(),'4.1 Network size and usage'!AN117/'Historical population and GDP'!$M114)</f>
        <v>1.2737497779356901</v>
      </c>
      <c r="AO117" s="54">
        <f>IF('4.1 Network size and usage'!AO117/'Historical population and GDP'!$M114=0,NA(),'4.1 Network size and usage'!AO117/'Historical population and GDP'!$M114)</f>
        <v>2.7691419435068396E-2</v>
      </c>
      <c r="AP117" s="54">
        <f>IF('4.1 Network size and usage'!AP117/'Historical population and GDP'!$M114=0,NA(),'4.1 Network size and usage'!AP117/'Historical population and GDP'!$M114)</f>
        <v>4.3857701190264699E-3</v>
      </c>
      <c r="AQ117" s="54">
        <f>IF('4.1 Network size and usage'!AQ117/'Historical population and GDP'!$M114=0,NA(),'4.1 Network size and usage'!AQ117/'Historical population and GDP'!$M114)</f>
        <v>3.2077189554094866E-2</v>
      </c>
      <c r="AR117" s="54">
        <f>IF('4.1 Network size and usage'!AR117/'Historical population and GDP'!$M114=0,NA(),'4.1 Network size and usage'!AR117/'Historical population and GDP'!$M114)</f>
        <v>0.64842778468644524</v>
      </c>
      <c r="AS117" s="54" t="e">
        <f>IF('4.1 Network size and usage'!AS117/'Historical population and GDP'!$M114=0,NA(),'4.1 Network size and usage'!AS117/'Historical population and GDP'!$M114)</f>
        <v>#N/A</v>
      </c>
      <c r="AT117" s="54">
        <f>IF('4.1 Network size and usage'!AT117/'Historical population and GDP'!$M114=0,NA(),'4.1 Network size and usage'!AT117/'Historical population and GDP'!$M114)</f>
        <v>3.0991295079054904E-2</v>
      </c>
      <c r="AU117" s="54" t="e">
        <f>IF('4.1 Network size and usage'!AU117/'Historical population and GDP'!$M114=0,NA(),'4.1 Network size and usage'!AU117/'Historical population and GDP'!$M114)</f>
        <v>#N/A</v>
      </c>
      <c r="AV117" s="54" t="e">
        <f>IF('4.1 Network size and usage'!AV117/'Historical population and GDP'!$M114=0,NA(),'4.1 Network size and usage'!AV117/'Historical population and GDP'!$M114)</f>
        <v>#N/A</v>
      </c>
      <c r="AX117" s="3"/>
      <c r="AY117" s="3"/>
      <c r="AZ117" s="12"/>
    </row>
    <row r="118" spans="1:52">
      <c r="A118" s="4">
        <f t="shared" si="1"/>
        <v>1980</v>
      </c>
      <c r="B118" s="54">
        <f>IF('4.1 Network size and usage'!B118/'Historical population and GDP'!$M115=0,NA(),'4.1 Network size and usage'!B118/'Historical population and GDP'!$M115)</f>
        <v>0.51454833872965511</v>
      </c>
      <c r="C118" s="54">
        <f>IF('4.1 Network size and usage'!C118/'Historical population and GDP'!$M115=0,NA(),'4.1 Network size and usage'!C118/'Historical population and GDP'!$M115)</f>
        <v>0.46261326843260392</v>
      </c>
      <c r="D118" s="54">
        <f>IF('4.1 Network size and usage'!D118/'Historical population and GDP'!$M115=0,NA(),'4.1 Network size and usage'!D118/'Historical population and GDP'!$M115)</f>
        <v>6.4788456941697992E-2</v>
      </c>
      <c r="E118" s="54">
        <f>IF('4.1 Network size and usage'!E118/'Historical population and GDP'!$M115=0,NA(),'4.1 Network size and usage'!E118/'Historical population and GDP'!$M115)</f>
        <v>3.2900432430083226</v>
      </c>
      <c r="F118" s="54" t="e">
        <f>IF('4.1 Network size and usage'!F118/'Historical population and GDP'!$M115=0,NA(),'4.1 Network size and usage'!F118/'Historical population and GDP'!$M115)</f>
        <v>#N/A</v>
      </c>
      <c r="G118" s="54">
        <f>IF('4.1 Network size and usage'!G118/'Historical population and GDP'!$M115=0,NA(),'4.1 Network size and usage'!G118/'Historical population and GDP'!$M115)</f>
        <v>0.12488971946369978</v>
      </c>
      <c r="H118" s="54">
        <f>IF('4.1 Network size and usage'!H118/'Historical population and GDP'!$M115=0,NA(),'4.1 Network size and usage'!H118/'Historical population and GDP'!$M115)</f>
        <v>1.3197447431133518E-3</v>
      </c>
      <c r="I118" s="54">
        <f>IF('4.1 Network size and usage'!I118/'Historical population and GDP'!$M115=0,NA(),'4.1 Network size and usage'!I118/'Historical population and GDP'!$M115)</f>
        <v>23.441578478454552</v>
      </c>
      <c r="J118" s="54">
        <f>IF('4.1 Network size and usage'!J118/'Historical population and GDP'!$M115=0,NA(),'4.1 Network size and usage'!J118/'Historical population and GDP'!$M115)</f>
        <v>1.9557139442404224E-4</v>
      </c>
      <c r="K118" s="54">
        <f>IF('4.1 Network size and usage'!K118/'Historical population and GDP'!$M115=0,NA(),'4.1 Network size and usage'!K118/'Historical population and GDP'!$M115)</f>
        <v>2.5481205920025309E-2</v>
      </c>
      <c r="L118" s="54">
        <f>IF('4.1 Network size and usage'!L118/'Historical population and GDP'!$M115=0,NA(),'4.1 Network size and usage'!L118/'Historical population and GDP'!$M115)</f>
        <v>4.8653816901714511E-2</v>
      </c>
      <c r="M118" s="54" t="e">
        <f>IF('4.1 Network size and usage'!M118/'Historical population and GDP'!$M115=0,NA(),'4.1 Network size and usage'!M118/'Historical population and GDP'!$M115)</f>
        <v>#N/A</v>
      </c>
      <c r="N118" s="54">
        <f>IF('4.1 Network size and usage'!N118/'Historical population and GDP'!$M115=0,NA(),'4.1 Network size and usage'!N118/'Historical population and GDP'!$M115)</f>
        <v>6.3673699993480951E-2</v>
      </c>
      <c r="O118" s="54">
        <f>IF('4.1 Network size and usage'!O118/'Historical population and GDP'!$M115=0,NA(),'4.1 Network size and usage'!O118/'Historical population and GDP'!$M115)</f>
        <v>7.1558476390186657E-2</v>
      </c>
      <c r="P118" s="54" t="e">
        <f>IF('4.1 Network size and usage'!P118/'Historical population and GDP'!$M115=0,NA(),'4.1 Network size and usage'!P118/'Historical population and GDP'!$M115)</f>
        <v>#N/A</v>
      </c>
      <c r="Q118" s="54">
        <f>IF('4.1 Network size and usage'!Q118/'Historical population and GDP'!$M115=0,NA(),'4.1 Network size and usage'!Q118/'Historical population and GDP'!$M115)</f>
        <v>1.5714378843521155</v>
      </c>
      <c r="R118" s="54" t="e">
        <f>IF('4.1 Network size and usage'!R118/'Historical population and GDP'!$M115=0,NA(),'4.1 Network size and usage'!R118/'Historical population and GDP'!$M115)</f>
        <v>#N/A</v>
      </c>
      <c r="S118" s="54" t="e">
        <f>IF('4.1 Network size and usage'!S118/'Historical population and GDP'!$M115=0,NA(),'4.1 Network size and usage'!S118/'Historical population and GDP'!$M115)</f>
        <v>#N/A</v>
      </c>
      <c r="T118" s="54" t="e">
        <f>IF('4.1 Network size and usage'!T118/'Historical population and GDP'!$M115=0,NA(),'4.1 Network size and usage'!T118/'Historical population and GDP'!$M115)</f>
        <v>#N/A</v>
      </c>
      <c r="U118" s="54" t="e">
        <f>IF('4.1 Network size and usage'!U118/'Historical population and GDP'!$M115=0,NA(),'4.1 Network size and usage'!U118/'Historical population and GDP'!$M115)</f>
        <v>#N/A</v>
      </c>
      <c r="V118" s="54">
        <f>IF('4.1 Network size and usage'!V118/'Historical population and GDP'!$M115=0,NA(),'4.1 Network size and usage'!V118/'Historical population and GDP'!$M115)</f>
        <v>18.796573154566591</v>
      </c>
      <c r="W118" s="54">
        <f>IF('4.1 Network size and usage'!W118/'Historical population and GDP'!$M115=0,NA(),'4.1 Network size and usage'!W118/'Historical population and GDP'!$M115)</f>
        <v>0.18675981659749233</v>
      </c>
      <c r="X118" s="54">
        <f>IF('4.1 Network size and usage'!X118/'Historical population and GDP'!$M115=0,NA(),'4.1 Network size and usage'!X118/'Historical population and GDP'!$M115)</f>
        <v>12.347649883743671</v>
      </c>
      <c r="Y118" s="54" t="e">
        <f>IF('4.1 Network size and usage'!Y118/'Historical population and GDP'!$M115=0,NA(),'4.1 Network size and usage'!Y118/'Historical population and GDP'!$M115)</f>
        <v>#N/A</v>
      </c>
      <c r="Z118" s="54" t="e">
        <f>IF('4.1 Network size and usage'!Z118/'Historical population and GDP'!$M115=0,NA(),'4.1 Network size and usage'!Z118/'Historical population and GDP'!$M115)</f>
        <v>#N/A</v>
      </c>
      <c r="AA118" s="54" t="e">
        <f>IF('4.1 Network size and usage'!AA118/'Historical population and GDP'!$M115=0,NA(),'4.1 Network size and usage'!AA118/'Historical population and GDP'!$M115)</f>
        <v>#N/A</v>
      </c>
      <c r="AB118" s="54" t="e">
        <f>IF('4.1 Network size and usage'!AB118/'Historical population and GDP'!$M115=0,NA(),'4.1 Network size and usage'!AB118/'Historical population and GDP'!$M115)</f>
        <v>#N/A</v>
      </c>
      <c r="AC118" s="54" t="e">
        <f>IF('4.1 Network size and usage'!AC118/'Historical population and GDP'!$M115=0,NA(),'4.1 Network size and usage'!AC118/'Historical population and GDP'!$M115)</f>
        <v>#N/A</v>
      </c>
      <c r="AD118" s="54">
        <f>IF('4.1 Network size and usage'!AD118/'Historical population and GDP'!$M115=0,NA(),'4.1 Network size and usage'!AD118/'Historical population and GDP'!$M115)</f>
        <v>0.1903235620069971</v>
      </c>
      <c r="AE118" s="54">
        <f>IF('4.1 Network size and usage'!AE118/'Historical population and GDP'!$M115=0,NA(),'4.1 Network size and usage'!AE118/'Historical population and GDP'!$M115)</f>
        <v>0.28624046589452184</v>
      </c>
      <c r="AF118" s="54" t="e">
        <f>IF('4.1 Network size and usage'!AF118/'Historical population and GDP'!$M115=0,NA(),'4.1 Network size and usage'!AF118/'Historical population and GDP'!$M115)</f>
        <v>#N/A</v>
      </c>
      <c r="AG118" s="54">
        <f>IF('4.1 Network size and usage'!AG118/'Historical population and GDP'!$M115=0,NA(),'4.1 Network size and usage'!AG118/'Historical population and GDP'!$M115)</f>
        <v>0.24615919511506118</v>
      </c>
      <c r="AH118" s="54" t="e">
        <f>IF('4.1 Network size and usage'!AH118/'Historical population and GDP'!$M115=0,NA(),'4.1 Network size and usage'!AH118/'Historical population and GDP'!$M115)</f>
        <v>#N/A</v>
      </c>
      <c r="AI118" s="54" t="e">
        <f>IF('4.1 Network size and usage'!AI118/'Historical population and GDP'!$M115=0,NA(),'4.1 Network size and usage'!AI118/'Historical population and GDP'!$M115)</f>
        <v>#N/A</v>
      </c>
      <c r="AJ118" s="54" t="e">
        <f>IF('4.1 Network size and usage'!AJ118/'Historical population and GDP'!$M115=0,NA(),'4.1 Network size and usage'!AJ118/'Historical population and GDP'!$M115)</f>
        <v>#N/A</v>
      </c>
      <c r="AK118" s="54">
        <f>IF('4.1 Network size and usage'!AK118/'Historical population and GDP'!$M115=0,NA(),'4.1 Network size and usage'!AK118/'Historical population and GDP'!$M115)</f>
        <v>5.5042699754449247</v>
      </c>
      <c r="AL118" s="54">
        <f>IF('4.1 Network size and usage'!AL118/'Historical population and GDP'!$M115=0,NA(),'4.1 Network size and usage'!AL118/'Historical population and GDP'!$M115)</f>
        <v>2.4592668245724592</v>
      </c>
      <c r="AM118" s="54">
        <f>IF('4.1 Network size and usage'!AM118/'Historical population and GDP'!$M115=0,NA(),'4.1 Network size and usage'!AM118/'Historical population and GDP'!$M115)</f>
        <v>0.69601686260023032</v>
      </c>
      <c r="AN118" s="54">
        <f>IF('4.1 Network size and usage'!AN118/'Historical population and GDP'!$M115=0,NA(),'4.1 Network size and usage'!AN118/'Historical population and GDP'!$M115)</f>
        <v>1.2603707164432083</v>
      </c>
      <c r="AO118" s="54">
        <f>IF('4.1 Network size and usage'!AO118/'Historical population and GDP'!$M115=0,NA(),'4.1 Network size and usage'!AO118/'Historical population and GDP'!$M115)</f>
        <v>2.7086638127729851E-2</v>
      </c>
      <c r="AP118" s="54">
        <f>IF('4.1 Network size and usage'!AP118/'Historical population and GDP'!$M115=0,NA(),'4.1 Network size and usage'!AP118/'Historical population and GDP'!$M115)</f>
        <v>4.3025706773289294E-3</v>
      </c>
      <c r="AQ118" s="54">
        <f>IF('4.1 Network size and usage'!AQ118/'Historical population and GDP'!$M115=0,NA(),'4.1 Network size and usage'!AQ118/'Historical population and GDP'!$M115)</f>
        <v>3.1389208805058778E-2</v>
      </c>
      <c r="AR118" s="54">
        <f>IF('4.1 Network size and usage'!AR118/'Historical population and GDP'!$M115=0,NA(),'4.1 Network size and usage'!AR118/'Historical population and GDP'!$M115)</f>
        <v>0.64429909385253914</v>
      </c>
      <c r="AS118" s="54" t="e">
        <f>IF('4.1 Network size and usage'!AS118/'Historical population and GDP'!$M115=0,NA(),'4.1 Network size and usage'!AS118/'Historical population and GDP'!$M115)</f>
        <v>#N/A</v>
      </c>
      <c r="AT118" s="54">
        <f>IF('4.1 Network size and usage'!AT118/'Historical population and GDP'!$M115=0,NA(),'4.1 Network size and usage'!AT118/'Historical population and GDP'!$M115)</f>
        <v>3.0433081987874575E-2</v>
      </c>
      <c r="AU118" s="54" t="e">
        <f>IF('4.1 Network size and usage'!AU118/'Historical population and GDP'!$M115=0,NA(),'4.1 Network size and usage'!AU118/'Historical population and GDP'!$M115)</f>
        <v>#N/A</v>
      </c>
      <c r="AV118" s="54" t="e">
        <f>IF('4.1 Network size and usage'!AV118/'Historical population and GDP'!$M115=0,NA(),'4.1 Network size and usage'!AV118/'Historical population and GDP'!$M115)</f>
        <v>#N/A</v>
      </c>
      <c r="AX118" s="3"/>
      <c r="AY118" s="3"/>
      <c r="AZ118" s="12"/>
    </row>
    <row r="119" spans="1:52">
      <c r="A119" s="4">
        <f t="shared" si="1"/>
        <v>1981</v>
      </c>
      <c r="B119" s="54">
        <f>IF('4.1 Network size and usage'!B119/'Historical population and GDP'!$M116=0,NA(),'4.1 Network size and usage'!B119/'Historical population and GDP'!$M116)</f>
        <v>0.51696792533791036</v>
      </c>
      <c r="C119" s="54">
        <f>IF('4.1 Network size and usage'!C119/'Historical population and GDP'!$M116=0,NA(),'4.1 Network size and usage'!C119/'Historical population and GDP'!$M116)</f>
        <v>0.46494904526925557</v>
      </c>
      <c r="D119" s="54" t="e">
        <f>IF('4.1 Network size and usage'!D119/'Historical population and GDP'!$M116=0,NA(),'4.1 Network size and usage'!D119/'Historical population and GDP'!$M116)</f>
        <v>#N/A</v>
      </c>
      <c r="E119" s="54">
        <f>IF('4.1 Network size and usage'!E119/'Historical population and GDP'!$M116=0,NA(),'4.1 Network size and usage'!E119/'Historical population and GDP'!$M116)</f>
        <v>3.3483426303368375</v>
      </c>
      <c r="F119" s="54" t="e">
        <f>IF('4.1 Network size and usage'!F119/'Historical population and GDP'!$M116=0,NA(),'4.1 Network size and usage'!F119/'Historical population and GDP'!$M116)</f>
        <v>#N/A</v>
      </c>
      <c r="G119" s="54">
        <f>IF('4.1 Network size and usage'!G119/'Historical population and GDP'!$M116=0,NA(),'4.1 Network size and usage'!G119/'Historical population and GDP'!$M116)</f>
        <v>0.12344185797039262</v>
      </c>
      <c r="H119" s="54">
        <f>IF('4.1 Network size and usage'!H119/'Historical population and GDP'!$M116=0,NA(),'4.1 Network size and usage'!H119/'Historical population and GDP'!$M116)</f>
        <v>1.3012229135378674E-3</v>
      </c>
      <c r="I119" s="54">
        <f>IF('4.1 Network size and usage'!I119/'Historical population and GDP'!$M116=0,NA(),'4.1 Network size and usage'!I119/'Historical population and GDP'!$M116)</f>
        <v>23.825252091825789</v>
      </c>
      <c r="J119" s="54">
        <f>IF('4.1 Network size and usage'!J119/'Historical population and GDP'!$M116=0,NA(),'4.1 Network size and usage'!J119/'Historical population and GDP'!$M116)</f>
        <v>2.0381892297790174E-4</v>
      </c>
      <c r="K119" s="54">
        <f>IF('4.1 Network size and usage'!K119/'Historical population and GDP'!$M116=0,NA(),'4.1 Network size and usage'!K119/'Historical population and GDP'!$M116)</f>
        <v>2.5427541543913659E-2</v>
      </c>
      <c r="L119" s="54">
        <f>IF('4.1 Network size and usage'!L119/'Historical population and GDP'!$M116=0,NA(),'4.1 Network size and usage'!L119/'Historical population and GDP'!$M116)</f>
        <v>4.7554172924265177E-2</v>
      </c>
      <c r="M119" s="54" t="e">
        <f>IF('4.1 Network size and usage'!M119/'Historical population and GDP'!$M116=0,NA(),'4.1 Network size and usage'!M119/'Historical population and GDP'!$M116)</f>
        <v>#N/A</v>
      </c>
      <c r="N119" s="54">
        <f>IF('4.1 Network size and usage'!N119/'Historical population and GDP'!$M116=0,NA(),'4.1 Network size and usage'!N119/'Historical population and GDP'!$M116)</f>
        <v>6.4559107487663595E-2</v>
      </c>
      <c r="O119" s="54">
        <f>IF('4.1 Network size and usage'!O119/'Historical population and GDP'!$M116=0,NA(),'4.1 Network size and usage'!O119/'Historical population and GDP'!$M116)</f>
        <v>7.111960952585282E-2</v>
      </c>
      <c r="P119" s="54" t="e">
        <f>IF('4.1 Network size and usage'!P119/'Historical population and GDP'!$M116=0,NA(),'4.1 Network size and usage'!P119/'Historical population and GDP'!$M116)</f>
        <v>#N/A</v>
      </c>
      <c r="Q119" s="54">
        <f>IF('4.1 Network size and usage'!Q119/'Historical population and GDP'!$M116=0,NA(),'4.1 Network size and usage'!Q119/'Historical population and GDP'!$M116)</f>
        <v>1.5816992061789314</v>
      </c>
      <c r="R119" s="54" t="e">
        <f>IF('4.1 Network size and usage'!R119/'Historical population and GDP'!$M116=0,NA(),'4.1 Network size and usage'!R119/'Historical population and GDP'!$M116)</f>
        <v>#N/A</v>
      </c>
      <c r="S119" s="54" t="e">
        <f>IF('4.1 Network size and usage'!S119/'Historical population and GDP'!$M116=0,NA(),'4.1 Network size and usage'!S119/'Historical population and GDP'!$M116)</f>
        <v>#N/A</v>
      </c>
      <c r="T119" s="54" t="e">
        <f>IF('4.1 Network size and usage'!T119/'Historical population and GDP'!$M116=0,NA(),'4.1 Network size and usage'!T119/'Historical population and GDP'!$M116)</f>
        <v>#N/A</v>
      </c>
      <c r="U119" s="54" t="e">
        <f>IF('4.1 Network size and usage'!U119/'Historical population and GDP'!$M116=0,NA(),'4.1 Network size and usage'!U119/'Historical population and GDP'!$M116)</f>
        <v>#N/A</v>
      </c>
      <c r="V119" s="54">
        <f>IF('4.1 Network size and usage'!V119/'Historical population and GDP'!$M116=0,NA(),'4.1 Network size and usage'!V119/'Historical population and GDP'!$M116)</f>
        <v>19.304097833083031</v>
      </c>
      <c r="W119" s="54">
        <f>IF('4.1 Network size and usage'!W119/'Historical population and GDP'!$M116=0,NA(),'4.1 Network size and usage'!W119/'Historical population and GDP'!$M116)</f>
        <v>0.1372559536580133</v>
      </c>
      <c r="X119" s="54">
        <f>IF('4.1 Network size and usage'!X119/'Historical population and GDP'!$M116=0,NA(),'4.1 Network size and usage'!X119/'Historical population and GDP'!$M116)</f>
        <v>12.586097403990561</v>
      </c>
      <c r="Y119" s="54" t="e">
        <f>IF('4.1 Network size and usage'!Y119/'Historical population and GDP'!$M116=0,NA(),'4.1 Network size and usage'!Y119/'Historical population and GDP'!$M116)</f>
        <v>#N/A</v>
      </c>
      <c r="Z119" s="54" t="e">
        <f>IF('4.1 Network size and usage'!Z119/'Historical population and GDP'!$M116=0,NA(),'4.1 Network size and usage'!Z119/'Historical population and GDP'!$M116)</f>
        <v>#N/A</v>
      </c>
      <c r="AA119" s="54" t="e">
        <f>IF('4.1 Network size and usage'!AA119/'Historical population and GDP'!$M116=0,NA(),'4.1 Network size and usage'!AA119/'Historical population and GDP'!$M116)</f>
        <v>#N/A</v>
      </c>
      <c r="AB119" s="54" t="e">
        <f>IF('4.1 Network size and usage'!AB119/'Historical population and GDP'!$M116=0,NA(),'4.1 Network size and usage'!AB119/'Historical population and GDP'!$M116)</f>
        <v>#N/A</v>
      </c>
      <c r="AC119" s="54" t="e">
        <f>IF('4.1 Network size and usage'!AC119/'Historical population and GDP'!$M116=0,NA(),'4.1 Network size and usage'!AC119/'Historical population and GDP'!$M116)</f>
        <v>#N/A</v>
      </c>
      <c r="AD119" s="54">
        <f>IF('4.1 Network size and usage'!AD119/'Historical population and GDP'!$M116=0,NA(),'4.1 Network size and usage'!AD119/'Historical population and GDP'!$M116)</f>
        <v>0.18316884788671958</v>
      </c>
      <c r="AE119" s="54">
        <f>IF('4.1 Network size and usage'!AE119/'Historical population and GDP'!$M116=0,NA(),'4.1 Network size and usage'!AE119/'Historical population and GDP'!$M116)</f>
        <v>0.27649645998712724</v>
      </c>
      <c r="AF119" s="54" t="e">
        <f>IF('4.1 Network size and usage'!AF119/'Historical population and GDP'!$M116=0,NA(),'4.1 Network size and usage'!AF119/'Historical population and GDP'!$M116)</f>
        <v>#N/A</v>
      </c>
      <c r="AG119" s="54">
        <f>IF('4.1 Network size and usage'!AG119/'Historical population and GDP'!$M116=0,NA(),'4.1 Network size and usage'!AG119/'Historical population and GDP'!$M116)</f>
        <v>0.24062432954301652</v>
      </c>
      <c r="AH119" s="54" t="e">
        <f>IF('4.1 Network size and usage'!AH119/'Historical population and GDP'!$M116=0,NA(),'4.1 Network size and usage'!AH119/'Historical population and GDP'!$M116)</f>
        <v>#N/A</v>
      </c>
      <c r="AI119" s="54" t="e">
        <f>IF('4.1 Network size and usage'!AI119/'Historical population and GDP'!$M116=0,NA(),'4.1 Network size and usage'!AI119/'Historical population and GDP'!$M116)</f>
        <v>#N/A</v>
      </c>
      <c r="AJ119" s="54" t="e">
        <f>IF('4.1 Network size and usage'!AJ119/'Historical population and GDP'!$M116=0,NA(),'4.1 Network size and usage'!AJ119/'Historical population and GDP'!$M116)</f>
        <v>#N/A</v>
      </c>
      <c r="AK119" s="54">
        <f>IF('4.1 Network size and usage'!AK119/'Historical population and GDP'!$M116=0,NA(),'4.1 Network size and usage'!AK119/'Historical population and GDP'!$M116)</f>
        <v>5.2977472645355075</v>
      </c>
      <c r="AL119" s="54">
        <f>IF('4.1 Network size and usage'!AL119/'Historical population and GDP'!$M116=0,NA(),'4.1 Network size and usage'!AL119/'Historical population and GDP'!$M116)</f>
        <v>2.4128513194593433</v>
      </c>
      <c r="AM119" s="54">
        <f>IF('4.1 Network size and usage'!AM119/'Historical population and GDP'!$M116=0,NA(),'4.1 Network size and usage'!AM119/'Historical population and GDP'!$M116)</f>
        <v>0.7034971036258314</v>
      </c>
      <c r="AN119" s="54">
        <f>IF('4.1 Network size and usage'!AN119/'Historical population and GDP'!$M116=0,NA(),'4.1 Network size and usage'!AN119/'Historical population and GDP'!$M116)</f>
        <v>1.249463634413216</v>
      </c>
      <c r="AO119" s="54">
        <f>IF('4.1 Network size and usage'!AO119/'Historical population and GDP'!$M116=0,NA(),'4.1 Network size and usage'!AO119/'Historical population and GDP'!$M116)</f>
        <v>2.6110276764642781E-2</v>
      </c>
      <c r="AP119" s="54">
        <f>IF('4.1 Network size and usage'!AP119/'Historical population and GDP'!$M116=0,NA(),'4.1 Network size and usage'!AP119/'Historical population and GDP'!$M116)</f>
        <v>4.2158335121218618E-3</v>
      </c>
      <c r="AQ119" s="54">
        <f>IF('4.1 Network size and usage'!AQ119/'Historical population and GDP'!$M116=0,NA(),'4.1 Network size and usage'!AQ119/'Historical population and GDP'!$M116)</f>
        <v>3.0326110276764642E-2</v>
      </c>
      <c r="AR119" s="54">
        <f>IF('4.1 Network size and usage'!AR119/'Historical population and GDP'!$M116=0,NA(),'4.1 Network size and usage'!AR119/'Historical population and GDP'!$M116)</f>
        <v>0.6393477794464707</v>
      </c>
      <c r="AS119" s="54" t="e">
        <f>IF('4.1 Network size and usage'!AS119/'Historical population and GDP'!$M116=0,NA(),'4.1 Network size and usage'!AS119/'Historical population and GDP'!$M116)</f>
        <v>#N/A</v>
      </c>
      <c r="AT119" s="54">
        <f>IF('4.1 Network size and usage'!AT119/'Historical population and GDP'!$M116=0,NA(),'4.1 Network size and usage'!AT119/'Historical population and GDP'!$M116)</f>
        <v>2.8832868483158122E-2</v>
      </c>
      <c r="AU119" s="54" t="e">
        <f>IF('4.1 Network size and usage'!AU119/'Historical population and GDP'!$M116=0,NA(),'4.1 Network size and usage'!AU119/'Historical population and GDP'!$M116)</f>
        <v>#N/A</v>
      </c>
      <c r="AV119" s="54" t="e">
        <f>IF('4.1 Network size and usage'!AV119/'Historical population and GDP'!$M116=0,NA(),'4.1 Network size and usage'!AV119/'Historical population and GDP'!$M116)</f>
        <v>#N/A</v>
      </c>
      <c r="AX119" s="3"/>
      <c r="AY119" s="3"/>
      <c r="AZ119" s="12"/>
    </row>
    <row r="120" spans="1:52">
      <c r="A120" s="4">
        <f t="shared" si="1"/>
        <v>1982</v>
      </c>
      <c r="B120" s="54">
        <f>IF('4.1 Network size and usage'!B120/'Historical population and GDP'!$M117=0,NA(),'4.1 Network size and usage'!B120/'Historical population and GDP'!$M117)</f>
        <v>0.50251640016400168</v>
      </c>
      <c r="C120" s="54">
        <f>IF('4.1 Network size and usage'!C120/'Historical population and GDP'!$M117=0,NA(),'4.1 Network size and usage'!C120/'Historical population and GDP'!$M117)</f>
        <v>0.4521022960229602</v>
      </c>
      <c r="D120" s="54" t="e">
        <f>IF('4.1 Network size and usage'!D120/'Historical population and GDP'!$M117=0,NA(),'4.1 Network size and usage'!D120/'Historical population and GDP'!$M117)</f>
        <v>#N/A</v>
      </c>
      <c r="E120" s="54">
        <f>IF('4.1 Network size and usage'!E120/'Historical population and GDP'!$M117=0,NA(),'4.1 Network size and usage'!E120/'Historical population and GDP'!$M117)</f>
        <v>3.2949569495694955</v>
      </c>
      <c r="F120" s="54" t="e">
        <f>IF('4.1 Network size and usage'!F120/'Historical population and GDP'!$M117=0,NA(),'4.1 Network size and usage'!F120/'Historical population and GDP'!$M117)</f>
        <v>#N/A</v>
      </c>
      <c r="G120" s="54">
        <f>IF('4.1 Network size and usage'!G120/'Historical population and GDP'!$M117=0,NA(),'4.1 Network size and usage'!G120/'Historical population and GDP'!$M117)</f>
        <v>0.11845325953259532</v>
      </c>
      <c r="H120" s="54">
        <f>IF('4.1 Network size and usage'!H120/'Historical population and GDP'!$M117=0,NA(),'4.1 Network size and usage'!H120/'Historical population and GDP'!$M117)</f>
        <v>1.2484624846248462E-3</v>
      </c>
      <c r="I120" s="54">
        <f>IF('4.1 Network size and usage'!I120/'Historical population and GDP'!$M117=0,NA(),'4.1 Network size and usage'!I120/'Historical population and GDP'!$M117)</f>
        <v>23.543327183271831</v>
      </c>
      <c r="J120" s="54">
        <f>IF('4.1 Network size and usage'!J120/'Historical population and GDP'!$M117=0,NA(),'4.1 Network size and usage'!J120/'Historical population and GDP'!$M117)</f>
        <v>2.091020910209102E-4</v>
      </c>
      <c r="K120" s="54">
        <f>IF('4.1 Network size and usage'!K120/'Historical population and GDP'!$M117=0,NA(),'4.1 Network size and usage'!K120/'Historical population and GDP'!$M117)</f>
        <v>2.4388484020788137E-2</v>
      </c>
      <c r="L120" s="54">
        <f>IF('4.1 Network size and usage'!L120/'Historical population and GDP'!$M117=0,NA(),'4.1 Network size and usage'!L120/'Historical population and GDP'!$M117)</f>
        <v>4.5284952849528493E-2</v>
      </c>
      <c r="M120" s="54" t="e">
        <f>IF('4.1 Network size and usage'!M120/'Historical population and GDP'!$M117=0,NA(),'4.1 Network size and usage'!M120/'Historical population and GDP'!$M117)</f>
        <v>#N/A</v>
      </c>
      <c r="N120" s="54">
        <f>IF('4.1 Network size and usage'!N120/'Historical population and GDP'!$M117=0,NA(),'4.1 Network size and usage'!N120/'Historical population and GDP'!$M117)</f>
        <v>5.9723247232472326E-2</v>
      </c>
      <c r="O120" s="54">
        <f>IF('4.1 Network size and usage'!O120/'Historical population and GDP'!$M117=0,NA(),'4.1 Network size and usage'!O120/'Historical population and GDP'!$M117)</f>
        <v>6.7810386428864292E-2</v>
      </c>
      <c r="P120" s="54" t="e">
        <f>IF('4.1 Network size and usage'!P120/'Historical population and GDP'!$M117=0,NA(),'4.1 Network size and usage'!P120/'Historical population and GDP'!$M117)</f>
        <v>#N/A</v>
      </c>
      <c r="Q120" s="54">
        <f>IF('4.1 Network size and usage'!Q120/'Historical population and GDP'!$M117=0,NA(),'4.1 Network size and usage'!Q120/'Historical population and GDP'!$M117)</f>
        <v>1.5257585075850759</v>
      </c>
      <c r="R120" s="54" t="e">
        <f>IF('4.1 Network size and usage'!R120/'Historical population and GDP'!$M117=0,NA(),'4.1 Network size and usage'!R120/'Historical population and GDP'!$M117)</f>
        <v>#N/A</v>
      </c>
      <c r="S120" s="54" t="e">
        <f>IF('4.1 Network size and usage'!S120/'Historical population and GDP'!$M117=0,NA(),'4.1 Network size and usage'!S120/'Historical population and GDP'!$M117)</f>
        <v>#N/A</v>
      </c>
      <c r="T120" s="54" t="e">
        <f>IF('4.1 Network size and usage'!T120/'Historical population and GDP'!$M117=0,NA(),'4.1 Network size and usage'!T120/'Historical population and GDP'!$M117)</f>
        <v>#N/A</v>
      </c>
      <c r="U120" s="54" t="e">
        <f>IF('4.1 Network size and usage'!U120/'Historical population and GDP'!$M117=0,NA(),'4.1 Network size and usage'!U120/'Historical population and GDP'!$M117)</f>
        <v>#N/A</v>
      </c>
      <c r="V120" s="54">
        <f>IF('4.1 Network size and usage'!V120/'Historical population and GDP'!$M117=0,NA(),'4.1 Network size and usage'!V120/'Historical population and GDP'!$M117)</f>
        <v>19.224456744567444</v>
      </c>
      <c r="W120" s="54">
        <f>IF('4.1 Network size and usage'!W120/'Historical population and GDP'!$M117=0,NA(),'4.1 Network size and usage'!W120/'Historical population and GDP'!$M117)</f>
        <v>0.12223247232472324</v>
      </c>
      <c r="X120" s="54">
        <f>IF('4.1 Network size and usage'!X120/'Historical population and GDP'!$M117=0,NA(),'4.1 Network size and usage'!X120/'Historical population and GDP'!$M117)</f>
        <v>12.276814268142681</v>
      </c>
      <c r="Y120" s="54" t="e">
        <f>IF('4.1 Network size and usage'!Y120/'Historical population and GDP'!$M117=0,NA(),'4.1 Network size and usage'!Y120/'Historical population and GDP'!$M117)</f>
        <v>#N/A</v>
      </c>
      <c r="Z120" s="54" t="e">
        <f>IF('4.1 Network size and usage'!Z120/'Historical population and GDP'!$M117=0,NA(),'4.1 Network size and usage'!Z120/'Historical population and GDP'!$M117)</f>
        <v>#N/A</v>
      </c>
      <c r="AA120" s="54" t="e">
        <f>IF('4.1 Network size and usage'!AA120/'Historical population and GDP'!$M117=0,NA(),'4.1 Network size and usage'!AA120/'Historical population and GDP'!$M117)</f>
        <v>#N/A</v>
      </c>
      <c r="AB120" s="54" t="e">
        <f>IF('4.1 Network size and usage'!AB120/'Historical population and GDP'!$M117=0,NA(),'4.1 Network size and usage'!AB120/'Historical population and GDP'!$M117)</f>
        <v>#N/A</v>
      </c>
      <c r="AC120" s="54" t="e">
        <f>IF('4.1 Network size and usage'!AC120/'Historical population and GDP'!$M117=0,NA(),'4.1 Network size and usage'!AC120/'Historical population and GDP'!$M117)</f>
        <v>#N/A</v>
      </c>
      <c r="AD120" s="54">
        <f>IF('4.1 Network size and usage'!AD120/'Historical population and GDP'!$M117=0,NA(),'4.1 Network size and usage'!AD120/'Historical population and GDP'!$M117)</f>
        <v>0.17466174661746617</v>
      </c>
      <c r="AE120" s="54">
        <f>IF('4.1 Network size and usage'!AE120/'Historical population and GDP'!$M117=0,NA(),'4.1 Network size and usage'!AE120/'Historical population and GDP'!$M117)</f>
        <v>0.26162361623616237</v>
      </c>
      <c r="AF120" s="54" t="e">
        <f>IF('4.1 Network size and usage'!AF120/'Historical population and GDP'!$M117=0,NA(),'4.1 Network size and usage'!AF120/'Historical population and GDP'!$M117)</f>
        <v>#N/A</v>
      </c>
      <c r="AG120" s="54">
        <f>IF('4.1 Network size and usage'!AG120/'Historical population and GDP'!$M117=0,NA(),'4.1 Network size and usage'!AG120/'Historical population and GDP'!$M117)</f>
        <v>0.23109881098810989</v>
      </c>
      <c r="AH120" s="54" t="e">
        <f>IF('4.1 Network size and usage'!AH120/'Historical population and GDP'!$M117=0,NA(),'4.1 Network size and usage'!AH120/'Historical population and GDP'!$M117)</f>
        <v>#N/A</v>
      </c>
      <c r="AI120" s="54" t="e">
        <f>IF('4.1 Network size and usage'!AI120/'Historical population and GDP'!$M117=0,NA(),'4.1 Network size and usage'!AI120/'Historical population and GDP'!$M117)</f>
        <v>#N/A</v>
      </c>
      <c r="AJ120" s="54" t="e">
        <f>IF('4.1 Network size and usage'!AJ120/'Historical population and GDP'!$M117=0,NA(),'4.1 Network size and usage'!AJ120/'Historical population and GDP'!$M117)</f>
        <v>#N/A</v>
      </c>
      <c r="AK120" s="54">
        <f>IF('4.1 Network size and usage'!AK120/'Historical population and GDP'!$M117=0,NA(),'4.1 Network size and usage'!AK120/'Historical population and GDP'!$M117)</f>
        <v>4.9832615826158264</v>
      </c>
      <c r="AL120" s="54">
        <f>IF('4.1 Network size and usage'!AL120/'Historical population and GDP'!$M117=0,NA(),'4.1 Network size and usage'!AL120/'Historical population and GDP'!$M117)</f>
        <v>2.290908159081591</v>
      </c>
      <c r="AM120" s="54">
        <f>IF('4.1 Network size and usage'!AM120/'Historical population and GDP'!$M117=0,NA(),'4.1 Network size and usage'!AM120/'Historical population and GDP'!$M117)</f>
        <v>0.67592250922509223</v>
      </c>
      <c r="AN120" s="54">
        <f>IF('4.1 Network size and usage'!AN120/'Historical population and GDP'!$M117=0,NA(),'4.1 Network size and usage'!AN120/'Historical population and GDP'!$M117)</f>
        <v>1.20039975399754</v>
      </c>
      <c r="AO120" s="54">
        <f>IF('4.1 Network size and usage'!AO120/'Historical population and GDP'!$M117=0,NA(),'4.1 Network size and usage'!AO120/'Historical population and GDP'!$M117)</f>
        <v>2.4907749077490774E-2</v>
      </c>
      <c r="AP120" s="54">
        <f>IF('4.1 Network size and usage'!AP120/'Historical population and GDP'!$M117=0,NA(),'4.1 Network size and usage'!AP120/'Historical population and GDP'!$M117)</f>
        <v>4.0077900779007794E-3</v>
      </c>
      <c r="AQ120" s="54">
        <f>IF('4.1 Network size and usage'!AQ120/'Historical population and GDP'!$M117=0,NA(),'4.1 Network size and usage'!AQ120/'Historical population and GDP'!$M117)</f>
        <v>2.8915539155391554E-2</v>
      </c>
      <c r="AR120" s="54">
        <f>IF('4.1 Network size and usage'!AR120/'Historical population and GDP'!$M117=0,NA(),'4.1 Network size and usage'!AR120/'Historical population and GDP'!$M117)</f>
        <v>0.60168101681016806</v>
      </c>
      <c r="AS120" s="54" t="e">
        <f>IF('4.1 Network size and usage'!AS120/'Historical population and GDP'!$M117=0,NA(),'4.1 Network size and usage'!AS120/'Historical population and GDP'!$M117)</f>
        <v>#N/A</v>
      </c>
      <c r="AT120" s="54">
        <f>IF('4.1 Network size and usage'!AT120/'Historical population and GDP'!$M117=0,NA(),'4.1 Network size and usage'!AT120/'Historical population and GDP'!$M117)</f>
        <v>2.6389913899138997E-2</v>
      </c>
      <c r="AU120" s="54" t="e">
        <f>IF('4.1 Network size and usage'!AU120/'Historical population and GDP'!$M117=0,NA(),'4.1 Network size and usage'!AU120/'Historical population and GDP'!$M117)</f>
        <v>#N/A</v>
      </c>
      <c r="AV120" s="54" t="e">
        <f>IF('4.1 Network size and usage'!AV120/'Historical population and GDP'!$M117=0,NA(),'4.1 Network size and usage'!AV120/'Historical population and GDP'!$M117)</f>
        <v>#N/A</v>
      </c>
      <c r="AX120" s="3"/>
      <c r="AY120" s="3"/>
      <c r="AZ120" s="12"/>
    </row>
    <row r="121" spans="1:52">
      <c r="A121" s="4">
        <f t="shared" si="1"/>
        <v>1983</v>
      </c>
      <c r="B121" s="54">
        <f>IF('4.1 Network size and usage'!B121/'Historical population and GDP'!$M118=0,NA(),'4.1 Network size and usage'!B121/'Historical population and GDP'!$M118)</f>
        <v>0.49710664486579259</v>
      </c>
      <c r="C121" s="54">
        <f>IF('4.1 Network size and usage'!C121/'Historical population and GDP'!$M118=0,NA(),'4.1 Network size and usage'!C121/'Historical population and GDP'!$M118)</f>
        <v>0.44645109529080806</v>
      </c>
      <c r="D121" s="54" t="e">
        <f>IF('4.1 Network size and usage'!D121/'Historical population and GDP'!$M118=0,NA(),'4.1 Network size and usage'!D121/'Historical population and GDP'!$M118)</f>
        <v>#N/A</v>
      </c>
      <c r="E121" s="54">
        <f>IF('4.1 Network size and usage'!E121/'Historical population and GDP'!$M118=0,NA(),'4.1 Network size and usage'!E121/'Historical population and GDP'!$M118)</f>
        <v>3.2782251921963703</v>
      </c>
      <c r="F121" s="54" t="e">
        <f>IF('4.1 Network size and usage'!F121/'Historical population and GDP'!$M118=0,NA(),'4.1 Network size and usage'!F121/'Historical population and GDP'!$M118)</f>
        <v>#N/A</v>
      </c>
      <c r="G121" s="54">
        <f>IF('4.1 Network size and usage'!G121/'Historical population and GDP'!$M118=0,NA(),'4.1 Network size and usage'!G121/'Historical population and GDP'!$M118)</f>
        <v>0.11741497151329887</v>
      </c>
      <c r="H121" s="54">
        <f>IF('4.1 Network size and usage'!H121/'Historical population and GDP'!$M118=0,NA(),'4.1 Network size and usage'!H121/'Historical population and GDP'!$M118)</f>
        <v>1.2369626372287163E-3</v>
      </c>
      <c r="I121" s="54">
        <f>IF('4.1 Network size and usage'!I121/'Historical population and GDP'!$M118=0,NA(),'4.1 Network size and usage'!I121/'Historical population and GDP'!$M118)</f>
        <v>23.615891618511785</v>
      </c>
      <c r="J121" s="54">
        <f>IF('4.1 Network size and usage'!J121/'Historical population and GDP'!$M118=0,NA(),'4.1 Network size and usage'!J121/'Historical population and GDP'!$M118)</f>
        <v>2.1225385154417215E-4</v>
      </c>
      <c r="K121" s="54">
        <f>IF('4.1 Network size and usage'!K121/'Historical population and GDP'!$M118=0,NA(),'4.1 Network size and usage'!K121/'Historical population and GDP'!$M118)</f>
        <v>2.4505670404470086E-2</v>
      </c>
      <c r="L121" s="54">
        <f>IF('4.1 Network size and usage'!L121/'Historical population and GDP'!$M118=0,NA(),'4.1 Network size and usage'!L121/'Historical population and GDP'!$M118)</f>
        <v>4.3994434683701136E-2</v>
      </c>
      <c r="M121" s="54" t="e">
        <f>IF('4.1 Network size and usage'!M121/'Historical population and GDP'!$M118=0,NA(),'4.1 Network size and usage'!M121/'Historical population and GDP'!$M118)</f>
        <v>#N/A</v>
      </c>
      <c r="N121" s="54">
        <f>IF('4.1 Network size and usage'!N121/'Historical population and GDP'!$M118=0,NA(),'4.1 Network size and usage'!N121/'Historical population and GDP'!$M118)</f>
        <v>5.9104065321376707E-2</v>
      </c>
      <c r="O121" s="54">
        <f>IF('4.1 Network size and usage'!O121/'Historical population and GDP'!$M118=0,NA(),'4.1 Network size and usage'!O121/'Historical population and GDP'!$M118)</f>
        <v>7.1210044989691981E-2</v>
      </c>
      <c r="P121" s="54" t="e">
        <f>IF('4.1 Network size and usage'!P121/'Historical population and GDP'!$M118=0,NA(),'4.1 Network size and usage'!P121/'Historical population and GDP'!$M118)</f>
        <v>#N/A</v>
      </c>
      <c r="Q121" s="54">
        <f>IF('4.1 Network size and usage'!Q121/'Historical population and GDP'!$M118=0,NA(),'4.1 Network size and usage'!Q121/'Historical population and GDP'!$M118)</f>
        <v>1.5287152040785237</v>
      </c>
      <c r="R121" s="54" t="e">
        <f>IF('4.1 Network size and usage'!R121/'Historical population and GDP'!$M118=0,NA(),'4.1 Network size and usage'!R121/'Historical population and GDP'!$M118)</f>
        <v>#N/A</v>
      </c>
      <c r="S121" s="54" t="e">
        <f>IF('4.1 Network size and usage'!S121/'Historical population and GDP'!$M118=0,NA(),'4.1 Network size and usage'!S121/'Historical population and GDP'!$M118)</f>
        <v>#N/A</v>
      </c>
      <c r="T121" s="54" t="e">
        <f>IF('4.1 Network size and usage'!T121/'Historical population and GDP'!$M118=0,NA(),'4.1 Network size and usage'!T121/'Historical population and GDP'!$M118)</f>
        <v>#N/A</v>
      </c>
      <c r="U121" s="54" t="e">
        <f>IF('4.1 Network size and usage'!U121/'Historical population and GDP'!$M118=0,NA(),'4.1 Network size and usage'!U121/'Historical population and GDP'!$M118)</f>
        <v>#N/A</v>
      </c>
      <c r="V121" s="54">
        <f>IF('4.1 Network size and usage'!V121/'Historical population and GDP'!$M118=0,NA(),'4.1 Network size and usage'!V121/'Historical population and GDP'!$M118)</f>
        <v>19.696832441325519</v>
      </c>
      <c r="W121" s="54">
        <f>IF('4.1 Network size and usage'!W121/'Historical population and GDP'!$M118=0,NA(),'4.1 Network size and usage'!W121/'Historical population and GDP'!$M118)</f>
        <v>7.2410046005260645E-2</v>
      </c>
      <c r="X121" s="54">
        <f>IF('4.1 Network size and usage'!X121/'Historical population and GDP'!$M118=0,NA(),'4.1 Network size and usage'!X121/'Historical population and GDP'!$M118)</f>
        <v>12.446494764743518</v>
      </c>
      <c r="Y121" s="54" t="e">
        <f>IF('4.1 Network size and usage'!Y121/'Historical population and GDP'!$M118=0,NA(),'4.1 Network size and usage'!Y121/'Historical population and GDP'!$M118)</f>
        <v>#N/A</v>
      </c>
      <c r="Z121" s="54" t="e">
        <f>IF('4.1 Network size and usage'!Z121/'Historical population and GDP'!$M118=0,NA(),'4.1 Network size and usage'!Z121/'Historical population and GDP'!$M118)</f>
        <v>#N/A</v>
      </c>
      <c r="AA121" s="54" t="e">
        <f>IF('4.1 Network size and usage'!AA121/'Historical population and GDP'!$M118=0,NA(),'4.1 Network size and usage'!AA121/'Historical population and GDP'!$M118)</f>
        <v>#N/A</v>
      </c>
      <c r="AB121" s="54" t="e">
        <f>IF('4.1 Network size and usage'!AB121/'Historical population and GDP'!$M118=0,NA(),'4.1 Network size and usage'!AB121/'Historical population and GDP'!$M118)</f>
        <v>#N/A</v>
      </c>
      <c r="AC121" s="54" t="e">
        <f>IF('4.1 Network size and usage'!AC121/'Historical population and GDP'!$M118=0,NA(),'4.1 Network size and usage'!AC121/'Historical population and GDP'!$M118)</f>
        <v>#N/A</v>
      </c>
      <c r="AD121" s="54">
        <f>IF('4.1 Network size and usage'!AD121/'Historical population and GDP'!$M118=0,NA(),'4.1 Network size and usage'!AD121/'Historical population and GDP'!$M118)</f>
        <v>0.17144830247697199</v>
      </c>
      <c r="AE121" s="54">
        <f>IF('4.1 Network size and usage'!AE121/'Historical population and GDP'!$M118=0,NA(),'4.1 Network size and usage'!AE121/'Historical population and GDP'!$M118)</f>
        <v>0.25697949566859962</v>
      </c>
      <c r="AF121" s="54" t="e">
        <f>IF('4.1 Network size and usage'!AF121/'Historical population and GDP'!$M118=0,NA(),'4.1 Network size and usage'!AF121/'Historical population and GDP'!$M118)</f>
        <v>#N/A</v>
      </c>
      <c r="AG121" s="54">
        <f>IF('4.1 Network size and usage'!AG121/'Historical population and GDP'!$M118=0,NA(),'4.1 Network size and usage'!AG121/'Historical population and GDP'!$M118)</f>
        <v>0.22933571653447349</v>
      </c>
      <c r="AH121" s="54" t="e">
        <f>IF('4.1 Network size and usage'!AH121/'Historical population and GDP'!$M118=0,NA(),'4.1 Network size and usage'!AH121/'Historical population and GDP'!$M118)</f>
        <v>#N/A</v>
      </c>
      <c r="AI121" s="54" t="e">
        <f>IF('4.1 Network size and usage'!AI121/'Historical population and GDP'!$M118=0,NA(),'4.1 Network size and usage'!AI121/'Historical population and GDP'!$M118)</f>
        <v>#N/A</v>
      </c>
      <c r="AJ121" s="54" t="e">
        <f>IF('4.1 Network size and usage'!AJ121/'Historical population and GDP'!$M118=0,NA(),'4.1 Network size and usage'!AJ121/'Historical population and GDP'!$M118)</f>
        <v>#N/A</v>
      </c>
      <c r="AK121" s="54">
        <f>IF('4.1 Network size and usage'!AK121/'Historical population and GDP'!$M118=0,NA(),'4.1 Network size and usage'!AK121/'Historical population and GDP'!$M118)</f>
        <v>4.8349497801293833</v>
      </c>
      <c r="AL121" s="54">
        <f>IF('4.1 Network size and usage'!AL121/'Historical population and GDP'!$M118=0,NA(),'4.1 Network size and usage'!AL121/'Historical population and GDP'!$M118)</f>
        <v>2.3434043892877816</v>
      </c>
      <c r="AM121" s="54">
        <f>IF('4.1 Network size and usage'!AM121/'Historical population and GDP'!$M118=0,NA(),'4.1 Network size and usage'!AM121/'Historical population and GDP'!$M118)</f>
        <v>0.6895508139782871</v>
      </c>
      <c r="AN121" s="54">
        <f>IF('4.1 Network size and usage'!AN121/'Historical population and GDP'!$M118=0,NA(),'4.1 Network size and usage'!AN121/'Historical population and GDP'!$M118)</f>
        <v>1.2238313343556724</v>
      </c>
      <c r="AO121" s="54">
        <f>IF('4.1 Network size and usage'!AO121/'Historical population and GDP'!$M118=0,NA(),'4.1 Network size and usage'!AO121/'Historical population and GDP'!$M118)</f>
        <v>2.4302558217473874E-2</v>
      </c>
      <c r="AP121" s="54">
        <f>IF('4.1 Network size and usage'!AP121/'Historical population and GDP'!$M118=0,NA(),'4.1 Network size and usage'!AP121/'Historical population and GDP'!$M118)</f>
        <v>4.0622746707018598E-3</v>
      </c>
      <c r="AQ121" s="54">
        <f>IF('4.1 Network size and usage'!AQ121/'Historical population and GDP'!$M118=0,NA(),'4.1 Network size and usage'!AQ121/'Historical population and GDP'!$M118)</f>
        <v>2.8364832888175734E-2</v>
      </c>
      <c r="AR121" s="54">
        <f>IF('4.1 Network size and usage'!AR121/'Historical population and GDP'!$M118=0,NA(),'4.1 Network size and usage'!AR121/'Historical population and GDP'!$M118)</f>
        <v>0.59004539591944505</v>
      </c>
      <c r="AS121" s="54" t="e">
        <f>IF('4.1 Network size and usage'!AS121/'Historical population and GDP'!$M118=0,NA(),'4.1 Network size and usage'!AS121/'Historical population and GDP'!$M118)</f>
        <v>#N/A</v>
      </c>
      <c r="AT121" s="54">
        <f>IF('4.1 Network size and usage'!AT121/'Historical population and GDP'!$M118=0,NA(),'4.1 Network size and usage'!AT121/'Historical population and GDP'!$M118)</f>
        <v>2.4997207186163897E-2</v>
      </c>
      <c r="AU121" s="54" t="e">
        <f>IF('4.1 Network size and usage'!AU121/'Historical population and GDP'!$M118=0,NA(),'4.1 Network size and usage'!AU121/'Historical population and GDP'!$M118)</f>
        <v>#N/A</v>
      </c>
      <c r="AV121" s="54" t="e">
        <f>IF('4.1 Network size and usage'!AV121/'Historical population and GDP'!$M118=0,NA(),'4.1 Network size and usage'!AV121/'Historical population and GDP'!$M118)</f>
        <v>#N/A</v>
      </c>
      <c r="AX121" s="3"/>
      <c r="AY121" s="3"/>
      <c r="AZ121" s="12"/>
    </row>
    <row r="122" spans="1:52">
      <c r="A122" s="4">
        <f t="shared" si="1"/>
        <v>1984</v>
      </c>
      <c r="B122" s="54">
        <f>IF('4.1 Network size and usage'!B122/'Historical population and GDP'!$M119=0,NA(),'4.1 Network size and usage'!B122/'Historical population and GDP'!$M119)</f>
        <v>0.48620381728080075</v>
      </c>
      <c r="C122" s="54">
        <f>IF('4.1 Network size and usage'!C122/'Historical population and GDP'!$M119=0,NA(),'4.1 Network size and usage'!C122/'Historical population and GDP'!$M119)</f>
        <v>0.42295569402875227</v>
      </c>
      <c r="D122" s="54" t="e">
        <f>IF('4.1 Network size and usage'!D122/'Historical population and GDP'!$M119=0,NA(),'4.1 Network size and usage'!D122/'Historical population and GDP'!$M119)</f>
        <v>#N/A</v>
      </c>
      <c r="E122" s="54">
        <f>IF('4.1 Network size and usage'!E122/'Historical population and GDP'!$M119=0,NA(),'4.1 Network size and usage'!E122/'Historical population and GDP'!$M119)</f>
        <v>3.1676267111525442</v>
      </c>
      <c r="F122" s="54" t="e">
        <f>IF('4.1 Network size and usage'!F122/'Historical population and GDP'!$M119=0,NA(),'4.1 Network size and usage'!F122/'Historical population and GDP'!$M119)</f>
        <v>#N/A</v>
      </c>
      <c r="G122" s="54">
        <f>IF('4.1 Network size and usage'!G122/'Historical population and GDP'!$M119=0,NA(),'4.1 Network size and usage'!G122/'Historical population and GDP'!$M119)</f>
        <v>0.11354791227123301</v>
      </c>
      <c r="H122" s="54">
        <f>IF('4.1 Network size and usage'!H122/'Historical population and GDP'!$M119=0,NA(),'4.1 Network size and usage'!H122/'Historical population and GDP'!$M119)</f>
        <v>1.1952308522643639E-3</v>
      </c>
      <c r="I122" s="54">
        <f>IF('4.1 Network size and usage'!I122/'Historical population and GDP'!$M119=0,NA(),'4.1 Network size and usage'!I122/'Historical population and GDP'!$M119)</f>
        <v>23.21419949953388</v>
      </c>
      <c r="J122" s="54">
        <f>IF('4.1 Network size and usage'!J122/'Historical population and GDP'!$M119=0,NA(),'4.1 Network size and usage'!J122/'Historical population and GDP'!$M119)</f>
        <v>2.1784995829448995E-4</v>
      </c>
      <c r="K122" s="54">
        <f>IF('4.1 Network size and usage'!K122/'Historical population and GDP'!$M119=0,NA(),'4.1 Network size and usage'!K122/'Historical population and GDP'!$M119)</f>
        <v>2.4852714999106802E-2</v>
      </c>
      <c r="L122" s="54">
        <f>IF('4.1 Network size and usage'!L122/'Historical population and GDP'!$M119=0,NA(),'4.1 Network size and usage'!L122/'Historical population and GDP'!$M119)</f>
        <v>4.19312104410971E-2</v>
      </c>
      <c r="M122" s="54" t="e">
        <f>IF('4.1 Network size and usage'!M122/'Historical population and GDP'!$M119=0,NA(),'4.1 Network size and usage'!M122/'Historical population and GDP'!$M119)</f>
        <v>#N/A</v>
      </c>
      <c r="N122" s="54">
        <f>IF('4.1 Network size and usage'!N122/'Historical population and GDP'!$M119=0,NA(),'4.1 Network size and usage'!N122/'Historical population and GDP'!$M119)</f>
        <v>6.2629900397428981E-2</v>
      </c>
      <c r="O122" s="54">
        <f>IF('4.1 Network size and usage'!O122/'Historical population and GDP'!$M119=0,NA(),'4.1 Network size and usage'!O122/'Historical population and GDP'!$M119)</f>
        <v>7.4392250625582648E-2</v>
      </c>
      <c r="P122" s="54" t="e">
        <f>IF('4.1 Network size and usage'!P122/'Historical population and GDP'!$M119=0,NA(),'4.1 Network size and usage'!P122/'Historical population and GDP'!$M119)</f>
        <v>#N/A</v>
      </c>
      <c r="Q122" s="54">
        <f>IF('4.1 Network size and usage'!Q122/'Historical population and GDP'!$M119=0,NA(),'4.1 Network size and usage'!Q122/'Historical population and GDP'!$M119)</f>
        <v>1.4944310877778324</v>
      </c>
      <c r="R122" s="54" t="e">
        <f>IF('4.1 Network size and usage'!R122/'Historical population and GDP'!$M119=0,NA(),'4.1 Network size and usage'!R122/'Historical population and GDP'!$M119)</f>
        <v>#N/A</v>
      </c>
      <c r="S122" s="54" t="e">
        <f>IF('4.1 Network size and usage'!S122/'Historical population and GDP'!$M119=0,NA(),'4.1 Network size and usage'!S122/'Historical population and GDP'!$M119)</f>
        <v>#N/A</v>
      </c>
      <c r="T122" s="54" t="e">
        <f>IF('4.1 Network size and usage'!T122/'Historical population and GDP'!$M119=0,NA(),'4.1 Network size and usage'!T122/'Historical population and GDP'!$M119)</f>
        <v>#N/A</v>
      </c>
      <c r="U122" s="54" t="e">
        <f>IF('4.1 Network size and usage'!U122/'Historical population and GDP'!$M119=0,NA(),'4.1 Network size and usage'!U122/'Historical population and GDP'!$M119)</f>
        <v>#N/A</v>
      </c>
      <c r="V122" s="54">
        <f>IF('4.1 Network size and usage'!V122/'Historical population and GDP'!$M119=0,NA(),'4.1 Network size and usage'!V122/'Historical population and GDP'!$M119)</f>
        <v>19.730965114567489</v>
      </c>
      <c r="W122" s="54">
        <f>IF('4.1 Network size and usage'!W122/'Historical population and GDP'!$M119=0,NA(),'4.1 Network size and usage'!W122/'Historical population and GDP'!$M119)</f>
        <v>0.11056376036504588</v>
      </c>
      <c r="X122" s="54">
        <f>IF('4.1 Network size and usage'!X122/'Historical population and GDP'!$M119=0,NA(),'4.1 Network size and usage'!X122/'Historical population and GDP'!$M119)</f>
        <v>12.362111770766891</v>
      </c>
      <c r="Y122" s="54" t="e">
        <f>IF('4.1 Network size and usage'!Y122/'Historical population and GDP'!$M119=0,NA(),'4.1 Network size and usage'!Y122/'Historical population and GDP'!$M119)</f>
        <v>#N/A</v>
      </c>
      <c r="Z122" s="54" t="e">
        <f>IF('4.1 Network size and usage'!Z122/'Historical population and GDP'!$M119=0,NA(),'4.1 Network size and usage'!Z122/'Historical population and GDP'!$M119)</f>
        <v>#N/A</v>
      </c>
      <c r="AA122" s="54" t="e">
        <f>IF('4.1 Network size and usage'!AA122/'Historical population and GDP'!$M119=0,NA(),'4.1 Network size and usage'!AA122/'Historical population and GDP'!$M119)</f>
        <v>#N/A</v>
      </c>
      <c r="AB122" s="54" t="e">
        <f>IF('4.1 Network size and usage'!AB122/'Historical population and GDP'!$M119=0,NA(),'4.1 Network size and usage'!AB122/'Historical population and GDP'!$M119)</f>
        <v>#N/A</v>
      </c>
      <c r="AC122" s="54" t="e">
        <f>IF('4.1 Network size and usage'!AC122/'Historical population and GDP'!$M119=0,NA(),'4.1 Network size and usage'!AC122/'Historical population and GDP'!$M119)</f>
        <v>#N/A</v>
      </c>
      <c r="AD122" s="54">
        <f>IF('4.1 Network size and usage'!AD122/'Historical population and GDP'!$M119=0,NA(),'4.1 Network size and usage'!AD122/'Historical population and GDP'!$M119)</f>
        <v>0.16364260831166283</v>
      </c>
      <c r="AE122" s="54">
        <f>IF('4.1 Network size and usage'!AE122/'Historical population and GDP'!$M119=0,NA(),'4.1 Network size and usage'!AE122/'Historical population and GDP'!$M119)</f>
        <v>0.24409008390167314</v>
      </c>
      <c r="AF122" s="54" t="e">
        <f>IF('4.1 Network size and usage'!AF122/'Historical population and GDP'!$M119=0,NA(),'4.1 Network size and usage'!AF122/'Historical population and GDP'!$M119)</f>
        <v>#N/A</v>
      </c>
      <c r="AG122" s="54">
        <f>IF('4.1 Network size and usage'!AG122/'Historical population and GDP'!$M119=0,NA(),'4.1 Network size and usage'!AG122/'Historical population and GDP'!$M119)</f>
        <v>0.22093125950640302</v>
      </c>
      <c r="AH122" s="54" t="e">
        <f>IF('4.1 Network size and usage'!AH122/'Historical population and GDP'!$M119=0,NA(),'4.1 Network size and usage'!AH122/'Historical population and GDP'!$M119)</f>
        <v>#N/A</v>
      </c>
      <c r="AI122" s="54" t="e">
        <f>IF('4.1 Network size and usage'!AI122/'Historical population and GDP'!$M119=0,NA(),'4.1 Network size and usage'!AI122/'Historical population and GDP'!$M119)</f>
        <v>#N/A</v>
      </c>
      <c r="AJ122" s="54" t="e">
        <f>IF('4.1 Network size and usage'!AJ122/'Historical population and GDP'!$M119=0,NA(),'4.1 Network size and usage'!AJ122/'Historical population and GDP'!$M119)</f>
        <v>#N/A</v>
      </c>
      <c r="AK122" s="54">
        <f>IF('4.1 Network size and usage'!AK122/'Historical population and GDP'!$M119=0,NA(),'4.1 Network size and usage'!AK122/'Historical population and GDP'!$M119)</f>
        <v>4.5665374613610714</v>
      </c>
      <c r="AL122" s="54">
        <f>IF('4.1 Network size and usage'!AL122/'Historical population and GDP'!$M119=0,NA(),'4.1 Network size and usage'!AL122/'Historical population and GDP'!$M119)</f>
        <v>2.2264756390756095</v>
      </c>
      <c r="AM122" s="54">
        <f>IF('4.1 Network size and usage'!AM122/'Historical population and GDP'!$M119=0,NA(),'4.1 Network size and usage'!AM122/'Historical population and GDP'!$M119)</f>
        <v>0.67751337029586378</v>
      </c>
      <c r="AN122" s="54">
        <f>IF('4.1 Network size and usage'!AN122/'Historical population and GDP'!$M119=0,NA(),'4.1 Network size and usage'!AN122/'Historical population and GDP'!$M119)</f>
        <v>1.180128551101516</v>
      </c>
      <c r="AO122" s="54">
        <f>IF('4.1 Network size and usage'!AO122/'Historical population and GDP'!$M119=0,NA(),'4.1 Network size and usage'!AO122/'Historical population and GDP'!$M119)</f>
        <v>2.3394337863696581E-2</v>
      </c>
      <c r="AP122" s="54">
        <f>IF('4.1 Network size and usage'!AP122/'Historical population and GDP'!$M119=0,NA(),'4.1 Network size and usage'!AP122/'Historical population and GDP'!$M119)</f>
        <v>3.8957852902212846E-3</v>
      </c>
      <c r="AQ122" s="54">
        <f>IF('4.1 Network size and usage'!AQ122/'Historical population and GDP'!$M119=0,NA(),'4.1 Network size and usage'!AQ122/'Historical population and GDP'!$M119)</f>
        <v>2.7290123153917864E-2</v>
      </c>
      <c r="AR122" s="54">
        <f>IF('4.1 Network size and usage'!AR122/'Historical population and GDP'!$M119=0,NA(),'4.1 Network size and usage'!AR122/'Historical population and GDP'!$M119)</f>
        <v>0.56719493646042884</v>
      </c>
      <c r="AS122" s="54" t="e">
        <f>IF('4.1 Network size and usage'!AS122/'Historical population and GDP'!$M119=0,NA(),'4.1 Network size and usage'!AS122/'Historical population and GDP'!$M119)</f>
        <v>#N/A</v>
      </c>
      <c r="AT122" s="54">
        <f>IF('4.1 Network size and usage'!AT122/'Historical population and GDP'!$M119=0,NA(),'4.1 Network size and usage'!AT122/'Historical population and GDP'!$M119)</f>
        <v>2.3043030273293762E-2</v>
      </c>
      <c r="AU122" s="54" t="e">
        <f>IF('4.1 Network size and usage'!AU122/'Historical population and GDP'!$M119=0,NA(),'4.1 Network size and usage'!AU122/'Historical population and GDP'!$M119)</f>
        <v>#N/A</v>
      </c>
      <c r="AV122" s="54" t="e">
        <f>IF('4.1 Network size and usage'!AV122/'Historical population and GDP'!$M119=0,NA(),'4.1 Network size and usage'!AV122/'Historical population and GDP'!$M119)</f>
        <v>#N/A</v>
      </c>
      <c r="AX122" s="3"/>
      <c r="AY122" s="3"/>
      <c r="AZ122" s="12"/>
    </row>
    <row r="123" spans="1:52">
      <c r="A123" s="4">
        <f t="shared" si="1"/>
        <v>1985</v>
      </c>
      <c r="B123" s="54">
        <f>IF('4.1 Network size and usage'!B123/'Historical population and GDP'!$M120=0,NA(),'4.1 Network size and usage'!B123/'Historical population and GDP'!$M120)</f>
        <v>0.47075635130959181</v>
      </c>
      <c r="C123" s="54">
        <f>IF('4.1 Network size and usage'!C123/'Historical population and GDP'!$M120=0,NA(),'4.1 Network size and usage'!C123/'Historical population and GDP'!$M120)</f>
        <v>0.40048600511288618</v>
      </c>
      <c r="D123" s="54" t="e">
        <f>IF('4.1 Network size and usage'!D123/'Historical population and GDP'!$M120=0,NA(),'4.1 Network size and usage'!D123/'Historical population and GDP'!$M120)</f>
        <v>#N/A</v>
      </c>
      <c r="E123" s="54">
        <f>IF('4.1 Network size and usage'!E123/'Historical population and GDP'!$M120=0,NA(),'4.1 Network size and usage'!E123/'Historical population and GDP'!$M120)</f>
        <v>3.0829392540430196</v>
      </c>
      <c r="F123" s="54" t="e">
        <f>IF('4.1 Network size and usage'!F123/'Historical population and GDP'!$M120=0,NA(),'4.1 Network size and usage'!F123/'Historical population and GDP'!$M120)</f>
        <v>#N/A</v>
      </c>
      <c r="G123" s="54">
        <f>IF('4.1 Network size and usage'!G123/'Historical population and GDP'!$M120=0,NA(),'4.1 Network size and usage'!G123/'Historical population and GDP'!$M120)</f>
        <v>0.10796523986552922</v>
      </c>
      <c r="H123" s="54">
        <f>IF('4.1 Network size and usage'!H123/'Historical population and GDP'!$M120=0,NA(),'4.1 Network size and usage'!H123/'Historical population and GDP'!$M120)</f>
        <v>1.1405669123224303E-3</v>
      </c>
      <c r="I123" s="54">
        <f>IF('4.1 Network size and usage'!I123/'Historical population and GDP'!$M120=0,NA(),'4.1 Network size and usage'!I123/'Historical population and GDP'!$M120)</f>
        <v>22.586624090496212</v>
      </c>
      <c r="J123" s="54">
        <f>IF('4.1 Network size and usage'!J123/'Historical population and GDP'!$M120=0,NA(),'4.1 Network size and usage'!J123/'Historical population and GDP'!$M120)</f>
        <v>2.1256871026042009E-4</v>
      </c>
      <c r="K123" s="54">
        <f>IF('4.1 Network size and usage'!K123/'Historical population and GDP'!$M120=0,NA(),'4.1 Network size and usage'!K123/'Historical population and GDP'!$M120)</f>
        <v>2.3405490853886896E-2</v>
      </c>
      <c r="L123" s="54">
        <f>IF('4.1 Network size and usage'!L123/'Historical population and GDP'!$M120=0,NA(),'4.1 Network size and usage'!L123/'Historical population and GDP'!$M120)</f>
        <v>3.9991634594074926E-2</v>
      </c>
      <c r="M123" s="54" t="e">
        <f>IF('4.1 Network size and usage'!M123/'Historical population and GDP'!$M120=0,NA(),'4.1 Network size and usage'!M123/'Historical population and GDP'!$M120)</f>
        <v>#N/A</v>
      </c>
      <c r="N123" s="54">
        <f>IF('4.1 Network size and usage'!N123/'Historical population and GDP'!$M120=0,NA(),'4.1 Network size and usage'!N123/'Historical population and GDP'!$M120)</f>
        <v>6.5436514996862968E-2</v>
      </c>
      <c r="O123" s="54">
        <f>IF('4.1 Network size and usage'!O123/'Historical population and GDP'!$M120=0,NA(),'4.1 Network size and usage'!O123/'Historical population and GDP'!$M120)</f>
        <v>7.5363027090805224E-2</v>
      </c>
      <c r="P123" s="54" t="e">
        <f>IF('4.1 Network size and usage'!P123/'Historical population and GDP'!$M120=0,NA(),'4.1 Network size and usage'!P123/'Historical population and GDP'!$M120)</f>
        <v>#N/A</v>
      </c>
      <c r="Q123" s="54">
        <f>IF('4.1 Network size and usage'!Q123/'Historical population and GDP'!$M120=0,NA(),'4.1 Network size and usage'!Q123/'Historical population and GDP'!$M120)</f>
        <v>1.4467407691803462</v>
      </c>
      <c r="R123" s="54" t="e">
        <f>IF('4.1 Network size and usage'!R123/'Historical population and GDP'!$M120=0,NA(),'4.1 Network size and usage'!R123/'Historical population and GDP'!$M120)</f>
        <v>#N/A</v>
      </c>
      <c r="S123" s="54" t="e">
        <f>IF('4.1 Network size and usage'!S123/'Historical population and GDP'!$M120=0,NA(),'4.1 Network size and usage'!S123/'Historical population and GDP'!$M120)</f>
        <v>#N/A</v>
      </c>
      <c r="T123" s="54" t="e">
        <f>IF('4.1 Network size and usage'!T123/'Historical population and GDP'!$M120=0,NA(),'4.1 Network size and usage'!T123/'Historical population and GDP'!$M120)</f>
        <v>#N/A</v>
      </c>
      <c r="U123" s="54" t="e">
        <f>IF('4.1 Network size and usage'!U123/'Historical population and GDP'!$M120=0,NA(),'4.1 Network size and usage'!U123/'Historical population and GDP'!$M120)</f>
        <v>#N/A</v>
      </c>
      <c r="V123" s="54">
        <f>IF('4.1 Network size and usage'!V123/'Historical population and GDP'!$M120=0,NA(),'4.1 Network size and usage'!V123/'Historical population and GDP'!$M120)</f>
        <v>19.718266862691852</v>
      </c>
      <c r="W123" s="54">
        <f>IF('4.1 Network size and usage'!W123/'Historical population and GDP'!$M120=0,NA(),'4.1 Network size and usage'!W123/'Historical population and GDP'!$M120)</f>
        <v>0.14028598451151336</v>
      </c>
      <c r="X123" s="54">
        <f>IF('4.1 Network size and usage'!X123/'Historical population and GDP'!$M120=0,NA(),'4.1 Network size and usage'!X123/'Historical population and GDP'!$M120)</f>
        <v>12.126923184972235</v>
      </c>
      <c r="Y123" s="54" t="e">
        <f>IF('4.1 Network size and usage'!Y123/'Historical population and GDP'!$M120=0,NA(),'4.1 Network size and usage'!Y123/'Historical population and GDP'!$M120)</f>
        <v>#N/A</v>
      </c>
      <c r="Z123" s="54" t="e">
        <f>IF('4.1 Network size and usage'!Z123/'Historical population and GDP'!$M120=0,NA(),'4.1 Network size and usage'!Z123/'Historical population and GDP'!$M120)</f>
        <v>#N/A</v>
      </c>
      <c r="AA123" s="54" t="e">
        <f>IF('4.1 Network size and usage'!AA123/'Historical population and GDP'!$M120=0,NA(),'4.1 Network size and usage'!AA123/'Historical population and GDP'!$M120)</f>
        <v>#N/A</v>
      </c>
      <c r="AB123" s="54" t="e">
        <f>IF('4.1 Network size and usage'!AB123/'Historical population and GDP'!$M120=0,NA(),'4.1 Network size and usage'!AB123/'Historical population and GDP'!$M120)</f>
        <v>#N/A</v>
      </c>
      <c r="AC123" s="54" t="e">
        <f>IF('4.1 Network size and usage'!AC123/'Historical population and GDP'!$M120=0,NA(),'4.1 Network size and usage'!AC123/'Historical population and GDP'!$M120)</f>
        <v>#N/A</v>
      </c>
      <c r="AD123" s="54">
        <f>IF('4.1 Network size and usage'!AD123/'Historical population and GDP'!$M120=0,NA(),'4.1 Network size and usage'!AD123/'Historical population and GDP'!$M120)</f>
        <v>0.15303074286677468</v>
      </c>
      <c r="AE123" s="54">
        <f>IF('4.1 Network size and usage'!AE123/'Historical population and GDP'!$M120=0,NA(),'4.1 Network size and usage'!AE123/'Historical population and GDP'!$M120)</f>
        <v>0.22928391500997294</v>
      </c>
      <c r="AF123" s="54" t="e">
        <f>IF('4.1 Network size and usage'!AF123/'Historical population and GDP'!$M120=0,NA(),'4.1 Network size and usage'!AF123/'Historical population and GDP'!$M120)</f>
        <v>#N/A</v>
      </c>
      <c r="AG123" s="54">
        <f>IF('4.1 Network size and usage'!AG123/'Historical population and GDP'!$M120=0,NA(),'4.1 Network size and usage'!AG123/'Historical population and GDP'!$M120)</f>
        <v>0.20844843570030622</v>
      </c>
      <c r="AH123" s="54" t="e">
        <f>IF('4.1 Network size and usage'!AH123/'Historical population and GDP'!$M120=0,NA(),'4.1 Network size and usage'!AH123/'Historical population and GDP'!$M120)</f>
        <v>#N/A</v>
      </c>
      <c r="AI123" s="54" t="e">
        <f>IF('4.1 Network size and usage'!AI123/'Historical population and GDP'!$M120=0,NA(),'4.1 Network size and usage'!AI123/'Historical population and GDP'!$M120)</f>
        <v>#N/A</v>
      </c>
      <c r="AJ123" s="54" t="e">
        <f>IF('4.1 Network size and usage'!AJ123/'Historical population and GDP'!$M120=0,NA(),'4.1 Network size and usage'!AJ123/'Historical population and GDP'!$M120)</f>
        <v>#N/A</v>
      </c>
      <c r="AK123" s="54">
        <f>IF('4.1 Network size and usage'!AK123/'Historical population and GDP'!$M120=0,NA(),'4.1 Network size and usage'!AK123/'Historical population and GDP'!$M120)</f>
        <v>4.2186180224554963</v>
      </c>
      <c r="AL123" s="54">
        <f>IF('4.1 Network size and usage'!AL123/'Historical population and GDP'!$M120=0,NA(),'4.1 Network size and usage'!AL123/'Historical population and GDP'!$M120)</f>
        <v>2.1467660526833288</v>
      </c>
      <c r="AM123" s="54">
        <f>IF('4.1 Network size and usage'!AM123/'Historical population and GDP'!$M120=0,NA(),'4.1 Network size and usage'!AM123/'Historical population and GDP'!$M120)</f>
        <v>0.66417889482999182</v>
      </c>
      <c r="AN123" s="54">
        <f>IF('4.1 Network size and usage'!AN123/'Historical population and GDP'!$M120=0,NA(),'4.1 Network size and usage'!AN123/'Historical population and GDP'!$M120)</f>
        <v>1.1376920843907143</v>
      </c>
      <c r="AO123" s="54">
        <f>IF('4.1 Network size and usage'!AO123/'Historical population and GDP'!$M120=0,NA(),'4.1 Network size and usage'!AO123/'Historical population and GDP'!$M120)</f>
        <v>2.231503244716216E-2</v>
      </c>
      <c r="AP123" s="54">
        <f>IF('4.1 Network size and usage'!AP123/'Historical population and GDP'!$M120=0,NA(),'4.1 Network size and usage'!AP123/'Historical population and GDP'!$M120)</f>
        <v>3.7644326662858536E-3</v>
      </c>
      <c r="AQ123" s="54">
        <f>IF('4.1 Network size and usage'!AQ123/'Historical population and GDP'!$M120=0,NA(),'4.1 Network size and usage'!AQ123/'Historical population and GDP'!$M120)</f>
        <v>2.6079465113448014E-2</v>
      </c>
      <c r="AR123" s="54">
        <f>IF('4.1 Network size and usage'!AR123/'Historical population and GDP'!$M120=0,NA(),'4.1 Network size and usage'!AR123/'Historical population and GDP'!$M120)</f>
        <v>0.53095356263285542</v>
      </c>
      <c r="AS123" s="54" t="e">
        <f>IF('4.1 Network size and usage'!AS123/'Historical population and GDP'!$M120=0,NA(),'4.1 Network size and usage'!AS123/'Historical population and GDP'!$M120)</f>
        <v>#N/A</v>
      </c>
      <c r="AT123" s="54">
        <f>IF('4.1 Network size and usage'!AT123/'Historical population and GDP'!$M120=0,NA(),'4.1 Network size and usage'!AT123/'Historical population and GDP'!$M120)</f>
        <v>2.0929121913305676E-2</v>
      </c>
      <c r="AU123" s="54" t="e">
        <f>IF('4.1 Network size and usage'!AU123/'Historical population and GDP'!$M120=0,NA(),'4.1 Network size and usage'!AU123/'Historical population and GDP'!$M120)</f>
        <v>#N/A</v>
      </c>
      <c r="AV123" s="54" t="e">
        <f>IF('4.1 Network size and usage'!AV123/'Historical population and GDP'!$M120=0,NA(),'4.1 Network size and usage'!AV123/'Historical population and GDP'!$M120)</f>
        <v>#N/A</v>
      </c>
      <c r="AX123" s="3"/>
      <c r="AY123" s="3"/>
      <c r="AZ123" s="12"/>
    </row>
    <row r="124" spans="1:52">
      <c r="A124" s="4">
        <f t="shared" si="1"/>
        <v>1986</v>
      </c>
      <c r="B124" s="54">
        <f>IF('4.1 Network size and usage'!B124/'Historical population and GDP'!$M121=0,NA(),'4.1 Network size and usage'!B124/'Historical population and GDP'!$M121)</f>
        <v>0.46914591665591537</v>
      </c>
      <c r="C124" s="54">
        <f>IF('4.1 Network size and usage'!C124/'Historical population and GDP'!$M121=0,NA(),'4.1 Network size and usage'!C124/'Historical population and GDP'!$M121)</f>
        <v>0.38762095213520836</v>
      </c>
      <c r="D124" s="54" t="e">
        <f>IF('4.1 Network size and usage'!D124/'Historical population and GDP'!$M121=0,NA(),'4.1 Network size and usage'!D124/'Historical population and GDP'!$M121)</f>
        <v>#N/A</v>
      </c>
      <c r="E124" s="54">
        <f>IF('4.1 Network size and usage'!E124/'Historical population and GDP'!$M121=0,NA(),'4.1 Network size and usage'!E124/'Historical population and GDP'!$M121)</f>
        <v>3.0871592605562417</v>
      </c>
      <c r="F124" s="54" t="e">
        <f>IF('4.1 Network size and usage'!F124/'Historical population and GDP'!$M121=0,NA(),'4.1 Network size and usage'!F124/'Historical population and GDP'!$M121)</f>
        <v>#N/A</v>
      </c>
      <c r="G124" s="54">
        <f>IF('4.1 Network size and usage'!G124/'Historical population and GDP'!$M121=0,NA(),'4.1 Network size and usage'!G124/'Historical population and GDP'!$M121)</f>
        <v>0.10648672060747921</v>
      </c>
      <c r="H124" s="54">
        <f>IF('4.1 Network size and usage'!H124/'Historical population and GDP'!$M121=0,NA(),'4.1 Network size and usage'!H124/'Historical population and GDP'!$M121)</f>
        <v>1.1224358147335827E-3</v>
      </c>
      <c r="I124" s="54">
        <f>IF('4.1 Network size and usage'!I124/'Historical population and GDP'!$M121=0,NA(),'4.1 Network size and usage'!I124/'Historical population and GDP'!$M121)</f>
        <v>22.460963562305324</v>
      </c>
      <c r="J124" s="54">
        <f>IF('4.1 Network size and usage'!J124/'Historical population and GDP'!$M121=0,NA(),'4.1 Network size and usage'!J124/'Historical population and GDP'!$M121)</f>
        <v>2.156403782000479E-4</v>
      </c>
      <c r="K124" s="54">
        <f>IF('4.1 Network size and usage'!K124/'Historical population and GDP'!$M121=0,NA(),'4.1 Network size and usage'!K124/'Historical population and GDP'!$M121)</f>
        <v>2.422895398453875E-2</v>
      </c>
      <c r="L124" s="54">
        <f>IF('4.1 Network size and usage'!L124/'Historical population and GDP'!$M121=0,NA(),'4.1 Network size and usage'!L124/'Historical population and GDP'!$M121)</f>
        <v>3.9334402319823561E-2</v>
      </c>
      <c r="M124" s="54" t="e">
        <f>IF('4.1 Network size and usage'!M124/'Historical population and GDP'!$M121=0,NA(),'4.1 Network size and usage'!M124/'Historical population and GDP'!$M121)</f>
        <v>#N/A</v>
      </c>
      <c r="N124" s="54">
        <f>IF('4.1 Network size and usage'!N124/'Historical population and GDP'!$M121=0,NA(),'4.1 Network size and usage'!N124/'Historical population and GDP'!$M121)</f>
        <v>6.8517426322870792E-2</v>
      </c>
      <c r="O124" s="54">
        <f>IF('4.1 Network size and usage'!O124/'Historical population and GDP'!$M121=0,NA(),'4.1 Network size and usage'!O124/'Historical population and GDP'!$M121)</f>
        <v>7.4165013730947152E-2</v>
      </c>
      <c r="P124" s="54" t="e">
        <f>IF('4.1 Network size and usage'!P124/'Historical population and GDP'!$M121=0,NA(),'4.1 Network size and usage'!P124/'Historical population and GDP'!$M121)</f>
        <v>#N/A</v>
      </c>
      <c r="Q124" s="54">
        <f>IF('4.1 Network size and usage'!Q124/'Historical population and GDP'!$M121=0,NA(),'4.1 Network size and usage'!Q124/'Historical population and GDP'!$M121)</f>
        <v>1.4385424922129864</v>
      </c>
      <c r="R124" s="54" t="e">
        <f>IF('4.1 Network size and usage'!R124/'Historical population and GDP'!$M121=0,NA(),'4.1 Network size and usage'!R124/'Historical population and GDP'!$M121)</f>
        <v>#N/A</v>
      </c>
      <c r="S124" s="54" t="e">
        <f>IF('4.1 Network size and usage'!S124/'Historical population and GDP'!$M121=0,NA(),'4.1 Network size and usage'!S124/'Historical population and GDP'!$M121)</f>
        <v>#N/A</v>
      </c>
      <c r="T124" s="54" t="e">
        <f>IF('4.1 Network size and usage'!T124/'Historical population and GDP'!$M121=0,NA(),'4.1 Network size and usage'!T124/'Historical population and GDP'!$M121)</f>
        <v>#N/A</v>
      </c>
      <c r="U124" s="54" t="e">
        <f>IF('4.1 Network size and usage'!U124/'Historical population and GDP'!$M121=0,NA(),'4.1 Network size and usage'!U124/'Historical population and GDP'!$M121)</f>
        <v>#N/A</v>
      </c>
      <c r="V124" s="54">
        <f>IF('4.1 Network size and usage'!V124/'Historical population and GDP'!$M121=0,NA(),'4.1 Network size and usage'!V124/'Historical population and GDP'!$M121)</f>
        <v>20.305997382826177</v>
      </c>
      <c r="W124" s="54">
        <f>IF('4.1 Network size and usage'!W124/'Historical population and GDP'!$M121=0,NA(),'4.1 Network size and usage'!W124/'Historical population and GDP'!$M121)</f>
        <v>0.15462520965036769</v>
      </c>
      <c r="X124" s="54">
        <f>IF('4.1 Network size and usage'!X124/'Historical population and GDP'!$M121=0,NA(),'4.1 Network size and usage'!X124/'Historical population and GDP'!$M121)</f>
        <v>12.235895829109609</v>
      </c>
      <c r="Y124" s="54" t="e">
        <f>IF('4.1 Network size and usage'!Y124/'Historical population and GDP'!$M121=0,NA(),'4.1 Network size and usage'!Y124/'Historical population and GDP'!$M121)</f>
        <v>#N/A</v>
      </c>
      <c r="Z124" s="54" t="e">
        <f>IF('4.1 Network size and usage'!Z124/'Historical population and GDP'!$M121=0,NA(),'4.1 Network size and usage'!Z124/'Historical population and GDP'!$M121)</f>
        <v>#N/A</v>
      </c>
      <c r="AA124" s="54" t="e">
        <f>IF('4.1 Network size and usage'!AA124/'Historical population and GDP'!$M121=0,NA(),'4.1 Network size and usage'!AA124/'Historical population and GDP'!$M121)</f>
        <v>#N/A</v>
      </c>
      <c r="AB124" s="54" t="e">
        <f>IF('4.1 Network size and usage'!AB124/'Historical population and GDP'!$M121=0,NA(),'4.1 Network size and usage'!AB124/'Historical population and GDP'!$M121)</f>
        <v>#N/A</v>
      </c>
      <c r="AC124" s="54" t="e">
        <f>IF('4.1 Network size and usage'!AC124/'Historical population and GDP'!$M121=0,NA(),'4.1 Network size and usage'!AC124/'Historical population and GDP'!$M121)</f>
        <v>#N/A</v>
      </c>
      <c r="AD124" s="54">
        <f>IF('4.1 Network size and usage'!AD124/'Historical population and GDP'!$M121=0,NA(),'4.1 Network size and usage'!AD124/'Historical population and GDP'!$M121)</f>
        <v>0.14734504303592164</v>
      </c>
      <c r="AE124" s="54">
        <f>IF('4.1 Network size and usage'!AE124/'Historical population and GDP'!$M121=0,NA(),'4.1 Network size and usage'!AE124/'Historical population and GDP'!$M121)</f>
        <v>0.21894870707927089</v>
      </c>
      <c r="AF124" s="54" t="e">
        <f>IF('4.1 Network size and usage'!AF124/'Historical population and GDP'!$M121=0,NA(),'4.1 Network size and usage'!AF124/'Historical population and GDP'!$M121)</f>
        <v>#N/A</v>
      </c>
      <c r="AG124" s="54">
        <f>IF('4.1 Network size and usage'!AG124/'Historical population and GDP'!$M121=0,NA(),'4.1 Network size and usage'!AG124/'Historical population and GDP'!$M121)</f>
        <v>0.20302449453526733</v>
      </c>
      <c r="AH124" s="54" t="e">
        <f>IF('4.1 Network size and usage'!AH124/'Historical population and GDP'!$M121=0,NA(),'4.1 Network size and usage'!AH124/'Historical population and GDP'!$M121)</f>
        <v>#N/A</v>
      </c>
      <c r="AI124" s="54" t="e">
        <f>IF('4.1 Network size and usage'!AI124/'Historical population and GDP'!$M121=0,NA(),'4.1 Network size and usage'!AI124/'Historical population and GDP'!$M121)</f>
        <v>#N/A</v>
      </c>
      <c r="AJ124" s="54" t="e">
        <f>IF('4.1 Network size and usage'!AJ124/'Historical population and GDP'!$M121=0,NA(),'4.1 Network size and usage'!AJ124/'Historical population and GDP'!$M121)</f>
        <v>#N/A</v>
      </c>
      <c r="AK124" s="54">
        <f>IF('4.1 Network size and usage'!AK124/'Historical population and GDP'!$M121=0,NA(),'4.1 Network size and usage'!AK124/'Historical population and GDP'!$M121)</f>
        <v>4.0465469893285659</v>
      </c>
      <c r="AL124" s="54">
        <f>IF('4.1 Network size and usage'!AL124/'Historical population and GDP'!$M121=0,NA(),'4.1 Network size and usage'!AL124/'Historical population and GDP'!$M121)</f>
        <v>2.1131559061503586</v>
      </c>
      <c r="AM124" s="54">
        <f>IF('4.1 Network size and usage'!AM124/'Historical population and GDP'!$M121=0,NA(),'4.1 Network size and usage'!AM124/'Historical population and GDP'!$M121)</f>
        <v>0.69008607184326443</v>
      </c>
      <c r="AN124" s="54">
        <f>IF('4.1 Network size and usage'!AN124/'Historical population and GDP'!$M121=0,NA(),'4.1 Network size and usage'!AN124/'Historical population and GDP'!$M121)</f>
        <v>1.1730836574082606</v>
      </c>
      <c r="AO124" s="54">
        <f>IF('4.1 Network size and usage'!AO124/'Historical population and GDP'!$M121=0,NA(),'4.1 Network size and usage'!AO124/'Historical population and GDP'!$M121)</f>
        <v>2.1748345835560387E-2</v>
      </c>
      <c r="AP124" s="54">
        <f>IF('4.1 Network size and usage'!AP124/'Historical population and GDP'!$M121=0,NA(),'4.1 Network size and usage'!AP124/'Historical population and GDP'!$M121)</f>
        <v>3.6769449103341506E-3</v>
      </c>
      <c r="AQ124" s="54">
        <f>IF('4.1 Network size and usage'!AQ124/'Historical population and GDP'!$M121=0,NA(),'4.1 Network size and usage'!AQ124/'Historical population and GDP'!$M121)</f>
        <v>2.542529074589454E-2</v>
      </c>
      <c r="AR124" s="54">
        <f>IF('4.1 Network size and usage'!AR124/'Historical population and GDP'!$M121=0,NA(),'4.1 Network size and usage'!AR124/'Historical population and GDP'!$M121)</f>
        <v>0.54463018596678769</v>
      </c>
      <c r="AS124" s="54" t="e">
        <f>IF('4.1 Network size and usage'!AS124/'Historical population and GDP'!$M121=0,NA(),'4.1 Network size and usage'!AS124/'Historical population and GDP'!$M121)</f>
        <v>#N/A</v>
      </c>
      <c r="AT124" s="54">
        <f>IF('4.1 Network size and usage'!AT124/'Historical population and GDP'!$M121=0,NA(),'4.1 Network size and usage'!AT124/'Historical population and GDP'!$M121)</f>
        <v>2.3923180419116428E-2</v>
      </c>
      <c r="AU124" s="54" t="e">
        <f>IF('4.1 Network size and usage'!AU124/'Historical population and GDP'!$M121=0,NA(),'4.1 Network size and usage'!AU124/'Historical population and GDP'!$M121)</f>
        <v>#N/A</v>
      </c>
      <c r="AV124" s="54" t="e">
        <f>IF('4.1 Network size and usage'!AV124/'Historical population and GDP'!$M121=0,NA(),'4.1 Network size and usage'!AV124/'Historical population and GDP'!$M121)</f>
        <v>#N/A</v>
      </c>
      <c r="AX124" s="3"/>
      <c r="AY124" s="3"/>
      <c r="AZ124" s="12"/>
    </row>
    <row r="125" spans="1:52">
      <c r="A125" s="4">
        <f t="shared" si="1"/>
        <v>1987</v>
      </c>
      <c r="B125" s="54">
        <f>IF('4.1 Network size and usage'!B125/'Historical population and GDP'!$M122=0,NA(),'4.1 Network size and usage'!B125/'Historical population and GDP'!$M122)</f>
        <v>0.46077792732166889</v>
      </c>
      <c r="C125" s="54">
        <f>IF('4.1 Network size and usage'!C125/'Historical population and GDP'!$M122=0,NA(),'4.1 Network size and usage'!C125/'Historical population and GDP'!$M122)</f>
        <v>0.37484342754598476</v>
      </c>
      <c r="D125" s="54" t="e">
        <f>IF('4.1 Network size and usage'!D125/'Historical population and GDP'!$M122=0,NA(),'4.1 Network size and usage'!D125/'Historical population and GDP'!$M122)</f>
        <v>#N/A</v>
      </c>
      <c r="E125" s="54">
        <f>IF('4.1 Network size and usage'!E125/'Historical population and GDP'!$M122=0,NA(),'4.1 Network size and usage'!E125/'Historical population and GDP'!$M122)</f>
        <v>3.0058322117541501</v>
      </c>
      <c r="F125" s="54" t="e">
        <f>IF('4.1 Network size and usage'!F125/'Historical population and GDP'!$M122=0,NA(),'4.1 Network size and usage'!F125/'Historical population and GDP'!$M122)</f>
        <v>#N/A</v>
      </c>
      <c r="G125" s="54">
        <f>IF('4.1 Network size and usage'!G125/'Historical population and GDP'!$M122=0,NA(),'4.1 Network size and usage'!G125/'Historical population and GDP'!$M122)</f>
        <v>0.10357649170031405</v>
      </c>
      <c r="H125" s="54">
        <f>IF('4.1 Network size and usage'!H125/'Historical population and GDP'!$M122=0,NA(),'4.1 Network size and usage'!H125/'Historical population and GDP'!$M122)</f>
        <v>1.0928667563930012E-3</v>
      </c>
      <c r="I125" s="54">
        <f>IF('4.1 Network size and usage'!I125/'Historical population and GDP'!$M122=0,NA(),'4.1 Network size and usage'!I125/'Historical population and GDP'!$M122)</f>
        <v>20.710336473755046</v>
      </c>
      <c r="J125" s="54">
        <f>IF('4.1 Network size and usage'!J125/'Historical population and GDP'!$M122=0,NA(),'4.1 Network size and usage'!J125/'Historical population and GDP'!$M122)</f>
        <v>2.2252131000448632E-4</v>
      </c>
      <c r="K125" s="54">
        <f>IF('4.1 Network size and usage'!K125/'Historical population and GDP'!$M122=0,NA(),'4.1 Network size and usage'!K125/'Historical population and GDP'!$M122)</f>
        <v>2.512288848137879E-2</v>
      </c>
      <c r="L125" s="54">
        <f>IF('4.1 Network size and usage'!L125/'Historical population and GDP'!$M122=0,NA(),'4.1 Network size and usage'!L125/'Historical population and GDP'!$M122)</f>
        <v>3.8277254374158819E-2</v>
      </c>
      <c r="M125" s="54" t="e">
        <f>IF('4.1 Network size and usage'!M125/'Historical population and GDP'!$M122=0,NA(),'4.1 Network size and usage'!M125/'Historical population and GDP'!$M122)</f>
        <v>#N/A</v>
      </c>
      <c r="N125" s="54">
        <f>IF('4.1 Network size and usage'!N125/'Historical population and GDP'!$M122=0,NA(),'4.1 Network size and usage'!N125/'Historical population and GDP'!$M122)</f>
        <v>6.6296096904441451E-2</v>
      </c>
      <c r="O125" s="54">
        <f>IF('4.1 Network size and usage'!O125/'Historical population and GDP'!$M122=0,NA(),'4.1 Network size and usage'!O125/'Historical population and GDP'!$M122)</f>
        <v>7.2211864513234636E-2</v>
      </c>
      <c r="P125" s="54" t="e">
        <f>IF('4.1 Network size and usage'!P125/'Historical population and GDP'!$M122=0,NA(),'4.1 Network size and usage'!P125/'Historical population and GDP'!$M122)</f>
        <v>#N/A</v>
      </c>
      <c r="Q125" s="54">
        <f>IF('4.1 Network size and usage'!Q125/'Historical population and GDP'!$M122=0,NA(),'4.1 Network size and usage'!Q125/'Historical population and GDP'!$M122)</f>
        <v>1.4130731269627637</v>
      </c>
      <c r="R125" s="54" t="e">
        <f>IF('4.1 Network size and usage'!R125/'Historical population and GDP'!$M122=0,NA(),'4.1 Network size and usage'!R125/'Historical population and GDP'!$M122)</f>
        <v>#N/A</v>
      </c>
      <c r="S125" s="54" t="e">
        <f>IF('4.1 Network size and usage'!S125/'Historical population and GDP'!$M122=0,NA(),'4.1 Network size and usage'!S125/'Historical population and GDP'!$M122)</f>
        <v>#N/A</v>
      </c>
      <c r="T125" s="54" t="e">
        <f>IF('4.1 Network size and usage'!T125/'Historical population and GDP'!$M122=0,NA(),'4.1 Network size and usage'!T125/'Historical population and GDP'!$M122)</f>
        <v>#N/A</v>
      </c>
      <c r="U125" s="54" t="e">
        <f>IF('4.1 Network size and usage'!U125/'Historical population and GDP'!$M122=0,NA(),'4.1 Network size and usage'!U125/'Historical population and GDP'!$M122)</f>
        <v>#N/A</v>
      </c>
      <c r="V125" s="54" t="e">
        <f>IF('4.1 Network size and usage'!V125/'Historical population and GDP'!$M122=0,NA(),'4.1 Network size and usage'!V125/'Historical population and GDP'!$M122)</f>
        <v>#N/A</v>
      </c>
      <c r="W125" s="54">
        <f>IF('4.1 Network size and usage'!W125/'Historical population and GDP'!$M122=0,NA(),'4.1 Network size and usage'!W125/'Historical population and GDP'!$M122)</f>
        <v>0.17048003589053387</v>
      </c>
      <c r="X125" s="54">
        <f>IF('4.1 Network size and usage'!X125/'Historical population and GDP'!$M122=0,NA(),'4.1 Network size and usage'!X125/'Historical population and GDP'!$M122)</f>
        <v>12.292507851054284</v>
      </c>
      <c r="Y125" s="54">
        <f>IF('4.1 Network size and usage'!Y125/'Historical population and GDP'!$M122=0,NA(),'4.1 Network size and usage'!Y125/'Historical population and GDP'!$M122)</f>
        <v>2.1534320323014805E-2</v>
      </c>
      <c r="Z125" s="54" t="e">
        <f>IF('4.1 Network size and usage'!Z125/'Historical population and GDP'!$M122=0,NA(),'4.1 Network size and usage'!Z125/'Historical population and GDP'!$M122)</f>
        <v>#N/A</v>
      </c>
      <c r="AA125" s="54" t="e">
        <f>IF('4.1 Network size and usage'!AA125/'Historical population and GDP'!$M122=0,NA(),'4.1 Network size and usage'!AA125/'Historical population and GDP'!$M122)</f>
        <v>#N/A</v>
      </c>
      <c r="AB125" s="54" t="e">
        <f>IF('4.1 Network size and usage'!AB125/'Historical population and GDP'!$M122=0,NA(),'4.1 Network size and usage'!AB125/'Historical population and GDP'!$M122)</f>
        <v>#N/A</v>
      </c>
      <c r="AC125" s="54" t="e">
        <f>IF('4.1 Network size and usage'!AC125/'Historical population and GDP'!$M122=0,NA(),'4.1 Network size and usage'!AC125/'Historical population and GDP'!$M122)</f>
        <v>#N/A</v>
      </c>
      <c r="AD125" s="54">
        <f>IF('4.1 Network size and usage'!AD125/'Historical population and GDP'!$M122=0,NA(),'4.1 Network size and usage'!AD125/'Historical population and GDP'!$M122)</f>
        <v>0.14474652310453118</v>
      </c>
      <c r="AE125" s="54">
        <f>IF('4.1 Network size and usage'!AE125/'Historical population and GDP'!$M122=0,NA(),'4.1 Network size and usage'!AE125/'Historical population and GDP'!$M122)</f>
        <v>0.21247196052041273</v>
      </c>
      <c r="AF125" s="54" t="e">
        <f>IF('4.1 Network size and usage'!AF125/'Historical population and GDP'!$M122=0,NA(),'4.1 Network size and usage'!AF125/'Historical population and GDP'!$M122)</f>
        <v>#N/A</v>
      </c>
      <c r="AG125" s="54">
        <f>IF('4.1 Network size and usage'!AG125/'Historical population and GDP'!$M122=0,NA(),'4.1 Network size and usage'!AG125/'Historical population and GDP'!$M122)</f>
        <v>0.19999102736653207</v>
      </c>
      <c r="AH125" s="54" t="e">
        <f>IF('4.1 Network size and usage'!AH125/'Historical population and GDP'!$M122=0,NA(),'4.1 Network size and usage'!AH125/'Historical population and GDP'!$M122)</f>
        <v>#N/A</v>
      </c>
      <c r="AI125" s="54" t="e">
        <f>IF('4.1 Network size and usage'!AI125/'Historical population and GDP'!$M122=0,NA(),'4.1 Network size and usage'!AI125/'Historical population and GDP'!$M122)</f>
        <v>#N/A</v>
      </c>
      <c r="AJ125" s="54" t="e">
        <f>IF('4.1 Network size and usage'!AJ125/'Historical population and GDP'!$M122=0,NA(),'4.1 Network size and usage'!AJ125/'Historical population and GDP'!$M122)</f>
        <v>#N/A</v>
      </c>
      <c r="AK125" s="54">
        <f>IF('4.1 Network size and usage'!AK125/'Historical population and GDP'!$M122=0,NA(),'4.1 Network size and usage'!AK125/'Historical population and GDP'!$M122)</f>
        <v>3.8661731718259311</v>
      </c>
      <c r="AL125" s="54">
        <f>IF('4.1 Network size and usage'!AL125/'Historical population and GDP'!$M122=0,NA(),'4.1 Network size and usage'!AL125/'Historical population and GDP'!$M122)</f>
        <v>2.0698878420816511</v>
      </c>
      <c r="AM125" s="54">
        <f>IF('4.1 Network size and usage'!AM125/'Historical population and GDP'!$M122=0,NA(),'4.1 Network size and usage'!AM125/'Historical population and GDP'!$M122)</f>
        <v>0.73206819201435624</v>
      </c>
      <c r="AN125" s="54">
        <f>IF('4.1 Network size and usage'!AN125/'Historical population and GDP'!$M122=0,NA(),'4.1 Network size and usage'!AN125/'Historical population and GDP'!$M122)</f>
        <v>1.1847644683714671</v>
      </c>
      <c r="AO125" s="54">
        <f>IF('4.1 Network size and usage'!AO125/'Historical population and GDP'!$M122=0,NA(),'4.1 Network size and usage'!AO125/'Historical population and GDP'!$M122)</f>
        <v>2.1130551816958276E-2</v>
      </c>
      <c r="AP125" s="54">
        <f>IF('4.1 Network size and usage'!AP125/'Historical population and GDP'!$M122=0,NA(),'4.1 Network size and usage'!AP125/'Historical population and GDP'!$M122)</f>
        <v>3.5531628532974426E-3</v>
      </c>
      <c r="AQ125" s="54">
        <f>IF('4.1 Network size and usage'!AQ125/'Historical population and GDP'!$M122=0,NA(),'4.1 Network size and usage'!AQ125/'Historical population and GDP'!$M122)</f>
        <v>2.4683714670255721E-2</v>
      </c>
      <c r="AR125" s="54">
        <f>IF('4.1 Network size and usage'!AR125/'Historical population and GDP'!$M122=0,NA(),'4.1 Network size and usage'!AR125/'Historical population and GDP'!$M122)</f>
        <v>0.54374158815612383</v>
      </c>
      <c r="AS125" s="54" t="e">
        <f>IF('4.1 Network size and usage'!AS125/'Historical population and GDP'!$M122=0,NA(),'4.1 Network size and usage'!AS125/'Historical population and GDP'!$M122)</f>
        <v>#N/A</v>
      </c>
      <c r="AT125" s="54">
        <f>IF('4.1 Network size and usage'!AT125/'Historical population and GDP'!$M122=0,NA(),'4.1 Network size and usage'!AT125/'Historical population and GDP'!$M122)</f>
        <v>2.6532077164647824E-2</v>
      </c>
      <c r="AU125" s="54" t="e">
        <f>IF('4.1 Network size and usage'!AU125/'Historical population and GDP'!$M122=0,NA(),'4.1 Network size and usage'!AU125/'Historical population and GDP'!$M122)</f>
        <v>#N/A</v>
      </c>
      <c r="AV125" s="54" t="e">
        <f>IF('4.1 Network size and usage'!AV125/'Historical population and GDP'!$M122=0,NA(),'4.1 Network size and usage'!AV125/'Historical population and GDP'!$M122)</f>
        <v>#N/A</v>
      </c>
      <c r="AX125" s="3"/>
      <c r="AY125" s="3"/>
      <c r="AZ125" s="12"/>
    </row>
    <row r="126" spans="1:52">
      <c r="A126" s="4">
        <f t="shared" si="1"/>
        <v>1988</v>
      </c>
      <c r="B126" s="54">
        <f>IF('4.1 Network size and usage'!B126/'Historical population and GDP'!$M123=0,NA(),'4.1 Network size and usage'!B126/'Historical population and GDP'!$M123)</f>
        <v>0.46086313226460029</v>
      </c>
      <c r="C126" s="54">
        <f>IF('4.1 Network size and usage'!C126/'Historical population and GDP'!$M123=0,NA(),'4.1 Network size and usage'!C126/'Historical population and GDP'!$M123)</f>
        <v>0.36603232858209228</v>
      </c>
      <c r="D126" s="54" t="e">
        <f>IF('4.1 Network size and usage'!D126/'Historical population and GDP'!$M123=0,NA(),'4.1 Network size and usage'!D126/'Historical population and GDP'!$M123)</f>
        <v>#N/A</v>
      </c>
      <c r="E126" s="54" t="e">
        <f>IF('4.1 Network size and usage'!E126/'Historical population and GDP'!$M123=0,NA(),'4.1 Network size and usage'!E126/'Historical population and GDP'!$M123)</f>
        <v>#N/A</v>
      </c>
      <c r="F126" s="54" t="e">
        <f>IF('4.1 Network size and usage'!F126/'Historical population and GDP'!$M123=0,NA(),'4.1 Network size and usage'!F126/'Historical population and GDP'!$M123)</f>
        <v>#N/A</v>
      </c>
      <c r="G126" s="54">
        <f>IF('4.1 Network size and usage'!G126/'Historical population and GDP'!$M123=0,NA(),'4.1 Network size and usage'!G126/'Historical population and GDP'!$M123)</f>
        <v>0.10249040272989017</v>
      </c>
      <c r="H126" s="54">
        <f>IF('4.1 Network size and usage'!H126/'Historical population and GDP'!$M123=0,NA(),'4.1 Network size and usage'!H126/'Historical population and GDP'!$M123)</f>
        <v>1.0995390940650956E-3</v>
      </c>
      <c r="I126" s="54">
        <f>IF('4.1 Network size and usage'!I126/'Historical population and GDP'!$M123=0,NA(),'4.1 Network size and usage'!I126/'Historical population and GDP'!$M123)</f>
        <v>19.363425514520316</v>
      </c>
      <c r="J126" s="54">
        <f>IF('4.1 Network size and usage'!J126/'Historical population and GDP'!$M123=0,NA(),'4.1 Network size and usage'!J126/'Historical population and GDP'!$M123)</f>
        <v>2.2393630256282656E-4</v>
      </c>
      <c r="K126" s="54">
        <f>IF('4.1 Network size and usage'!K126/'Historical population and GDP'!$M123=0,NA(),'4.1 Network size and usage'!K126/'Historical population and GDP'!$M123)</f>
        <v>2.5804298011823202E-2</v>
      </c>
      <c r="L126" s="54">
        <f>IF('4.1 Network size and usage'!L126/'Historical population and GDP'!$M123=0,NA(),'4.1 Network size and usage'!L126/'Historical population and GDP'!$M123)</f>
        <v>3.790921693384993E-2</v>
      </c>
      <c r="M126" s="54" t="e">
        <f>IF('4.1 Network size and usage'!M126/'Historical population and GDP'!$M123=0,NA(),'4.1 Network size and usage'!M126/'Historical population and GDP'!$M123)</f>
        <v>#N/A</v>
      </c>
      <c r="N126" s="54">
        <f>IF('4.1 Network size and usage'!N126/'Historical population and GDP'!$M123=0,NA(),'4.1 Network size and usage'!N126/'Historical population and GDP'!$M123)</f>
        <v>6.5745743432979065E-2</v>
      </c>
      <c r="O126" s="54">
        <f>IF('4.1 Network size and usage'!O126/'Historical population and GDP'!$M123=0,NA(),'4.1 Network size and usage'!O126/'Historical population and GDP'!$M123)</f>
        <v>7.0076383606440834E-2</v>
      </c>
      <c r="P126" s="54" t="e">
        <f>IF('4.1 Network size and usage'!P126/'Historical population and GDP'!$M123=0,NA(),'4.1 Network size and usage'!P126/'Historical population and GDP'!$M123)</f>
        <v>#N/A</v>
      </c>
      <c r="Q126" s="54">
        <f>IF('4.1 Network size and usage'!Q126/'Historical population and GDP'!$M123=0,NA(),'4.1 Network size and usage'!Q126/'Historical population and GDP'!$M123)</f>
        <v>1.4171346816905415</v>
      </c>
      <c r="R126" s="54" t="e">
        <f>IF('4.1 Network size and usage'!R126/'Historical population and GDP'!$M123=0,NA(),'4.1 Network size and usage'!R126/'Historical population and GDP'!$M123)</f>
        <v>#N/A</v>
      </c>
      <c r="S126" s="54" t="e">
        <f>IF('4.1 Network size and usage'!S126/'Historical population and GDP'!$M123=0,NA(),'4.1 Network size and usage'!S126/'Historical population and GDP'!$M123)</f>
        <v>#N/A</v>
      </c>
      <c r="T126" s="54" t="e">
        <f>IF('4.1 Network size and usage'!T126/'Historical population and GDP'!$M123=0,NA(),'4.1 Network size and usage'!T126/'Historical population and GDP'!$M123)</f>
        <v>#N/A</v>
      </c>
      <c r="U126" s="54" t="e">
        <f>IF('4.1 Network size and usage'!U126/'Historical population and GDP'!$M123=0,NA(),'4.1 Network size and usage'!U126/'Historical population and GDP'!$M123)</f>
        <v>#N/A</v>
      </c>
      <c r="V126" s="54" t="e">
        <f>IF('4.1 Network size and usage'!V126/'Historical population and GDP'!$M123=0,NA(),'4.1 Network size and usage'!V126/'Historical population and GDP'!$M123)</f>
        <v>#N/A</v>
      </c>
      <c r="W126" s="54">
        <f>IF('4.1 Network size and usage'!W126/'Historical population and GDP'!$M123=0,NA(),'4.1 Network size and usage'!W126/'Historical population and GDP'!$M123)</f>
        <v>8.8863612128105788E-3</v>
      </c>
      <c r="X126" s="54">
        <f>IF('4.1 Network size and usage'!X126/'Historical population and GDP'!$M123=0,NA(),'4.1 Network size and usage'!X126/'Historical population and GDP'!$M123)</f>
        <v>12.494223865211673</v>
      </c>
      <c r="Y126" s="54">
        <f>IF('4.1 Network size and usage'!Y126/'Historical population and GDP'!$M123=0,NA(),'4.1 Network size and usage'!Y126/'Historical population and GDP'!$M123)</f>
        <v>8.8863612128105784E-2</v>
      </c>
      <c r="Z126" s="54" t="e">
        <f>IF('4.1 Network size and usage'!Z126/'Historical population and GDP'!$M123=0,NA(),'4.1 Network size and usage'!Z126/'Historical population and GDP'!$M123)</f>
        <v>#N/A</v>
      </c>
      <c r="AA126" s="54" t="e">
        <f>IF('4.1 Network size and usage'!AA126/'Historical population and GDP'!$M123=0,NA(),'4.1 Network size and usage'!AA126/'Historical population and GDP'!$M123)</f>
        <v>#N/A</v>
      </c>
      <c r="AB126" s="54" t="e">
        <f>IF('4.1 Network size and usage'!AB126/'Historical population and GDP'!$M123=0,NA(),'4.1 Network size and usage'!AB126/'Historical population and GDP'!$M123)</f>
        <v>#N/A</v>
      </c>
      <c r="AC126" s="54" t="e">
        <f>IF('4.1 Network size and usage'!AC126/'Historical population and GDP'!$M123=0,NA(),'4.1 Network size and usage'!AC126/'Historical population and GDP'!$M123)</f>
        <v>#N/A</v>
      </c>
      <c r="AD126" s="54">
        <f>IF('4.1 Network size and usage'!AD126/'Historical population and GDP'!$M123=0,NA(),'4.1 Network size and usage'!AD126/'Historical population and GDP'!$M123)</f>
        <v>0.14078217751395158</v>
      </c>
      <c r="AE126" s="54">
        <f>IF('4.1 Network size and usage'!AE126/'Historical population and GDP'!$M123=0,NA(),'4.1 Network size and usage'!AE126/'Historical population and GDP'!$M123)</f>
        <v>0.20535047808623325</v>
      </c>
      <c r="AF126" s="54" t="e">
        <f>IF('4.1 Network size and usage'!AF126/'Historical population and GDP'!$M123=0,NA(),'4.1 Network size and usage'!AF126/'Historical population and GDP'!$M123)</f>
        <v>#N/A</v>
      </c>
      <c r="AG126" s="54">
        <f>IF('4.1 Network size and usage'!AG126/'Historical population and GDP'!$M123=0,NA(),'4.1 Network size and usage'!AG126/'Historical population and GDP'!$M123)</f>
        <v>0.2030400241709025</v>
      </c>
      <c r="AH126" s="54" t="e">
        <f>IF('4.1 Network size and usage'!AH126/'Historical population and GDP'!$M123=0,NA(),'4.1 Network size and usage'!AH126/'Historical population and GDP'!$M123)</f>
        <v>#N/A</v>
      </c>
      <c r="AI126" s="54" t="e">
        <f>IF('4.1 Network size and usage'!AI126/'Historical population and GDP'!$M123=0,NA(),'4.1 Network size and usage'!AI126/'Historical population and GDP'!$M123)</f>
        <v>#N/A</v>
      </c>
      <c r="AJ126" s="54" t="e">
        <f>IF('4.1 Network size and usage'!AJ126/'Historical population and GDP'!$M123=0,NA(),'4.1 Network size and usage'!AJ126/'Historical population and GDP'!$M123)</f>
        <v>#N/A</v>
      </c>
      <c r="AK126" s="54">
        <f>IF('4.1 Network size and usage'!AK126/'Historical population and GDP'!$M123=0,NA(),'4.1 Network size and usage'!AK126/'Historical population and GDP'!$M123)</f>
        <v>3.7537944762378701</v>
      </c>
      <c r="AL126" s="54">
        <f>IF('4.1 Network size and usage'!AL126/'Historical population and GDP'!$M123=0,NA(),'4.1 Network size and usage'!AL126/'Historical population and GDP'!$M123)</f>
        <v>2.0654747094159882</v>
      </c>
      <c r="AM126" s="54">
        <f>IF('4.1 Network size and usage'!AM126/'Historical population and GDP'!$M123=0,NA(),'4.1 Network size and usage'!AM126/'Historical population and GDP'!$M123)</f>
        <v>0.7949827604592471</v>
      </c>
      <c r="AN126" s="54">
        <f>IF('4.1 Network size and usage'!AN126/'Historical population and GDP'!$M123=0,NA(),'4.1 Network size and usage'!AN126/'Historical population and GDP'!$M123)</f>
        <v>1.2134770554153484</v>
      </c>
      <c r="AO126" s="54">
        <f>IF('4.1 Network size and usage'!AO126/'Historical population and GDP'!$M123=0,NA(),'4.1 Network size and usage'!AO126/'Historical population and GDP'!$M123)</f>
        <v>2.0865176127679238E-2</v>
      </c>
      <c r="AP126" s="54">
        <f>IF('4.1 Network size and usage'!AP126/'Historical population and GDP'!$M123=0,NA(),'4.1 Network size and usage'!AP126/'Historical population and GDP'!$M123)</f>
        <v>3.518999040272989E-3</v>
      </c>
      <c r="AQ126" s="54">
        <f>IF('4.1 Network size and usage'!AQ126/'Historical population and GDP'!$M123=0,NA(),'4.1 Network size and usage'!AQ126/'Historical population and GDP'!$M123)</f>
        <v>2.4384175167952226E-2</v>
      </c>
      <c r="AR126" s="54">
        <f>IF('4.1 Network size and usage'!AR126/'Historical population and GDP'!$M123=0,NA(),'4.1 Network size and usage'!AR126/'Historical population and GDP'!$M123)</f>
        <v>0.55095439519425582</v>
      </c>
      <c r="AS126" s="54" t="e">
        <f>IF('4.1 Network size and usage'!AS126/'Historical population and GDP'!$M123=0,NA(),'4.1 Network size and usage'!AS126/'Historical population and GDP'!$M123)</f>
        <v>#N/A</v>
      </c>
      <c r="AT126" s="54">
        <f>IF('4.1 Network size and usage'!AT126/'Historical population and GDP'!$M123=0,NA(),'4.1 Network size and usage'!AT126/'Historical population and GDP'!$M123)</f>
        <v>2.9484946504105498E-2</v>
      </c>
      <c r="AU126" s="54" t="e">
        <f>IF('4.1 Network size and usage'!AU126/'Historical population and GDP'!$M123=0,NA(),'4.1 Network size and usage'!AU126/'Historical population and GDP'!$M123)</f>
        <v>#N/A</v>
      </c>
      <c r="AV126" s="54" t="e">
        <f>IF('4.1 Network size and usage'!AV126/'Historical population and GDP'!$M123=0,NA(),'4.1 Network size and usage'!AV126/'Historical population and GDP'!$M123)</f>
        <v>#N/A</v>
      </c>
      <c r="AX126" s="3"/>
      <c r="AY126" s="3"/>
      <c r="AZ126" s="12"/>
    </row>
    <row r="127" spans="1:52">
      <c r="A127" s="4">
        <f t="shared" si="1"/>
        <v>1989</v>
      </c>
      <c r="B127" s="54">
        <f>IF('4.1 Network size and usage'!B127/'Historical population and GDP'!$M124=0,NA(),'4.1 Network size and usage'!B127/'Historical population and GDP'!$M124)</f>
        <v>0.46703051705994614</v>
      </c>
      <c r="C127" s="54">
        <f>IF('4.1 Network size and usage'!C127/'Historical population and GDP'!$M124=0,NA(),'4.1 Network size and usage'!C127/'Historical population and GDP'!$M124)</f>
        <v>0.36210605168815885</v>
      </c>
      <c r="D127" s="54" t="e">
        <f>IF('4.1 Network size and usage'!D127/'Historical population and GDP'!$M124=0,NA(),'4.1 Network size and usage'!D127/'Historical population and GDP'!$M124)</f>
        <v>#N/A</v>
      </c>
      <c r="E127" s="54" t="e">
        <f>IF('4.1 Network size and usage'!E127/'Historical population and GDP'!$M124=0,NA(),'4.1 Network size and usage'!E127/'Historical population and GDP'!$M124)</f>
        <v>#N/A</v>
      </c>
      <c r="F127" s="54" t="e">
        <f>IF('4.1 Network size and usage'!F127/'Historical population and GDP'!$M124=0,NA(),'4.1 Network size and usage'!F127/'Historical population and GDP'!$M124)</f>
        <v>#N/A</v>
      </c>
      <c r="G127" s="54">
        <f>IF('4.1 Network size and usage'!G127/'Historical population and GDP'!$M124=0,NA(),'4.1 Network size and usage'!G127/'Historical population and GDP'!$M124)</f>
        <v>0.10276365776660067</v>
      </c>
      <c r="H127" s="54">
        <f>IF('4.1 Network size and usage'!H127/'Historical population and GDP'!$M124=0,NA(),'4.1 Network size and usage'!H127/'Historical population and GDP'!$M124)</f>
        <v>1.1206829923722213E-3</v>
      </c>
      <c r="I127" s="54">
        <f>IF('4.1 Network size and usage'!I127/'Historical population and GDP'!$M124=0,NA(),'4.1 Network size and usage'!I127/'Historical population and GDP'!$M124)</f>
        <v>19.773298018442222</v>
      </c>
      <c r="J127" s="54">
        <f>IF('4.1 Network size and usage'!J127/'Historical population and GDP'!$M124=0,NA(),'4.1 Network size and usage'!J127/'Historical population and GDP'!$M124)</f>
        <v>2.3632439759573368E-4</v>
      </c>
      <c r="K127" s="54">
        <f>IF('4.1 Network size and usage'!K127/'Historical population and GDP'!$M124=0,NA(),'4.1 Network size and usage'!K127/'Historical population and GDP'!$M124)</f>
        <v>2.671840544610667E-2</v>
      </c>
      <c r="L127" s="54">
        <f>IF('4.1 Network size and usage'!L127/'Historical population and GDP'!$M124=0,NA(),'4.1 Network size and usage'!L127/'Historical population and GDP'!$M124)</f>
        <v>3.8043769062015086E-2</v>
      </c>
      <c r="M127" s="54" t="e">
        <f>IF('4.1 Network size and usage'!M127/'Historical population and GDP'!$M124=0,NA(),'4.1 Network size and usage'!M127/'Historical population and GDP'!$M124)</f>
        <v>#N/A</v>
      </c>
      <c r="N127" s="54">
        <f>IF('4.1 Network size and usage'!N127/'Historical population and GDP'!$M124=0,NA(),'4.1 Network size and usage'!N127/'Historical population and GDP'!$M124)</f>
        <v>6.5751689942390348E-2</v>
      </c>
      <c r="O127" s="54">
        <f>IF('4.1 Network size and usage'!O127/'Historical population and GDP'!$M124=0,NA(),'4.1 Network size and usage'!O127/'Historical population and GDP'!$M124)</f>
        <v>7.1092047015178267E-2</v>
      </c>
      <c r="P127" s="54" t="e">
        <f>IF('4.1 Network size and usage'!P127/'Historical population and GDP'!$M124=0,NA(),'4.1 Network size and usage'!P127/'Historical population and GDP'!$M124)</f>
        <v>#N/A</v>
      </c>
      <c r="Q127" s="54">
        <f>IF('4.1 Network size and usage'!Q127/'Historical population and GDP'!$M124=0,NA(),'4.1 Network size and usage'!Q127/'Historical population and GDP'!$M124)</f>
        <v>1.4385378208215172</v>
      </c>
      <c r="R127" s="54" t="e">
        <f>IF('4.1 Network size and usage'!R127/'Historical population and GDP'!$M124=0,NA(),'4.1 Network size and usage'!R127/'Historical population and GDP'!$M124)</f>
        <v>#N/A</v>
      </c>
      <c r="S127" s="54" t="e">
        <f>IF('4.1 Network size and usage'!S127/'Historical population and GDP'!$M124=0,NA(),'4.1 Network size and usage'!S127/'Historical population and GDP'!$M124)</f>
        <v>#N/A</v>
      </c>
      <c r="T127" s="54" t="e">
        <f>IF('4.1 Network size and usage'!T127/'Historical population and GDP'!$M124=0,NA(),'4.1 Network size and usage'!T127/'Historical population and GDP'!$M124)</f>
        <v>#N/A</v>
      </c>
      <c r="U127" s="54" t="e">
        <f>IF('4.1 Network size and usage'!U127/'Historical population and GDP'!$M124=0,NA(),'4.1 Network size and usage'!U127/'Historical population and GDP'!$M124)</f>
        <v>#N/A</v>
      </c>
      <c r="V127" s="54" t="e">
        <f>IF('4.1 Network size and usage'!V127/'Historical population and GDP'!$M124=0,NA(),'4.1 Network size and usage'!V127/'Historical population and GDP'!$M124)</f>
        <v>#N/A</v>
      </c>
      <c r="W127" s="54">
        <f>IF('4.1 Network size and usage'!W127/'Historical population and GDP'!$M124=0,NA(),'4.1 Network size and usage'!W127/'Historical population and GDP'!$M124)</f>
        <v>8.9179017960654226E-3</v>
      </c>
      <c r="X127" s="54">
        <f>IF('4.1 Network size and usage'!X127/'Historical population and GDP'!$M124=0,NA(),'4.1 Network size and usage'!X127/'Historical population and GDP'!$M124)</f>
        <v>12.877450193518468</v>
      </c>
      <c r="Y127" s="54">
        <f>IF('4.1 Network size and usage'!Y127/'Historical population and GDP'!$M124=0,NA(),'4.1 Network size and usage'!Y127/'Historical population and GDP'!$M124)</f>
        <v>0.2577273619062907</v>
      </c>
      <c r="Z127" s="54" t="e">
        <f>IF('4.1 Network size and usage'!Z127/'Historical population and GDP'!$M124=0,NA(),'4.1 Network size and usage'!Z127/'Historical population and GDP'!$M124)</f>
        <v>#N/A</v>
      </c>
      <c r="AA127" s="54" t="e">
        <f>IF('4.1 Network size and usage'!AA127/'Historical population and GDP'!$M124=0,NA(),'4.1 Network size and usage'!AA127/'Historical population and GDP'!$M124)</f>
        <v>#N/A</v>
      </c>
      <c r="AB127" s="54" t="e">
        <f>IF('4.1 Network size and usage'!AB127/'Historical population and GDP'!$M124=0,NA(),'4.1 Network size and usage'!AB127/'Historical population and GDP'!$M124)</f>
        <v>#N/A</v>
      </c>
      <c r="AC127" s="54" t="e">
        <f>IF('4.1 Network size and usage'!AC127/'Historical population and GDP'!$M124=0,NA(),'4.1 Network size and usage'!AC127/'Historical population and GDP'!$M124)</f>
        <v>#N/A</v>
      </c>
      <c r="AD127" s="54">
        <f>IF('4.1 Network size and usage'!AD127/'Historical population and GDP'!$M124=0,NA(),'4.1 Network size and usage'!AD127/'Historical population and GDP'!$M124)</f>
        <v>0.1387001266342055</v>
      </c>
      <c r="AE127" s="54">
        <f>IF('4.1 Network size and usage'!AE127/'Historical population and GDP'!$M124=0,NA(),'4.1 Network size and usage'!AE127/'Historical population and GDP'!$M124)</f>
        <v>0.2009827527779264</v>
      </c>
      <c r="AF127" s="54" t="e">
        <f>IF('4.1 Network size and usage'!AF127/'Historical population and GDP'!$M124=0,NA(),'4.1 Network size and usage'!AF127/'Historical population and GDP'!$M124)</f>
        <v>#N/A</v>
      </c>
      <c r="AG127" s="54">
        <f>IF('4.1 Network size and usage'!AG127/'Historical population and GDP'!$M124=0,NA(),'4.1 Network size and usage'!AG127/'Historical population and GDP'!$M124)</f>
        <v>0.2087502452422994</v>
      </c>
      <c r="AH127" s="54" t="e">
        <f>IF('4.1 Network size and usage'!AH127/'Historical population and GDP'!$M124=0,NA(),'4.1 Network size and usage'!AH127/'Historical population and GDP'!$M124)</f>
        <v>#N/A</v>
      </c>
      <c r="AI127" s="54" t="e">
        <f>IF('4.1 Network size and usage'!AI127/'Historical population and GDP'!$M124=0,NA(),'4.1 Network size and usage'!AI127/'Historical population and GDP'!$M124)</f>
        <v>#N/A</v>
      </c>
      <c r="AJ127" s="54" t="e">
        <f>IF('4.1 Network size and usage'!AJ127/'Historical population and GDP'!$M124=0,NA(),'4.1 Network size and usage'!AJ127/'Historical population and GDP'!$M124)</f>
        <v>#N/A</v>
      </c>
      <c r="AK127" s="54">
        <f>IF('4.1 Network size and usage'!AK127/'Historical population and GDP'!$M124=0,NA(),'4.1 Network size and usage'!AK127/'Historical population and GDP'!$M124)</f>
        <v>3.7582178465050742</v>
      </c>
      <c r="AL127" s="54">
        <f>IF('4.1 Network size and usage'!AL127/'Historical population and GDP'!$M124=0,NA(),'4.1 Network size and usage'!AL127/'Historical population and GDP'!$M124)</f>
        <v>2.0626571780191556</v>
      </c>
      <c r="AM127" s="54">
        <f>IF('4.1 Network size and usage'!AM127/'Historical population and GDP'!$M124=0,NA(),'4.1 Network size and usage'!AM127/'Historical population and GDP'!$M124)</f>
        <v>0.84270604812099814</v>
      </c>
      <c r="AN127" s="54">
        <f>IF('4.1 Network size and usage'!AN127/'Historical population and GDP'!$M124=0,NA(),'4.1 Network size and usage'!AN127/'Historical population and GDP'!$M124)</f>
        <v>1.2602332923109851</v>
      </c>
      <c r="AO127" s="54">
        <f>IF('4.1 Network size and usage'!AO127/'Historical population and GDP'!$M124=0,NA(),'4.1 Network size and usage'!AO127/'Historical population and GDP'!$M124)</f>
        <v>2.0930315515365543E-2</v>
      </c>
      <c r="AP127" s="54">
        <f>IF('4.1 Network size and usage'!AP127/'Historical population and GDP'!$M124=0,NA(),'4.1 Network size and usage'!AP127/'Historical population and GDP'!$M124)</f>
        <v>3.5314891112419068E-3</v>
      </c>
      <c r="AQ127" s="54">
        <f>IF('4.1 Network size and usage'!AQ127/'Historical population and GDP'!$M124=0,NA(),'4.1 Network size and usage'!AQ127/'Historical population and GDP'!$M124)</f>
        <v>2.446180462660745E-2</v>
      </c>
      <c r="AR127" s="54">
        <f>IF('4.1 Network size and usage'!AR127/'Historical population and GDP'!$M124=0,NA(),'4.1 Network size and usage'!AR127/'Historical population and GDP'!$M124)</f>
        <v>0.57520466584621965</v>
      </c>
      <c r="AS127" s="54" t="e">
        <f>IF('4.1 Network size and usage'!AS127/'Historical population and GDP'!$M124=0,NA(),'4.1 Network size and usage'!AS127/'Historical population and GDP'!$M124)</f>
        <v>#N/A</v>
      </c>
      <c r="AT127" s="54">
        <f>IF('4.1 Network size and usage'!AT127/'Historical population and GDP'!$M124=0,NA(),'4.1 Network size and usage'!AT127/'Historical population and GDP'!$M124)</f>
        <v>3.2306585573212997E-2</v>
      </c>
      <c r="AU127" s="54" t="e">
        <f>IF('4.1 Network size and usage'!AU127/'Historical population and GDP'!$M124=0,NA(),'4.1 Network size and usage'!AU127/'Historical population and GDP'!$M124)</f>
        <v>#N/A</v>
      </c>
      <c r="AV127" s="54" t="e">
        <f>IF('4.1 Network size and usage'!AV127/'Historical population and GDP'!$M124=0,NA(),'4.1 Network size and usage'!AV127/'Historical population and GDP'!$M124)</f>
        <v>#N/A</v>
      </c>
      <c r="AX127" s="3"/>
      <c r="AY127" s="3"/>
      <c r="AZ127" s="12"/>
    </row>
    <row r="128" spans="1:52">
      <c r="A128" s="4">
        <f t="shared" si="1"/>
        <v>1990</v>
      </c>
      <c r="B128" s="54">
        <f>IF('4.1 Network size and usage'!B128/'Historical population and GDP'!$M125=0,NA(),'4.1 Network size and usage'!B128/'Historical population and GDP'!$M125)</f>
        <v>0.47216088679161289</v>
      </c>
      <c r="C128" s="54">
        <f>IF('4.1 Network size and usage'!C128/'Historical population and GDP'!$M125=0,NA(),'4.1 Network size and usage'!C128/'Historical population and GDP'!$M125)</f>
        <v>0.35558295864310202</v>
      </c>
      <c r="D128" s="54" t="e">
        <f>IF('4.1 Network size and usage'!D128/'Historical population and GDP'!$M125=0,NA(),'4.1 Network size and usage'!D128/'Historical population and GDP'!$M125)</f>
        <v>#N/A</v>
      </c>
      <c r="E128" s="54" t="e">
        <f>IF('4.1 Network size and usage'!E128/'Historical population and GDP'!$M125=0,NA(),'4.1 Network size and usage'!E128/'Historical population and GDP'!$M125)</f>
        <v>#N/A</v>
      </c>
      <c r="F128" s="54" t="e">
        <f>IF('4.1 Network size and usage'!F128/'Historical population and GDP'!$M125=0,NA(),'4.1 Network size and usage'!F128/'Historical population and GDP'!$M125)</f>
        <v>#N/A</v>
      </c>
      <c r="G128" s="54">
        <f>IF('4.1 Network size and usage'!G128/'Historical population and GDP'!$M125=0,NA(),'4.1 Network size and usage'!G128/'Historical population and GDP'!$M125)</f>
        <v>0.1006779147932155</v>
      </c>
      <c r="H128" s="54">
        <f>IF('4.1 Network size and usage'!H128/'Historical population and GDP'!$M125=0,NA(),'4.1 Network size and usage'!H128/'Historical population and GDP'!$M125)</f>
        <v>1.1360904598673375E-3</v>
      </c>
      <c r="I128" s="54">
        <f>IF('4.1 Network size and usage'!I128/'Historical population and GDP'!$M125=0,NA(),'4.1 Network size and usage'!I128/'Historical population and GDP'!$M125)</f>
        <v>20.470925521969463</v>
      </c>
      <c r="J128" s="54">
        <f>IF('4.1 Network size and usage'!J128/'Historical population and GDP'!$M125=0,NA(),'4.1 Network size and usage'!J128/'Historical population and GDP'!$M125)</f>
        <v>2.4662778791790943E-4</v>
      </c>
      <c r="K128" s="54">
        <f>IF('4.1 Network size and usage'!K128/'Historical population and GDP'!$M125=0,NA(),'4.1 Network size and usage'!K128/'Historical population and GDP'!$M125)</f>
        <v>2.5852739151746972E-2</v>
      </c>
      <c r="L128" s="54">
        <f>IF('4.1 Network size and usage'!L128/'Historical population and GDP'!$M125=0,NA(),'4.1 Network size and usage'!L128/'Historical population and GDP'!$M125)</f>
        <v>3.6228464586208431E-2</v>
      </c>
      <c r="M128" s="54" t="e">
        <f>IF('4.1 Network size and usage'!M128/'Historical population and GDP'!$M125=0,NA(),'4.1 Network size and usage'!M128/'Historical population and GDP'!$M125)</f>
        <v>#N/A</v>
      </c>
      <c r="N128" s="54">
        <f>IF('4.1 Network size and usage'!N128/'Historical population and GDP'!$M125=0,NA(),'4.1 Network size and usage'!N128/'Historical population and GDP'!$M125)</f>
        <v>6.3944263900636594E-2</v>
      </c>
      <c r="O128" s="54">
        <f>IF('4.1 Network size and usage'!O128/'Historical population and GDP'!$M125=0,NA(),'4.1 Network size and usage'!O128/'Historical population and GDP'!$M125)</f>
        <v>7.1009038151627124E-2</v>
      </c>
      <c r="P128" s="54" t="e">
        <f>IF('4.1 Network size and usage'!P128/'Historical population and GDP'!$M125=0,NA(),'4.1 Network size and usage'!P128/'Historical population and GDP'!$M125)</f>
        <v>#N/A</v>
      </c>
      <c r="Q128" s="54">
        <f>IF('4.1 Network size and usage'!Q128/'Historical population and GDP'!$M125=0,NA(),'4.1 Network size and usage'!Q128/'Historical population and GDP'!$M125)</f>
        <v>1.4340738102657704</v>
      </c>
      <c r="R128" s="54" t="e">
        <f>IF('4.1 Network size and usage'!R128/'Historical population and GDP'!$M125=0,NA(),'4.1 Network size and usage'!R128/'Historical population and GDP'!$M125)</f>
        <v>#N/A</v>
      </c>
      <c r="S128" s="54" t="e">
        <f>IF('4.1 Network size and usage'!S128/'Historical population and GDP'!$M125=0,NA(),'4.1 Network size and usage'!S128/'Historical population and GDP'!$M125)</f>
        <v>#N/A</v>
      </c>
      <c r="T128" s="54" t="e">
        <f>IF('4.1 Network size and usage'!T128/'Historical population and GDP'!$M125=0,NA(),'4.1 Network size and usage'!T128/'Historical population and GDP'!$M125)</f>
        <v>#N/A</v>
      </c>
      <c r="U128" s="54" t="e">
        <f>IF('4.1 Network size and usage'!U128/'Historical population and GDP'!$M125=0,NA(),'4.1 Network size and usage'!U128/'Historical population and GDP'!$M125)</f>
        <v>#N/A</v>
      </c>
      <c r="V128" s="54" t="e">
        <f>IF('4.1 Network size and usage'!V128/'Historical population and GDP'!$M125=0,NA(),'4.1 Network size and usage'!V128/'Historical population and GDP'!$M125)</f>
        <v>#N/A</v>
      </c>
      <c r="W128" s="54">
        <f>IF('4.1 Network size and usage'!W128/'Historical population and GDP'!$M125=0,NA(),'4.1 Network size and usage'!W128/'Historical population and GDP'!$M125)</f>
        <v>8.9035302497440239E-3</v>
      </c>
      <c r="X128" s="54">
        <f>IF('4.1 Network size and usage'!X128/'Historical population and GDP'!$M125=0,NA(),'4.1 Network size and usage'!X128/'Historical population and GDP'!$M125)</f>
        <v>13.079285936873971</v>
      </c>
      <c r="Y128" s="54">
        <f>IF('4.1 Network size and usage'!Y128/'Historical population and GDP'!$M125=0,NA(),'4.1 Network size and usage'!Y128/'Historical population and GDP'!$M125)</f>
        <v>0.48168098651115165</v>
      </c>
      <c r="Z128" s="54" t="e">
        <f>IF('4.1 Network size and usage'!Z128/'Historical population and GDP'!$M125=0,NA(),'4.1 Network size and usage'!Z128/'Historical population and GDP'!$M125)</f>
        <v>#N/A</v>
      </c>
      <c r="AA128" s="54" t="e">
        <f>IF('4.1 Network size and usage'!AA128/'Historical population and GDP'!$M125=0,NA(),'4.1 Network size and usage'!AA128/'Historical population and GDP'!$M125)</f>
        <v>#N/A</v>
      </c>
      <c r="AB128" s="54" t="e">
        <f>IF('4.1 Network size and usage'!AB128/'Historical population and GDP'!$M125=0,NA(),'4.1 Network size and usage'!AB128/'Historical population and GDP'!$M125)</f>
        <v>#N/A</v>
      </c>
      <c r="AC128" s="54" t="e">
        <f>IF('4.1 Network size and usage'!AC128/'Historical population and GDP'!$M125=0,NA(),'4.1 Network size and usage'!AC128/'Historical population and GDP'!$M125)</f>
        <v>#N/A</v>
      </c>
      <c r="AD128" s="54">
        <f>IF('4.1 Network size and usage'!AD128/'Historical population and GDP'!$M125=0,NA(),'4.1 Network size and usage'!AD128/'Historical population and GDP'!$M125)</f>
        <v>0.12899879802341629</v>
      </c>
      <c r="AE128" s="54">
        <f>IF('4.1 Network size and usage'!AE128/'Historical population and GDP'!$M125=0,NA(),'4.1 Network size and usage'!AE128/'Historical population and GDP'!$M125)</f>
        <v>0.18623514223389573</v>
      </c>
      <c r="AF128" s="54" t="e">
        <f>IF('4.1 Network size and usage'!AF128/'Historical population and GDP'!$M125=0,NA(),'4.1 Network size and usage'!AF128/'Historical population and GDP'!$M125)</f>
        <v>#N/A</v>
      </c>
      <c r="AG128" s="54">
        <f>IF('4.1 Network size and usage'!AG128/'Historical population and GDP'!$M125=0,NA(),'4.1 Network size and usage'!AG128/'Historical population and GDP'!$M125)</f>
        <v>0.19496505364376976</v>
      </c>
      <c r="AH128" s="54" t="e">
        <f>IF('4.1 Network size and usage'!AH128/'Historical population and GDP'!$M125=0,NA(),'4.1 Network size and usage'!AH128/'Historical population and GDP'!$M125)</f>
        <v>#N/A</v>
      </c>
      <c r="AI128" s="54" t="e">
        <f>IF('4.1 Network size and usage'!AI128/'Historical population and GDP'!$M125=0,NA(),'4.1 Network size and usage'!AI128/'Historical population and GDP'!$M125)</f>
        <v>#N/A</v>
      </c>
      <c r="AJ128" s="54" t="e">
        <f>IF('4.1 Network size and usage'!AJ128/'Historical population and GDP'!$M125=0,NA(),'4.1 Network size and usage'!AJ128/'Historical population and GDP'!$M125)</f>
        <v>#N/A</v>
      </c>
      <c r="AK128" s="54">
        <f>IF('4.1 Network size and usage'!AK128/'Historical population and GDP'!$M125=0,NA(),'4.1 Network size and usage'!AK128/'Historical population and GDP'!$M125)</f>
        <v>3.7432756087788808</v>
      </c>
      <c r="AL128" s="54">
        <f>IF('4.1 Network size and usage'!AL128/'Historical population and GDP'!$M125=0,NA(),'4.1 Network size and usage'!AL128/'Historical population and GDP'!$M125)</f>
        <v>2.0492009081600853</v>
      </c>
      <c r="AM128" s="54">
        <f>IF('4.1 Network size and usage'!AM128/'Historical population and GDP'!$M125=0,NA(),'4.1 Network size and usage'!AM128/'Historical population and GDP'!$M125)</f>
        <v>0.88617726928727236</v>
      </c>
      <c r="AN128" s="54">
        <f>IF('4.1 Network size and usage'!AN128/'Historical population and GDP'!$M125=0,NA(),'4.1 Network size and usage'!AN128/'Historical population and GDP'!$M125)</f>
        <v>1.2594577750077907</v>
      </c>
      <c r="AO128" s="54">
        <f>IF('4.1 Network size and usage'!AO128/'Historical population and GDP'!$M125=0,NA(),'4.1 Network size and usage'!AO128/'Historical population and GDP'!$M125)</f>
        <v>2.0852067844900502E-2</v>
      </c>
      <c r="AP128" s="54">
        <f>IF('4.1 Network size and usage'!AP128/'Historical population and GDP'!$M125=0,NA(),'4.1 Network size and usage'!AP128/'Historical population and GDP'!$M125)</f>
        <v>3.5525085696478656E-3</v>
      </c>
      <c r="AQ128" s="54">
        <f>IF('4.1 Network size and usage'!AQ128/'Historical population and GDP'!$M125=0,NA(),'4.1 Network size and usage'!AQ128/'Historical population and GDP'!$M125)</f>
        <v>2.4404576414548369E-2</v>
      </c>
      <c r="AR128" s="54">
        <f>IF('4.1 Network size and usage'!AR128/'Historical population and GDP'!$M125=0,NA(),'4.1 Network size and usage'!AR128/'Historical population and GDP'!$M125)</f>
        <v>0.60276899790767036</v>
      </c>
      <c r="AS128" s="54" t="e">
        <f>IF('4.1 Network size and usage'!AS128/'Historical population and GDP'!$M125=0,NA(),'4.1 Network size and usage'!AS128/'Historical population and GDP'!$M125)</f>
        <v>#N/A</v>
      </c>
      <c r="AT128" s="54">
        <f>IF('4.1 Network size and usage'!AT128/'Historical population and GDP'!$M125=0,NA(),'4.1 Network size and usage'!AT128/'Historical population and GDP'!$M125)</f>
        <v>3.4967131134161361E-2</v>
      </c>
      <c r="AU128" s="54" t="e">
        <f>IF('4.1 Network size and usage'!AU128/'Historical population and GDP'!$M125=0,NA(),'4.1 Network size and usage'!AU128/'Historical population and GDP'!$M125)</f>
        <v>#N/A</v>
      </c>
      <c r="AV128" s="54" t="e">
        <f>IF('4.1 Network size and usage'!AV128/'Historical population and GDP'!$M125=0,NA(),'4.1 Network size and usage'!AV128/'Historical population and GDP'!$M125)</f>
        <v>#N/A</v>
      </c>
      <c r="AX128" s="3"/>
      <c r="AY128" s="3"/>
      <c r="AZ128" s="12"/>
    </row>
    <row r="129" spans="1:52">
      <c r="A129" s="4">
        <f t="shared" si="1"/>
        <v>1991</v>
      </c>
      <c r="B129" s="54">
        <f>IF('4.1 Network size and usage'!B129/'Historical population and GDP'!$M126=0,NA(),'4.1 Network size and usage'!B129/'Historical population and GDP'!$M126)</f>
        <v>0.47731293393903296</v>
      </c>
      <c r="C129" s="54">
        <f>IF('4.1 Network size and usage'!C129/'Historical population and GDP'!$M126=0,NA(),'4.1 Network size and usage'!C129/'Historical population and GDP'!$M126)</f>
        <v>0.3491087859041489</v>
      </c>
      <c r="D129" s="54" t="e">
        <f>IF('4.1 Network size and usage'!D129/'Historical population and GDP'!$M126=0,NA(),'4.1 Network size and usage'!D129/'Historical population and GDP'!$M126)</f>
        <v>#N/A</v>
      </c>
      <c r="E129" s="54" t="e">
        <f>IF('4.1 Network size and usage'!E129/'Historical population and GDP'!$M126=0,NA(),'4.1 Network size and usage'!E129/'Historical population and GDP'!$M126)</f>
        <v>#N/A</v>
      </c>
      <c r="F129" s="54" t="e">
        <f>IF('4.1 Network size and usage'!F129/'Historical population and GDP'!$M126=0,NA(),'4.1 Network size and usage'!F129/'Historical population and GDP'!$M126)</f>
        <v>#N/A</v>
      </c>
      <c r="G129" s="54">
        <f>IF('4.1 Network size and usage'!G129/'Historical population and GDP'!$M126=0,NA(),'4.1 Network size and usage'!G129/'Historical population and GDP'!$M126)</f>
        <v>9.8606772338136847E-2</v>
      </c>
      <c r="H129" s="54">
        <f>IF('4.1 Network size and usage'!H129/'Historical population and GDP'!$M126=0,NA(),'4.1 Network size and usage'!H129/'Historical population and GDP'!$M126)</f>
        <v>1.1515404743066605E-3</v>
      </c>
      <c r="I129" s="54">
        <f>IF('4.1 Network size and usage'!I129/'Historical population and GDP'!$M126=0,NA(),'4.1 Network size and usage'!I129/'Historical population and GDP'!$M126)</f>
        <v>20.884804466293883</v>
      </c>
      <c r="J129" s="54">
        <f>IF('4.1 Network size and usage'!J129/'Historical population and GDP'!$M126=0,NA(),'4.1 Network size and usage'!J129/'Historical population and GDP'!$M126)</f>
        <v>2.5247361917377119E-4</v>
      </c>
      <c r="K129" s="54">
        <f>IF('4.1 Network size and usage'!K129/'Historical population and GDP'!$M126=0,NA(),'4.1 Network size and usage'!K129/'Historical population and GDP'!$M126)</f>
        <v>2.6004874742952207E-2</v>
      </c>
      <c r="L129" s="54" t="e">
        <f>IF('4.1 Network size and usage'!L129/'Historical population and GDP'!$M126=0,NA(),'4.1 Network size and usage'!L129/'Historical population and GDP'!$M126)</f>
        <v>#N/A</v>
      </c>
      <c r="M129" s="54" t="e">
        <f>IF('4.1 Network size and usage'!M129/'Historical population and GDP'!$M126=0,NA(),'4.1 Network size and usage'!M129/'Historical population and GDP'!$M126)</f>
        <v>#N/A</v>
      </c>
      <c r="N129" s="54" t="e">
        <f>IF('4.1 Network size and usage'!N129/'Historical population and GDP'!$M126=0,NA(),'4.1 Network size and usage'!N129/'Historical population and GDP'!$M126)</f>
        <v>#N/A</v>
      </c>
      <c r="O129" s="54">
        <f>IF('4.1 Network size and usage'!O129/'Historical population and GDP'!$M126=0,NA(),'4.1 Network size and usage'!O129/'Historical population and GDP'!$M126)</f>
        <v>6.906429720767733E-2</v>
      </c>
      <c r="P129" s="54" t="e">
        <f>IF('4.1 Network size and usage'!P129/'Historical population and GDP'!$M126=0,NA(),'4.1 Network size and usage'!P129/'Historical population and GDP'!$M126)</f>
        <v>#N/A</v>
      </c>
      <c r="Q129" s="54" t="e">
        <f>IF('4.1 Network size and usage'!Q129/'Historical population and GDP'!$M126=0,NA(),'4.1 Network size and usage'!Q129/'Historical population and GDP'!$M126)</f>
        <v>#N/A</v>
      </c>
      <c r="R129" s="54" t="e">
        <f>IF('4.1 Network size and usage'!R129/'Historical population and GDP'!$M126=0,NA(),'4.1 Network size and usage'!R129/'Historical population and GDP'!$M126)</f>
        <v>#N/A</v>
      </c>
      <c r="S129" s="54" t="e">
        <f>IF('4.1 Network size and usage'!S129/'Historical population and GDP'!$M126=0,NA(),'4.1 Network size and usage'!S129/'Historical population and GDP'!$M126)</f>
        <v>#N/A</v>
      </c>
      <c r="T129" s="54" t="e">
        <f>IF('4.1 Network size and usage'!T129/'Historical population and GDP'!$M126=0,NA(),'4.1 Network size and usage'!T129/'Historical population and GDP'!$M126)</f>
        <v>#N/A</v>
      </c>
      <c r="U129" s="54" t="e">
        <f>IF('4.1 Network size and usage'!U129/'Historical population and GDP'!$M126=0,NA(),'4.1 Network size and usage'!U129/'Historical population and GDP'!$M126)</f>
        <v>#N/A</v>
      </c>
      <c r="V129" s="54" t="e">
        <f>IF('4.1 Network size and usage'!V129/'Historical population and GDP'!$M126=0,NA(),'4.1 Network size and usage'!V129/'Historical population and GDP'!$M126)</f>
        <v>#N/A</v>
      </c>
      <c r="W129" s="54" t="e">
        <f>IF('4.1 Network size and usage'!W129/'Historical population and GDP'!$M126=0,NA(),'4.1 Network size and usage'!W129/'Historical population and GDP'!$M126)</f>
        <v>#N/A</v>
      </c>
      <c r="X129" s="54">
        <f>IF('4.1 Network size and usage'!X129/'Historical population and GDP'!$M126=0,NA(),'4.1 Network size and usage'!X129/'Historical population and GDP'!$M126)</f>
        <v>13.272644838959168</v>
      </c>
      <c r="Y129" s="54">
        <f>IF('4.1 Network size and usage'!Y129/'Historical population and GDP'!$M126=0,NA(),'4.1 Network size and usage'!Y129/'Historical population and GDP'!$M126)</f>
        <v>0.64274093895294571</v>
      </c>
      <c r="Z129" s="54" t="e">
        <f>IF('4.1 Network size and usage'!Z129/'Historical population and GDP'!$M126=0,NA(),'4.1 Network size and usage'!Z129/'Historical population and GDP'!$M126)</f>
        <v>#N/A</v>
      </c>
      <c r="AA129" s="54" t="e">
        <f>IF('4.1 Network size and usage'!AA129/'Historical population and GDP'!$M126=0,NA(),'4.1 Network size and usage'!AA129/'Historical population and GDP'!$M126)</f>
        <v>#N/A</v>
      </c>
      <c r="AB129" s="54" t="e">
        <f>IF('4.1 Network size and usage'!AB129/'Historical population and GDP'!$M126=0,NA(),'4.1 Network size and usage'!AB129/'Historical population and GDP'!$M126)</f>
        <v>#N/A</v>
      </c>
      <c r="AC129" s="54" t="e">
        <f>IF('4.1 Network size and usage'!AC129/'Historical population and GDP'!$M126=0,NA(),'4.1 Network size and usage'!AC129/'Historical population and GDP'!$M126)</f>
        <v>#N/A</v>
      </c>
      <c r="AD129" s="54">
        <f>IF('4.1 Network size and usage'!AD129/'Historical population and GDP'!$M126=0,NA(),'4.1 Network size and usage'!AD129/'Historical population and GDP'!$M126)</f>
        <v>0.11933823464044734</v>
      </c>
      <c r="AE129" s="54">
        <f>IF('4.1 Network size and usage'!AE129/'Historical population and GDP'!$M126=0,NA(),'4.1 Network size and usage'!AE129/'Historical population and GDP'!$M126)</f>
        <v>0.17154871229564306</v>
      </c>
      <c r="AF129" s="54" t="e">
        <f>IF('4.1 Network size and usage'!AF129/'Historical population and GDP'!$M126=0,NA(),'4.1 Network size and usage'!AF129/'Historical population and GDP'!$M126)</f>
        <v>#N/A</v>
      </c>
      <c r="AG129" s="54">
        <f>IF('4.1 Network size and usage'!AG129/'Historical population and GDP'!$M126=0,NA(),'4.1 Network size and usage'!AG129/'Historical population and GDP'!$M126)</f>
        <v>0.18123872091886173</v>
      </c>
      <c r="AH129" s="54" t="e">
        <f>IF('4.1 Network size and usage'!AH129/'Historical population and GDP'!$M126=0,NA(),'4.1 Network size and usage'!AH129/'Historical population and GDP'!$M126)</f>
        <v>#N/A</v>
      </c>
      <c r="AI129" s="54" t="e">
        <f>IF('4.1 Network size and usage'!AI129/'Historical population and GDP'!$M126=0,NA(),'4.1 Network size and usage'!AI129/'Historical population and GDP'!$M126)</f>
        <v>#N/A</v>
      </c>
      <c r="AJ129" s="54" t="e">
        <f>IF('4.1 Network size and usage'!AJ129/'Historical population and GDP'!$M126=0,NA(),'4.1 Network size and usage'!AJ129/'Historical population and GDP'!$M126)</f>
        <v>#N/A</v>
      </c>
      <c r="AK129" s="54">
        <f>IF('4.1 Network size and usage'!AK129/'Historical population and GDP'!$M126=0,NA(),'4.1 Network size and usage'!AK129/'Historical population and GDP'!$M126)</f>
        <v>3.6989518788837823</v>
      </c>
      <c r="AL129" s="54">
        <f>IF('4.1 Network size and usage'!AL129/'Historical population and GDP'!$M126=0,NA(),'4.1 Network size and usage'!AL129/'Historical population and GDP'!$M126)</f>
        <v>2.0330260385644565</v>
      </c>
      <c r="AM129" s="54">
        <f>IF('4.1 Network size and usage'!AM129/'Historical population and GDP'!$M126=0,NA(),'4.1 Network size and usage'!AM129/'Historical population and GDP'!$M126)</f>
        <v>1.043293891738601</v>
      </c>
      <c r="AN129" s="54">
        <f>IF('4.1 Network size and usage'!AN129/'Historical population and GDP'!$M126=0,NA(),'4.1 Network size and usage'!AN129/'Historical population and GDP'!$M126)</f>
        <v>1.4678585080942688</v>
      </c>
      <c r="AO129" s="54">
        <f>IF('4.1 Network size and usage'!AO129/'Historical population and GDP'!$M126=0,NA(),'4.1 Network size and usage'!AO129/'Historical population and GDP'!$M126)</f>
        <v>2.0811293749499943E-2</v>
      </c>
      <c r="AP129" s="54">
        <f>IF('4.1 Network size and usage'!AP129/'Historical population and GDP'!$M126=0,NA(),'4.1 Network size and usage'!AP129/'Historical population and GDP'!$M126)</f>
        <v>2.9781219163103291E-3</v>
      </c>
      <c r="AQ129" s="54">
        <f>IF('4.1 Network size and usage'!AQ129/'Historical population and GDP'!$M126=0,NA(),'4.1 Network size and usage'!AQ129/'Historical population and GDP'!$M126)</f>
        <v>2.3789415665810273E-2</v>
      </c>
      <c r="AR129" s="54">
        <f>IF('4.1 Network size and usage'!AR129/'Historical population and GDP'!$M126=0,NA(),'4.1 Network size and usage'!AR129/'Historical population and GDP'!$M126)</f>
        <v>0.62140514014952841</v>
      </c>
      <c r="AS129" s="54" t="e">
        <f>IF('4.1 Network size and usage'!AS129/'Historical population and GDP'!$M126=0,NA(),'4.1 Network size and usage'!AS129/'Historical population and GDP'!$M126)</f>
        <v>#N/A</v>
      </c>
      <c r="AT129" s="54">
        <f>IF('4.1 Network size and usage'!AT129/'Historical population and GDP'!$M126=0,NA(),'4.1 Network size and usage'!AT129/'Historical population and GDP'!$M126)</f>
        <v>3.7622125223359143E-2</v>
      </c>
      <c r="AU129" s="54">
        <f>IF('4.1 Network size and usage'!AU129/'Historical population and GDP'!$M126=0,NA(),'4.1 Network size and usage'!AU129/'Historical population and GDP'!$M126)</f>
        <v>3.6537555450852099E-3</v>
      </c>
      <c r="AV129" s="54">
        <f>IF('4.1 Network size and usage'!AV129/'Historical population and GDP'!$M126=0,NA(),'4.1 Network size and usage'!AV129/'Historical population and GDP'!$M126)</f>
        <v>3.3968369678273935E-2</v>
      </c>
      <c r="AX129" s="3"/>
      <c r="AY129" s="3"/>
      <c r="AZ129" s="12"/>
    </row>
    <row r="130" spans="1:52">
      <c r="A130" s="4">
        <f t="shared" si="1"/>
        <v>1992</v>
      </c>
      <c r="B130" s="54">
        <f>IF('4.1 Network size and usage'!B130/'Historical population and GDP'!$M127=0,NA(),'4.1 Network size and usage'!B130/'Historical population and GDP'!$M127)</f>
        <v>0.48816016537839291</v>
      </c>
      <c r="C130" s="54">
        <f>IF('4.1 Network size and usage'!C130/'Historical population and GDP'!$M127=0,NA(),'4.1 Network size and usage'!C130/'Historical population and GDP'!$M127)</f>
        <v>0.35055455689376236</v>
      </c>
      <c r="D130" s="54" t="e">
        <f>IF('4.1 Network size and usage'!D130/'Historical population and GDP'!$M127=0,NA(),'4.1 Network size and usage'!D130/'Historical population and GDP'!$M127)</f>
        <v>#N/A</v>
      </c>
      <c r="E130" s="54" t="e">
        <f>IF('4.1 Network size and usage'!E130/'Historical population and GDP'!$M127=0,NA(),'4.1 Network size and usage'!E130/'Historical population and GDP'!$M127)</f>
        <v>#N/A</v>
      </c>
      <c r="F130" s="54" t="e">
        <f>IF('4.1 Network size and usage'!F130/'Historical population and GDP'!$M127=0,NA(),'4.1 Network size and usage'!F130/'Historical population and GDP'!$M127)</f>
        <v>#N/A</v>
      </c>
      <c r="G130" s="54">
        <f>IF('4.1 Network size and usage'!G130/'Historical population and GDP'!$M127=0,NA(),'4.1 Network size and usage'!G130/'Historical population and GDP'!$M127)</f>
        <v>9.7755887111270895E-2</v>
      </c>
      <c r="H130" s="54">
        <f>IF('4.1 Network size and usage'!H130/'Historical population and GDP'!$M127=0,NA(),'4.1 Network size and usage'!H130/'Historical population and GDP'!$M127)</f>
        <v>1.1816166337108274E-3</v>
      </c>
      <c r="I130" s="54">
        <f>IF('4.1 Network size and usage'!I130/'Historical population and GDP'!$M127=0,NA(),'4.1 Network size and usage'!I130/'Historical population and GDP'!$M127)</f>
        <v>21.13848642818623</v>
      </c>
      <c r="J130" s="54">
        <f>IF('4.1 Network size and usage'!J130/'Historical population and GDP'!$M127=0,NA(),'4.1 Network size and usage'!J130/'Historical population and GDP'!$M127)</f>
        <v>2.5975193241056983E-4</v>
      </c>
      <c r="K130" s="54">
        <f>IF('4.1 Network size and usage'!K130/'Historical population and GDP'!$M127=0,NA(),'4.1 Network size and usage'!K130/'Historical population and GDP'!$M127)</f>
        <v>2.7706257744590339E-2</v>
      </c>
      <c r="L130" s="54" t="e">
        <f>IF('4.1 Network size and usage'!L130/'Historical population and GDP'!$M127=0,NA(),'4.1 Network size and usage'!L130/'Historical population and GDP'!$M127)</f>
        <v>#N/A</v>
      </c>
      <c r="M130" s="54" t="e">
        <f>IF('4.1 Network size and usage'!M130/'Historical population and GDP'!$M127=0,NA(),'4.1 Network size and usage'!M130/'Historical population and GDP'!$M127)</f>
        <v>#N/A</v>
      </c>
      <c r="N130" s="54" t="e">
        <f>IF('4.1 Network size and usage'!N130/'Historical population and GDP'!$M127=0,NA(),'4.1 Network size and usage'!N130/'Historical population and GDP'!$M127)</f>
        <v>#N/A</v>
      </c>
      <c r="O130" s="54">
        <f>IF('4.1 Network size and usage'!O130/'Historical population and GDP'!$M127=0,NA(),'4.1 Network size and usage'!O130/'Historical population and GDP'!$M127)</f>
        <v>7.1552441488405533E-2</v>
      </c>
      <c r="P130" s="54" t="e">
        <f>IF('4.1 Network size and usage'!P130/'Historical population and GDP'!$M127=0,NA(),'4.1 Network size and usage'!P130/'Historical population and GDP'!$M127)</f>
        <v>#N/A</v>
      </c>
      <c r="Q130" s="54" t="e">
        <f>IF('4.1 Network size and usage'!Q130/'Historical population and GDP'!$M127=0,NA(),'4.1 Network size and usage'!Q130/'Historical population and GDP'!$M127)</f>
        <v>#N/A</v>
      </c>
      <c r="R130" s="54" t="e">
        <f>IF('4.1 Network size and usage'!R130/'Historical population and GDP'!$M127=0,NA(),'4.1 Network size and usage'!R130/'Historical population and GDP'!$M127)</f>
        <v>#N/A</v>
      </c>
      <c r="S130" s="54" t="e">
        <f>IF('4.1 Network size and usage'!S130/'Historical population and GDP'!$M127=0,NA(),'4.1 Network size and usage'!S130/'Historical population and GDP'!$M127)</f>
        <v>#N/A</v>
      </c>
      <c r="T130" s="54" t="e">
        <f>IF('4.1 Network size and usage'!T130/'Historical population and GDP'!$M127=0,NA(),'4.1 Network size and usage'!T130/'Historical population and GDP'!$M127)</f>
        <v>#N/A</v>
      </c>
      <c r="U130" s="54" t="e">
        <f>IF('4.1 Network size and usage'!U130/'Historical population and GDP'!$M127=0,NA(),'4.1 Network size and usage'!U130/'Historical population and GDP'!$M127)</f>
        <v>#N/A</v>
      </c>
      <c r="V130" s="54" t="e">
        <f>IF('4.1 Network size and usage'!V130/'Historical population and GDP'!$M127=0,NA(),'4.1 Network size and usage'!V130/'Historical population and GDP'!$M127)</f>
        <v>#N/A</v>
      </c>
      <c r="W130" s="54" t="e">
        <f>IF('4.1 Network size and usage'!W130/'Historical population and GDP'!$M127=0,NA(),'4.1 Network size and usage'!W130/'Historical population and GDP'!$M127)</f>
        <v>#N/A</v>
      </c>
      <c r="X130" s="54">
        <f>IF('4.1 Network size and usage'!X130/'Historical population and GDP'!$M127=0,NA(),'4.1 Network size and usage'!X130/'Historical population and GDP'!$M127)</f>
        <v>13.787524716879382</v>
      </c>
      <c r="Y130" s="54">
        <f>IF('4.1 Network size and usage'!Y130/'Historical population and GDP'!$M127=0,NA(),'4.1 Network size and usage'!Y130/'Historical population and GDP'!$M127)</f>
        <v>0.90059320510515906</v>
      </c>
      <c r="Z130" s="54" t="e">
        <f>IF('4.1 Network size and usage'!Z130/'Historical population and GDP'!$M127=0,NA(),'4.1 Network size and usage'!Z130/'Historical population and GDP'!$M127)</f>
        <v>#N/A</v>
      </c>
      <c r="AA130" s="54" t="e">
        <f>IF('4.1 Network size and usage'!AA130/'Historical population and GDP'!$M127=0,NA(),'4.1 Network size and usage'!AA130/'Historical population and GDP'!$M127)</f>
        <v>#N/A</v>
      </c>
      <c r="AB130" s="54" t="e">
        <f>IF('4.1 Network size and usage'!AB130/'Historical population and GDP'!$M127=0,NA(),'4.1 Network size and usage'!AB130/'Historical population and GDP'!$M127)</f>
        <v>#N/A</v>
      </c>
      <c r="AC130" s="54" t="e">
        <f>IF('4.1 Network size and usage'!AC130/'Historical population and GDP'!$M127=0,NA(),'4.1 Network size and usage'!AC130/'Historical population and GDP'!$M127)</f>
        <v>#N/A</v>
      </c>
      <c r="AD130" s="54">
        <f>IF('4.1 Network size and usage'!AD130/'Historical population and GDP'!$M127=0,NA(),'4.1 Network size and usage'!AD130/'Historical population and GDP'!$M127)</f>
        <v>0.13753370483552041</v>
      </c>
      <c r="AE130" s="54">
        <f>IF('4.1 Network size and usage'!AE130/'Historical population and GDP'!$M127=0,NA(),'4.1 Network size and usage'!AE130/'Historical population and GDP'!$M127)</f>
        <v>0.16918029840014381</v>
      </c>
      <c r="AF130" s="54" t="e">
        <f>IF('4.1 Network size and usage'!AF130/'Historical population and GDP'!$M127=0,NA(),'4.1 Network size and usage'!AF130/'Historical population and GDP'!$M127)</f>
        <v>#N/A</v>
      </c>
      <c r="AG130" s="54">
        <f>IF('4.1 Network size and usage'!AG130/'Historical population and GDP'!$M127=0,NA(),'4.1 Network size and usage'!AG130/'Historical population and GDP'!$M127)</f>
        <v>0.20178860327161605</v>
      </c>
      <c r="AH130" s="54" t="e">
        <f>IF('4.1 Network size and usage'!AH130/'Historical population and GDP'!$M127=0,NA(),'4.1 Network size and usage'!AH130/'Historical population and GDP'!$M127)</f>
        <v>#N/A</v>
      </c>
      <c r="AI130" s="54" t="e">
        <f>IF('4.1 Network size and usage'!AI130/'Historical population and GDP'!$M127=0,NA(),'4.1 Network size and usage'!AI130/'Historical population and GDP'!$M127)</f>
        <v>#N/A</v>
      </c>
      <c r="AJ130" s="54" t="e">
        <f>IF('4.1 Network size and usage'!AJ130/'Historical population and GDP'!$M127=0,NA(),'4.1 Network size and usage'!AJ130/'Historical population and GDP'!$M127)</f>
        <v>#N/A</v>
      </c>
      <c r="AK130" s="54">
        <f>IF('4.1 Network size and usage'!AK130/'Historical population and GDP'!$M127=0,NA(),'4.1 Network size and usage'!AK130/'Historical population and GDP'!$M127)</f>
        <v>3.7515818802804244</v>
      </c>
      <c r="AL130" s="54">
        <f>IF('4.1 Network size and usage'!AL130/'Historical population and GDP'!$M127=0,NA(),'4.1 Network size and usage'!AL130/'Historical population and GDP'!$M127)</f>
        <v>2.0484630595002695</v>
      </c>
      <c r="AM130" s="54">
        <f>IF('4.1 Network size and usage'!AM130/'Historical population and GDP'!$M127=0,NA(),'4.1 Network size and usage'!AM130/'Historical population and GDP'!$M127)</f>
        <v>1.1896099227035772</v>
      </c>
      <c r="AN130" s="54">
        <f>IF('4.1 Network size and usage'!AN130/'Historical population and GDP'!$M127=0,NA(),'4.1 Network size and usage'!AN130/'Historical population and GDP'!$M127)</f>
        <v>1.6279435556354485</v>
      </c>
      <c r="AO130" s="54">
        <f>IF('4.1 Network size and usage'!AO130/'Historical population and GDP'!$M127=0,NA(),'4.1 Network size and usage'!AO130/'Historical population and GDP'!$M127)</f>
        <v>2.1022829408592486E-2</v>
      </c>
      <c r="AP130" s="54">
        <f>IF('4.1 Network size and usage'!AP130/'Historical population and GDP'!$M127=0,NA(),'4.1 Network size and usage'!AP130/'Historical population and GDP'!$M127)</f>
        <v>3.0469171310444007E-3</v>
      </c>
      <c r="AQ130" s="54">
        <f>IF('4.1 Network size and usage'!AQ130/'Historical population and GDP'!$M127=0,NA(),'4.1 Network size and usage'!AQ130/'Historical population and GDP'!$M127)</f>
        <v>2.4069746539636887E-2</v>
      </c>
      <c r="AR130" s="54">
        <f>IF('4.1 Network size and usage'!AR130/'Historical population and GDP'!$M127=0,NA(),'4.1 Network size and usage'!AR130/'Historical population and GDP'!$M127)</f>
        <v>0.63005572532806042</v>
      </c>
      <c r="AS130" s="54" t="e">
        <f>IF('4.1 Network size and usage'!AS130/'Historical population and GDP'!$M127=0,NA(),'4.1 Network size and usage'!AS130/'Historical population and GDP'!$M127)</f>
        <v>#N/A</v>
      </c>
      <c r="AT130" s="54">
        <f>IF('4.1 Network size and usage'!AT130/'Historical population and GDP'!$M127=0,NA(),'4.1 Network size and usage'!AT130/'Historical population and GDP'!$M127)</f>
        <v>3.8176343699442748E-2</v>
      </c>
      <c r="AU130" s="54">
        <f>IF('4.1 Network size and usage'!AU130/'Historical population and GDP'!$M127=0,NA(),'4.1 Network size and usage'!AU130/'Historical population and GDP'!$M127)</f>
        <v>4.0940140212115768E-3</v>
      </c>
      <c r="AV130" s="54">
        <f>IF('4.1 Network size and usage'!AV130/'Historical population and GDP'!$M127=0,NA(),'4.1 Network size and usage'!AV130/'Historical population and GDP'!$M127)</f>
        <v>3.4082329678231167E-2</v>
      </c>
      <c r="AX130" s="3"/>
      <c r="AY130" s="3"/>
      <c r="AZ130" s="12"/>
    </row>
    <row r="131" spans="1:52">
      <c r="A131" s="4">
        <f t="shared" si="1"/>
        <v>1993</v>
      </c>
      <c r="B131" s="54">
        <f>IF('4.1 Network size and usage'!B131/'Historical population and GDP'!$M128=0,NA(),'4.1 Network size and usage'!B131/'Historical population and GDP'!$M128)</f>
        <v>0.48522720200574343</v>
      </c>
      <c r="C131" s="54">
        <f>IF('4.1 Network size and usage'!C131/'Historical population and GDP'!$M128=0,NA(),'4.1 Network size and usage'!C131/'Historical population and GDP'!$M128)</f>
        <v>0.33543746721551959</v>
      </c>
      <c r="D131" s="54" t="e">
        <f>IF('4.1 Network size and usage'!D131/'Historical population and GDP'!$M128=0,NA(),'4.1 Network size and usage'!D131/'Historical population and GDP'!$M128)</f>
        <v>#N/A</v>
      </c>
      <c r="E131" s="54" t="e">
        <f>IF('4.1 Network size and usage'!E131/'Historical population and GDP'!$M128=0,NA(),'4.1 Network size and usage'!E131/'Historical population and GDP'!$M128)</f>
        <v>#N/A</v>
      </c>
      <c r="F131" s="54" t="e">
        <f>IF('4.1 Network size and usage'!F131/'Historical population and GDP'!$M128=0,NA(),'4.1 Network size and usage'!F131/'Historical population and GDP'!$M128)</f>
        <v>#N/A</v>
      </c>
      <c r="G131" s="54">
        <f>IF('4.1 Network size and usage'!G131/'Historical population and GDP'!$M128=0,NA(),'4.1 Network size and usage'!G131/'Historical population and GDP'!$M128)</f>
        <v>9.47807996301466E-2</v>
      </c>
      <c r="H131" s="54">
        <f>IF('4.1 Network size and usage'!H131/'Historical population and GDP'!$M128=0,NA(),'4.1 Network size and usage'!H131/'Historical population and GDP'!$M128)</f>
        <v>1.1860202530295082E-3</v>
      </c>
      <c r="I131" s="54">
        <f>IF('4.1 Network size and usage'!I131/'Historical population and GDP'!$M128=0,NA(),'4.1 Network size and usage'!I131/'Historical population and GDP'!$M128)</f>
        <v>21.154698293873412</v>
      </c>
      <c r="J131" s="54">
        <f>IF('4.1 Network size and usage'!J131/'Historical population and GDP'!$M128=0,NA(),'4.1 Network size and usage'!J131/'Historical population and GDP'!$M128)</f>
        <v>2.6761026698791755E-4</v>
      </c>
      <c r="K131" s="54">
        <f>IF('4.1 Network size and usage'!K131/'Historical population and GDP'!$M128=0,NA(),'4.1 Network size and usage'!K131/'Historical population and GDP'!$M128)</f>
        <v>2.8500080848034914E-2</v>
      </c>
      <c r="L131" s="54" t="e">
        <f>IF('4.1 Network size and usage'!L131/'Historical population and GDP'!$M128=0,NA(),'4.1 Network size and usage'!L131/'Historical population and GDP'!$M128)</f>
        <v>#N/A</v>
      </c>
      <c r="M131" s="54" t="e">
        <f>IF('4.1 Network size and usage'!M131/'Historical population and GDP'!$M128=0,NA(),'4.1 Network size and usage'!M131/'Historical population and GDP'!$M128)</f>
        <v>#N/A</v>
      </c>
      <c r="N131" s="54" t="e">
        <f>IF('4.1 Network size and usage'!N131/'Historical population and GDP'!$M128=0,NA(),'4.1 Network size and usage'!N131/'Historical population and GDP'!$M128)</f>
        <v>#N/A</v>
      </c>
      <c r="O131" s="54">
        <f>IF('4.1 Network size and usage'!O131/'Historical population and GDP'!$M128=0,NA(),'4.1 Network size and usage'!O131/'Historical population and GDP'!$M128)</f>
        <v>7.0780245205686487E-2</v>
      </c>
      <c r="P131" s="54" t="e">
        <f>IF('4.1 Network size and usage'!P131/'Historical population and GDP'!$M128=0,NA(),'4.1 Network size and usage'!P131/'Historical population and GDP'!$M128)</f>
        <v>#N/A</v>
      </c>
      <c r="Q131" s="54" t="e">
        <f>IF('4.1 Network size and usage'!Q131/'Historical population and GDP'!$M128=0,NA(),'4.1 Network size and usage'!Q131/'Historical population and GDP'!$M128)</f>
        <v>#N/A</v>
      </c>
      <c r="R131" s="54" t="e">
        <f>IF('4.1 Network size and usage'!R131/'Historical population and GDP'!$M128=0,NA(),'4.1 Network size and usage'!R131/'Historical population and GDP'!$M128)</f>
        <v>#N/A</v>
      </c>
      <c r="S131" s="54" t="e">
        <f>IF('4.1 Network size and usage'!S131/'Historical population and GDP'!$M128=0,NA(),'4.1 Network size and usage'!S131/'Historical population and GDP'!$M128)</f>
        <v>#N/A</v>
      </c>
      <c r="T131" s="54" t="e">
        <f>IF('4.1 Network size and usage'!T131/'Historical population and GDP'!$M128=0,NA(),'4.1 Network size and usage'!T131/'Historical population and GDP'!$M128)</f>
        <v>#N/A</v>
      </c>
      <c r="U131" s="54" t="e">
        <f>IF('4.1 Network size and usage'!U131/'Historical population and GDP'!$M128=0,NA(),'4.1 Network size and usage'!U131/'Historical population and GDP'!$M128)</f>
        <v>#N/A</v>
      </c>
      <c r="V131" s="54" t="e">
        <f>IF('4.1 Network size and usage'!V131/'Historical population and GDP'!$M128=0,NA(),'4.1 Network size and usage'!V131/'Historical population and GDP'!$M128)</f>
        <v>#N/A</v>
      </c>
      <c r="W131" s="54" t="e">
        <f>IF('4.1 Network size and usage'!W131/'Historical population and GDP'!$M128=0,NA(),'4.1 Network size and usage'!W131/'Historical population and GDP'!$M128)</f>
        <v>#N/A</v>
      </c>
      <c r="X131" s="54">
        <f>IF('4.1 Network size and usage'!X131/'Historical population and GDP'!$M128=0,NA(),'4.1 Network size and usage'!X131/'Historical population and GDP'!$M128)</f>
        <v>14.162895525307396</v>
      </c>
      <c r="Y131" s="54">
        <f>IF('4.1 Network size and usage'!Y131/'Historical population and GDP'!$M128=0,NA(),'4.1 Network size and usage'!Y131/'Historical population and GDP'!$M128)</f>
        <v>1.2784836010917788</v>
      </c>
      <c r="Z131" s="54" t="e">
        <f>IF('4.1 Network size and usage'!Z131/'Historical population and GDP'!$M128=0,NA(),'4.1 Network size and usage'!Z131/'Historical population and GDP'!$M128)</f>
        <v>#N/A</v>
      </c>
      <c r="AA131" s="54" t="e">
        <f>IF('4.1 Network size and usage'!AA131/'Historical population and GDP'!$M128=0,NA(),'4.1 Network size and usage'!AA131/'Historical population and GDP'!$M128)</f>
        <v>#N/A</v>
      </c>
      <c r="AB131" s="54" t="e">
        <f>IF('4.1 Network size and usage'!AB131/'Historical population and GDP'!$M128=0,NA(),'4.1 Network size and usage'!AB131/'Historical population and GDP'!$M128)</f>
        <v>#N/A</v>
      </c>
      <c r="AC131" s="54" t="e">
        <f>IF('4.1 Network size and usage'!AC131/'Historical population and GDP'!$M128=0,NA(),'4.1 Network size and usage'!AC131/'Historical population and GDP'!$M128)</f>
        <v>#N/A</v>
      </c>
      <c r="AD131" s="54" t="e">
        <f>IF('4.1 Network size and usage'!AD131/'Historical population and GDP'!$M128=0,NA(),'4.1 Network size and usage'!AD131/'Historical population and GDP'!$M128)</f>
        <v>#N/A</v>
      </c>
      <c r="AE131" s="54">
        <f>IF('4.1 Network size and usage'!AE131/'Historical population and GDP'!$M128=0,NA(),'4.1 Network size and usage'!AE131/'Historical population and GDP'!$M128)</f>
        <v>0.15688096233007637</v>
      </c>
      <c r="AF131" s="54" t="e">
        <f>IF('4.1 Network size and usage'!AF131/'Historical population and GDP'!$M128=0,NA(),'4.1 Network size and usage'!AF131/'Historical population and GDP'!$M128)</f>
        <v>#N/A</v>
      </c>
      <c r="AG131" s="54" t="e">
        <f>IF('4.1 Network size and usage'!AG131/'Historical population and GDP'!$M128=0,NA(),'4.1 Network size and usage'!AG131/'Historical population and GDP'!$M128)</f>
        <v>#N/A</v>
      </c>
      <c r="AH131" s="54" t="e">
        <f>IF('4.1 Network size and usage'!AH131/'Historical population and GDP'!$M128=0,NA(),'4.1 Network size and usage'!AH131/'Historical population and GDP'!$M128)</f>
        <v>#N/A</v>
      </c>
      <c r="AI131" s="54" t="e">
        <f>IF('4.1 Network size and usage'!AI131/'Historical population and GDP'!$M128=0,NA(),'4.1 Network size and usage'!AI131/'Historical population and GDP'!$M128)</f>
        <v>#N/A</v>
      </c>
      <c r="AJ131" s="54" t="e">
        <f>IF('4.1 Network size and usage'!AJ131/'Historical population and GDP'!$M128=0,NA(),'4.1 Network size and usage'!AJ131/'Historical population and GDP'!$M128)</f>
        <v>#N/A</v>
      </c>
      <c r="AK131" s="54">
        <f>IF('4.1 Network size and usage'!AK131/'Historical population and GDP'!$M128=0,NA(),'4.1 Network size and usage'!AK131/'Historical population and GDP'!$M128)</f>
        <v>3.765303128639633</v>
      </c>
      <c r="AL131" s="54">
        <f>IF('4.1 Network size and usage'!AL131/'Historical population and GDP'!$M128=0,NA(),'4.1 Network size and usage'!AL131/'Historical population and GDP'!$M128)</f>
        <v>1.989624545462628</v>
      </c>
      <c r="AM131" s="54">
        <f>IF('4.1 Network size and usage'!AM131/'Historical population and GDP'!$M128=0,NA(),'4.1 Network size and usage'!AM131/'Historical population and GDP'!$M128)</f>
        <v>1.2244725588342507</v>
      </c>
      <c r="AN131" s="54">
        <f>IF('4.1 Network size and usage'!AN131/'Historical population and GDP'!$M128=0,NA(),'4.1 Network size and usage'!AN131/'Historical population and GDP'!$M128)</f>
        <v>1.7526605439334264</v>
      </c>
      <c r="AO131" s="54">
        <f>IF('4.1 Network size and usage'!AO131/'Historical population and GDP'!$M128=0,NA(),'4.1 Network size and usage'!AO131/'Historical population and GDP'!$M128)</f>
        <v>2.0706455542021926E-2</v>
      </c>
      <c r="AP131" s="54">
        <f>IF('4.1 Network size and usage'!AP131/'Historical population and GDP'!$M128=0,NA(),'4.1 Network size and usage'!AP131/'Historical population and GDP'!$M128)</f>
        <v>3.0139495185682406E-3</v>
      </c>
      <c r="AQ131" s="54">
        <f>IF('4.1 Network size and usage'!AQ131/'Historical population and GDP'!$M128=0,NA(),'4.1 Network size and usage'!AQ131/'Historical population and GDP'!$M128)</f>
        <v>2.3720405060590165E-2</v>
      </c>
      <c r="AR131" s="54">
        <f>IF('4.1 Network size and usage'!AR131/'Historical population and GDP'!$M128=0,NA(),'4.1 Network size and usage'!AR131/'Historical population and GDP'!$M128)</f>
        <v>0.62412759942032592</v>
      </c>
      <c r="AS131" s="54" t="e">
        <f>IF('4.1 Network size and usage'!AS131/'Historical population and GDP'!$M128=0,NA(),'4.1 Network size and usage'!AS131/'Historical population and GDP'!$M128)</f>
        <v>#N/A</v>
      </c>
      <c r="AT131" s="54">
        <f>IF('4.1 Network size and usage'!AT131/'Historical population and GDP'!$M128=0,NA(),'4.1 Network size and usage'!AT131/'Historical population and GDP'!$M128)</f>
        <v>3.7901081998986459E-2</v>
      </c>
      <c r="AU131" s="54">
        <f>IF('4.1 Network size and usage'!AU131/'Historical population and GDP'!$M128=0,NA(),'4.1 Network size and usage'!AU131/'Historical population and GDP'!$M128)</f>
        <v>4.4453532722245441E-3</v>
      </c>
      <c r="AV131" s="54">
        <f>IF('4.1 Network size and usage'!AV131/'Historical population and GDP'!$M128=0,NA(),'4.1 Network size and usage'!AV131/'Historical population and GDP'!$M128)</f>
        <v>3.3455728726761919E-2</v>
      </c>
      <c r="AX131" s="3"/>
      <c r="AY131" s="3"/>
      <c r="AZ131" s="12"/>
    </row>
    <row r="132" spans="1:52">
      <c r="A132" s="4">
        <f t="shared" si="1"/>
        <v>1994</v>
      </c>
      <c r="B132" s="54">
        <f>IF('4.1 Network size and usage'!B132/'Historical population and GDP'!$M129=0,NA(),'4.1 Network size and usage'!B132/'Historical population and GDP'!$M129)</f>
        <v>0.46072735781257834</v>
      </c>
      <c r="C132" s="54">
        <f>IF('4.1 Network size and usage'!C132/'Historical population and GDP'!$M129=0,NA(),'4.1 Network size and usage'!C132/'Historical population and GDP'!$M129)</f>
        <v>0.31130062005916465</v>
      </c>
      <c r="D132" s="54" t="e">
        <f>IF('4.1 Network size and usage'!D132/'Historical population and GDP'!$M129=0,NA(),'4.1 Network size and usage'!D132/'Historical population and GDP'!$M129)</f>
        <v>#N/A</v>
      </c>
      <c r="E132" s="54" t="e">
        <f>IF('4.1 Network size and usage'!E132/'Historical population and GDP'!$M129=0,NA(),'4.1 Network size and usage'!E132/'Historical population and GDP'!$M129)</f>
        <v>#N/A</v>
      </c>
      <c r="F132" s="54" t="e">
        <f>IF('4.1 Network size and usage'!F132/'Historical population and GDP'!$M129=0,NA(),'4.1 Network size and usage'!F132/'Historical population and GDP'!$M129)</f>
        <v>#N/A</v>
      </c>
      <c r="G132" s="54">
        <f>IF('4.1 Network size and usage'!G132/'Historical population and GDP'!$M129=0,NA(),'4.1 Network size and usage'!G132/'Historical population and GDP'!$M129)</f>
        <v>8.7284608827904328E-2</v>
      </c>
      <c r="H132" s="54">
        <f>IF('4.1 Network size and usage'!H132/'Historical population and GDP'!$M129=0,NA(),'4.1 Network size and usage'!H132/'Historical population and GDP'!$M129)</f>
        <v>1.1309255204764372E-3</v>
      </c>
      <c r="I132" s="54">
        <f>IF('4.1 Network size and usage'!I132/'Historical population and GDP'!$M129=0,NA(),'4.1 Network size and usage'!I132/'Historical population and GDP'!$M129)</f>
        <v>20.369319606237362</v>
      </c>
      <c r="J132" s="54">
        <f>IF('4.1 Network size and usage'!J132/'Historical population and GDP'!$M129=0,NA(),'4.1 Network size and usage'!J132/'Historical population and GDP'!$M129)</f>
        <v>2.6573964200357663E-4</v>
      </c>
      <c r="K132" s="54">
        <f>IF('4.1 Network size and usage'!K132/'Historical population and GDP'!$M129=0,NA(),'4.1 Network size and usage'!K132/'Historical population and GDP'!$M129)</f>
        <v>2.8492573836259343E-2</v>
      </c>
      <c r="L132" s="54" t="e">
        <f>IF('4.1 Network size and usage'!L132/'Historical population and GDP'!$M129=0,NA(),'4.1 Network size and usage'!L132/'Historical population and GDP'!$M129)</f>
        <v>#N/A</v>
      </c>
      <c r="M132" s="54" t="e">
        <f>IF('4.1 Network size and usage'!M132/'Historical population and GDP'!$M129=0,NA(),'4.1 Network size and usage'!M132/'Historical population and GDP'!$M129)</f>
        <v>#N/A</v>
      </c>
      <c r="N132" s="54" t="e">
        <f>IF('4.1 Network size and usage'!N132/'Historical population and GDP'!$M129=0,NA(),'4.1 Network size and usage'!N132/'Historical population and GDP'!$M129)</f>
        <v>#N/A</v>
      </c>
      <c r="O132" s="54">
        <f>IF('4.1 Network size and usage'!O132/'Historical population and GDP'!$M129=0,NA(),'4.1 Network size and usage'!O132/'Historical population and GDP'!$M129)</f>
        <v>6.6569558939047008E-2</v>
      </c>
      <c r="P132" s="54" t="e">
        <f>IF('4.1 Network size and usage'!P132/'Historical population and GDP'!$M129=0,NA(),'4.1 Network size and usage'!P132/'Historical population and GDP'!$M129)</f>
        <v>#N/A</v>
      </c>
      <c r="Q132" s="54" t="e">
        <f>IF('4.1 Network size and usage'!Q132/'Historical population and GDP'!$M129=0,NA(),'4.1 Network size and usage'!Q132/'Historical population and GDP'!$M129)</f>
        <v>#N/A</v>
      </c>
      <c r="R132" s="54" t="e">
        <f>IF('4.1 Network size and usage'!R132/'Historical population and GDP'!$M129=0,NA(),'4.1 Network size and usage'!R132/'Historical population and GDP'!$M129)</f>
        <v>#N/A</v>
      </c>
      <c r="S132" s="54" t="e">
        <f>IF('4.1 Network size and usage'!S132/'Historical population and GDP'!$M129=0,NA(),'4.1 Network size and usage'!S132/'Historical population and GDP'!$M129)</f>
        <v>#N/A</v>
      </c>
      <c r="T132" s="54" t="e">
        <f>IF('4.1 Network size and usage'!T132/'Historical population and GDP'!$M129=0,NA(),'4.1 Network size and usage'!T132/'Historical population and GDP'!$M129)</f>
        <v>#N/A</v>
      </c>
      <c r="U132" s="54" t="e">
        <f>IF('4.1 Network size and usage'!U132/'Historical population and GDP'!$M129=0,NA(),'4.1 Network size and usage'!U132/'Historical population and GDP'!$M129)</f>
        <v>#N/A</v>
      </c>
      <c r="V132" s="54" t="e">
        <f>IF('4.1 Network size and usage'!V132/'Historical population and GDP'!$M129=0,NA(),'4.1 Network size and usage'!V132/'Historical population and GDP'!$M129)</f>
        <v>#N/A</v>
      </c>
      <c r="W132" s="54" t="e">
        <f>IF('4.1 Network size and usage'!W132/'Historical population and GDP'!$M129=0,NA(),'4.1 Network size and usage'!W132/'Historical population and GDP'!$M129)</f>
        <v>#N/A</v>
      </c>
      <c r="X132" s="54">
        <f>IF('4.1 Network size and usage'!X132/'Historical population and GDP'!$M129=0,NA(),'4.1 Network size and usage'!X132/'Historical population and GDP'!$M129)</f>
        <v>13.855230391255661</v>
      </c>
      <c r="Y132" s="54">
        <f>IF('4.1 Network size and usage'!Y132/'Historical population and GDP'!$M129=0,NA(),'4.1 Network size and usage'!Y132/'Historical population and GDP'!$M129)</f>
        <v>1.9988969297879098</v>
      </c>
      <c r="Z132" s="54" t="e">
        <f>IF('4.1 Network size and usage'!Z132/'Historical population and GDP'!$M129=0,NA(),'4.1 Network size and usage'!Z132/'Historical population and GDP'!$M129)</f>
        <v>#N/A</v>
      </c>
      <c r="AA132" s="54" t="e">
        <f>IF('4.1 Network size and usage'!AA132/'Historical population and GDP'!$M129=0,NA(),'4.1 Network size and usage'!AA132/'Historical population and GDP'!$M129)</f>
        <v>#N/A</v>
      </c>
      <c r="AB132" s="54" t="e">
        <f>IF('4.1 Network size and usage'!AB132/'Historical population and GDP'!$M129=0,NA(),'4.1 Network size and usage'!AB132/'Historical population and GDP'!$M129)</f>
        <v>#N/A</v>
      </c>
      <c r="AC132" s="54" t="e">
        <f>IF('4.1 Network size and usage'!AC132/'Historical population and GDP'!$M129=0,NA(),'4.1 Network size and usage'!AC132/'Historical population and GDP'!$M129)</f>
        <v>#N/A</v>
      </c>
      <c r="AD132" s="54" t="e">
        <f>IF('4.1 Network size and usage'!AD132/'Historical population and GDP'!$M129=0,NA(),'4.1 Network size and usage'!AD132/'Historical population and GDP'!$M129)</f>
        <v>#N/A</v>
      </c>
      <c r="AE132" s="54">
        <f>IF('4.1 Network size and usage'!AE132/'Historical population and GDP'!$M129=0,NA(),'4.1 Network size and usage'!AE132/'Historical population and GDP'!$M129)</f>
        <v>0.13761636555078302</v>
      </c>
      <c r="AF132" s="54" t="e">
        <f>IF('4.1 Network size and usage'!AF132/'Historical population and GDP'!$M129=0,NA(),'4.1 Network size and usage'!AF132/'Historical population and GDP'!$M129)</f>
        <v>#N/A</v>
      </c>
      <c r="AG132" s="54" t="e">
        <f>IF('4.1 Network size and usage'!AG132/'Historical population and GDP'!$M129=0,NA(),'4.1 Network size and usage'!AG132/'Historical population and GDP'!$M129)</f>
        <v>#N/A</v>
      </c>
      <c r="AH132" s="54" t="e">
        <f>IF('4.1 Network size and usage'!AH132/'Historical population and GDP'!$M129=0,NA(),'4.1 Network size and usage'!AH132/'Historical population and GDP'!$M129)</f>
        <v>#N/A</v>
      </c>
      <c r="AI132" s="54" t="e">
        <f>IF('4.1 Network size and usage'!AI132/'Historical population and GDP'!$M129=0,NA(),'4.1 Network size and usage'!AI132/'Historical population and GDP'!$M129)</f>
        <v>#N/A</v>
      </c>
      <c r="AJ132" s="54" t="e">
        <f>IF('4.1 Network size and usage'!AJ132/'Historical population and GDP'!$M129=0,NA(),'4.1 Network size and usage'!AJ132/'Historical population and GDP'!$M129)</f>
        <v>#N/A</v>
      </c>
      <c r="AK132" s="54">
        <f>IF('4.1 Network size and usage'!AK132/'Historical population and GDP'!$M129=0,NA(),'4.1 Network size and usage'!AK132/'Historical population and GDP'!$M129)</f>
        <v>3.6011732655892232</v>
      </c>
      <c r="AL132" s="54">
        <f>IF('4.1 Network size and usage'!AL132/'Historical population and GDP'!$M129=0,NA(),'4.1 Network size and usage'!AL132/'Historical population and GDP'!$M129)</f>
        <v>1.8559574148045392</v>
      </c>
      <c r="AM132" s="54">
        <f>IF('4.1 Network size and usage'!AM132/'Historical population and GDP'!$M129=0,NA(),'4.1 Network size and usage'!AM132/'Historical population and GDP'!$M129)</f>
        <v>1.2210151588588238</v>
      </c>
      <c r="AN132" s="54">
        <f>IF('4.1 Network size and usage'!AN132/'Historical population and GDP'!$M129=0,NA(),'4.1 Network size and usage'!AN132/'Historical population and GDP'!$M129)</f>
        <v>2.1081175939698826</v>
      </c>
      <c r="AO132" s="54">
        <f>IF('4.1 Network size and usage'!AO132/'Historical population and GDP'!$M129=0,NA(),'4.1 Network size and usage'!AO132/'Historical population and GDP'!$M129)</f>
        <v>1.9437434191833938E-2</v>
      </c>
      <c r="AP132" s="54">
        <f>IF('4.1 Network size and usage'!AP132/'Historical population and GDP'!$M129=0,NA(),'4.1 Network size and usage'!AP132/'Historical population and GDP'!$M129)</f>
        <v>2.7994584928049738E-3</v>
      </c>
      <c r="AQ132" s="54">
        <f>IF('4.1 Network size and usage'!AQ132/'Historical population and GDP'!$M129=0,NA(),'4.1 Network size and usage'!AQ132/'Historical population and GDP'!$M129)</f>
        <v>2.2236892684638913E-2</v>
      </c>
      <c r="AR132" s="54">
        <f>IF('4.1 Network size and usage'!AR132/'Historical population and GDP'!$M129=0,NA(),'4.1 Network size and usage'!AR132/'Historical population and GDP'!$M129)</f>
        <v>0.58078317985058414</v>
      </c>
      <c r="AS132" s="54" t="e">
        <f>IF('4.1 Network size and usage'!AS132/'Historical population and GDP'!$M129=0,NA(),'4.1 Network size and usage'!AS132/'Historical population and GDP'!$M129)</f>
        <v>#N/A</v>
      </c>
      <c r="AT132" s="54">
        <f>IF('4.1 Network size and usage'!AT132/'Historical population and GDP'!$M129=0,NA(),'4.1 Network size and usage'!AT132/'Historical population and GDP'!$M129)</f>
        <v>3.6568448849297212E-2</v>
      </c>
      <c r="AU132" s="54">
        <f>IF('4.1 Network size and usage'!AU132/'Historical population and GDP'!$M129=0,NA(),'4.1 Network size and usage'!AU132/'Historical population and GDP'!$M129)</f>
        <v>3.5807998930356159E-3</v>
      </c>
      <c r="AV132" s="54">
        <f>IF('4.1 Network size and usage'!AV132/'Historical population and GDP'!$M129=0,NA(),'4.1 Network size and usage'!AV132/'Historical population and GDP'!$M129)</f>
        <v>3.2987648956261592E-2</v>
      </c>
      <c r="AX132" s="3"/>
      <c r="AY132" s="3"/>
      <c r="AZ132" s="12"/>
    </row>
    <row r="133" spans="1:52">
      <c r="A133" s="4">
        <f t="shared" si="1"/>
        <v>1995</v>
      </c>
      <c r="B133" s="54">
        <f>IF('4.1 Network size and usage'!B133/'Historical population and GDP'!$M130=0,NA(),'4.1 Network size and usage'!B133/'Historical population and GDP'!$M130)</f>
        <v>0.44085871915543118</v>
      </c>
      <c r="C133" s="54">
        <f>IF('4.1 Network size and usage'!C133/'Historical population and GDP'!$M130=0,NA(),'4.1 Network size and usage'!C133/'Historical population and GDP'!$M130)</f>
        <v>0.289520001271941</v>
      </c>
      <c r="D133" s="54" t="e">
        <f>IF('4.1 Network size and usage'!D133/'Historical population and GDP'!$M130=0,NA(),'4.1 Network size and usage'!D133/'Historical population and GDP'!$M130)</f>
        <v>#N/A</v>
      </c>
      <c r="E133" s="54" t="e">
        <f>IF('4.1 Network size and usage'!E133/'Historical population and GDP'!$M130=0,NA(),'4.1 Network size and usage'!E133/'Historical population and GDP'!$M130)</f>
        <v>#N/A</v>
      </c>
      <c r="F133" s="54" t="e">
        <f>IF('4.1 Network size and usage'!F133/'Historical population and GDP'!$M130=0,NA(),'4.1 Network size and usage'!F133/'Historical population and GDP'!$M130)</f>
        <v>#N/A</v>
      </c>
      <c r="G133" s="54">
        <f>IF('4.1 Network size and usage'!G133/'Historical population and GDP'!$M130=0,NA(),'4.1 Network size and usage'!G133/'Historical population and GDP'!$M130)</f>
        <v>8.30982892393793E-2</v>
      </c>
      <c r="H133" s="54">
        <f>IF('4.1 Network size and usage'!H133/'Historical population and GDP'!$M130=0,NA(),'4.1 Network size and usage'!H133/'Historical population and GDP'!$M130)</f>
        <v>1.0912193674213519E-3</v>
      </c>
      <c r="I133" s="54">
        <f>IF('4.1 Network size and usage'!I133/'Historical population and GDP'!$M130=0,NA(),'4.1 Network size and usage'!I133/'Historical population and GDP'!$M130)</f>
        <v>19.776472271686593</v>
      </c>
      <c r="J133" s="54">
        <f>IF('4.1 Network size and usage'!J133/'Historical population and GDP'!$M130=0,NA(),'4.1 Network size and usage'!J133/'Historical population and GDP'!$M130)</f>
        <v>2.6472271686593738E-4</v>
      </c>
      <c r="K133" s="54">
        <f>IF('4.1 Network size and usage'!K133/'Historical population and GDP'!$M130=0,NA(),'4.1 Network size and usage'!K133/'Historical population and GDP'!$M130)</f>
        <v>2.9196011172850731E-2</v>
      </c>
      <c r="L133" s="54" t="e">
        <f>IF('4.1 Network size and usage'!L133/'Historical population and GDP'!$M130=0,NA(),'4.1 Network size and usage'!L133/'Historical population and GDP'!$M130)</f>
        <v>#N/A</v>
      </c>
      <c r="M133" s="54" t="e">
        <f>IF('4.1 Network size and usage'!M133/'Historical population and GDP'!$M130=0,NA(),'4.1 Network size and usage'!M133/'Historical population and GDP'!$M130)</f>
        <v>#N/A</v>
      </c>
      <c r="N133" s="54" t="e">
        <f>IF('4.1 Network size and usage'!N133/'Historical population and GDP'!$M130=0,NA(),'4.1 Network size and usage'!N133/'Historical population and GDP'!$M130)</f>
        <v>#N/A</v>
      </c>
      <c r="O133" s="54">
        <f>IF('4.1 Network size and usage'!O133/'Historical population and GDP'!$M130=0,NA(),'4.1 Network size and usage'!O133/'Historical population and GDP'!$M130)</f>
        <v>6.3386537299669296E-2</v>
      </c>
      <c r="P133" s="54" t="e">
        <f>IF('4.1 Network size and usage'!P133/'Historical population and GDP'!$M130=0,NA(),'4.1 Network size and usage'!P133/'Historical population and GDP'!$M130)</f>
        <v>#N/A</v>
      </c>
      <c r="Q133" s="54" t="e">
        <f>IF('4.1 Network size and usage'!Q133/'Historical population and GDP'!$M130=0,NA(),'4.1 Network size and usage'!Q133/'Historical population and GDP'!$M130)</f>
        <v>#N/A</v>
      </c>
      <c r="R133" s="54" t="e">
        <f>IF('4.1 Network size and usage'!R133/'Historical population and GDP'!$M130=0,NA(),'4.1 Network size and usage'!R133/'Historical population and GDP'!$M130)</f>
        <v>#N/A</v>
      </c>
      <c r="S133" s="54" t="e">
        <f>IF('4.1 Network size and usage'!S133/'Historical population and GDP'!$M130=0,NA(),'4.1 Network size and usage'!S133/'Historical population and GDP'!$M130)</f>
        <v>#N/A</v>
      </c>
      <c r="T133" s="54" t="e">
        <f>IF('4.1 Network size and usage'!T133/'Historical population and GDP'!$M130=0,NA(),'4.1 Network size and usage'!T133/'Historical population and GDP'!$M130)</f>
        <v>#N/A</v>
      </c>
      <c r="U133" s="54" t="e">
        <f>IF('4.1 Network size and usage'!U133/'Historical population and GDP'!$M130=0,NA(),'4.1 Network size and usage'!U133/'Historical population and GDP'!$M130)</f>
        <v>#N/A</v>
      </c>
      <c r="V133" s="54" t="e">
        <f>IF('4.1 Network size and usage'!V133/'Historical population and GDP'!$M130=0,NA(),'4.1 Network size and usage'!V133/'Historical population and GDP'!$M130)</f>
        <v>#N/A</v>
      </c>
      <c r="W133" s="54" t="e">
        <f>IF('4.1 Network size and usage'!W133/'Historical population and GDP'!$M130=0,NA(),'4.1 Network size and usage'!W133/'Historical population and GDP'!$M130)</f>
        <v>#N/A</v>
      </c>
      <c r="X133" s="54">
        <f>IF('4.1 Network size and usage'!X133/'Historical population and GDP'!$M130=0,NA(),'4.1 Network size and usage'!X133/'Historical population and GDP'!$M130)</f>
        <v>13.665415924701094</v>
      </c>
      <c r="Y133" s="54">
        <f>IF('4.1 Network size and usage'!Y133/'Historical population and GDP'!$M130=0,NA(),'4.1 Network size and usage'!Y133/'Historical population and GDP'!$M130)</f>
        <v>2.901615365047062</v>
      </c>
      <c r="Z133" s="54" t="e">
        <f>IF('4.1 Network size and usage'!Z133/'Historical population and GDP'!$M130=0,NA(),'4.1 Network size and usage'!Z133/'Historical population and GDP'!$M130)</f>
        <v>#N/A</v>
      </c>
      <c r="AA133" s="54" t="e">
        <f>IF('4.1 Network size and usage'!AA133/'Historical population and GDP'!$M130=0,NA(),'4.1 Network size and usage'!AA133/'Historical population and GDP'!$M130)</f>
        <v>#N/A</v>
      </c>
      <c r="AB133" s="54" t="e">
        <f>IF('4.1 Network size and usage'!AB133/'Historical population and GDP'!$M130=0,NA(),'4.1 Network size and usage'!AB133/'Historical population and GDP'!$M130)</f>
        <v>#N/A</v>
      </c>
      <c r="AC133" s="54" t="e">
        <f>IF('4.1 Network size and usage'!AC133/'Historical population and GDP'!$M130=0,NA(),'4.1 Network size and usage'!AC133/'Historical population and GDP'!$M130)</f>
        <v>#N/A</v>
      </c>
      <c r="AD133" s="54" t="e">
        <f>IF('4.1 Network size and usage'!AD133/'Historical population and GDP'!$M130=0,NA(),'4.1 Network size and usage'!AD133/'Historical population and GDP'!$M130)</f>
        <v>#N/A</v>
      </c>
      <c r="AE133" s="54">
        <f>IF('4.1 Network size and usage'!AE133/'Historical population and GDP'!$M130=0,NA(),'4.1 Network size and usage'!AE133/'Historical population and GDP'!$M130)</f>
        <v>0.12365651233782753</v>
      </c>
      <c r="AF133" s="54" t="e">
        <f>IF('4.1 Network size and usage'!AF133/'Historical population and GDP'!$M130=0,NA(),'4.1 Network size and usage'!AF133/'Historical population and GDP'!$M130)</f>
        <v>#N/A</v>
      </c>
      <c r="AG133" s="54" t="e">
        <f>IF('4.1 Network size and usage'!AG133/'Historical population and GDP'!$M130=0,NA(),'4.1 Network size and usage'!AG133/'Historical population and GDP'!$M130)</f>
        <v>#N/A</v>
      </c>
      <c r="AH133" s="54" t="e">
        <f>IF('4.1 Network size and usage'!AH133/'Historical population and GDP'!$M130=0,NA(),'4.1 Network size and usage'!AH133/'Historical population and GDP'!$M130)</f>
        <v>#N/A</v>
      </c>
      <c r="AI133" s="54" t="e">
        <f>IF('4.1 Network size and usage'!AI133/'Historical population and GDP'!$M130=0,NA(),'4.1 Network size and usage'!AI133/'Historical population and GDP'!$M130)</f>
        <v>#N/A</v>
      </c>
      <c r="AJ133" s="54" t="e">
        <f>IF('4.1 Network size and usage'!AJ133/'Historical population and GDP'!$M130=0,NA(),'4.1 Network size and usage'!AJ133/'Historical population and GDP'!$M130)</f>
        <v>#N/A</v>
      </c>
      <c r="AK133" s="54">
        <f>IF('4.1 Network size and usage'!AK133/'Historical population and GDP'!$M130=0,NA(),'4.1 Network size and usage'!AK133/'Historical population and GDP'!$M130)</f>
        <v>3.5356858941745104</v>
      </c>
      <c r="AL133" s="54">
        <f>IF('4.1 Network size and usage'!AL133/'Historical population and GDP'!$M130=0,NA(),'4.1 Network size and usage'!AL133/'Historical population and GDP'!$M130)</f>
        <v>1.7526551767997964</v>
      </c>
      <c r="AM133" s="54">
        <f>IF('4.1 Network size and usage'!AM133/'Historical population and GDP'!$M130=0,NA(),'4.1 Network size and usage'!AM133/'Historical population and GDP'!$M130)</f>
        <v>1.2064360213686085</v>
      </c>
      <c r="AN133" s="54">
        <f>IF('4.1 Network size and usage'!AN133/'Historical population and GDP'!$M130=0,NA(),'4.1 Network size and usage'!AN133/'Historical population and GDP'!$M130)</f>
        <v>2.1213193207835155</v>
      </c>
      <c r="AO133" s="54">
        <f>IF('4.1 Network size and usage'!AO133/'Historical population and GDP'!$M130=0,NA(),'4.1 Network size and usage'!AO133/'Historical population and GDP'!$M130)</f>
        <v>1.8379547189010428E-2</v>
      </c>
      <c r="AP133" s="54">
        <f>IF('4.1 Network size and usage'!AP133/'Historical population and GDP'!$M130=0,NA(),'4.1 Network size and usage'!AP133/'Historical population and GDP'!$M130)</f>
        <v>2.6710760620707198E-3</v>
      </c>
      <c r="AQ133" s="54">
        <f>IF('4.1 Network size and usage'!AQ133/'Historical population and GDP'!$M130=0,NA(),'4.1 Network size and usage'!AQ133/'Historical population and GDP'!$M130)</f>
        <v>2.105062325108115E-2</v>
      </c>
      <c r="AR133" s="54">
        <f>IF('4.1 Network size and usage'!AR133/'Historical population and GDP'!$M130=0,NA(),'4.1 Network size and usage'!AR133/'Historical population and GDP'!$M130)</f>
        <v>0.54852454846095144</v>
      </c>
      <c r="AS133" s="54" t="e">
        <f>IF('4.1 Network size and usage'!AS133/'Historical population and GDP'!$M130=0,NA(),'4.1 Network size and usage'!AS133/'Historical population and GDP'!$M130)</f>
        <v>#N/A</v>
      </c>
      <c r="AT133" s="54">
        <f>IF('4.1 Network size and usage'!AT133/'Historical population and GDP'!$M130=0,NA(),'4.1 Network size and usage'!AT133/'Historical population and GDP'!$M130)</f>
        <v>3.5685894174510305E-2</v>
      </c>
      <c r="AU133" s="54">
        <f>IF('4.1 Network size and usage'!AU133/'Historical population and GDP'!$M130=0,NA(),'4.1 Network size and usage'!AU133/'Historical population and GDP'!$M130)</f>
        <v>2.8380183159501401E-3</v>
      </c>
      <c r="AV133" s="54">
        <f>IF('4.1 Network size and usage'!AV133/'Historical population and GDP'!$M130=0,NA(),'4.1 Network size and usage'!AV133/'Historical population and GDP'!$M130)</f>
        <v>3.2847875858560166E-2</v>
      </c>
      <c r="AX133" s="3"/>
      <c r="AY133" s="3"/>
      <c r="AZ133" s="12"/>
    </row>
    <row r="134" spans="1:52">
      <c r="A134" s="4">
        <f t="shared" si="1"/>
        <v>1996</v>
      </c>
      <c r="B134" s="54">
        <f>IF('4.1 Network size and usage'!B134/'Historical population and GDP'!$M131=0,NA(),'4.1 Network size and usage'!B134/'Historical population and GDP'!$M131)</f>
        <v>0.42400707497039447</v>
      </c>
      <c r="C134" s="54">
        <f>IF('4.1 Network size and usage'!C134/'Historical population and GDP'!$M131=0,NA(),'4.1 Network size and usage'!C134/'Historical population and GDP'!$M131)</f>
        <v>0.27334892053563298</v>
      </c>
      <c r="D134" s="54" t="e">
        <f>IF('4.1 Network size and usage'!D134/'Historical population and GDP'!$M131=0,NA(),'4.1 Network size and usage'!D134/'Historical population and GDP'!$M131)</f>
        <v>#N/A</v>
      </c>
      <c r="E134" s="54" t="e">
        <f>IF('4.1 Network size and usage'!E134/'Historical population and GDP'!$M131=0,NA(),'4.1 Network size and usage'!E134/'Historical population and GDP'!$M131)</f>
        <v>#N/A</v>
      </c>
      <c r="F134" s="54" t="e">
        <f>IF('4.1 Network size and usage'!F134/'Historical population and GDP'!$M131=0,NA(),'4.1 Network size and usage'!F134/'Historical population and GDP'!$M131)</f>
        <v>#N/A</v>
      </c>
      <c r="G134" s="54">
        <f>IF('4.1 Network size and usage'!G134/'Historical population and GDP'!$M131=0,NA(),'4.1 Network size and usage'!G134/'Historical population and GDP'!$M131)</f>
        <v>7.9431725017459695E-2</v>
      </c>
      <c r="H134" s="54">
        <f>IF('4.1 Network size and usage'!H134/'Historical population and GDP'!$M131=0,NA(),'4.1 Network size and usage'!H134/'Historical population and GDP'!$M131)</f>
        <v>1.0566908571949111E-3</v>
      </c>
      <c r="I134" s="54">
        <f>IF('4.1 Network size and usage'!I134/'Historical population and GDP'!$M131=0,NA(),'4.1 Network size and usage'!I134/'Historical population and GDP'!$M131)</f>
        <v>18.598411927246229</v>
      </c>
      <c r="J134" s="54">
        <f>IF('4.1 Network size and usage'!J134/'Historical population and GDP'!$M131=0,NA(),'4.1 Network size and usage'!J134/'Historical population and GDP'!$M131)</f>
        <v>2.6037712932317126E-4</v>
      </c>
      <c r="K134" s="54">
        <f>IF('4.1 Network size and usage'!K134/'Historical population and GDP'!$M131=0,NA(),'4.1 Network size and usage'!K134/'Historical population and GDP'!$M131)</f>
        <v>2.8419622532906766E-2</v>
      </c>
      <c r="L134" s="54" t="e">
        <f>IF('4.1 Network size and usage'!L134/'Historical population and GDP'!$M131=0,NA(),'4.1 Network size and usage'!L134/'Historical population and GDP'!$M131)</f>
        <v>#N/A</v>
      </c>
      <c r="M134" s="54" t="e">
        <f>IF('4.1 Network size and usage'!M134/'Historical population and GDP'!$M131=0,NA(),'4.1 Network size and usage'!M134/'Historical population and GDP'!$M131)</f>
        <v>#N/A</v>
      </c>
      <c r="N134" s="54" t="e">
        <f>IF('4.1 Network size and usage'!N134/'Historical population and GDP'!$M131=0,NA(),'4.1 Network size and usage'!N134/'Historical population and GDP'!$M131)</f>
        <v>#N/A</v>
      </c>
      <c r="O134" s="54">
        <f>IF('4.1 Network size and usage'!O134/'Historical population and GDP'!$M131=0,NA(),'4.1 Network size and usage'!O134/'Historical population and GDP'!$M131)</f>
        <v>5.8511181793337988E-2</v>
      </c>
      <c r="P134" s="54" t="e">
        <f>IF('4.1 Network size and usage'!P134/'Historical population and GDP'!$M131=0,NA(),'4.1 Network size and usage'!P134/'Historical population and GDP'!$M131)</f>
        <v>#N/A</v>
      </c>
      <c r="Q134" s="54" t="e">
        <f>IF('4.1 Network size and usage'!Q134/'Historical population and GDP'!$M131=0,NA(),'4.1 Network size and usage'!Q134/'Historical population and GDP'!$M131)</f>
        <v>#N/A</v>
      </c>
      <c r="R134" s="54" t="e">
        <f>IF('4.1 Network size and usage'!R134/'Historical population and GDP'!$M131=0,NA(),'4.1 Network size and usage'!R134/'Historical population and GDP'!$M131)</f>
        <v>#N/A</v>
      </c>
      <c r="S134" s="54" t="e">
        <f>IF('4.1 Network size and usage'!S134/'Historical population and GDP'!$M131=0,NA(),'4.1 Network size and usage'!S134/'Historical population and GDP'!$M131)</f>
        <v>#N/A</v>
      </c>
      <c r="T134" s="54" t="e">
        <f>IF('4.1 Network size and usage'!T134/'Historical population and GDP'!$M131=0,NA(),'4.1 Network size and usage'!T134/'Historical population and GDP'!$M131)</f>
        <v>#N/A</v>
      </c>
      <c r="U134" s="54" t="e">
        <f>IF('4.1 Network size and usage'!U134/'Historical population and GDP'!$M131=0,NA(),'4.1 Network size and usage'!U134/'Historical population and GDP'!$M131)</f>
        <v>#N/A</v>
      </c>
      <c r="V134" s="54" t="e">
        <f>IF('4.1 Network size and usage'!V134/'Historical population and GDP'!$M131=0,NA(),'4.1 Network size and usage'!V134/'Historical population and GDP'!$M131)</f>
        <v>#N/A</v>
      </c>
      <c r="W134" s="54" t="e">
        <f>IF('4.1 Network size and usage'!W134/'Historical population and GDP'!$M131=0,NA(),'4.1 Network size and usage'!W134/'Historical population and GDP'!$M131)</f>
        <v>#N/A</v>
      </c>
      <c r="X134" s="54">
        <f>IF('4.1 Network size and usage'!X134/'Historical population and GDP'!$M131=0,NA(),'4.1 Network size and usage'!X134/'Historical population and GDP'!$M131)</f>
        <v>13.106914037591473</v>
      </c>
      <c r="Y134" s="54">
        <f>IF('4.1 Network size and usage'!Y134/'Historical population and GDP'!$M131=0,NA(),'4.1 Network size and usage'!Y134/'Historical population and GDP'!$M131)</f>
        <v>3.7409285519084201</v>
      </c>
      <c r="Z134" s="54" t="e">
        <f>IF('4.1 Network size and usage'!Z134/'Historical population and GDP'!$M131=0,NA(),'4.1 Network size and usage'!Z134/'Historical population and GDP'!$M131)</f>
        <v>#N/A</v>
      </c>
      <c r="AA134" s="54" t="e">
        <f>IF('4.1 Network size and usage'!AA134/'Historical population and GDP'!$M131=0,NA(),'4.1 Network size and usage'!AA134/'Historical population and GDP'!$M131)</f>
        <v>#N/A</v>
      </c>
      <c r="AB134" s="54" t="e">
        <f>IF('4.1 Network size and usage'!AB134/'Historical population and GDP'!$M131=0,NA(),'4.1 Network size and usage'!AB134/'Historical population and GDP'!$M131)</f>
        <v>#N/A</v>
      </c>
      <c r="AC134" s="54" t="e">
        <f>IF('4.1 Network size and usage'!AC134/'Historical population and GDP'!$M131=0,NA(),'4.1 Network size and usage'!AC134/'Historical population and GDP'!$M131)</f>
        <v>#N/A</v>
      </c>
      <c r="AD134" s="54" t="e">
        <f>IF('4.1 Network size and usage'!AD134/'Historical population and GDP'!$M131=0,NA(),'4.1 Network size and usage'!AD134/'Historical population and GDP'!$M131)</f>
        <v>#N/A</v>
      </c>
      <c r="AE134" s="54">
        <f>IF('4.1 Network size and usage'!AE134/'Historical population and GDP'!$M131=0,NA(),'4.1 Network size and usage'!AE134/'Historical population and GDP'!$M131)</f>
        <v>0.11591716515349346</v>
      </c>
      <c r="AF134" s="54" t="e">
        <f>IF('4.1 Network size and usage'!AF134/'Historical population and GDP'!$M131=0,NA(),'4.1 Network size and usage'!AF134/'Historical population and GDP'!$M131)</f>
        <v>#N/A</v>
      </c>
      <c r="AG134" s="54" t="e">
        <f>IF('4.1 Network size and usage'!AG134/'Historical population and GDP'!$M131=0,NA(),'4.1 Network size and usage'!AG134/'Historical population and GDP'!$M131)</f>
        <v>#N/A</v>
      </c>
      <c r="AH134" s="54" t="e">
        <f>IF('4.1 Network size and usage'!AH134/'Historical population and GDP'!$M131=0,NA(),'4.1 Network size and usage'!AH134/'Historical population and GDP'!$M131)</f>
        <v>#N/A</v>
      </c>
      <c r="AI134" s="54" t="e">
        <f>IF('4.1 Network size and usage'!AI134/'Historical population and GDP'!$M131=0,NA(),'4.1 Network size and usage'!AI134/'Historical population and GDP'!$M131)</f>
        <v>#N/A</v>
      </c>
      <c r="AJ134" s="54" t="e">
        <f>IF('4.1 Network size and usage'!AJ134/'Historical population and GDP'!$M131=0,NA(),'4.1 Network size and usage'!AJ134/'Historical population and GDP'!$M131)</f>
        <v>#N/A</v>
      </c>
      <c r="AK134" s="54">
        <f>IF('4.1 Network size and usage'!AK134/'Historical population and GDP'!$M131=0,NA(),'4.1 Network size and usage'!AK134/'Historical population and GDP'!$M131)</f>
        <v>3.4785093978683994</v>
      </c>
      <c r="AL134" s="54">
        <f>IF('4.1 Network size and usage'!AL134/'Historical population and GDP'!$M131=0,NA(),'4.1 Network size and usage'!AL134/'Historical population and GDP'!$M131)</f>
        <v>1.7881228554944888</v>
      </c>
      <c r="AM134" s="54">
        <f>IF('4.1 Network size and usage'!AM134/'Historical population and GDP'!$M131=0,NA(),'4.1 Network size and usage'!AM134/'Historical population and GDP'!$M131)</f>
        <v>1.5781662769866092</v>
      </c>
      <c r="AN134" s="54">
        <f>IF('4.1 Network size and usage'!AN134/'Historical population and GDP'!$M131=0,NA(),'4.1 Network size and usage'!AN134/'Historical population and GDP'!$M131)</f>
        <v>2.0502990920960737</v>
      </c>
      <c r="AO134" s="54">
        <f>IF('4.1 Network size and usage'!AO134/'Historical population and GDP'!$M131=0,NA(),'4.1 Network size and usage'!AO134/'Historical population and GDP'!$M131)</f>
        <v>1.7398961527950688E-2</v>
      </c>
      <c r="AP134" s="54">
        <f>IF('4.1 Network size and usage'!AP134/'Historical population and GDP'!$M131=0,NA(),'4.1 Network size and usage'!AP134/'Historical population and GDP'!$M131)</f>
        <v>2.5734066134272615E-3</v>
      </c>
      <c r="AQ134" s="54">
        <f>IF('4.1 Network size and usage'!AQ134/'Historical population and GDP'!$M131=0,NA(),'4.1 Network size and usage'!AQ134/'Historical population and GDP'!$M131)</f>
        <v>1.9972368141377948E-2</v>
      </c>
      <c r="AR134" s="54">
        <f>IF('4.1 Network size and usage'!AR134/'Historical population and GDP'!$M131=0,NA(),'4.1 Network size and usage'!AR134/'Historical population and GDP'!$M131)</f>
        <v>0.50860838672456199</v>
      </c>
      <c r="AS134" s="54" t="e">
        <f>IF('4.1 Network size and usage'!AS134/'Historical population and GDP'!$M131=0,NA(),'4.1 Network size and usage'!AS134/'Historical population and GDP'!$M131)</f>
        <v>#N/A</v>
      </c>
      <c r="AT134" s="54">
        <f>IF('4.1 Network size and usage'!AT134/'Historical population and GDP'!$M131=0,NA(),'4.1 Network size and usage'!AT134/'Historical population and GDP'!$M131)</f>
        <v>3.7777457261713172E-2</v>
      </c>
      <c r="AU134" s="54">
        <f>IF('4.1 Network size and usage'!AU134/'Historical population and GDP'!$M131=0,NA(),'4.1 Network size and usage'!AU134/'Historical population and GDP'!$M131)</f>
        <v>3.3628882883429993E-3</v>
      </c>
      <c r="AV134" s="54">
        <f>IF('4.1 Network size and usage'!AV134/'Historical population and GDP'!$M131=0,NA(),'4.1 Network size and usage'!AV134/'Historical population and GDP'!$M131)</f>
        <v>3.4414568973370176E-2</v>
      </c>
      <c r="AX134" s="3"/>
      <c r="AY134" s="3"/>
      <c r="AZ134" s="12"/>
    </row>
    <row r="135" spans="1:52">
      <c r="A135" s="4">
        <f t="shared" si="1"/>
        <v>1997</v>
      </c>
      <c r="B135" s="54">
        <f>IF('4.1 Network size and usage'!B135/'Historical population and GDP'!$M132=0,NA(),'4.1 Network size and usage'!B135/'Historical population and GDP'!$M132)</f>
        <v>0.4127657703861089</v>
      </c>
      <c r="C135" s="54">
        <f>IF('4.1 Network size and usage'!C135/'Historical population and GDP'!$M132=0,NA(),'4.1 Network size and usage'!C135/'Historical population and GDP'!$M132)</f>
        <v>0.26103011209612426</v>
      </c>
      <c r="D135" s="54" t="e">
        <f>IF('4.1 Network size and usage'!D135/'Historical population and GDP'!$M132=0,NA(),'4.1 Network size and usage'!D135/'Historical population and GDP'!$M132)</f>
        <v>#N/A</v>
      </c>
      <c r="E135" s="54" t="e">
        <f>IF('4.1 Network size and usage'!E135/'Historical population and GDP'!$M132=0,NA(),'4.1 Network size and usage'!E135/'Historical population and GDP'!$M132)</f>
        <v>#N/A</v>
      </c>
      <c r="F135" s="54" t="e">
        <f>IF('4.1 Network size and usage'!F135/'Historical population and GDP'!$M132=0,NA(),'4.1 Network size and usage'!F135/'Historical population and GDP'!$M132)</f>
        <v>#N/A</v>
      </c>
      <c r="G135" s="54">
        <f>IF('4.1 Network size and usage'!G135/'Historical population and GDP'!$M132=0,NA(),'4.1 Network size and usage'!G135/'Historical population and GDP'!$M132)</f>
        <v>7.6829071726866441E-2</v>
      </c>
      <c r="H135" s="54">
        <f>IF('4.1 Network size and usage'!H135/'Historical population and GDP'!$M132=0,NA(),'4.1 Network size and usage'!H135/'Historical population and GDP'!$M132)</f>
        <v>1.0340195862944784E-3</v>
      </c>
      <c r="I135" s="54">
        <f>IF('4.1 Network size and usage'!I135/'Historical population and GDP'!$M132=0,NA(),'4.1 Network size and usage'!I135/'Historical population and GDP'!$M132)</f>
        <v>18.002168657044471</v>
      </c>
      <c r="J135" s="54">
        <f>IF('4.1 Network size and usage'!J135/'Historical population and GDP'!$M132=0,NA(),'4.1 Network size and usage'!J135/'Historical population and GDP'!$M132)</f>
        <v>2.6302293208293646E-4</v>
      </c>
      <c r="K135" s="54">
        <f>IF('4.1 Network size and usage'!K135/'Historical population and GDP'!$M132=0,NA(),'4.1 Network size and usage'!K135/'Historical population and GDP'!$M132)</f>
        <v>2.8741192411108858E-2</v>
      </c>
      <c r="L135" s="54" t="e">
        <f>IF('4.1 Network size and usage'!L135/'Historical population and GDP'!$M132=0,NA(),'4.1 Network size and usage'!L135/'Historical population and GDP'!$M132)</f>
        <v>#N/A</v>
      </c>
      <c r="M135" s="54" t="e">
        <f>IF('4.1 Network size and usage'!M135/'Historical population and GDP'!$M132=0,NA(),'4.1 Network size and usage'!M135/'Historical population and GDP'!$M132)</f>
        <v>#N/A</v>
      </c>
      <c r="N135" s="54" t="e">
        <f>IF('4.1 Network size and usage'!N135/'Historical population and GDP'!$M132=0,NA(),'4.1 Network size and usage'!N135/'Historical population and GDP'!$M132)</f>
        <v>#N/A</v>
      </c>
      <c r="O135" s="54">
        <f>IF('4.1 Network size and usage'!O135/'Historical population and GDP'!$M132=0,NA(),'4.1 Network size and usage'!O135/'Historical population and GDP'!$M132)</f>
        <v>5.4689867389552345E-2</v>
      </c>
      <c r="P135" s="54" t="e">
        <f>IF('4.1 Network size and usage'!P135/'Historical population and GDP'!$M132=0,NA(),'4.1 Network size and usage'!P135/'Historical population and GDP'!$M132)</f>
        <v>#N/A</v>
      </c>
      <c r="Q135" s="54" t="e">
        <f>IF('4.1 Network size and usage'!Q135/'Historical population and GDP'!$M132=0,NA(),'4.1 Network size and usage'!Q135/'Historical population and GDP'!$M132)</f>
        <v>#N/A</v>
      </c>
      <c r="R135" s="54" t="e">
        <f>IF('4.1 Network size and usage'!R135/'Historical population and GDP'!$M132=0,NA(),'4.1 Network size and usage'!R135/'Historical population and GDP'!$M132)</f>
        <v>#N/A</v>
      </c>
      <c r="S135" s="54" t="e">
        <f>IF('4.1 Network size and usage'!S135/'Historical population and GDP'!$M132=0,NA(),'4.1 Network size and usage'!S135/'Historical population and GDP'!$M132)</f>
        <v>#N/A</v>
      </c>
      <c r="T135" s="54" t="e">
        <f>IF('4.1 Network size and usage'!T135/'Historical population and GDP'!$M132=0,NA(),'4.1 Network size and usage'!T135/'Historical population and GDP'!$M132)</f>
        <v>#N/A</v>
      </c>
      <c r="U135" s="54" t="e">
        <f>IF('4.1 Network size and usage'!U135/'Historical population and GDP'!$M132=0,NA(),'4.1 Network size and usage'!U135/'Historical population and GDP'!$M132)</f>
        <v>#N/A</v>
      </c>
      <c r="V135" s="54" t="e">
        <f>IF('4.1 Network size and usage'!V135/'Historical population and GDP'!$M132=0,NA(),'4.1 Network size and usage'!V135/'Historical population and GDP'!$M132)</f>
        <v>#N/A</v>
      </c>
      <c r="W135" s="54" t="e">
        <f>IF('4.1 Network size and usage'!W135/'Historical population and GDP'!$M132=0,NA(),'4.1 Network size and usage'!W135/'Historical population and GDP'!$M132)</f>
        <v>#N/A</v>
      </c>
      <c r="X135" s="54">
        <f>IF('4.1 Network size and usage'!X135/'Historical population and GDP'!$M132=0,NA(),'4.1 Network size and usage'!X135/'Historical population and GDP'!$M132)</f>
        <v>13.0148728844604</v>
      </c>
      <c r="Y135" s="54">
        <f>IF('4.1 Network size and usage'!Y135/'Historical population and GDP'!$M132=0,NA(),'4.1 Network size and usage'!Y135/'Historical population and GDP'!$M132)</f>
        <v>4.1482892519598504</v>
      </c>
      <c r="Z135" s="54" t="e">
        <f>IF('4.1 Network size and usage'!Z135/'Historical population and GDP'!$M132=0,NA(),'4.1 Network size and usage'!Z135/'Historical population and GDP'!$M132)</f>
        <v>#N/A</v>
      </c>
      <c r="AA135" s="54" t="e">
        <f>IF('4.1 Network size and usage'!AA135/'Historical population and GDP'!$M132=0,NA(),'4.1 Network size and usage'!AA135/'Historical population and GDP'!$M132)</f>
        <v>#N/A</v>
      </c>
      <c r="AB135" s="54" t="e">
        <f>IF('4.1 Network size and usage'!AB135/'Historical population and GDP'!$M132=0,NA(),'4.1 Network size and usage'!AB135/'Historical population and GDP'!$M132)</f>
        <v>#N/A</v>
      </c>
      <c r="AC135" s="54" t="e">
        <f>IF('4.1 Network size and usage'!AC135/'Historical population and GDP'!$M132=0,NA(),'4.1 Network size and usage'!AC135/'Historical population and GDP'!$M132)</f>
        <v>#N/A</v>
      </c>
      <c r="AD135" s="54" t="e">
        <f>IF('4.1 Network size and usage'!AD135/'Historical population and GDP'!$M132=0,NA(),'4.1 Network size and usage'!AD135/'Historical population and GDP'!$M132)</f>
        <v>#N/A</v>
      </c>
      <c r="AE135" s="54">
        <f>IF('4.1 Network size and usage'!AE135/'Historical population and GDP'!$M132=0,NA(),'4.1 Network size and usage'!AE135/'Historical population and GDP'!$M132)</f>
        <v>0.10938530295259725</v>
      </c>
      <c r="AF135" s="54" t="e">
        <f>IF('4.1 Network size and usage'!AF135/'Historical population and GDP'!$M132=0,NA(),'4.1 Network size and usage'!AF135/'Historical population and GDP'!$M132)</f>
        <v>#N/A</v>
      </c>
      <c r="AG135" s="54" t="e">
        <f>IF('4.1 Network size and usage'!AG135/'Historical population and GDP'!$M132=0,NA(),'4.1 Network size and usage'!AG135/'Historical population and GDP'!$M132)</f>
        <v>#N/A</v>
      </c>
      <c r="AH135" s="54" t="e">
        <f>IF('4.1 Network size and usage'!AH135/'Historical population and GDP'!$M132=0,NA(),'4.1 Network size and usage'!AH135/'Historical population and GDP'!$M132)</f>
        <v>#N/A</v>
      </c>
      <c r="AI135" s="54" t="e">
        <f>IF('4.1 Network size and usage'!AI135/'Historical population and GDP'!$M132=0,NA(),'4.1 Network size and usage'!AI135/'Historical population and GDP'!$M132)</f>
        <v>#N/A</v>
      </c>
      <c r="AJ135" s="54" t="e">
        <f>IF('4.1 Network size and usage'!AJ135/'Historical population and GDP'!$M132=0,NA(),'4.1 Network size and usage'!AJ135/'Historical population and GDP'!$M132)</f>
        <v>#N/A</v>
      </c>
      <c r="AK135" s="54">
        <f>IF('4.1 Network size and usage'!AK135/'Historical population and GDP'!$M132=0,NA(),'4.1 Network size and usage'!AK135/'Historical population and GDP'!$M132)</f>
        <v>3.4539599970693824</v>
      </c>
      <c r="AL135" s="54">
        <f>IF('4.1 Network size and usage'!AL135/'Historical population and GDP'!$M132=0,NA(),'4.1 Network size and usage'!AL135/'Historical population and GDP'!$M132)</f>
        <v>1.7455564510220529</v>
      </c>
      <c r="AM135" s="54">
        <f>IF('4.1 Network size and usage'!AM135/'Historical population and GDP'!$M132=0,NA(),'4.1 Network size and usage'!AM135/'Historical population and GDP'!$M132)</f>
        <v>1.8465382079273207</v>
      </c>
      <c r="AN135" s="54">
        <f>IF('4.1 Network size and usage'!AN135/'Historical population and GDP'!$M132=0,NA(),'4.1 Network size and usage'!AN135/'Historical population and GDP'!$M132)</f>
        <v>1.9671404498498057</v>
      </c>
      <c r="AO135" s="54">
        <f>IF('4.1 Network size and usage'!AO135/'Historical population and GDP'!$M132=0,NA(),'4.1 Network size and usage'!AO135/'Historical population and GDP'!$M132)</f>
        <v>1.6777785918382301E-2</v>
      </c>
      <c r="AP135" s="54">
        <f>IF('4.1 Network size and usage'!AP135/'Historical population and GDP'!$M132=0,NA(),'4.1 Network size and usage'!AP135/'Historical population and GDP'!$M132)</f>
        <v>2.4763718953769507E-3</v>
      </c>
      <c r="AQ135" s="54">
        <f>IF('4.1 Network size and usage'!AQ135/'Historical population and GDP'!$M132=0,NA(),'4.1 Network size and usage'!AQ135/'Historical population and GDP'!$M132)</f>
        <v>1.9254157813759248E-2</v>
      </c>
      <c r="AR135" s="54">
        <f>IF('4.1 Network size and usage'!AR135/'Historical population and GDP'!$M132=0,NA(),'4.1 Network size and usage'!AR135/'Historical population and GDP'!$M132)</f>
        <v>0.48208659975089752</v>
      </c>
      <c r="AS135" s="54" t="e">
        <f>IF('4.1 Network size and usage'!AS135/'Historical population and GDP'!$M132=0,NA(),'4.1 Network size and usage'!AS135/'Historical population and GDP'!$M132)</f>
        <v>#N/A</v>
      </c>
      <c r="AT135" s="54">
        <f>IF('4.1 Network size and usage'!AT135/'Historical population and GDP'!$M132=0,NA(),'4.1 Network size and usage'!AT135/'Historical population and GDP'!$M132)</f>
        <v>4.0032236793904316E-2</v>
      </c>
      <c r="AU135" s="54">
        <f>IF('4.1 Network size and usage'!AU135/'Historical population and GDP'!$M132=0,NA(),'4.1 Network size and usage'!AU135/'Historical population and GDP'!$M132)</f>
        <v>3.8757418125870027E-3</v>
      </c>
      <c r="AV135" s="54">
        <f>IF('4.1 Network size and usage'!AV135/'Historical population and GDP'!$M132=0,NA(),'4.1 Network size and usage'!AV135/'Historical population and GDP'!$M132)</f>
        <v>3.6156494981317309E-2</v>
      </c>
      <c r="AX135" s="3"/>
      <c r="AY135" s="3"/>
      <c r="AZ135" s="12"/>
    </row>
    <row r="136" spans="1:52">
      <c r="A136" s="4">
        <f t="shared" si="1"/>
        <v>1998</v>
      </c>
      <c r="B136" s="54">
        <f>IF('4.1 Network size and usage'!B136/'Historical population and GDP'!$M133=0,NA(),'4.1 Network size and usage'!B136/'Historical population and GDP'!$M133)</f>
        <v>0.40553226917776758</v>
      </c>
      <c r="C136" s="54">
        <f>IF('4.1 Network size and usage'!C136/'Historical population and GDP'!$M133=0,NA(),'4.1 Network size and usage'!C136/'Historical population and GDP'!$M133)</f>
        <v>0.25580644235186034</v>
      </c>
      <c r="D136" s="54" t="e">
        <f>IF('4.1 Network size and usage'!D136/'Historical population and GDP'!$M133=0,NA(),'4.1 Network size and usage'!D136/'Historical population and GDP'!$M133)</f>
        <v>#N/A</v>
      </c>
      <c r="E136" s="54" t="e">
        <f>IF('4.1 Network size and usage'!E136/'Historical population and GDP'!$M133=0,NA(),'4.1 Network size and usage'!E136/'Historical population and GDP'!$M133)</f>
        <v>#N/A</v>
      </c>
      <c r="F136" s="54" t="e">
        <f>IF('4.1 Network size and usage'!F136/'Historical population and GDP'!$M133=0,NA(),'4.1 Network size and usage'!F136/'Historical population and GDP'!$M133)</f>
        <v>#N/A</v>
      </c>
      <c r="G136" s="54">
        <f>IF('4.1 Network size and usage'!G136/'Historical population and GDP'!$M133=0,NA(),'4.1 Network size and usage'!G136/'Historical population and GDP'!$M133)</f>
        <v>7.5871325218190164E-2</v>
      </c>
      <c r="H136" s="54">
        <f>IF('4.1 Network size and usage'!H136/'Historical population and GDP'!$M133=0,NA(),'4.1 Network size and usage'!H136/'Historical population and GDP'!$M133)</f>
        <v>1.0268335630071966E-3</v>
      </c>
      <c r="I136" s="54">
        <f>IF('4.1 Network size and usage'!I136/'Historical population and GDP'!$M133=0,NA(),'4.1 Network size and usage'!I136/'Historical population and GDP'!$M133)</f>
        <v>18.286310002296737</v>
      </c>
      <c r="J136" s="54">
        <f>IF('4.1 Network size and usage'!J136/'Historical population and GDP'!$M133=0,NA(),'4.1 Network size and usage'!J136/'Historical population and GDP'!$M133)</f>
        <v>2.6412494258153422E-4</v>
      </c>
      <c r="K136" s="54">
        <f>IF('4.1 Network size and usage'!K136/'Historical population and GDP'!$M133=0,NA(),'4.1 Network size and usage'!K136/'Historical population and GDP'!$M133)</f>
        <v>2.8591139576678005E-2</v>
      </c>
      <c r="L136" s="54" t="e">
        <f>IF('4.1 Network size and usage'!L136/'Historical population and GDP'!$M133=0,NA(),'4.1 Network size and usage'!L136/'Historical population and GDP'!$M133)</f>
        <v>#N/A</v>
      </c>
      <c r="M136" s="54" t="e">
        <f>IF('4.1 Network size and usage'!M136/'Historical population and GDP'!$M133=0,NA(),'4.1 Network size and usage'!M136/'Historical population and GDP'!$M133)</f>
        <v>#N/A</v>
      </c>
      <c r="N136" s="54" t="e">
        <f>IF('4.1 Network size and usage'!N136/'Historical population and GDP'!$M133=0,NA(),'4.1 Network size and usage'!N136/'Historical population and GDP'!$M133)</f>
        <v>#N/A</v>
      </c>
      <c r="O136" s="54">
        <f>IF('4.1 Network size and usage'!O136/'Historical population and GDP'!$M133=0,NA(),'4.1 Network size and usage'!O136/'Historical population and GDP'!$M133)</f>
        <v>5.3769665824529168E-2</v>
      </c>
      <c r="P136" s="54" t="e">
        <f>IF('4.1 Network size and usage'!P136/'Historical population and GDP'!$M133=0,NA(),'4.1 Network size and usage'!P136/'Historical population and GDP'!$M133)</f>
        <v>#N/A</v>
      </c>
      <c r="Q136" s="54" t="e">
        <f>IF('4.1 Network size and usage'!Q136/'Historical population and GDP'!$M133=0,NA(),'4.1 Network size and usage'!Q136/'Historical population and GDP'!$M133)</f>
        <v>#N/A</v>
      </c>
      <c r="R136" s="54" t="e">
        <f>IF('4.1 Network size and usage'!R136/'Historical population and GDP'!$M133=0,NA(),'4.1 Network size and usage'!R136/'Historical population and GDP'!$M133)</f>
        <v>#N/A</v>
      </c>
      <c r="S136" s="54" t="e">
        <f>IF('4.1 Network size and usage'!S136/'Historical population and GDP'!$M133=0,NA(),'4.1 Network size and usage'!S136/'Historical population and GDP'!$M133)</f>
        <v>#N/A</v>
      </c>
      <c r="T136" s="54" t="e">
        <f>IF('4.1 Network size and usage'!T136/'Historical population and GDP'!$M133=0,NA(),'4.1 Network size and usage'!T136/'Historical population and GDP'!$M133)</f>
        <v>#N/A</v>
      </c>
      <c r="U136" s="54" t="e">
        <f>IF('4.1 Network size and usage'!U136/'Historical population and GDP'!$M133=0,NA(),'4.1 Network size and usage'!U136/'Historical population and GDP'!$M133)</f>
        <v>#N/A</v>
      </c>
      <c r="V136" s="54" t="e">
        <f>IF('4.1 Network size and usage'!V136/'Historical population and GDP'!$M133=0,NA(),'4.1 Network size and usage'!V136/'Historical population and GDP'!$M133)</f>
        <v>#N/A</v>
      </c>
      <c r="W136" s="54" t="e">
        <f>IF('4.1 Network size and usage'!W136/'Historical population and GDP'!$M133=0,NA(),'4.1 Network size and usage'!W136/'Historical population and GDP'!$M133)</f>
        <v>#N/A</v>
      </c>
      <c r="X136" s="54">
        <f>IF('4.1 Network size and usage'!X136/'Historical population and GDP'!$M133=0,NA(),'4.1 Network size and usage'!X136/'Historical population and GDP'!$M133)</f>
        <v>12.983750574184658</v>
      </c>
      <c r="Y136" s="54">
        <f>IF('4.1 Network size and usage'!Y136/'Historical population and GDP'!$M133=0,NA(),'4.1 Network size and usage'!Y136/'Historical population and GDP'!$M133)</f>
        <v>5.6700734956361964</v>
      </c>
      <c r="Z136" s="54" t="e">
        <f>IF('4.1 Network size and usage'!Z136/'Historical population and GDP'!$M133=0,NA(),'4.1 Network size and usage'!Z136/'Historical population and GDP'!$M133)</f>
        <v>#N/A</v>
      </c>
      <c r="AA136" s="54" t="e">
        <f>IF('4.1 Network size and usage'!AA136/'Historical population and GDP'!$M133=0,NA(),'4.1 Network size and usage'!AA136/'Historical population and GDP'!$M133)</f>
        <v>#N/A</v>
      </c>
      <c r="AB136" s="54" t="e">
        <f>IF('4.1 Network size and usage'!AB136/'Historical population and GDP'!$M133=0,NA(),'4.1 Network size and usage'!AB136/'Historical population and GDP'!$M133)</f>
        <v>#N/A</v>
      </c>
      <c r="AC136" s="54" t="e">
        <f>IF('4.1 Network size and usage'!AC136/'Historical population and GDP'!$M133=0,NA(),'4.1 Network size and usage'!AC136/'Historical population and GDP'!$M133)</f>
        <v>#N/A</v>
      </c>
      <c r="AD136" s="54" t="e">
        <f>IF('4.1 Network size and usage'!AD136/'Historical population and GDP'!$M133=0,NA(),'4.1 Network size and usage'!AD136/'Historical population and GDP'!$M133)</f>
        <v>#N/A</v>
      </c>
      <c r="AE136" s="54">
        <f>IF('4.1 Network size and usage'!AE136/'Historical population and GDP'!$M133=0,NA(),'4.1 Network size and usage'!AE136/'Historical population and GDP'!$M133)</f>
        <v>0.10262115296279284</v>
      </c>
      <c r="AF136" s="54" t="e">
        <f>IF('4.1 Network size and usage'!AF136/'Historical population and GDP'!$M133=0,NA(),'4.1 Network size and usage'!AF136/'Historical population and GDP'!$M133)</f>
        <v>#N/A</v>
      </c>
      <c r="AG136" s="54" t="e">
        <f>IF('4.1 Network size and usage'!AG136/'Historical population and GDP'!$M133=0,NA(),'4.1 Network size and usage'!AG136/'Historical population and GDP'!$M133)</f>
        <v>#N/A</v>
      </c>
      <c r="AH136" s="54" t="e">
        <f>IF('4.1 Network size and usage'!AH136/'Historical population and GDP'!$M133=0,NA(),'4.1 Network size and usage'!AH136/'Historical population and GDP'!$M133)</f>
        <v>#N/A</v>
      </c>
      <c r="AI136" s="54" t="e">
        <f>IF('4.1 Network size and usage'!AI136/'Historical population and GDP'!$M133=0,NA(),'4.1 Network size and usage'!AI136/'Historical population and GDP'!$M133)</f>
        <v>#N/A</v>
      </c>
      <c r="AJ136" s="54" t="e">
        <f>IF('4.1 Network size and usage'!AJ136/'Historical population and GDP'!$M133=0,NA(),'4.1 Network size and usage'!AJ136/'Historical population and GDP'!$M133)</f>
        <v>#N/A</v>
      </c>
      <c r="AK136" s="54">
        <f>IF('4.1 Network size and usage'!AK136/'Historical population and GDP'!$M133=0,NA(),'4.1 Network size and usage'!AK136/'Historical population and GDP'!$M133)</f>
        <v>3.4398254478640329</v>
      </c>
      <c r="AL136" s="54">
        <f>IF('4.1 Network size and usage'!AL136/'Historical population and GDP'!$M133=0,NA(),'4.1 Network size and usage'!AL136/'Historical population and GDP'!$M133)</f>
        <v>1.7422628617363345</v>
      </c>
      <c r="AM136" s="54">
        <f>IF('4.1 Network size and usage'!AM136/'Historical population and GDP'!$M133=0,NA(),'4.1 Network size and usage'!AM136/'Historical population and GDP'!$M133)</f>
        <v>1.8382737138263665</v>
      </c>
      <c r="AN136" s="54">
        <f>IF('4.1 Network size and usage'!AN136/'Historical population and GDP'!$M133=0,NA(),'4.1 Network size and usage'!AN136/'Historical population and GDP'!$M133)</f>
        <v>1.927250803858521</v>
      </c>
      <c r="AO136" s="54">
        <f>IF('4.1 Network size and usage'!AO136/'Historical population and GDP'!$M133=0,NA(),'4.1 Network size and usage'!AO136/'Historical population and GDP'!$M133)</f>
        <v>1.6378617363344051E-2</v>
      </c>
      <c r="AP136" s="54">
        <f>IF('4.1 Network size and usage'!AP136/'Historical population and GDP'!$M133=0,NA(),'4.1 Network size and usage'!AP136/'Historical population and GDP'!$M133)</f>
        <v>2.4618167202572348E-3</v>
      </c>
      <c r="AQ136" s="54">
        <f>IF('4.1 Network size and usage'!AQ136/'Historical population and GDP'!$M133=0,NA(),'4.1 Network size and usage'!AQ136/'Historical population and GDP'!$M133)</f>
        <v>1.8840434083601285E-2</v>
      </c>
      <c r="AR136" s="54">
        <f>IF('4.1 Network size and usage'!AR136/'Historical population and GDP'!$M133=0,NA(),'4.1 Network size and usage'!AR136/'Historical population and GDP'!$M133)</f>
        <v>0.45862999540652272</v>
      </c>
      <c r="AS136" s="54" t="e">
        <f>IF('4.1 Network size and usage'!AS136/'Historical population and GDP'!$M133=0,NA(),'4.1 Network size and usage'!AS136/'Historical population and GDP'!$M133)</f>
        <v>#N/A</v>
      </c>
      <c r="AT136" s="54">
        <f>IF('4.1 Network size and usage'!AT136/'Historical population and GDP'!$M133=0,NA(),'4.1 Network size and usage'!AT136/'Historical population and GDP'!$M133)</f>
        <v>3.9783819476343595E-2</v>
      </c>
      <c r="AU136" s="54">
        <f>IF('4.1 Network size and usage'!AU136/'Historical population and GDP'!$M133=0,NA(),'4.1 Network size and usage'!AU136/'Historical population and GDP'!$M133)</f>
        <v>4.2561437758383098E-3</v>
      </c>
      <c r="AV136" s="54">
        <f>IF('4.1 Network size and usage'!AV136/'Historical population and GDP'!$M133=0,NA(),'4.1 Network size and usage'!AV136/'Historical population and GDP'!$M133)</f>
        <v>3.552767570050528E-2</v>
      </c>
      <c r="AX136" s="3"/>
      <c r="AY136" s="3"/>
      <c r="AZ136" s="12"/>
    </row>
    <row r="137" spans="1:52">
      <c r="A137" s="4">
        <f t="shared" ref="A137:A161" si="2">A136+1</f>
        <v>1999</v>
      </c>
      <c r="B137" s="54">
        <f>IF('4.1 Network size and usage'!B137/'Historical population and GDP'!$M134=0,NA(),'4.1 Network size and usage'!B137/'Historical population and GDP'!$M134)</f>
        <v>0.40582391619936808</v>
      </c>
      <c r="C137" s="54">
        <f>IF('4.1 Network size and usage'!C137/'Historical population and GDP'!$M134=0,NA(),'4.1 Network size and usage'!C137/'Historical population and GDP'!$M134)</f>
        <v>0.24940223734024081</v>
      </c>
      <c r="D137" s="54" t="e">
        <f>IF('4.1 Network size and usage'!D137/'Historical population and GDP'!$M134=0,NA(),'4.1 Network size and usage'!D137/'Historical population and GDP'!$M134)</f>
        <v>#N/A</v>
      </c>
      <c r="E137" s="54" t="e">
        <f>IF('4.1 Network size and usage'!E137/'Historical population and GDP'!$M134=0,NA(),'4.1 Network size and usage'!E137/'Historical population and GDP'!$M134)</f>
        <v>#N/A</v>
      </c>
      <c r="F137" s="54" t="e">
        <f>IF('4.1 Network size and usage'!F137/'Historical population and GDP'!$M134=0,NA(),'4.1 Network size and usage'!F137/'Historical population and GDP'!$M134)</f>
        <v>#N/A</v>
      </c>
      <c r="G137" s="54">
        <f>IF('4.1 Network size and usage'!G137/'Historical population and GDP'!$M134=0,NA(),'4.1 Network size and usage'!G137/'Historical population and GDP'!$M134)</f>
        <v>7.5467535794597362E-2</v>
      </c>
      <c r="H137" s="54">
        <f>IF('4.1 Network size and usage'!H137/'Historical population and GDP'!$M134=0,NA(),'4.1 Network size and usage'!H137/'Historical population and GDP'!$M134)</f>
        <v>1.0318522102985967E-3</v>
      </c>
      <c r="I137" s="54">
        <f>IF('4.1 Network size and usage'!I137/'Historical population and GDP'!$M134=0,NA(),'4.1 Network size and usage'!I137/'Historical population and GDP'!$M134)</f>
        <v>18.621776351370585</v>
      </c>
      <c r="J137" s="54">
        <f>IF('4.1 Network size and usage'!J137/'Historical population and GDP'!$M134=0,NA(),'4.1 Network size and usage'!J137/'Historical population and GDP'!$M134)</f>
        <v>2.6187697475164385E-4</v>
      </c>
      <c r="K137" s="54">
        <f>IF('4.1 Network size and usage'!K137/'Historical population and GDP'!$M134=0,NA(),'4.1 Network size and usage'!K137/'Historical population and GDP'!$M134)</f>
        <v>2.9138474548644495E-2</v>
      </c>
      <c r="L137" s="54" t="e">
        <f>IF('4.1 Network size and usage'!L137/'Historical population and GDP'!$M134=0,NA(),'4.1 Network size and usage'!L137/'Historical population and GDP'!$M134)</f>
        <v>#N/A</v>
      </c>
      <c r="M137" s="54" t="e">
        <f>IF('4.1 Network size and usage'!M137/'Historical population and GDP'!$M134=0,NA(),'4.1 Network size and usage'!M137/'Historical population and GDP'!$M134)</f>
        <v>#N/A</v>
      </c>
      <c r="N137" s="54" t="e">
        <f>IF('4.1 Network size and usage'!N137/'Historical population and GDP'!$M134=0,NA(),'4.1 Network size and usage'!N137/'Historical population and GDP'!$M134)</f>
        <v>#N/A</v>
      </c>
      <c r="O137" s="54">
        <f>IF('4.1 Network size and usage'!O137/'Historical population and GDP'!$M134=0,NA(),'4.1 Network size and usage'!O137/'Historical population and GDP'!$M134)</f>
        <v>5.6149127551165641E-2</v>
      </c>
      <c r="P137" s="54" t="e">
        <f>IF('4.1 Network size and usage'!P137/'Historical population and GDP'!$M134=0,NA(),'4.1 Network size and usage'!P137/'Historical population and GDP'!$M134)</f>
        <v>#N/A</v>
      </c>
      <c r="Q137" s="54" t="e">
        <f>IF('4.1 Network size and usage'!Q137/'Historical population and GDP'!$M134=0,NA(),'4.1 Network size and usage'!Q137/'Historical population and GDP'!$M134)</f>
        <v>#N/A</v>
      </c>
      <c r="R137" s="54" t="e">
        <f>IF('4.1 Network size and usage'!R137/'Historical population and GDP'!$M134=0,NA(),'4.1 Network size and usage'!R137/'Historical population and GDP'!$M134)</f>
        <v>#N/A</v>
      </c>
      <c r="S137" s="54" t="e">
        <f>IF('4.1 Network size and usage'!S137/'Historical population and GDP'!$M134=0,NA(),'4.1 Network size and usage'!S137/'Historical population and GDP'!$M134)</f>
        <v>#N/A</v>
      </c>
      <c r="T137" s="54" t="e">
        <f>IF('4.1 Network size and usage'!T137/'Historical population and GDP'!$M134=0,NA(),'4.1 Network size and usage'!T137/'Historical population and GDP'!$M134)</f>
        <v>#N/A</v>
      </c>
      <c r="U137" s="54" t="e">
        <f>IF('4.1 Network size and usage'!U137/'Historical population and GDP'!$M134=0,NA(),'4.1 Network size and usage'!U137/'Historical population and GDP'!$M134)</f>
        <v>#N/A</v>
      </c>
      <c r="V137" s="54" t="e">
        <f>IF('4.1 Network size and usage'!V137/'Historical population and GDP'!$M134=0,NA(),'4.1 Network size and usage'!V137/'Historical population and GDP'!$M134)</f>
        <v>#N/A</v>
      </c>
      <c r="W137" s="54" t="e">
        <f>IF('4.1 Network size and usage'!W137/'Historical population and GDP'!$M134=0,NA(),'4.1 Network size and usage'!W137/'Historical population and GDP'!$M134)</f>
        <v>#N/A</v>
      </c>
      <c r="X137" s="54">
        <f>IF('4.1 Network size and usage'!X137/'Historical population and GDP'!$M134=0,NA(),'4.1 Network size and usage'!X137/'Historical population and GDP'!$M134)</f>
        <v>13.046881671458257</v>
      </c>
      <c r="Y137" s="54">
        <f>IF('4.1 Network size and usage'!Y137/'Historical population and GDP'!$M134=0,NA(),'4.1 Network size and usage'!Y137/'Historical population and GDP'!$M134)</f>
        <v>9.9271298852864991</v>
      </c>
      <c r="Z137" s="54" t="e">
        <f>IF('4.1 Network size and usage'!Z137/'Historical population and GDP'!$M134=0,NA(),'4.1 Network size and usage'!Z137/'Historical population and GDP'!$M134)</f>
        <v>#N/A</v>
      </c>
      <c r="AA137" s="54" t="e">
        <f>IF('4.1 Network size and usage'!AA137/'Historical population and GDP'!$M134=0,NA(),'4.1 Network size and usage'!AA137/'Historical population and GDP'!$M134)</f>
        <v>#N/A</v>
      </c>
      <c r="AB137" s="54" t="e">
        <f>IF('4.1 Network size and usage'!AB137/'Historical population and GDP'!$M134=0,NA(),'4.1 Network size and usage'!AB137/'Historical population and GDP'!$M134)</f>
        <v>#N/A</v>
      </c>
      <c r="AC137" s="54" t="e">
        <f>IF('4.1 Network size and usage'!AC137/'Historical population and GDP'!$M134=0,NA(),'4.1 Network size and usage'!AC137/'Historical population and GDP'!$M134)</f>
        <v>#N/A</v>
      </c>
      <c r="AD137" s="54" t="e">
        <f>IF('4.1 Network size and usage'!AD137/'Historical population and GDP'!$M134=0,NA(),'4.1 Network size and usage'!AD137/'Historical population and GDP'!$M134)</f>
        <v>#N/A</v>
      </c>
      <c r="AE137" s="54">
        <f>IF('4.1 Network size and usage'!AE137/'Historical population and GDP'!$M134=0,NA(),'4.1 Network size and usage'!AE137/'Historical population and GDP'!$M134)</f>
        <v>9.8520537417096016E-2</v>
      </c>
      <c r="AF137" s="54" t="e">
        <f>IF('4.1 Network size and usage'!AF137/'Historical population and GDP'!$M134=0,NA(),'4.1 Network size and usage'!AF137/'Historical population and GDP'!$M134)</f>
        <v>#N/A</v>
      </c>
      <c r="AG137" s="54" t="e">
        <f>IF('4.1 Network size and usage'!AG137/'Historical population and GDP'!$M134=0,NA(),'4.1 Network size and usage'!AG137/'Historical population and GDP'!$M134)</f>
        <v>#N/A</v>
      </c>
      <c r="AH137" s="54" t="e">
        <f>IF('4.1 Network size and usage'!AH137/'Historical population and GDP'!$M134=0,NA(),'4.1 Network size and usage'!AH137/'Historical population and GDP'!$M134)</f>
        <v>#N/A</v>
      </c>
      <c r="AI137" s="54" t="e">
        <f>IF('4.1 Network size and usage'!AI137/'Historical population and GDP'!$M134=0,NA(),'4.1 Network size and usage'!AI137/'Historical population and GDP'!$M134)</f>
        <v>#N/A</v>
      </c>
      <c r="AJ137" s="54" t="e">
        <f>IF('4.1 Network size and usage'!AJ137/'Historical population and GDP'!$M134=0,NA(),'4.1 Network size and usage'!AJ137/'Historical population and GDP'!$M134)</f>
        <v>#N/A</v>
      </c>
      <c r="AK137" s="54">
        <f>IF('4.1 Network size and usage'!AK137/'Historical population and GDP'!$M134=0,NA(),'4.1 Network size and usage'!AK137/'Historical population and GDP'!$M134)</f>
        <v>3.4235077282172441</v>
      </c>
      <c r="AL137" s="54">
        <f>IF('4.1 Network size and usage'!AL137/'Historical population and GDP'!$M134=0,NA(),'4.1 Network size and usage'!AL137/'Historical population and GDP'!$M134)</f>
        <v>1.7347570521761406</v>
      </c>
      <c r="AM137" s="54">
        <f>IF('4.1 Network size and usage'!AM137/'Historical population and GDP'!$M134=0,NA(),'4.1 Network size and usage'!AM137/'Historical population and GDP'!$M134)</f>
        <v>1.8007101989695711</v>
      </c>
      <c r="AN137" s="54">
        <f>IF('4.1 Network size and usage'!AN137/'Historical population and GDP'!$M134=0,NA(),'4.1 Network size and usage'!AN137/'Historical population and GDP'!$M134)</f>
        <v>1.9057242890894082</v>
      </c>
      <c r="AO137" s="54">
        <f>IF('4.1 Network size and usage'!AO137/'Historical population and GDP'!$M134=0,NA(),'4.1 Network size and usage'!AO137/'Historical population and GDP'!$M134)</f>
        <v>1.6025732259258206E-2</v>
      </c>
      <c r="AP137" s="54">
        <f>IF('4.1 Network size and usage'!AP137/'Historical population and GDP'!$M134=0,NA(),'4.1 Network size and usage'!AP137/'Historical population and GDP'!$M134)</f>
        <v>2.3839344168967579E-3</v>
      </c>
      <c r="AQ137" s="54">
        <f>IF('4.1 Network size and usage'!AQ137/'Historical population and GDP'!$M134=0,NA(),'4.1 Network size and usage'!AQ137/'Historical population and GDP'!$M134)</f>
        <v>1.8409666676154963E-2</v>
      </c>
      <c r="AR137" s="54">
        <f>IF('4.1 Network size and usage'!AR137/'Historical population and GDP'!$M134=0,NA(),'4.1 Network size and usage'!AR137/'Historical population and GDP'!$M134)</f>
        <v>0.43408955053940962</v>
      </c>
      <c r="AS137" s="54" t="e">
        <f>IF('4.1 Network size and usage'!AS137/'Historical population and GDP'!$M134=0,NA(),'4.1 Network size and usage'!AS137/'Historical population and GDP'!$M134)</f>
        <v>#N/A</v>
      </c>
      <c r="AT137" s="54">
        <f>IF('4.1 Network size and usage'!AT137/'Historical population and GDP'!$M134=0,NA(),'4.1 Network size and usage'!AT137/'Historical population and GDP'!$M134)</f>
        <v>4.000740087102559E-2</v>
      </c>
      <c r="AU137" s="54">
        <f>IF('4.1 Network size and usage'!AU137/'Historical population and GDP'!$M134=0,NA(),'4.1 Network size and usage'!AU137/'Historical population and GDP'!$M134)</f>
        <v>4.6753579459736412E-3</v>
      </c>
      <c r="AV137" s="54">
        <f>IF('4.1 Network size and usage'!AV137/'Historical population and GDP'!$M134=0,NA(),'4.1 Network size and usage'!AV137/'Historical population and GDP'!$M134)</f>
        <v>3.5332042925051946E-2</v>
      </c>
      <c r="AX137" s="3"/>
      <c r="AY137" s="3"/>
      <c r="AZ137" s="12"/>
    </row>
    <row r="138" spans="1:52">
      <c r="A138" s="4">
        <f t="shared" si="2"/>
        <v>2000</v>
      </c>
      <c r="B138" s="54">
        <f>IF('4.1 Network size and usage'!B138/'Historical population and GDP'!$M135=0,NA(),'4.1 Network size and usage'!B138/'Historical population and GDP'!$M135)</f>
        <v>0.39013782997143454</v>
      </c>
      <c r="C138" s="54">
        <f>IF('4.1 Network size and usage'!C138/'Historical population and GDP'!$M135=0,NA(),'4.1 Network size and usage'!C138/'Historical population and GDP'!$M135)</f>
        <v>0.2315084311964398</v>
      </c>
      <c r="D138" s="54" t="e">
        <f>IF('4.1 Network size and usage'!D138/'Historical population and GDP'!$M135=0,NA(),'4.1 Network size and usage'!D138/'Historical population and GDP'!$M135)</f>
        <v>#N/A</v>
      </c>
      <c r="E138" s="54" t="e">
        <f>IF('4.1 Network size and usage'!E138/'Historical population and GDP'!$M135=0,NA(),'4.1 Network size and usage'!E138/'Historical population and GDP'!$M135)</f>
        <v>#N/A</v>
      </c>
      <c r="F138" s="54" t="e">
        <f>IF('4.1 Network size and usage'!F138/'Historical population and GDP'!$M135=0,NA(),'4.1 Network size and usage'!F138/'Historical population and GDP'!$M135)</f>
        <v>#N/A</v>
      </c>
      <c r="G138" s="54">
        <f>IF('4.1 Network size and usage'!G138/'Historical population and GDP'!$M135=0,NA(),'4.1 Network size and usage'!G138/'Historical population and GDP'!$M135)</f>
        <v>7.2669687535875632E-2</v>
      </c>
      <c r="H138" s="54">
        <f>IF('4.1 Network size and usage'!H138/'Historical population and GDP'!$M135=0,NA(),'4.1 Network size and usage'!H138/'Historical population and GDP'!$M135)</f>
        <v>1.073736671146197E-3</v>
      </c>
      <c r="I138" s="54">
        <f>IF('4.1 Network size and usage'!I138/'Historical population and GDP'!$M135=0,NA(),'4.1 Network size and usage'!I138/'Historical population and GDP'!$M135)</f>
        <v>18.137492318393313</v>
      </c>
      <c r="J138" s="54">
        <f>IF('4.1 Network size and usage'!J138/'Historical population and GDP'!$M135=0,NA(),'4.1 Network size and usage'!J138/'Historical population and GDP'!$M135)</f>
        <v>2.4851263835333362E-4</v>
      </c>
      <c r="K138" s="54">
        <f>IF('4.1 Network size and usage'!K138/'Historical population and GDP'!$M135=0,NA(),'4.1 Network size and usage'!K138/'Historical population and GDP'!$M135)</f>
        <v>2.8424336260767638E-2</v>
      </c>
      <c r="L138" s="54" t="e">
        <f>IF('4.1 Network size and usage'!L138/'Historical population and GDP'!$M135=0,NA(),'4.1 Network size and usage'!L138/'Historical population and GDP'!$M135)</f>
        <v>#N/A</v>
      </c>
      <c r="M138" s="54" t="e">
        <f>IF('4.1 Network size and usage'!M138/'Historical population and GDP'!$M135=0,NA(),'4.1 Network size and usage'!M138/'Historical population and GDP'!$M135)</f>
        <v>#N/A</v>
      </c>
      <c r="N138" s="54" t="e">
        <f>IF('4.1 Network size and usage'!N138/'Historical population and GDP'!$M135=0,NA(),'4.1 Network size and usage'!N138/'Historical population and GDP'!$M135)</f>
        <v>#N/A</v>
      </c>
      <c r="O138" s="54">
        <f>IF('4.1 Network size and usage'!O138/'Historical population and GDP'!$M135=0,NA(),'4.1 Network size and usage'!O138/'Historical population and GDP'!$M135)</f>
        <v>5.3421573328110969E-2</v>
      </c>
      <c r="P138" s="54" t="e">
        <f>IF('4.1 Network size and usage'!P138/'Historical population and GDP'!$M135=0,NA(),'4.1 Network size and usage'!P138/'Historical population and GDP'!$M135)</f>
        <v>#N/A</v>
      </c>
      <c r="Q138" s="54" t="e">
        <f>IF('4.1 Network size and usage'!Q138/'Historical population and GDP'!$M135=0,NA(),'4.1 Network size and usage'!Q138/'Historical population and GDP'!$M135)</f>
        <v>#N/A</v>
      </c>
      <c r="R138" s="54" t="e">
        <f>IF('4.1 Network size and usage'!R138/'Historical population and GDP'!$M135=0,NA(),'4.1 Network size and usage'!R138/'Historical population and GDP'!$M135)</f>
        <v>#N/A</v>
      </c>
      <c r="S138" s="54" t="e">
        <f>IF('4.1 Network size and usage'!S138/'Historical population and GDP'!$M135=0,NA(),'4.1 Network size and usage'!S138/'Historical population and GDP'!$M135)</f>
        <v>#N/A</v>
      </c>
      <c r="T138" s="54" t="e">
        <f>IF('4.1 Network size and usage'!T138/'Historical population and GDP'!$M135=0,NA(),'4.1 Network size and usage'!T138/'Historical population and GDP'!$M135)</f>
        <v>#N/A</v>
      </c>
      <c r="U138" s="54" t="e">
        <f>IF('4.1 Network size and usage'!U138/'Historical population and GDP'!$M135=0,NA(),'4.1 Network size and usage'!U138/'Historical population and GDP'!$M135)</f>
        <v>#N/A</v>
      </c>
      <c r="V138" s="54" t="e">
        <f>IF('4.1 Network size and usage'!V138/'Historical population and GDP'!$M135=0,NA(),'4.1 Network size and usage'!V138/'Historical population and GDP'!$M135)</f>
        <v>#N/A</v>
      </c>
      <c r="W138" s="54" t="e">
        <f>IF('4.1 Network size and usage'!W138/'Historical population and GDP'!$M135=0,NA(),'4.1 Network size and usage'!W138/'Historical population and GDP'!$M135)</f>
        <v>#N/A</v>
      </c>
      <c r="X138" s="54">
        <f>IF('4.1 Network size and usage'!X138/'Historical population and GDP'!$M135=0,NA(),'4.1 Network size and usage'!X138/'Historical population and GDP'!$M135)</f>
        <v>12.364854370243313</v>
      </c>
      <c r="Y138" s="54">
        <f>IF('4.1 Network size and usage'!Y138/'Historical population and GDP'!$M135=0,NA(),'4.1 Network size and usage'!Y138/'Historical population and GDP'!$M135)</f>
        <v>10.413219791870665</v>
      </c>
      <c r="Z138" s="54">
        <f>IF('4.1 Network size and usage'!Z138/'Historical population and GDP'!$M135=0,NA(),'4.1 Network size and usage'!Z138/'Historical population and GDP'!$M135)</f>
        <v>3.1469263443655839E-2</v>
      </c>
      <c r="AA138" s="54" t="e">
        <f>IF('4.1 Network size and usage'!AA138/'Historical population and GDP'!$M135=0,NA(),'4.1 Network size and usage'!AA138/'Historical population and GDP'!$M135)</f>
        <v>#N/A</v>
      </c>
      <c r="AB138" s="54" t="e">
        <f>IF('4.1 Network size and usage'!AB138/'Historical population and GDP'!$M135=0,NA(),'4.1 Network size and usage'!AB138/'Historical population and GDP'!$M135)</f>
        <v>#N/A</v>
      </c>
      <c r="AC138" s="54" t="e">
        <f>IF('4.1 Network size and usage'!AC138/'Historical population and GDP'!$M135=0,NA(),'4.1 Network size and usage'!AC138/'Historical population and GDP'!$M135)</f>
        <v>#N/A</v>
      </c>
      <c r="AD138" s="54" t="e">
        <f>IF('4.1 Network size and usage'!AD138/'Historical population and GDP'!$M135=0,NA(),'4.1 Network size and usage'!AD138/'Historical population and GDP'!$M135)</f>
        <v>#N/A</v>
      </c>
      <c r="AE138" s="54">
        <f>IF('4.1 Network size and usage'!AE138/'Historical population and GDP'!$M135=0,NA(),'4.1 Network size and usage'!AE138/'Historical population and GDP'!$M135)</f>
        <v>9.0430237505149211E-2</v>
      </c>
      <c r="AF138" s="54" t="e">
        <f>IF('4.1 Network size and usage'!AF138/'Historical population and GDP'!$M135=0,NA(),'4.1 Network size and usage'!AF138/'Historical population and GDP'!$M135)</f>
        <v>#N/A</v>
      </c>
      <c r="AG138" s="54" t="e">
        <f>IF('4.1 Network size and usage'!AG138/'Historical population and GDP'!$M135=0,NA(),'4.1 Network size and usage'!AG138/'Historical population and GDP'!$M135)</f>
        <v>#N/A</v>
      </c>
      <c r="AH138" s="54" t="e">
        <f>IF('4.1 Network size and usage'!AH138/'Historical population and GDP'!$M135=0,NA(),'4.1 Network size and usage'!AH138/'Historical population and GDP'!$M135)</f>
        <v>#N/A</v>
      </c>
      <c r="AI138" s="54" t="e">
        <f>IF('4.1 Network size and usage'!AI138/'Historical population and GDP'!$M135=0,NA(),'4.1 Network size and usage'!AI138/'Historical population and GDP'!$M135)</f>
        <v>#N/A</v>
      </c>
      <c r="AJ138" s="54" t="e">
        <f>IF('4.1 Network size and usage'!AJ138/'Historical population and GDP'!$M135=0,NA(),'4.1 Network size and usage'!AJ138/'Historical population and GDP'!$M135)</f>
        <v>#N/A</v>
      </c>
      <c r="AK138" s="54">
        <f>IF('4.1 Network size and usage'!AK138/'Historical population and GDP'!$M135=0,NA(),'4.1 Network size and usage'!AK138/'Historical population and GDP'!$M135)</f>
        <v>3.2695686820051186</v>
      </c>
      <c r="AL138" s="54">
        <f>IF('4.1 Network size and usage'!AL138/'Historical population and GDP'!$M135=0,NA(),'4.1 Network size and usage'!AL138/'Historical population and GDP'!$M135)</f>
        <v>1.6417366171217105</v>
      </c>
      <c r="AM138" s="54" t="e">
        <f>IF('4.1 Network size and usage'!AM138/'Historical population and GDP'!$M135=0,NA(),'4.1 Network size and usage'!AM138/'Historical population and GDP'!$M135)</f>
        <v>#N/A</v>
      </c>
      <c r="AN138" s="54">
        <f>IF('4.1 Network size and usage'!AN138/'Historical population and GDP'!$M135=0,NA(),'4.1 Network size and usage'!AN138/'Historical population and GDP'!$M135)</f>
        <v>1.890586908516285</v>
      </c>
      <c r="AO138" s="54">
        <f>IF('4.1 Network size and usage'!AO138/'Historical population and GDP'!$M135=0,NA(),'4.1 Network size and usage'!AO138/'Historical population and GDP'!$M135)</f>
        <v>1.5025560335221939E-2</v>
      </c>
      <c r="AP138" s="54">
        <f>IF('4.1 Network size and usage'!AP138/'Historical population and GDP'!$M135=0,NA(),'4.1 Network size and usage'!AP138/'Historical population and GDP'!$M135)</f>
        <v>2.2690284371391332E-3</v>
      </c>
      <c r="AQ138" s="54">
        <f>IF('4.1 Network size and usage'!AQ138/'Historical population and GDP'!$M135=0,NA(),'4.1 Network size and usage'!AQ138/'Historical population and GDP'!$M135)</f>
        <v>1.7294588772361074E-2</v>
      </c>
      <c r="AR138" s="54">
        <f>IF('4.1 Network size and usage'!AR138/'Historical population and GDP'!$M135=0,NA(),'4.1 Network size and usage'!AR138/'Historical population and GDP'!$M135)</f>
        <v>0.40180711907672151</v>
      </c>
      <c r="AS138" s="54" t="e">
        <f>IF('4.1 Network size and usage'!AS138/'Historical population and GDP'!$M135=0,NA(),'4.1 Network size and usage'!AS138/'Historical population and GDP'!$M135)</f>
        <v>#N/A</v>
      </c>
      <c r="AT138" s="54">
        <f>IF('4.1 Network size and usage'!AT138/'Historical population and GDP'!$M135=0,NA(),'4.1 Network size and usage'!AT138/'Historical population and GDP'!$M135)</f>
        <v>3.8499199762292262E-2</v>
      </c>
      <c r="AU138" s="54">
        <f>IF('4.1 Network size and usage'!AU138/'Historical population and GDP'!$M135=0,NA(),'4.1 Network size and usage'!AU138/'Historical population and GDP'!$M135)</f>
        <v>5.1289496964499158E-3</v>
      </c>
      <c r="AV138" s="54">
        <f>IF('4.1 Network size and usage'!AV138/'Historical population and GDP'!$M135=0,NA(),'4.1 Network size and usage'!AV138/'Historical population and GDP'!$M135)</f>
        <v>3.3370250065842343E-2</v>
      </c>
      <c r="AX138" s="3"/>
      <c r="AY138" s="3"/>
      <c r="AZ138" s="12"/>
    </row>
    <row r="139" spans="1:52">
      <c r="A139" s="4">
        <f t="shared" si="2"/>
        <v>2001</v>
      </c>
      <c r="B139" s="54">
        <f>IF('4.1 Network size and usage'!B139/'Historical population and GDP'!$M136=0,NA(),'4.1 Network size and usage'!B139/'Historical population and GDP'!$M136)</f>
        <v>0.38197083981592717</v>
      </c>
      <c r="C139" s="54">
        <f>IF('4.1 Network size and usage'!C139/'Historical population and GDP'!$M136=0,NA(),'4.1 Network size and usage'!C139/'Historical population and GDP'!$M136)</f>
        <v>0.22321129645311855</v>
      </c>
      <c r="D139" s="54" t="e">
        <f>IF('4.1 Network size and usage'!D139/'Historical population and GDP'!$M136=0,NA(),'4.1 Network size and usage'!D139/'Historical population and GDP'!$M136)</f>
        <v>#N/A</v>
      </c>
      <c r="E139" s="54" t="e">
        <f>IF('4.1 Network size and usage'!E139/'Historical population and GDP'!$M136=0,NA(),'4.1 Network size and usage'!E139/'Historical population and GDP'!$M136)</f>
        <v>#N/A</v>
      </c>
      <c r="F139" s="54" t="e">
        <f>IF('4.1 Network size and usage'!F139/'Historical population and GDP'!$M136=0,NA(),'4.1 Network size and usage'!F139/'Historical population and GDP'!$M136)</f>
        <v>#N/A</v>
      </c>
      <c r="G139" s="54">
        <f>IF('4.1 Network size and usage'!G139/'Historical population and GDP'!$M136=0,NA(),'4.1 Network size and usage'!G139/'Historical population and GDP'!$M136)</f>
        <v>7.0734125030361514E-2</v>
      </c>
      <c r="H139" s="54">
        <f>IF('4.1 Network size and usage'!H139/'Historical population and GDP'!$M136=0,NA(),'4.1 Network size and usage'!H139/'Historical population and GDP'!$M136)</f>
        <v>1.1356847916707696E-3</v>
      </c>
      <c r="I139" s="54">
        <f>IF('4.1 Network size and usage'!I139/'Historical population and GDP'!$M136=0,NA(),'4.1 Network size and usage'!I139/'Historical population and GDP'!$M136)</f>
        <v>18.104876879952208</v>
      </c>
      <c r="J139" s="54">
        <f>IF('4.1 Network size and usage'!J139/'Historical population and GDP'!$M136=0,NA(),'4.1 Network size and usage'!J139/'Historical population and GDP'!$M136)</f>
        <v>2.4006932272485575E-4</v>
      </c>
      <c r="K139" s="54">
        <f>IF('4.1 Network size and usage'!K139/'Historical population and GDP'!$M136=0,NA(),'4.1 Network size and usage'!K139/'Historical population and GDP'!$M136)</f>
        <v>2.7990856931509517E-2</v>
      </c>
      <c r="L139" s="54" t="e">
        <f>IF('4.1 Network size and usage'!L139/'Historical population and GDP'!$M136=0,NA(),'4.1 Network size and usage'!L139/'Historical population and GDP'!$M136)</f>
        <v>#N/A</v>
      </c>
      <c r="M139" s="54" t="e">
        <f>IF('4.1 Network size and usage'!M139/'Historical population and GDP'!$M136=0,NA(),'4.1 Network size and usage'!M139/'Historical population and GDP'!$M136)</f>
        <v>#N/A</v>
      </c>
      <c r="N139" s="54" t="e">
        <f>IF('4.1 Network size and usage'!N139/'Historical population and GDP'!$M136=0,NA(),'4.1 Network size and usage'!N139/'Historical population and GDP'!$M136)</f>
        <v>#N/A</v>
      </c>
      <c r="O139" s="54">
        <f>IF('4.1 Network size and usage'!O139/'Historical population and GDP'!$M136=0,NA(),'4.1 Network size and usage'!O139/'Historical population and GDP'!$M136)</f>
        <v>5.1931123671478556E-2</v>
      </c>
      <c r="P139" s="54" t="e">
        <f>IF('4.1 Network size and usage'!P139/'Historical population and GDP'!$M136=0,NA(),'4.1 Network size and usage'!P139/'Historical population and GDP'!$M136)</f>
        <v>#N/A</v>
      </c>
      <c r="Q139" s="54" t="e">
        <f>IF('4.1 Network size and usage'!Q139/'Historical population and GDP'!$M136=0,NA(),'4.1 Network size and usage'!Q139/'Historical population and GDP'!$M136)</f>
        <v>#N/A</v>
      </c>
      <c r="R139" s="54" t="e">
        <f>IF('4.1 Network size and usage'!R139/'Historical population and GDP'!$M136=0,NA(),'4.1 Network size and usage'!R139/'Historical population and GDP'!$M136)</f>
        <v>#N/A</v>
      </c>
      <c r="S139" s="54" t="e">
        <f>IF('4.1 Network size and usage'!S139/'Historical population and GDP'!$M136=0,NA(),'4.1 Network size and usage'!S139/'Historical population and GDP'!$M136)</f>
        <v>#N/A</v>
      </c>
      <c r="T139" s="54" t="e">
        <f>IF('4.1 Network size and usage'!T139/'Historical population and GDP'!$M136=0,NA(),'4.1 Network size and usage'!T139/'Historical population and GDP'!$M136)</f>
        <v>#N/A</v>
      </c>
      <c r="U139" s="54" t="e">
        <f>IF('4.1 Network size and usage'!U139/'Historical population and GDP'!$M136=0,NA(),'4.1 Network size and usage'!U139/'Historical population and GDP'!$M136)</f>
        <v>#N/A</v>
      </c>
      <c r="V139" s="54" t="e">
        <f>IF('4.1 Network size and usage'!V139/'Historical population and GDP'!$M136=0,NA(),'4.1 Network size and usage'!V139/'Historical population and GDP'!$M136)</f>
        <v>#N/A</v>
      </c>
      <c r="W139" s="54" t="e">
        <f>IF('4.1 Network size and usage'!W139/'Historical population and GDP'!$M136=0,NA(),'4.1 Network size and usage'!W139/'Historical population and GDP'!$M136)</f>
        <v>#N/A</v>
      </c>
      <c r="X139" s="54">
        <f>IF('4.1 Network size and usage'!X139/'Historical population and GDP'!$M136=0,NA(),'4.1 Network size and usage'!X139/'Historical population and GDP'!$M136)</f>
        <v>11.967360550380421</v>
      </c>
      <c r="Y139" s="54">
        <f>IF('4.1 Network size and usage'!Y139/'Historical population and GDP'!$M136=0,NA(),'4.1 Network size and usage'!Y139/'Historical population and GDP'!$M136)</f>
        <v>15.019923718744051</v>
      </c>
      <c r="Z139" s="54">
        <f>IF('4.1 Network size and usage'!Z139/'Historical population and GDP'!$M136=0,NA(),'4.1 Network size and usage'!Z139/'Historical population and GDP'!$M136)</f>
        <v>0.11356847916707696</v>
      </c>
      <c r="AA139" s="54" t="e">
        <f>IF('4.1 Network size and usage'!AA139/'Historical population and GDP'!$M136=0,NA(),'4.1 Network size and usage'!AA139/'Historical population and GDP'!$M136)</f>
        <v>#N/A</v>
      </c>
      <c r="AB139" s="54" t="e">
        <f>IF('4.1 Network size and usage'!AB139/'Historical population and GDP'!$M136=0,NA(),'4.1 Network size and usage'!AB139/'Historical population and GDP'!$M136)</f>
        <v>#N/A</v>
      </c>
      <c r="AC139" s="54" t="e">
        <f>IF('4.1 Network size and usage'!AC139/'Historical population and GDP'!$M136=0,NA(),'4.1 Network size and usage'!AC139/'Historical population and GDP'!$M136)</f>
        <v>#N/A</v>
      </c>
      <c r="AD139" s="54" t="e">
        <f>IF('4.1 Network size and usage'!AD139/'Historical population and GDP'!$M136=0,NA(),'4.1 Network size and usage'!AD139/'Historical population and GDP'!$M136)</f>
        <v>#N/A</v>
      </c>
      <c r="AE139" s="54">
        <f>IF('4.1 Network size and usage'!AE139/'Historical population and GDP'!$M136=0,NA(),'4.1 Network size and usage'!AE139/'Historical population and GDP'!$M136)</f>
        <v>8.4930184926246141E-2</v>
      </c>
      <c r="AF139" s="54" t="e">
        <f>IF('4.1 Network size and usage'!AF139/'Historical population and GDP'!$M136=0,NA(),'4.1 Network size and usage'!AF139/'Historical population and GDP'!$M136)</f>
        <v>#N/A</v>
      </c>
      <c r="AG139" s="54" t="e">
        <f>IF('4.1 Network size and usage'!AG139/'Historical population and GDP'!$M136=0,NA(),'4.1 Network size and usage'!AG139/'Historical population and GDP'!$M136)</f>
        <v>#N/A</v>
      </c>
      <c r="AH139" s="54" t="e">
        <f>IF('4.1 Network size and usage'!AH139/'Historical population and GDP'!$M136=0,NA(),'4.1 Network size and usage'!AH139/'Historical population and GDP'!$M136)</f>
        <v>#N/A</v>
      </c>
      <c r="AI139" s="54" t="e">
        <f>IF('4.1 Network size and usage'!AI139/'Historical population and GDP'!$M136=0,NA(),'4.1 Network size and usage'!AI139/'Historical population and GDP'!$M136)</f>
        <v>#N/A</v>
      </c>
      <c r="AJ139" s="54" t="e">
        <f>IF('4.1 Network size and usage'!AJ139/'Historical population and GDP'!$M136=0,NA(),'4.1 Network size and usage'!AJ139/'Historical population and GDP'!$M136)</f>
        <v>#N/A</v>
      </c>
      <c r="AK139" s="54">
        <f>IF('4.1 Network size and usage'!AK139/'Historical population and GDP'!$M136=0,NA(),'4.1 Network size and usage'!AK139/'Historical population and GDP'!$M136)</f>
        <v>3.1770420991131156</v>
      </c>
      <c r="AL139" s="54">
        <f>IF('4.1 Network size and usage'!AL139/'Historical population and GDP'!$M136=0,NA(),'4.1 Network size and usage'!AL139/'Historical population and GDP'!$M136)</f>
        <v>1.620917607053062</v>
      </c>
      <c r="AM139" s="54" t="e">
        <f>IF('4.1 Network size and usage'!AM139/'Historical population and GDP'!$M136=0,NA(),'4.1 Network size and usage'!AM139/'Historical population and GDP'!$M136)</f>
        <v>#N/A</v>
      </c>
      <c r="AN139" s="54">
        <f>IF('4.1 Network size and usage'!AN139/'Historical population and GDP'!$M136=0,NA(),'4.1 Network size and usage'!AN139/'Historical population and GDP'!$M136)</f>
        <v>1.9686734807754167</v>
      </c>
      <c r="AO139" s="54">
        <f>IF('4.1 Network size and usage'!AO139/'Historical population and GDP'!$M136=0,NA(),'4.1 Network size and usage'!AO139/'Historical population and GDP'!$M136)</f>
        <v>1.4547268776545811E-2</v>
      </c>
      <c r="AP139" s="54">
        <f>IF('4.1 Network size and usage'!AP139/'Historical population and GDP'!$M136=0,NA(),'4.1 Network size and usage'!AP139/'Historical population and GDP'!$M136)</f>
        <v>2.2057230635917839E-3</v>
      </c>
      <c r="AQ139" s="54">
        <f>IF('4.1 Network size and usage'!AQ139/'Historical population and GDP'!$M136=0,NA(),'4.1 Network size and usage'!AQ139/'Historical population and GDP'!$M136)</f>
        <v>1.6752991840137597E-2</v>
      </c>
      <c r="AR139" s="54">
        <f>IF('4.1 Network size and usage'!AR139/'Historical population and GDP'!$M136=0,NA(),'4.1 Network size and usage'!AR139/'Historical population and GDP'!$M136)</f>
        <v>0.39322265330103523</v>
      </c>
      <c r="AS139" s="54" t="e">
        <f>IF('4.1 Network size and usage'!AS139/'Historical population and GDP'!$M136=0,NA(),'4.1 Network size and usage'!AS139/'Historical population and GDP'!$M136)</f>
        <v>#N/A</v>
      </c>
      <c r="AT139" s="54">
        <f>IF('4.1 Network size and usage'!AT139/'Historical population and GDP'!$M136=0,NA(),'4.1 Network size and usage'!AT139/'Historical population and GDP'!$M136)</f>
        <v>3.794368841535866E-2</v>
      </c>
      <c r="AU139" s="54">
        <f>IF('4.1 Network size and usage'!AU139/'Historical population and GDP'!$M136=0,NA(),'4.1 Network size and usage'!AU139/'Historical population and GDP'!$M136)</f>
        <v>5.6587300024289215E-3</v>
      </c>
      <c r="AV139" s="54">
        <f>IF('4.1 Network size and usage'!AV139/'Historical population and GDP'!$M136=0,NA(),'4.1 Network size and usage'!AV139/'Historical population and GDP'!$M136)</f>
        <v>3.2284958412929742E-2</v>
      </c>
      <c r="AX139" s="3"/>
      <c r="AY139" s="3"/>
      <c r="AZ139" s="12"/>
    </row>
    <row r="140" spans="1:52">
      <c r="A140" s="4">
        <f t="shared" si="2"/>
        <v>2002</v>
      </c>
      <c r="B140" s="54">
        <f>IF('4.1 Network size and usage'!B140/'Historical population and GDP'!$M137=0,NA(),'4.1 Network size and usage'!B140/'Historical population and GDP'!$M137)</f>
        <v>0.3717584921949888</v>
      </c>
      <c r="C140" s="54">
        <f>IF('4.1 Network size and usage'!C140/'Historical population and GDP'!$M137=0,NA(),'4.1 Network size and usage'!C140/'Historical population and GDP'!$M137)</f>
        <v>0.21468700603706031</v>
      </c>
      <c r="D140" s="54" t="e">
        <f>IF('4.1 Network size and usage'!D140/'Historical population and GDP'!$M137=0,NA(),'4.1 Network size and usage'!D140/'Historical population and GDP'!$M137)</f>
        <v>#N/A</v>
      </c>
      <c r="E140" s="54" t="e">
        <f>IF('4.1 Network size and usage'!E140/'Historical population and GDP'!$M137=0,NA(),'4.1 Network size and usage'!E140/'Historical population and GDP'!$M137)</f>
        <v>#N/A</v>
      </c>
      <c r="F140" s="54" t="e">
        <f>IF('4.1 Network size and usage'!F140/'Historical population and GDP'!$M137=0,NA(),'4.1 Network size and usage'!F140/'Historical population and GDP'!$M137)</f>
        <v>#N/A</v>
      </c>
      <c r="G140" s="54">
        <f>IF('4.1 Network size and usage'!G140/'Historical population and GDP'!$M137=0,NA(),'4.1 Network size and usage'!G140/'Historical population and GDP'!$M137)</f>
        <v>6.8451757476496095E-2</v>
      </c>
      <c r="H140" s="54">
        <f>IF('4.1 Network size and usage'!H140/'Historical population and GDP'!$M137=0,NA(),'4.1 Network size and usage'!H140/'Historical population and GDP'!$M137)</f>
        <v>1.0982244313673211E-3</v>
      </c>
      <c r="I140" s="54">
        <f>IF('4.1 Network size and usage'!I140/'Historical population and GDP'!$M137=0,NA(),'4.1 Network size and usage'!I140/'Historical population and GDP'!$M137)</f>
        <v>18.083630107854528</v>
      </c>
      <c r="J140" s="54">
        <f>IF('4.1 Network size and usage'!J140/'Historical population and GDP'!$M137=0,NA(),'4.1 Network size and usage'!J140/'Historical population and GDP'!$M137)</f>
        <v>2.3976842065169781E-4</v>
      </c>
      <c r="K140" s="54">
        <f>IF('4.1 Network size and usage'!K140/'Historical population and GDP'!$M137=0,NA(),'4.1 Network size and usage'!K140/'Historical population and GDP'!$M137)</f>
        <v>2.8444119485144616E-2</v>
      </c>
      <c r="L140" s="54" t="e">
        <f>IF('4.1 Network size and usage'!L140/'Historical population and GDP'!$M137=0,NA(),'4.1 Network size and usage'!L140/'Historical population and GDP'!$M137)</f>
        <v>#N/A</v>
      </c>
      <c r="M140" s="54" t="e">
        <f>IF('4.1 Network size and usage'!M140/'Historical population and GDP'!$M137=0,NA(),'4.1 Network size and usage'!M140/'Historical population and GDP'!$M137)</f>
        <v>#N/A</v>
      </c>
      <c r="N140" s="54" t="e">
        <f>IF('4.1 Network size and usage'!N140/'Historical population and GDP'!$M137=0,NA(),'4.1 Network size and usage'!N140/'Historical population and GDP'!$M137)</f>
        <v>#N/A</v>
      </c>
      <c r="O140" s="54">
        <f>IF('4.1 Network size and usage'!O140/'Historical population and GDP'!$M137=0,NA(),'4.1 Network size and usage'!O140/'Historical population and GDP'!$M137)</f>
        <v>5.473023672132396E-2</v>
      </c>
      <c r="P140" s="54" t="e">
        <f>IF('4.1 Network size and usage'!P140/'Historical population and GDP'!$M137=0,NA(),'4.1 Network size and usage'!P140/'Historical population and GDP'!$M137)</f>
        <v>#N/A</v>
      </c>
      <c r="Q140" s="54" t="e">
        <f>IF('4.1 Network size and usage'!Q140/'Historical population and GDP'!$M137=0,NA(),'4.1 Network size and usage'!Q140/'Historical population and GDP'!$M137)</f>
        <v>#N/A</v>
      </c>
      <c r="R140" s="54" t="e">
        <f>IF('4.1 Network size and usage'!R140/'Historical population and GDP'!$M137=0,NA(),'4.1 Network size and usage'!R140/'Historical population and GDP'!$M137)</f>
        <v>#N/A</v>
      </c>
      <c r="S140" s="54" t="e">
        <f>IF('4.1 Network size and usage'!S140/'Historical population and GDP'!$M137=0,NA(),'4.1 Network size and usage'!S140/'Historical population and GDP'!$M137)</f>
        <v>#N/A</v>
      </c>
      <c r="T140" s="54" t="e">
        <f>IF('4.1 Network size and usage'!T140/'Historical population and GDP'!$M137=0,NA(),'4.1 Network size and usage'!T140/'Historical population and GDP'!$M137)</f>
        <v>#N/A</v>
      </c>
      <c r="U140" s="54" t="e">
        <f>IF('4.1 Network size and usage'!U140/'Historical population and GDP'!$M137=0,NA(),'4.1 Network size and usage'!U140/'Historical population and GDP'!$M137)</f>
        <v>#N/A</v>
      </c>
      <c r="V140" s="54" t="e">
        <f>IF('4.1 Network size and usage'!V140/'Historical population and GDP'!$M137=0,NA(),'4.1 Network size and usage'!V140/'Historical population and GDP'!$M137)</f>
        <v>#N/A</v>
      </c>
      <c r="W140" s="54" t="e">
        <f>IF('4.1 Network size and usage'!W140/'Historical population and GDP'!$M137=0,NA(),'4.1 Network size and usage'!W140/'Historical population and GDP'!$M137)</f>
        <v>#N/A</v>
      </c>
      <c r="X140" s="54">
        <f>IF('4.1 Network size and usage'!X140/'Historical population and GDP'!$M137=0,NA(),'4.1 Network size and usage'!X140/'Historical population and GDP'!$M137)</f>
        <v>11.204428447186832</v>
      </c>
      <c r="Y140" s="54">
        <f>IF('4.1 Network size and usage'!Y140/'Historical population and GDP'!$M137=0,NA(),'4.1 Network size and usage'!Y140/'Historical population and GDP'!$M137)</f>
        <v>15.546541227853004</v>
      </c>
      <c r="Z140" s="54">
        <f>IF('4.1 Network size and usage'!Z140/'Historical population and GDP'!$M137=0,NA(),'4.1 Network size and usage'!Z140/'Historical population and GDP'!$M137)</f>
        <v>0.27614313736692758</v>
      </c>
      <c r="AA140" s="54" t="e">
        <f>IF('4.1 Network size and usage'!AA140/'Historical population and GDP'!$M137=0,NA(),'4.1 Network size and usage'!AA140/'Historical population and GDP'!$M137)</f>
        <v>#N/A</v>
      </c>
      <c r="AB140" s="54" t="e">
        <f>IF('4.1 Network size and usage'!AB140/'Historical population and GDP'!$M137=0,NA(),'4.1 Network size and usage'!AB140/'Historical population and GDP'!$M137)</f>
        <v>#N/A</v>
      </c>
      <c r="AC140" s="54" t="e">
        <f>IF('4.1 Network size and usage'!AC140/'Historical population and GDP'!$M137=0,NA(),'4.1 Network size and usage'!AC140/'Historical population and GDP'!$M137)</f>
        <v>#N/A</v>
      </c>
      <c r="AD140" s="54" t="e">
        <f>IF('4.1 Network size and usage'!AD140/'Historical population and GDP'!$M137=0,NA(),'4.1 Network size and usage'!AD140/'Historical population and GDP'!$M137)</f>
        <v>#N/A</v>
      </c>
      <c r="AE140" s="54">
        <f>IF('4.1 Network size and usage'!AE140/'Historical population and GDP'!$M137=0,NA(),'4.1 Network size and usage'!AE140/'Historical population and GDP'!$M137)</f>
        <v>7.9249906365258013E-2</v>
      </c>
      <c r="AF140" s="54" t="e">
        <f>IF('4.1 Network size and usage'!AF140/'Historical population and GDP'!$M137=0,NA(),'4.1 Network size and usage'!AF140/'Historical population and GDP'!$M137)</f>
        <v>#N/A</v>
      </c>
      <c r="AG140" s="54" t="e">
        <f>IF('4.1 Network size and usage'!AG140/'Historical population and GDP'!$M137=0,NA(),'4.1 Network size and usage'!AG140/'Historical population and GDP'!$M137)</f>
        <v>#N/A</v>
      </c>
      <c r="AH140" s="54" t="e">
        <f>IF('4.1 Network size and usage'!AH140/'Historical population and GDP'!$M137=0,NA(),'4.1 Network size and usage'!AH140/'Historical population and GDP'!$M137)</f>
        <v>#N/A</v>
      </c>
      <c r="AI140" s="54" t="e">
        <f>IF('4.1 Network size and usage'!AI140/'Historical population and GDP'!$M137=0,NA(),'4.1 Network size and usage'!AI140/'Historical population and GDP'!$M137)</f>
        <v>#N/A</v>
      </c>
      <c r="AJ140" s="54" t="e">
        <f>IF('4.1 Network size and usage'!AJ140/'Historical population and GDP'!$M137=0,NA(),'4.1 Network size and usage'!AJ140/'Historical population and GDP'!$M137)</f>
        <v>#N/A</v>
      </c>
      <c r="AK140" s="54">
        <f>IF('4.1 Network size and usage'!AK140/'Historical population and GDP'!$M137=0,NA(),'4.1 Network size and usage'!AK140/'Historical population and GDP'!$M137)</f>
        <v>3.100573235064465</v>
      </c>
      <c r="AL140" s="54">
        <f>IF('4.1 Network size and usage'!AL140/'Historical population and GDP'!$M137=0,NA(),'4.1 Network size and usage'!AL140/'Historical population and GDP'!$M137)</f>
        <v>1.6286223948910346</v>
      </c>
      <c r="AM140" s="54" t="e">
        <f>IF('4.1 Network size and usage'!AM140/'Historical population and GDP'!$M137=0,NA(),'4.1 Network size and usage'!AM140/'Historical population and GDP'!$M137)</f>
        <v>#N/A</v>
      </c>
      <c r="AN140" s="54">
        <f>IF('4.1 Network size and usage'!AN140/'Historical population and GDP'!$M137=0,NA(),'4.1 Network size and usage'!AN140/'Historical population and GDP'!$M137)</f>
        <v>2.1781345420150195</v>
      </c>
      <c r="AO140" s="54">
        <f>IF('4.1 Network size and usage'!AO140/'Historical population and GDP'!$M137=0,NA(),'4.1 Network size and usage'!AO140/'Historical population and GDP'!$M137)</f>
        <v>1.394681546655494E-2</v>
      </c>
      <c r="AP140" s="54">
        <f>IF('4.1 Network size and usage'!AP140/'Historical population and GDP'!$M137=0,NA(),'4.1 Network size and usage'!AP140/'Historical population and GDP'!$M137)</f>
        <v>2.1012270912288051E-3</v>
      </c>
      <c r="AQ140" s="54">
        <f>IF('4.1 Network size and usage'!AQ140/'Historical population and GDP'!$M137=0,NA(),'4.1 Network size and usage'!AQ140/'Historical population and GDP'!$M137)</f>
        <v>1.6048042557783745E-2</v>
      </c>
      <c r="AR140" s="54">
        <f>IF('4.1 Network size and usage'!AR140/'Historical population and GDP'!$M137=0,NA(),'4.1 Network size and usage'!AR140/'Historical population and GDP'!$M137)</f>
        <v>0.39294851041408774</v>
      </c>
      <c r="AS140" s="54" t="e">
        <f>IF('4.1 Network size and usage'!AS140/'Historical population and GDP'!$M137=0,NA(),'4.1 Network size and usage'!AS140/'Historical population and GDP'!$M137)</f>
        <v>#N/A</v>
      </c>
      <c r="AT140" s="54">
        <f>IF('4.1 Network size and usage'!AT140/'Historical population and GDP'!$M137=0,NA(),'4.1 Network size and usage'!AT140/'Historical population and GDP'!$M137)</f>
        <v>3.772051775251227E-2</v>
      </c>
      <c r="AU140" s="54">
        <f>IF('4.1 Network size and usage'!AU140/'Historical population and GDP'!$M137=0,NA(),'4.1 Network size and usage'!AU140/'Historical population and GDP'!$M137)</f>
        <v>6.1608486164276598E-3</v>
      </c>
      <c r="AV140" s="54">
        <f>IF('4.1 Network size and usage'!AV140/'Historical population and GDP'!$M137=0,NA(),'4.1 Network size and usage'!AV140/'Historical population and GDP'!$M137)</f>
        <v>3.1559669136084607E-2</v>
      </c>
      <c r="AX140" s="3"/>
      <c r="AY140" s="3"/>
      <c r="AZ140" s="12"/>
    </row>
    <row r="141" spans="1:52">
      <c r="A141" s="4">
        <f t="shared" si="2"/>
        <v>2003</v>
      </c>
      <c r="B141" s="54">
        <f>IF('4.1 Network size and usage'!B141/'Historical population and GDP'!$M138=0,NA(),'4.1 Network size and usage'!B141/'Historical population and GDP'!$M138)</f>
        <v>0.35729788059556722</v>
      </c>
      <c r="C141" s="54">
        <f>IF('4.1 Network size and usage'!C141/'Historical population and GDP'!$M138=0,NA(),'4.1 Network size and usage'!C141/'Historical population and GDP'!$M138)</f>
        <v>0.20343493864881906</v>
      </c>
      <c r="D141" s="54" t="e">
        <f>IF('4.1 Network size and usage'!D141/'Historical population and GDP'!$M138=0,NA(),'4.1 Network size and usage'!D141/'Historical population and GDP'!$M138)</f>
        <v>#N/A</v>
      </c>
      <c r="E141" s="54" t="e">
        <f>IF('4.1 Network size and usage'!E141/'Historical population and GDP'!$M138=0,NA(),'4.1 Network size and usage'!E141/'Historical population and GDP'!$M138)</f>
        <v>#N/A</v>
      </c>
      <c r="F141" s="54" t="e">
        <f>IF('4.1 Network size and usage'!F141/'Historical population and GDP'!$M138=0,NA(),'4.1 Network size and usage'!F141/'Historical population and GDP'!$M138)</f>
        <v>#N/A</v>
      </c>
      <c r="G141" s="54">
        <f>IF('4.1 Network size and usage'!G141/'Historical population and GDP'!$M138=0,NA(),'4.1 Network size and usage'!G141/'Historical population and GDP'!$M138)</f>
        <v>6.5419030990833696E-2</v>
      </c>
      <c r="H141" s="54">
        <f>IF('4.1 Network size and usage'!H141/'Historical population and GDP'!$M138=0,NA(),'4.1 Network size and usage'!H141/'Historical population and GDP'!$M138)</f>
        <v>1.0487899510160531E-3</v>
      </c>
      <c r="I141" s="54">
        <f>IF('4.1 Network size and usage'!I141/'Historical population and GDP'!$M138=0,NA(),'4.1 Network size and usage'!I141/'Historical population and GDP'!$M138)</f>
        <v>18.000212182938068</v>
      </c>
      <c r="J141" s="54">
        <f>IF('4.1 Network size and usage'!J141/'Historical population and GDP'!$M138=0,NA(),'4.1 Network size and usage'!J141/'Historical population and GDP'!$M138)</f>
        <v>2.3606867452349774E-4</v>
      </c>
      <c r="K141" s="54">
        <f>IF('4.1 Network size and usage'!K141/'Historical population and GDP'!$M138=0,NA(),'4.1 Network size and usage'!K141/'Historical population and GDP'!$M138)</f>
        <v>2.7999077887562968E-2</v>
      </c>
      <c r="L141" s="54" t="e">
        <f>IF('4.1 Network size and usage'!L141/'Historical population and GDP'!$M138=0,NA(),'4.1 Network size and usage'!L141/'Historical population and GDP'!$M138)</f>
        <v>#N/A</v>
      </c>
      <c r="M141" s="54" t="e">
        <f>IF('4.1 Network size and usage'!M141/'Historical population and GDP'!$M138=0,NA(),'4.1 Network size and usage'!M141/'Historical population and GDP'!$M138)</f>
        <v>#N/A</v>
      </c>
      <c r="N141" s="54" t="e">
        <f>IF('4.1 Network size and usage'!N141/'Historical population and GDP'!$M138=0,NA(),'4.1 Network size and usage'!N141/'Historical population and GDP'!$M138)</f>
        <v>#N/A</v>
      </c>
      <c r="O141" s="54">
        <f>IF('4.1 Network size and usage'!O141/'Historical population and GDP'!$M138=0,NA(),'4.1 Network size and usage'!O141/'Historical population and GDP'!$M138)</f>
        <v>5.2428852029681366E-2</v>
      </c>
      <c r="P141" s="54" t="e">
        <f>IF('4.1 Network size and usage'!P141/'Historical population and GDP'!$M138=0,NA(),'4.1 Network size and usage'!P141/'Historical population and GDP'!$M138)</f>
        <v>#N/A</v>
      </c>
      <c r="Q141" s="54" t="e">
        <f>IF('4.1 Network size and usage'!Q141/'Historical population and GDP'!$M138=0,NA(),'4.1 Network size and usage'!Q141/'Historical population and GDP'!$M138)</f>
        <v>#N/A</v>
      </c>
      <c r="R141" s="54" t="e">
        <f>IF('4.1 Network size and usage'!R141/'Historical population and GDP'!$M138=0,NA(),'4.1 Network size and usage'!R141/'Historical population and GDP'!$M138)</f>
        <v>#N/A</v>
      </c>
      <c r="S141" s="54" t="e">
        <f>IF('4.1 Network size and usage'!S141/'Historical population and GDP'!$M138=0,NA(),'4.1 Network size and usage'!S141/'Historical population and GDP'!$M138)</f>
        <v>#N/A</v>
      </c>
      <c r="T141" s="54" t="e">
        <f>IF('4.1 Network size and usage'!T141/'Historical population and GDP'!$M138=0,NA(),'4.1 Network size and usage'!T141/'Historical population and GDP'!$M138)</f>
        <v>#N/A</v>
      </c>
      <c r="U141" s="54" t="e">
        <f>IF('4.1 Network size and usage'!U141/'Historical population and GDP'!$M138=0,NA(),'4.1 Network size and usage'!U141/'Historical population and GDP'!$M138)</f>
        <v>#N/A</v>
      </c>
      <c r="V141" s="54" t="e">
        <f>IF('4.1 Network size and usage'!V141/'Historical population and GDP'!$M138=0,NA(),'4.1 Network size and usage'!V141/'Historical population and GDP'!$M138)</f>
        <v>#N/A</v>
      </c>
      <c r="W141" s="54" t="e">
        <f>IF('4.1 Network size and usage'!W141/'Historical population and GDP'!$M138=0,NA(),'4.1 Network size and usage'!W141/'Historical population and GDP'!$M138)</f>
        <v>#N/A</v>
      </c>
      <c r="X141" s="54">
        <f>IF('4.1 Network size and usage'!X141/'Historical population and GDP'!$M138=0,NA(),'4.1 Network size and usage'!X141/'Historical population and GDP'!$M138)</f>
        <v>10.900140646976091</v>
      </c>
      <c r="Y141" s="54">
        <f>IF('4.1 Network size and usage'!Y141/'Historical population and GDP'!$M138=0,NA(),'4.1 Network size and usage'!Y141/'Historical population and GDP'!$M138)</f>
        <v>15.756098743877006</v>
      </c>
      <c r="Z141" s="54">
        <f>IF('4.1 Network size and usage'!Z141/'Historical population and GDP'!$M138=0,NA(),'4.1 Network size and usage'!Z141/'Historical population and GDP'!$M138)</f>
        <v>0.50317668170134344</v>
      </c>
      <c r="AA141" s="54" t="e">
        <f>IF('4.1 Network size and usage'!AA141/'Historical population and GDP'!$M138=0,NA(),'4.1 Network size and usage'!AA141/'Historical population and GDP'!$M138)</f>
        <v>#N/A</v>
      </c>
      <c r="AB141" s="54" t="e">
        <f>IF('4.1 Network size and usage'!AB141/'Historical population and GDP'!$M138=0,NA(),'4.1 Network size and usage'!AB141/'Historical population and GDP'!$M138)</f>
        <v>#N/A</v>
      </c>
      <c r="AC141" s="54" t="e">
        <f>IF('4.1 Network size and usage'!AC141/'Historical population and GDP'!$M138=0,NA(),'4.1 Network size and usage'!AC141/'Historical population and GDP'!$M138)</f>
        <v>#N/A</v>
      </c>
      <c r="AD141" s="54" t="e">
        <f>IF('4.1 Network size and usage'!AD141/'Historical population and GDP'!$M138=0,NA(),'4.1 Network size and usage'!AD141/'Historical population and GDP'!$M138)</f>
        <v>#N/A</v>
      </c>
      <c r="AE141" s="54" t="e">
        <f>IF('4.1 Network size and usage'!AE141/'Historical population and GDP'!$M138=0,NA(),'4.1 Network size and usage'!AE141/'Historical population and GDP'!$M138)</f>
        <v>#N/A</v>
      </c>
      <c r="AF141" s="54" t="e">
        <f>IF('4.1 Network size and usage'!AF141/'Historical population and GDP'!$M138=0,NA(),'4.1 Network size and usage'!AF141/'Historical population and GDP'!$M138)</f>
        <v>#N/A</v>
      </c>
      <c r="AG141" s="54" t="e">
        <f>IF('4.1 Network size and usage'!AG141/'Historical population and GDP'!$M138=0,NA(),'4.1 Network size and usage'!AG141/'Historical population and GDP'!$M138)</f>
        <v>#N/A</v>
      </c>
      <c r="AH141" s="54" t="e">
        <f>IF('4.1 Network size and usage'!AH141/'Historical population and GDP'!$M138=0,NA(),'4.1 Network size and usage'!AH141/'Historical population and GDP'!$M138)</f>
        <v>#N/A</v>
      </c>
      <c r="AI141" s="54" t="e">
        <f>IF('4.1 Network size and usage'!AI141/'Historical population and GDP'!$M138=0,NA(),'4.1 Network size and usage'!AI141/'Historical population and GDP'!$M138)</f>
        <v>#N/A</v>
      </c>
      <c r="AJ141" s="54" t="e">
        <f>IF('4.1 Network size and usage'!AJ141/'Historical population and GDP'!$M138=0,NA(),'4.1 Network size and usage'!AJ141/'Historical population and GDP'!$M138)</f>
        <v>#N/A</v>
      </c>
      <c r="AK141" s="54">
        <f>IF('4.1 Network size and usage'!AK141/'Historical population and GDP'!$M138=0,NA(),'4.1 Network size and usage'!AK141/'Historical population and GDP'!$M138)</f>
        <v>2.9878995101605317</v>
      </c>
      <c r="AL141" s="54">
        <f>IF('4.1 Network size and usage'!AL141/'Historical population and GDP'!$M138=0,NA(),'4.1 Network size and usage'!AL141/'Historical population and GDP'!$M138)</f>
        <v>1.6069523255250011</v>
      </c>
      <c r="AM141" s="54" t="e">
        <f>IF('4.1 Network size and usage'!AM141/'Historical population and GDP'!$M138=0,NA(),'4.1 Network size and usage'!AM141/'Historical population and GDP'!$M138)</f>
        <v>#N/A</v>
      </c>
      <c r="AN141" s="54">
        <f>IF('4.1 Network size and usage'!AN141/'Historical population and GDP'!$M138=0,NA(),'4.1 Network size and usage'!AN141/'Historical population and GDP'!$M138)</f>
        <v>2.3842087395121005</v>
      </c>
      <c r="AO141" s="54">
        <f>IF('4.1 Network size and usage'!AO141/'Historical population and GDP'!$M138=0,NA(),'4.1 Network size and usage'!AO141/'Historical population and GDP'!$M138)</f>
        <v>1.3179591638779766E-2</v>
      </c>
      <c r="AP141" s="54">
        <f>IF('4.1 Network size and usage'!AP141/'Historical population and GDP'!$M138=0,NA(),'4.1 Network size and usage'!AP141/'Historical population and GDP'!$M138)</f>
        <v>2.0793927930549492E-3</v>
      </c>
      <c r="AQ141" s="54">
        <f>IF('4.1 Network size and usage'!AQ141/'Historical population and GDP'!$M138=0,NA(),'4.1 Network size and usage'!AQ141/'Historical population and GDP'!$M138)</f>
        <v>1.5258984431834715E-2</v>
      </c>
      <c r="AR141" s="54">
        <f>IF('4.1 Network size and usage'!AR141/'Historical population and GDP'!$M138=0,NA(),'4.1 Network size and usage'!AR141/'Historical population and GDP'!$M138)</f>
        <v>0.39041054367331102</v>
      </c>
      <c r="AS141" s="54" t="e">
        <f>IF('4.1 Network size and usage'!AS141/'Historical population and GDP'!$M138=0,NA(),'4.1 Network size and usage'!AS141/'Historical population and GDP'!$M138)</f>
        <v>#N/A</v>
      </c>
      <c r="AT141" s="54">
        <f>IF('4.1 Network size and usage'!AT141/'Historical population and GDP'!$M138=0,NA(),'4.1 Network size and usage'!AT141/'Historical population and GDP'!$M138)</f>
        <v>3.7004704398855427E-2</v>
      </c>
      <c r="AU141" s="54">
        <f>IF('4.1 Network size and usage'!AU141/'Historical population and GDP'!$M138=0,NA(),'4.1 Network size and usage'!AU141/'Historical population and GDP'!$M138)</f>
        <v>6.5412968621174645E-3</v>
      </c>
      <c r="AV141" s="54">
        <f>IF('4.1 Network size and usage'!AV141/'Historical population and GDP'!$M138=0,NA(),'4.1 Network size and usage'!AV141/'Historical population and GDP'!$M138)</f>
        <v>3.0463407536737961E-2</v>
      </c>
      <c r="AX141" s="3"/>
      <c r="AY141" s="3"/>
      <c r="AZ141" s="12"/>
    </row>
    <row r="142" spans="1:52">
      <c r="A142" s="4">
        <f t="shared" si="2"/>
        <v>2004</v>
      </c>
      <c r="B142" s="54">
        <f>IF('4.1 Network size and usage'!B142/'Historical population and GDP'!$M139=0,NA(),'4.1 Network size and usage'!B142/'Historical population and GDP'!$M139)</f>
        <v>0.34444373693929414</v>
      </c>
      <c r="C142" s="54">
        <f>IF('4.1 Network size and usage'!C142/'Historical population and GDP'!$M139=0,NA(),'4.1 Network size and usage'!C142/'Historical population and GDP'!$M139)</f>
        <v>0.19251408096045755</v>
      </c>
      <c r="D142" s="54" t="e">
        <f>IF('4.1 Network size and usage'!D142/'Historical population and GDP'!$M139=0,NA(),'4.1 Network size and usage'!D142/'Historical population and GDP'!$M139)</f>
        <v>#N/A</v>
      </c>
      <c r="E142" s="54" t="e">
        <f>IF('4.1 Network size and usage'!E142/'Historical population and GDP'!$M139=0,NA(),'4.1 Network size and usage'!E142/'Historical population and GDP'!$M139)</f>
        <v>#N/A</v>
      </c>
      <c r="F142" s="54" t="e">
        <f>IF('4.1 Network size and usage'!F142/'Historical population and GDP'!$M139=0,NA(),'4.1 Network size and usage'!F142/'Historical population and GDP'!$M139)</f>
        <v>#N/A</v>
      </c>
      <c r="G142" s="54">
        <f>IF('4.1 Network size and usage'!G142/'Historical population and GDP'!$M139=0,NA(),'4.1 Network size and usage'!G142/'Historical population and GDP'!$M139)</f>
        <v>6.2731908932509794E-2</v>
      </c>
      <c r="H142" s="54">
        <f>IF('4.1 Network size and usage'!H142/'Historical population and GDP'!$M139=0,NA(),'4.1 Network size and usage'!H142/'Historical population and GDP'!$M139)</f>
        <v>1.0014413809471437E-3</v>
      </c>
      <c r="I142" s="54">
        <f>IF('4.1 Network size and usage'!I142/'Historical population and GDP'!$M139=0,NA(),'4.1 Network size and usage'!I142/'Historical population and GDP'!$M139)</f>
        <v>17.884539018587446</v>
      </c>
      <c r="J142" s="54">
        <f>IF('4.1 Network size and usage'!J142/'Historical population and GDP'!$M139=0,NA(),'4.1 Network size and usage'!J142/'Historical population and GDP'!$M139)</f>
        <v>2.3201023438359255E-4</v>
      </c>
      <c r="K142" s="54">
        <f>IF('4.1 Network size and usage'!K142/'Historical population and GDP'!$M139=0,NA(),'4.1 Network size and usage'!K142/'Historical population and GDP'!$M139)</f>
        <v>2.7449358274350799E-2</v>
      </c>
      <c r="L142" s="54" t="e">
        <f>IF('4.1 Network size and usage'!L142/'Historical population and GDP'!$M139=0,NA(),'4.1 Network size and usage'!L142/'Historical population and GDP'!$M139)</f>
        <v>#N/A</v>
      </c>
      <c r="M142" s="54" t="e">
        <f>IF('4.1 Network size and usage'!M142/'Historical population and GDP'!$M139=0,NA(),'4.1 Network size and usage'!M142/'Historical population and GDP'!$M139)</f>
        <v>#N/A</v>
      </c>
      <c r="N142" s="54" t="e">
        <f>IF('4.1 Network size and usage'!N142/'Historical population and GDP'!$M139=0,NA(),'4.1 Network size and usage'!N142/'Historical population and GDP'!$M139)</f>
        <v>#N/A</v>
      </c>
      <c r="O142" s="54">
        <f>IF('4.1 Network size and usage'!O142/'Historical population and GDP'!$M139=0,NA(),'4.1 Network size and usage'!O142/'Historical population and GDP'!$M139)</f>
        <v>5.177689761564333E-2</v>
      </c>
      <c r="P142" s="54" t="e">
        <f>IF('4.1 Network size and usage'!P142/'Historical population and GDP'!$M139=0,NA(),'4.1 Network size and usage'!P142/'Historical population and GDP'!$M139)</f>
        <v>#N/A</v>
      </c>
      <c r="Q142" s="54" t="e">
        <f>IF('4.1 Network size and usage'!Q142/'Historical population and GDP'!$M139=0,NA(),'4.1 Network size and usage'!Q142/'Historical population and GDP'!$M139)</f>
        <v>#N/A</v>
      </c>
      <c r="R142" s="54" t="e">
        <f>IF('4.1 Network size and usage'!R142/'Historical population and GDP'!$M139=0,NA(),'4.1 Network size and usage'!R142/'Historical population and GDP'!$M139)</f>
        <v>#N/A</v>
      </c>
      <c r="S142" s="54" t="e">
        <f>IF('4.1 Network size and usage'!S142/'Historical population and GDP'!$M139=0,NA(),'4.1 Network size and usage'!S142/'Historical population and GDP'!$M139)</f>
        <v>#N/A</v>
      </c>
      <c r="T142" s="54" t="e">
        <f>IF('4.1 Network size and usage'!T142/'Historical population and GDP'!$M139=0,NA(),'4.1 Network size and usage'!T142/'Historical population and GDP'!$M139)</f>
        <v>#N/A</v>
      </c>
      <c r="U142" s="54" t="e">
        <f>IF('4.1 Network size and usage'!U142/'Historical population and GDP'!$M139=0,NA(),'4.1 Network size and usage'!U142/'Historical population and GDP'!$M139)</f>
        <v>#N/A</v>
      </c>
      <c r="V142" s="54" t="e">
        <f>IF('4.1 Network size and usage'!V142/'Historical population and GDP'!$M139=0,NA(),'4.1 Network size and usage'!V142/'Historical population and GDP'!$M139)</f>
        <v>#N/A</v>
      </c>
      <c r="W142" s="54" t="e">
        <f>IF('4.1 Network size and usage'!W142/'Historical population and GDP'!$M139=0,NA(),'4.1 Network size and usage'!W142/'Historical population and GDP'!$M139)</f>
        <v>#N/A</v>
      </c>
      <c r="X142" s="54">
        <f>IF('4.1 Network size and usage'!X142/'Historical population and GDP'!$M139=0,NA(),'4.1 Network size and usage'!X142/'Historical population and GDP'!$M139)</f>
        <v>10.422515643903653</v>
      </c>
      <c r="Y142" s="54">
        <f>IF('4.1 Network size and usage'!Y142/'Historical population and GDP'!$M139=0,NA(),'4.1 Network size and usage'!Y142/'Historical population and GDP'!$M139)</f>
        <v>17.52232982732372</v>
      </c>
      <c r="Z142" s="54">
        <f>IF('4.1 Network size and usage'!Z142/'Historical population and GDP'!$M139=0,NA(),'4.1 Network size and usage'!Z142/'Historical population and GDP'!$M139)</f>
        <v>1.1114262724962518</v>
      </c>
      <c r="AA142" s="54" t="e">
        <f>IF('4.1 Network size and usage'!AA142/'Historical population and GDP'!$M139=0,NA(),'4.1 Network size and usage'!AA142/'Historical population and GDP'!$M139)</f>
        <v>#N/A</v>
      </c>
      <c r="AB142" s="54" t="e">
        <f>IF('4.1 Network size and usage'!AB142/'Historical population and GDP'!$M139=0,NA(),'4.1 Network size and usage'!AB142/'Historical population and GDP'!$M139)</f>
        <v>#N/A</v>
      </c>
      <c r="AC142" s="54" t="e">
        <f>IF('4.1 Network size and usage'!AC142/'Historical population and GDP'!$M139=0,NA(),'4.1 Network size and usage'!AC142/'Historical population and GDP'!$M139)</f>
        <v>#N/A</v>
      </c>
      <c r="AD142" s="54" t="e">
        <f>IF('4.1 Network size and usage'!AD142/'Historical population and GDP'!$M139=0,NA(),'4.1 Network size and usage'!AD142/'Historical population and GDP'!$M139)</f>
        <v>#N/A</v>
      </c>
      <c r="AE142" s="54" t="e">
        <f>IF('4.1 Network size and usage'!AE142/'Historical population and GDP'!$M139=0,NA(),'4.1 Network size and usage'!AE142/'Historical population and GDP'!$M139)</f>
        <v>#N/A</v>
      </c>
      <c r="AF142" s="54" t="e">
        <f>IF('4.1 Network size and usage'!AF142/'Historical population and GDP'!$M139=0,NA(),'4.1 Network size and usage'!AF142/'Historical population and GDP'!$M139)</f>
        <v>#N/A</v>
      </c>
      <c r="AG142" s="54" t="e">
        <f>IF('4.1 Network size and usage'!AG142/'Historical population and GDP'!$M139=0,NA(),'4.1 Network size and usage'!AG142/'Historical population and GDP'!$M139)</f>
        <v>#N/A</v>
      </c>
      <c r="AH142" s="54" t="e">
        <f>IF('4.1 Network size and usage'!AH142/'Historical population and GDP'!$M139=0,NA(),'4.1 Network size and usage'!AH142/'Historical population and GDP'!$M139)</f>
        <v>#N/A</v>
      </c>
      <c r="AI142" s="54" t="e">
        <f>IF('4.1 Network size and usage'!AI142/'Historical population and GDP'!$M139=0,NA(),'4.1 Network size and usage'!AI142/'Historical population and GDP'!$M139)</f>
        <v>#N/A</v>
      </c>
      <c r="AJ142" s="54" t="e">
        <f>IF('4.1 Network size and usage'!AJ142/'Historical population and GDP'!$M139=0,NA(),'4.1 Network size and usage'!AJ142/'Historical population and GDP'!$M139)</f>
        <v>#N/A</v>
      </c>
      <c r="AK142" s="54">
        <f>IF('4.1 Network size and usage'!AK142/'Historical population and GDP'!$M139=0,NA(),'4.1 Network size and usage'!AK142/'Historical population and GDP'!$M139)</f>
        <v>2.8252861054349903</v>
      </c>
      <c r="AL142" s="54">
        <f>IF('4.1 Network size and usage'!AL142/'Historical population and GDP'!$M139=0,NA(),'4.1 Network size and usage'!AL142/'Historical population and GDP'!$M139)</f>
        <v>1.5841471250528216</v>
      </c>
      <c r="AM142" s="54" t="e">
        <f>IF('4.1 Network size and usage'!AM142/'Historical population and GDP'!$M139=0,NA(),'4.1 Network size and usage'!AM142/'Historical population and GDP'!$M139)</f>
        <v>#N/A</v>
      </c>
      <c r="AN142" s="54">
        <f>IF('4.1 Network size and usage'!AN142/'Historical population and GDP'!$M139=0,NA(),'4.1 Network size and usage'!AN142/'Historical population and GDP'!$M139)</f>
        <v>2.4250221416952722</v>
      </c>
      <c r="AO142" s="54">
        <f>IF('4.1 Network size and usage'!AO142/'Historical population and GDP'!$M139=0,NA(),'4.1 Network size and usage'!AO142/'Historical population and GDP'!$M139)</f>
        <v>1.2295153139489786E-2</v>
      </c>
      <c r="AP142" s="54">
        <f>IF('4.1 Network size and usage'!AP142/'Historical population and GDP'!$M139=0,NA(),'4.1 Network size and usage'!AP142/'Historical population and GDP'!$M139)</f>
        <v>2.037614832909795E-3</v>
      </c>
      <c r="AQ142" s="54">
        <f>IF('4.1 Network size and usage'!AQ142/'Historical population and GDP'!$M139=0,NA(),'4.1 Network size and usage'!AQ142/'Historical population and GDP'!$M139)</f>
        <v>1.4332767972399581E-2</v>
      </c>
      <c r="AR142" s="54">
        <f>IF('4.1 Network size and usage'!AR142/'Historical population and GDP'!$M139=0,NA(),'4.1 Network size and usage'!AR142/'Historical population and GDP'!$M139)</f>
        <v>0.37802386093278767</v>
      </c>
      <c r="AS142" s="54" t="e">
        <f>IF('4.1 Network size and usage'!AS142/'Historical population and GDP'!$M139=0,NA(),'4.1 Network size and usage'!AS142/'Historical population and GDP'!$M139)</f>
        <v>#N/A</v>
      </c>
      <c r="AT142" s="54">
        <f>IF('4.1 Network size and usage'!AT142/'Historical population and GDP'!$M139=0,NA(),'4.1 Network size and usage'!AT142/'Historical population and GDP'!$M139)</f>
        <v>3.8077927190001797E-2</v>
      </c>
      <c r="AU142" s="54">
        <f>IF('4.1 Network size and usage'!AU142/'Historical population and GDP'!$M139=0,NA(),'4.1 Network size and usage'!AU142/'Historical population and GDP'!$M139)</f>
        <v>7.3342556627747453E-3</v>
      </c>
      <c r="AV142" s="54">
        <f>IF('4.1 Network size and usage'!AV142/'Historical population and GDP'!$M139=0,NA(),'4.1 Network size and usage'!AV142/'Historical population and GDP'!$M139)</f>
        <v>3.074367152722705E-2</v>
      </c>
      <c r="AX142" s="3"/>
      <c r="AY142" s="3"/>
      <c r="AZ142" s="12"/>
    </row>
    <row r="143" spans="1:52">
      <c r="A143" s="4">
        <f t="shared" si="2"/>
        <v>2005</v>
      </c>
      <c r="B143" s="54">
        <f>IF('4.1 Network size and usage'!B143/'Historical population and GDP'!$M140=0,NA(),'4.1 Network size and usage'!B143/'Historical population and GDP'!$M140)</f>
        <v>0.33412489642016985</v>
      </c>
      <c r="C143" s="54">
        <f>IF('4.1 Network size and usage'!C143/'Historical population and GDP'!$M140=0,NA(),'4.1 Network size and usage'!C143/'Historical population and GDP'!$M140)</f>
        <v>0.18390216502700027</v>
      </c>
      <c r="D143" s="54" t="e">
        <f>IF('4.1 Network size and usage'!D143/'Historical population and GDP'!$M140=0,NA(),'4.1 Network size and usage'!D143/'Historical population and GDP'!$M140)</f>
        <v>#N/A</v>
      </c>
      <c r="E143" s="54" t="e">
        <f>IF('4.1 Network size and usage'!E143/'Historical population and GDP'!$M140=0,NA(),'4.1 Network size and usage'!E143/'Historical population and GDP'!$M140)</f>
        <v>#N/A</v>
      </c>
      <c r="F143" s="54" t="e">
        <f>IF('4.1 Network size and usage'!F143/'Historical population and GDP'!$M140=0,NA(),'4.1 Network size and usage'!F143/'Historical population and GDP'!$M140)</f>
        <v>#N/A</v>
      </c>
      <c r="G143" s="54">
        <f>IF('4.1 Network size and usage'!G143/'Historical population and GDP'!$M140=0,NA(),'4.1 Network size and usage'!G143/'Historical population and GDP'!$M140)</f>
        <v>6.0585163475388323E-2</v>
      </c>
      <c r="H143" s="54">
        <f>IF('4.1 Network size and usage'!H143/'Historical population and GDP'!$M140=0,NA(),'4.1 Network size and usage'!H143/'Historical population and GDP'!$M140)</f>
        <v>9.6211063716194047E-4</v>
      </c>
      <c r="I143" s="54">
        <f>IF('4.1 Network size and usage'!I143/'Historical population and GDP'!$M140=0,NA(),'4.1 Network size and usage'!I143/'Historical population and GDP'!$M140)</f>
        <v>17.827626478619454</v>
      </c>
      <c r="J143" s="54">
        <f>IF('4.1 Network size and usage'!J143/'Historical population and GDP'!$M140=0,NA(),'4.1 Network size and usage'!J143/'Historical population and GDP'!$M140)</f>
        <v>2.2523399309282421E-4</v>
      </c>
      <c r="K143" s="54">
        <f>IF('4.1 Network size and usage'!K143/'Historical population and GDP'!$M140=0,NA(),'4.1 Network size and usage'!K143/'Historical population and GDP'!$M140)</f>
        <v>2.6642171296076017E-2</v>
      </c>
      <c r="L143" s="54" t="e">
        <f>IF('4.1 Network size and usage'!L143/'Historical population and GDP'!$M140=0,NA(),'4.1 Network size and usage'!L143/'Historical population and GDP'!$M140)</f>
        <v>#N/A</v>
      </c>
      <c r="M143" s="54" t="e">
        <f>IF('4.1 Network size and usage'!M143/'Historical population and GDP'!$M140=0,NA(),'4.1 Network size and usage'!M143/'Historical population and GDP'!$M140)</f>
        <v>#N/A</v>
      </c>
      <c r="N143" s="54" t="e">
        <f>IF('4.1 Network size and usage'!N143/'Historical population and GDP'!$M140=0,NA(),'4.1 Network size and usage'!N143/'Historical population and GDP'!$M140)</f>
        <v>#N/A</v>
      </c>
      <c r="O143" s="54">
        <f>IF('4.1 Network size and usage'!O143/'Historical population and GDP'!$M140=0,NA(),'4.1 Network size and usage'!O143/'Historical population and GDP'!$M140)</f>
        <v>4.9805137337122454E-2</v>
      </c>
      <c r="P143" s="54" t="e">
        <f>IF('4.1 Network size and usage'!P143/'Historical population and GDP'!$M140=0,NA(),'4.1 Network size and usage'!P143/'Historical population and GDP'!$M140)</f>
        <v>#N/A</v>
      </c>
      <c r="Q143" s="54" t="e">
        <f>IF('4.1 Network size and usage'!Q143/'Historical population and GDP'!$M140=0,NA(),'4.1 Network size and usage'!Q143/'Historical population and GDP'!$M140)</f>
        <v>#N/A</v>
      </c>
      <c r="R143" s="54" t="e">
        <f>IF('4.1 Network size and usage'!R143/'Historical population and GDP'!$M140=0,NA(),'4.1 Network size and usage'!R143/'Historical population and GDP'!$M140)</f>
        <v>#N/A</v>
      </c>
      <c r="S143" s="54" t="e">
        <f>IF('4.1 Network size and usage'!S143/'Historical population and GDP'!$M140=0,NA(),'4.1 Network size and usage'!S143/'Historical population and GDP'!$M140)</f>
        <v>#N/A</v>
      </c>
      <c r="T143" s="54" t="e">
        <f>IF('4.1 Network size and usage'!T143/'Historical population and GDP'!$M140=0,NA(),'4.1 Network size and usage'!T143/'Historical population and GDP'!$M140)</f>
        <v>#N/A</v>
      </c>
      <c r="U143" s="54" t="e">
        <f>IF('4.1 Network size and usage'!U143/'Historical population and GDP'!$M140=0,NA(),'4.1 Network size and usage'!U143/'Historical population and GDP'!$M140)</f>
        <v>#N/A</v>
      </c>
      <c r="V143" s="54" t="e">
        <f>IF('4.1 Network size and usage'!V143/'Historical population and GDP'!$M140=0,NA(),'4.1 Network size and usage'!V143/'Historical population and GDP'!$M140)</f>
        <v>#N/A</v>
      </c>
      <c r="W143" s="54" t="e">
        <f>IF('4.1 Network size and usage'!W143/'Historical population and GDP'!$M140=0,NA(),'4.1 Network size and usage'!W143/'Historical population and GDP'!$M140)</f>
        <v>#N/A</v>
      </c>
      <c r="X143" s="54">
        <f>IF('4.1 Network size and usage'!X143/'Historical population and GDP'!$M140=0,NA(),'4.1 Network size and usage'!X143/'Historical population and GDP'!$M140)</f>
        <v>9.6155450384566183</v>
      </c>
      <c r="Y143" s="54">
        <f>IF('4.1 Network size and usage'!Y143/'Historical population and GDP'!$M140=0,NA(),'4.1 Network size and usage'!Y143/'Historical population and GDP'!$M140)</f>
        <v>19.631506064633815</v>
      </c>
      <c r="Z143" s="54">
        <f>IF('4.1 Network size and usage'!Z143/'Historical population and GDP'!$M140=0,NA(),'4.1 Network size and usage'!Z143/'Historical population and GDP'!$M140)</f>
        <v>1.7851879452542363</v>
      </c>
      <c r="AA143" s="54" t="e">
        <f>IF('4.1 Network size and usage'!AA143/'Historical population and GDP'!$M140=0,NA(),'4.1 Network size and usage'!AA143/'Historical population and GDP'!$M140)</f>
        <v>#N/A</v>
      </c>
      <c r="AB143" s="54" t="e">
        <f>IF('4.1 Network size and usage'!AB143/'Historical population and GDP'!$M140=0,NA(),'4.1 Network size and usage'!AB143/'Historical population and GDP'!$M140)</f>
        <v>#N/A</v>
      </c>
      <c r="AC143" s="54" t="e">
        <f>IF('4.1 Network size and usage'!AC143/'Historical population and GDP'!$M140=0,NA(),'4.1 Network size and usage'!AC143/'Historical population and GDP'!$M140)</f>
        <v>#N/A</v>
      </c>
      <c r="AD143" s="54" t="e">
        <f>IF('4.1 Network size and usage'!AD143/'Historical population and GDP'!$M140=0,NA(),'4.1 Network size and usage'!AD143/'Historical population and GDP'!$M140)</f>
        <v>#N/A</v>
      </c>
      <c r="AE143" s="54" t="e">
        <f>IF('4.1 Network size and usage'!AE143/'Historical population and GDP'!$M140=0,NA(),'4.1 Network size and usage'!AE143/'Historical population and GDP'!$M140)</f>
        <v>#N/A</v>
      </c>
      <c r="AF143" s="54" t="e">
        <f>IF('4.1 Network size and usage'!AF143/'Historical population and GDP'!$M140=0,NA(),'4.1 Network size and usage'!AF143/'Historical population and GDP'!$M140)</f>
        <v>#N/A</v>
      </c>
      <c r="AG143" s="54" t="e">
        <f>IF('4.1 Network size and usage'!AG143/'Historical population and GDP'!$M140=0,NA(),'4.1 Network size and usage'!AG143/'Historical population and GDP'!$M140)</f>
        <v>#N/A</v>
      </c>
      <c r="AH143" s="54" t="e">
        <f>IF('4.1 Network size and usage'!AH143/'Historical population and GDP'!$M140=0,NA(),'4.1 Network size and usage'!AH143/'Historical population and GDP'!$M140)</f>
        <v>#N/A</v>
      </c>
      <c r="AI143" s="54" t="e">
        <f>IF('4.1 Network size and usage'!AI143/'Historical population and GDP'!$M140=0,NA(),'4.1 Network size and usage'!AI143/'Historical population and GDP'!$M140)</f>
        <v>#N/A</v>
      </c>
      <c r="AJ143" s="54" t="e">
        <f>IF('4.1 Network size and usage'!AJ143/'Historical population and GDP'!$M140=0,NA(),'4.1 Network size and usage'!AJ143/'Historical population and GDP'!$M140)</f>
        <v>#N/A</v>
      </c>
      <c r="AK143" s="54">
        <f>IF('4.1 Network size and usage'!AK143/'Historical population and GDP'!$M140=0,NA(),'4.1 Network size and usage'!AK143/'Historical population and GDP'!$M140)</f>
        <v>2.6979361892632903</v>
      </c>
      <c r="AL143" s="54">
        <f>IF('4.1 Network size and usage'!AL143/'Historical population and GDP'!$M140=0,NA(),'4.1 Network size and usage'!AL143/'Historical population and GDP'!$M140)</f>
        <v>1.5336432849682726</v>
      </c>
      <c r="AM143" s="54" t="e">
        <f>IF('4.1 Network size and usage'!AM143/'Historical population and GDP'!$M140=0,NA(),'4.1 Network size and usage'!AM143/'Historical population and GDP'!$M140)</f>
        <v>#N/A</v>
      </c>
      <c r="AN143" s="54">
        <f>IF('4.1 Network size and usage'!AN143/'Historical population and GDP'!$M140=0,NA(),'4.1 Network size and usage'!AN143/'Historical population and GDP'!$M140)</f>
        <v>2.3949047065562556</v>
      </c>
      <c r="AO143" s="54">
        <f>IF('4.1 Network size and usage'!AO143/'Historical population and GDP'!$M140=0,NA(),'4.1 Network size and usage'!AO143/'Historical population and GDP'!$M140)</f>
        <v>1.1450784982175928E-2</v>
      </c>
      <c r="AP143" s="54">
        <f>IF('4.1 Network size and usage'!AP143/'Historical population and GDP'!$M140=0,NA(),'4.1 Network size and usage'!AP143/'Historical population and GDP'!$M140)</f>
        <v>1.9520279401378099E-3</v>
      </c>
      <c r="AQ143" s="54">
        <f>IF('4.1 Network size and usage'!AQ143/'Historical population and GDP'!$M140=0,NA(),'4.1 Network size and usage'!AQ143/'Historical population and GDP'!$M140)</f>
        <v>1.3402812922313738E-2</v>
      </c>
      <c r="AR143" s="54">
        <f>IF('4.1 Network size and usage'!AR143/'Historical population and GDP'!$M140=0,NA(),'4.1 Network size and usage'!AR143/'Historical population and GDP'!$M140)</f>
        <v>0.36901670068348785</v>
      </c>
      <c r="AS143" s="54" t="e">
        <f>IF('4.1 Network size and usage'!AS143/'Historical population and GDP'!$M140=0,NA(),'4.1 Network size and usage'!AS143/'Historical population and GDP'!$M140)</f>
        <v>#N/A</v>
      </c>
      <c r="AT143" s="54">
        <f>IF('4.1 Network size and usage'!AT143/'Historical population and GDP'!$M140=0,NA(),'4.1 Network size and usage'!AT143/'Historical population and GDP'!$M140)</f>
        <v>3.8818105476244764E-2</v>
      </c>
      <c r="AU143" s="54">
        <f>IF('4.1 Network size and usage'!AU143/'Historical population and GDP'!$M140=0,NA(),'4.1 Network size and usage'!AU143/'Historical population and GDP'!$M140)</f>
        <v>6.6346704632034388E-3</v>
      </c>
      <c r="AV143" s="54">
        <f>IF('4.1 Network size and usage'!AV143/'Historical population and GDP'!$M140=0,NA(),'4.1 Network size and usage'!AV143/'Historical population and GDP'!$M140)</f>
        <v>3.2183435013041328E-2</v>
      </c>
      <c r="AX143" s="3"/>
      <c r="AY143" s="3"/>
      <c r="AZ143" s="12"/>
    </row>
    <row r="144" spans="1:52">
      <c r="A144" s="4">
        <f t="shared" si="2"/>
        <v>2006</v>
      </c>
      <c r="B144" s="54">
        <f>IF('4.1 Network size and usage'!B144/'Historical population and GDP'!$M141=0,NA(),'4.1 Network size and usage'!B144/'Historical population and GDP'!$M141)</f>
        <v>0.32634711206293521</v>
      </c>
      <c r="C144" s="54">
        <f>IF('4.1 Network size and usage'!C144/'Historical population and GDP'!$M141=0,NA(),'4.1 Network size and usage'!C144/'Historical population and GDP'!$M141)</f>
        <v>0.17655320110631612</v>
      </c>
      <c r="D144" s="54" t="e">
        <f>IF('4.1 Network size and usage'!D144/'Historical population and GDP'!$M141=0,NA(),'4.1 Network size and usage'!D144/'Historical population and GDP'!$M141)</f>
        <v>#N/A</v>
      </c>
      <c r="E144" s="54" t="e">
        <f>IF('4.1 Network size and usage'!E144/'Historical population and GDP'!$M141=0,NA(),'4.1 Network size and usage'!E144/'Historical population and GDP'!$M141)</f>
        <v>#N/A</v>
      </c>
      <c r="F144" s="54" t="e">
        <f>IF('4.1 Network size and usage'!F144/'Historical population and GDP'!$M141=0,NA(),'4.1 Network size and usage'!F144/'Historical population and GDP'!$M141)</f>
        <v>#N/A</v>
      </c>
      <c r="G144" s="54">
        <f>IF('4.1 Network size and usage'!G144/'Historical population and GDP'!$M141=0,NA(),'4.1 Network size and usage'!G144/'Historical population and GDP'!$M141)</f>
        <v>5.862506860666588E-2</v>
      </c>
      <c r="H144" s="54">
        <f>IF('4.1 Network size and usage'!H144/'Historical population and GDP'!$M141=0,NA(),'4.1 Network size and usage'!H144/'Historical population and GDP'!$M141)</f>
        <v>9.3089828994522234E-4</v>
      </c>
      <c r="I144" s="54">
        <f>IF('4.1 Network size and usage'!I144/'Historical population and GDP'!$M141=0,NA(),'4.1 Network size and usage'!I144/'Historical population and GDP'!$M141)</f>
        <v>17.67114000064571</v>
      </c>
      <c r="J144" s="54">
        <f>IF('4.1 Network size and usage'!J144/'Historical population and GDP'!$M141=0,NA(),'4.1 Network size and usage'!J144/'Historical population and GDP'!$M141)</f>
        <v>2.1798086546636388E-4</v>
      </c>
      <c r="K144" s="54">
        <f>IF('4.1 Network size and usage'!K144/'Historical population and GDP'!$M141=0,NA(),'4.1 Network size and usage'!K144/'Historical population and GDP'!$M141)</f>
        <v>2.6185360491760592E-2</v>
      </c>
      <c r="L144" s="54" t="e">
        <f>IF('4.1 Network size and usage'!L144/'Historical population and GDP'!$M141=0,NA(),'4.1 Network size and usage'!L144/'Historical population and GDP'!$M141)</f>
        <v>#N/A</v>
      </c>
      <c r="M144" s="54" t="e">
        <f>IF('4.1 Network size and usage'!M144/'Historical population and GDP'!$M141=0,NA(),'4.1 Network size and usage'!M144/'Historical population and GDP'!$M141)</f>
        <v>#N/A</v>
      </c>
      <c r="N144" s="54" t="e">
        <f>IF('4.1 Network size and usage'!N144/'Historical population and GDP'!$M141=0,NA(),'4.1 Network size and usage'!N144/'Historical population and GDP'!$M141)</f>
        <v>#N/A</v>
      </c>
      <c r="O144" s="54">
        <f>IF('4.1 Network size and usage'!O144/'Historical population and GDP'!$M141=0,NA(),'4.1 Network size and usage'!O144/'Historical population and GDP'!$M141)</f>
        <v>4.8259899054035146E-2</v>
      </c>
      <c r="P144" s="54" t="e">
        <f>IF('4.1 Network size and usage'!P144/'Historical population and GDP'!$M141=0,NA(),'4.1 Network size and usage'!P144/'Historical population and GDP'!$M141)</f>
        <v>#N/A</v>
      </c>
      <c r="Q144" s="54" t="e">
        <f>IF('4.1 Network size and usage'!Q144/'Historical population and GDP'!$M141=0,NA(),'4.1 Network size and usage'!Q144/'Historical population and GDP'!$M141)</f>
        <v>#N/A</v>
      </c>
      <c r="R144" s="54" t="e">
        <f>IF('4.1 Network size and usage'!R144/'Historical population and GDP'!$M141=0,NA(),'4.1 Network size and usage'!R144/'Historical population and GDP'!$M141)</f>
        <v>#N/A</v>
      </c>
      <c r="S144" s="54" t="e">
        <f>IF('4.1 Network size and usage'!S144/'Historical population and GDP'!$M141=0,NA(),'4.1 Network size and usage'!S144/'Historical population and GDP'!$M141)</f>
        <v>#N/A</v>
      </c>
      <c r="T144" s="54" t="e">
        <f>IF('4.1 Network size and usage'!T144/'Historical population and GDP'!$M141=0,NA(),'4.1 Network size and usage'!T144/'Historical population and GDP'!$M141)</f>
        <v>#N/A</v>
      </c>
      <c r="U144" s="54" t="e">
        <f>IF('4.1 Network size and usage'!U144/'Historical population and GDP'!$M141=0,NA(),'4.1 Network size and usage'!U144/'Historical population and GDP'!$M141)</f>
        <v>#N/A</v>
      </c>
      <c r="V144" s="54" t="e">
        <f>IF('4.1 Network size and usage'!V144/'Historical population and GDP'!$M141=0,NA(),'4.1 Network size and usage'!V144/'Historical population and GDP'!$M141)</f>
        <v>#N/A</v>
      </c>
      <c r="W144" s="54" t="e">
        <f>IF('4.1 Network size and usage'!W144/'Historical population and GDP'!$M141=0,NA(),'4.1 Network size and usage'!W144/'Historical population and GDP'!$M141)</f>
        <v>#N/A</v>
      </c>
      <c r="X144" s="54">
        <f>IF('4.1 Network size and usage'!X144/'Historical population and GDP'!$M141=0,NA(),'4.1 Network size and usage'!X144/'Historical population and GDP'!$M141)</f>
        <v>9.4792619537026077</v>
      </c>
      <c r="Y144" s="54">
        <f>IF('4.1 Network size and usage'!Y144/'Historical population and GDP'!$M141=0,NA(),'4.1 Network size and usage'!Y144/'Historical population and GDP'!$M141)</f>
        <v>20.459799184253292</v>
      </c>
      <c r="Z144" s="54">
        <f>IF('4.1 Network size and usage'!Z144/'Historical population and GDP'!$M141=0,NA(),'4.1 Network size and usage'!Z144/'Historical population and GDP'!$M141)</f>
        <v>2.529030036267367</v>
      </c>
      <c r="AA144" s="54" t="e">
        <f>IF('4.1 Network size and usage'!AA144/'Historical population and GDP'!$M141=0,NA(),'4.1 Network size and usage'!AA144/'Historical population and GDP'!$M141)</f>
        <v>#N/A</v>
      </c>
      <c r="AB144" s="54" t="e">
        <f>IF('4.1 Network size and usage'!AB144/'Historical population and GDP'!$M141=0,NA(),'4.1 Network size and usage'!AB144/'Historical population and GDP'!$M141)</f>
        <v>#N/A</v>
      </c>
      <c r="AC144" s="54" t="e">
        <f>IF('4.1 Network size and usage'!AC144/'Historical population and GDP'!$M141=0,NA(),'4.1 Network size and usage'!AC144/'Historical population and GDP'!$M141)</f>
        <v>#N/A</v>
      </c>
      <c r="AD144" s="54" t="e">
        <f>IF('4.1 Network size and usage'!AD144/'Historical population and GDP'!$M141=0,NA(),'4.1 Network size and usage'!AD144/'Historical population and GDP'!$M141)</f>
        <v>#N/A</v>
      </c>
      <c r="AE144" s="54" t="e">
        <f>IF('4.1 Network size and usage'!AE144/'Historical population and GDP'!$M141=0,NA(),'4.1 Network size and usage'!AE144/'Historical population and GDP'!$M141)</f>
        <v>#N/A</v>
      </c>
      <c r="AF144" s="54" t="e">
        <f>IF('4.1 Network size and usage'!AF144/'Historical population and GDP'!$M141=0,NA(),'4.1 Network size and usage'!AF144/'Historical population and GDP'!$M141)</f>
        <v>#N/A</v>
      </c>
      <c r="AG144" s="54" t="e">
        <f>IF('4.1 Network size and usage'!AG144/'Historical population and GDP'!$M141=0,NA(),'4.1 Network size and usage'!AG144/'Historical population and GDP'!$M141)</f>
        <v>#N/A</v>
      </c>
      <c r="AH144" s="54" t="e">
        <f>IF('4.1 Network size and usage'!AH144/'Historical population and GDP'!$M141=0,NA(),'4.1 Network size and usage'!AH144/'Historical population and GDP'!$M141)</f>
        <v>#N/A</v>
      </c>
      <c r="AI144" s="54" t="e">
        <f>IF('4.1 Network size and usage'!AI144/'Historical population and GDP'!$M141=0,NA(),'4.1 Network size and usage'!AI144/'Historical population and GDP'!$M141)</f>
        <v>#N/A</v>
      </c>
      <c r="AJ144" s="54" t="e">
        <f>IF('4.1 Network size and usage'!AJ144/'Historical population and GDP'!$M141=0,NA(),'4.1 Network size and usage'!AJ144/'Historical population and GDP'!$M141)</f>
        <v>#N/A</v>
      </c>
      <c r="AK144" s="54">
        <f>IF('4.1 Network size and usage'!AK144/'Historical population and GDP'!$M141=0,NA(),'4.1 Network size and usage'!AK144/'Historical population and GDP'!$M141)</f>
        <v>2.5976797494645991</v>
      </c>
      <c r="AL144" s="54">
        <f>IF('4.1 Network size and usage'!AL144/'Historical population and GDP'!$M141=0,NA(),'4.1 Network size and usage'!AL144/'Historical population and GDP'!$M141)</f>
        <v>1.4858212890519904</v>
      </c>
      <c r="AM144" s="54" t="e">
        <f>IF('4.1 Network size and usage'!AM144/'Historical population and GDP'!$M141=0,NA(),'4.1 Network size and usage'!AM144/'Historical population and GDP'!$M141)</f>
        <v>#N/A</v>
      </c>
      <c r="AN144" s="54">
        <f>IF('4.1 Network size and usage'!AN144/'Historical population and GDP'!$M141=0,NA(),'4.1 Network size and usage'!AN144/'Historical population and GDP'!$M141)</f>
        <v>2.2553028917037055</v>
      </c>
      <c r="AO144" s="54">
        <f>IF('4.1 Network size and usage'!AO144/'Historical population and GDP'!$M141=0,NA(),'4.1 Network size and usage'!AO144/'Historical population and GDP'!$M141)</f>
        <v>1.1036256605073127E-2</v>
      </c>
      <c r="AP144" s="54">
        <f>IF('4.1 Network size and usage'!AP144/'Historical population and GDP'!$M141=0,NA(),'4.1 Network size and usage'!AP144/'Historical population and GDP'!$M141)</f>
        <v>1.8940820697151343E-3</v>
      </c>
      <c r="AQ144" s="54">
        <f>IF('4.1 Network size and usage'!AQ144/'Historical population and GDP'!$M141=0,NA(),'4.1 Network size and usage'!AQ144/'Historical population and GDP'!$M141)</f>
        <v>1.2930338674788261E-2</v>
      </c>
      <c r="AR144" s="54">
        <f>IF('4.1 Network size and usage'!AR144/'Historical population and GDP'!$M141=0,NA(),'4.1 Network size and usage'!AR144/'Historical population and GDP'!$M141)</f>
        <v>0.36265752628576964</v>
      </c>
      <c r="AS144" s="54" t="e">
        <f>IF('4.1 Network size and usage'!AS144/'Historical population and GDP'!$M141=0,NA(),'4.1 Network size and usage'!AS144/'Historical population and GDP'!$M141)</f>
        <v>#N/A</v>
      </c>
      <c r="AT144" s="54">
        <f>IF('4.1 Network size and usage'!AT144/'Historical population and GDP'!$M141=0,NA(),'4.1 Network size and usage'!AT144/'Historical population and GDP'!$M141)</f>
        <v>4.1024095737239162E-2</v>
      </c>
      <c r="AU144" s="54">
        <f>IF('4.1 Network size and usage'!AU144/'Historical population and GDP'!$M141=0,NA(),'4.1 Network size and usage'!AU144/'Historical population and GDP'!$M141)</f>
        <v>8.049848796289321E-3</v>
      </c>
      <c r="AV144" s="54">
        <f>IF('4.1 Network size and usage'!AV144/'Historical population and GDP'!$M141=0,NA(),'4.1 Network size and usage'!AV144/'Historical population and GDP'!$M141)</f>
        <v>3.2974246940949838E-2</v>
      </c>
      <c r="AX144" s="3"/>
      <c r="AY144" s="3"/>
      <c r="AZ144" s="12"/>
    </row>
    <row r="145" spans="1:52">
      <c r="A145" s="4">
        <f t="shared" si="2"/>
        <v>2007</v>
      </c>
      <c r="B145" s="54">
        <f>IF('4.1 Network size and usage'!B145/'Historical population and GDP'!$M142=0,NA(),'4.1 Network size and usage'!B145/'Historical population and GDP'!$M142)</f>
        <v>0.32012271737309433</v>
      </c>
      <c r="C145" s="54">
        <f>IF('4.1 Network size and usage'!C145/'Historical population and GDP'!$M142=0,NA(),'4.1 Network size and usage'!C145/'Historical population and GDP'!$M142)</f>
        <v>0.16978869994974033</v>
      </c>
      <c r="D145" s="54" t="e">
        <f>IF('4.1 Network size and usage'!D145/'Historical population and GDP'!$M142=0,NA(),'4.1 Network size and usage'!D145/'Historical population and GDP'!$M142)</f>
        <v>#N/A</v>
      </c>
      <c r="E145" s="54" t="e">
        <f>IF('4.1 Network size and usage'!E145/'Historical population and GDP'!$M142=0,NA(),'4.1 Network size and usage'!E145/'Historical population and GDP'!$M142)</f>
        <v>#N/A</v>
      </c>
      <c r="F145" s="54" t="e">
        <f>IF('4.1 Network size and usage'!F145/'Historical population and GDP'!$M142=0,NA(),'4.1 Network size and usage'!F145/'Historical population and GDP'!$M142)</f>
        <v>#N/A</v>
      </c>
      <c r="G145" s="54">
        <f>IF('4.1 Network size and usage'!G145/'Historical population and GDP'!$M142=0,NA(),'4.1 Network size and usage'!G145/'Historical population and GDP'!$M142)</f>
        <v>5.7029024962305247E-2</v>
      </c>
      <c r="H145" s="54">
        <f>IF('4.1 Network size and usage'!H145/'Historical population and GDP'!$M142=0,NA(),'4.1 Network size and usage'!H145/'Historical population and GDP'!$M142)</f>
        <v>9.4269241714934812E-4</v>
      </c>
      <c r="I145" s="54">
        <f>IF('4.1 Network size and usage'!I145/'Historical population and GDP'!$M142=0,NA(),'4.1 Network size and usage'!I145/'Historical population and GDP'!$M142)</f>
        <v>17.590430767297704</v>
      </c>
      <c r="J145" s="54">
        <f>IF('4.1 Network size and usage'!J145/'Historical population and GDP'!$M142=0,NA(),'4.1 Network size and usage'!J145/'Historical population and GDP'!$M142)</f>
        <v>2.1527894119618025E-4</v>
      </c>
      <c r="K145" s="54">
        <f>IF('4.1 Network size and usage'!K145/'Historical population and GDP'!$M142=0,NA(),'4.1 Network size and usage'!K145/'Historical population and GDP'!$M142)</f>
        <v>2.6130415874182536E-2</v>
      </c>
      <c r="L145" s="54" t="e">
        <f>IF('4.1 Network size and usage'!L145/'Historical population and GDP'!$M142=0,NA(),'4.1 Network size and usage'!L145/'Historical population and GDP'!$M142)</f>
        <v>#N/A</v>
      </c>
      <c r="M145" s="54" t="e">
        <f>IF('4.1 Network size and usage'!M145/'Historical population and GDP'!$M142=0,NA(),'4.1 Network size and usage'!M145/'Historical population and GDP'!$M142)</f>
        <v>#N/A</v>
      </c>
      <c r="N145" s="54" t="e">
        <f>IF('4.1 Network size and usage'!N145/'Historical population and GDP'!$M142=0,NA(),'4.1 Network size and usage'!N145/'Historical population and GDP'!$M142)</f>
        <v>#N/A</v>
      </c>
      <c r="O145" s="54">
        <f>IF('4.1 Network size and usage'!O145/'Historical population and GDP'!$M142=0,NA(),'4.1 Network size and usage'!O145/'Historical population and GDP'!$M142)</f>
        <v>4.9834437091640135E-2</v>
      </c>
      <c r="P145" s="54" t="e">
        <f>IF('4.1 Network size and usage'!P145/'Historical population and GDP'!$M142=0,NA(),'4.1 Network size and usage'!P145/'Historical population and GDP'!$M142)</f>
        <v>#N/A</v>
      </c>
      <c r="Q145" s="54" t="e">
        <f>IF('4.1 Network size and usage'!Q145/'Historical population and GDP'!$M142=0,NA(),'4.1 Network size and usage'!Q145/'Historical population and GDP'!$M142)</f>
        <v>#N/A</v>
      </c>
      <c r="R145" s="54" t="e">
        <f>IF('4.1 Network size and usage'!R145/'Historical population and GDP'!$M142=0,NA(),'4.1 Network size and usage'!R145/'Historical population and GDP'!$M142)</f>
        <v>#N/A</v>
      </c>
      <c r="S145" s="54" t="e">
        <f>IF('4.1 Network size and usage'!S145/'Historical population and GDP'!$M142=0,NA(),'4.1 Network size and usage'!S145/'Historical population and GDP'!$M142)</f>
        <v>#N/A</v>
      </c>
      <c r="T145" s="54" t="e">
        <f>IF('4.1 Network size and usage'!T145/'Historical population and GDP'!$M142=0,NA(),'4.1 Network size and usage'!T145/'Historical population and GDP'!$M142)</f>
        <v>#N/A</v>
      </c>
      <c r="U145" s="54" t="e">
        <f>IF('4.1 Network size and usage'!U145/'Historical population and GDP'!$M142=0,NA(),'4.1 Network size and usage'!U145/'Historical population and GDP'!$M142)</f>
        <v>#N/A</v>
      </c>
      <c r="V145" s="54" t="e">
        <f>IF('4.1 Network size and usage'!V145/'Historical population and GDP'!$M142=0,NA(),'4.1 Network size and usage'!V145/'Historical population and GDP'!$M142)</f>
        <v>#N/A</v>
      </c>
      <c r="W145" s="54" t="e">
        <f>IF('4.1 Network size and usage'!W145/'Historical population and GDP'!$M142=0,NA(),'4.1 Network size and usage'!W145/'Historical population and GDP'!$M142)</f>
        <v>#N/A</v>
      </c>
      <c r="X145" s="54">
        <f>IF('4.1 Network size and usage'!X145/'Historical population and GDP'!$M142=0,NA(),'4.1 Network size and usage'!X145/'Historical population and GDP'!$M142)</f>
        <v>9.1455541129167361</v>
      </c>
      <c r="Y145" s="54">
        <f>IF('4.1 Network size and usage'!Y145/'Historical population and GDP'!$M142=0,NA(),'4.1 Network size and usage'!Y145/'Historical population and GDP'!$M142)</f>
        <v>22.256696054615514</v>
      </c>
      <c r="Z145" s="54">
        <f>IF('4.1 Network size and usage'!Z145/'Historical population and GDP'!$M142=0,NA(),'4.1 Network size and usage'!Z145/'Historical population and GDP'!$M142)</f>
        <v>4.4657815379460546</v>
      </c>
      <c r="AA145" s="54" t="e">
        <f>IF('4.1 Network size and usage'!AA145/'Historical population and GDP'!$M142=0,NA(),'4.1 Network size and usage'!AA145/'Historical population and GDP'!$M142)</f>
        <v>#N/A</v>
      </c>
      <c r="AB145" s="54" t="e">
        <f>IF('4.1 Network size and usage'!AB145/'Historical population and GDP'!$M142=0,NA(),'4.1 Network size and usage'!AB145/'Historical population and GDP'!$M142)</f>
        <v>#N/A</v>
      </c>
      <c r="AC145" s="54" t="e">
        <f>IF('4.1 Network size and usage'!AC145/'Historical population and GDP'!$M142=0,NA(),'4.1 Network size and usage'!AC145/'Historical population and GDP'!$M142)</f>
        <v>#N/A</v>
      </c>
      <c r="AD145" s="54" t="e">
        <f>IF('4.1 Network size and usage'!AD145/'Historical population and GDP'!$M142=0,NA(),'4.1 Network size and usage'!AD145/'Historical population and GDP'!$M142)</f>
        <v>#N/A</v>
      </c>
      <c r="AE145" s="54" t="e">
        <f>IF('4.1 Network size and usage'!AE145/'Historical population and GDP'!$M142=0,NA(),'4.1 Network size and usage'!AE145/'Historical population and GDP'!$M142)</f>
        <v>#N/A</v>
      </c>
      <c r="AF145" s="54" t="e">
        <f>IF('4.1 Network size and usage'!AF145/'Historical population and GDP'!$M142=0,NA(),'4.1 Network size and usage'!AF145/'Historical population and GDP'!$M142)</f>
        <v>#N/A</v>
      </c>
      <c r="AG145" s="54" t="e">
        <f>IF('4.1 Network size and usage'!AG145/'Historical population and GDP'!$M142=0,NA(),'4.1 Network size and usage'!AG145/'Historical population and GDP'!$M142)</f>
        <v>#N/A</v>
      </c>
      <c r="AH145" s="54" t="e">
        <f>IF('4.1 Network size and usage'!AH145/'Historical population and GDP'!$M142=0,NA(),'4.1 Network size and usage'!AH145/'Historical population and GDP'!$M142)</f>
        <v>#N/A</v>
      </c>
      <c r="AI145" s="54" t="e">
        <f>IF('4.1 Network size and usage'!AI145/'Historical population and GDP'!$M142=0,NA(),'4.1 Network size and usage'!AI145/'Historical population and GDP'!$M142)</f>
        <v>#N/A</v>
      </c>
      <c r="AJ145" s="54" t="e">
        <f>IF('4.1 Network size and usage'!AJ145/'Historical population and GDP'!$M142=0,NA(),'4.1 Network size and usage'!AJ145/'Historical population and GDP'!$M142)</f>
        <v>#N/A</v>
      </c>
      <c r="AK145" s="54">
        <f>IF('4.1 Network size and usage'!AK145/'Historical population and GDP'!$M142=0,NA(),'4.1 Network size and usage'!AK145/'Historical population and GDP'!$M142)</f>
        <v>2.5160935667616018</v>
      </c>
      <c r="AL145" s="54">
        <f>IF('4.1 Network size and usage'!AL145/'Historical population and GDP'!$M142=0,NA(),'4.1 Network size and usage'!AL145/'Historical population and GDP'!$M142)</f>
        <v>1.4528396716367902</v>
      </c>
      <c r="AM145" s="54" t="e">
        <f>IF('4.1 Network size and usage'!AM145/'Historical population and GDP'!$M142=0,NA(),'4.1 Network size and usage'!AM145/'Historical population and GDP'!$M142)</f>
        <v>#N/A</v>
      </c>
      <c r="AN145" s="54">
        <f>IF('4.1 Network size and usage'!AN145/'Historical population and GDP'!$M142=0,NA(),'4.1 Network size and usage'!AN145/'Historical population and GDP'!$M142)</f>
        <v>2.1700399983246776</v>
      </c>
      <c r="AO145" s="54">
        <f>IF('4.1 Network size and usage'!AO145/'Historical population and GDP'!$M142=0,NA(),'4.1 Network size and usage'!AO145/'Historical population and GDP'!$M142)</f>
        <v>1.0716828614508293E-2</v>
      </c>
      <c r="AP145" s="54">
        <f>IF('4.1 Network size and usage'!AP145/'Historical population and GDP'!$M142=0,NA(),'4.1 Network size and usage'!AP145/'Historical population and GDP'!$M142)</f>
        <v>1.8428547495392862E-3</v>
      </c>
      <c r="AQ145" s="54">
        <f>IF('4.1 Network size and usage'!AQ145/'Historical population and GDP'!$M142=0,NA(),'4.1 Network size and usage'!AQ145/'Historical population and GDP'!$M142)</f>
        <v>1.2559683364047579E-2</v>
      </c>
      <c r="AR145" s="54">
        <f>IF('4.1 Network size and usage'!AR145/'Historical population and GDP'!$M142=0,NA(),'4.1 Network size and usage'!AR145/'Historical population and GDP'!$M142)</f>
        <v>0.35667616016083098</v>
      </c>
      <c r="AS145" s="54" t="e">
        <f>IF('4.1 Network size and usage'!AS145/'Historical population and GDP'!$M142=0,NA(),'4.1 Network size and usage'!AS145/'Historical population and GDP'!$M142)</f>
        <v>#N/A</v>
      </c>
      <c r="AT145" s="54">
        <f>IF('4.1 Network size and usage'!AT145/'Historical population and GDP'!$M142=0,NA(),'4.1 Network size and usage'!AT145/'Historical population and GDP'!$M142)</f>
        <v>4.2349011559725244E-2</v>
      </c>
      <c r="AU145" s="54">
        <f>IF('4.1 Network size and usage'!AU145/'Historical population and GDP'!$M142=0,NA(),'4.1 Network size and usage'!AU145/'Historical population and GDP'!$M142)</f>
        <v>8.5964985759758757E-3</v>
      </c>
      <c r="AV145" s="54">
        <f>IF('4.1 Network size and usage'!AV145/'Historical population and GDP'!$M142=0,NA(),'4.1 Network size and usage'!AV145/'Historical population and GDP'!$M142)</f>
        <v>3.3752512983749372E-2</v>
      </c>
      <c r="AX145" s="3"/>
      <c r="AY145" s="3"/>
      <c r="AZ145" s="12"/>
    </row>
    <row r="146" spans="1:52">
      <c r="A146" s="4">
        <f t="shared" si="2"/>
        <v>2008</v>
      </c>
      <c r="B146" s="54">
        <f>IF('4.1 Network size and usage'!B146/'Historical population and GDP'!$M143=0,NA(),'4.1 Network size and usage'!B146/'Historical population and GDP'!$M143)</f>
        <v>0.31244729382359815</v>
      </c>
      <c r="C146" s="54">
        <f>IF('4.1 Network size and usage'!C146/'Historical population and GDP'!$M143=0,NA(),'4.1 Network size and usage'!C146/'Historical population and GDP'!$M143)</f>
        <v>0.16409274255001371</v>
      </c>
      <c r="D146" s="54" t="e">
        <f>IF('4.1 Network size and usage'!D146/'Historical population and GDP'!$M143=0,NA(),'4.1 Network size and usage'!D146/'Historical population and GDP'!$M143)</f>
        <v>#N/A</v>
      </c>
      <c r="E146" s="54" t="e">
        <f>IF('4.1 Network size and usage'!E146/'Historical population and GDP'!$M143=0,NA(),'4.1 Network size and usage'!E146/'Historical population and GDP'!$M143)</f>
        <v>#N/A</v>
      </c>
      <c r="F146" s="54" t="e">
        <f>IF('4.1 Network size and usage'!F146/'Historical population and GDP'!$M143=0,NA(),'4.1 Network size and usage'!F146/'Historical population and GDP'!$M143)</f>
        <v>#N/A</v>
      </c>
      <c r="G146" s="54">
        <f>IF('4.1 Network size and usage'!G146/'Historical population and GDP'!$M143=0,NA(),'4.1 Network size and usage'!G146/'Historical population and GDP'!$M143)</f>
        <v>5.5403716610954758E-2</v>
      </c>
      <c r="H146" s="54">
        <f>IF('4.1 Network size and usage'!H146/'Historical population and GDP'!$M143=0,NA(),'4.1 Network size and usage'!H146/'Historical population and GDP'!$M143)</f>
        <v>9.1473432640166779E-4</v>
      </c>
      <c r="I146" s="54">
        <f>IF('4.1 Network size and usage'!I146/'Historical population and GDP'!$M143=0,NA(),'4.1 Network size and usage'!I146/'Historical population and GDP'!$M143)</f>
        <v>17.257602389685339</v>
      </c>
      <c r="J146" s="54">
        <f>IF('4.1 Network size and usage'!J146/'Historical population and GDP'!$M143=0,NA(),'4.1 Network size and usage'!J146/'Historical population and GDP'!$M143)</f>
        <v>2.0604939902258619E-4</v>
      </c>
      <c r="K146" s="54">
        <f>IF('4.1 Network size and usage'!K146/'Historical population and GDP'!$M143=0,NA(),'4.1 Network size and usage'!K146/'Historical population and GDP'!$M143)</f>
        <v>2.5225485065969472E-2</v>
      </c>
      <c r="L146" s="54" t="e">
        <f>IF('4.1 Network size and usage'!L146/'Historical population and GDP'!$M143=0,NA(),'4.1 Network size and usage'!L146/'Historical population and GDP'!$M143)</f>
        <v>#N/A</v>
      </c>
      <c r="M146" s="54" t="e">
        <f>IF('4.1 Network size and usage'!M146/'Historical population and GDP'!$M143=0,NA(),'4.1 Network size and usage'!M146/'Historical population and GDP'!$M143)</f>
        <v>#N/A</v>
      </c>
      <c r="N146" s="54" t="e">
        <f>IF('4.1 Network size and usage'!N146/'Historical population and GDP'!$M143=0,NA(),'4.1 Network size and usage'!N146/'Historical population and GDP'!$M143)</f>
        <v>#N/A</v>
      </c>
      <c r="O146" s="54">
        <f>IF('4.1 Network size and usage'!O146/'Historical population and GDP'!$M143=0,NA(),'4.1 Network size and usage'!O146/'Historical population and GDP'!$M143)</f>
        <v>4.8023790983814763E-2</v>
      </c>
      <c r="P146" s="54" t="e">
        <f>IF('4.1 Network size and usage'!P146/'Historical population and GDP'!$M143=0,NA(),'4.1 Network size and usage'!P146/'Historical population and GDP'!$M143)</f>
        <v>#N/A</v>
      </c>
      <c r="Q146" s="54" t="e">
        <f>IF('4.1 Network size and usage'!Q146/'Historical population and GDP'!$M143=0,NA(),'4.1 Network size and usage'!Q146/'Historical population and GDP'!$M143)</f>
        <v>#N/A</v>
      </c>
      <c r="R146" s="54" t="e">
        <f>IF('4.1 Network size and usage'!R146/'Historical population and GDP'!$M143=0,NA(),'4.1 Network size and usage'!R146/'Historical population and GDP'!$M143)</f>
        <v>#N/A</v>
      </c>
      <c r="S146" s="54" t="e">
        <f>IF('4.1 Network size and usage'!S146/'Historical population and GDP'!$M143=0,NA(),'4.1 Network size and usage'!S146/'Historical population and GDP'!$M143)</f>
        <v>#N/A</v>
      </c>
      <c r="T146" s="54" t="e">
        <f>IF('4.1 Network size and usage'!T146/'Historical population and GDP'!$M143=0,NA(),'4.1 Network size and usage'!T146/'Historical population and GDP'!$M143)</f>
        <v>#N/A</v>
      </c>
      <c r="U146" s="54" t="e">
        <f>IF('4.1 Network size and usage'!U146/'Historical population and GDP'!$M143=0,NA(),'4.1 Network size and usage'!U146/'Historical population and GDP'!$M143)</f>
        <v>#N/A</v>
      </c>
      <c r="V146" s="54" t="e">
        <f>IF('4.1 Network size and usage'!V146/'Historical population and GDP'!$M143=0,NA(),'4.1 Network size and usage'!V146/'Historical population and GDP'!$M143)</f>
        <v>#N/A</v>
      </c>
      <c r="W146" s="54" t="e">
        <f>IF('4.1 Network size and usage'!W146/'Historical population and GDP'!$M143=0,NA(),'4.1 Network size and usage'!W146/'Historical population and GDP'!$M143)</f>
        <v>#N/A</v>
      </c>
      <c r="X146" s="54">
        <f>IF('4.1 Network size and usage'!X146/'Historical population and GDP'!$M143=0,NA(),'4.1 Network size and usage'!X146/'Historical population and GDP'!$M143)</f>
        <v>8.8901984292289402</v>
      </c>
      <c r="Y146" s="54">
        <f>IF('4.1 Network size and usage'!Y146/'Historical population and GDP'!$M143=0,NA(),'4.1 Network size and usage'!Y146/'Historical population and GDP'!$M143)</f>
        <v>23.470123853164402</v>
      </c>
      <c r="Z146" s="54">
        <f>IF('4.1 Network size and usage'!Z146/'Historical population and GDP'!$M143=0,NA(),'4.1 Network size and usage'!Z146/'Historical population and GDP'!$M143)</f>
        <v>4.6483037501397035</v>
      </c>
      <c r="AA146" s="54" t="e">
        <f>IF('4.1 Network size and usage'!AA146/'Historical population and GDP'!$M143=0,NA(),'4.1 Network size and usage'!AA146/'Historical population and GDP'!$M143)</f>
        <v>#N/A</v>
      </c>
      <c r="AB146" s="54" t="e">
        <f>IF('4.1 Network size and usage'!AB146/'Historical population and GDP'!$M143=0,NA(),'4.1 Network size and usage'!AB146/'Historical population and GDP'!$M143)</f>
        <v>#N/A</v>
      </c>
      <c r="AC146" s="54" t="e">
        <f>IF('4.1 Network size and usage'!AC146/'Historical population and GDP'!$M143=0,NA(),'4.1 Network size and usage'!AC146/'Historical population and GDP'!$M143)</f>
        <v>#N/A</v>
      </c>
      <c r="AD146" s="54" t="e">
        <f>IF('4.1 Network size and usage'!AD146/'Historical population and GDP'!$M143=0,NA(),'4.1 Network size and usage'!AD146/'Historical population and GDP'!$M143)</f>
        <v>#N/A</v>
      </c>
      <c r="AE146" s="54" t="e">
        <f>IF('4.1 Network size and usage'!AE146/'Historical population and GDP'!$M143=0,NA(),'4.1 Network size and usage'!AE146/'Historical population and GDP'!$M143)</f>
        <v>#N/A</v>
      </c>
      <c r="AF146" s="54" t="e">
        <f>IF('4.1 Network size and usage'!AF146/'Historical population and GDP'!$M143=0,NA(),'4.1 Network size and usage'!AF146/'Historical population and GDP'!$M143)</f>
        <v>#N/A</v>
      </c>
      <c r="AG146" s="54" t="e">
        <f>IF('4.1 Network size and usage'!AG146/'Historical population and GDP'!$M143=0,NA(),'4.1 Network size and usage'!AG146/'Historical population and GDP'!$M143)</f>
        <v>#N/A</v>
      </c>
      <c r="AH146" s="54" t="e">
        <f>IF('4.1 Network size and usage'!AH146/'Historical population and GDP'!$M143=0,NA(),'4.1 Network size and usage'!AH146/'Historical population and GDP'!$M143)</f>
        <v>#N/A</v>
      </c>
      <c r="AI146" s="54" t="e">
        <f>IF('4.1 Network size and usage'!AI146/'Historical population and GDP'!$M143=0,NA(),'4.1 Network size and usage'!AI146/'Historical population and GDP'!$M143)</f>
        <v>#N/A</v>
      </c>
      <c r="AJ146" s="54" t="e">
        <f>IF('4.1 Network size and usage'!AJ146/'Historical population and GDP'!$M143=0,NA(),'4.1 Network size and usage'!AJ146/'Historical population and GDP'!$M143)</f>
        <v>#N/A</v>
      </c>
      <c r="AK146" s="54">
        <f>IF('4.1 Network size and usage'!AK146/'Historical population and GDP'!$M143=0,NA(),'4.1 Network size and usage'!AK146/'Historical population and GDP'!$M143)</f>
        <v>2.4277912683011085</v>
      </c>
      <c r="AL146" s="54">
        <f>IF('4.1 Network size and usage'!AL146/'Historical population and GDP'!$M143=0,NA(),'4.1 Network size and usage'!AL146/'Historical population and GDP'!$M143)</f>
        <v>1.4129928980014834</v>
      </c>
      <c r="AM146" s="54" t="e">
        <f>IF('4.1 Network size and usage'!AM146/'Historical population and GDP'!$M143=0,NA(),'4.1 Network size and usage'!AM146/'Historical population and GDP'!$M143)</f>
        <v>#N/A</v>
      </c>
      <c r="AN146" s="54">
        <f>IF('4.1 Network size and usage'!AN146/'Historical population and GDP'!$M143=0,NA(),'4.1 Network size and usage'!AN146/'Historical population and GDP'!$M143)</f>
        <v>2.0004216494112148</v>
      </c>
      <c r="AO146" s="54">
        <f>IF('4.1 Network size and usage'!AO146/'Historical population and GDP'!$M143=0,NA(),'4.1 Network size and usage'!AO146/'Historical population and GDP'!$M143)</f>
        <v>1.0348190971622486E-2</v>
      </c>
      <c r="AP146" s="54">
        <f>IF('4.1 Network size and usage'!AP146/'Historical population and GDP'!$M143=0,NA(),'4.1 Network size and usage'!AP146/'Historical population and GDP'!$M143)</f>
        <v>1.7881999126220496E-3</v>
      </c>
      <c r="AQ146" s="54">
        <f>IF('4.1 Network size and usage'!AQ146/'Historical population and GDP'!$M143=0,NA(),'4.1 Network size and usage'!AQ146/'Historical population and GDP'!$M143)</f>
        <v>1.2136390884244536E-2</v>
      </c>
      <c r="AR146" s="54">
        <f>IF('4.1 Network size and usage'!AR146/'Historical population and GDP'!$M143=0,NA(),'4.1 Network size and usage'!AR146/'Historical population and GDP'!$M143)</f>
        <v>0.34871930341485224</v>
      </c>
      <c r="AS146" s="54" t="e">
        <f>IF('4.1 Network size and usage'!AS146/'Historical population and GDP'!$M143=0,NA(),'4.1 Network size and usage'!AS146/'Historical population and GDP'!$M143)</f>
        <v>#N/A</v>
      </c>
      <c r="AT146" s="54">
        <f>IF('4.1 Network size and usage'!AT146/'Historical population and GDP'!$M143=0,NA(),'4.1 Network size and usage'!AT146/'Historical population and GDP'!$M143)</f>
        <v>4.0066854292187801E-2</v>
      </c>
      <c r="AU146" s="54">
        <f>IF('4.1 Network size and usage'!AU146/'Historical population and GDP'!$M143=0,NA(),'4.1 Network size and usage'!AU146/'Historical population and GDP'!$M143)</f>
        <v>8.9968808103796875E-3</v>
      </c>
      <c r="AV146" s="54">
        <f>IF('4.1 Network size and usage'!AV146/'Historical population and GDP'!$M143=0,NA(),'4.1 Network size and usage'!AV146/'Historical population and GDP'!$M143)</f>
        <v>3.1069973481808115E-2</v>
      </c>
      <c r="AX146" s="3"/>
      <c r="AY146" s="3"/>
      <c r="AZ146" s="12"/>
    </row>
    <row r="147" spans="1:52">
      <c r="A147" s="4">
        <f t="shared" si="2"/>
        <v>2009</v>
      </c>
      <c r="B147" s="54">
        <f>IF('4.1 Network size and usage'!B147/'Historical population and GDP'!$M144=0,NA(),'4.1 Network size and usage'!B147/'Historical population and GDP'!$M144)</f>
        <v>0.31719358392697067</v>
      </c>
      <c r="C147" s="54">
        <f>IF('4.1 Network size and usage'!C147/'Historical population and GDP'!$M144=0,NA(),'4.1 Network size and usage'!C147/'Historical population and GDP'!$M144)</f>
        <v>0.16492048339526322</v>
      </c>
      <c r="D147" s="54" t="e">
        <f>IF('4.1 Network size and usage'!D147/'Historical population and GDP'!$M144=0,NA(),'4.1 Network size and usage'!D147/'Historical population and GDP'!$M144)</f>
        <v>#N/A</v>
      </c>
      <c r="E147" s="54" t="e">
        <f>IF('4.1 Network size and usage'!E147/'Historical population and GDP'!$M144=0,NA(),'4.1 Network size and usage'!E147/'Historical population and GDP'!$M144)</f>
        <v>#N/A</v>
      </c>
      <c r="F147" s="54" t="e">
        <f>IF('4.1 Network size and usage'!F147/'Historical population and GDP'!$M144=0,NA(),'4.1 Network size and usage'!F147/'Historical population and GDP'!$M144)</f>
        <v>#N/A</v>
      </c>
      <c r="G147" s="54">
        <f>IF('4.1 Network size and usage'!G147/'Historical population and GDP'!$M144=0,NA(),'4.1 Network size and usage'!G147/'Historical population and GDP'!$M144)</f>
        <v>5.5978629057091826E-2</v>
      </c>
      <c r="H147" s="54">
        <f>IF('4.1 Network size and usage'!H147/'Historical population and GDP'!$M144=0,NA(),'4.1 Network size and usage'!H147/'Historical population and GDP'!$M144)</f>
        <v>9.8825591271244095E-4</v>
      </c>
      <c r="I147" s="54">
        <f>IF('4.1 Network size and usage'!I147/'Historical population and GDP'!$M144=0,NA(),'4.1 Network size and usage'!I147/'Historical population and GDP'!$M144)</f>
        <v>17.412437642421629</v>
      </c>
      <c r="J147" s="54">
        <f>IF('4.1 Network size and usage'!J147/'Historical population and GDP'!$M144=0,NA(),'4.1 Network size and usage'!J147/'Historical population and GDP'!$M144)</f>
        <v>2.079612407875018E-4</v>
      </c>
      <c r="K147" s="54">
        <f>IF('4.1 Network size and usage'!K147/'Historical population and GDP'!$M144=0,NA(),'4.1 Network size and usage'!K147/'Historical population and GDP'!$M144)</f>
        <v>2.5130808391999576E-2</v>
      </c>
      <c r="L147" s="54" t="e">
        <f>IF('4.1 Network size and usage'!L147/'Historical population and GDP'!$M144=0,NA(),'4.1 Network size and usage'!L147/'Historical population and GDP'!$M144)</f>
        <v>#N/A</v>
      </c>
      <c r="M147" s="54" t="e">
        <f>IF('4.1 Network size and usage'!M147/'Historical population and GDP'!$M144=0,NA(),'4.1 Network size and usage'!M147/'Historical population and GDP'!$M144)</f>
        <v>#N/A</v>
      </c>
      <c r="N147" s="54" t="e">
        <f>IF('4.1 Network size and usage'!N147/'Historical population and GDP'!$M144=0,NA(),'4.1 Network size and usage'!N147/'Historical population and GDP'!$M144)</f>
        <v>#N/A</v>
      </c>
      <c r="O147" s="54">
        <f>IF('4.1 Network size and usage'!O147/'Historical population and GDP'!$M144=0,NA(),'4.1 Network size and usage'!O147/'Historical population and GDP'!$M144)</f>
        <v>4.8677466896594204E-2</v>
      </c>
      <c r="P147" s="54" t="e">
        <f>IF('4.1 Network size and usage'!P147/'Historical population and GDP'!$M144=0,NA(),'4.1 Network size and usage'!P147/'Historical population and GDP'!$M144)</f>
        <v>#N/A</v>
      </c>
      <c r="Q147" s="54" t="e">
        <f>IF('4.1 Network size and usage'!Q147/'Historical population and GDP'!$M144=0,NA(),'4.1 Network size and usage'!Q147/'Historical population and GDP'!$M144)</f>
        <v>#N/A</v>
      </c>
      <c r="R147" s="54" t="e">
        <f>IF('4.1 Network size and usage'!R147/'Historical population and GDP'!$M144=0,NA(),'4.1 Network size and usage'!R147/'Historical population and GDP'!$M144)</f>
        <v>#N/A</v>
      </c>
      <c r="S147" s="54" t="e">
        <f>IF('4.1 Network size and usage'!S147/'Historical population and GDP'!$M144=0,NA(),'4.1 Network size and usage'!S147/'Historical population and GDP'!$M144)</f>
        <v>#N/A</v>
      </c>
      <c r="T147" s="54" t="e">
        <f>IF('4.1 Network size and usage'!T147/'Historical population and GDP'!$M144=0,NA(),'4.1 Network size and usage'!T147/'Historical population and GDP'!$M144)</f>
        <v>#N/A</v>
      </c>
      <c r="U147" s="54" t="e">
        <f>IF('4.1 Network size and usage'!U147/'Historical population and GDP'!$M144=0,NA(),'4.1 Network size and usage'!U147/'Historical population and GDP'!$M144)</f>
        <v>#N/A</v>
      </c>
      <c r="V147" s="54" t="e">
        <f>IF('4.1 Network size and usage'!V147/'Historical population and GDP'!$M144=0,NA(),'4.1 Network size and usage'!V147/'Historical population and GDP'!$M144)</f>
        <v>#N/A</v>
      </c>
      <c r="W147" s="54" t="e">
        <f>IF('4.1 Network size and usage'!W147/'Historical population and GDP'!$M144=0,NA(),'4.1 Network size and usage'!W147/'Historical population and GDP'!$M144)</f>
        <v>#N/A</v>
      </c>
      <c r="X147" s="54">
        <f>IF('4.1 Network size and usage'!X147/'Historical population and GDP'!$M144=0,NA(),'4.1 Network size and usage'!X147/'Historical population and GDP'!$M144)</f>
        <v>9.5974215269651619</v>
      </c>
      <c r="Y147" s="54">
        <f>IF('4.1 Network size and usage'!Y147/'Historical population and GDP'!$M144=0,NA(),'4.1 Network size and usage'!Y147/'Historical population and GDP'!$M144)</f>
        <v>24.121861591837572</v>
      </c>
      <c r="Z147" s="54">
        <f>IF('4.1 Network size and usage'!Z147/'Historical population and GDP'!$M144=0,NA(),'4.1 Network size and usage'!Z147/'Historical population and GDP'!$M144)</f>
        <v>5.2349571965264516</v>
      </c>
      <c r="AA147" s="54" t="e">
        <f>IF('4.1 Network size and usage'!AA147/'Historical population and GDP'!$M144=0,NA(),'4.1 Network size and usage'!AA147/'Historical population and GDP'!$M144)</f>
        <v>#N/A</v>
      </c>
      <c r="AB147" s="54" t="e">
        <f>IF('4.1 Network size and usage'!AB147/'Historical population and GDP'!$M144=0,NA(),'4.1 Network size and usage'!AB147/'Historical population and GDP'!$M144)</f>
        <v>#N/A</v>
      </c>
      <c r="AC147" s="54" t="e">
        <f>IF('4.1 Network size and usage'!AC147/'Historical population and GDP'!$M144=0,NA(),'4.1 Network size and usage'!AC147/'Historical population and GDP'!$M144)</f>
        <v>#N/A</v>
      </c>
      <c r="AD147" s="54" t="e">
        <f>IF('4.1 Network size and usage'!AD147/'Historical population and GDP'!$M144=0,NA(),'4.1 Network size and usage'!AD147/'Historical population and GDP'!$M144)</f>
        <v>#N/A</v>
      </c>
      <c r="AE147" s="54" t="e">
        <f>IF('4.1 Network size and usage'!AE147/'Historical population and GDP'!$M144=0,NA(),'4.1 Network size and usage'!AE147/'Historical population and GDP'!$M144)</f>
        <v>#N/A</v>
      </c>
      <c r="AF147" s="54" t="e">
        <f>IF('4.1 Network size and usage'!AF147/'Historical population and GDP'!$M144=0,NA(),'4.1 Network size and usage'!AF147/'Historical population and GDP'!$M144)</f>
        <v>#N/A</v>
      </c>
      <c r="AG147" s="54" t="e">
        <f>IF('4.1 Network size and usage'!AG147/'Historical population and GDP'!$M144=0,NA(),'4.1 Network size and usage'!AG147/'Historical population and GDP'!$M144)</f>
        <v>#N/A</v>
      </c>
      <c r="AH147" s="54">
        <f>IF('4.1 Network size and usage'!AH147/'Historical population and GDP'!$M144=0,NA(),'4.1 Network size and usage'!AH147/'Historical population and GDP'!$M144)</f>
        <v>5.010161975734434E-2</v>
      </c>
      <c r="AI147" s="54">
        <f>IF('4.1 Network size and usage'!AI147/'Historical population and GDP'!$M144=0,NA(),'4.1 Network size and usage'!AI147/'Historical population and GDP'!$M144)</f>
        <v>5.3129683233766503E-2</v>
      </c>
      <c r="AJ147" s="54">
        <f>IF('4.1 Network size and usage'!AJ147/'Historical population and GDP'!$M144=0,NA(),'4.1 Network size and usage'!AJ147/'Historical population and GDP'!$M144)</f>
        <v>4.3255116914044059E-2</v>
      </c>
      <c r="AK147" s="54">
        <f>IF('4.1 Network size and usage'!AK147/'Historical population and GDP'!$M144=0,NA(),'4.1 Network size and usage'!AK147/'Historical population and GDP'!$M144)</f>
        <v>2.4468138613454866</v>
      </c>
      <c r="AL147" s="54">
        <f>IF('4.1 Network size and usage'!AL147/'Historical population and GDP'!$M144=0,NA(),'4.1 Network size and usage'!AL147/'Historical population and GDP'!$M144)</f>
        <v>1.4482355114861121</v>
      </c>
      <c r="AM147" s="54" t="e">
        <f>IF('4.1 Network size and usage'!AM147/'Historical population and GDP'!$M144=0,NA(),'4.1 Network size and usage'!AM147/'Historical population and GDP'!$M144)</f>
        <v>#N/A</v>
      </c>
      <c r="AN147" s="54">
        <f>IF('4.1 Network size and usage'!AN147/'Historical population and GDP'!$M144=0,NA(),'4.1 Network size and usage'!AN147/'Historical population and GDP'!$M144)</f>
        <v>2.0489725113424071</v>
      </c>
      <c r="AO147" s="54">
        <f>IF('4.1 Network size and usage'!AO147/'Historical population and GDP'!$M144=0,NA(),'4.1 Network size and usage'!AO147/'Historical population and GDP'!$M144)</f>
        <v>1.041345897230605E-2</v>
      </c>
      <c r="AP147" s="54">
        <f>IF('4.1 Network size and usage'!AP147/'Historical population and GDP'!$M144=0,NA(),'4.1 Network size and usage'!AP147/'Historical population and GDP'!$M144)</f>
        <v>1.8168380858532981E-3</v>
      </c>
      <c r="AQ147" s="54">
        <f>IF('4.1 Network size and usage'!AQ147/'Historical population and GDP'!$M144=0,NA(),'4.1 Network size and usage'!AQ147/'Historical population and GDP'!$M144)</f>
        <v>1.2230297058159348E-2</v>
      </c>
      <c r="AR147" s="54">
        <f>IF('4.1 Network size and usage'!AR147/'Historical population and GDP'!$M144=0,NA(),'4.1 Network size and usage'!AR147/'Historical population and GDP'!$M144)</f>
        <v>0.35501734721110223</v>
      </c>
      <c r="AS147" s="54" t="e">
        <f>IF('4.1 Network size and usage'!AS147/'Historical population and GDP'!$M144=0,NA(),'4.1 Network size and usage'!AS147/'Historical population and GDP'!$M144)</f>
        <v>#N/A</v>
      </c>
      <c r="AT147" s="54">
        <f>IF('4.1 Network size and usage'!AT147/'Historical population and GDP'!$M144=0,NA(),'4.1 Network size and usage'!AT147/'Historical population and GDP'!$M144)</f>
        <v>4.2726488883414425E-2</v>
      </c>
      <c r="AU147" s="54">
        <f>IF('4.1 Network size and usage'!AU147/'Historical population and GDP'!$M144=0,NA(),'4.1 Network size and usage'!AU147/'Historical population and GDP'!$M144)</f>
        <v>9.2894828683459593E-3</v>
      </c>
      <c r="AV147" s="54">
        <f>IF('4.1 Network size and usage'!AV147/'Historical population and GDP'!$M144=0,NA(),'4.1 Network size and usage'!AV147/'Historical population and GDP'!$M144)</f>
        <v>3.3437006015068466E-2</v>
      </c>
      <c r="AX147" s="3"/>
      <c r="AY147" s="3"/>
      <c r="AZ147" s="12"/>
    </row>
    <row r="148" spans="1:52">
      <c r="A148" s="4">
        <f t="shared" si="2"/>
        <v>2010</v>
      </c>
      <c r="B148" s="54">
        <f>IF('4.1 Network size and usage'!B148/'Historical population and GDP'!$M145=0,NA(),'4.1 Network size and usage'!B148/'Historical population and GDP'!$M145)</f>
        <v>0.31884897306751692</v>
      </c>
      <c r="C148" s="54">
        <f>IF('4.1 Network size and usage'!C148/'Historical population and GDP'!$M145=0,NA(),'4.1 Network size and usage'!C148/'Historical population and GDP'!$M145)</f>
        <v>0.16412368028779095</v>
      </c>
      <c r="D148" s="54" t="e">
        <f>IF('4.1 Network size and usage'!D148/'Historical population and GDP'!$M145=0,NA(),'4.1 Network size and usage'!D148/'Historical population and GDP'!$M145)</f>
        <v>#N/A</v>
      </c>
      <c r="E148" s="54" t="e">
        <f>IF('4.1 Network size and usage'!E148/'Historical population and GDP'!$M145=0,NA(),'4.1 Network size and usage'!E148/'Historical population and GDP'!$M145)</f>
        <v>#N/A</v>
      </c>
      <c r="F148" s="54" t="e">
        <f>IF('4.1 Network size and usage'!F148/'Historical population and GDP'!$M145=0,NA(),'4.1 Network size and usage'!F148/'Historical population and GDP'!$M145)</f>
        <v>#N/A</v>
      </c>
      <c r="G148" s="54">
        <f>IF('4.1 Network size and usage'!G148/'Historical population and GDP'!$M145=0,NA(),'4.1 Network size and usage'!G148/'Historical population and GDP'!$M145)</f>
        <v>5.6005257456192149E-2</v>
      </c>
      <c r="H148" s="54">
        <f>IF('4.1 Network size and usage'!H148/'Historical population and GDP'!$M145=0,NA(),'4.1 Network size and usage'!H148/'Historical population and GDP'!$M145)</f>
        <v>9.8862631016189686E-4</v>
      </c>
      <c r="I148" s="54">
        <f>IF('4.1 Network size and usage'!I148/'Historical population and GDP'!$M145=0,NA(),'4.1 Network size and usage'!I148/'Historical population and GDP'!$M145)</f>
        <v>17.537076874894108</v>
      </c>
      <c r="J148" s="54">
        <f>IF('4.1 Network size and usage'!J148/'Historical population and GDP'!$M145=0,NA(),'4.1 Network size and usage'!J148/'Historical population and GDP'!$M145)</f>
        <v>2.0788515744130288E-4</v>
      </c>
      <c r="K148" s="54">
        <f>IF('4.1 Network size and usage'!K148/'Historical population and GDP'!$M145=0,NA(),'4.1 Network size and usage'!K148/'Historical population and GDP'!$M145)</f>
        <v>2.5870741276800259E-2</v>
      </c>
      <c r="L148" s="54">
        <f>IF('4.1 Network size and usage'!L148/'Historical population and GDP'!$M145=0,NA(),'4.1 Network size and usage'!L148/'Historical population and GDP'!$M145)</f>
        <v>2.0513510738251587E-2</v>
      </c>
      <c r="M148" s="54" t="e">
        <f>IF('4.1 Network size and usage'!M148/'Historical population and GDP'!$M145=0,NA(),'4.1 Network size and usage'!M148/'Historical population and GDP'!$M145)</f>
        <v>#N/A</v>
      </c>
      <c r="N148" s="54" t="e">
        <f>IF('4.1 Network size and usage'!N148/'Historical population and GDP'!$M145=0,NA(),'4.1 Network size and usage'!N148/'Historical population and GDP'!$M145)</f>
        <v>#N/A</v>
      </c>
      <c r="O148" s="54">
        <f>IF('4.1 Network size and usage'!O148/'Historical population and GDP'!$M145=0,NA(),'4.1 Network size and usage'!O148/'Historical population and GDP'!$M145)</f>
        <v>4.9534028987888341E-2</v>
      </c>
      <c r="P148" s="54" t="e">
        <f>IF('4.1 Network size and usage'!P148/'Historical population and GDP'!$M145=0,NA(),'4.1 Network size and usage'!P148/'Historical population and GDP'!$M145)</f>
        <v>#N/A</v>
      </c>
      <c r="Q148" s="54" t="e">
        <f>IF('4.1 Network size and usage'!Q148/'Historical population and GDP'!$M145=0,NA(),'4.1 Network size and usage'!Q148/'Historical population and GDP'!$M145)</f>
        <v>#N/A</v>
      </c>
      <c r="R148" s="54" t="e">
        <f>IF('4.1 Network size and usage'!R148/'Historical population and GDP'!$M145=0,NA(),'4.1 Network size and usage'!R148/'Historical population and GDP'!$M145)</f>
        <v>#N/A</v>
      </c>
      <c r="S148" s="54" t="e">
        <f>IF('4.1 Network size and usage'!S148/'Historical population and GDP'!$M145=0,NA(),'4.1 Network size and usage'!S148/'Historical population and GDP'!$M145)</f>
        <v>#N/A</v>
      </c>
      <c r="T148" s="54" t="e">
        <f>IF('4.1 Network size and usage'!T148/'Historical population and GDP'!$M145=0,NA(),'4.1 Network size and usage'!T148/'Historical population and GDP'!$M145)</f>
        <v>#N/A</v>
      </c>
      <c r="U148" s="54" t="e">
        <f>IF('4.1 Network size and usage'!U148/'Historical population and GDP'!$M145=0,NA(),'4.1 Network size and usage'!U148/'Historical population and GDP'!$M145)</f>
        <v>#N/A</v>
      </c>
      <c r="V148" s="54" t="e">
        <f>IF('4.1 Network size and usage'!V148/'Historical population and GDP'!$M145=0,NA(),'4.1 Network size and usage'!V148/'Historical population and GDP'!$M145)</f>
        <v>#N/A</v>
      </c>
      <c r="W148" s="54" t="e">
        <f>IF('4.1 Network size and usage'!W148/'Historical population and GDP'!$M145=0,NA(),'4.1 Network size and usage'!W148/'Historical population and GDP'!$M145)</f>
        <v>#N/A</v>
      </c>
      <c r="X148" s="54">
        <f>IF('4.1 Network size and usage'!X148/'Historical population and GDP'!$M145=0,NA(),'4.1 Network size and usage'!X148/'Historical population and GDP'!$M145)</f>
        <v>9.6523609777636299</v>
      </c>
      <c r="Y148" s="54">
        <f>IF('4.1 Network size and usage'!Y148/'Historical population and GDP'!$M145=0,NA(),'4.1 Network size and usage'!Y148/'Historical population and GDP'!$M145)</f>
        <v>24.182244790035476</v>
      </c>
      <c r="Z148" s="54">
        <f>IF('4.1 Network size and usage'!Z148/'Historical population and GDP'!$M145=0,NA(),'4.1 Network size and usage'!Z148/'Historical population and GDP'!$M145)</f>
        <v>5.5963156732778492</v>
      </c>
      <c r="AA148" s="54" t="e">
        <f>IF('4.1 Network size and usage'!AA148/'Historical population and GDP'!$M145=0,NA(),'4.1 Network size and usage'!AA148/'Historical population and GDP'!$M145)</f>
        <v>#N/A</v>
      </c>
      <c r="AB148" s="54" t="e">
        <f>IF('4.1 Network size and usage'!AB148/'Historical population and GDP'!$M145=0,NA(),'4.1 Network size and usage'!AB148/'Historical population and GDP'!$M145)</f>
        <v>#N/A</v>
      </c>
      <c r="AC148" s="54" t="e">
        <f>IF('4.1 Network size and usage'!AC148/'Historical population and GDP'!$M145=0,NA(),'4.1 Network size and usage'!AC148/'Historical population and GDP'!$M145)</f>
        <v>#N/A</v>
      </c>
      <c r="AD148" s="54" t="e">
        <f>IF('4.1 Network size and usage'!AD148/'Historical population and GDP'!$M145=0,NA(),'4.1 Network size and usage'!AD148/'Historical population and GDP'!$M145)</f>
        <v>#N/A</v>
      </c>
      <c r="AE148" s="54" t="e">
        <f>IF('4.1 Network size and usage'!AE148/'Historical population and GDP'!$M145=0,NA(),'4.1 Network size and usage'!AE148/'Historical population and GDP'!$M145)</f>
        <v>#N/A</v>
      </c>
      <c r="AF148" s="54" t="e">
        <f>IF('4.1 Network size and usage'!AF148/'Historical population and GDP'!$M145=0,NA(),'4.1 Network size and usage'!AF148/'Historical population and GDP'!$M145)</f>
        <v>#N/A</v>
      </c>
      <c r="AG148" s="54" t="e">
        <f>IF('4.1 Network size and usage'!AG148/'Historical population and GDP'!$M145=0,NA(),'4.1 Network size and usage'!AG148/'Historical population and GDP'!$M145)</f>
        <v>#N/A</v>
      </c>
      <c r="AH148" s="54">
        <f>IF('4.1 Network size and usage'!AH148/'Historical population and GDP'!$M145=0,NA(),'4.1 Network size and usage'!AH148/'Historical population and GDP'!$M145)</f>
        <v>5.6363627028664431E-2</v>
      </c>
      <c r="AI148" s="54">
        <f>IF('4.1 Network size and usage'!AI148/'Historical population and GDP'!$M145=0,NA(),'4.1 Network size and usage'!AI148/'Historical population and GDP'!$M145)</f>
        <v>6.1343834554425457E-2</v>
      </c>
      <c r="AJ148" s="54">
        <f>IF('4.1 Network size and usage'!AJ148/'Historical population and GDP'!$M145=0,NA(),'4.1 Network size and usage'!AJ148/'Historical population and GDP'!$M145)</f>
        <v>5.1018888848955952E-2</v>
      </c>
      <c r="AK148" s="54">
        <f>IF('4.1 Network size and usage'!AK148/'Historical population and GDP'!$M145=0,NA(),'4.1 Network size and usage'!AK148/'Historical population and GDP'!$M145)</f>
        <v>2.448829651231446</v>
      </c>
      <c r="AL148" s="54">
        <f>IF('4.1 Network size and usage'!AL148/'Historical population and GDP'!$M145=0,NA(),'4.1 Network size and usage'!AL148/'Historical population and GDP'!$M145)</f>
        <v>1.4604381555775756</v>
      </c>
      <c r="AM148" s="54" t="e">
        <f>IF('4.1 Network size and usage'!AM148/'Historical population and GDP'!$M145=0,NA(),'4.1 Network size and usage'!AM148/'Historical population and GDP'!$M145)</f>
        <v>#N/A</v>
      </c>
      <c r="AN148" s="54">
        <f>IF('4.1 Network size and usage'!AN148/'Historical population and GDP'!$M145=0,NA(),'4.1 Network size and usage'!AN148/'Historical population and GDP'!$M145)</f>
        <v>2.0378547114303465</v>
      </c>
      <c r="AO148" s="54">
        <f>IF('4.1 Network size and usage'!AO148/'Historical population and GDP'!$M145=0,NA(),'4.1 Network size and usage'!AO148/'Historical population and GDP'!$M145)</f>
        <v>1.0355751112845342E-2</v>
      </c>
      <c r="AP148" s="54">
        <f>IF('4.1 Network size and usage'!AP148/'Historical population and GDP'!$M145=0,NA(),'4.1 Network size and usage'!AP148/'Historical population and GDP'!$M145)</f>
        <v>1.8431902079878422E-3</v>
      </c>
      <c r="AQ148" s="54">
        <f>IF('4.1 Network size and usage'!AQ148/'Historical population and GDP'!$M145=0,NA(),'4.1 Network size and usage'!AQ148/'Historical population and GDP'!$M145)</f>
        <v>1.2198941320833184E-2</v>
      </c>
      <c r="AR148" s="54">
        <f>IF('4.1 Network size and usage'!AR148/'Historical population and GDP'!$M145=0,NA(),'4.1 Network size and usage'!AR148/'Historical population and GDP'!$M145)</f>
        <v>0.35677282552330686</v>
      </c>
      <c r="AS148" s="54" t="e">
        <f>IF('4.1 Network size and usage'!AS148/'Historical population and GDP'!$M145=0,NA(),'4.1 Network size and usage'!AS148/'Historical population and GDP'!$M145)</f>
        <v>#N/A</v>
      </c>
      <c r="AT148" s="54">
        <f>IF('4.1 Network size and usage'!AT148/'Historical population and GDP'!$M145=0,NA(),'4.1 Network size and usage'!AT148/'Historical population and GDP'!$M145)</f>
        <v>4.4898881250288798E-2</v>
      </c>
      <c r="AU148" s="54">
        <f>IF('4.1 Network size and usage'!AU148/'Historical population and GDP'!$M145=0,NA(),'4.1 Network size and usage'!AU148/'Historical population and GDP'!$M145)</f>
        <v>9.3956492496316182E-3</v>
      </c>
      <c r="AV148" s="54">
        <f>IF('4.1 Network size and usage'!AV148/'Historical population and GDP'!$M145=0,NA(),'4.1 Network size and usage'!AV148/'Historical population and GDP'!$M145)</f>
        <v>3.5503232000657185E-2</v>
      </c>
      <c r="AX148" s="3"/>
      <c r="AY148" s="3"/>
      <c r="AZ148" s="12"/>
    </row>
    <row r="149" spans="1:52">
      <c r="A149" s="4">
        <f t="shared" si="2"/>
        <v>2011</v>
      </c>
      <c r="B149" s="54">
        <f>IF('4.1 Network size and usage'!B149/'Historical population and GDP'!$M146=0,NA(),'4.1 Network size and usage'!B149/'Historical population and GDP'!$M146)</f>
        <v>0.31577940610894079</v>
      </c>
      <c r="C149" s="54">
        <f>IF('4.1 Network size and usage'!C149/'Historical population and GDP'!$M146=0,NA(),'4.1 Network size and usage'!C149/'Historical population and GDP'!$M146)</f>
        <v>0.16091785923931745</v>
      </c>
      <c r="D149" s="54" t="e">
        <f>IF('4.1 Network size and usage'!D149/'Historical population and GDP'!$M146=0,NA(),'4.1 Network size and usage'!D149/'Historical population and GDP'!$M146)</f>
        <v>#N/A</v>
      </c>
      <c r="E149" s="54">
        <f>IF('4.1 Network size and usage'!E149/'Historical population and GDP'!$M146=0,NA(),'4.1 Network size and usage'!E149/'Historical population and GDP'!$M146)</f>
        <v>1.8781602331842195</v>
      </c>
      <c r="F149" s="54" t="e">
        <f>IF('4.1 Network size and usage'!F149/'Historical population and GDP'!$M146=0,NA(),'4.1 Network size and usage'!F149/'Historical population and GDP'!$M146)</f>
        <v>#N/A</v>
      </c>
      <c r="G149" s="54">
        <f>IF('4.1 Network size and usage'!G149/'Historical population and GDP'!$M146=0,NA(),'4.1 Network size and usage'!G149/'Historical population and GDP'!$M146)</f>
        <v>5.5205655526992282E-2</v>
      </c>
      <c r="H149" s="54">
        <f>IF('4.1 Network size and usage'!H149/'Historical population and GDP'!$M146=0,NA(),'4.1 Network size and usage'!H149/'Historical population and GDP'!$M146)</f>
        <v>9.9915323371393711E-4</v>
      </c>
      <c r="I149" s="54">
        <f>IF('4.1 Network size and usage'!I149/'Historical population and GDP'!$M146=0,NA(),'4.1 Network size and usage'!I149/'Historical population and GDP'!$M146)</f>
        <v>17.259503471449101</v>
      </c>
      <c r="J149" s="54">
        <f>IF('4.1 Network size and usage'!J149/'Historical population and GDP'!$M146=0,NA(),'4.1 Network size and usage'!J149/'Historical population and GDP'!$M146)</f>
        <v>2.025180657045119E-4</v>
      </c>
      <c r="K149" s="54">
        <f>IF('4.1 Network size and usage'!K149/'Historical population and GDP'!$M146=0,NA(),'4.1 Network size and usage'!K149/'Historical population and GDP'!$M146)</f>
        <v>2.5426890874753638E-2</v>
      </c>
      <c r="L149" s="54">
        <f>IF('4.1 Network size and usage'!L149/'Historical population and GDP'!$M146=0,NA(),'4.1 Network size and usage'!L149/'Historical population and GDP'!$M146)</f>
        <v>2.0282619476550006E-2</v>
      </c>
      <c r="M149" s="54" t="e">
        <f>IF('4.1 Network size and usage'!M149/'Historical population and GDP'!$M146=0,NA(),'4.1 Network size and usage'!M149/'Historical population and GDP'!$M146)</f>
        <v>#N/A</v>
      </c>
      <c r="N149" s="54" t="e">
        <f>IF('4.1 Network size and usage'!N149/'Historical population and GDP'!$M146=0,NA(),'4.1 Network size and usage'!N149/'Historical population and GDP'!$M146)</f>
        <v>#N/A</v>
      </c>
      <c r="O149" s="54">
        <f>IF('4.1 Network size and usage'!O149/'Historical population and GDP'!$M146=0,NA(),'4.1 Network size and usage'!O149/'Historical population and GDP'!$M146)</f>
        <v>5.0687040058296058E-2</v>
      </c>
      <c r="P149" s="54" t="e">
        <f>IF('4.1 Network size and usage'!P149/'Historical population and GDP'!$M146=0,NA(),'4.1 Network size and usage'!P149/'Historical population and GDP'!$M146)</f>
        <v>#N/A</v>
      </c>
      <c r="Q149" s="54" t="e">
        <f>IF('4.1 Network size and usage'!Q149/'Historical population and GDP'!$M146=0,NA(),'4.1 Network size and usage'!Q149/'Historical population and GDP'!$M146)</f>
        <v>#N/A</v>
      </c>
      <c r="R149" s="54" t="e">
        <f>IF('4.1 Network size and usage'!R149/'Historical population and GDP'!$M146=0,NA(),'4.1 Network size and usage'!R149/'Historical population and GDP'!$M146)</f>
        <v>#N/A</v>
      </c>
      <c r="S149" s="54" t="e">
        <f>IF('4.1 Network size and usage'!S149/'Historical population and GDP'!$M146=0,NA(),'4.1 Network size and usage'!S149/'Historical population and GDP'!$M146)</f>
        <v>#N/A</v>
      </c>
      <c r="T149" s="54" t="e">
        <f>IF('4.1 Network size and usage'!T149/'Historical population and GDP'!$M146=0,NA(),'4.1 Network size and usage'!T149/'Historical population and GDP'!$M146)</f>
        <v>#N/A</v>
      </c>
      <c r="U149" s="54" t="e">
        <f>IF('4.1 Network size and usage'!U149/'Historical population and GDP'!$M146=0,NA(),'4.1 Network size and usage'!U149/'Historical population and GDP'!$M146)</f>
        <v>#N/A</v>
      </c>
      <c r="V149" s="54" t="e">
        <f>IF('4.1 Network size and usage'!V149/'Historical population and GDP'!$M146=0,NA(),'4.1 Network size and usage'!V149/'Historical population and GDP'!$M146)</f>
        <v>#N/A</v>
      </c>
      <c r="W149" s="54" t="e">
        <f>IF('4.1 Network size and usage'!W149/'Historical population and GDP'!$M146=0,NA(),'4.1 Network size and usage'!W149/'Historical population and GDP'!$M146)</f>
        <v>#N/A</v>
      </c>
      <c r="X149" s="54">
        <f>IF('4.1 Network size and usage'!X149/'Historical population and GDP'!$M146=0,NA(),'4.1 Network size and usage'!X149/'Historical population and GDP'!$M146)</f>
        <v>9.5135922919660754</v>
      </c>
      <c r="Y149" s="54">
        <f>IF('4.1 Network size and usage'!Y149/'Historical population and GDP'!$M146=0,NA(),'4.1 Network size and usage'!Y149/'Historical population and GDP'!$M146)</f>
        <v>24.39123130174281</v>
      </c>
      <c r="Z149" s="54">
        <f>IF('4.1 Network size and usage'!Z149/'Historical population and GDP'!$M146=0,NA(),'4.1 Network size and usage'!Z149/'Historical population and GDP'!$M146)</f>
        <v>5.9712972896382812</v>
      </c>
      <c r="AA149" s="54" t="e">
        <f>IF('4.1 Network size and usage'!AA149/'Historical population and GDP'!$M146=0,NA(),'4.1 Network size and usage'!AA149/'Historical population and GDP'!$M146)</f>
        <v>#N/A</v>
      </c>
      <c r="AB149" s="54" t="e">
        <f>IF('4.1 Network size and usage'!AB149/'Historical population and GDP'!$M146=0,NA(),'4.1 Network size and usage'!AB149/'Historical population and GDP'!$M146)</f>
        <v>#N/A</v>
      </c>
      <c r="AC149" s="54" t="e">
        <f>IF('4.1 Network size and usage'!AC149/'Historical population and GDP'!$M146=0,NA(),'4.1 Network size and usage'!AC149/'Historical population and GDP'!$M146)</f>
        <v>#N/A</v>
      </c>
      <c r="AD149" s="54" t="e">
        <f>IF('4.1 Network size and usage'!AD149/'Historical population and GDP'!$M146=0,NA(),'4.1 Network size and usage'!AD149/'Historical population and GDP'!$M146)</f>
        <v>#N/A</v>
      </c>
      <c r="AE149" s="54" t="e">
        <f>IF('4.1 Network size and usage'!AE149/'Historical population and GDP'!$M146=0,NA(),'4.1 Network size and usage'!AE149/'Historical population and GDP'!$M146)</f>
        <v>#N/A</v>
      </c>
      <c r="AF149" s="54" t="e">
        <f>IF('4.1 Network size and usage'!AF149/'Historical population and GDP'!$M146=0,NA(),'4.1 Network size and usage'!AF149/'Historical population and GDP'!$M146)</f>
        <v>#N/A</v>
      </c>
      <c r="AG149" s="54" t="e">
        <f>IF('4.1 Network size and usage'!AG149/'Historical population and GDP'!$M146=0,NA(),'4.1 Network size and usage'!AG149/'Historical population and GDP'!$M146)</f>
        <v>#N/A</v>
      </c>
      <c r="AH149" s="54">
        <f>IF('4.1 Network size and usage'!AH149/'Historical population and GDP'!$M146=0,NA(),'4.1 Network size and usage'!AH149/'Historical population and GDP'!$M146)</f>
        <v>5.8103758881039615E-2</v>
      </c>
      <c r="AI149" s="54">
        <f>IF('4.1 Network size and usage'!AI149/'Historical population and GDP'!$M146=0,NA(),'4.1 Network size and usage'!AI149/'Historical population and GDP'!$M146)</f>
        <v>6.2486083841062287E-2</v>
      </c>
      <c r="AJ149" s="54">
        <f>IF('4.1 Network size and usage'!AJ149/'Historical population and GDP'!$M146=0,NA(),'4.1 Network size and usage'!AJ149/'Historical population and GDP'!$M146)</f>
        <v>5.2314636762949618E-2</v>
      </c>
      <c r="AK149" s="54">
        <f>IF('4.1 Network size and usage'!AK149/'Historical population and GDP'!$M146=0,NA(),'4.1 Network size and usage'!AK149/'Historical population and GDP'!$M146)</f>
        <v>2.4077282756107929</v>
      </c>
      <c r="AL149" s="54">
        <f>IF('4.1 Network size and usage'!AL149/'Historical population and GDP'!$M146=0,NA(),'4.1 Network size and usage'!AL149/'Historical population and GDP'!$M146)</f>
        <v>1.4423415582049672</v>
      </c>
      <c r="AM149" s="54" t="e">
        <f>IF('4.1 Network size and usage'!AM149/'Historical population and GDP'!$M146=0,NA(),'4.1 Network size and usage'!AM149/'Historical population and GDP'!$M146)</f>
        <v>#N/A</v>
      </c>
      <c r="AN149" s="54">
        <f>IF('4.1 Network size and usage'!AN149/'Historical population and GDP'!$M146=0,NA(),'4.1 Network size and usage'!AN149/'Historical population and GDP'!$M146)</f>
        <v>1.8325304131328057</v>
      </c>
      <c r="AO149" s="54">
        <f>IF('4.1 Network size and usage'!AO149/'Historical population and GDP'!$M146=0,NA(),'4.1 Network size and usage'!AO149/'Historical population and GDP'!$M146)</f>
        <v>1.0156265813816975E-2</v>
      </c>
      <c r="AP149" s="54">
        <f>IF('4.1 Network size and usage'!AP149/'Historical population and GDP'!$M146=0,NA(),'4.1 Network size and usage'!AP149/'Historical population and GDP'!$M146)</f>
        <v>1.8318725583466591E-3</v>
      </c>
      <c r="AQ149" s="54">
        <f>IF('4.1 Network size and usage'!AQ149/'Historical population and GDP'!$M146=0,NA(),'4.1 Network size and usage'!AQ149/'Historical population and GDP'!$M146)</f>
        <v>1.1988138372163634E-2</v>
      </c>
      <c r="AR149" s="54">
        <f>IF('4.1 Network size and usage'!AR149/'Historical population and GDP'!$M146=0,NA(),'4.1 Network size and usage'!AR149/'Historical population and GDP'!$M146)</f>
        <v>0.35279740096755258</v>
      </c>
      <c r="AS149" s="54" t="e">
        <f>IF('4.1 Network size and usage'!AS149/'Historical population and GDP'!$M146=0,NA(),'4.1 Network size and usage'!AS149/'Historical population and GDP'!$M146)</f>
        <v>#N/A</v>
      </c>
      <c r="AT149" s="54">
        <f>IF('4.1 Network size and usage'!AT149/'Historical population and GDP'!$M146=0,NA(),'4.1 Network size and usage'!AT149/'Historical population and GDP'!$M146)</f>
        <v>4.3463959678562029E-2</v>
      </c>
      <c r="AU149" s="54">
        <f>IF('4.1 Network size and usage'!AU149/'Historical population and GDP'!$M146=0,NA(),'4.1 Network size and usage'!AU149/'Historical population and GDP'!$M146)</f>
        <v>9.134060684573812E-3</v>
      </c>
      <c r="AV149" s="54">
        <f>IF('4.1 Network size and usage'!AV149/'Historical population and GDP'!$M146=0,NA(),'4.1 Network size and usage'!AV149/'Historical population and GDP'!$M146)</f>
        <v>3.4329898993988223E-2</v>
      </c>
      <c r="AX149" s="3"/>
      <c r="AY149" s="3"/>
      <c r="AZ149" s="12"/>
    </row>
    <row r="150" spans="1:52">
      <c r="A150" s="4">
        <f t="shared" si="2"/>
        <v>2012</v>
      </c>
      <c r="B150" s="54">
        <f>IF('4.1 Network size and usage'!B150/'Historical population and GDP'!$M147=0,NA(),'4.1 Network size and usage'!B150/'Historical population and GDP'!$M147)</f>
        <v>0.31118460562381967</v>
      </c>
      <c r="C150" s="54">
        <f>IF('4.1 Network size and usage'!C150/'Historical population and GDP'!$M147=0,NA(),'4.1 Network size and usage'!C150/'Historical population and GDP'!$M147)</f>
        <v>0.15656335347387099</v>
      </c>
      <c r="D150" s="54" t="e">
        <f>IF('4.1 Network size and usage'!D150/'Historical population and GDP'!$M147=0,NA(),'4.1 Network size and usage'!D150/'Historical population and GDP'!$M147)</f>
        <v>#N/A</v>
      </c>
      <c r="E150" s="54">
        <f>IF('4.1 Network size and usage'!E150/'Historical population and GDP'!$M147=0,NA(),'4.1 Network size and usage'!E150/'Historical population and GDP'!$M147)</f>
        <v>1.9357568067251882</v>
      </c>
      <c r="F150" s="54" t="e">
        <f>IF('4.1 Network size and usage'!F150/'Historical population and GDP'!$M147=0,NA(),'4.1 Network size and usage'!F150/'Historical population and GDP'!$M147)</f>
        <v>#N/A</v>
      </c>
      <c r="G150" s="54">
        <f>IF('4.1 Network size and usage'!G150/'Historical population and GDP'!$M147=0,NA(),'4.1 Network size and usage'!G150/'Historical population and GDP'!$M147)</f>
        <v>5.4116169101209921E-2</v>
      </c>
      <c r="H150" s="54">
        <f>IF('4.1 Network size and usage'!H150/'Historical population and GDP'!$M147=0,NA(),'4.1 Network size and usage'!H150/'Historical population and GDP'!$M147)</f>
        <v>1.103059720130336E-3</v>
      </c>
      <c r="I150" s="54">
        <f>IF('4.1 Network size and usage'!I150/'Historical population and GDP'!$M147=0,NA(),'4.1 Network size and usage'!I150/'Historical population and GDP'!$M147)</f>
        <v>17.160357672156987</v>
      </c>
      <c r="J150" s="54">
        <f>IF('4.1 Network size and usage'!J150/'Historical population and GDP'!$M147=0,NA(),'4.1 Network size and usage'!J150/'Historical population and GDP'!$M147)</f>
        <v>1.9871226127514885E-4</v>
      </c>
      <c r="K150" s="54">
        <f>IF('4.1 Network size and usage'!K150/'Historical population and GDP'!$M147=0,NA(),'4.1 Network size and usage'!K150/'Historical population and GDP'!$M147)</f>
        <v>2.4568160870415315E-2</v>
      </c>
      <c r="L150" s="54">
        <f>IF('4.1 Network size and usage'!L150/'Historical population and GDP'!$M147=0,NA(),'4.1 Network size and usage'!L150/'Historical population and GDP'!$M147)</f>
        <v>1.9318212234013549E-2</v>
      </c>
      <c r="M150" s="54" t="e">
        <f>IF('4.1 Network size and usage'!M150/'Historical population and GDP'!$M147=0,NA(),'4.1 Network size and usage'!M150/'Historical population and GDP'!$M147)</f>
        <v>#N/A</v>
      </c>
      <c r="N150" s="54" t="e">
        <f>IF('4.1 Network size and usage'!N150/'Historical population and GDP'!$M147=0,NA(),'4.1 Network size and usage'!N150/'Historical population and GDP'!$M147)</f>
        <v>#N/A</v>
      </c>
      <c r="O150" s="54">
        <f>IF('4.1 Network size and usage'!O150/'Historical population and GDP'!$M147=0,NA(),'4.1 Network size and usage'!O150/'Historical population and GDP'!$M147)</f>
        <v>4.9142163579497293E-2</v>
      </c>
      <c r="P150" s="54" t="e">
        <f>IF('4.1 Network size and usage'!P150/'Historical population and GDP'!$M147=0,NA(),'4.1 Network size and usage'!P150/'Historical population and GDP'!$M147)</f>
        <v>#N/A</v>
      </c>
      <c r="Q150" s="54" t="e">
        <f>IF('4.1 Network size and usage'!Q150/'Historical population and GDP'!$M147=0,NA(),'4.1 Network size and usage'!Q150/'Historical population and GDP'!$M147)</f>
        <v>#N/A</v>
      </c>
      <c r="R150" s="54" t="e">
        <f>IF('4.1 Network size and usage'!R150/'Historical population and GDP'!$M147=0,NA(),'4.1 Network size and usage'!R150/'Historical population and GDP'!$M147)</f>
        <v>#N/A</v>
      </c>
      <c r="S150" s="54" t="e">
        <f>IF('4.1 Network size and usage'!S150/'Historical population and GDP'!$M147=0,NA(),'4.1 Network size and usage'!S150/'Historical population and GDP'!$M147)</f>
        <v>#N/A</v>
      </c>
      <c r="T150" s="54" t="e">
        <f>IF('4.1 Network size and usage'!T150/'Historical population and GDP'!$M147=0,NA(),'4.1 Network size and usage'!T150/'Historical population and GDP'!$M147)</f>
        <v>#N/A</v>
      </c>
      <c r="U150" s="54" t="e">
        <f>IF('4.1 Network size and usage'!U150/'Historical population and GDP'!$M147=0,NA(),'4.1 Network size and usage'!U150/'Historical population and GDP'!$M147)</f>
        <v>#N/A</v>
      </c>
      <c r="V150" s="54" t="e">
        <f>IF('4.1 Network size and usage'!V150/'Historical population and GDP'!$M147=0,NA(),'4.1 Network size and usage'!V150/'Historical population and GDP'!$M147)</f>
        <v>#N/A</v>
      </c>
      <c r="W150" s="54" t="e">
        <f>IF('4.1 Network size and usage'!W150/'Historical population and GDP'!$M147=0,NA(),'4.1 Network size and usage'!W150/'Historical population and GDP'!$M147)</f>
        <v>#N/A</v>
      </c>
      <c r="X150" s="54">
        <f>IF('4.1 Network size and usage'!X150/'Historical population and GDP'!$M147=0,NA(),'4.1 Network size and usage'!X150/'Historical population and GDP'!$M147)</f>
        <v>9.3185096332571664</v>
      </c>
      <c r="Y150" s="54">
        <f>IF('4.1 Network size and usage'!Y150/'Historical population and GDP'!$M147=0,NA(),'4.1 Network size and usage'!Y150/'Historical population and GDP'!$M147)</f>
        <v>24.396651284516899</v>
      </c>
      <c r="Z150" s="54">
        <f>IF('4.1 Network size and usage'!Z150/'Historical population and GDP'!$M147=0,NA(),'4.1 Network size and usage'!Z150/'Historical population and GDP'!$M147)</f>
        <v>6.2949506565088305</v>
      </c>
      <c r="AA150" s="54">
        <f>IF('4.1 Network size and usage'!AA150/'Historical population and GDP'!$M147=0,NA(),'4.1 Network size and usage'!AA150/'Historical population and GDP'!$M147)</f>
        <v>0.37824722799121679</v>
      </c>
      <c r="AB150" s="54">
        <f>IF('4.1 Network size and usage'!AB150/'Historical population and GDP'!$M147=0,NA(),'4.1 Network size and usage'!AB150/'Historical population and GDP'!$M147)</f>
        <v>6.1115544562798324E-3</v>
      </c>
      <c r="AC150" s="54" t="e">
        <f>IF('4.1 Network size and usage'!AC150/'Historical population and GDP'!$M147=0,NA(),'4.1 Network size and usage'!AC150/'Historical population and GDP'!$M147)</f>
        <v>#N/A</v>
      </c>
      <c r="AD150" s="54" t="e">
        <f>IF('4.1 Network size and usage'!AD150/'Historical population and GDP'!$M147=0,NA(),'4.1 Network size and usage'!AD150/'Historical population and GDP'!$M147)</f>
        <v>#N/A</v>
      </c>
      <c r="AE150" s="54" t="e">
        <f>IF('4.1 Network size and usage'!AE150/'Historical population and GDP'!$M147=0,NA(),'4.1 Network size and usage'!AE150/'Historical population and GDP'!$M147)</f>
        <v>#N/A</v>
      </c>
      <c r="AF150" s="54" t="e">
        <f>IF('4.1 Network size and usage'!AF150/'Historical population and GDP'!$M147=0,NA(),'4.1 Network size and usage'!AF150/'Historical population and GDP'!$M147)</f>
        <v>#N/A</v>
      </c>
      <c r="AG150" s="54" t="e">
        <f>IF('4.1 Network size and usage'!AG150/'Historical population and GDP'!$M147=0,NA(),'4.1 Network size and usage'!AG150/'Historical population and GDP'!$M147)</f>
        <v>#N/A</v>
      </c>
      <c r="AH150" s="54">
        <f>IF('4.1 Network size and usage'!AH150/'Historical population and GDP'!$M147=0,NA(),'4.1 Network size and usage'!AH150/'Historical population and GDP'!$M147)</f>
        <v>5.7407967325736435E-2</v>
      </c>
      <c r="AI150" s="54">
        <f>IF('4.1 Network size and usage'!AI150/'Historical population and GDP'!$M147=0,NA(),'4.1 Network size and usage'!AI150/'Historical population and GDP'!$M147)</f>
        <v>6.180451947717213E-2</v>
      </c>
      <c r="AJ150" s="54">
        <f>IF('4.1 Network size and usage'!AJ150/'Historical population and GDP'!$M147=0,NA(),'4.1 Network size and usage'!AJ150/'Historical population and GDP'!$M147)</f>
        <v>5.1826774853902621E-2</v>
      </c>
      <c r="AK150" s="54">
        <f>IF('4.1 Network size and usage'!AK150/'Historical population and GDP'!$M147=0,NA(),'4.1 Network size and usage'!AK150/'Historical population and GDP'!$M147)</f>
        <v>2.3589113205022083</v>
      </c>
      <c r="AL150" s="54">
        <f>IF('4.1 Network size and usage'!AL150/'Historical population and GDP'!$M147=0,NA(),'4.1 Network size and usage'!AL150/'Historical population and GDP'!$M147)</f>
        <v>1.398430723324527</v>
      </c>
      <c r="AM150" s="54" t="e">
        <f>IF('4.1 Network size and usage'!AM150/'Historical population and GDP'!$M147=0,NA(),'4.1 Network size and usage'!AM150/'Historical population and GDP'!$M147)</f>
        <v>#N/A</v>
      </c>
      <c r="AN150" s="54">
        <f>IF('4.1 Network size and usage'!AN150/'Historical population and GDP'!$M147=0,NA(),'4.1 Network size and usage'!AN150/'Historical population and GDP'!$M147)</f>
        <v>1.7743830204858513</v>
      </c>
      <c r="AO150" s="54">
        <f>IF('4.1 Network size and usage'!AO150/'Historical population and GDP'!$M147=0,NA(),'4.1 Network size and usage'!AO150/'Historical population and GDP'!$M147)</f>
        <v>9.9133081204863475E-3</v>
      </c>
      <c r="AP150" s="54">
        <f>IF('4.1 Network size and usage'!AP150/'Historical population and GDP'!$M147=0,NA(),'4.1 Network size and usage'!AP150/'Historical population and GDP'!$M147)</f>
        <v>1.7943087698080288E-3</v>
      </c>
      <c r="AQ150" s="54">
        <f>IF('4.1 Network size and usage'!AQ150/'Historical population and GDP'!$M147=0,NA(),'4.1 Network size and usage'!AQ150/'Historical population and GDP'!$M147)</f>
        <v>1.1707616890294375E-2</v>
      </c>
      <c r="AR150" s="54">
        <f>IF('4.1 Network size and usage'!AR150/'Historical population and GDP'!$M147=0,NA(),'4.1 Network size and usage'!AR150/'Historical population and GDP'!$M147)</f>
        <v>0.34402648835929794</v>
      </c>
      <c r="AS150" s="54" t="e">
        <f>IF('4.1 Network size and usage'!AS150/'Historical population and GDP'!$M147=0,NA(),'4.1 Network size and usage'!AS150/'Historical population and GDP'!$M147)</f>
        <v>#N/A</v>
      </c>
      <c r="AT150" s="54">
        <f>IF('4.1 Network size and usage'!AT150/'Historical population and GDP'!$M147=0,NA(),'4.1 Network size and usage'!AT150/'Historical population and GDP'!$M147)</f>
        <v>4.2706531383055184E-2</v>
      </c>
      <c r="AU150" s="54">
        <f>IF('4.1 Network size and usage'!AU150/'Historical population and GDP'!$M147=0,NA(),'4.1 Network size and usage'!AU150/'Historical population and GDP'!$M147)</f>
        <v>9.189636627690843E-3</v>
      </c>
      <c r="AV150" s="54">
        <f>IF('4.1 Network size and usage'!AV150/'Historical population and GDP'!$M147=0,NA(),'4.1 Network size and usage'!AV150/'Historical population and GDP'!$M147)</f>
        <v>3.3516894755364339E-2</v>
      </c>
      <c r="AX150" s="3"/>
      <c r="AY150" s="3"/>
      <c r="AZ150" s="12"/>
    </row>
    <row r="151" spans="1:52">
      <c r="A151" s="4">
        <f t="shared" si="2"/>
        <v>2013</v>
      </c>
      <c r="B151" s="54">
        <f>IF('4.1 Network size and usage'!B151/'Historical population and GDP'!$M148=0,NA(),'4.1 Network size and usage'!B151/'Historical population and GDP'!$M148)</f>
        <v>0.30484788619185271</v>
      </c>
      <c r="C151" s="54">
        <f>IF('4.1 Network size and usage'!C151/'Historical population and GDP'!$M148=0,NA(),'4.1 Network size and usage'!C151/'Historical population and GDP'!$M148)</f>
        <v>0.15287352982476529</v>
      </c>
      <c r="D151" s="54" t="e">
        <f>IF('4.1 Network size and usage'!D151/'Historical population and GDP'!$M148=0,NA(),'4.1 Network size and usage'!D151/'Historical population and GDP'!$M148)</f>
        <v>#N/A</v>
      </c>
      <c r="E151" s="54">
        <f>IF('4.1 Network size and usage'!E151/'Historical population and GDP'!$M148=0,NA(),'4.1 Network size and usage'!E151/'Historical population and GDP'!$M148)</f>
        <v>1.903202064661079</v>
      </c>
      <c r="F151" s="54" t="e">
        <f>IF('4.1 Network size and usage'!F151/'Historical population and GDP'!$M148=0,NA(),'4.1 Network size and usage'!F151/'Historical population and GDP'!$M148)</f>
        <v>#N/A</v>
      </c>
      <c r="G151" s="54">
        <f>IF('4.1 Network size and usage'!G151/'Historical population and GDP'!$M148=0,NA(),'4.1 Network size and usage'!G151/'Historical population and GDP'!$M148)</f>
        <v>5.2655152210649661E-2</v>
      </c>
      <c r="H151" s="54">
        <f>IF('4.1 Network size and usage'!H151/'Historical population and GDP'!$M148=0,NA(),'4.1 Network size and usage'!H151/'Historical population and GDP'!$M148)</f>
        <v>1.077561315091177E-3</v>
      </c>
      <c r="I151" s="54">
        <f>IF('4.1 Network size and usage'!I151/'Historical population and GDP'!$M148=0,NA(),'4.1 Network size and usage'!I151/'Historical population and GDP'!$M148)</f>
        <v>17.177897861255161</v>
      </c>
      <c r="J151" s="54">
        <f>IF('4.1 Network size and usage'!J151/'Historical population and GDP'!$M148=0,NA(),'4.1 Network size and usage'!J151/'Historical population and GDP'!$M148)</f>
        <v>1.9712090178817857E-4</v>
      </c>
      <c r="K151" s="54">
        <f>IF('4.1 Network size and usage'!K151/'Historical population and GDP'!$M148=0,NA(),'4.1 Network size and usage'!K151/'Historical population and GDP'!$M148)</f>
        <v>2.3928063781579051E-2</v>
      </c>
      <c r="L151" s="54">
        <f>IF('4.1 Network size and usage'!L151/'Historical population and GDP'!$M148=0,NA(),'4.1 Network size and usage'!L151/'Historical population and GDP'!$M148)</f>
        <v>1.8871651099393288E-2</v>
      </c>
      <c r="M151" s="54" t="e">
        <f>IF('4.1 Network size and usage'!M151/'Historical population and GDP'!$M148=0,NA(),'4.1 Network size and usage'!M151/'Historical population and GDP'!$M148)</f>
        <v>#N/A</v>
      </c>
      <c r="N151" s="54" t="e">
        <f>IF('4.1 Network size and usage'!N151/'Historical population and GDP'!$M148=0,NA(),'4.1 Network size and usage'!N151/'Historical population and GDP'!$M148)</f>
        <v>#N/A</v>
      </c>
      <c r="O151" s="54">
        <f>IF('4.1 Network size and usage'!O151/'Historical population and GDP'!$M148=0,NA(),'4.1 Network size and usage'!O151/'Historical population and GDP'!$M148)</f>
        <v>4.7202889557095333E-2</v>
      </c>
      <c r="P151" s="54" t="e">
        <f>IF('4.1 Network size and usage'!P151/'Historical population and GDP'!$M148=0,NA(),'4.1 Network size and usage'!P151/'Historical population and GDP'!$M148)</f>
        <v>#N/A</v>
      </c>
      <c r="Q151" s="54" t="e">
        <f>IF('4.1 Network size and usage'!Q151/'Historical population and GDP'!$M148=0,NA(),'4.1 Network size and usage'!Q151/'Historical population and GDP'!$M148)</f>
        <v>#N/A</v>
      </c>
      <c r="R151" s="54" t="e">
        <f>IF('4.1 Network size and usage'!R151/'Historical population and GDP'!$M148=0,NA(),'4.1 Network size and usage'!R151/'Historical population and GDP'!$M148)</f>
        <v>#N/A</v>
      </c>
      <c r="S151" s="54" t="e">
        <f>IF('4.1 Network size and usage'!S151/'Historical population and GDP'!$M148=0,NA(),'4.1 Network size and usage'!S151/'Historical population and GDP'!$M148)</f>
        <v>#N/A</v>
      </c>
      <c r="T151" s="54" t="e">
        <f>IF('4.1 Network size and usage'!T151/'Historical population and GDP'!$M148=0,NA(),'4.1 Network size and usage'!T151/'Historical population and GDP'!$M148)</f>
        <v>#N/A</v>
      </c>
      <c r="U151" s="54" t="e">
        <f>IF('4.1 Network size and usage'!U151/'Historical population and GDP'!$M148=0,NA(),'4.1 Network size and usage'!U151/'Historical population and GDP'!$M148)</f>
        <v>#N/A</v>
      </c>
      <c r="V151" s="54" t="e">
        <f>IF('4.1 Network size and usage'!V151/'Historical population and GDP'!$M148=0,NA(),'4.1 Network size and usage'!V151/'Historical population and GDP'!$M148)</f>
        <v>#N/A</v>
      </c>
      <c r="W151" s="54" t="e">
        <f>IF('4.1 Network size and usage'!W151/'Historical population and GDP'!$M148=0,NA(),'4.1 Network size and usage'!W151/'Historical population and GDP'!$M148)</f>
        <v>#N/A</v>
      </c>
      <c r="X151" s="54">
        <f>IF('4.1 Network size and usage'!X151/'Historical population and GDP'!$M148=0,NA(),'4.1 Network size and usage'!X151/'Historical population and GDP'!$M148)</f>
        <v>8.9578400468712935</v>
      </c>
      <c r="Y151" s="54">
        <f>IF('4.1 Network size and usage'!Y151/'Historical population and GDP'!$M148=0,NA(),'4.1 Network size and usage'!Y151/'Historical population and GDP'!$M148)</f>
        <v>23.077332791020854</v>
      </c>
      <c r="Z151" s="54">
        <f>IF('4.1 Network size and usage'!Z151/'Historical population and GDP'!$M148=0,NA(),'4.1 Network size and usage'!Z151/'Historical population and GDP'!$M148)</f>
        <v>6.3915399253351923</v>
      </c>
      <c r="AA151" s="54">
        <f>IF('4.1 Network size and usage'!AA151/'Historical population and GDP'!$M148=0,NA(),'4.1 Network size and usage'!AA151/'Historical population and GDP'!$M148)</f>
        <v>1.4586172000213051</v>
      </c>
      <c r="AB151" s="54">
        <f>IF('4.1 Network size and usage'!AB151/'Historical population and GDP'!$M148=0,NA(),'4.1 Network size and usage'!AB151/'Historical population and GDP'!$M148)</f>
        <v>4.8343283798898913E-2</v>
      </c>
      <c r="AC151" s="54" t="e">
        <f>IF('4.1 Network size and usage'!AC151/'Historical population and GDP'!$M148=0,NA(),'4.1 Network size and usage'!AC151/'Historical population and GDP'!$M148)</f>
        <v>#N/A</v>
      </c>
      <c r="AD151" s="54" t="e">
        <f>IF('4.1 Network size and usage'!AD151/'Historical population and GDP'!$M148=0,NA(),'4.1 Network size and usage'!AD151/'Historical population and GDP'!$M148)</f>
        <v>#N/A</v>
      </c>
      <c r="AE151" s="54" t="e">
        <f>IF('4.1 Network size and usage'!AE151/'Historical population and GDP'!$M148=0,NA(),'4.1 Network size and usage'!AE151/'Historical population and GDP'!$M148)</f>
        <v>#N/A</v>
      </c>
      <c r="AF151" s="54" t="e">
        <f>IF('4.1 Network size and usage'!AF151/'Historical population and GDP'!$M148=0,NA(),'4.1 Network size and usage'!AF151/'Historical population and GDP'!$M148)</f>
        <v>#N/A</v>
      </c>
      <c r="AG151" s="54" t="e">
        <f>IF('4.1 Network size and usage'!AG151/'Historical population and GDP'!$M148=0,NA(),'4.1 Network size and usage'!AG151/'Historical population and GDP'!$M148)</f>
        <v>#N/A</v>
      </c>
      <c r="AH151" s="54">
        <f>IF('4.1 Network size and usage'!AH151/'Historical population and GDP'!$M148=0,NA(),'4.1 Network size and usage'!AH151/'Historical population and GDP'!$M148)</f>
        <v>5.6148709828929465E-2</v>
      </c>
      <c r="AI151" s="54">
        <f>IF('4.1 Network size and usage'!AI151/'Historical population and GDP'!$M148=0,NA(),'4.1 Network size and usage'!AI151/'Historical population and GDP'!$M148)</f>
        <v>5.9857739815904282E-2</v>
      </c>
      <c r="AJ151" s="54">
        <f>IF('4.1 Network size and usage'!AJ151/'Historical population and GDP'!$M148=0,NA(),'4.1 Network size and usage'!AJ151/'Historical population and GDP'!$M148)</f>
        <v>5.0100957278366089E-2</v>
      </c>
      <c r="AK151" s="54">
        <f>IF('4.1 Network size and usage'!AK151/'Historical population and GDP'!$M148=0,NA(),'4.1 Network size and usage'!AK151/'Historical population and GDP'!$M148)</f>
        <v>2.3174900616396235</v>
      </c>
      <c r="AL151" s="54">
        <f>IF('4.1 Network size and usage'!AL151/'Historical population and GDP'!$M148=0,NA(),'4.1 Network size and usage'!AL151/'Historical population and GDP'!$M148)</f>
        <v>1.3666855507619007</v>
      </c>
      <c r="AM151" s="54" t="e">
        <f>IF('4.1 Network size and usage'!AM151/'Historical population and GDP'!$M148=0,NA(),'4.1 Network size and usage'!AM151/'Historical population and GDP'!$M148)</f>
        <v>#N/A</v>
      </c>
      <c r="AN151" s="54">
        <f>IF('4.1 Network size and usage'!AN151/'Historical population and GDP'!$M148=0,NA(),'4.1 Network size and usage'!AN151/'Historical population and GDP'!$M148)</f>
        <v>1.6884075865642083</v>
      </c>
      <c r="AO151" s="54">
        <f>IF('4.1 Network size and usage'!AO151/'Historical population and GDP'!$M148=0,NA(),'4.1 Network size and usage'!AO151/'Historical population and GDP'!$M148)</f>
        <v>9.582467812301777E-3</v>
      </c>
      <c r="AP151" s="54">
        <f>IF('4.1 Network size and usage'!AP151/'Historical population and GDP'!$M148=0,NA(),'4.1 Network size and usage'!AP151/'Historical population and GDP'!$M148)</f>
        <v>1.7431472523641435E-3</v>
      </c>
      <c r="AQ151" s="54">
        <f>IF('4.1 Network size and usage'!AQ151/'Historical population and GDP'!$M148=0,NA(),'4.1 Network size and usage'!AQ151/'Historical population and GDP'!$M148)</f>
        <v>1.1325615064665921E-2</v>
      </c>
      <c r="AR151" s="54">
        <f>IF('4.1 Network size and usage'!AR151/'Historical population and GDP'!$M148=0,NA(),'4.1 Network size and usage'!AR151/'Historical population and GDP'!$M148)</f>
        <v>0.33269902141650082</v>
      </c>
      <c r="AS151" s="54" t="e">
        <f>IF('4.1 Network size and usage'!AS151/'Historical population and GDP'!$M148=0,NA(),'4.1 Network size and usage'!AS151/'Historical population and GDP'!$M148)</f>
        <v>#N/A</v>
      </c>
      <c r="AT151" s="54">
        <f>IF('4.1 Network size and usage'!AT151/'Historical population and GDP'!$M148=0,NA(),'4.1 Network size and usage'!AT151/'Historical population and GDP'!$M148)</f>
        <v>4.1622482725894937E-2</v>
      </c>
      <c r="AU151" s="54">
        <f>IF('4.1 Network size and usage'!AU151/'Historical population and GDP'!$M148=0,NA(),'4.1 Network size and usage'!AU151/'Historical population and GDP'!$M148)</f>
        <v>7.9700566038649456E-3</v>
      </c>
      <c r="AV151" s="54">
        <f>IF('4.1 Network size and usage'!AV151/'Historical population and GDP'!$M148=0,NA(),'4.1 Network size and usage'!AV151/'Historical population and GDP'!$M148)</f>
        <v>3.3652426122029989E-2</v>
      </c>
      <c r="AX151" s="3"/>
      <c r="AY151" s="3"/>
      <c r="AZ151" s="12"/>
    </row>
    <row r="152" spans="1:52">
      <c r="A152" s="4">
        <f t="shared" si="2"/>
        <v>2014</v>
      </c>
      <c r="B152" s="54">
        <f>IF('4.1 Network size and usage'!B152/'Historical population and GDP'!$M149=0,NA(),'4.1 Network size and usage'!B152/'Historical population and GDP'!$M149)</f>
        <v>0.29803701308815272</v>
      </c>
      <c r="C152" s="54">
        <f>IF('4.1 Network size and usage'!C152/'Historical population and GDP'!$M149=0,NA(),'4.1 Network size and usage'!C152/'Historical population and GDP'!$M149)</f>
        <v>0.14853094571696929</v>
      </c>
      <c r="D152" s="54" t="e">
        <f>IF('4.1 Network size and usage'!D152/'Historical population and GDP'!$M149=0,NA(),'4.1 Network size and usage'!D152/'Historical population and GDP'!$M149)</f>
        <v>#N/A</v>
      </c>
      <c r="E152" s="54">
        <f>IF('4.1 Network size and usage'!E152/'Historical population and GDP'!$M149=0,NA(),'4.1 Network size and usage'!E152/'Historical population and GDP'!$M149)</f>
        <v>1.8740412798353716</v>
      </c>
      <c r="F152" s="54" t="e">
        <f>IF('4.1 Network size and usage'!F152/'Historical population and GDP'!$M149=0,NA(),'4.1 Network size and usage'!F152/'Historical population and GDP'!$M149)</f>
        <v>#N/A</v>
      </c>
      <c r="G152" s="54">
        <f>IF('4.1 Network size and usage'!G152/'Historical population and GDP'!$M149=0,NA(),'4.1 Network size and usage'!G152/'Historical population and GDP'!$M149)</f>
        <v>5.1380321044409101E-2</v>
      </c>
      <c r="H152" s="54">
        <f>IF('4.1 Network size and usage'!H152/'Historical population and GDP'!$M149=0,NA(),'4.1 Network size and usage'!H152/'Historical population and GDP'!$M149)</f>
        <v>1.050361755391607E-3</v>
      </c>
      <c r="I152" s="54">
        <f>IF('4.1 Network size and usage'!I152/'Historical population and GDP'!$M149=0,NA(),'4.1 Network size and usage'!I152/'Historical population and GDP'!$M149)</f>
        <v>17.354196657400021</v>
      </c>
      <c r="J152" s="54">
        <f>IF('4.1 Network size and usage'!J152/'Historical population and GDP'!$M149=0,NA(),'4.1 Network size and usage'!J152/'Historical population and GDP'!$M149)</f>
        <v>1.9695947062127426E-4</v>
      </c>
      <c r="K152" s="54">
        <f>IF('4.1 Network size and usage'!K152/'Historical population and GDP'!$M149=0,NA(),'4.1 Network size and usage'!K152/'Historical population and GDP'!$M149)</f>
        <v>2.3901401025976963E-2</v>
      </c>
      <c r="L152" s="54">
        <f>IF('4.1 Network size and usage'!L152/'Historical population and GDP'!$M149=0,NA(),'4.1 Network size and usage'!L152/'Historical population and GDP'!$M149)</f>
        <v>1.8163826101731714E-2</v>
      </c>
      <c r="M152" s="54" t="e">
        <f>IF('4.1 Network size and usage'!M152/'Historical population and GDP'!$M149=0,NA(),'4.1 Network size and usage'!M152/'Historical population and GDP'!$M149)</f>
        <v>#N/A</v>
      </c>
      <c r="N152" s="54" t="e">
        <f>IF('4.1 Network size and usage'!N152/'Historical population and GDP'!$M149=0,NA(),'4.1 Network size and usage'!N152/'Historical population and GDP'!$M149)</f>
        <v>#N/A</v>
      </c>
      <c r="O152" s="54">
        <f>IF('4.1 Network size and usage'!O152/'Historical population and GDP'!$M149=0,NA(),'4.1 Network size and usage'!O152/'Historical population and GDP'!$M149)</f>
        <v>4.6913604787819002E-2</v>
      </c>
      <c r="P152" s="54" t="e">
        <f>IF('4.1 Network size and usage'!P152/'Historical population and GDP'!$M149=0,NA(),'4.1 Network size and usage'!P152/'Historical population and GDP'!$M149)</f>
        <v>#N/A</v>
      </c>
      <c r="Q152" s="54" t="e">
        <f>IF('4.1 Network size and usage'!Q152/'Historical population and GDP'!$M149=0,NA(),'4.1 Network size and usage'!Q152/'Historical population and GDP'!$M149)</f>
        <v>#N/A</v>
      </c>
      <c r="R152" s="54" t="e">
        <f>IF('4.1 Network size and usage'!R152/'Historical population and GDP'!$M149=0,NA(),'4.1 Network size and usage'!R152/'Historical population and GDP'!$M149)</f>
        <v>#N/A</v>
      </c>
      <c r="S152" s="54" t="e">
        <f>IF('4.1 Network size and usage'!S152/'Historical population and GDP'!$M149=0,NA(),'4.1 Network size and usage'!S152/'Historical population and GDP'!$M149)</f>
        <v>#N/A</v>
      </c>
      <c r="T152" s="54" t="e">
        <f>IF('4.1 Network size and usage'!T152/'Historical population and GDP'!$M149=0,NA(),'4.1 Network size and usage'!T152/'Historical population and GDP'!$M149)</f>
        <v>#N/A</v>
      </c>
      <c r="U152" s="54" t="e">
        <f>IF('4.1 Network size and usage'!U152/'Historical population and GDP'!$M149=0,NA(),'4.1 Network size and usage'!U152/'Historical population and GDP'!$M149)</f>
        <v>#N/A</v>
      </c>
      <c r="V152" s="54" t="e">
        <f>IF('4.1 Network size and usage'!V152/'Historical population and GDP'!$M149=0,NA(),'4.1 Network size and usage'!V152/'Historical population and GDP'!$M149)</f>
        <v>#N/A</v>
      </c>
      <c r="W152" s="54" t="e">
        <f>IF('4.1 Network size and usage'!W152/'Historical population and GDP'!$M149=0,NA(),'4.1 Network size and usage'!W152/'Historical population and GDP'!$M149)</f>
        <v>#N/A</v>
      </c>
      <c r="X152" s="54">
        <f>IF('4.1 Network size and usage'!X152/'Historical population and GDP'!$M149=0,NA(),'4.1 Network size and usage'!X152/'Historical population and GDP'!$M149)</f>
        <v>8.7317282686162798</v>
      </c>
      <c r="Y152" s="54">
        <f>IF('4.1 Network size and usage'!Y152/'Historical population and GDP'!$M149=0,NA(),'4.1 Network size and usage'!Y152/'Historical population and GDP'!$M149)</f>
        <v>24.07125090267191</v>
      </c>
      <c r="Z152" s="54">
        <f>IF('4.1 Network size and usage'!Z152/'Historical population and GDP'!$M149=0,NA(),'4.1 Network size and usage'!Z152/'Historical population and GDP'!$M149)</f>
        <v>6.6549928966210574</v>
      </c>
      <c r="AA152" s="54">
        <f>IF('4.1 Network size and usage'!AA152/'Historical population and GDP'!$M149=0,NA(),'4.1 Network size and usage'!AA152/'Historical population and GDP'!$M149)</f>
        <v>2.4411221922773763</v>
      </c>
      <c r="AB152" s="54">
        <f>IF('4.1 Network size and usage'!AB152/'Historical population and GDP'!$M149=0,NA(),'4.1 Network size and usage'!AB152/'Historical population and GDP'!$M149)</f>
        <v>0.18648139669893474</v>
      </c>
      <c r="AC152" s="54" t="e">
        <f>IF('4.1 Network size and usage'!AC152/'Historical population and GDP'!$M149=0,NA(),'4.1 Network size and usage'!AC152/'Historical population and GDP'!$M149)</f>
        <v>#N/A</v>
      </c>
      <c r="AD152" s="54" t="e">
        <f>IF('4.1 Network size and usage'!AD152/'Historical population and GDP'!$M149=0,NA(),'4.1 Network size and usage'!AD152/'Historical population and GDP'!$M149)</f>
        <v>#N/A</v>
      </c>
      <c r="AE152" s="54" t="e">
        <f>IF('4.1 Network size and usage'!AE152/'Historical population and GDP'!$M149=0,NA(),'4.1 Network size and usage'!AE152/'Historical population and GDP'!$M149)</f>
        <v>#N/A</v>
      </c>
      <c r="AF152" s="54" t="e">
        <f>IF('4.1 Network size and usage'!AF152/'Historical population and GDP'!$M149=0,NA(),'4.1 Network size and usage'!AF152/'Historical population and GDP'!$M149)</f>
        <v>#N/A</v>
      </c>
      <c r="AG152" s="54" t="e">
        <f>IF('4.1 Network size and usage'!AG152/'Historical population and GDP'!$M149=0,NA(),'4.1 Network size and usage'!AG152/'Historical population and GDP'!$M149)</f>
        <v>#N/A</v>
      </c>
      <c r="AH152" s="54">
        <f>IF('4.1 Network size and usage'!AH152/'Historical population and GDP'!$M149=0,NA(),'4.1 Network size and usage'!AH152/'Historical population and GDP'!$M149)</f>
        <v>5.3655290247367503E-2</v>
      </c>
      <c r="AI152" s="54">
        <f>IF('4.1 Network size and usage'!AI152/'Historical population and GDP'!$M149=0,NA(),'4.1 Network size and usage'!AI152/'Historical population and GDP'!$M149)</f>
        <v>5.8582816902737984E-2</v>
      </c>
      <c r="AJ152" s="54">
        <f>IF('4.1 Network size and usage'!AJ152/'Historical population and GDP'!$M149=0,NA(),'4.1 Network size and usage'!AJ152/'Historical population and GDP'!$M149)</f>
        <v>4.9586776859504134E-2</v>
      </c>
      <c r="AK152" s="54">
        <f>IF('4.1 Network size and usage'!AK152/'Historical population and GDP'!$M149=0,NA(),'4.1 Network size and usage'!AK152/'Historical population and GDP'!$M149)</f>
        <v>2.2836678922551932</v>
      </c>
      <c r="AL152" s="54">
        <f>IF('4.1 Network size and usage'!AL152/'Historical population and GDP'!$M149=0,NA(),'4.1 Network size and usage'!AL152/'Historical population and GDP'!$M149)</f>
        <v>1.3281855468657815</v>
      </c>
      <c r="AM152" s="54" t="e">
        <f>IF('4.1 Network size and usage'!AM152/'Historical population and GDP'!$M149=0,NA(),'4.1 Network size and usage'!AM152/'Historical population and GDP'!$M149)</f>
        <v>#N/A</v>
      </c>
      <c r="AN152" s="54">
        <f>IF('4.1 Network size and usage'!AN152/'Historical population and GDP'!$M149=0,NA(),'4.1 Network size and usage'!AN152/'Historical population and GDP'!$M149)</f>
        <v>1.6415177159686791</v>
      </c>
      <c r="AO152" s="54">
        <f>IF('4.1 Network size and usage'!AO152/'Historical population and GDP'!$M149=0,NA(),'4.1 Network size and usage'!AO152/'Historical population and GDP'!$M149)</f>
        <v>9.2556319647332571E-3</v>
      </c>
      <c r="AP152" s="54">
        <f>IF('4.1 Network size and usage'!AP152/'Historical population and GDP'!$M149=0,NA(),'4.1 Network size and usage'!AP152/'Historical population and GDP'!$M149)</f>
        <v>1.7274662412505722E-3</v>
      </c>
      <c r="AQ152" s="54">
        <f>IF('4.1 Network size and usage'!AQ152/'Historical population and GDP'!$M149=0,NA(),'4.1 Network size and usage'!AQ152/'Historical population and GDP'!$M149)</f>
        <v>1.0983098205983829E-2</v>
      </c>
      <c r="AR152" s="54">
        <f>IF('4.1 Network size and usage'!AR152/'Historical population and GDP'!$M149=0,NA(),'4.1 Network size and usage'!AR152/'Historical population and GDP'!$M149)</f>
        <v>0.32203085839968659</v>
      </c>
      <c r="AS152" s="54" t="e">
        <f>IF('4.1 Network size and usage'!AS152/'Historical population and GDP'!$M149=0,NA(),'4.1 Network size and usage'!AS152/'Historical population and GDP'!$M149)</f>
        <v>#N/A</v>
      </c>
      <c r="AT152" s="54">
        <f>IF('4.1 Network size and usage'!AT152/'Historical population and GDP'!$M149=0,NA(),'4.1 Network size and usage'!AT152/'Historical population and GDP'!$M149)</f>
        <v>4.0453861075843318E-2</v>
      </c>
      <c r="AU152" s="54">
        <f>IF('4.1 Network size and usage'!AU152/'Historical population and GDP'!$M149=0,NA(),'4.1 Network size and usage'!AU152/'Historical population and GDP'!$M149)</f>
        <v>8.5759731157166383E-3</v>
      </c>
      <c r="AV152" s="54">
        <f>IF('4.1 Network size and usage'!AV152/'Historical population and GDP'!$M149=0,NA(),'4.1 Network size and usage'!AV152/'Historical population and GDP'!$M149)</f>
        <v>3.187788796012668E-2</v>
      </c>
      <c r="AX152" s="3"/>
      <c r="AY152" s="3"/>
      <c r="AZ152" s="12"/>
    </row>
    <row r="153" spans="1:52">
      <c r="A153" s="4">
        <f t="shared" si="2"/>
        <v>2015</v>
      </c>
      <c r="B153" s="54">
        <f>IF('4.1 Network size and usage'!B153/'Historical population and GDP'!$M150=0,NA(),'4.1 Network size and usage'!B153/'Historical population and GDP'!$M150)</f>
        <v>0.28852294320341126</v>
      </c>
      <c r="C153" s="54">
        <f>IF('4.1 Network size and usage'!C153/'Historical population and GDP'!$M150=0,NA(),'4.1 Network size and usage'!C153/'Historical population and GDP'!$M150)</f>
        <v>0.1425301621071198</v>
      </c>
      <c r="D153" s="54" t="e">
        <f>IF('4.1 Network size and usage'!D153/'Historical population and GDP'!$M150=0,NA(),'4.1 Network size and usage'!D153/'Historical population and GDP'!$M150)</f>
        <v>#N/A</v>
      </c>
      <c r="E153" s="54">
        <f>IF('4.1 Network size and usage'!E153/'Historical population and GDP'!$M150=0,NA(),'4.1 Network size and usage'!E153/'Historical population and GDP'!$M150)</f>
        <v>1.8484348434843485</v>
      </c>
      <c r="F153" s="54" t="e">
        <f>IF('4.1 Network size and usage'!F153/'Historical population and GDP'!$M150=0,NA(),'4.1 Network size and usage'!F153/'Historical population and GDP'!$M150)</f>
        <v>#N/A</v>
      </c>
      <c r="G153" s="54">
        <f>IF('4.1 Network size and usage'!G153/'Historical population and GDP'!$M150=0,NA(),'4.1 Network size and usage'!G153/'Historical population and GDP'!$M150)</f>
        <v>4.9371300766440279E-2</v>
      </c>
      <c r="H153" s="54">
        <f>IF('4.1 Network size and usage'!H153/'Historical population and GDP'!$M150=0,NA(),'4.1 Network size and usage'!H153/'Historical population and GDP'!$M150)</f>
        <v>1.2551354268926674E-3</v>
      </c>
      <c r="I153" s="54">
        <f>IF('4.1 Network size and usage'!I153/'Historical population and GDP'!$M150=0,NA(),'4.1 Network size and usage'!I153/'Historical population and GDP'!$M150)</f>
        <v>17.331533153315331</v>
      </c>
      <c r="J153" s="54">
        <f>IF('4.1 Network size and usage'!J153/'Historical population and GDP'!$M150=0,NA(),'4.1 Network size and usage'!J153/'Historical population and GDP'!$M150)</f>
        <v>1.9656511105656021E-4</v>
      </c>
      <c r="K153" s="54">
        <f>IF('4.1 Network size and usage'!K153/'Historical population and GDP'!$M150=0,NA(),'4.1 Network size and usage'!K153/'Historical population and GDP'!$M150)</f>
        <v>2.3793695418926168E-2</v>
      </c>
      <c r="L153" s="54">
        <f>IF('4.1 Network size and usage'!L153/'Historical population and GDP'!$M150=0,NA(),'4.1 Network size and usage'!L153/'Historical population and GDP'!$M150)</f>
        <v>1.7494422169489675E-2</v>
      </c>
      <c r="M153" s="54" t="e">
        <f>IF('4.1 Network size and usage'!M153/'Historical population and GDP'!$M150=0,NA(),'4.1 Network size and usage'!M153/'Historical population and GDP'!$M150)</f>
        <v>#N/A</v>
      </c>
      <c r="N153" s="54" t="e">
        <f>IF('4.1 Network size and usage'!N153/'Historical population and GDP'!$M150=0,NA(),'4.1 Network size and usage'!N153/'Historical population and GDP'!$M150)</f>
        <v>#N/A</v>
      </c>
      <c r="O153" s="54">
        <f>IF('4.1 Network size and usage'!O153/'Historical population and GDP'!$M150=0,NA(),'4.1 Network size and usage'!O153/'Historical population and GDP'!$M150)</f>
        <v>4.3599984362072575E-2</v>
      </c>
      <c r="P153" s="54" t="e">
        <f>IF('4.1 Network size and usage'!P153/'Historical population and GDP'!$M150=0,NA(),'4.1 Network size and usage'!P153/'Historical population and GDP'!$M150)</f>
        <v>#N/A</v>
      </c>
      <c r="Q153" s="54">
        <f>IF('4.1 Network size and usage'!Q153/'Historical population and GDP'!$M150=0,NA(),'4.1 Network size and usage'!Q153/'Historical population and GDP'!$M150)</f>
        <v>0.73876933147860235</v>
      </c>
      <c r="R153" s="54" t="e">
        <f>IF('4.1 Network size and usage'!R153/'Historical population and GDP'!$M150=0,NA(),'4.1 Network size and usage'!R153/'Historical population and GDP'!$M150)</f>
        <v>#N/A</v>
      </c>
      <c r="S153" s="54" t="e">
        <f>IF('4.1 Network size and usage'!S153/'Historical population and GDP'!$M150=0,NA(),'4.1 Network size and usage'!S153/'Historical population and GDP'!$M150)</f>
        <v>#N/A</v>
      </c>
      <c r="T153" s="54" t="e">
        <f>IF('4.1 Network size and usage'!T153/'Historical population and GDP'!$M150=0,NA(),'4.1 Network size and usage'!T153/'Historical population and GDP'!$M150)</f>
        <v>#N/A</v>
      </c>
      <c r="U153" s="54" t="e">
        <f>IF('4.1 Network size and usage'!U153/'Historical population and GDP'!$M150=0,NA(),'4.1 Network size and usage'!U153/'Historical population and GDP'!$M150)</f>
        <v>#N/A</v>
      </c>
      <c r="V153" s="54" t="e">
        <f>IF('4.1 Network size and usage'!V153/'Historical population and GDP'!$M150=0,NA(),'4.1 Network size and usage'!V153/'Historical population and GDP'!$M150)</f>
        <v>#N/A</v>
      </c>
      <c r="W153" s="54" t="e">
        <f>IF('4.1 Network size and usage'!W153/'Historical population and GDP'!$M150=0,NA(),'4.1 Network size and usage'!W153/'Historical population and GDP'!$M150)</f>
        <v>#N/A</v>
      </c>
      <c r="X153" s="54">
        <f>IF('4.1 Network size and usage'!X153/'Historical population and GDP'!$M150=0,NA(),'4.1 Network size and usage'!X153/'Historical population and GDP'!$M150)</f>
        <v>8.4099319022811372</v>
      </c>
      <c r="Y153" s="54">
        <f>IF('4.1 Network size and usage'!Y153/'Historical population and GDP'!$M150=0,NA(),'4.1 Network size and usage'!Y153/'Historical population and GDP'!$M150)</f>
        <v>25.457091163661822</v>
      </c>
      <c r="Z153" s="54">
        <f>IF('4.1 Network size and usage'!Z153/'Historical population and GDP'!$M150=0,NA(),'4.1 Network size and usage'!Z153/'Historical population and GDP'!$M150)</f>
        <v>6.5915682477338642</v>
      </c>
      <c r="AA153" s="54">
        <f>IF('4.1 Network size and usage'!AA153/'Historical population and GDP'!$M150=0,NA(),'4.1 Network size and usage'!AA153/'Historical population and GDP'!$M150)</f>
        <v>3.2923883297420651</v>
      </c>
      <c r="AB153" s="54">
        <f>IF('4.1 Network size and usage'!AB153/'Historical population and GDP'!$M150=0,NA(),'4.1 Network size and usage'!AB153/'Historical population and GDP'!$M150)</f>
        <v>0.4819800161834365</v>
      </c>
      <c r="AC153" s="54" t="e">
        <f>IF('4.1 Network size and usage'!AC153/'Historical population and GDP'!$M150=0,NA(),'4.1 Network size and usage'!AC153/'Historical population and GDP'!$M150)</f>
        <v>#N/A</v>
      </c>
      <c r="AD153" s="54" t="e">
        <f>IF('4.1 Network size and usage'!AD153/'Historical population and GDP'!$M150=0,NA(),'4.1 Network size and usage'!AD153/'Historical population and GDP'!$M150)</f>
        <v>#N/A</v>
      </c>
      <c r="AE153" s="54" t="e">
        <f>IF('4.1 Network size and usage'!AE153/'Historical population and GDP'!$M150=0,NA(),'4.1 Network size and usage'!AE153/'Historical population and GDP'!$M150)</f>
        <v>#N/A</v>
      </c>
      <c r="AF153" s="54" t="e">
        <f>IF('4.1 Network size and usage'!AF153/'Historical population and GDP'!$M150=0,NA(),'4.1 Network size and usage'!AF153/'Historical population and GDP'!$M150)</f>
        <v>#N/A</v>
      </c>
      <c r="AG153" s="54" t="e">
        <f>IF('4.1 Network size and usage'!AG153/'Historical population and GDP'!$M150=0,NA(),'4.1 Network size and usage'!AG153/'Historical population and GDP'!$M150)</f>
        <v>#N/A</v>
      </c>
      <c r="AH153" s="54">
        <f>IF('4.1 Network size and usage'!AH153/'Historical population and GDP'!$M150=0,NA(),'4.1 Network size and usage'!AH153/'Historical population and GDP'!$M150)</f>
        <v>5.1755175517551752E-2</v>
      </c>
      <c r="AI153" s="54">
        <f>IF('4.1 Network size and usage'!AI153/'Historical population and GDP'!$M150=0,NA(),'4.1 Network size and usage'!AI153/'Historical population and GDP'!$M150)</f>
        <v>5.6705670567056707E-2</v>
      </c>
      <c r="AJ153" s="54">
        <f>IF('4.1 Network size and usage'!AJ153/'Historical population and GDP'!$M150=0,NA(),'4.1 Network size and usage'!AJ153/'Historical population and GDP'!$M150)</f>
        <v>4.7859331387684223E-2</v>
      </c>
      <c r="AK153" s="54">
        <f>IF('4.1 Network size and usage'!AK153/'Historical population and GDP'!$M150=0,NA(),'4.1 Network size and usage'!AK153/'Historical population and GDP'!$M150)</f>
        <v>2.2427333642455154</v>
      </c>
      <c r="AL153" s="54">
        <f>IF('4.1 Network size and usage'!AL153/'Historical population and GDP'!$M150=0,NA(),'4.1 Network size and usage'!AL153/'Historical population and GDP'!$M150)</f>
        <v>1.2800825537099165</v>
      </c>
      <c r="AM153" s="54" t="e">
        <f>IF('4.1 Network size and usage'!AM153/'Historical population and GDP'!$M150=0,NA(),'4.1 Network size and usage'!AM153/'Historical population and GDP'!$M150)</f>
        <v>#N/A</v>
      </c>
      <c r="AN153" s="54">
        <f>IF('4.1 Network size and usage'!AN153/'Historical population and GDP'!$M150=0,NA(),'4.1 Network size and usage'!AN153/'Historical population and GDP'!$M150)</f>
        <v>1.5937275545736391</v>
      </c>
      <c r="AO153" s="54">
        <f>IF('4.1 Network size and usage'!AO153/'Historical population and GDP'!$M150=0,NA(),'4.1 Network size and usage'!AO153/'Historical population and GDP'!$M150)</f>
        <v>8.9236196346907416E-3</v>
      </c>
      <c r="AP153" s="54">
        <f>IF('4.1 Network size and usage'!AP153/'Historical population and GDP'!$M150=0,NA(),'4.1 Network size and usage'!AP153/'Historical population and GDP'!$M150)</f>
        <v>1.6683486530471229E-3</v>
      </c>
      <c r="AQ153" s="54">
        <f>IF('4.1 Network size and usage'!AQ153/'Historical population and GDP'!$M150=0,NA(),'4.1 Network size and usage'!AQ153/'Historical population and GDP'!$M150)</f>
        <v>1.0591968287737865E-2</v>
      </c>
      <c r="AR153" s="54">
        <f>IF('4.1 Network size and usage'!AR153/'Historical population and GDP'!$M150=0,NA(),'4.1 Network size and usage'!AR153/'Historical population and GDP'!$M150)</f>
        <v>0.3056896598750784</v>
      </c>
      <c r="AS153" s="54" t="e">
        <f>IF('4.1 Network size and usage'!AS153/'Historical population and GDP'!$M150=0,NA(),'4.1 Network size and usage'!AS153/'Historical population and GDP'!$M150)</f>
        <v>#N/A</v>
      </c>
      <c r="AT153" s="54">
        <f>IF('4.1 Network size and usage'!AT153/'Historical population and GDP'!$M150=0,NA(),'4.1 Network size and usage'!AT153/'Historical population and GDP'!$M150)</f>
        <v>4.0090372673630997E-2</v>
      </c>
      <c r="AU153" s="54">
        <f>IF('4.1 Network size and usage'!AU153/'Historical population and GDP'!$M150=0,NA(),'4.1 Network size and usage'!AU153/'Historical population and GDP'!$M150)</f>
        <v>9.6691487330551242E-3</v>
      </c>
      <c r="AV153" s="54">
        <f>IF('4.1 Network size and usage'!AV153/'Historical population and GDP'!$M150=0,NA(),'4.1 Network size and usage'!AV153/'Historical population and GDP'!$M150)</f>
        <v>3.0421223940575875E-2</v>
      </c>
      <c r="AX153" s="3"/>
      <c r="AY153" s="3"/>
      <c r="AZ153" s="12"/>
    </row>
    <row r="154" spans="1:52">
      <c r="A154" s="4">
        <f t="shared" si="2"/>
        <v>2016</v>
      </c>
      <c r="B154" s="54">
        <f>IF('4.1 Network size and usage'!B154/'Historical population and GDP'!$M151=0,NA(),'4.1 Network size and usage'!B154/'Historical population and GDP'!$M151)</f>
        <v>0.27913816989337825</v>
      </c>
      <c r="C154" s="54">
        <f>IF('4.1 Network size and usage'!C154/'Historical population and GDP'!$M151=0,NA(),'4.1 Network size and usage'!C154/'Historical population and GDP'!$M151)</f>
        <v>0.137364092312009</v>
      </c>
      <c r="D154" s="54" t="e">
        <f>IF('4.1 Network size and usage'!D154/'Historical population and GDP'!$M151=0,NA(),'4.1 Network size and usage'!D154/'Historical population and GDP'!$M151)</f>
        <v>#N/A</v>
      </c>
      <c r="E154" s="54">
        <f>IF('4.1 Network size and usage'!E154/'Historical population and GDP'!$M151=0,NA(),'4.1 Network size and usage'!E154/'Historical population and GDP'!$M151)</f>
        <v>1.808186026936027</v>
      </c>
      <c r="F154" s="54" t="e">
        <f>IF('4.1 Network size and usage'!F154/'Historical population and GDP'!$M151=0,NA(),'4.1 Network size and usage'!F154/'Historical population and GDP'!$M151)</f>
        <v>#N/A</v>
      </c>
      <c r="G154" s="54">
        <f>IF('4.1 Network size and usage'!G154/'Historical population and GDP'!$M151=0,NA(),'4.1 Network size and usage'!G154/'Historical population and GDP'!$M151)</f>
        <v>4.7584788860830528E-2</v>
      </c>
      <c r="H154" s="54">
        <f>IF('4.1 Network size and usage'!H154/'Historical population and GDP'!$M151=0,NA(),'4.1 Network size and usage'!H154/'Historical population and GDP'!$M151)</f>
        <v>1.2104648084008277E-3</v>
      </c>
      <c r="I154" s="54">
        <f>IF('4.1 Network size and usage'!I154/'Historical population and GDP'!$M151=0,NA(),'4.1 Network size and usage'!I154/'Historical population and GDP'!$M151)</f>
        <v>17.416688587261504</v>
      </c>
      <c r="J154" s="54">
        <f>IF('4.1 Network size and usage'!J154/'Historical population and GDP'!$M151=0,NA(),'4.1 Network size and usage'!J154/'Historical population and GDP'!$M151)</f>
        <v>1.9829370089786754E-4</v>
      </c>
      <c r="K154" s="54">
        <f>IF('4.1 Network size and usage'!K154/'Historical population and GDP'!$M151=0,NA(),'4.1 Network size and usage'!K154/'Historical population and GDP'!$M151)</f>
        <v>2.3318183383592418E-2</v>
      </c>
      <c r="L154" s="54">
        <f>IF('4.1 Network size and usage'!L154/'Historical population and GDP'!$M151=0,NA(),'4.1 Network size and usage'!L154/'Historical population and GDP'!$M151)</f>
        <v>1.6821487443883277E-2</v>
      </c>
      <c r="M154" s="54" t="e">
        <f>IF('4.1 Network size and usage'!M154/'Historical population and GDP'!$M151=0,NA(),'4.1 Network size and usage'!M154/'Historical population and GDP'!$M151)</f>
        <v>#N/A</v>
      </c>
      <c r="N154" s="54" t="e">
        <f>IF('4.1 Network size and usage'!N154/'Historical population and GDP'!$M151=0,NA(),'4.1 Network size and usage'!N154/'Historical population and GDP'!$M151)</f>
        <v>#N/A</v>
      </c>
      <c r="O154" s="54">
        <f>IF('4.1 Network size and usage'!O154/'Historical population and GDP'!$M151=0,NA(),'4.1 Network size and usage'!O154/'Historical population and GDP'!$M151)</f>
        <v>4.1269835332491588E-2</v>
      </c>
      <c r="P154" s="54" t="e">
        <f>IF('4.1 Network size and usage'!P154/'Historical population and GDP'!$M151=0,NA(),'4.1 Network size and usage'!P154/'Historical population and GDP'!$M151)</f>
        <v>#N/A</v>
      </c>
      <c r="Q154" s="54">
        <f>IF('4.1 Network size and usage'!Q154/'Historical population and GDP'!$M151=0,NA(),'4.1 Network size and usage'!Q154/'Historical population and GDP'!$M151)</f>
        <v>0.71550575196408528</v>
      </c>
      <c r="R154" s="54" t="e">
        <f>IF('4.1 Network size and usage'!R154/'Historical population and GDP'!$M151=0,NA(),'4.1 Network size and usage'!R154/'Historical population and GDP'!$M151)</f>
        <v>#N/A</v>
      </c>
      <c r="S154" s="54" t="e">
        <f>IF('4.1 Network size and usage'!S154/'Historical population and GDP'!$M151=0,NA(),'4.1 Network size and usage'!S154/'Historical population and GDP'!$M151)</f>
        <v>#N/A</v>
      </c>
      <c r="T154" s="54" t="e">
        <f>IF('4.1 Network size and usage'!T154/'Historical population and GDP'!$M151=0,NA(),'4.1 Network size and usage'!T154/'Historical population and GDP'!$M151)</f>
        <v>#N/A</v>
      </c>
      <c r="U154" s="54" t="e">
        <f>IF('4.1 Network size and usage'!U154/'Historical population and GDP'!$M151=0,NA(),'4.1 Network size and usage'!U154/'Historical population and GDP'!$M151)</f>
        <v>#N/A</v>
      </c>
      <c r="V154" s="54" t="e">
        <f>IF('4.1 Network size and usage'!V154/'Historical population and GDP'!$M151=0,NA(),'4.1 Network size and usage'!V154/'Historical population and GDP'!$M151)</f>
        <v>#N/A</v>
      </c>
      <c r="W154" s="54" t="e">
        <f>IF('4.1 Network size and usage'!W154/'Historical population and GDP'!$M151=0,NA(),'4.1 Network size and usage'!W154/'Historical population and GDP'!$M151)</f>
        <v>#N/A</v>
      </c>
      <c r="X154" s="54">
        <f>IF('4.1 Network size and usage'!X154/'Historical population and GDP'!$M151=0,NA(),'4.1 Network size and usage'!X154/'Historical population and GDP'!$M151)</f>
        <v>7.716049382716049</v>
      </c>
      <c r="Y154" s="54">
        <f>IF('4.1 Network size and usage'!Y154/'Historical population and GDP'!$M151=0,NA(),'4.1 Network size and usage'!Y154/'Historical population and GDP'!$M151)</f>
        <v>26.743125701459036</v>
      </c>
      <c r="Z154" s="54">
        <f>IF('4.1 Network size and usage'!Z154/'Historical population and GDP'!$M151=0,NA(),'4.1 Network size and usage'!Z154/'Historical population and GDP'!$M151)</f>
        <v>6.7077020202020199</v>
      </c>
      <c r="AA154" s="54">
        <f>IF('4.1 Network size and usage'!AA154/'Historical population and GDP'!$M151=0,NA(),'4.1 Network size and usage'!AA154/'Historical population and GDP'!$M151)</f>
        <v>4.4136723134118965</v>
      </c>
      <c r="AB154" s="54">
        <f>IF('4.1 Network size and usage'!AB154/'Historical population and GDP'!$M151=0,NA(),'4.1 Network size and usage'!AB154/'Historical population and GDP'!$M151)</f>
        <v>1.0549286265432098</v>
      </c>
      <c r="AC154" s="54" t="e">
        <f>IF('4.1 Network size and usage'!AC154/'Historical population and GDP'!$M151=0,NA(),'4.1 Network size and usage'!AC154/'Historical population and GDP'!$M151)</f>
        <v>#N/A</v>
      </c>
      <c r="AD154" s="54" t="e">
        <f>IF('4.1 Network size and usage'!AD154/'Historical population and GDP'!$M151=0,NA(),'4.1 Network size and usage'!AD154/'Historical population and GDP'!$M151)</f>
        <v>#N/A</v>
      </c>
      <c r="AE154" s="54" t="e">
        <f>IF('4.1 Network size and usage'!AE154/'Historical population and GDP'!$M151=0,NA(),'4.1 Network size and usage'!AE154/'Historical population and GDP'!$M151)</f>
        <v>#N/A</v>
      </c>
      <c r="AF154" s="54" t="e">
        <f>IF('4.1 Network size and usage'!AF154/'Historical population and GDP'!$M151=0,NA(),'4.1 Network size and usage'!AF154/'Historical population and GDP'!$M151)</f>
        <v>#N/A</v>
      </c>
      <c r="AG154" s="54" t="e">
        <f>IF('4.1 Network size and usage'!AG154/'Historical population and GDP'!$M151=0,NA(),'4.1 Network size and usage'!AG154/'Historical population and GDP'!$M151)</f>
        <v>#N/A</v>
      </c>
      <c r="AH154" s="54">
        <f>IF('4.1 Network size and usage'!AH154/'Historical population and GDP'!$M151=0,NA(),'4.1 Network size and usage'!AH154/'Historical population and GDP'!$M151)</f>
        <v>4.9921962682379348E-2</v>
      </c>
      <c r="AI154" s="54">
        <f>IF('4.1 Network size and usage'!AI154/'Historical population and GDP'!$M151=0,NA(),'4.1 Network size and usage'!AI154/'Historical population and GDP'!$M151)</f>
        <v>5.6208789281705945E-2</v>
      </c>
      <c r="AJ154" s="54">
        <f>IF('4.1 Network size and usage'!AJ154/'Historical population and GDP'!$M151=0,NA(),'4.1 Network size and usage'!AJ154/'Historical population and GDP'!$M151)</f>
        <v>4.805871212121212E-2</v>
      </c>
      <c r="AK154" s="54">
        <f>IF('4.1 Network size and usage'!AK154/'Historical population and GDP'!$M151=0,NA(),'4.1 Network size and usage'!AK154/'Historical population and GDP'!$M151)</f>
        <v>2.2104815516273848</v>
      </c>
      <c r="AL154" s="54">
        <f>IF('4.1 Network size and usage'!AL154/'Historical population and GDP'!$M151=0,NA(),'4.1 Network size and usage'!AL154/'Historical population and GDP'!$M151)</f>
        <v>1.2343486952861953</v>
      </c>
      <c r="AM154" s="54" t="e">
        <f>IF('4.1 Network size and usage'!AM154/'Historical population and GDP'!$M151=0,NA(),'4.1 Network size and usage'!AM154/'Historical population and GDP'!$M151)</f>
        <v>#N/A</v>
      </c>
      <c r="AN154" s="54">
        <f>IF('4.1 Network size and usage'!AN154/'Historical population and GDP'!$M151=0,NA(),'4.1 Network size and usage'!AN154/'Historical population and GDP'!$M151)</f>
        <v>1.5486900252525253</v>
      </c>
      <c r="AO154" s="54">
        <f>IF('4.1 Network size and usage'!AO154/'Historical population and GDP'!$M151=0,NA(),'4.1 Network size and usage'!AO154/'Historical population and GDP'!$M151)</f>
        <v>8.5534161054994385E-3</v>
      </c>
      <c r="AP154" s="54">
        <f>IF('4.1 Network size and usage'!AP154/'Historical population and GDP'!$M151=0,NA(),'4.1 Network size and usage'!AP154/'Historical population and GDP'!$M151)</f>
        <v>1.6133557800224467E-3</v>
      </c>
      <c r="AQ154" s="54">
        <f>IF('4.1 Network size and usage'!AQ154/'Historical population and GDP'!$M151=0,NA(),'4.1 Network size and usage'!AQ154/'Historical population and GDP'!$M151)</f>
        <v>1.0166771885521885E-2</v>
      </c>
      <c r="AR154" s="54">
        <f>IF('4.1 Network size and usage'!AR154/'Historical population and GDP'!$M151=0,NA(),'4.1 Network size and usage'!AR154/'Historical population and GDP'!$M151)</f>
        <v>0.28237233445566778</v>
      </c>
      <c r="AS154" s="54" t="e">
        <f>IF('4.1 Network size and usage'!AS154/'Historical population and GDP'!$M151=0,NA(),'4.1 Network size and usage'!AS154/'Historical population and GDP'!$M151)</f>
        <v>#N/A</v>
      </c>
      <c r="AT154" s="54">
        <f>IF('4.1 Network size and usage'!AT154/'Historical population and GDP'!$M151=0,NA(),'4.1 Network size and usage'!AT154/'Historical population and GDP'!$M151)</f>
        <v>4.1688587261503929E-2</v>
      </c>
      <c r="AU154" s="54">
        <f>IF('4.1 Network size and usage'!AU154/'Historical population and GDP'!$M151=0,NA(),'4.1 Network size and usage'!AU154/'Historical population and GDP'!$M151)</f>
        <v>1.116635101010101E-2</v>
      </c>
      <c r="AV154" s="54">
        <f>IF('4.1 Network size and usage'!AV154/'Historical population and GDP'!$M151=0,NA(),'4.1 Network size and usage'!AV154/'Historical population and GDP'!$M151)</f>
        <v>3.0522236251402917E-2</v>
      </c>
      <c r="AX154" s="3"/>
      <c r="AY154" s="3"/>
      <c r="AZ154" s="12"/>
    </row>
    <row r="155" spans="1:52">
      <c r="A155" s="4">
        <f t="shared" si="2"/>
        <v>2017</v>
      </c>
      <c r="B155" s="54">
        <f>IF('4.1 Network size and usage'!B155/'Historical population and GDP'!$M152=0,NA(),'4.1 Network size and usage'!B155/'Historical population and GDP'!$M152)</f>
        <v>0.27118318998293311</v>
      </c>
      <c r="C155" s="54">
        <f>IF('4.1 Network size and usage'!C155/'Historical population and GDP'!$M152=0,NA(),'4.1 Network size and usage'!C155/'Historical population and GDP'!$M152)</f>
        <v>0.13129023809121479</v>
      </c>
      <c r="D155" s="54" t="e">
        <f>IF('4.1 Network size and usage'!D155/'Historical population and GDP'!$M152=0,NA(),'4.1 Network size and usage'!D155/'Historical population and GDP'!$M152)</f>
        <v>#N/A</v>
      </c>
      <c r="E155" s="54">
        <f>IF('4.1 Network size and usage'!E155/'Historical population and GDP'!$M152=0,NA(),'4.1 Network size and usage'!E155/'Historical population and GDP'!$M152)</f>
        <v>1.9317536626168066</v>
      </c>
      <c r="F155" s="54" t="e">
        <f>IF('4.1 Network size and usage'!F155/'Historical population and GDP'!$M152=0,NA(),'4.1 Network size and usage'!F155/'Historical population and GDP'!$M152)</f>
        <v>#N/A</v>
      </c>
      <c r="G155" s="54">
        <f>IF('4.1 Network size and usage'!G155/'Historical population and GDP'!$M152=0,NA(),'4.1 Network size and usage'!G155/'Historical population and GDP'!$M152)</f>
        <v>4.6330201591780869E-2</v>
      </c>
      <c r="H155" s="54">
        <f>IF('4.1 Network size and usage'!H155/'Historical population and GDP'!$M152=0,NA(),'4.1 Network size and usage'!H155/'Historical population and GDP'!$M152)</f>
        <v>1.2939764413985543E-3</v>
      </c>
      <c r="I155" s="54">
        <f>IF('4.1 Network size and usage'!I155/'Historical population and GDP'!$M152=0,NA(),'4.1 Network size and usage'!I155/'Historical population and GDP'!$M152)</f>
        <v>17.480394227682115</v>
      </c>
      <c r="J155" s="54">
        <f>IF('4.1 Network size and usage'!J155/'Historical population and GDP'!$M152=0,NA(),'4.1 Network size and usage'!J155/'Historical population and GDP'!$M152)</f>
        <v>1.9766302235590328E-4</v>
      </c>
      <c r="K155" s="54">
        <f>IF('4.1 Network size and usage'!K155/'Historical population and GDP'!$M152=0,NA(),'4.1 Network size and usage'!K155/'Historical population and GDP'!$M152)</f>
        <v>2.3969207676010969E-2</v>
      </c>
      <c r="L155" s="54">
        <f>IF('4.1 Network size and usage'!L155/'Historical population and GDP'!$M152=0,NA(),'4.1 Network size and usage'!L155/'Historical population and GDP'!$M152)</f>
        <v>1.6208933912367565E-2</v>
      </c>
      <c r="M155" s="54" t="e">
        <f>IF('4.1 Network size and usage'!M155/'Historical population and GDP'!$M152=0,NA(),'4.1 Network size and usage'!M155/'Historical population and GDP'!$M152)</f>
        <v>#N/A</v>
      </c>
      <c r="N155" s="54" t="e">
        <f>IF('4.1 Network size and usage'!N155/'Historical population and GDP'!$M152=0,NA(),'4.1 Network size and usage'!N155/'Historical population and GDP'!$M152)</f>
        <v>#N/A</v>
      </c>
      <c r="O155" s="54">
        <f>IF('4.1 Network size and usage'!O155/'Historical population and GDP'!$M152=0,NA(),'4.1 Network size and usage'!O155/'Historical population and GDP'!$M152)</f>
        <v>3.9781908954189829E-2</v>
      </c>
      <c r="P155" s="54" t="e">
        <f>IF('4.1 Network size and usage'!P155/'Historical population and GDP'!$M152=0,NA(),'4.1 Network size and usage'!P155/'Historical population and GDP'!$M152)</f>
        <v>#N/A</v>
      </c>
      <c r="Q155" s="54">
        <f>IF('4.1 Network size and usage'!Q155/'Historical population and GDP'!$M152=0,NA(),'4.1 Network size and usage'!Q155/'Historical population and GDP'!$M152)</f>
        <v>0.69350191791006943</v>
      </c>
      <c r="R155" s="54" t="e">
        <f>IF('4.1 Network size and usage'!R155/'Historical population and GDP'!$M152=0,NA(),'4.1 Network size and usage'!R155/'Historical population and GDP'!$M152)</f>
        <v>#N/A</v>
      </c>
      <c r="S155" s="54" t="e">
        <f>IF('4.1 Network size and usage'!S155/'Historical population and GDP'!$M152=0,NA(),'4.1 Network size and usage'!S155/'Historical population and GDP'!$M152)</f>
        <v>#N/A</v>
      </c>
      <c r="T155" s="54" t="e">
        <f>IF('4.1 Network size and usage'!T155/'Historical population and GDP'!$M152=0,NA(),'4.1 Network size and usage'!T155/'Historical population and GDP'!$M152)</f>
        <v>#N/A</v>
      </c>
      <c r="U155" s="54" t="e">
        <f>IF('4.1 Network size and usage'!U155/'Historical population and GDP'!$M152=0,NA(),'4.1 Network size and usage'!U155/'Historical population and GDP'!$M152)</f>
        <v>#N/A</v>
      </c>
      <c r="V155" s="54" t="e">
        <f>IF('4.1 Network size and usage'!V155/'Historical population and GDP'!$M152=0,NA(),'4.1 Network size and usage'!V155/'Historical population and GDP'!$M152)</f>
        <v>#N/A</v>
      </c>
      <c r="W155" s="54" t="e">
        <f>IF('4.1 Network size and usage'!W155/'Historical population and GDP'!$M152=0,NA(),'4.1 Network size and usage'!W155/'Historical population and GDP'!$M152)</f>
        <v>#N/A</v>
      </c>
      <c r="X155" s="54">
        <f>IF('4.1 Network size and usage'!X155/'Historical population and GDP'!$M152=0,NA(),'4.1 Network size and usage'!X155/'Historical population and GDP'!$M152)</f>
        <v>7.5618040183173081</v>
      </c>
      <c r="Y155" s="54">
        <f>IF('4.1 Network size and usage'!Y155/'Historical population and GDP'!$M152=0,NA(),'4.1 Network size and usage'!Y155/'Historical population and GDP'!$M152)</f>
        <v>27.036617719123338</v>
      </c>
      <c r="Z155" s="54">
        <f>IF('4.1 Network size and usage'!Z155/'Historical population and GDP'!$M152=0,NA(),'4.1 Network size and usage'!Z155/'Historical population and GDP'!$M152)</f>
        <v>6.6746649994085736</v>
      </c>
      <c r="AA155" s="54">
        <f>IF('4.1 Network size and usage'!AA155/'Historical population and GDP'!$M152=0,NA(),'4.1 Network size and usage'!AA155/'Historical population and GDP'!$M152)</f>
        <v>5.007481539059464</v>
      </c>
      <c r="AB155" s="54">
        <f>IF('4.1 Network size and usage'!AB155/'Historical population and GDP'!$M152=0,NA(),'4.1 Network size and usage'!AB155/'Historical population and GDP'!$M152)</f>
        <v>1.7449052873485527</v>
      </c>
      <c r="AC155" s="54" t="e">
        <f>IF('4.1 Network size and usage'!AC155/'Historical population and GDP'!$M152=0,NA(),'4.1 Network size and usage'!AC155/'Historical population and GDP'!$M152)</f>
        <v>#N/A</v>
      </c>
      <c r="AD155" s="54" t="e">
        <f>IF('4.1 Network size and usage'!AD155/'Historical population and GDP'!$M152=0,NA(),'4.1 Network size and usage'!AD155/'Historical population and GDP'!$M152)</f>
        <v>#N/A</v>
      </c>
      <c r="AE155" s="54" t="e">
        <f>IF('4.1 Network size and usage'!AE155/'Historical population and GDP'!$M152=0,NA(),'4.1 Network size and usage'!AE155/'Historical population and GDP'!$M152)</f>
        <v>#N/A</v>
      </c>
      <c r="AF155" s="54" t="e">
        <f>IF('4.1 Network size and usage'!AF155/'Historical population and GDP'!$M152=0,NA(),'4.1 Network size and usage'!AF155/'Historical population and GDP'!$M152)</f>
        <v>#N/A</v>
      </c>
      <c r="AG155" s="54" t="e">
        <f>IF('4.1 Network size and usage'!AG155/'Historical population and GDP'!$M152=0,NA(),'4.1 Network size and usage'!AG155/'Historical population and GDP'!$M152)</f>
        <v>#N/A</v>
      </c>
      <c r="AH155" s="54">
        <f>IF('4.1 Network size and usage'!AH155/'Historical population and GDP'!$M152=0,NA(),'4.1 Network size and usage'!AH155/'Historical population and GDP'!$M152)</f>
        <v>4.8877135470352662E-2</v>
      </c>
      <c r="AI155" s="54">
        <f>IF('4.1 Network size and usage'!AI155/'Historical population and GDP'!$M152=0,NA(),'4.1 Network size and usage'!AI155/'Historical population and GDP'!$M152)</f>
        <v>5.496037445715541E-2</v>
      </c>
      <c r="AJ155" s="54">
        <f>IF('4.1 Network size and usage'!AJ155/'Historical population and GDP'!$M152=0,NA(),'4.1 Network size and usage'!AJ155/'Historical population and GDP'!$M152)</f>
        <v>4.6874735970530088E-2</v>
      </c>
      <c r="AK155" s="54">
        <f>IF('4.1 Network size and usage'!AK155/'Historical population and GDP'!$M152=0,NA(),'4.1 Network size and usage'!AK155/'Historical population and GDP'!$M152)</f>
        <v>2.1699293668362087</v>
      </c>
      <c r="AL155" s="54">
        <f>IF('4.1 Network size and usage'!AL155/'Historical population and GDP'!$M152=0,NA(),'4.1 Network size and usage'!AL155/'Historical population and GDP'!$M152)</f>
        <v>1.2011313134726846</v>
      </c>
      <c r="AM155" s="54" t="e">
        <f>IF('4.1 Network size and usage'!AM155/'Historical population and GDP'!$M152=0,NA(),'4.1 Network size and usage'!AM155/'Historical population and GDP'!$M152)</f>
        <v>#N/A</v>
      </c>
      <c r="AN155" s="54">
        <f>IF('4.1 Network size and usage'!AN155/'Historical population and GDP'!$M152=0,NA(),'4.1 Network size and usage'!AN155/'Historical population and GDP'!$M152)</f>
        <v>1.4623430608830836</v>
      </c>
      <c r="AO155" s="54">
        <f>IF('4.1 Network size and usage'!AO155/'Historical population and GDP'!$M152=0,NA(),'4.1 Network size and usage'!AO155/'Historical population and GDP'!$M152)</f>
        <v>8.2165971037023271E-3</v>
      </c>
      <c r="AP155" s="54">
        <f>IF('4.1 Network size and usage'!AP155/'Historical population and GDP'!$M152=0,NA(),'4.1 Network size and usage'!AP155/'Historical population and GDP'!$M152)</f>
        <v>1.57995234796127E-3</v>
      </c>
      <c r="AQ155" s="54">
        <f>IF('4.1 Network size and usage'!AQ155/'Historical population and GDP'!$M152=0,NA(),'4.1 Network size and usage'!AQ155/'Historical population and GDP'!$M152)</f>
        <v>9.796549451663597E-3</v>
      </c>
      <c r="AR155" s="54">
        <f>IF('4.1 Network size and usage'!AR155/'Historical population and GDP'!$M152=0,NA(),'4.1 Network size and usage'!AR155/'Historical population and GDP'!$M152)</f>
        <v>0.26730765981175753</v>
      </c>
      <c r="AS155" s="54">
        <f>IF('4.1 Network size and usage'!AS155/'Historical population and GDP'!$M152=0,NA(),'4.1 Network size and usage'!AS155/'Historical population and GDP'!$M152)</f>
        <v>1.9939505567853462E-2</v>
      </c>
      <c r="AT155" s="54">
        <f>IF('4.1 Network size and usage'!AT155/'Historical population and GDP'!$M152=0,NA(),'4.1 Network size and usage'!AT155/'Historical population and GDP'!$M152)</f>
        <v>4.3334628837932376E-2</v>
      </c>
      <c r="AU155" s="54">
        <f>IF('4.1 Network size and usage'!AU155/'Historical population and GDP'!$M152=0,NA(),'4.1 Network size and usage'!AU155/'Historical population and GDP'!$M152)</f>
        <v>1.2572027239392353E-2</v>
      </c>
      <c r="AV155" s="54">
        <f>IF('4.1 Network size and usage'!AV155/'Historical population and GDP'!$M152=0,NA(),'4.1 Network size and usage'!AV155/'Historical population and GDP'!$M152)</f>
        <v>3.0762601598540024E-2</v>
      </c>
      <c r="AX155" s="3"/>
      <c r="AY155" s="3"/>
      <c r="AZ155" s="12"/>
    </row>
    <row r="156" spans="1:52">
      <c r="A156" s="4">
        <f t="shared" si="2"/>
        <v>2018</v>
      </c>
      <c r="B156" s="54">
        <f>IF('4.1 Network size and usage'!B156/'Historical population and GDP'!$M153=0,NA(),'4.1 Network size and usage'!B156/'Historical population and GDP'!$M153)</f>
        <v>0.26248477814918636</v>
      </c>
      <c r="C156" s="54">
        <f>IF('4.1 Network size and usage'!C156/'Historical population and GDP'!$M153=0,NA(),'4.1 Network size and usage'!C156/'Historical population and GDP'!$M153)</f>
        <v>0.12730207507539412</v>
      </c>
      <c r="D156" s="54" t="e">
        <f>IF('4.1 Network size and usage'!D156/'Historical population and GDP'!$M153=0,NA(),'4.1 Network size and usage'!D156/'Historical population and GDP'!$M153)</f>
        <v>#N/A</v>
      </c>
      <c r="E156" s="54">
        <f>IF('4.1 Network size and usage'!E156/'Historical population and GDP'!$M153=0,NA(),'4.1 Network size and usage'!E156/'Historical population and GDP'!$M153)</f>
        <v>1.8805217519226525</v>
      </c>
      <c r="F156" s="54" t="e">
        <f>IF('4.1 Network size and usage'!F156/'Historical population and GDP'!$M153=0,NA(),'4.1 Network size and usage'!F156/'Historical population and GDP'!$M153)</f>
        <v>#N/A</v>
      </c>
      <c r="G156" s="54">
        <f>IF('4.1 Network size and usage'!G156/'Historical population and GDP'!$M153=0,NA(),'4.1 Network size and usage'!G156/'Historical population and GDP'!$M153)</f>
        <v>4.4919375270724191E-2</v>
      </c>
      <c r="H156" s="54">
        <f>IF('4.1 Network size and usage'!H156/'Historical population and GDP'!$M153=0,NA(),'4.1 Network size and usage'!H156/'Historical population and GDP'!$M153)</f>
        <v>1.2516853441245706E-3</v>
      </c>
      <c r="I156" s="54">
        <f>IF('4.1 Network size and usage'!I156/'Historical population and GDP'!$M153=0,NA(),'4.1 Network size and usage'!I156/'Historical population and GDP'!$M153)</f>
        <v>17.437253283424731</v>
      </c>
      <c r="J156" s="54">
        <f>IF('4.1 Network size and usage'!J156/'Historical population and GDP'!$M153=0,NA(),'4.1 Network size and usage'!J156/'Historical population and GDP'!$M153)</f>
        <v>1.9602474725598045E-4</v>
      </c>
      <c r="K156" s="54">
        <f>IF('4.1 Network size and usage'!K156/'Historical population and GDP'!$M153=0,NA(),'4.1 Network size and usage'!K156/'Historical population and GDP'!$M153)</f>
        <v>2.3615247135317458E-2</v>
      </c>
      <c r="L156" s="54">
        <f>IF('4.1 Network size and usage'!L156/'Historical population and GDP'!$M153=0,NA(),'4.1 Network size and usage'!L156/'Historical population and GDP'!$M153)</f>
        <v>1.5679176508086992E-2</v>
      </c>
      <c r="M156" s="54" t="e">
        <f>IF('4.1 Network size and usage'!M156/'Historical population and GDP'!$M153=0,NA(),'4.1 Network size and usage'!M156/'Historical population and GDP'!$M153)</f>
        <v>#N/A</v>
      </c>
      <c r="N156" s="54" t="e">
        <f>IF('4.1 Network size and usage'!N156/'Historical population and GDP'!$M153=0,NA(),'4.1 Network size and usage'!N156/'Historical population and GDP'!$M153)</f>
        <v>#N/A</v>
      </c>
      <c r="O156" s="54">
        <f>IF('4.1 Network size and usage'!O156/'Historical population and GDP'!$M153=0,NA(),'4.1 Network size and usage'!O156/'Historical population and GDP'!$M153)</f>
        <v>3.8592047696494679E-2</v>
      </c>
      <c r="P156" s="54" t="e">
        <f>IF('4.1 Network size and usage'!P156/'Historical population and GDP'!$M153=0,NA(),'4.1 Network size and usage'!P156/'Historical population and GDP'!$M153)</f>
        <v>#N/A</v>
      </c>
      <c r="Q156" s="54">
        <f>IF('4.1 Network size and usage'!Q156/'Historical population and GDP'!$M153=0,NA(),'4.1 Network size and usage'!Q156/'Historical population and GDP'!$M153)</f>
        <v>0.67545379504237602</v>
      </c>
      <c r="R156" s="54">
        <f>IF('4.1 Network size and usage'!R156/'Historical population and GDP'!$M153=0,NA(),'4.1 Network size and usage'!R156/'Historical population and GDP'!$M153)</f>
        <v>6.1910720269375679</v>
      </c>
      <c r="S156" s="54">
        <f>IF('4.1 Network size and usage'!S156/'Historical population and GDP'!$M153=0,NA(),'4.1 Network size and usage'!S156/'Historical population and GDP'!$M153)</f>
        <v>6.0525061909003979</v>
      </c>
      <c r="T156" s="54" t="e">
        <f>IF('4.1 Network size and usage'!T156/'Historical population and GDP'!$M153=0,NA(),'4.1 Network size and usage'!T156/'Historical population and GDP'!$M153)</f>
        <v>#N/A</v>
      </c>
      <c r="U156" s="54" t="e">
        <f>IF('4.1 Network size and usage'!U156/'Historical population and GDP'!$M153=0,NA(),'4.1 Network size and usage'!U156/'Historical population and GDP'!$M153)</f>
        <v>#N/A</v>
      </c>
      <c r="V156" s="54" t="e">
        <f>IF('4.1 Network size and usage'!V156/'Historical population and GDP'!$M153=0,NA(),'4.1 Network size and usage'!V156/'Historical population and GDP'!$M153)</f>
        <v>#N/A</v>
      </c>
      <c r="W156" s="54" t="e">
        <f>IF('4.1 Network size and usage'!W156/'Historical population and GDP'!$M153=0,NA(),'4.1 Network size and usage'!W156/'Historical population and GDP'!$M153)</f>
        <v>#N/A</v>
      </c>
      <c r="X156" s="54">
        <f>IF('4.1 Network size and usage'!X156/'Historical population and GDP'!$M153=0,NA(),'4.1 Network size and usage'!X156/'Historical population and GDP'!$M153)</f>
        <v>4.3847103148982081</v>
      </c>
      <c r="Y156" s="54">
        <f>IF('4.1 Network size and usage'!Y156/'Historical population and GDP'!$M153=0,NA(),'4.1 Network size and usage'!Y156/'Historical population and GDP'!$M153)</f>
        <v>25.821979943934551</v>
      </c>
      <c r="Z156" s="54">
        <f>IF('4.1 Network size and usage'!Z156/'Historical population and GDP'!$M153=0,NA(),'4.1 Network size and usage'!Z156/'Historical population and GDP'!$M153)</f>
        <v>6.7425647899180268</v>
      </c>
      <c r="AA156" s="54">
        <f>IF('4.1 Network size and usage'!AA156/'Historical population and GDP'!$M153=0,NA(),'4.1 Network size and usage'!AA156/'Historical population and GDP'!$M153)</f>
        <v>5.6125395359480867</v>
      </c>
      <c r="AB156" s="54">
        <f>IF('4.1 Network size and usage'!AB156/'Historical population and GDP'!$M153=0,NA(),'4.1 Network size and usage'!AB156/'Historical population and GDP'!$M153)</f>
        <v>2.4736835653048046</v>
      </c>
      <c r="AC156" s="54" t="e">
        <f>IF('4.1 Network size and usage'!AC156/'Historical population and GDP'!$M153=0,NA(),'4.1 Network size and usage'!AC156/'Historical population and GDP'!$M153)</f>
        <v>#N/A</v>
      </c>
      <c r="AD156" s="54" t="e">
        <f>IF('4.1 Network size and usage'!AD156/'Historical population and GDP'!$M153=0,NA(),'4.1 Network size and usage'!AD156/'Historical population and GDP'!$M153)</f>
        <v>#N/A</v>
      </c>
      <c r="AE156" s="54" t="e">
        <f>IF('4.1 Network size and usage'!AE156/'Historical population and GDP'!$M153=0,NA(),'4.1 Network size and usage'!AE156/'Historical population and GDP'!$M153)</f>
        <v>#N/A</v>
      </c>
      <c r="AF156" s="54" t="e">
        <f>IF('4.1 Network size and usage'!AF156/'Historical population and GDP'!$M153=0,NA(),'4.1 Network size and usage'!AF156/'Historical population and GDP'!$M153)</f>
        <v>#N/A</v>
      </c>
      <c r="AG156" s="54" t="e">
        <f>IF('4.1 Network size and usage'!AG156/'Historical population and GDP'!$M153=0,NA(),'4.1 Network size and usage'!AG156/'Historical population and GDP'!$M153)</f>
        <v>#N/A</v>
      </c>
      <c r="AH156" s="54">
        <f>IF('4.1 Network size and usage'!AH156/'Historical population and GDP'!$M153=0,NA(),'4.1 Network size and usage'!AH156/'Historical population and GDP'!$M153)</f>
        <v>4.5972032658532003E-2</v>
      </c>
      <c r="AI156" s="54">
        <f>IF('4.1 Network size and usage'!AI156/'Historical population and GDP'!$M153=0,NA(),'4.1 Network size and usage'!AI156/'Historical population and GDP'!$M153)</f>
        <v>5.1905489673659863E-2</v>
      </c>
      <c r="AJ156" s="54">
        <f>IF('4.1 Network size and usage'!AJ156/'Historical population and GDP'!$M153=0,NA(),'4.1 Network size and usage'!AJ156/'Historical population and GDP'!$M153)</f>
        <v>4.3793979911243328E-2</v>
      </c>
      <c r="AK156" s="54">
        <f>IF('4.1 Network size and usage'!AK156/'Historical population and GDP'!$M153=0,NA(),'4.1 Network size and usage'!AK156/'Historical population and GDP'!$M153)</f>
        <v>2.1349698014825469</v>
      </c>
      <c r="AL156" s="54">
        <f>IF('4.1 Network size and usage'!AL156/'Historical population and GDP'!$M153=0,NA(),'4.1 Network size and usage'!AL156/'Historical population and GDP'!$M153)</f>
        <v>1.1574368446431345</v>
      </c>
      <c r="AM156" s="54" t="e">
        <f>IF('4.1 Network size and usage'!AM156/'Historical population and GDP'!$M153=0,NA(),'4.1 Network size and usage'!AM156/'Historical population and GDP'!$M153)</f>
        <v>#N/A</v>
      </c>
      <c r="AN156" s="54">
        <f>IF('4.1 Network size and usage'!AN156/'Historical population and GDP'!$M153=0,NA(),'4.1 Network size and usage'!AN156/'Historical population and GDP'!$M153)</f>
        <v>1.3924213571761321</v>
      </c>
      <c r="AO156" s="54">
        <f>IF('4.1 Network size and usage'!AO156/'Historical population and GDP'!$M153=0,NA(),'4.1 Network size and usage'!AO156/'Historical population and GDP'!$M153)</f>
        <v>7.9521400492002913E-3</v>
      </c>
      <c r="AP156" s="54">
        <f>IF('4.1 Network size and usage'!AP156/'Historical population and GDP'!$M153=0,NA(),'4.1 Network size and usage'!AP156/'Historical population and GDP'!$M153)</f>
        <v>1.5283146857147528E-3</v>
      </c>
      <c r="AQ156" s="54">
        <f>IF('4.1 Network size and usage'!AQ156/'Historical population and GDP'!$M153=0,NA(),'4.1 Network size and usage'!AQ156/'Historical population and GDP'!$M153)</f>
        <v>9.480454734915043E-3</v>
      </c>
      <c r="AR156" s="54">
        <f>IF('4.1 Network size and usage'!AR156/'Historical population and GDP'!$M153=0,NA(),'4.1 Network size and usage'!AR156/'Historical population and GDP'!$M153)</f>
        <v>0.2615134401791479</v>
      </c>
      <c r="AS156" s="54">
        <f>IF('4.1 Network size and usage'!AS156/'Historical population and GDP'!$M153=0,NA(),'4.1 Network size and usage'!AS156/'Historical population and GDP'!$M153)</f>
        <v>2.2180994957378818E-2</v>
      </c>
      <c r="AT156" s="54">
        <f>IF('4.1 Network size and usage'!AT156/'Historical population and GDP'!$M153=0,NA(),'4.1 Network size and usage'!AT156/'Historical population and GDP'!$M153)</f>
        <v>4.2641614292602791E-2</v>
      </c>
      <c r="AU156" s="54">
        <f>IF('4.1 Network size and usage'!AU156/'Historical population and GDP'!$M153=0,NA(),'4.1 Network size and usage'!AU156/'Historical population and GDP'!$M153)</f>
        <v>1.3060143677926069E-2</v>
      </c>
      <c r="AV156" s="54">
        <f>IF('4.1 Network size and usage'!AV156/'Historical population and GDP'!$M153=0,NA(),'4.1 Network size and usage'!AV156/'Historical population and GDP'!$M153)</f>
        <v>2.9581470614676725E-2</v>
      </c>
      <c r="AX156" s="3"/>
      <c r="AY156" s="3"/>
      <c r="AZ156" s="12"/>
    </row>
    <row r="157" spans="1:52">
      <c r="A157" s="4">
        <f t="shared" si="2"/>
        <v>2019</v>
      </c>
      <c r="B157" s="54">
        <f>IF('4.1 Network size and usage'!B157/'Historical population and GDP'!$M154=0,NA(),'4.1 Network size and usage'!B157/'Historical population and GDP'!$M154)</f>
        <v>0.2550229653998507</v>
      </c>
      <c r="C157" s="54">
        <f>IF('4.1 Network size and usage'!C157/'Historical population and GDP'!$M154=0,NA(),'4.1 Network size and usage'!C157/'Historical population and GDP'!$M154)</f>
        <v>0.12680613095214588</v>
      </c>
      <c r="D157" s="54" t="e">
        <f>IF('4.1 Network size and usage'!D157/'Historical population and GDP'!$M154=0,NA(),'4.1 Network size and usage'!D157/'Historical population and GDP'!$M154)</f>
        <v>#N/A</v>
      </c>
      <c r="E157" s="54">
        <f>IF('4.1 Network size and usage'!E157/'Historical population and GDP'!$M154=0,NA(),'4.1 Network size and usage'!E157/'Historical population and GDP'!$M154)</f>
        <v>1.8222600481029356</v>
      </c>
      <c r="F157" s="54" t="e">
        <f>IF('4.1 Network size and usage'!F157/'Historical population and GDP'!$M154=0,NA(),'4.1 Network size and usage'!F157/'Historical population and GDP'!$M154)</f>
        <v>#N/A</v>
      </c>
      <c r="G157" s="54">
        <f>IF('4.1 Network size and usage'!G157/'Historical population and GDP'!$M154=0,NA(),'4.1 Network size and usage'!G157/'Historical population and GDP'!$M154)</f>
        <v>4.3625176239203499E-2</v>
      </c>
      <c r="H157" s="54">
        <f>IF('4.1 Network size and usage'!H157/'Historical population and GDP'!$M154=0,NA(),'4.1 Network size and usage'!H157/'Historical population and GDP'!$M154)</f>
        <v>1.2097016563606068E-3</v>
      </c>
      <c r="I157" s="54">
        <f>IF('4.1 Network size and usage'!I157/'Historical population and GDP'!$M154=0,NA(),'4.1 Network size and usage'!I157/'Historical population and GDP'!$M154)</f>
        <v>17.280079144731385</v>
      </c>
      <c r="J157" s="54">
        <f>IF('4.1 Network size and usage'!J157/'Historical population and GDP'!$M154=0,NA(),'4.1 Network size and usage'!J157/'Historical population and GDP'!$M154)</f>
        <v>1.8783051021496248E-4</v>
      </c>
      <c r="K157" s="54">
        <f>IF('4.1 Network size and usage'!K157/'Historical population and GDP'!$M154=0,NA(),'4.1 Network size and usage'!K157/'Historical population and GDP'!$M154)</f>
        <v>2.2004231125774688E-2</v>
      </c>
      <c r="L157" s="54">
        <f>IF('4.1 Network size and usage'!L157/'Historical population and GDP'!$M154=0,NA(),'4.1 Network size and usage'!L157/'Historical population and GDP'!$M154)</f>
        <v>1.5153269854308926E-2</v>
      </c>
      <c r="M157" s="54" t="e">
        <f>IF('4.1 Network size and usage'!M157/'Historical population and GDP'!$M154=0,NA(),'4.1 Network size and usage'!M157/'Historical population and GDP'!$M154)</f>
        <v>#N/A</v>
      </c>
      <c r="N157" s="54" t="e">
        <f>IF('4.1 Network size and usage'!N157/'Historical population and GDP'!$M154=0,NA(),'4.1 Network size and usage'!N157/'Historical population and GDP'!$M154)</f>
        <v>#N/A</v>
      </c>
      <c r="O157" s="54">
        <f>IF('4.1 Network size and usage'!O157/'Historical population and GDP'!$M154=0,NA(),'4.1 Network size and usage'!O157/'Historical population and GDP'!$M154)</f>
        <v>3.7329198481874513E-2</v>
      </c>
      <c r="P157" s="54" t="e">
        <f>IF('4.1 Network size and usage'!P157/'Historical population and GDP'!$M154=0,NA(),'4.1 Network size and usage'!P157/'Historical population and GDP'!$M154)</f>
        <v>#N/A</v>
      </c>
      <c r="Q157" s="54">
        <f>IF('4.1 Network size and usage'!Q157/'Historical population and GDP'!$M154=0,NA(),'4.1 Network size and usage'!Q157/'Historical population and GDP'!$M154)</f>
        <v>0.65488315883842074</v>
      </c>
      <c r="R157" s="54" t="e">
        <f>IF('4.1 Network size and usage'!R157/'Historical population and GDP'!$M154=0,NA(),'4.1 Network size and usage'!R157/'Historical population and GDP'!$M154)</f>
        <v>#N/A</v>
      </c>
      <c r="S157" s="54" t="e">
        <f>IF('4.1 Network size and usage'!S157/'Historical population and GDP'!$M154=0,NA(),'4.1 Network size and usage'!S157/'Historical population and GDP'!$M154)</f>
        <v>#N/A</v>
      </c>
      <c r="T157" s="54" t="e">
        <f>IF('4.1 Network size and usage'!T157/'Historical population and GDP'!$M154=0,NA(),'4.1 Network size and usage'!T157/'Historical population and GDP'!$M154)</f>
        <v>#N/A</v>
      </c>
      <c r="U157" s="54" t="e">
        <f>IF('4.1 Network size and usage'!U157/'Historical population and GDP'!$M154=0,NA(),'4.1 Network size and usage'!U157/'Historical population and GDP'!$M154)</f>
        <v>#N/A</v>
      </c>
      <c r="V157" s="54" t="e">
        <f>IF('4.1 Network size and usage'!V157/'Historical population and GDP'!$M154=0,NA(),'4.1 Network size and usage'!V157/'Historical population and GDP'!$M154)</f>
        <v>#N/A</v>
      </c>
      <c r="W157" s="54" t="e">
        <f>IF('4.1 Network size and usage'!W157/'Historical population and GDP'!$M154=0,NA(),'4.1 Network size and usage'!W157/'Historical population and GDP'!$M154)</f>
        <v>#N/A</v>
      </c>
      <c r="X157" s="54">
        <f>IF('4.1 Network size and usage'!X157/'Historical population and GDP'!$M154=0,NA(),'4.1 Network size and usage'!X157/'Historical population and GDP'!$M154)</f>
        <v>3.8190097430165832</v>
      </c>
      <c r="Y157" s="54">
        <f>IF('4.1 Network size and usage'!Y157/'Historical population and GDP'!$M154=0,NA(),'4.1 Network size and usage'!Y157/'Historical population and GDP'!$M154)</f>
        <v>23.73947007784145</v>
      </c>
      <c r="Z157" s="54">
        <f>IF('4.1 Network size and usage'!Z157/'Historical population and GDP'!$M154=0,NA(),'4.1 Network size and usage'!Z157/'Historical population and GDP'!$M154)</f>
        <v>6.7138744189536625</v>
      </c>
      <c r="AA157" s="54">
        <f>IF('4.1 Network size and usage'!AA157/'Historical population and GDP'!$M154=0,NA(),'4.1 Network size and usage'!AA157/'Historical population and GDP'!$M154)</f>
        <v>6.2335817669398494</v>
      </c>
      <c r="AB157" s="54">
        <f>IF('4.1 Network size and usage'!AB157/'Historical population and GDP'!$M154=0,NA(),'4.1 Network size and usage'!AB157/'Historical population and GDP'!$M154)</f>
        <v>3.2414625188087216</v>
      </c>
      <c r="AC157" s="54" t="e">
        <f>IF('4.1 Network size and usage'!AC157/'Historical population and GDP'!$M154=0,NA(),'4.1 Network size and usage'!AC157/'Historical population and GDP'!$M154)</f>
        <v>#N/A</v>
      </c>
      <c r="AD157" s="54" t="e">
        <f>IF('4.1 Network size and usage'!AD157/'Historical population and GDP'!$M154=0,NA(),'4.1 Network size and usage'!AD157/'Historical population and GDP'!$M154)</f>
        <v>#N/A</v>
      </c>
      <c r="AE157" s="54" t="e">
        <f>IF('4.1 Network size and usage'!AE157/'Historical population and GDP'!$M154=0,NA(),'4.1 Network size and usage'!AE157/'Historical population and GDP'!$M154)</f>
        <v>#N/A</v>
      </c>
      <c r="AF157" s="54" t="e">
        <f>IF('4.1 Network size and usage'!AF157/'Historical population and GDP'!$M154=0,NA(),'4.1 Network size and usage'!AF157/'Historical population and GDP'!$M154)</f>
        <v>#N/A</v>
      </c>
      <c r="AG157" s="54" t="e">
        <f>IF('4.1 Network size and usage'!AG157/'Historical population and GDP'!$M154=0,NA(),'4.1 Network size and usage'!AG157/'Historical population and GDP'!$M154)</f>
        <v>#N/A</v>
      </c>
      <c r="AH157" s="54">
        <f>IF('4.1 Network size and usage'!AH157/'Historical population and GDP'!$M154=0,NA(),'4.1 Network size and usage'!AH157/'Historical population and GDP'!$M154)</f>
        <v>4.3766562535790872E-2</v>
      </c>
      <c r="AI157" s="54">
        <f>IF('4.1 Network size and usage'!AI157/'Historical population and GDP'!$M154=0,NA(),'4.1 Network size and usage'!AI157/'Historical population and GDP'!$M154)</f>
        <v>5.0026263096991791E-2</v>
      </c>
      <c r="AJ157" s="54">
        <f>IF('4.1 Network size and usage'!AJ157/'Historical population and GDP'!$M154=0,NA(),'4.1 Network size and usage'!AJ157/'Historical population and GDP'!$M154)</f>
        <v>4.2506723747763688E-2</v>
      </c>
      <c r="AK157" s="54">
        <f>IF('4.1 Network size and usage'!AK157/'Historical population and GDP'!$M154=0,NA(),'4.1 Network size and usage'!AK157/'Historical population and GDP'!$M154)</f>
        <v>2.0903332056380748</v>
      </c>
      <c r="AL157" s="54">
        <f>IF('4.1 Network size and usage'!AL157/'Historical population and GDP'!$M154=0,NA(),'4.1 Network size and usage'!AL157/'Historical population and GDP'!$M154)</f>
        <v>1.1253045926850365</v>
      </c>
      <c r="AM157" s="54" t="e">
        <f>IF('4.1 Network size and usage'!AM157/'Historical population and GDP'!$M154=0,NA(),'4.1 Network size and usage'!AM157/'Historical population and GDP'!$M154)</f>
        <v>#N/A</v>
      </c>
      <c r="AN157" s="54">
        <f>IF('4.1 Network size and usage'!AN157/'Historical population and GDP'!$M154=0,NA(),'4.1 Network size and usage'!AN157/'Historical population and GDP'!$M154)</f>
        <v>1.3164130533516056</v>
      </c>
      <c r="AO157" s="54">
        <f>IF('4.1 Network size and usage'!AO157/'Historical population and GDP'!$M154=0,NA(),'4.1 Network size and usage'!AO157/'Historical population and GDP'!$M154)</f>
        <v>7.6814622028616901E-3</v>
      </c>
      <c r="AP157" s="54">
        <f>IF('4.1 Network size and usage'!AP157/'Historical population and GDP'!$M154=0,NA(),'4.1 Network size and usage'!AP157/'Historical population and GDP'!$M154)</f>
        <v>1.4849510479568099E-3</v>
      </c>
      <c r="AQ157" s="54">
        <f>IF('4.1 Network size and usage'!AQ157/'Historical population and GDP'!$M154=0,NA(),'4.1 Network size and usage'!AQ157/'Historical population and GDP'!$M154)</f>
        <v>9.1664132508184996E-3</v>
      </c>
      <c r="AR157" s="54">
        <f>IF('4.1 Network size and usage'!AR157/'Historical population and GDP'!$M154=0,NA(),'4.1 Network size and usage'!AR157/'Historical population and GDP'!$M154)</f>
        <v>0.2577179935783766</v>
      </c>
      <c r="AS157" s="54">
        <f>IF('4.1 Network size and usage'!AS157/'Historical population and GDP'!$M154=0,NA(),'4.1 Network size and usage'!AS157/'Historical population and GDP'!$M154)</f>
        <v>2.520862377422425E-2</v>
      </c>
      <c r="AT157" s="54">
        <f>IF('4.1 Network size and usage'!AT157/'Historical population and GDP'!$M154=0,NA(),'4.1 Network size and usage'!AT157/'Historical population and GDP'!$M154)</f>
        <v>3.9370949460322976E-2</v>
      </c>
      <c r="AU157" s="54">
        <f>IF('4.1 Network size and usage'!AU157/'Historical population and GDP'!$M154=0,NA(),'4.1 Network size and usage'!AU157/'Historical population and GDP'!$M154)</f>
        <v>1.3719999842026485E-2</v>
      </c>
      <c r="AV157" s="54">
        <f>IF('4.1 Network size and usage'!AV157/'Historical population and GDP'!$M154=0,NA(),'4.1 Network size and usage'!AV157/'Historical population and GDP'!$M154)</f>
        <v>2.5650949618296493E-2</v>
      </c>
      <c r="AX157" s="3"/>
      <c r="AY157" s="3"/>
      <c r="AZ157" s="12"/>
    </row>
    <row r="158" spans="1:52">
      <c r="A158" s="4">
        <f t="shared" si="2"/>
        <v>2020</v>
      </c>
      <c r="B158" s="54">
        <f>IF('4.1 Network size and usage'!B158/'Historical population and GDP'!$M155=0,NA(),'4.1 Network size and usage'!B158/'Historical population and GDP'!$M155)</f>
        <v>0.25072662356460484</v>
      </c>
      <c r="C158" s="54">
        <f>IF('4.1 Network size and usage'!C158/'Historical population and GDP'!$M155=0,NA(),'4.1 Network size and usage'!C158/'Historical population and GDP'!$M155)</f>
        <v>0.12309562867895397</v>
      </c>
      <c r="D158" s="54" t="e">
        <f>IF('4.1 Network size and usage'!D158/'Historical population and GDP'!$M155=0,NA(),'4.1 Network size and usage'!D158/'Historical population and GDP'!$M155)</f>
        <v>#N/A</v>
      </c>
      <c r="E158" s="54">
        <f>IF('4.1 Network size and usage'!E158/'Historical population and GDP'!$M155=0,NA(),'4.1 Network size and usage'!E158/'Historical population and GDP'!$M155)</f>
        <v>1.8326584965743511</v>
      </c>
      <c r="F158" s="54" t="e">
        <f>IF('4.1 Network size and usage'!F158/'Historical population and GDP'!$M155=0,NA(),'4.1 Network size and usage'!F158/'Historical population and GDP'!$M155)</f>
        <v>#N/A</v>
      </c>
      <c r="G158" s="54">
        <f>IF('4.1 Network size and usage'!G158/'Historical population and GDP'!$M155=0,NA(),'4.1 Network size and usage'!G158/'Historical population and GDP'!$M155)</f>
        <v>4.2661391488951074E-2</v>
      </c>
      <c r="H158" s="54">
        <f>IF('4.1 Network size and usage'!H158/'Historical population and GDP'!$M155=0,NA(),'4.1 Network size and usage'!H158/'Historical population and GDP'!$M155)</f>
        <v>1.3693320198911968E-3</v>
      </c>
      <c r="I158" s="54">
        <f>IF('4.1 Network size and usage'!I158/'Historical population and GDP'!$M155=0,NA(),'4.1 Network size and usage'!I158/'Historical population and GDP'!$M155)</f>
        <v>17.085164527646434</v>
      </c>
      <c r="J158" s="54">
        <f>IF('4.1 Network size and usage'!J158/'Historical population and GDP'!$M155=0,NA(),'4.1 Network size and usage'!J158/'Historical population and GDP'!$M155)</f>
        <v>1.7670558718517804E-4</v>
      </c>
      <c r="K158" s="54">
        <f>IF('4.1 Network size and usage'!K158/'Historical population and GDP'!$M155=0,NA(),'4.1 Network size and usage'!K158/'Historical population and GDP'!$M155)</f>
        <v>1.9743646581853666E-2</v>
      </c>
      <c r="L158" s="54">
        <f>IF('4.1 Network size and usage'!L158/'Historical population and GDP'!$M155=0,NA(),'4.1 Network size and usage'!L158/'Historical population and GDP'!$M155)</f>
        <v>1.5258747466949725E-2</v>
      </c>
      <c r="M158" s="54" t="e">
        <f>IF('4.1 Network size and usage'!M158/'Historical population and GDP'!$M155=0,NA(),'4.1 Network size and usage'!M158/'Historical population and GDP'!$M155)</f>
        <v>#N/A</v>
      </c>
      <c r="N158" s="54" t="e">
        <f>IF('4.1 Network size and usage'!N158/'Historical population and GDP'!$M155=0,NA(),'4.1 Network size and usage'!N158/'Historical population and GDP'!$M155)</f>
        <v>#N/A</v>
      </c>
      <c r="O158" s="54">
        <f>IF('4.1 Network size and usage'!O158/'Historical population and GDP'!$M155=0,NA(),'4.1 Network size and usage'!O158/'Historical population and GDP'!$M155)</f>
        <v>3.6813391334555634E-2</v>
      </c>
      <c r="P158" s="54" t="e">
        <f>IF('4.1 Network size and usage'!P158/'Historical population and GDP'!$M155=0,NA(),'4.1 Network size and usage'!P158/'Historical population and GDP'!$M155)</f>
        <v>#N/A</v>
      </c>
      <c r="Q158" s="54">
        <f>IF('4.1 Network size and usage'!Q158/'Historical population and GDP'!$M155=0,NA(),'4.1 Network size and usage'!Q158/'Historical population and GDP'!$M155)</f>
        <v>0.64125832287947504</v>
      </c>
      <c r="R158" s="54" t="e">
        <f>IF('4.1 Network size and usage'!R158/'Historical population and GDP'!$M155=0,NA(),'4.1 Network size and usage'!R158/'Historical population and GDP'!$M155)</f>
        <v>#N/A</v>
      </c>
      <c r="S158" s="54" t="e">
        <f>IF('4.1 Network size and usage'!S158/'Historical population and GDP'!$M155=0,NA(),'4.1 Network size and usage'!S158/'Historical population and GDP'!$M155)</f>
        <v>#N/A</v>
      </c>
      <c r="T158" s="54" t="e">
        <f>IF('4.1 Network size and usage'!T158/'Historical population and GDP'!$M155=0,NA(),'4.1 Network size and usage'!T158/'Historical population and GDP'!$M155)</f>
        <v>#N/A</v>
      </c>
      <c r="U158" s="54" t="e">
        <f>IF('4.1 Network size and usage'!U158/'Historical population and GDP'!$M155=0,NA(),'4.1 Network size and usage'!U158/'Historical population and GDP'!$M155)</f>
        <v>#N/A</v>
      </c>
      <c r="V158" s="54" t="e">
        <f>IF('4.1 Network size and usage'!V158/'Historical population and GDP'!$M155=0,NA(),'4.1 Network size and usage'!V158/'Historical population and GDP'!$M155)</f>
        <v>#N/A</v>
      </c>
      <c r="W158" s="54" t="e">
        <f>IF('4.1 Network size and usage'!W158/'Historical population and GDP'!$M155=0,NA(),'4.1 Network size and usage'!W158/'Historical population and GDP'!$M155)</f>
        <v>#N/A</v>
      </c>
      <c r="X158" s="54">
        <f>IF('4.1 Network size and usage'!X158/'Historical population and GDP'!$M155=0,NA(),'4.1 Network size and usage'!X158/'Historical population and GDP'!$M155)</f>
        <v>3.2577438965550516</v>
      </c>
      <c r="Y158" s="54">
        <f>IF('4.1 Network size and usage'!Y158/'Historical population and GDP'!$M155=0,NA(),'4.1 Network size and usage'!Y158/'Historical population and GDP'!$M155)</f>
        <v>24.070249927627135</v>
      </c>
      <c r="Z158" s="54">
        <f>IF('4.1 Network size and usage'!Z158/'Historical population and GDP'!$M155=0,NA(),'4.1 Network size and usage'!Z158/'Historical population and GDP'!$M155)</f>
        <v>6.7933995947119561</v>
      </c>
      <c r="AA158" s="54">
        <f>IF('4.1 Network size and usage'!AA158/'Historical population and GDP'!$M155=0,NA(),'4.1 Network size and usage'!AA158/'Historical population and GDP'!$M155)</f>
        <v>6.4613528900897421</v>
      </c>
      <c r="AB158" s="54">
        <f>IF('4.1 Network size and usage'!AB158/'Historical population and GDP'!$M155=0,NA(),'4.1 Network size and usage'!AB158/'Historical population and GDP'!$M155)</f>
        <v>3.8768117340538453</v>
      </c>
      <c r="AC158" s="54" t="e">
        <f>IF('4.1 Network size and usage'!AC158/'Historical population and GDP'!$M155=0,NA(),'4.1 Network size and usage'!AC158/'Historical population and GDP'!$M155)</f>
        <v>#N/A</v>
      </c>
      <c r="AD158" s="54" t="e">
        <f>IF('4.1 Network size and usage'!AD158/'Historical population and GDP'!$M155=0,NA(),'4.1 Network size and usage'!AD158/'Historical population and GDP'!$M155)</f>
        <v>#N/A</v>
      </c>
      <c r="AE158" s="54" t="e">
        <f>IF('4.1 Network size and usage'!AE158/'Historical population and GDP'!$M155=0,NA(),'4.1 Network size and usage'!AE158/'Historical population and GDP'!$M155)</f>
        <v>#N/A</v>
      </c>
      <c r="AF158" s="54" t="e">
        <f>IF('4.1 Network size and usage'!AF158/'Historical population and GDP'!$M155=0,NA(),'4.1 Network size and usage'!AF158/'Historical population and GDP'!$M155)</f>
        <v>#N/A</v>
      </c>
      <c r="AG158" s="54" t="e">
        <f>IF('4.1 Network size and usage'!AG158/'Historical population and GDP'!$M155=0,NA(),'4.1 Network size and usage'!AG158/'Historical population and GDP'!$M155)</f>
        <v>#N/A</v>
      </c>
      <c r="AH158" s="54">
        <f>IF('4.1 Network size and usage'!AH158/'Historical population and GDP'!$M155=0,NA(),'4.1 Network size and usage'!AH158/'Historical population and GDP'!$M155)</f>
        <v>4.2748238926951655E-2</v>
      </c>
      <c r="AI158" s="54">
        <f>IF('4.1 Network size and usage'!AI158/'Historical population and GDP'!$M155=0,NA(),'4.1 Network size and usage'!AI158/'Historical population and GDP'!$M155)</f>
        <v>4.8958795715526394E-2</v>
      </c>
      <c r="AJ158" s="54">
        <f>IF('4.1 Network size and usage'!AJ158/'Historical population and GDP'!$M155=0,NA(),'4.1 Network size and usage'!AJ158/'Historical population and GDP'!$M155)</f>
        <v>4.1625012062144168E-2</v>
      </c>
      <c r="AK158" s="54">
        <f>IF('4.1 Network size and usage'!AK158/'Historical population and GDP'!$M155=0,NA(),'4.1 Network size and usage'!AK158/'Historical population and GDP'!$M155)</f>
        <v>2.0535945189616904</v>
      </c>
      <c r="AL158" s="54">
        <f>IF('4.1 Network size and usage'!AL158/'Historical population and GDP'!$M155=0,NA(),'4.1 Network size and usage'!AL158/'Historical population and GDP'!$M155)</f>
        <v>1.1248518768696323</v>
      </c>
      <c r="AM158" s="54" t="e">
        <f>IF('4.1 Network size and usage'!AM158/'Historical population and GDP'!$M155=0,NA(),'4.1 Network size and usage'!AM158/'Historical population and GDP'!$M155)</f>
        <v>#N/A</v>
      </c>
      <c r="AN158" s="54">
        <f>IF('4.1 Network size and usage'!AN158/'Historical population and GDP'!$M155=0,NA(),'4.1 Network size and usage'!AN158/'Historical population and GDP'!$M155)</f>
        <v>1.2656373636977709</v>
      </c>
      <c r="AO158" s="54">
        <f>IF('4.1 Network size and usage'!AO158/'Historical population and GDP'!$M155=0,NA(),'4.1 Network size and usage'!AO158/'Historical population and GDP'!$M155)</f>
        <v>7.499758757116665E-3</v>
      </c>
      <c r="AP158" s="54">
        <f>IF('4.1 Network size and usage'!AP158/'Historical population and GDP'!$M155=0,NA(),'4.1 Network size and usage'!AP158/'Historical population and GDP'!$M155)</f>
        <v>1.4590369584097269E-3</v>
      </c>
      <c r="AQ158" s="54">
        <f>IF('4.1 Network size and usage'!AQ158/'Historical population and GDP'!$M155=0,NA(),'4.1 Network size and usage'!AQ158/'Historical population and GDP'!$M155)</f>
        <v>8.9587957155263919E-3</v>
      </c>
      <c r="AR158" s="54">
        <f>IF('4.1 Network size and usage'!AR158/'Historical population and GDP'!$M155=0,NA(),'4.1 Network size and usage'!AR158/'Historical population and GDP'!$M155)</f>
        <v>0.25572903599343821</v>
      </c>
      <c r="AS158" s="54">
        <f>IF('4.1 Network size and usage'!AS158/'Historical population and GDP'!$M155=0,NA(),'4.1 Network size and usage'!AS158/'Historical population and GDP'!$M155)</f>
        <v>2.9836919810865579E-2</v>
      </c>
      <c r="AT158" s="54">
        <f>IF('4.1 Network size and usage'!AT158/'Historical population and GDP'!$M155=0,NA(),'4.1 Network size and usage'!AT158/'Historical population and GDP'!$M155)</f>
        <v>3.6549261796776998E-2</v>
      </c>
      <c r="AU158" s="54">
        <f>IF('4.1 Network size and usage'!AU158/'Historical population and GDP'!$M155=0,NA(),'4.1 Network size and usage'!AU158/'Historical population and GDP'!$M155)</f>
        <v>1.334748624915565E-2</v>
      </c>
      <c r="AV158" s="54">
        <f>IF('4.1 Network size and usage'!AV158/'Historical population and GDP'!$M155=0,NA(),'4.1 Network size and usage'!AV158/'Historical population and GDP'!$M155)</f>
        <v>2.3201775547621345E-2</v>
      </c>
      <c r="AX158" s="3"/>
      <c r="AY158" s="3"/>
      <c r="AZ158" s="12"/>
    </row>
    <row r="159" spans="1:52">
      <c r="A159" s="4">
        <f t="shared" si="2"/>
        <v>2021</v>
      </c>
      <c r="B159" s="54">
        <f>IF('4.1 Network size and usage'!B159/'Historical population and GDP'!$M156=0,NA(),'4.1 Network size and usage'!B159/'Historical population and GDP'!$M156)</f>
        <v>0.25235927040138761</v>
      </c>
      <c r="C159" s="54">
        <f>IF('4.1 Network size and usage'!C159/'Historical population and GDP'!$M156=0,NA(),'4.1 Network size and usage'!C159/'Historical population and GDP'!$M156)</f>
        <v>0.12306188269274698</v>
      </c>
      <c r="D159" s="54" t="e">
        <f>IF('4.1 Network size and usage'!D159/'Historical population and GDP'!$M156=0,NA(),'4.1 Network size and usage'!D159/'Historical population and GDP'!$M156)</f>
        <v>#N/A</v>
      </c>
      <c r="E159" s="54">
        <f>IF('4.1 Network size and usage'!E159/'Historical population and GDP'!$M156=0,NA(),'4.1 Network size and usage'!E159/'Historical population and GDP'!$M156)</f>
        <v>1.8652929583899582</v>
      </c>
      <c r="F159" s="54" t="e">
        <f>IF('4.1 Network size and usage'!F159/'Historical population and GDP'!$M156=0,NA(),'4.1 Network size and usage'!F159/'Historical population and GDP'!$M156)</f>
        <v>#N/A</v>
      </c>
      <c r="G159" s="54">
        <f>IF('4.1 Network size and usage'!G159/'Historical population and GDP'!$M156=0,NA(),'4.1 Network size and usage'!G159/'Historical population and GDP'!$M156)</f>
        <v>4.2864499243066609E-2</v>
      </c>
      <c r="H159" s="54">
        <f>IF('4.1 Network size and usage'!H159/'Historical population and GDP'!$M156=0,NA(),'4.1 Network size and usage'!H159/'Historical population and GDP'!$M156)</f>
        <v>1.3735522169952331E-3</v>
      </c>
      <c r="I159" s="54">
        <f>IF('4.1 Network size and usage'!I159/'Historical population and GDP'!$M156=0,NA(),'4.1 Network size and usage'!I159/'Historical population and GDP'!$M156)</f>
        <v>17.52727864053988</v>
      </c>
      <c r="J159" s="54">
        <f>IF('4.1 Network size and usage'!J159/'Historical population and GDP'!$M156=0,NA(),'4.1 Network size and usage'!J159/'Historical population and GDP'!$M156)</f>
        <v>1.7930222743622209E-4</v>
      </c>
      <c r="K159" s="54">
        <f>IF('4.1 Network size and usage'!K159/'Historical population and GDP'!$M156=0,NA(),'4.1 Network size and usage'!K159/'Historical population and GDP'!$M156)</f>
        <v>2.0806525477765844E-2</v>
      </c>
      <c r="L159" s="54">
        <f>IF('4.1 Network size and usage'!L159/'Historical population and GDP'!$M156=0,NA(),'4.1 Network size and usage'!L159/'Historical population and GDP'!$M156)</f>
        <v>1.5319774352541244E-2</v>
      </c>
      <c r="M159" s="54" t="e">
        <f>IF('4.1 Network size and usage'!M159/'Historical population and GDP'!$M156=0,NA(),'4.1 Network size and usage'!M159/'Historical population and GDP'!$M156)</f>
        <v>#N/A</v>
      </c>
      <c r="N159" s="54" t="e">
        <f>IF('4.1 Network size and usage'!N159/'Historical population and GDP'!$M156=0,NA(),'4.1 Network size and usage'!N159/'Historical population and GDP'!$M156)</f>
        <v>#N/A</v>
      </c>
      <c r="O159" s="54">
        <f>IF('4.1 Network size and usage'!O159/'Historical population and GDP'!$M156=0,NA(),'4.1 Network size and usage'!O159/'Historical population and GDP'!$M156)</f>
        <v>3.7790255344027197E-2</v>
      </c>
      <c r="P159" s="54" t="e">
        <f>IF('4.1 Network size and usage'!P159/'Historical population and GDP'!$M156=0,NA(),'4.1 Network size and usage'!P159/'Historical population and GDP'!$M156)</f>
        <v>#N/A</v>
      </c>
      <c r="Q159" s="54">
        <f>IF('4.1 Network size and usage'!Q159/'Historical population and GDP'!$M156=0,NA(),'4.1 Network size and usage'!Q159/'Historical population and GDP'!$M156)</f>
        <v>0.64661857913341769</v>
      </c>
      <c r="R159" s="54" t="e">
        <f>IF('4.1 Network size and usage'!R159/'Historical population and GDP'!$M156=0,NA(),'4.1 Network size and usage'!R159/'Historical population and GDP'!$M156)</f>
        <v>#N/A</v>
      </c>
      <c r="S159" s="54" t="e">
        <f>IF('4.1 Network size and usage'!S159/'Historical population and GDP'!$M156=0,NA(),'4.1 Network size and usage'!S159/'Historical population and GDP'!$M156)</f>
        <v>#N/A</v>
      </c>
      <c r="T159" s="54" t="e">
        <f>IF('4.1 Network size and usage'!T159/'Historical population and GDP'!$M156=0,NA(),'4.1 Network size and usage'!T159/'Historical population and GDP'!$M156)</f>
        <v>#N/A</v>
      </c>
      <c r="U159" s="54" t="e">
        <f>IF('4.1 Network size and usage'!U159/'Historical population and GDP'!$M156=0,NA(),'4.1 Network size and usage'!U159/'Historical population and GDP'!$M156)</f>
        <v>#N/A</v>
      </c>
      <c r="V159" s="54" t="e">
        <f>IF('4.1 Network size and usage'!V159/'Historical population and GDP'!$M156=0,NA(),'4.1 Network size and usage'!V159/'Historical population and GDP'!$M156)</f>
        <v>#N/A</v>
      </c>
      <c r="W159" s="54" t="e">
        <f>IF('4.1 Network size and usage'!W159/'Historical population and GDP'!$M156=0,NA(),'4.1 Network size and usage'!W159/'Historical population and GDP'!$M156)</f>
        <v>#N/A</v>
      </c>
      <c r="X159" s="54">
        <f>IF('4.1 Network size and usage'!X159/'Historical population and GDP'!$M156=0,NA(),'4.1 Network size and usage'!X159/'Historical population and GDP'!$M156)</f>
        <v>3.5155781151390553</v>
      </c>
      <c r="Y159" s="54">
        <f>IF('4.1 Network size and usage'!Y159/'Historical population and GDP'!$M156=0,NA(),'4.1 Network size and usage'!Y159/'Historical population and GDP'!$M156)</f>
        <v>22.634437952756514</v>
      </c>
      <c r="Z159" s="54">
        <f>IF('4.1 Network size and usage'!Z159/'Historical population and GDP'!$M156=0,NA(),'4.1 Network size and usage'!Z159/'Historical population and GDP'!$M156)</f>
        <v>6.9692077172360118</v>
      </c>
      <c r="AA159" s="54">
        <f>IF('4.1 Network size and usage'!AA159/'Historical population and GDP'!$M156=0,NA(),'4.1 Network size and usage'!AA159/'Historical population and GDP'!$M156)</f>
        <v>6.8162065053682257</v>
      </c>
      <c r="AB159" s="54">
        <f>IF('4.1 Network size and usage'!AB159/'Historical population and GDP'!$M156=0,NA(),'4.1 Network size and usage'!AB159/'Historical population and GDP'!$M156)</f>
        <v>4.4552983401670287</v>
      </c>
      <c r="AC159" s="54" t="e">
        <f>IF('4.1 Network size and usage'!AC159/'Historical population and GDP'!$M156=0,NA(),'4.1 Network size and usage'!AC159/'Historical population and GDP'!$M156)</f>
        <v>#N/A</v>
      </c>
      <c r="AD159" s="54" t="e">
        <f>IF('4.1 Network size and usage'!AD159/'Historical population and GDP'!$M156=0,NA(),'4.1 Network size and usage'!AD159/'Historical population and GDP'!$M156)</f>
        <v>#N/A</v>
      </c>
      <c r="AE159" s="54" t="e">
        <f>IF('4.1 Network size and usage'!AE159/'Historical population and GDP'!$M156=0,NA(),'4.1 Network size and usage'!AE159/'Historical population and GDP'!$M156)</f>
        <v>#N/A</v>
      </c>
      <c r="AF159" s="54" t="e">
        <f>IF('4.1 Network size and usage'!AF159/'Historical population and GDP'!$M156=0,NA(),'4.1 Network size and usage'!AF159/'Historical population and GDP'!$M156)</f>
        <v>#N/A</v>
      </c>
      <c r="AG159" s="54" t="e">
        <f>IF('4.1 Network size and usage'!AG159/'Historical population and GDP'!$M156=0,NA(),'4.1 Network size and usage'!AG159/'Historical population and GDP'!$M156)</f>
        <v>#N/A</v>
      </c>
      <c r="AH159" s="54">
        <f>IF('4.1 Network size and usage'!AH159/'Historical population and GDP'!$M156=0,NA(),'4.1 Network size and usage'!AH159/'Historical population and GDP'!$M156)</f>
        <v>4.5640566983765618E-2</v>
      </c>
      <c r="AI159" s="54">
        <f>IF('4.1 Network size and usage'!AI159/'Historical population and GDP'!$M156=0,NA(),'4.1 Network size and usage'!AI159/'Historical population and GDP'!$M156)</f>
        <v>5.2791748458062795E-2</v>
      </c>
      <c r="AJ159" s="54">
        <f>IF('4.1 Network size and usage'!AJ159/'Historical population and GDP'!$M156=0,NA(),'4.1 Network size and usage'!AJ159/'Historical population and GDP'!$M156)</f>
        <v>4.5350183328880786E-2</v>
      </c>
      <c r="AK159" s="54">
        <f>IF('4.1 Network size and usage'!AK159/'Historical population and GDP'!$M156=0,NA(),'4.1 Network size and usage'!AK159/'Historical population and GDP'!$M156)</f>
        <v>2.0540423340651</v>
      </c>
      <c r="AL159" s="54">
        <f>IF('4.1 Network size and usage'!AL159/'Historical population and GDP'!$M156=0,NA(),'4.1 Network size and usage'!AL159/'Historical population and GDP'!$M156)</f>
        <v>1.1366429326426075</v>
      </c>
      <c r="AM159" s="54" t="e">
        <f>IF('4.1 Network size and usage'!AM159/'Historical population and GDP'!$M156=0,NA(),'4.1 Network size and usage'!AM159/'Historical population and GDP'!$M156)</f>
        <v>#N/A</v>
      </c>
      <c r="AN159" s="54">
        <f>IF('4.1 Network size and usage'!AN159/'Historical population and GDP'!$M156=0,NA(),'4.1 Network size and usage'!AN159/'Historical population and GDP'!$M156)</f>
        <v>1.3342548174648345</v>
      </c>
      <c r="AO159" s="54">
        <f>IF('4.1 Network size and usage'!AO159/'Historical population and GDP'!$M156=0,NA(),'4.1 Network size and usage'!AO159/'Historical population and GDP'!$M156)</f>
        <v>7.5151289884195002E-3</v>
      </c>
      <c r="AP159" s="54">
        <f>IF('4.1 Network size and usage'!AP159/'Historical population and GDP'!$M156=0,NA(),'4.1 Network size and usage'!AP159/'Historical population and GDP'!$M156)</f>
        <v>1.4596618385544315E-3</v>
      </c>
      <c r="AQ159" s="54">
        <f>IF('4.1 Network size and usage'!AQ159/'Historical population and GDP'!$M156=0,NA(),'4.1 Network size and usage'!AQ159/'Historical population and GDP'!$M156)</f>
        <v>8.9747908269739319E-3</v>
      </c>
      <c r="AR159" s="54">
        <f>IF('4.1 Network size and usage'!AR159/'Historical population and GDP'!$M156=0,NA(),'4.1 Network size and usage'!AR159/'Historical population and GDP'!$M156)</f>
        <v>0.26393551159792317</v>
      </c>
      <c r="AS159" s="54">
        <f>IF('4.1 Network size and usage'!AS159/'Historical population and GDP'!$M156=0,NA(),'4.1 Network size and usage'!AS159/'Historical population and GDP'!$M156)</f>
        <v>4.0196841400191266E-2</v>
      </c>
      <c r="AT159" s="54">
        <f>IF('4.1 Network size and usage'!AT159/'Historical population and GDP'!$M156=0,NA(),'4.1 Network size and usage'!AT159/'Historical population and GDP'!$M156)</f>
        <v>3.2511354000905997E-2</v>
      </c>
      <c r="AU159" s="54">
        <f>IF('4.1 Network size and usage'!AU159/'Historical population and GDP'!$M156=0,NA(),'4.1 Network size and usage'!AU159/'Historical population and GDP'!$M156)</f>
        <v>1.2114806081795267E-2</v>
      </c>
      <c r="AV159" s="54">
        <f>IF('4.1 Network size and usage'!AV159/'Historical population and GDP'!$M156=0,NA(),'4.1 Network size and usage'!AV159/'Historical population and GDP'!$M156)</f>
        <v>2.0396547919110729E-2</v>
      </c>
      <c r="AX159" s="3"/>
      <c r="AY159" s="3"/>
      <c r="AZ159" s="12"/>
    </row>
    <row r="160" spans="1:52">
      <c r="A160" s="4">
        <f t="shared" si="2"/>
        <v>2022</v>
      </c>
      <c r="B160" s="54">
        <f>IF('4.1 Network size and usage'!B160/'Historical population and GDP'!$M157=0,NA(),'4.1 Network size and usage'!B160/'Historical population and GDP'!$M157)</f>
        <v>0.24230998581444704</v>
      </c>
      <c r="C160" s="54">
        <f>IF('4.1 Network size and usage'!C160/'Historical population and GDP'!$M157=0,NA(),'4.1 Network size and usage'!C160/'Historical population and GDP'!$M157)</f>
        <v>0.11766638394328742</v>
      </c>
      <c r="D160" s="54" t="e">
        <f>IF('4.1 Network size and usage'!D160/'Historical population and GDP'!$M157=0,NA(),'4.1 Network size and usage'!D160/'Historical population and GDP'!$M157)</f>
        <v>#N/A</v>
      </c>
      <c r="E160" s="54">
        <f>IF('4.1 Network size and usage'!E160/'Historical population and GDP'!$M157=0,NA(),'4.1 Network size and usage'!E160/'Historical population and GDP'!$M157)</f>
        <v>1.7697903278973899</v>
      </c>
      <c r="F160" s="54" t="e">
        <f>IF('4.1 Network size and usage'!F160/'Historical population and GDP'!$M157=0,NA(),'4.1 Network size and usage'!F160/'Historical population and GDP'!$M157)</f>
        <v>#N/A</v>
      </c>
      <c r="G160" s="54">
        <f>IF('4.1 Network size and usage'!G160/'Historical population and GDP'!$M157=0,NA(),'4.1 Network size and usage'!G160/'Historical population and GDP'!$M157)</f>
        <v>4.0888097098813671E-2</v>
      </c>
      <c r="H160" s="54">
        <f>IF('4.1 Network size and usage'!H160/'Historical population and GDP'!$M157=0,NA(),'4.1 Network size and usage'!H160/'Historical population and GDP'!$M157)</f>
        <v>1.5626369945916207E-3</v>
      </c>
      <c r="I160" s="54">
        <f>IF('4.1 Network size and usage'!I160/'Historical population and GDP'!$M157=0,NA(),'4.1 Network size and usage'!I160/'Historical population and GDP'!$M157)</f>
        <v>17.117180815798928</v>
      </c>
      <c r="J160" s="54">
        <f>IF('4.1 Network size and usage'!J160/'Historical population and GDP'!$M157=0,NA(),'4.1 Network size and usage'!J160/'Historical population and GDP'!$M157)</f>
        <v>1.7518972714107402E-4</v>
      </c>
      <c r="K160" s="54">
        <f>IF('4.1 Network size and usage'!K160/'Historical population and GDP'!$M157=0,NA(),'4.1 Network size and usage'!K160/'Historical population and GDP'!$M157)</f>
        <v>1.9929735668495648E-2</v>
      </c>
      <c r="L160" s="54">
        <f>IF('4.1 Network size and usage'!L160/'Historical population and GDP'!$M157=0,NA(),'4.1 Network size and usage'!L160/'Historical population and GDP'!$M157)</f>
        <v>1.4677984244035956E-2</v>
      </c>
      <c r="M160" s="54" t="e">
        <f>IF('4.1 Network size and usage'!M160/'Historical population and GDP'!$M157=0,NA(),'4.1 Network size and usage'!M160/'Historical population and GDP'!$M157)</f>
        <v>#N/A</v>
      </c>
      <c r="N160" s="54" t="e">
        <f>IF('4.1 Network size and usage'!N160/'Historical population and GDP'!$M157=0,NA(),'4.1 Network size and usage'!N160/'Historical population and GDP'!$M157)</f>
        <v>#N/A</v>
      </c>
      <c r="O160" s="54">
        <f>IF('4.1 Network size and usage'!O160/'Historical population and GDP'!$M157=0,NA(),'4.1 Network size and usage'!O160/'Historical population and GDP'!$M157)</f>
        <v>3.6490277007181667E-2</v>
      </c>
      <c r="P160" s="54" t="e">
        <f>IF('4.1 Network size and usage'!P160/'Historical population and GDP'!$M157=0,NA(),'4.1 Network size and usage'!P160/'Historical population and GDP'!$M157)</f>
        <v>#N/A</v>
      </c>
      <c r="Q160" s="54">
        <f>IF('4.1 Network size and usage'!Q160/'Historical population and GDP'!$M157=0,NA(),'4.1 Network size and usage'!Q160/'Historical population and GDP'!$M157)</f>
        <v>0.62250873170785914</v>
      </c>
      <c r="R160" s="54" t="e">
        <f>IF('4.1 Network size and usage'!R160/'Historical population and GDP'!$M157=0,NA(),'4.1 Network size and usage'!R160/'Historical population and GDP'!$M157)</f>
        <v>#N/A</v>
      </c>
      <c r="S160" s="54" t="e">
        <f>IF('4.1 Network size and usage'!S160/'Historical population and GDP'!$M157=0,NA(),'4.1 Network size and usage'!S160/'Historical population and GDP'!$M157)</f>
        <v>#N/A</v>
      </c>
      <c r="T160" s="54" t="e">
        <f>IF('4.1 Network size and usage'!T160/'Historical population and GDP'!$M157=0,NA(),'4.1 Network size and usage'!T160/'Historical population and GDP'!$M157)</f>
        <v>#N/A</v>
      </c>
      <c r="U160" s="54" t="e">
        <f>IF('4.1 Network size and usage'!U160/'Historical population and GDP'!$M157=0,NA(),'4.1 Network size and usage'!U160/'Historical population and GDP'!$M157)</f>
        <v>#N/A</v>
      </c>
      <c r="V160" s="54" t="e">
        <f>IF('4.1 Network size and usage'!V160/'Historical population and GDP'!$M157=0,NA(),'4.1 Network size and usage'!V160/'Historical population and GDP'!$M157)</f>
        <v>#N/A</v>
      </c>
      <c r="W160" s="54" t="e">
        <f>IF('4.1 Network size and usage'!W160/'Historical population and GDP'!$M157=0,NA(),'4.1 Network size and usage'!W160/'Historical population and GDP'!$M157)</f>
        <v>#N/A</v>
      </c>
      <c r="X160" s="54">
        <f>IF('4.1 Network size and usage'!X160/'Historical population and GDP'!$M157=0,NA(),'4.1 Network size and usage'!X160/'Historical population and GDP'!$M157)</f>
        <v>2.8037763942028127</v>
      </c>
      <c r="Y160" s="54">
        <f>IF('4.1 Network size and usage'!Y160/'Historical population and GDP'!$M157=0,NA(),'4.1 Network size and usage'!Y160/'Historical population and GDP'!$M157)</f>
        <v>22.026496983255122</v>
      </c>
      <c r="Z160" s="54">
        <f>IF('4.1 Network size and usage'!Z160/'Historical population and GDP'!$M157=0,NA(),'4.1 Network size and usage'!Z160/'Historical population and GDP'!$M157)</f>
        <v>6.8890674943424459</v>
      </c>
      <c r="AA160" s="54">
        <f>IF('4.1 Network size and usage'!AA160/'Historical population and GDP'!$M157=0,NA(),'4.1 Network size and usage'!AA160/'Historical population and GDP'!$M157)</f>
        <v>6.6998033282344354</v>
      </c>
      <c r="AB160" s="54">
        <f>IF('4.1 Network size and usage'!AB160/'Historical population and GDP'!$M157=0,NA(),'4.1 Network size and usage'!AB160/'Historical population and GDP'!$M157)</f>
        <v>4.6622764293889105</v>
      </c>
      <c r="AC160" s="54" t="e">
        <f>IF('4.1 Network size and usage'!AC160/'Historical population and GDP'!$M157=0,NA(),'4.1 Network size and usage'!AC160/'Historical population and GDP'!$M157)</f>
        <v>#N/A</v>
      </c>
      <c r="AD160" s="54" t="e">
        <f>IF('4.1 Network size and usage'!AD160/'Historical population and GDP'!$M157=0,NA(),'4.1 Network size and usage'!AD160/'Historical population and GDP'!$M157)</f>
        <v>#N/A</v>
      </c>
      <c r="AE160" s="54" t="e">
        <f>IF('4.1 Network size and usage'!AE160/'Historical population and GDP'!$M157=0,NA(),'4.1 Network size and usage'!AE160/'Historical population and GDP'!$M157)</f>
        <v>#N/A</v>
      </c>
      <c r="AF160" s="54" t="e">
        <f>IF('4.1 Network size and usage'!AF160/'Historical population and GDP'!$M157=0,NA(),'4.1 Network size and usage'!AF160/'Historical population and GDP'!$M157)</f>
        <v>#N/A</v>
      </c>
      <c r="AG160" s="54" t="e">
        <f>IF('4.1 Network size and usage'!AG160/'Historical population and GDP'!$M157=0,NA(),'4.1 Network size and usage'!AG160/'Historical population and GDP'!$M157)</f>
        <v>#N/A</v>
      </c>
      <c r="AH160" s="54">
        <f>IF('4.1 Network size and usage'!AH160/'Historical population and GDP'!$M157=0,NA(),'4.1 Network size and usage'!AH160/'Historical population and GDP'!$M157)</f>
        <v>4.242332208612816E-2</v>
      </c>
      <c r="AI160" s="54">
        <f>IF('4.1 Network size and usage'!AI160/'Historical population and GDP'!$M157=0,NA(),'4.1 Network size and usage'!AI160/'Historical population and GDP'!$M157)</f>
        <v>4.8767931020433863E-2</v>
      </c>
      <c r="AJ160" s="54">
        <f>IF('4.1 Network size and usage'!AJ160/'Historical population and GDP'!$M157=0,NA(),'4.1 Network size and usage'!AJ160/'Historical population and GDP'!$M157)</f>
        <v>4.1615893745393401E-2</v>
      </c>
      <c r="AK160" s="54">
        <f>IF('4.1 Network size and usage'!AK160/'Historical population and GDP'!$M157=0,NA(),'4.1 Network size and usage'!AK160/'Historical population and GDP'!$M157)</f>
        <v>1.9264610563977584</v>
      </c>
      <c r="AL160" s="54">
        <f>IF('4.1 Network size and usage'!AL160/'Historical population and GDP'!$M157=0,NA(),'4.1 Network size and usage'!AL160/'Historical population and GDP'!$M157)</f>
        <v>1.0797576233457904</v>
      </c>
      <c r="AM160" s="54" t="e">
        <f>IF('4.1 Network size and usage'!AM160/'Historical population and GDP'!$M157=0,NA(),'4.1 Network size and usage'!AM160/'Historical population and GDP'!$M157)</f>
        <v>#N/A</v>
      </c>
      <c r="AN160" s="54">
        <f>IF('4.1 Network size and usage'!AN160/'Historical population and GDP'!$M157=0,NA(),'4.1 Network size and usage'!AN160/'Historical population and GDP'!$M157)</f>
        <v>1.2197908834673492</v>
      </c>
      <c r="AO160" s="54">
        <f>IF('4.1 Network size and usage'!AO160/'Historical population and GDP'!$M157=0,NA(),'4.1 Network size and usage'!AO160/'Historical population and GDP'!$M157)</f>
        <v>7.192779072050016E-3</v>
      </c>
      <c r="AP160" s="54">
        <f>IF('4.1 Network size and usage'!AP160/'Historical population and GDP'!$M157=0,NA(),'4.1 Network size and usage'!AP160/'Historical population and GDP'!$M157)</f>
        <v>1.3963324975091948E-3</v>
      </c>
      <c r="AQ160" s="54">
        <f>IF('4.1 Network size and usage'!AQ160/'Historical population and GDP'!$M157=0,NA(),'4.1 Network size and usage'!AQ160/'Historical population and GDP'!$M157)</f>
        <v>8.5891115695592105E-3</v>
      </c>
      <c r="AR160" s="54">
        <f>IF('4.1 Network size and usage'!AR160/'Historical population and GDP'!$M157=0,NA(),'4.1 Network size and usage'!AR160/'Historical population and GDP'!$M157)</f>
        <v>0.25744741530335974</v>
      </c>
      <c r="AS160" s="54">
        <f>IF('4.1 Network size and usage'!AS160/'Historical population and GDP'!$M157=0,NA(),'4.1 Network size and usage'!AS160/'Historical population and GDP'!$M157)</f>
        <v>4.2227020700536681E-2</v>
      </c>
      <c r="AT160" s="54">
        <f>IF('4.1 Network size and usage'!AT160/'Historical population and GDP'!$M157=0,NA(),'4.1 Network size and usage'!AT160/'Historical population and GDP'!$M157)</f>
        <v>2.8622964299074419E-2</v>
      </c>
      <c r="AU160" s="54">
        <f>IF('4.1 Network size and usage'!AU160/'Historical population and GDP'!$M157=0,NA(),'4.1 Network size and usage'!AU160/'Historical population and GDP'!$M157)</f>
        <v>1.1326219568655484E-2</v>
      </c>
      <c r="AV160" s="54">
        <f>IF('4.1 Network size and usage'!AV160/'Historical population and GDP'!$M157=0,NA(),'4.1 Network size and usage'!AV160/'Historical population and GDP'!$M157)</f>
        <v>1.693377235706111E-2</v>
      </c>
      <c r="AX160" s="3"/>
      <c r="AY160" s="3"/>
      <c r="AZ160" s="12"/>
    </row>
    <row r="161" spans="1:52">
      <c r="A161" s="4">
        <f t="shared" si="2"/>
        <v>2023</v>
      </c>
      <c r="B161" s="54">
        <f>IF('4.1 Network size and usage'!B161/'Historical population and GDP'!$M158=0,NA(),'4.1 Network size and usage'!B161/'Historical population and GDP'!$M158)</f>
        <v>0.23488111597812708</v>
      </c>
      <c r="C161" s="54">
        <f>IF('4.1 Network size and usage'!C161/'Historical population and GDP'!$M158=0,NA(),'4.1 Network size and usage'!C161/'Historical population and GDP'!$M158)</f>
        <v>0.11307760027484326</v>
      </c>
      <c r="D161" s="54" t="e">
        <f>IF('4.1 Network size and usage'!D161/'Historical population and GDP'!$M158=0,NA(),'4.1 Network size and usage'!D161/'Historical population and GDP'!$M158)</f>
        <v>#N/A</v>
      </c>
      <c r="E161" s="54">
        <f>IF('4.1 Network size and usage'!E161/'Historical population and GDP'!$M158=0,NA(),'4.1 Network size and usage'!E161/'Historical population and GDP'!$M158)</f>
        <v>1.6706497466288757</v>
      </c>
      <c r="F161" s="54" t="e">
        <f>IF('4.1 Network size and usage'!F161/'Historical population and GDP'!$M158=0,NA(),'4.1 Network size and usage'!F161/'Historical population and GDP'!$M158)</f>
        <v>#N/A</v>
      </c>
      <c r="G161" s="54">
        <f>IF('4.1 Network size and usage'!G161/'Historical population and GDP'!$M158=0,NA(),'4.1 Network size and usage'!G161/'Historical population and GDP'!$M158)</f>
        <v>3.962430931317816E-2</v>
      </c>
      <c r="H161" s="54">
        <f>IF('4.1 Network size and usage'!H161/'Historical population and GDP'!$M158=0,NA(),'4.1 Network size and usage'!H161/'Historical population and GDP'!$M158)</f>
        <v>1.5817801826562455E-3</v>
      </c>
      <c r="I161" s="54">
        <f>IF('4.1 Network size and usage'!I161/'Historical population and GDP'!$M158=0,NA(),'4.1 Network size and usage'!I161/'Historical population and GDP'!$M158)</f>
        <v>16.78287382976896</v>
      </c>
      <c r="J161" s="54">
        <f>IF('4.1 Network size and usage'!J161/'Historical population and GDP'!$M158=0,NA(),'4.1 Network size and usage'!J161/'Historical population and GDP'!$M158)</f>
        <v>1.7718085258667583E-4</v>
      </c>
      <c r="K161" s="54">
        <f>IF('4.1 Network size and usage'!K161/'Historical population and GDP'!$M158=0,NA(),'4.1 Network size and usage'!K161/'Historical population and GDP'!$M158)</f>
        <v>1.9750699518978575E-2</v>
      </c>
      <c r="L161" s="54" t="e">
        <f>IF('4.1 Network size and usage'!L161/'Historical population and GDP'!$M158=0,NA(),'4.1 Network size and usage'!L161/'Historical population and GDP'!$M158)</f>
        <v>#N/A</v>
      </c>
      <c r="M161" s="54" t="e">
        <f>IF('4.1 Network size and usage'!M161/'Historical population and GDP'!$M158=0,NA(),'4.1 Network size and usage'!M161/'Historical population and GDP'!$M158)</f>
        <v>#N/A</v>
      </c>
      <c r="N161" s="54" t="e">
        <f>IF('4.1 Network size and usage'!N161/'Historical population and GDP'!$M158=0,NA(),'4.1 Network size and usage'!N161/'Historical population and GDP'!$M158)</f>
        <v>#N/A</v>
      </c>
      <c r="O161" s="54" t="e">
        <f>IF('4.1 Network size and usage'!O161/'Historical population and GDP'!$M158=0,NA(),'4.1 Network size and usage'!O161/'Historical population and GDP'!$M158)</f>
        <v>#N/A</v>
      </c>
      <c r="P161" s="54" t="e">
        <f>IF('4.1 Network size and usage'!P161/'Historical population and GDP'!$M158=0,NA(),'4.1 Network size and usage'!P161/'Historical population and GDP'!$M158)</f>
        <v>#N/A</v>
      </c>
      <c r="Q161" s="54" t="e">
        <f>IF('4.1 Network size and usage'!Q161/'Historical population and GDP'!$M158=0,NA(),'4.1 Network size and usage'!Q161/'Historical population and GDP'!$M158)</f>
        <v>#N/A</v>
      </c>
      <c r="R161" s="54">
        <f>IF('4.1 Network size and usage'!R161/'Historical population and GDP'!$M158=0,NA(),'4.1 Network size and usage'!R161/'Historical population and GDP'!$M158)</f>
        <v>5.8145989006269865</v>
      </c>
      <c r="S161" s="54">
        <f>IF('4.1 Network size and usage'!S161/'Historical population and GDP'!$M158=0,NA(),'4.1 Network size and usage'!S161/'Historical population and GDP'!$M158)</f>
        <v>5.6659795585330244</v>
      </c>
      <c r="T161" s="54" t="e">
        <f>IF('4.1 Network size and usage'!T161/'Historical population and GDP'!$M158=0,NA(),'4.1 Network size and usage'!T161/'Historical population and GDP'!$M158)</f>
        <v>#N/A</v>
      </c>
      <c r="U161" s="54" t="e">
        <f>IF('4.1 Network size and usage'!U161/'Historical population and GDP'!$M158=0,NA(),'4.1 Network size and usage'!U161/'Historical population and GDP'!$M158)</f>
        <v>#N/A</v>
      </c>
      <c r="V161" s="54" t="e">
        <f>IF('4.1 Network size and usage'!V161/'Historical population and GDP'!$M158=0,NA(),'4.1 Network size and usage'!V161/'Historical population and GDP'!$M158)</f>
        <v>#N/A</v>
      </c>
      <c r="W161" s="54" t="e">
        <f>IF('4.1 Network size and usage'!W161/'Historical population and GDP'!$M158=0,NA(),'4.1 Network size and usage'!W161/'Historical population and GDP'!$M158)</f>
        <v>#N/A</v>
      </c>
      <c r="X161" s="54" t="e">
        <f>IF('4.1 Network size and usage'!X161/'Historical population and GDP'!$M158=0,NA(),'4.1 Network size and usage'!X161/'Historical population and GDP'!$M158)</f>
        <v>#N/A</v>
      </c>
      <c r="Y161" s="54" t="e">
        <f>IF('4.1 Network size and usage'!Y161/'Historical population and GDP'!$M158=0,NA(),'4.1 Network size and usage'!Y161/'Historical population and GDP'!$M158)</f>
        <v>#N/A</v>
      </c>
      <c r="Z161" s="54">
        <f>IF('4.1 Network size and usage'!Z161/'Historical population and GDP'!$M158=0,NA(),'4.1 Network size and usage'!Z161/'Historical population and GDP'!$M158)</f>
        <v>6.9068682183858687</v>
      </c>
      <c r="AA161" s="54">
        <f>IF('4.1 Network size and usage'!AA161/'Historical population and GDP'!$M158=0,NA(),'4.1 Network size and usage'!AA161/'Historical population and GDP'!$M158)</f>
        <v>6.5719101606115267</v>
      </c>
      <c r="AB161" s="54">
        <f>IF('4.1 Network size and usage'!AB161/'Historical population and GDP'!$M158=0,NA(),'4.1 Network size and usage'!AB161/'Historical population and GDP'!$M158)</f>
        <v>4.8134572990924447</v>
      </c>
      <c r="AC161" s="54" t="e">
        <f>IF('4.1 Network size and usage'!AC161/'Historical population and GDP'!$M158=0,NA(),'4.1 Network size and usage'!AC161/'Historical population and GDP'!$M158)</f>
        <v>#N/A</v>
      </c>
      <c r="AD161" s="54" t="e">
        <f>IF('4.1 Network size and usage'!AD161/'Historical population and GDP'!$M158=0,NA(),'4.1 Network size and usage'!AD161/'Historical population and GDP'!$M158)</f>
        <v>#N/A</v>
      </c>
      <c r="AE161" s="54" t="e">
        <f>IF('4.1 Network size and usage'!AE161/'Historical population and GDP'!$M158=0,NA(),'4.1 Network size and usage'!AE161/'Historical population and GDP'!$M158)</f>
        <v>#N/A</v>
      </c>
      <c r="AF161" s="54" t="e">
        <f>IF('4.1 Network size and usage'!AF161/'Historical population and GDP'!$M158=0,NA(),'4.1 Network size and usage'!AF161/'Historical population and GDP'!$M158)</f>
        <v>#N/A</v>
      </c>
      <c r="AG161" s="54" t="e">
        <f>IF('4.1 Network size and usage'!AG161/'Historical population and GDP'!$M158=0,NA(),'4.1 Network size and usage'!AG161/'Historical population and GDP'!$M158)</f>
        <v>#N/A</v>
      </c>
      <c r="AH161" s="54" t="e">
        <f>IF('4.1 Network size and usage'!AH161/'Historical population and GDP'!$M158=0,NA(),'4.1 Network size and usage'!AH161/'Historical population and GDP'!$M158)</f>
        <v>#N/A</v>
      </c>
      <c r="AI161" s="54" t="e">
        <f>IF('4.1 Network size and usage'!AI161/'Historical population and GDP'!$M158=0,NA(),'4.1 Network size and usage'!AI161/'Historical population and GDP'!$M158)</f>
        <v>#N/A</v>
      </c>
      <c r="AJ161" s="54" t="e">
        <f>IF('4.1 Network size and usage'!AJ161/'Historical population and GDP'!$M158=0,NA(),'4.1 Network size and usage'!AJ161/'Historical population and GDP'!$M158)</f>
        <v>#N/A</v>
      </c>
      <c r="AK161" s="54">
        <f>IF('4.1 Network size and usage'!AK161/'Historical population and GDP'!$M158=0,NA(),'4.1 Network size and usage'!AK161/'Historical population and GDP'!$M158)</f>
        <v>1.8778414784276676</v>
      </c>
      <c r="AL161" s="54">
        <f>IF('4.1 Network size and usage'!AL161/'Historical population and GDP'!$M158=0,NA(),'4.1 Network size and usage'!AL161/'Historical population and GDP'!$M158)</f>
        <v>1.0831078759769819</v>
      </c>
      <c r="AM161" s="54" t="e">
        <f>IF('4.1 Network size and usage'!AM161/'Historical population and GDP'!$M158=0,NA(),'4.1 Network size and usage'!AM161/'Historical population and GDP'!$M158)</f>
        <v>#N/A</v>
      </c>
      <c r="AN161" s="54">
        <f>IF('4.1 Network size and usage'!AN161/'Historical population and GDP'!$M158=0,NA(),'4.1 Network size and usage'!AN161/'Historical population and GDP'!$M158)</f>
        <v>1.1697837040854304</v>
      </c>
      <c r="AO161" s="54">
        <f>IF('4.1 Network size and usage'!AO161/'Historical population and GDP'!$M158=0,NA(),'4.1 Network size and usage'!AO161/'Historical population and GDP'!$M158)</f>
        <v>6.924761659366143E-3</v>
      </c>
      <c r="AP161" s="54">
        <f>IF('4.1 Network size and usage'!AP161/'Historical population and GDP'!$M158=0,NA(),'4.1 Network size and usage'!AP161/'Historical population and GDP'!$M158)</f>
        <v>1.3384293853245155E-3</v>
      </c>
      <c r="AQ161" s="54">
        <f>IF('4.1 Network size and usage'!AQ161/'Historical population and GDP'!$M158=0,NA(),'4.1 Network size and usage'!AQ161/'Historical population and GDP'!$M158)</f>
        <v>8.2631910446906588E-3</v>
      </c>
      <c r="AR161" s="54">
        <f>IF('4.1 Network size and usage'!AR161/'Historical population and GDP'!$M158=0,NA(),'4.1 Network size and usage'!AR161/'Historical population and GDP'!$M158)</f>
        <v>0.25751882389991126</v>
      </c>
      <c r="AS161" s="54">
        <f>IF('4.1 Network size and usage'!AS161/'Historical population and GDP'!$M158=0,NA(),'4.1 Network size and usage'!AS161/'Historical population and GDP'!$M158)</f>
        <v>4.4246900856022217E-2</v>
      </c>
      <c r="AT161" s="54">
        <f>IF('4.1 Network size and usage'!AT161/'Historical population and GDP'!$M158=0,NA(),'4.1 Network size and usage'!AT161/'Historical population and GDP'!$M158)</f>
        <v>3.0812505368032293E-2</v>
      </c>
      <c r="AU161" s="54">
        <f>IF('4.1 Network size and usage'!AU161/'Historical population and GDP'!$M158=0,NA(),'4.1 Network size and usage'!AU161/'Historical population and GDP'!$M158)</f>
        <v>1.3566806951243952E-2</v>
      </c>
      <c r="AV161" s="54">
        <f>IF('4.1 Network size and usage'!AV161/'Historical population and GDP'!$M158=0,NA(),'4.1 Network size and usage'!AV161/'Historical population and GDP'!$M158)</f>
        <v>1.6898565661771021E-2</v>
      </c>
      <c r="AX161" s="3"/>
      <c r="AY161" s="3"/>
      <c r="AZ161" s="12"/>
    </row>
    <row r="162" spans="1:52">
      <c r="L162" s="1"/>
      <c r="M162" s="1"/>
      <c r="P162" s="1"/>
    </row>
    <row r="163" spans="1:52">
      <c r="L163" s="1"/>
    </row>
    <row r="164" spans="1:52">
      <c r="L164" s="1"/>
    </row>
    <row r="165" spans="1:52">
      <c r="L165" s="1"/>
    </row>
    <row r="166" spans="1:52">
      <c r="L166" s="1"/>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2BA8-E1D8-4D89-AA6D-FB9CF0BCDDE8}">
  <sheetPr>
    <tabColor theme="5" tint="0.39997558519241921"/>
  </sheetPr>
  <dimension ref="A1"/>
  <sheetViews>
    <sheetView workbookViewId="0">
      <selection activeCell="Q37" sqref="Q37"/>
    </sheetView>
  </sheetViews>
  <sheetFormatPr defaultRowHeight="14.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1ECDB-EF4F-418C-AD5A-F1BE49C76B5B}">
  <sheetPr>
    <tabColor theme="5" tint="0.39997558519241921"/>
  </sheetPr>
  <dimension ref="A1:AT163"/>
  <sheetViews>
    <sheetView showGridLines="0" zoomScale="71" zoomScaleNormal="70" workbookViewId="0">
      <pane xSplit="1" ySplit="6" topLeftCell="K142" activePane="bottomRight" state="frozen"/>
      <selection pane="topRight" activeCell="G177" sqref="G177"/>
      <selection pane="bottomLeft" activeCell="G177" sqref="G177"/>
      <selection pane="bottomRight" activeCell="Z157" sqref="Z157"/>
    </sheetView>
  </sheetViews>
  <sheetFormatPr defaultRowHeight="15"/>
  <cols>
    <col min="1" max="1" width="8.75" customWidth="1"/>
    <col min="2" max="8" width="14.75" customWidth="1"/>
    <col min="9" max="9" width="4.625" customWidth="1"/>
    <col min="10" max="12" width="18" style="21" customWidth="1"/>
    <col min="13" max="13" width="5.5" customWidth="1"/>
    <col min="14" max="14" width="15.625" bestFit="1" customWidth="1"/>
    <col min="15" max="16" width="12.25" customWidth="1"/>
    <col min="17" max="17" width="15.625" bestFit="1" customWidth="1"/>
    <col min="18" max="20" width="12.25" customWidth="1"/>
    <col min="21" max="22" width="15.625" bestFit="1" customWidth="1"/>
    <col min="23" max="23" width="7.75" customWidth="1"/>
    <col min="24" max="26" width="18.25" style="21" customWidth="1"/>
    <col min="27" max="27" width="5.75" customWidth="1"/>
    <col min="28" max="35" width="15.125" customWidth="1"/>
    <col min="36" max="37" width="13.125" customWidth="1"/>
    <col min="38" max="39" width="13.625" customWidth="1"/>
    <col min="40" max="40" width="4.75" customWidth="1"/>
    <col min="41" max="41" width="17.25" customWidth="1"/>
    <col min="42" max="42" width="17.125" customWidth="1"/>
    <col min="43" max="43" width="10.75" bestFit="1" customWidth="1"/>
    <col min="44" max="44" width="8.75"/>
    <col min="45" max="45" width="16" bestFit="1" customWidth="1"/>
  </cols>
  <sheetData>
    <row r="1" spans="1:45" s="11" customFormat="1" ht="30">
      <c r="A1" s="23" t="s">
        <v>68</v>
      </c>
      <c r="B1" s="16" t="s">
        <v>235</v>
      </c>
      <c r="C1" s="16" t="s">
        <v>235</v>
      </c>
      <c r="D1" s="16" t="s">
        <v>235</v>
      </c>
      <c r="E1" s="16" t="s">
        <v>235</v>
      </c>
      <c r="F1" s="16" t="s">
        <v>235</v>
      </c>
      <c r="G1" s="16" t="s">
        <v>235</v>
      </c>
      <c r="H1" s="16" t="s">
        <v>235</v>
      </c>
      <c r="I1" s="16"/>
      <c r="J1" s="23" t="s">
        <v>72</v>
      </c>
      <c r="K1" s="23" t="s">
        <v>72</v>
      </c>
      <c r="L1" s="23" t="s">
        <v>72</v>
      </c>
      <c r="M1" s="16"/>
      <c r="N1" s="16" t="s">
        <v>235</v>
      </c>
      <c r="O1" s="16" t="s">
        <v>235</v>
      </c>
      <c r="P1" s="16" t="s">
        <v>235</v>
      </c>
      <c r="Q1" s="16" t="s">
        <v>235</v>
      </c>
      <c r="R1" s="16" t="s">
        <v>235</v>
      </c>
      <c r="S1" s="16" t="s">
        <v>235</v>
      </c>
      <c r="T1" s="16" t="s">
        <v>235</v>
      </c>
      <c r="U1" s="16" t="s">
        <v>85</v>
      </c>
      <c r="V1" s="16" t="s">
        <v>85</v>
      </c>
      <c r="W1" s="16"/>
      <c r="X1" s="23" t="s">
        <v>85</v>
      </c>
      <c r="Y1" s="23" t="s">
        <v>85</v>
      </c>
      <c r="Z1" s="23" t="s">
        <v>85</v>
      </c>
      <c r="AA1" s="16"/>
      <c r="AB1" s="16" t="s">
        <v>133</v>
      </c>
      <c r="AC1" s="16" t="s">
        <v>133</v>
      </c>
      <c r="AD1" s="16" t="s">
        <v>133</v>
      </c>
      <c r="AE1" s="16" t="s">
        <v>133</v>
      </c>
      <c r="AF1" s="16" t="s">
        <v>133</v>
      </c>
      <c r="AG1" s="16" t="s">
        <v>133</v>
      </c>
      <c r="AH1" s="16" t="s">
        <v>133</v>
      </c>
      <c r="AI1" s="16" t="s">
        <v>134</v>
      </c>
      <c r="AJ1" s="16" t="s">
        <v>134</v>
      </c>
      <c r="AK1" s="16" t="s">
        <v>134</v>
      </c>
      <c r="AL1" s="16" t="s">
        <v>134</v>
      </c>
      <c r="AM1" s="16" t="s">
        <v>134</v>
      </c>
      <c r="AN1" s="16"/>
      <c r="AO1" s="16" t="s">
        <v>89</v>
      </c>
      <c r="AP1"/>
      <c r="AQ1"/>
      <c r="AR1"/>
      <c r="AS1"/>
    </row>
    <row r="2" spans="1:45" s="11" customFormat="1" ht="43.5">
      <c r="A2" s="23" t="s">
        <v>42</v>
      </c>
      <c r="B2" s="16" t="s">
        <v>124</v>
      </c>
      <c r="C2" s="16" t="s">
        <v>124</v>
      </c>
      <c r="D2" s="16" t="s">
        <v>124</v>
      </c>
      <c r="E2" s="16" t="s">
        <v>236</v>
      </c>
      <c r="F2" s="16" t="s">
        <v>236</v>
      </c>
      <c r="G2" s="16" t="s">
        <v>124</v>
      </c>
      <c r="H2" s="16" t="s">
        <v>125</v>
      </c>
      <c r="I2" s="16"/>
      <c r="J2" s="23" t="s">
        <v>124</v>
      </c>
      <c r="K2" s="23" t="s">
        <v>125</v>
      </c>
      <c r="L2" s="23" t="s">
        <v>80</v>
      </c>
      <c r="M2" s="16"/>
      <c r="N2" s="16" t="s">
        <v>124</v>
      </c>
      <c r="O2" s="16" t="s">
        <v>124</v>
      </c>
      <c r="P2" s="16" t="s">
        <v>124</v>
      </c>
      <c r="Q2" s="16" t="s">
        <v>125</v>
      </c>
      <c r="R2" s="16" t="s">
        <v>125</v>
      </c>
      <c r="S2" s="16" t="s">
        <v>125</v>
      </c>
      <c r="T2" s="16" t="s">
        <v>237</v>
      </c>
      <c r="U2" s="16" t="s">
        <v>124</v>
      </c>
      <c r="V2" s="16" t="s">
        <v>125</v>
      </c>
      <c r="W2" s="16"/>
      <c r="X2" s="23" t="s">
        <v>124</v>
      </c>
      <c r="Y2" s="23" t="s">
        <v>125</v>
      </c>
      <c r="Z2" s="23" t="s">
        <v>80</v>
      </c>
      <c r="AA2" s="16"/>
      <c r="AB2" s="16" t="s">
        <v>80</v>
      </c>
      <c r="AC2" s="16" t="s">
        <v>80</v>
      </c>
      <c r="AD2" s="16" t="s">
        <v>80</v>
      </c>
      <c r="AE2" s="16" t="s">
        <v>80</v>
      </c>
      <c r="AF2" s="16" t="s">
        <v>124</v>
      </c>
      <c r="AG2" s="16" t="s">
        <v>124</v>
      </c>
      <c r="AH2" s="16" t="s">
        <v>124</v>
      </c>
      <c r="AI2" s="16" t="s">
        <v>80</v>
      </c>
      <c r="AJ2" s="16" t="s">
        <v>80</v>
      </c>
      <c r="AK2" s="16" t="s">
        <v>80</v>
      </c>
      <c r="AL2" s="16" t="s">
        <v>80</v>
      </c>
      <c r="AM2" s="16" t="s">
        <v>80</v>
      </c>
      <c r="AN2" s="16"/>
      <c r="AO2" s="16" t="s">
        <v>124</v>
      </c>
      <c r="AP2"/>
      <c r="AQ2"/>
      <c r="AR2"/>
      <c r="AS2"/>
    </row>
    <row r="3" spans="1:45" s="11" customFormat="1" ht="72">
      <c r="A3" s="23" t="s">
        <v>71</v>
      </c>
      <c r="B3" s="16" t="s">
        <v>238</v>
      </c>
      <c r="C3" s="16" t="s">
        <v>239</v>
      </c>
      <c r="D3" s="16" t="s">
        <v>240</v>
      </c>
      <c r="E3" s="16" t="s">
        <v>241</v>
      </c>
      <c r="F3" s="16" t="s">
        <v>242</v>
      </c>
      <c r="G3" s="16" t="s">
        <v>242</v>
      </c>
      <c r="H3" s="16" t="s">
        <v>242</v>
      </c>
      <c r="I3" s="16"/>
      <c r="J3" s="23" t="s">
        <v>72</v>
      </c>
      <c r="K3" s="23" t="s">
        <v>72</v>
      </c>
      <c r="L3" s="23" t="s">
        <v>72</v>
      </c>
      <c r="M3" s="16"/>
      <c r="N3" s="16" t="s">
        <v>243</v>
      </c>
      <c r="O3" s="16" t="s">
        <v>244</v>
      </c>
      <c r="P3" s="16" t="s">
        <v>245</v>
      </c>
      <c r="Q3" s="16" t="s">
        <v>243</v>
      </c>
      <c r="R3" s="16" t="s">
        <v>244</v>
      </c>
      <c r="S3" s="16" t="s">
        <v>245</v>
      </c>
      <c r="T3" s="16" t="s">
        <v>103</v>
      </c>
      <c r="U3" s="16" t="s">
        <v>246</v>
      </c>
      <c r="V3" s="16" t="s">
        <v>246</v>
      </c>
      <c r="W3" s="16"/>
      <c r="X3" s="23" t="s">
        <v>243</v>
      </c>
      <c r="Y3" s="23" t="s">
        <v>243</v>
      </c>
      <c r="Z3" s="23" t="s">
        <v>243</v>
      </c>
      <c r="AA3" s="16"/>
      <c r="AB3" s="16" t="s">
        <v>139</v>
      </c>
      <c r="AC3" s="16" t="s">
        <v>140</v>
      </c>
      <c r="AD3" s="16" t="s">
        <v>141</v>
      </c>
      <c r="AE3" s="16" t="s">
        <v>142</v>
      </c>
      <c r="AF3" s="16" t="s">
        <v>143</v>
      </c>
      <c r="AG3" s="16" t="s">
        <v>144</v>
      </c>
      <c r="AH3" s="16" t="s">
        <v>145</v>
      </c>
      <c r="AI3" s="16" t="s">
        <v>146</v>
      </c>
      <c r="AJ3" s="16" t="s">
        <v>148</v>
      </c>
      <c r="AK3" s="16" t="s">
        <v>247</v>
      </c>
      <c r="AL3" s="16" t="s">
        <v>147</v>
      </c>
      <c r="AM3" s="16" t="s">
        <v>147</v>
      </c>
      <c r="AN3" s="16"/>
      <c r="AO3" s="16" t="s">
        <v>114</v>
      </c>
      <c r="AP3"/>
      <c r="AQ3"/>
      <c r="AR3"/>
      <c r="AS3"/>
    </row>
    <row r="4" spans="1:45" s="11" customFormat="1" ht="116.25" customHeight="1">
      <c r="A4" s="23" t="s">
        <v>43</v>
      </c>
      <c r="B4" s="16" t="s">
        <v>248</v>
      </c>
      <c r="C4" s="16" t="s">
        <v>249</v>
      </c>
      <c r="D4" s="16" t="s">
        <v>178</v>
      </c>
      <c r="E4" s="16" t="s">
        <v>250</v>
      </c>
      <c r="F4" s="16" t="s">
        <v>251</v>
      </c>
      <c r="G4" s="16" t="s">
        <v>251</v>
      </c>
      <c r="H4" s="16" t="s">
        <v>251</v>
      </c>
      <c r="I4" s="16"/>
      <c r="J4" s="23" t="s">
        <v>252</v>
      </c>
      <c r="K4" s="23" t="s">
        <v>253</v>
      </c>
      <c r="L4" s="23" t="s">
        <v>254</v>
      </c>
      <c r="M4" s="16"/>
      <c r="N4" s="16" t="s">
        <v>251</v>
      </c>
      <c r="O4" s="16" t="s">
        <v>444</v>
      </c>
      <c r="P4" s="16" t="s">
        <v>255</v>
      </c>
      <c r="Q4" s="16" t="s">
        <v>251</v>
      </c>
      <c r="R4" s="16" t="s">
        <v>444</v>
      </c>
      <c r="S4" s="16" t="s">
        <v>255</v>
      </c>
      <c r="T4" s="16" t="s">
        <v>447</v>
      </c>
      <c r="U4" s="16" t="s">
        <v>448</v>
      </c>
      <c r="V4" s="16" t="s">
        <v>448</v>
      </c>
      <c r="W4" s="16"/>
      <c r="X4" s="23" t="s">
        <v>465</v>
      </c>
      <c r="Y4" s="23" t="s">
        <v>465</v>
      </c>
      <c r="Z4" s="23" t="s">
        <v>465</v>
      </c>
      <c r="AA4" s="16"/>
      <c r="AB4" s="16" t="s">
        <v>256</v>
      </c>
      <c r="AC4" s="16" t="s">
        <v>256</v>
      </c>
      <c r="AD4" s="16" t="s">
        <v>449</v>
      </c>
      <c r="AE4" s="16" t="s">
        <v>257</v>
      </c>
      <c r="AF4" s="16" t="s">
        <v>450</v>
      </c>
      <c r="AG4" s="16" t="s">
        <v>258</v>
      </c>
      <c r="AH4" s="16" t="s">
        <v>451</v>
      </c>
      <c r="AI4" s="16" t="s">
        <v>452</v>
      </c>
      <c r="AJ4" s="16" t="s">
        <v>547</v>
      </c>
      <c r="AK4" s="16" t="s">
        <v>453</v>
      </c>
      <c r="AL4" s="16" t="s">
        <v>454</v>
      </c>
      <c r="AM4" s="16" t="s">
        <v>548</v>
      </c>
      <c r="AN4" s="16"/>
      <c r="AO4" s="16" t="s">
        <v>455</v>
      </c>
      <c r="AP4"/>
      <c r="AQ4"/>
      <c r="AR4"/>
      <c r="AS4"/>
    </row>
    <row r="5" spans="1:45" s="11" customFormat="1" ht="29.25">
      <c r="A5" s="23" t="s">
        <v>73</v>
      </c>
      <c r="B5" s="16" t="s">
        <v>74</v>
      </c>
      <c r="C5" s="16" t="s">
        <v>74</v>
      </c>
      <c r="D5" s="16" t="s">
        <v>74</v>
      </c>
      <c r="E5" s="16" t="s">
        <v>74</v>
      </c>
      <c r="F5" s="16" t="s">
        <v>74</v>
      </c>
      <c r="G5" s="16" t="s">
        <v>74</v>
      </c>
      <c r="H5" s="16" t="s">
        <v>74</v>
      </c>
      <c r="I5" s="16"/>
      <c r="J5" s="23" t="s">
        <v>74</v>
      </c>
      <c r="K5" s="23" t="s">
        <v>74</v>
      </c>
      <c r="L5" s="23" t="s">
        <v>74</v>
      </c>
      <c r="M5" s="16"/>
      <c r="N5" s="16" t="s">
        <v>74</v>
      </c>
      <c r="O5" s="16" t="s">
        <v>230</v>
      </c>
      <c r="P5" s="16" t="s">
        <v>230</v>
      </c>
      <c r="Q5" s="16" t="s">
        <v>74</v>
      </c>
      <c r="R5" s="16" t="s">
        <v>230</v>
      </c>
      <c r="S5" s="16" t="s">
        <v>230</v>
      </c>
      <c r="T5" s="16" t="s">
        <v>259</v>
      </c>
      <c r="U5" s="16" t="s">
        <v>74</v>
      </c>
      <c r="V5" s="16" t="s">
        <v>74</v>
      </c>
      <c r="W5" s="16"/>
      <c r="X5" s="23" t="s">
        <v>74</v>
      </c>
      <c r="Y5" s="23" t="s">
        <v>74</v>
      </c>
      <c r="Z5" s="23" t="s">
        <v>74</v>
      </c>
      <c r="AA5" s="16"/>
      <c r="AB5" s="16" t="s">
        <v>183</v>
      </c>
      <c r="AC5" s="16" t="s">
        <v>183</v>
      </c>
      <c r="AD5" s="16" t="s">
        <v>183</v>
      </c>
      <c r="AE5" s="16" t="s">
        <v>184</v>
      </c>
      <c r="AF5" s="16" t="s">
        <v>183</v>
      </c>
      <c r="AG5" s="16" t="s">
        <v>183</v>
      </c>
      <c r="AH5" s="16" t="s">
        <v>183</v>
      </c>
      <c r="AI5" s="16" t="s">
        <v>185</v>
      </c>
      <c r="AJ5" s="16" t="s">
        <v>187</v>
      </c>
      <c r="AK5" s="16" t="s">
        <v>260</v>
      </c>
      <c r="AL5" s="16" t="s">
        <v>186</v>
      </c>
      <c r="AM5" s="16" t="s">
        <v>186</v>
      </c>
      <c r="AN5" s="16"/>
      <c r="AO5" s="16" t="s">
        <v>261</v>
      </c>
      <c r="AP5"/>
      <c r="AQ5"/>
      <c r="AR5"/>
      <c r="AS5"/>
    </row>
    <row r="6" spans="1:45" s="11" customFormat="1" ht="29.25">
      <c r="A6" s="23" t="s">
        <v>75</v>
      </c>
      <c r="B6" s="16" t="s">
        <v>262</v>
      </c>
      <c r="C6" s="16" t="s">
        <v>263</v>
      </c>
      <c r="D6" s="16" t="s">
        <v>264</v>
      </c>
      <c r="E6" s="16" t="s">
        <v>265</v>
      </c>
      <c r="F6" s="16" t="s">
        <v>50</v>
      </c>
      <c r="G6" s="16" t="s">
        <v>50</v>
      </c>
      <c r="H6" s="16" t="s">
        <v>50</v>
      </c>
      <c r="I6" s="16"/>
      <c r="J6" s="23" t="s">
        <v>128</v>
      </c>
      <c r="K6" s="23" t="s">
        <v>128</v>
      </c>
      <c r="L6" s="23" t="s">
        <v>44</v>
      </c>
      <c r="M6" s="16"/>
      <c r="N6" s="16" t="s">
        <v>50</v>
      </c>
      <c r="O6" s="16" t="s">
        <v>44</v>
      </c>
      <c r="P6" s="16" t="s">
        <v>44</v>
      </c>
      <c r="Q6" s="16" t="s">
        <v>50</v>
      </c>
      <c r="R6" s="16" t="s">
        <v>44</v>
      </c>
      <c r="S6" s="16" t="s">
        <v>44</v>
      </c>
      <c r="T6" s="16" t="s">
        <v>44</v>
      </c>
      <c r="U6" s="16" t="s">
        <v>44</v>
      </c>
      <c r="V6" s="16" t="s">
        <v>44</v>
      </c>
      <c r="W6" s="16"/>
      <c r="X6" s="23" t="s">
        <v>44</v>
      </c>
      <c r="Y6" s="23" t="s">
        <v>44</v>
      </c>
      <c r="Z6" s="23" t="s">
        <v>44</v>
      </c>
      <c r="AA6" s="16"/>
      <c r="AB6" s="16" t="s">
        <v>192</v>
      </c>
      <c r="AC6" s="16" t="s">
        <v>192</v>
      </c>
      <c r="AD6" s="16" t="s">
        <v>193</v>
      </c>
      <c r="AE6" s="16" t="s">
        <v>194</v>
      </c>
      <c r="AF6" s="16" t="s">
        <v>195</v>
      </c>
      <c r="AG6" s="16" t="s">
        <v>196</v>
      </c>
      <c r="AH6" s="16" t="s">
        <v>266</v>
      </c>
      <c r="AI6" s="16" t="s">
        <v>192</v>
      </c>
      <c r="AJ6" s="16" t="s">
        <v>199</v>
      </c>
      <c r="AK6" s="16" t="s">
        <v>267</v>
      </c>
      <c r="AL6" s="16" t="s">
        <v>268</v>
      </c>
      <c r="AM6" s="16" t="s">
        <v>199</v>
      </c>
      <c r="AN6" s="16"/>
      <c r="AO6" s="16" t="s">
        <v>269</v>
      </c>
      <c r="AP6"/>
      <c r="AQ6"/>
      <c r="AR6"/>
      <c r="AS6"/>
    </row>
    <row r="7" spans="1:45">
      <c r="A7" s="25" t="s">
        <v>56</v>
      </c>
      <c r="B7" s="4"/>
      <c r="C7" s="4"/>
      <c r="D7" s="4"/>
      <c r="E7" s="4"/>
      <c r="F7" s="4"/>
      <c r="G7" s="4"/>
      <c r="H7" s="4"/>
      <c r="I7" s="4"/>
      <c r="J7" s="25"/>
      <c r="K7" s="25"/>
      <c r="L7" s="25"/>
      <c r="M7" s="4"/>
      <c r="N7" s="4"/>
      <c r="O7" s="4"/>
      <c r="P7" s="4"/>
      <c r="Q7" s="4"/>
      <c r="R7" s="4"/>
      <c r="S7" s="4"/>
      <c r="T7" s="4"/>
      <c r="U7" s="4"/>
      <c r="V7" s="4"/>
      <c r="W7" s="4"/>
      <c r="X7" s="25"/>
      <c r="Y7" s="25"/>
      <c r="Z7" s="25"/>
      <c r="AA7" s="4"/>
      <c r="AB7" s="4"/>
      <c r="AC7" s="4"/>
      <c r="AD7" s="4"/>
      <c r="AE7" s="4"/>
      <c r="AF7" s="4"/>
      <c r="AG7" s="4"/>
      <c r="AH7" s="4"/>
      <c r="AI7" s="4"/>
      <c r="AJ7" s="4"/>
      <c r="AK7" s="4"/>
      <c r="AL7" s="4"/>
      <c r="AM7" s="4"/>
      <c r="AN7" s="4"/>
      <c r="AO7" s="4"/>
    </row>
    <row r="8" spans="1:45">
      <c r="A8" s="4">
        <v>1870</v>
      </c>
      <c r="B8" s="57"/>
      <c r="C8" s="57"/>
      <c r="D8" s="57"/>
      <c r="E8" s="57">
        <v>326015</v>
      </c>
      <c r="F8" s="57"/>
      <c r="G8" s="57"/>
      <c r="H8" s="57"/>
      <c r="I8" s="15"/>
      <c r="J8" s="25"/>
      <c r="K8" s="25"/>
      <c r="L8" s="58">
        <f>E8</f>
        <v>326015</v>
      </c>
      <c r="M8" s="4"/>
      <c r="N8" s="15"/>
      <c r="O8" s="59">
        <f t="shared" ref="O8:O71" si="0">AVERAGE(O$128:O$160)</f>
        <v>1.261064756825646E-2</v>
      </c>
      <c r="P8" s="60"/>
      <c r="Q8" s="15"/>
      <c r="R8" s="59">
        <f t="shared" ref="R8:R39" si="1">AVERAGE(R$128:R$160)</f>
        <v>2.8363414725179305E-2</v>
      </c>
      <c r="S8" s="60">
        <v>4.1742765247101535E-2</v>
      </c>
      <c r="T8" s="61">
        <f>'1.1 Price indices'!$T6</f>
        <v>0.37760407913938265</v>
      </c>
      <c r="U8" s="62">
        <f>0*(1-O8-P8)+J8*(1-0.5*O8)</f>
        <v>0</v>
      </c>
      <c r="V8" s="62">
        <f>0*(1-R8-S8)+(L8-J8)*(1-0.5*R8)</f>
        <v>321391.55067418533</v>
      </c>
      <c r="W8" s="4"/>
      <c r="X8" s="63">
        <f>ROUND(U8,-3)</f>
        <v>0</v>
      </c>
      <c r="Y8" s="63">
        <f>ROUND(V8,-3)</f>
        <v>321000</v>
      </c>
      <c r="Z8" s="63">
        <f>SUM(X8:Y8)</f>
        <v>321000</v>
      </c>
      <c r="AA8" s="4"/>
      <c r="AB8" s="45"/>
      <c r="AC8" s="45"/>
      <c r="AD8" s="45"/>
      <c r="AE8" s="45"/>
      <c r="AF8" s="45"/>
      <c r="AG8" s="45"/>
      <c r="AH8" s="45"/>
      <c r="AI8" s="45"/>
      <c r="AJ8" s="45"/>
      <c r="AK8" s="45"/>
      <c r="AL8" s="45"/>
      <c r="AM8" s="4"/>
      <c r="AN8" s="4"/>
      <c r="AO8" s="4"/>
    </row>
    <row r="9" spans="1:45">
      <c r="A9" s="4">
        <f t="shared" ref="A9:A72" si="2">A8+1</f>
        <v>1871</v>
      </c>
      <c r="B9" s="57"/>
      <c r="C9" s="57"/>
      <c r="D9" s="57"/>
      <c r="E9" s="57">
        <v>338400</v>
      </c>
      <c r="F9" s="57"/>
      <c r="G9" s="57"/>
      <c r="H9" s="57"/>
      <c r="I9" s="15"/>
      <c r="J9" s="25"/>
      <c r="K9" s="25"/>
      <c r="L9" s="58">
        <f t="shared" ref="L9:L72" si="3">E9</f>
        <v>338400</v>
      </c>
      <c r="M9" s="4"/>
      <c r="N9" s="15"/>
      <c r="O9" s="59">
        <f t="shared" si="0"/>
        <v>1.261064756825646E-2</v>
      </c>
      <c r="P9" s="60"/>
      <c r="Q9" s="15"/>
      <c r="R9" s="59">
        <f t="shared" si="1"/>
        <v>2.8363414725179305E-2</v>
      </c>
      <c r="S9" s="60">
        <v>4.1742765247101535E-2</v>
      </c>
      <c r="T9" s="61">
        <f>'1.1 Price indices'!$T7</f>
        <v>0.38910471099134353</v>
      </c>
      <c r="U9" s="15">
        <f t="shared" ref="U9:U40" si="4">U8*(T9/T8)*(1-O9-P9)+J9*(1-0.5*O9)</f>
        <v>0</v>
      </c>
      <c r="V9" s="15">
        <f t="shared" ref="V9:V40" si="5">V8*(T9/T8)*(1-R9-S9)+(L9-J9)*(1-0.5*R9)</f>
        <v>641563.26254602871</v>
      </c>
      <c r="W9" s="4"/>
      <c r="X9" s="63">
        <f t="shared" ref="X9:Y72" si="6">ROUND(U9,-3)</f>
        <v>0</v>
      </c>
      <c r="Y9" s="63">
        <f t="shared" si="6"/>
        <v>642000</v>
      </c>
      <c r="Z9" s="63">
        <f t="shared" ref="Z9:Z72" si="7">SUM(X9:Y9)</f>
        <v>642000</v>
      </c>
      <c r="AA9" s="4"/>
      <c r="AB9" s="45"/>
      <c r="AC9" s="45"/>
      <c r="AD9" s="45"/>
      <c r="AE9" s="45"/>
      <c r="AF9" s="45"/>
      <c r="AG9" s="45"/>
      <c r="AH9" s="45"/>
      <c r="AI9" s="45"/>
      <c r="AJ9" s="45"/>
      <c r="AK9" s="45"/>
      <c r="AL9" s="45"/>
      <c r="AM9" s="4"/>
      <c r="AN9" s="4"/>
      <c r="AO9" s="4"/>
    </row>
    <row r="10" spans="1:45">
      <c r="A10" s="4">
        <f t="shared" si="2"/>
        <v>1872</v>
      </c>
      <c r="B10" s="57"/>
      <c r="C10" s="57"/>
      <c r="D10" s="57"/>
      <c r="E10" s="57">
        <v>473400</v>
      </c>
      <c r="F10" s="57"/>
      <c r="G10" s="57"/>
      <c r="H10" s="57"/>
      <c r="I10" s="15"/>
      <c r="J10" s="25"/>
      <c r="K10" s="25"/>
      <c r="L10" s="58">
        <f t="shared" si="3"/>
        <v>473400</v>
      </c>
      <c r="M10" s="4"/>
      <c r="N10" s="15"/>
      <c r="O10" s="59">
        <f t="shared" si="0"/>
        <v>1.261064756825646E-2</v>
      </c>
      <c r="P10" s="60"/>
      <c r="Q10" s="15"/>
      <c r="R10" s="59">
        <f t="shared" si="1"/>
        <v>2.8363414725179305E-2</v>
      </c>
      <c r="S10" s="60">
        <v>4.1742765247101535E-2</v>
      </c>
      <c r="T10" s="61">
        <f>'1.1 Price indices'!$T8</f>
        <v>0.42744015049787981</v>
      </c>
      <c r="U10" s="15">
        <f t="shared" si="4"/>
        <v>0</v>
      </c>
      <c r="V10" s="15">
        <f t="shared" si="5"/>
        <v>1122049.0102697087</v>
      </c>
      <c r="W10" s="4"/>
      <c r="X10" s="63">
        <f t="shared" si="6"/>
        <v>0</v>
      </c>
      <c r="Y10" s="63">
        <f t="shared" si="6"/>
        <v>1122000</v>
      </c>
      <c r="Z10" s="63">
        <f t="shared" si="7"/>
        <v>1122000</v>
      </c>
      <c r="AA10" s="4"/>
      <c r="AB10" s="45"/>
      <c r="AC10" s="45"/>
      <c r="AD10" s="45"/>
      <c r="AE10" s="45"/>
      <c r="AF10" s="45"/>
      <c r="AG10" s="45"/>
      <c r="AH10" s="45"/>
      <c r="AI10" s="45"/>
      <c r="AJ10" s="45"/>
      <c r="AK10" s="45"/>
      <c r="AL10" s="45"/>
      <c r="AM10" s="4"/>
      <c r="AN10" s="4"/>
      <c r="AO10" s="4"/>
    </row>
    <row r="11" spans="1:45">
      <c r="A11" s="4">
        <f t="shared" si="2"/>
        <v>1873</v>
      </c>
      <c r="B11" s="57"/>
      <c r="C11" s="57"/>
      <c r="D11" s="57"/>
      <c r="E11" s="57">
        <v>754200</v>
      </c>
      <c r="F11" s="57"/>
      <c r="G11" s="57"/>
      <c r="H11" s="57"/>
      <c r="I11" s="15"/>
      <c r="J11" s="25"/>
      <c r="K11" s="25"/>
      <c r="L11" s="58">
        <f t="shared" si="3"/>
        <v>754200</v>
      </c>
      <c r="M11" s="4"/>
      <c r="N11" s="15"/>
      <c r="O11" s="59">
        <f t="shared" si="0"/>
        <v>1.261064756825646E-2</v>
      </c>
      <c r="P11" s="60"/>
      <c r="Q11" s="15"/>
      <c r="R11" s="59">
        <f t="shared" si="1"/>
        <v>2.8363414725179305E-2</v>
      </c>
      <c r="S11" s="60">
        <v>4.1742765247101535E-2</v>
      </c>
      <c r="T11" s="61">
        <f>'1.1 Price indices'!$T9</f>
        <v>0.44852464222647481</v>
      </c>
      <c r="U11" s="15">
        <f t="shared" si="4"/>
        <v>0</v>
      </c>
      <c r="V11" s="15">
        <f t="shared" si="5"/>
        <v>1838358.0893018297</v>
      </c>
      <c r="W11" s="4"/>
      <c r="X11" s="63">
        <f t="shared" si="6"/>
        <v>0</v>
      </c>
      <c r="Y11" s="63">
        <f t="shared" si="6"/>
        <v>1838000</v>
      </c>
      <c r="Z11" s="63">
        <f t="shared" si="7"/>
        <v>1838000</v>
      </c>
      <c r="AA11" s="4"/>
      <c r="AB11" s="45"/>
      <c r="AC11" s="45"/>
      <c r="AD11" s="45"/>
      <c r="AE11" s="45"/>
      <c r="AF11" s="45"/>
      <c r="AG11" s="45"/>
      <c r="AH11" s="45"/>
      <c r="AI11" s="45"/>
      <c r="AJ11" s="45"/>
      <c r="AK11" s="45"/>
      <c r="AL11" s="45"/>
      <c r="AM11" s="4"/>
      <c r="AN11" s="4"/>
      <c r="AO11" s="4"/>
    </row>
    <row r="12" spans="1:45">
      <c r="A12" s="4">
        <f t="shared" si="2"/>
        <v>1874</v>
      </c>
      <c r="B12" s="57"/>
      <c r="C12" s="57"/>
      <c r="D12" s="57"/>
      <c r="E12" s="57">
        <v>1095520</v>
      </c>
      <c r="F12" s="57"/>
      <c r="G12" s="57"/>
      <c r="H12" s="57"/>
      <c r="I12" s="15"/>
      <c r="J12" s="25"/>
      <c r="K12" s="25"/>
      <c r="L12" s="58">
        <f t="shared" si="3"/>
        <v>1095520</v>
      </c>
      <c r="M12" s="4"/>
      <c r="N12" s="15"/>
      <c r="O12" s="59">
        <f t="shared" si="0"/>
        <v>1.261064756825646E-2</v>
      </c>
      <c r="P12" s="60"/>
      <c r="Q12" s="15"/>
      <c r="R12" s="59">
        <f t="shared" si="1"/>
        <v>2.8363414725179305E-2</v>
      </c>
      <c r="S12" s="60">
        <v>4.1742765247101535E-2</v>
      </c>
      <c r="T12" s="61">
        <f>'1.1 Price indices'!$T10</f>
        <v>0.41210597469526533</v>
      </c>
      <c r="U12" s="15">
        <f t="shared" si="4"/>
        <v>0</v>
      </c>
      <c r="V12" s="15">
        <f t="shared" si="5"/>
        <v>2650657.7270678431</v>
      </c>
      <c r="W12" s="4"/>
      <c r="X12" s="63">
        <f t="shared" si="6"/>
        <v>0</v>
      </c>
      <c r="Y12" s="63">
        <f t="shared" si="6"/>
        <v>2651000</v>
      </c>
      <c r="Z12" s="63">
        <f t="shared" si="7"/>
        <v>2651000</v>
      </c>
      <c r="AA12" s="4"/>
      <c r="AB12" s="45"/>
      <c r="AC12" s="45"/>
      <c r="AD12" s="45"/>
      <c r="AE12" s="45"/>
      <c r="AF12" s="45"/>
      <c r="AG12" s="45"/>
      <c r="AH12" s="45"/>
      <c r="AI12" s="45"/>
      <c r="AJ12" s="45"/>
      <c r="AK12" s="45"/>
      <c r="AL12" s="45"/>
      <c r="AM12" s="4"/>
      <c r="AN12" s="4"/>
      <c r="AO12" s="4"/>
    </row>
    <row r="13" spans="1:45">
      <c r="A13" s="4">
        <f t="shared" si="2"/>
        <v>1875</v>
      </c>
      <c r="B13" s="57"/>
      <c r="C13" s="57"/>
      <c r="D13" s="57"/>
      <c r="E13" s="57">
        <v>987900</v>
      </c>
      <c r="F13" s="57"/>
      <c r="G13" s="57"/>
      <c r="H13" s="57"/>
      <c r="I13" s="15"/>
      <c r="J13" s="25"/>
      <c r="K13" s="25"/>
      <c r="L13" s="58">
        <f t="shared" si="3"/>
        <v>987900</v>
      </c>
      <c r="M13" s="4"/>
      <c r="N13" s="15"/>
      <c r="O13" s="59">
        <f t="shared" si="0"/>
        <v>1.261064756825646E-2</v>
      </c>
      <c r="P13" s="60"/>
      <c r="Q13" s="15"/>
      <c r="R13" s="59">
        <f t="shared" si="1"/>
        <v>2.8363414725179305E-2</v>
      </c>
      <c r="S13" s="60">
        <v>4.1742765247101535E-2</v>
      </c>
      <c r="T13" s="61">
        <f>'1.1 Price indices'!$T11</f>
        <v>0.42744015049787981</v>
      </c>
      <c r="U13" s="15">
        <f t="shared" si="4"/>
        <v>0</v>
      </c>
      <c r="V13" s="15">
        <f t="shared" si="5"/>
        <v>3530434.7442650143</v>
      </c>
      <c r="W13" s="4"/>
      <c r="X13" s="63">
        <f t="shared" si="6"/>
        <v>0</v>
      </c>
      <c r="Y13" s="63">
        <f t="shared" si="6"/>
        <v>3530000</v>
      </c>
      <c r="Z13" s="63">
        <f t="shared" si="7"/>
        <v>3530000</v>
      </c>
      <c r="AA13" s="4"/>
      <c r="AB13" s="45"/>
      <c r="AC13" s="45"/>
      <c r="AD13" s="45"/>
      <c r="AE13" s="45"/>
      <c r="AF13" s="45"/>
      <c r="AG13" s="45"/>
      <c r="AH13" s="45"/>
      <c r="AI13" s="45"/>
      <c r="AJ13" s="45"/>
      <c r="AK13" s="45"/>
      <c r="AL13" s="45"/>
      <c r="AM13" s="4"/>
      <c r="AN13" s="4"/>
      <c r="AO13" s="4"/>
    </row>
    <row r="14" spans="1:45">
      <c r="A14" s="4">
        <f t="shared" si="2"/>
        <v>1876</v>
      </c>
      <c r="B14" s="57"/>
      <c r="C14" s="57"/>
      <c r="D14" s="57"/>
      <c r="E14" s="57">
        <v>609948</v>
      </c>
      <c r="F14" s="57"/>
      <c r="G14" s="57"/>
      <c r="H14" s="57"/>
      <c r="I14" s="15"/>
      <c r="J14" s="25"/>
      <c r="K14" s="25"/>
      <c r="L14" s="58">
        <f t="shared" si="3"/>
        <v>609948</v>
      </c>
      <c r="M14" s="4"/>
      <c r="N14" s="15"/>
      <c r="O14" s="59">
        <f t="shared" si="0"/>
        <v>1.261064756825646E-2</v>
      </c>
      <c r="P14" s="60"/>
      <c r="Q14" s="15"/>
      <c r="R14" s="59">
        <f t="shared" si="1"/>
        <v>2.8363414725179305E-2</v>
      </c>
      <c r="S14" s="60">
        <v>4.1742765247101535E-2</v>
      </c>
      <c r="T14" s="61">
        <f>'1.1 Price indices'!$T12</f>
        <v>0.44085755432516749</v>
      </c>
      <c r="U14" s="15">
        <f t="shared" si="4"/>
        <v>0</v>
      </c>
      <c r="V14" s="15">
        <f t="shared" si="5"/>
        <v>3987278.9437680552</v>
      </c>
      <c r="W14" s="4"/>
      <c r="X14" s="63">
        <f t="shared" si="6"/>
        <v>0</v>
      </c>
      <c r="Y14" s="63">
        <f t="shared" si="6"/>
        <v>3987000</v>
      </c>
      <c r="Z14" s="63">
        <f t="shared" si="7"/>
        <v>3987000</v>
      </c>
      <c r="AA14" s="4"/>
      <c r="AB14" s="45"/>
      <c r="AC14" s="45"/>
      <c r="AD14" s="45"/>
      <c r="AE14" s="45"/>
      <c r="AF14" s="45"/>
      <c r="AG14" s="45"/>
      <c r="AH14" s="45"/>
      <c r="AI14" s="45"/>
      <c r="AJ14" s="45"/>
      <c r="AK14" s="45"/>
      <c r="AL14" s="45"/>
      <c r="AM14" s="4"/>
      <c r="AN14" s="4"/>
      <c r="AO14" s="4"/>
    </row>
    <row r="15" spans="1:45">
      <c r="A15" s="4">
        <f t="shared" si="2"/>
        <v>1877</v>
      </c>
      <c r="B15" s="57"/>
      <c r="C15" s="57"/>
      <c r="D15" s="57"/>
      <c r="E15" s="57">
        <v>644064</v>
      </c>
      <c r="F15" s="57"/>
      <c r="G15" s="57"/>
      <c r="H15" s="57"/>
      <c r="I15" s="15"/>
      <c r="J15" s="25"/>
      <c r="K15" s="25"/>
      <c r="L15" s="58">
        <f t="shared" si="3"/>
        <v>644064</v>
      </c>
      <c r="M15" s="4"/>
      <c r="N15" s="15"/>
      <c r="O15" s="59">
        <f t="shared" si="0"/>
        <v>1.261064756825646E-2</v>
      </c>
      <c r="P15" s="60"/>
      <c r="Q15" s="15"/>
      <c r="R15" s="59">
        <f t="shared" si="1"/>
        <v>2.8363414725179305E-2</v>
      </c>
      <c r="S15" s="60">
        <v>4.1742765247101535E-2</v>
      </c>
      <c r="T15" s="61">
        <f>'1.1 Price indices'!$T13</f>
        <v>0.42168983457189946</v>
      </c>
      <c r="U15" s="15">
        <f t="shared" si="4"/>
        <v>0</v>
      </c>
      <c r="V15" s="15">
        <f t="shared" si="5"/>
        <v>4181469.7714294153</v>
      </c>
      <c r="W15" s="4"/>
      <c r="X15" s="63">
        <f t="shared" si="6"/>
        <v>0</v>
      </c>
      <c r="Y15" s="63">
        <f t="shared" si="6"/>
        <v>4181000</v>
      </c>
      <c r="Z15" s="63">
        <f t="shared" si="7"/>
        <v>4181000</v>
      </c>
      <c r="AA15" s="4"/>
      <c r="AB15" s="45"/>
      <c r="AC15" s="45"/>
      <c r="AD15" s="45"/>
      <c r="AE15" s="45"/>
      <c r="AF15" s="45"/>
      <c r="AG15" s="45"/>
      <c r="AH15" s="45"/>
      <c r="AI15" s="45"/>
      <c r="AJ15" s="45"/>
      <c r="AK15" s="45"/>
      <c r="AL15" s="45"/>
      <c r="AM15" s="4"/>
      <c r="AN15" s="4"/>
      <c r="AO15" s="4"/>
    </row>
    <row r="16" spans="1:45">
      <c r="A16" s="4">
        <f t="shared" si="2"/>
        <v>1878</v>
      </c>
      <c r="B16" s="57"/>
      <c r="C16" s="57"/>
      <c r="D16" s="57"/>
      <c r="E16" s="57">
        <v>994352</v>
      </c>
      <c r="F16" s="57"/>
      <c r="G16" s="57"/>
      <c r="H16" s="57"/>
      <c r="I16" s="15"/>
      <c r="J16" s="25"/>
      <c r="K16" s="25"/>
      <c r="L16" s="58">
        <f t="shared" si="3"/>
        <v>994352</v>
      </c>
      <c r="M16" s="4"/>
      <c r="N16" s="15"/>
      <c r="O16" s="59">
        <f t="shared" si="0"/>
        <v>1.261064756825646E-2</v>
      </c>
      <c r="P16" s="60"/>
      <c r="Q16" s="15"/>
      <c r="R16" s="59">
        <f t="shared" si="1"/>
        <v>2.8363414725179305E-2</v>
      </c>
      <c r="S16" s="60">
        <v>4.1742765247101535E-2</v>
      </c>
      <c r="T16" s="61">
        <f>'1.1 Price indices'!$T14</f>
        <v>0.45044141420180162</v>
      </c>
      <c r="U16" s="15">
        <f t="shared" si="4"/>
        <v>0</v>
      </c>
      <c r="V16" s="15">
        <f t="shared" si="5"/>
        <v>5133686.2149431352</v>
      </c>
      <c r="W16" s="4"/>
      <c r="X16" s="63">
        <f t="shared" si="6"/>
        <v>0</v>
      </c>
      <c r="Y16" s="63">
        <f t="shared" si="6"/>
        <v>5134000</v>
      </c>
      <c r="Z16" s="63">
        <f t="shared" si="7"/>
        <v>5134000</v>
      </c>
      <c r="AA16" s="4"/>
      <c r="AB16" s="45"/>
      <c r="AC16" s="45"/>
      <c r="AD16" s="45"/>
      <c r="AE16" s="45"/>
      <c r="AF16" s="45"/>
      <c r="AG16" s="45"/>
      <c r="AH16" s="45"/>
      <c r="AI16" s="45"/>
      <c r="AJ16" s="45"/>
      <c r="AK16" s="45"/>
      <c r="AL16" s="45"/>
      <c r="AM16" s="4"/>
      <c r="AN16" s="4"/>
      <c r="AO16" s="4"/>
    </row>
    <row r="17" spans="1:41">
      <c r="A17" s="4">
        <f t="shared" si="2"/>
        <v>1879</v>
      </c>
      <c r="B17" s="57"/>
      <c r="C17" s="57"/>
      <c r="D17" s="57"/>
      <c r="E17" s="57">
        <v>992112</v>
      </c>
      <c r="F17" s="57"/>
      <c r="G17" s="57"/>
      <c r="H17" s="57"/>
      <c r="I17" s="15"/>
      <c r="J17" s="25"/>
      <c r="K17" s="25"/>
      <c r="L17" s="58">
        <f t="shared" si="3"/>
        <v>992112</v>
      </c>
      <c r="M17" s="4"/>
      <c r="N17" s="15"/>
      <c r="O17" s="59">
        <f t="shared" si="0"/>
        <v>1.261064756825646E-2</v>
      </c>
      <c r="P17" s="60"/>
      <c r="Q17" s="15"/>
      <c r="R17" s="59">
        <f t="shared" si="1"/>
        <v>2.8363414725179305E-2</v>
      </c>
      <c r="S17" s="60">
        <v>4.1742765247101535E-2</v>
      </c>
      <c r="T17" s="61">
        <f>'1.1 Price indices'!$T15</f>
        <v>0.45235818617712853</v>
      </c>
      <c r="U17" s="15">
        <f t="shared" si="4"/>
        <v>0</v>
      </c>
      <c r="V17" s="15">
        <f t="shared" si="5"/>
        <v>5772139.2137576779</v>
      </c>
      <c r="W17" s="4"/>
      <c r="X17" s="63">
        <f t="shared" si="6"/>
        <v>0</v>
      </c>
      <c r="Y17" s="63">
        <f t="shared" si="6"/>
        <v>5772000</v>
      </c>
      <c r="Z17" s="63">
        <f t="shared" si="7"/>
        <v>5772000</v>
      </c>
      <c r="AA17" s="4"/>
      <c r="AB17" s="45"/>
      <c r="AC17" s="45"/>
      <c r="AD17" s="45"/>
      <c r="AE17" s="45"/>
      <c r="AF17" s="45"/>
      <c r="AG17" s="45"/>
      <c r="AH17" s="45"/>
      <c r="AI17" s="45"/>
      <c r="AJ17" s="45"/>
      <c r="AK17" s="45"/>
      <c r="AL17" s="45"/>
      <c r="AM17" s="4"/>
      <c r="AN17" s="4"/>
      <c r="AO17" s="4"/>
    </row>
    <row r="18" spans="1:41">
      <c r="A18" s="4">
        <f t="shared" si="2"/>
        <v>1880</v>
      </c>
      <c r="B18" s="57"/>
      <c r="C18" s="57"/>
      <c r="D18" s="57"/>
      <c r="E18" s="57">
        <v>966644</v>
      </c>
      <c r="F18" s="57"/>
      <c r="G18" s="57"/>
      <c r="H18" s="57"/>
      <c r="I18" s="15"/>
      <c r="J18" s="25"/>
      <c r="K18" s="25"/>
      <c r="L18" s="58">
        <f t="shared" si="3"/>
        <v>966644</v>
      </c>
      <c r="M18" s="4"/>
      <c r="N18" s="15"/>
      <c r="O18" s="59">
        <f t="shared" si="0"/>
        <v>1.261064756825646E-2</v>
      </c>
      <c r="P18" s="60"/>
      <c r="Q18" s="15"/>
      <c r="R18" s="59">
        <f t="shared" si="1"/>
        <v>2.8363414725179305E-2</v>
      </c>
      <c r="S18" s="60">
        <v>4.1742765247101535E-2</v>
      </c>
      <c r="T18" s="61">
        <f>'1.1 Price indices'!$T16</f>
        <v>0.45742189721642462</v>
      </c>
      <c r="U18" s="15">
        <f t="shared" si="4"/>
        <v>0</v>
      </c>
      <c r="V18" s="15">
        <f t="shared" si="5"/>
        <v>6380495.613976785</v>
      </c>
      <c r="W18" s="4"/>
      <c r="X18" s="63">
        <f t="shared" si="6"/>
        <v>0</v>
      </c>
      <c r="Y18" s="63">
        <f t="shared" si="6"/>
        <v>6380000</v>
      </c>
      <c r="Z18" s="63">
        <f t="shared" si="7"/>
        <v>6380000</v>
      </c>
      <c r="AA18" s="4"/>
      <c r="AB18" s="45"/>
      <c r="AC18" s="45"/>
      <c r="AD18" s="45"/>
      <c r="AE18" s="45"/>
      <c r="AF18" s="45"/>
      <c r="AG18" s="45"/>
      <c r="AH18" s="45"/>
      <c r="AI18" s="45"/>
      <c r="AJ18" s="45"/>
      <c r="AK18" s="45"/>
      <c r="AL18" s="45"/>
      <c r="AM18" s="4"/>
      <c r="AN18" s="4"/>
      <c r="AO18" s="4"/>
    </row>
    <row r="19" spans="1:41">
      <c r="A19" s="4">
        <f t="shared" si="2"/>
        <v>1881</v>
      </c>
      <c r="B19" s="57"/>
      <c r="C19" s="57"/>
      <c r="D19" s="57"/>
      <c r="E19" s="57">
        <v>673260</v>
      </c>
      <c r="F19" s="57"/>
      <c r="G19" s="57"/>
      <c r="H19" s="57"/>
      <c r="I19" s="15"/>
      <c r="J19" s="25"/>
      <c r="K19" s="25"/>
      <c r="L19" s="58">
        <f t="shared" si="3"/>
        <v>673260</v>
      </c>
      <c r="M19" s="4"/>
      <c r="N19" s="15"/>
      <c r="O19" s="59">
        <f t="shared" si="0"/>
        <v>1.261064756825646E-2</v>
      </c>
      <c r="P19" s="60"/>
      <c r="Q19" s="15"/>
      <c r="R19" s="59">
        <f t="shared" si="1"/>
        <v>2.8363414725179305E-2</v>
      </c>
      <c r="S19" s="60">
        <v>4.1742765247101535E-2</v>
      </c>
      <c r="T19" s="61">
        <f>'1.1 Price indices'!$T17</f>
        <v>0.42619567914076478</v>
      </c>
      <c r="U19" s="15">
        <f t="shared" si="4"/>
        <v>0</v>
      </c>
      <c r="V19" s="15">
        <f t="shared" si="5"/>
        <v>6191862.64598196</v>
      </c>
      <c r="W19" s="4"/>
      <c r="X19" s="63">
        <f t="shared" si="6"/>
        <v>0</v>
      </c>
      <c r="Y19" s="63">
        <f t="shared" si="6"/>
        <v>6192000</v>
      </c>
      <c r="Z19" s="63">
        <f t="shared" si="7"/>
        <v>6192000</v>
      </c>
      <c r="AA19" s="4"/>
      <c r="AB19" s="45"/>
      <c r="AC19" s="45"/>
      <c r="AD19" s="45"/>
      <c r="AE19" s="45"/>
      <c r="AF19" s="45"/>
      <c r="AG19" s="45"/>
      <c r="AH19" s="45"/>
      <c r="AI19" s="45"/>
      <c r="AJ19" s="45"/>
      <c r="AK19" s="45"/>
      <c r="AL19" s="45"/>
      <c r="AM19" s="4"/>
      <c r="AN19" s="4"/>
      <c r="AO19" s="4"/>
    </row>
    <row r="20" spans="1:41">
      <c r="A20" s="4">
        <f t="shared" si="2"/>
        <v>1882</v>
      </c>
      <c r="B20" s="57"/>
      <c r="C20" s="57"/>
      <c r="D20" s="57"/>
      <c r="E20" s="57">
        <v>767180</v>
      </c>
      <c r="F20" s="57"/>
      <c r="G20" s="57"/>
      <c r="H20" s="57"/>
      <c r="I20" s="15"/>
      <c r="J20" s="25"/>
      <c r="K20" s="25"/>
      <c r="L20" s="58">
        <f t="shared" si="3"/>
        <v>767180</v>
      </c>
      <c r="M20" s="4"/>
      <c r="N20" s="15"/>
      <c r="O20" s="59">
        <f t="shared" si="0"/>
        <v>1.261064756825646E-2</v>
      </c>
      <c r="P20" s="60"/>
      <c r="Q20" s="15"/>
      <c r="R20" s="59">
        <f t="shared" si="1"/>
        <v>2.8363414725179305E-2</v>
      </c>
      <c r="S20" s="60">
        <v>4.1742765247101535E-2</v>
      </c>
      <c r="T20" s="61">
        <f>'1.1 Price indices'!$T18</f>
        <v>0.42619567914076467</v>
      </c>
      <c r="U20" s="15">
        <f t="shared" si="4"/>
        <v>0</v>
      </c>
      <c r="V20" s="15">
        <f t="shared" si="5"/>
        <v>6514074.886704674</v>
      </c>
      <c r="W20" s="4"/>
      <c r="X20" s="63">
        <f t="shared" si="6"/>
        <v>0</v>
      </c>
      <c r="Y20" s="63">
        <f t="shared" si="6"/>
        <v>6514000</v>
      </c>
      <c r="Z20" s="63">
        <f t="shared" si="7"/>
        <v>6514000</v>
      </c>
      <c r="AA20" s="4"/>
      <c r="AB20" s="45"/>
      <c r="AC20" s="45"/>
      <c r="AD20" s="45"/>
      <c r="AE20" s="45"/>
      <c r="AF20" s="45"/>
      <c r="AG20" s="45"/>
      <c r="AH20" s="45"/>
      <c r="AI20" s="45"/>
      <c r="AJ20" s="45"/>
      <c r="AK20" s="45"/>
      <c r="AL20" s="45"/>
      <c r="AM20" s="4"/>
      <c r="AN20" s="4"/>
      <c r="AO20" s="4"/>
    </row>
    <row r="21" spans="1:41">
      <c r="A21" s="4">
        <f t="shared" si="2"/>
        <v>1883</v>
      </c>
      <c r="B21" s="57"/>
      <c r="C21" s="57"/>
      <c r="D21" s="57"/>
      <c r="E21" s="57">
        <v>824308</v>
      </c>
      <c r="F21" s="57"/>
      <c r="G21" s="57"/>
      <c r="H21" s="57"/>
      <c r="I21" s="15"/>
      <c r="J21" s="25"/>
      <c r="K21" s="25"/>
      <c r="L21" s="58">
        <f t="shared" si="3"/>
        <v>824308</v>
      </c>
      <c r="M21" s="4"/>
      <c r="N21" s="15"/>
      <c r="O21" s="59">
        <f t="shared" si="0"/>
        <v>1.261064756825646E-2</v>
      </c>
      <c r="P21" s="60"/>
      <c r="Q21" s="15"/>
      <c r="R21" s="59">
        <f t="shared" si="1"/>
        <v>2.8363414725179305E-2</v>
      </c>
      <c r="S21" s="60">
        <v>4.1742765247101535E-2</v>
      </c>
      <c r="T21" s="61">
        <f>'1.1 Price indices'!$T19</f>
        <v>0.40425293130381451</v>
      </c>
      <c r="U21" s="15">
        <f t="shared" si="4"/>
        <v>0</v>
      </c>
      <c r="V21" s="15">
        <f t="shared" si="5"/>
        <v>6558149.8508802056</v>
      </c>
      <c r="W21" s="4"/>
      <c r="X21" s="63">
        <f t="shared" si="6"/>
        <v>0</v>
      </c>
      <c r="Y21" s="63">
        <f t="shared" si="6"/>
        <v>6558000</v>
      </c>
      <c r="Z21" s="63">
        <f t="shared" si="7"/>
        <v>6558000</v>
      </c>
      <c r="AA21" s="4"/>
      <c r="AB21" s="45"/>
      <c r="AC21" s="45"/>
      <c r="AD21" s="45"/>
      <c r="AE21" s="45"/>
      <c r="AF21" s="45"/>
      <c r="AG21" s="45"/>
      <c r="AH21" s="45"/>
      <c r="AI21" s="45"/>
      <c r="AJ21" s="45"/>
      <c r="AK21" s="45"/>
      <c r="AL21" s="45"/>
      <c r="AM21" s="4"/>
      <c r="AN21" s="4"/>
      <c r="AO21" s="4"/>
    </row>
    <row r="22" spans="1:41">
      <c r="A22" s="4">
        <f t="shared" si="2"/>
        <v>1884</v>
      </c>
      <c r="B22" s="57"/>
      <c r="C22" s="57"/>
      <c r="D22" s="57"/>
      <c r="E22" s="57">
        <v>756260</v>
      </c>
      <c r="F22" s="57"/>
      <c r="G22" s="57"/>
      <c r="H22" s="57"/>
      <c r="I22" s="15"/>
      <c r="J22" s="25"/>
      <c r="K22" s="25"/>
      <c r="L22" s="58">
        <f t="shared" si="3"/>
        <v>756260</v>
      </c>
      <c r="M22" s="4"/>
      <c r="N22" s="15"/>
      <c r="O22" s="59">
        <f t="shared" si="0"/>
        <v>1.261064756825646E-2</v>
      </c>
      <c r="P22" s="60"/>
      <c r="Q22" s="15"/>
      <c r="R22" s="59">
        <f t="shared" si="1"/>
        <v>2.8363414725179305E-2</v>
      </c>
      <c r="S22" s="60">
        <v>4.1742765247101535E-2</v>
      </c>
      <c r="T22" s="61">
        <f>'1.1 Price indices'!$T20</f>
        <v>0.46248560825572088</v>
      </c>
      <c r="U22" s="15">
        <f t="shared" si="4"/>
        <v>0</v>
      </c>
      <c r="V22" s="15">
        <f t="shared" si="5"/>
        <v>7722390.6693339488</v>
      </c>
      <c r="W22" s="4"/>
      <c r="X22" s="63">
        <f t="shared" si="6"/>
        <v>0</v>
      </c>
      <c r="Y22" s="63">
        <f t="shared" si="6"/>
        <v>7722000</v>
      </c>
      <c r="Z22" s="63">
        <f t="shared" si="7"/>
        <v>7722000</v>
      </c>
      <c r="AA22" s="4"/>
      <c r="AB22" s="45"/>
      <c r="AC22" s="45"/>
      <c r="AD22" s="45"/>
      <c r="AE22" s="45"/>
      <c r="AF22" s="45"/>
      <c r="AG22" s="45"/>
      <c r="AH22" s="45"/>
      <c r="AI22" s="45"/>
      <c r="AJ22" s="45"/>
      <c r="AK22" s="45"/>
      <c r="AL22" s="45"/>
      <c r="AM22" s="4"/>
      <c r="AN22" s="4"/>
      <c r="AO22" s="4"/>
    </row>
    <row r="23" spans="1:41">
      <c r="A23" s="4">
        <f t="shared" si="2"/>
        <v>1885</v>
      </c>
      <c r="B23" s="57"/>
      <c r="C23" s="57"/>
      <c r="D23" s="57"/>
      <c r="E23" s="57">
        <v>774404</v>
      </c>
      <c r="F23" s="57"/>
      <c r="G23" s="57"/>
      <c r="H23" s="57"/>
      <c r="I23" s="15"/>
      <c r="J23" s="25"/>
      <c r="K23" s="25"/>
      <c r="L23" s="58">
        <f t="shared" si="3"/>
        <v>774404</v>
      </c>
      <c r="M23" s="4"/>
      <c r="N23" s="15"/>
      <c r="O23" s="59">
        <f t="shared" si="0"/>
        <v>1.261064756825646E-2</v>
      </c>
      <c r="P23" s="60"/>
      <c r="Q23" s="15"/>
      <c r="R23" s="59">
        <f t="shared" si="1"/>
        <v>2.8363414725179305E-2</v>
      </c>
      <c r="S23" s="60">
        <v>4.1742765247101535E-2</v>
      </c>
      <c r="T23" s="61">
        <f>'1.1 Price indices'!$T21</f>
        <v>0.39412550922522199</v>
      </c>
      <c r="U23" s="15">
        <f t="shared" si="4"/>
        <v>0</v>
      </c>
      <c r="V23" s="15">
        <f t="shared" si="5"/>
        <v>6882999.309331215</v>
      </c>
      <c r="W23" s="4"/>
      <c r="X23" s="63">
        <f t="shared" si="6"/>
        <v>0</v>
      </c>
      <c r="Y23" s="63">
        <f t="shared" si="6"/>
        <v>6883000</v>
      </c>
      <c r="Z23" s="63">
        <f t="shared" si="7"/>
        <v>6883000</v>
      </c>
      <c r="AA23" s="4"/>
      <c r="AB23" s="45"/>
      <c r="AC23" s="45"/>
      <c r="AD23" s="45"/>
      <c r="AE23" s="45"/>
      <c r="AF23" s="45"/>
      <c r="AG23" s="45"/>
      <c r="AH23" s="45"/>
      <c r="AI23" s="45"/>
      <c r="AJ23" s="45"/>
      <c r="AK23" s="45"/>
      <c r="AL23" s="45"/>
      <c r="AM23" s="4"/>
      <c r="AN23" s="4"/>
      <c r="AO23" s="4"/>
    </row>
    <row r="24" spans="1:41">
      <c r="A24" s="4">
        <f t="shared" si="2"/>
        <v>1886</v>
      </c>
      <c r="B24" s="57"/>
      <c r="C24" s="57"/>
      <c r="D24" s="57"/>
      <c r="E24" s="57">
        <v>726244</v>
      </c>
      <c r="F24" s="57"/>
      <c r="G24" s="57"/>
      <c r="H24" s="57"/>
      <c r="I24" s="15"/>
      <c r="J24" s="25"/>
      <c r="K24" s="25"/>
      <c r="L24" s="58">
        <f t="shared" si="3"/>
        <v>726244</v>
      </c>
      <c r="M24" s="4"/>
      <c r="N24" s="15"/>
      <c r="O24" s="59">
        <f t="shared" si="0"/>
        <v>1.261064756825646E-2</v>
      </c>
      <c r="P24" s="60"/>
      <c r="Q24" s="15"/>
      <c r="R24" s="59">
        <f t="shared" si="1"/>
        <v>2.8363414725179305E-2</v>
      </c>
      <c r="S24" s="60">
        <v>4.1742765247101535E-2</v>
      </c>
      <c r="T24" s="61">
        <f>'1.1 Price indices'!$T22</f>
        <v>0.39581341290498745</v>
      </c>
      <c r="U24" s="15">
        <f t="shared" si="4"/>
        <v>0</v>
      </c>
      <c r="V24" s="15">
        <f t="shared" si="5"/>
        <v>7143814.0983837126</v>
      </c>
      <c r="W24" s="4"/>
      <c r="X24" s="63">
        <f t="shared" si="6"/>
        <v>0</v>
      </c>
      <c r="Y24" s="63">
        <f t="shared" si="6"/>
        <v>7144000</v>
      </c>
      <c r="Z24" s="63">
        <f t="shared" si="7"/>
        <v>7144000</v>
      </c>
      <c r="AA24" s="4"/>
      <c r="AB24" s="45"/>
      <c r="AC24" s="45"/>
      <c r="AD24" s="45"/>
      <c r="AE24" s="45"/>
      <c r="AF24" s="45"/>
      <c r="AG24" s="45"/>
      <c r="AH24" s="45"/>
      <c r="AI24" s="45"/>
      <c r="AJ24" s="45"/>
      <c r="AK24" s="45"/>
      <c r="AL24" s="45"/>
      <c r="AM24" s="4"/>
      <c r="AN24" s="4"/>
      <c r="AO24" s="4"/>
    </row>
    <row r="25" spans="1:41">
      <c r="A25" s="4">
        <f t="shared" si="2"/>
        <v>1887</v>
      </c>
      <c r="B25" s="57"/>
      <c r="C25" s="57"/>
      <c r="D25" s="57"/>
      <c r="E25" s="57">
        <v>641204</v>
      </c>
      <c r="F25" s="57"/>
      <c r="G25" s="57"/>
      <c r="H25" s="57"/>
      <c r="I25" s="15"/>
      <c r="J25" s="25"/>
      <c r="K25" s="25"/>
      <c r="L25" s="58">
        <f t="shared" si="3"/>
        <v>641204</v>
      </c>
      <c r="M25" s="4"/>
      <c r="N25" s="15"/>
      <c r="O25" s="59">
        <f t="shared" si="0"/>
        <v>1.261064756825646E-2</v>
      </c>
      <c r="P25" s="60"/>
      <c r="Q25" s="15"/>
      <c r="R25" s="59">
        <f t="shared" si="1"/>
        <v>2.8363414725179305E-2</v>
      </c>
      <c r="S25" s="60">
        <v>4.1742765247101535E-2</v>
      </c>
      <c r="T25" s="61">
        <f>'1.1 Price indices'!$T23</f>
        <v>0.41184849786275873</v>
      </c>
      <c r="U25" s="15">
        <f t="shared" si="4"/>
        <v>0</v>
      </c>
      <c r="V25" s="15">
        <f t="shared" si="5"/>
        <v>7544218.1544286655</v>
      </c>
      <c r="W25" s="4"/>
      <c r="X25" s="63">
        <f t="shared" si="6"/>
        <v>0</v>
      </c>
      <c r="Y25" s="63">
        <f t="shared" si="6"/>
        <v>7544000</v>
      </c>
      <c r="Z25" s="63">
        <f t="shared" si="7"/>
        <v>7544000</v>
      </c>
      <c r="AA25" s="4"/>
      <c r="AB25" s="45"/>
      <c r="AC25" s="45"/>
      <c r="AD25" s="45"/>
      <c r="AE25" s="45"/>
      <c r="AF25" s="45"/>
      <c r="AG25" s="45"/>
      <c r="AH25" s="45"/>
      <c r="AI25" s="45"/>
      <c r="AJ25" s="45"/>
      <c r="AK25" s="45"/>
      <c r="AL25" s="45"/>
      <c r="AM25" s="4"/>
      <c r="AN25" s="4"/>
      <c r="AO25" s="4"/>
    </row>
    <row r="26" spans="1:41">
      <c r="A26" s="4">
        <f t="shared" si="2"/>
        <v>1888</v>
      </c>
      <c r="B26" s="57"/>
      <c r="C26" s="57"/>
      <c r="D26" s="57"/>
      <c r="E26" s="57">
        <v>442752</v>
      </c>
      <c r="F26" s="57"/>
      <c r="G26" s="57"/>
      <c r="H26" s="57"/>
      <c r="I26" s="15"/>
      <c r="J26" s="25"/>
      <c r="K26" s="25"/>
      <c r="L26" s="58">
        <f t="shared" si="3"/>
        <v>442752</v>
      </c>
      <c r="M26" s="4"/>
      <c r="N26" s="15"/>
      <c r="O26" s="59">
        <f t="shared" si="0"/>
        <v>1.261064756825646E-2</v>
      </c>
      <c r="P26" s="60"/>
      <c r="Q26" s="15"/>
      <c r="R26" s="59">
        <f t="shared" si="1"/>
        <v>2.8363414725179305E-2</v>
      </c>
      <c r="S26" s="60">
        <v>4.1742765247101535E-2</v>
      </c>
      <c r="T26" s="61">
        <f>'1.1 Price indices'!$T24</f>
        <v>0.38737389450616044</v>
      </c>
      <c r="U26" s="15">
        <f t="shared" si="4"/>
        <v>0</v>
      </c>
      <c r="V26" s="15">
        <f t="shared" si="5"/>
        <v>7034900.733782867</v>
      </c>
      <c r="W26" s="4"/>
      <c r="X26" s="63">
        <f t="shared" si="6"/>
        <v>0</v>
      </c>
      <c r="Y26" s="63">
        <f t="shared" si="6"/>
        <v>7035000</v>
      </c>
      <c r="Z26" s="63">
        <f t="shared" si="7"/>
        <v>7035000</v>
      </c>
      <c r="AA26" s="4"/>
      <c r="AB26" s="45"/>
      <c r="AC26" s="45"/>
      <c r="AD26" s="45"/>
      <c r="AE26" s="45"/>
      <c r="AF26" s="45"/>
      <c r="AG26" s="45"/>
      <c r="AH26" s="45"/>
      <c r="AI26" s="45"/>
      <c r="AJ26" s="45"/>
      <c r="AK26" s="45"/>
      <c r="AL26" s="45"/>
      <c r="AM26" s="4"/>
      <c r="AN26" s="4"/>
      <c r="AO26" s="4"/>
    </row>
    <row r="27" spans="1:41">
      <c r="A27" s="4">
        <f t="shared" si="2"/>
        <v>1889</v>
      </c>
      <c r="B27" s="57"/>
      <c r="C27" s="57"/>
      <c r="D27" s="57"/>
      <c r="E27" s="57">
        <v>452780</v>
      </c>
      <c r="F27" s="57"/>
      <c r="G27" s="57"/>
      <c r="H27" s="57"/>
      <c r="I27" s="15"/>
      <c r="J27" s="25"/>
      <c r="K27" s="25"/>
      <c r="L27" s="58">
        <f t="shared" si="3"/>
        <v>452780</v>
      </c>
      <c r="M27" s="4"/>
      <c r="N27" s="15"/>
      <c r="O27" s="59">
        <f t="shared" si="0"/>
        <v>1.261064756825646E-2</v>
      </c>
      <c r="P27" s="60"/>
      <c r="Q27" s="15"/>
      <c r="R27" s="59">
        <f t="shared" si="1"/>
        <v>2.8363414725179305E-2</v>
      </c>
      <c r="S27" s="60">
        <v>4.1742765247101535E-2</v>
      </c>
      <c r="T27" s="61">
        <f>'1.1 Price indices'!$T25</f>
        <v>0.37724647242756798</v>
      </c>
      <c r="U27" s="15">
        <f t="shared" si="4"/>
        <v>0</v>
      </c>
      <c r="V27" s="15">
        <f t="shared" si="5"/>
        <v>6817044.4066130454</v>
      </c>
      <c r="W27" s="4"/>
      <c r="X27" s="63">
        <f t="shared" si="6"/>
        <v>0</v>
      </c>
      <c r="Y27" s="63">
        <f t="shared" si="6"/>
        <v>6817000</v>
      </c>
      <c r="Z27" s="63">
        <f t="shared" si="7"/>
        <v>6817000</v>
      </c>
      <c r="AA27" s="4"/>
      <c r="AB27" s="45"/>
      <c r="AC27" s="45"/>
      <c r="AD27" s="45"/>
      <c r="AE27" s="45"/>
      <c r="AF27" s="45"/>
      <c r="AG27" s="45"/>
      <c r="AH27" s="45"/>
      <c r="AI27" s="45"/>
      <c r="AJ27" s="45"/>
      <c r="AK27" s="45"/>
      <c r="AL27" s="45"/>
      <c r="AM27" s="4"/>
      <c r="AN27" s="4"/>
      <c r="AO27" s="4"/>
    </row>
    <row r="28" spans="1:41">
      <c r="A28" s="4">
        <f t="shared" si="2"/>
        <v>1890</v>
      </c>
      <c r="B28" s="57"/>
      <c r="C28" s="57"/>
      <c r="D28" s="57"/>
      <c r="E28" s="57">
        <v>404484</v>
      </c>
      <c r="F28" s="57"/>
      <c r="G28" s="57"/>
      <c r="H28" s="57"/>
      <c r="I28" s="15"/>
      <c r="J28" s="25"/>
      <c r="K28" s="25"/>
      <c r="L28" s="58">
        <f t="shared" si="3"/>
        <v>404484</v>
      </c>
      <c r="M28" s="4"/>
      <c r="N28" s="15"/>
      <c r="O28" s="59">
        <f t="shared" si="0"/>
        <v>1.261064756825646E-2</v>
      </c>
      <c r="P28" s="60"/>
      <c r="Q28" s="15"/>
      <c r="R28" s="59">
        <f t="shared" si="1"/>
        <v>2.8363414725179305E-2</v>
      </c>
      <c r="S28" s="60">
        <v>4.1742765247101535E-2</v>
      </c>
      <c r="T28" s="61">
        <f>'1.1 Price indices'!$T26</f>
        <v>0.38821784634604317</v>
      </c>
      <c r="U28" s="15">
        <f t="shared" si="4"/>
        <v>0</v>
      </c>
      <c r="V28" s="15">
        <f t="shared" si="5"/>
        <v>6922234.6025642529</v>
      </c>
      <c r="W28" s="4"/>
      <c r="X28" s="63">
        <f t="shared" si="6"/>
        <v>0</v>
      </c>
      <c r="Y28" s="63">
        <f t="shared" si="6"/>
        <v>6922000</v>
      </c>
      <c r="Z28" s="63">
        <f t="shared" si="7"/>
        <v>6922000</v>
      </c>
      <c r="AA28" s="4"/>
      <c r="AB28" s="45"/>
      <c r="AC28" s="45"/>
      <c r="AD28" s="45"/>
      <c r="AE28" s="45"/>
      <c r="AF28" s="45"/>
      <c r="AG28" s="45"/>
      <c r="AH28" s="45"/>
      <c r="AI28" s="45"/>
      <c r="AJ28" s="45"/>
      <c r="AK28" s="45"/>
      <c r="AL28" s="45"/>
      <c r="AM28" s="4"/>
      <c r="AN28" s="4"/>
      <c r="AO28" s="4"/>
    </row>
    <row r="29" spans="1:41">
      <c r="A29" s="4">
        <f t="shared" si="2"/>
        <v>1891</v>
      </c>
      <c r="B29" s="57"/>
      <c r="C29" s="57"/>
      <c r="D29" s="57"/>
      <c r="E29" s="57">
        <v>472612</v>
      </c>
      <c r="F29" s="57"/>
      <c r="G29" s="57"/>
      <c r="H29" s="57"/>
      <c r="I29" s="15"/>
      <c r="J29" s="25"/>
      <c r="K29" s="25"/>
      <c r="L29" s="58">
        <f t="shared" si="3"/>
        <v>472612</v>
      </c>
      <c r="M29" s="4"/>
      <c r="N29" s="15"/>
      <c r="O29" s="59">
        <f t="shared" si="0"/>
        <v>1.261064756825646E-2</v>
      </c>
      <c r="P29" s="60"/>
      <c r="Q29" s="15"/>
      <c r="R29" s="59">
        <f t="shared" si="1"/>
        <v>2.8363414725179305E-2</v>
      </c>
      <c r="S29" s="60">
        <v>4.1742765247101535E-2</v>
      </c>
      <c r="T29" s="61">
        <f>'1.1 Price indices'!$T27</f>
        <v>0.38146623162698151</v>
      </c>
      <c r="U29" s="15">
        <f t="shared" si="4"/>
        <v>0</v>
      </c>
      <c r="V29" s="15">
        <f t="shared" si="5"/>
        <v>6790905.8947533267</v>
      </c>
      <c r="W29" s="4"/>
      <c r="X29" s="63">
        <f t="shared" si="6"/>
        <v>0</v>
      </c>
      <c r="Y29" s="63">
        <f t="shared" si="6"/>
        <v>6791000</v>
      </c>
      <c r="Z29" s="63">
        <f t="shared" si="7"/>
        <v>6791000</v>
      </c>
      <c r="AA29" s="4"/>
      <c r="AB29" s="45"/>
      <c r="AC29" s="45"/>
      <c r="AD29" s="45"/>
      <c r="AE29" s="45"/>
      <c r="AF29" s="45"/>
      <c r="AG29" s="45"/>
      <c r="AH29" s="45"/>
      <c r="AI29" s="45"/>
      <c r="AJ29" s="45"/>
      <c r="AK29" s="45"/>
      <c r="AL29" s="45"/>
      <c r="AM29" s="4"/>
      <c r="AN29" s="4"/>
      <c r="AO29" s="4"/>
    </row>
    <row r="30" spans="1:41">
      <c r="A30" s="4">
        <f t="shared" si="2"/>
        <v>1892</v>
      </c>
      <c r="B30" s="57"/>
      <c r="C30" s="57"/>
      <c r="D30" s="57"/>
      <c r="E30" s="57">
        <v>495860</v>
      </c>
      <c r="F30" s="57"/>
      <c r="G30" s="57"/>
      <c r="H30" s="57"/>
      <c r="I30" s="15"/>
      <c r="J30" s="25"/>
      <c r="K30" s="25"/>
      <c r="L30" s="58">
        <f t="shared" si="3"/>
        <v>495860</v>
      </c>
      <c r="M30" s="4"/>
      <c r="N30" s="15"/>
      <c r="O30" s="59">
        <f t="shared" si="0"/>
        <v>1.261064756825646E-2</v>
      </c>
      <c r="P30" s="60"/>
      <c r="Q30" s="15"/>
      <c r="R30" s="59">
        <f t="shared" si="1"/>
        <v>2.8363414725179305E-2</v>
      </c>
      <c r="S30" s="60">
        <v>4.1742765247101535E-2</v>
      </c>
      <c r="T30" s="61">
        <f>'1.1 Price indices'!$T28</f>
        <v>0.37977832794721611</v>
      </c>
      <c r="U30" s="15">
        <f t="shared" si="4"/>
        <v>0</v>
      </c>
      <c r="V30" s="15">
        <f t="shared" si="5"/>
        <v>6775707.5947916489</v>
      </c>
      <c r="W30" s="4"/>
      <c r="X30" s="63">
        <f t="shared" si="6"/>
        <v>0</v>
      </c>
      <c r="Y30" s="63">
        <f t="shared" si="6"/>
        <v>6776000</v>
      </c>
      <c r="Z30" s="63">
        <f t="shared" si="7"/>
        <v>6776000</v>
      </c>
      <c r="AA30" s="4"/>
      <c r="AB30" s="45"/>
      <c r="AC30" s="45"/>
      <c r="AD30" s="45"/>
      <c r="AE30" s="45"/>
      <c r="AF30" s="45"/>
      <c r="AG30" s="45"/>
      <c r="AH30" s="45"/>
      <c r="AI30" s="45"/>
      <c r="AJ30" s="45"/>
      <c r="AK30" s="45"/>
      <c r="AL30" s="45"/>
      <c r="AM30" s="4"/>
      <c r="AN30" s="4"/>
      <c r="AO30" s="4"/>
    </row>
    <row r="31" spans="1:41">
      <c r="A31" s="4">
        <f t="shared" si="2"/>
        <v>1893</v>
      </c>
      <c r="B31" s="57"/>
      <c r="C31" s="57"/>
      <c r="D31" s="57"/>
      <c r="E31" s="57">
        <v>621620</v>
      </c>
      <c r="F31" s="57"/>
      <c r="G31" s="57"/>
      <c r="H31" s="57"/>
      <c r="I31" s="15"/>
      <c r="J31" s="25"/>
      <c r="K31" s="25"/>
      <c r="L31" s="58">
        <f t="shared" si="3"/>
        <v>621620</v>
      </c>
      <c r="M31" s="4"/>
      <c r="N31" s="15"/>
      <c r="O31" s="59">
        <f t="shared" si="0"/>
        <v>1.261064756825646E-2</v>
      </c>
      <c r="P31" s="60"/>
      <c r="Q31" s="15"/>
      <c r="R31" s="59">
        <f t="shared" si="1"/>
        <v>2.8363414725179305E-2</v>
      </c>
      <c r="S31" s="60">
        <v>4.1742765247101535E-2</v>
      </c>
      <c r="T31" s="61">
        <f>'1.1 Price indices'!$T29</f>
        <v>0.38399808714662959</v>
      </c>
      <c r="U31" s="15">
        <f t="shared" si="4"/>
        <v>0</v>
      </c>
      <c r="V31" s="15">
        <f t="shared" si="5"/>
        <v>6983500.6370999198</v>
      </c>
      <c r="W31" s="4"/>
      <c r="X31" s="63">
        <f t="shared" si="6"/>
        <v>0</v>
      </c>
      <c r="Y31" s="63">
        <f t="shared" si="6"/>
        <v>6984000</v>
      </c>
      <c r="Z31" s="63">
        <f t="shared" si="7"/>
        <v>6984000</v>
      </c>
      <c r="AA31" s="4"/>
      <c r="AB31" s="45"/>
      <c r="AC31" s="45"/>
      <c r="AD31" s="45"/>
      <c r="AE31" s="45"/>
      <c r="AF31" s="45"/>
      <c r="AG31" s="45"/>
      <c r="AH31" s="45"/>
      <c r="AI31" s="45"/>
      <c r="AJ31" s="45"/>
      <c r="AK31" s="45"/>
      <c r="AL31" s="45"/>
      <c r="AM31" s="4"/>
      <c r="AN31" s="4"/>
      <c r="AO31" s="4"/>
    </row>
    <row r="32" spans="1:41">
      <c r="A32" s="4">
        <f t="shared" si="2"/>
        <v>1894</v>
      </c>
      <c r="B32" s="57"/>
      <c r="C32" s="57"/>
      <c r="D32" s="57"/>
      <c r="E32" s="57">
        <v>489644</v>
      </c>
      <c r="F32" s="57"/>
      <c r="G32" s="57"/>
      <c r="H32" s="57"/>
      <c r="I32" s="15"/>
      <c r="J32" s="25"/>
      <c r="K32" s="25"/>
      <c r="L32" s="58">
        <f t="shared" si="3"/>
        <v>489644</v>
      </c>
      <c r="M32" s="4"/>
      <c r="N32" s="15"/>
      <c r="O32" s="59">
        <f t="shared" si="0"/>
        <v>1.261064756825646E-2</v>
      </c>
      <c r="P32" s="60"/>
      <c r="Q32" s="15"/>
      <c r="R32" s="59">
        <f t="shared" si="1"/>
        <v>2.8363414725179305E-2</v>
      </c>
      <c r="S32" s="60">
        <v>4.1742765247101535E-2</v>
      </c>
      <c r="T32" s="61">
        <f>'1.1 Price indices'!$T30</f>
        <v>0.37555856874780258</v>
      </c>
      <c r="U32" s="15">
        <f t="shared" si="4"/>
        <v>0</v>
      </c>
      <c r="V32" s="15">
        <f t="shared" si="5"/>
        <v>6833890.7102043079</v>
      </c>
      <c r="W32" s="4"/>
      <c r="X32" s="63">
        <f t="shared" si="6"/>
        <v>0</v>
      </c>
      <c r="Y32" s="63">
        <f t="shared" si="6"/>
        <v>6834000</v>
      </c>
      <c r="Z32" s="63">
        <f t="shared" si="7"/>
        <v>6834000</v>
      </c>
      <c r="AA32" s="4"/>
      <c r="AB32" s="45"/>
      <c r="AC32" s="45"/>
      <c r="AD32" s="45"/>
      <c r="AE32" s="45"/>
      <c r="AF32" s="45"/>
      <c r="AG32" s="45"/>
      <c r="AH32" s="45"/>
      <c r="AI32" s="45"/>
      <c r="AJ32" s="45"/>
      <c r="AK32" s="45"/>
      <c r="AL32" s="45"/>
      <c r="AM32" s="4"/>
      <c r="AN32" s="4"/>
      <c r="AO32" s="4"/>
    </row>
    <row r="33" spans="1:41">
      <c r="A33" s="4">
        <f t="shared" si="2"/>
        <v>1895</v>
      </c>
      <c r="B33" s="57"/>
      <c r="C33" s="57"/>
      <c r="D33" s="57"/>
      <c r="E33" s="57">
        <v>462960</v>
      </c>
      <c r="F33" s="57"/>
      <c r="G33" s="57"/>
      <c r="H33" s="57"/>
      <c r="I33" s="15"/>
      <c r="J33" s="25"/>
      <c r="K33" s="25"/>
      <c r="L33" s="58">
        <f t="shared" si="3"/>
        <v>462960</v>
      </c>
      <c r="M33" s="4"/>
      <c r="N33" s="15"/>
      <c r="O33" s="59">
        <f t="shared" si="0"/>
        <v>1.261064756825646E-2</v>
      </c>
      <c r="P33" s="60"/>
      <c r="Q33" s="15"/>
      <c r="R33" s="59">
        <f t="shared" si="1"/>
        <v>2.8363414725179305E-2</v>
      </c>
      <c r="S33" s="60">
        <v>4.1742765247101535E-2</v>
      </c>
      <c r="T33" s="61">
        <f>'1.1 Price indices'!$T31</f>
        <v>0.35783558011026584</v>
      </c>
      <c r="U33" s="15">
        <f t="shared" si="4"/>
        <v>0</v>
      </c>
      <c r="V33" s="15">
        <f t="shared" si="5"/>
        <v>6511298.0794143863</v>
      </c>
      <c r="W33" s="4"/>
      <c r="X33" s="63">
        <f t="shared" si="6"/>
        <v>0</v>
      </c>
      <c r="Y33" s="63">
        <f t="shared" si="6"/>
        <v>6511000</v>
      </c>
      <c r="Z33" s="63">
        <f t="shared" si="7"/>
        <v>6511000</v>
      </c>
      <c r="AA33" s="4"/>
      <c r="AB33" s="45"/>
      <c r="AC33" s="45"/>
      <c r="AD33" s="45"/>
      <c r="AE33" s="45"/>
      <c r="AF33" s="45"/>
      <c r="AG33" s="45"/>
      <c r="AH33" s="45"/>
      <c r="AI33" s="45"/>
      <c r="AJ33" s="45"/>
      <c r="AK33" s="45"/>
      <c r="AL33" s="45"/>
      <c r="AM33" s="4"/>
      <c r="AN33" s="4"/>
      <c r="AO33" s="4"/>
    </row>
    <row r="34" spans="1:41">
      <c r="A34" s="4">
        <f t="shared" si="2"/>
        <v>1896</v>
      </c>
      <c r="B34" s="57"/>
      <c r="C34" s="57"/>
      <c r="D34" s="57"/>
      <c r="E34" s="57">
        <v>491812</v>
      </c>
      <c r="F34" s="57"/>
      <c r="G34" s="57"/>
      <c r="H34" s="57"/>
      <c r="I34" s="15"/>
      <c r="J34" s="25"/>
      <c r="K34" s="25"/>
      <c r="L34" s="58">
        <f t="shared" si="3"/>
        <v>491812</v>
      </c>
      <c r="M34" s="4"/>
      <c r="N34" s="15"/>
      <c r="O34" s="59">
        <f t="shared" si="0"/>
        <v>1.261064756825646E-2</v>
      </c>
      <c r="P34" s="60"/>
      <c r="Q34" s="15"/>
      <c r="R34" s="59">
        <f t="shared" si="1"/>
        <v>2.8363414725179305E-2</v>
      </c>
      <c r="S34" s="60">
        <v>4.1742765247101535E-2</v>
      </c>
      <c r="T34" s="61">
        <f>'1.1 Price indices'!$T32</f>
        <v>0.37555856874780258</v>
      </c>
      <c r="U34" s="15">
        <f t="shared" si="4"/>
        <v>0</v>
      </c>
      <c r="V34" s="15">
        <f t="shared" si="5"/>
        <v>6839537.8575550495</v>
      </c>
      <c r="W34" s="4"/>
      <c r="X34" s="63">
        <f t="shared" si="6"/>
        <v>0</v>
      </c>
      <c r="Y34" s="63">
        <f t="shared" si="6"/>
        <v>6840000</v>
      </c>
      <c r="Z34" s="63">
        <f t="shared" si="7"/>
        <v>6840000</v>
      </c>
      <c r="AA34" s="4"/>
      <c r="AB34" s="45"/>
      <c r="AC34" s="45"/>
      <c r="AD34" s="45"/>
      <c r="AE34" s="45"/>
      <c r="AF34" s="45"/>
      <c r="AG34" s="45"/>
      <c r="AH34" s="45"/>
      <c r="AI34" s="45"/>
      <c r="AJ34" s="45"/>
      <c r="AK34" s="45"/>
      <c r="AL34" s="45"/>
      <c r="AM34" s="4"/>
      <c r="AN34" s="4"/>
      <c r="AO34" s="4"/>
    </row>
    <row r="35" spans="1:41">
      <c r="A35" s="4">
        <f t="shared" si="2"/>
        <v>1897</v>
      </c>
      <c r="B35" s="57"/>
      <c r="C35" s="57"/>
      <c r="D35" s="57"/>
      <c r="E35" s="57">
        <v>938236</v>
      </c>
      <c r="F35" s="57"/>
      <c r="G35" s="57"/>
      <c r="H35" s="57"/>
      <c r="I35" s="15"/>
      <c r="J35" s="25"/>
      <c r="K35" s="25"/>
      <c r="L35" s="58">
        <f t="shared" si="3"/>
        <v>938236</v>
      </c>
      <c r="M35" s="4"/>
      <c r="N35" s="15"/>
      <c r="O35" s="59">
        <f t="shared" si="0"/>
        <v>1.261064756825646E-2</v>
      </c>
      <c r="P35" s="60"/>
      <c r="Q35" s="15"/>
      <c r="R35" s="59">
        <f t="shared" si="1"/>
        <v>2.8363414725179305E-2</v>
      </c>
      <c r="S35" s="60">
        <v>4.1742765247101535E-2</v>
      </c>
      <c r="T35" s="61">
        <f>'1.1 Price indices'!$T33</f>
        <v>0.37471461690791991</v>
      </c>
      <c r="U35" s="15">
        <f t="shared" si="4"/>
        <v>0</v>
      </c>
      <c r="V35" s="15">
        <f t="shared" si="5"/>
        <v>7270681.9635215467</v>
      </c>
      <c r="W35" s="4"/>
      <c r="X35" s="63">
        <f t="shared" si="6"/>
        <v>0</v>
      </c>
      <c r="Y35" s="63">
        <f t="shared" si="6"/>
        <v>7271000</v>
      </c>
      <c r="Z35" s="63">
        <f t="shared" si="7"/>
        <v>7271000</v>
      </c>
      <c r="AA35" s="4"/>
      <c r="AB35" s="45"/>
      <c r="AC35" s="45"/>
      <c r="AD35" s="45"/>
      <c r="AE35" s="45"/>
      <c r="AF35" s="45"/>
      <c r="AG35" s="45"/>
      <c r="AH35" s="45"/>
      <c r="AI35" s="45"/>
      <c r="AJ35" s="45"/>
      <c r="AK35" s="45"/>
      <c r="AL35" s="45"/>
      <c r="AM35" s="4"/>
      <c r="AN35" s="4"/>
      <c r="AO35" s="4"/>
    </row>
    <row r="36" spans="1:41">
      <c r="A36" s="4">
        <f t="shared" si="2"/>
        <v>1898</v>
      </c>
      <c r="B36" s="57"/>
      <c r="C36" s="57"/>
      <c r="D36" s="57"/>
      <c r="E36" s="57">
        <v>921100</v>
      </c>
      <c r="F36" s="57"/>
      <c r="G36" s="57"/>
      <c r="H36" s="57"/>
      <c r="I36" s="15"/>
      <c r="J36" s="25"/>
      <c r="K36" s="25"/>
      <c r="L36" s="58">
        <f t="shared" si="3"/>
        <v>921100</v>
      </c>
      <c r="M36" s="4"/>
      <c r="N36" s="15"/>
      <c r="O36" s="59">
        <f t="shared" si="0"/>
        <v>1.261064756825646E-2</v>
      </c>
      <c r="P36" s="60"/>
      <c r="Q36" s="15"/>
      <c r="R36" s="59">
        <f t="shared" si="1"/>
        <v>2.8363414725179305E-2</v>
      </c>
      <c r="S36" s="60">
        <v>4.1742765247101535E-2</v>
      </c>
      <c r="T36" s="61">
        <f>'1.1 Price indices'!$T34</f>
        <v>0.38399808714662959</v>
      </c>
      <c r="U36" s="15">
        <f t="shared" si="4"/>
        <v>0</v>
      </c>
      <c r="V36" s="15">
        <f t="shared" si="5"/>
        <v>7836500.7710057236</v>
      </c>
      <c r="W36" s="4"/>
      <c r="X36" s="63">
        <f t="shared" si="6"/>
        <v>0</v>
      </c>
      <c r="Y36" s="63">
        <f t="shared" si="6"/>
        <v>7837000</v>
      </c>
      <c r="Z36" s="63">
        <f t="shared" si="7"/>
        <v>7837000</v>
      </c>
      <c r="AA36" s="4"/>
      <c r="AB36" s="45"/>
      <c r="AC36" s="45"/>
      <c r="AD36" s="45"/>
      <c r="AE36" s="45"/>
      <c r="AF36" s="45"/>
      <c r="AG36" s="45"/>
      <c r="AH36" s="45"/>
      <c r="AI36" s="45"/>
      <c r="AJ36" s="45"/>
      <c r="AK36" s="45"/>
      <c r="AL36" s="45"/>
      <c r="AM36" s="4"/>
      <c r="AN36" s="4"/>
      <c r="AO36" s="4"/>
    </row>
    <row r="37" spans="1:41">
      <c r="A37" s="4">
        <f t="shared" si="2"/>
        <v>1899</v>
      </c>
      <c r="B37" s="57"/>
      <c r="C37" s="57"/>
      <c r="D37" s="57"/>
      <c r="E37" s="57">
        <v>933408</v>
      </c>
      <c r="F37" s="57"/>
      <c r="G37" s="57"/>
      <c r="H37" s="57"/>
      <c r="I37" s="15"/>
      <c r="J37" s="25"/>
      <c r="K37" s="25"/>
      <c r="L37" s="58">
        <f t="shared" si="3"/>
        <v>933408</v>
      </c>
      <c r="M37" s="4"/>
      <c r="N37" s="15"/>
      <c r="O37" s="59">
        <f t="shared" si="0"/>
        <v>1.261064756825646E-2</v>
      </c>
      <c r="P37" s="60"/>
      <c r="Q37" s="15"/>
      <c r="R37" s="59">
        <f t="shared" si="1"/>
        <v>2.8363414725179305E-2</v>
      </c>
      <c r="S37" s="60">
        <v>4.1742765247101535E-2</v>
      </c>
      <c r="T37" s="61">
        <f>'1.1 Price indices'!$T35</f>
        <v>0.39581341290498745</v>
      </c>
      <c r="U37" s="15">
        <f t="shared" si="4"/>
        <v>0</v>
      </c>
      <c r="V37" s="15">
        <f t="shared" si="5"/>
        <v>8431503.1996517237</v>
      </c>
      <c r="W37" s="4"/>
      <c r="X37" s="63">
        <f t="shared" si="6"/>
        <v>0</v>
      </c>
      <c r="Y37" s="63">
        <f t="shared" si="6"/>
        <v>8432000</v>
      </c>
      <c r="Z37" s="63">
        <f t="shared" si="7"/>
        <v>8432000</v>
      </c>
      <c r="AA37" s="4"/>
      <c r="AB37" s="45"/>
      <c r="AC37" s="45"/>
      <c r="AD37" s="45"/>
      <c r="AE37" s="45"/>
      <c r="AF37" s="45"/>
      <c r="AG37" s="45"/>
      <c r="AH37" s="45"/>
      <c r="AI37" s="45"/>
      <c r="AJ37" s="45"/>
      <c r="AK37" s="45"/>
      <c r="AL37" s="45"/>
      <c r="AM37" s="4"/>
      <c r="AN37" s="4"/>
      <c r="AO37" s="4"/>
    </row>
    <row r="38" spans="1:41">
      <c r="A38" s="4">
        <f t="shared" si="2"/>
        <v>1900</v>
      </c>
      <c r="B38" s="57"/>
      <c r="C38" s="57"/>
      <c r="D38" s="57"/>
      <c r="E38" s="57">
        <v>1142614</v>
      </c>
      <c r="F38" s="57"/>
      <c r="G38" s="57"/>
      <c r="H38" s="57"/>
      <c r="I38" s="15"/>
      <c r="J38" s="25"/>
      <c r="K38" s="25"/>
      <c r="L38" s="58">
        <f t="shared" si="3"/>
        <v>1142614</v>
      </c>
      <c r="M38" s="4"/>
      <c r="N38" s="15"/>
      <c r="O38" s="59">
        <f t="shared" si="0"/>
        <v>1.261064756825646E-2</v>
      </c>
      <c r="P38" s="60"/>
      <c r="Q38" s="15"/>
      <c r="R38" s="59">
        <f t="shared" si="1"/>
        <v>2.8363414725179305E-2</v>
      </c>
      <c r="S38" s="60">
        <v>4.1742765247101535E-2</v>
      </c>
      <c r="T38" s="61">
        <f>'1.1 Price indices'!$T36</f>
        <v>0.3975013165847528</v>
      </c>
      <c r="U38" s="15">
        <f t="shared" si="4"/>
        <v>0</v>
      </c>
      <c r="V38" s="15">
        <f t="shared" si="5"/>
        <v>9000247.054695962</v>
      </c>
      <c r="W38" s="4"/>
      <c r="X38" s="63">
        <f t="shared" si="6"/>
        <v>0</v>
      </c>
      <c r="Y38" s="63">
        <f t="shared" si="6"/>
        <v>9000000</v>
      </c>
      <c r="Z38" s="63">
        <f t="shared" si="7"/>
        <v>9000000</v>
      </c>
      <c r="AA38" s="4"/>
      <c r="AB38" s="45"/>
      <c r="AC38" s="45"/>
      <c r="AD38" s="45"/>
      <c r="AE38" s="45"/>
      <c r="AF38" s="45"/>
      <c r="AG38" s="45"/>
      <c r="AH38" s="45"/>
      <c r="AI38" s="45"/>
      <c r="AJ38" s="45"/>
      <c r="AK38" s="45"/>
      <c r="AL38" s="45"/>
      <c r="AM38" s="4"/>
      <c r="AN38" s="4"/>
      <c r="AO38" s="4"/>
    </row>
    <row r="39" spans="1:41">
      <c r="A39" s="4">
        <f t="shared" si="2"/>
        <v>1901</v>
      </c>
      <c r="B39" s="57"/>
      <c r="C39" s="57"/>
      <c r="D39" s="57"/>
      <c r="E39" s="57">
        <v>1366616</v>
      </c>
      <c r="F39" s="57"/>
      <c r="G39" s="57"/>
      <c r="H39" s="57"/>
      <c r="I39" s="15"/>
      <c r="J39" s="25"/>
      <c r="K39" s="25"/>
      <c r="L39" s="58">
        <f t="shared" si="3"/>
        <v>1366616</v>
      </c>
      <c r="M39" s="4"/>
      <c r="N39" s="15"/>
      <c r="O39" s="59">
        <f t="shared" si="0"/>
        <v>1.261064756825646E-2</v>
      </c>
      <c r="P39" s="60"/>
      <c r="Q39" s="15"/>
      <c r="R39" s="59">
        <f t="shared" si="1"/>
        <v>2.8363414725179305E-2</v>
      </c>
      <c r="S39" s="60">
        <v>4.1742765247101535E-2</v>
      </c>
      <c r="T39" s="61">
        <f>'1.1 Price indices'!$T37</f>
        <v>0.37218276138827183</v>
      </c>
      <c r="U39" s="15">
        <f t="shared" si="4"/>
        <v>0</v>
      </c>
      <c r="V39" s="15">
        <f t="shared" si="5"/>
        <v>9183434.3823078796</v>
      </c>
      <c r="W39" s="4"/>
      <c r="X39" s="63">
        <f t="shared" si="6"/>
        <v>0</v>
      </c>
      <c r="Y39" s="63">
        <f t="shared" si="6"/>
        <v>9183000</v>
      </c>
      <c r="Z39" s="63">
        <f t="shared" si="7"/>
        <v>9183000</v>
      </c>
      <c r="AA39" s="4"/>
      <c r="AB39" s="45"/>
      <c r="AC39" s="45"/>
      <c r="AD39" s="45"/>
      <c r="AE39" s="45"/>
      <c r="AF39" s="45"/>
      <c r="AG39" s="45"/>
      <c r="AH39" s="45"/>
      <c r="AI39" s="45"/>
      <c r="AJ39" s="45"/>
      <c r="AK39" s="45"/>
      <c r="AL39" s="45"/>
      <c r="AM39" s="4"/>
      <c r="AN39" s="4"/>
      <c r="AO39" s="4"/>
    </row>
    <row r="40" spans="1:41">
      <c r="A40" s="4">
        <f t="shared" si="2"/>
        <v>1902</v>
      </c>
      <c r="B40" s="57"/>
      <c r="C40" s="57"/>
      <c r="D40" s="57"/>
      <c r="E40" s="57">
        <v>1233784</v>
      </c>
      <c r="F40" s="57"/>
      <c r="G40" s="57"/>
      <c r="H40" s="57"/>
      <c r="I40" s="15"/>
      <c r="J40" s="25"/>
      <c r="K40" s="25"/>
      <c r="L40" s="58">
        <f t="shared" si="3"/>
        <v>1233784</v>
      </c>
      <c r="M40" s="4"/>
      <c r="N40" s="15"/>
      <c r="O40" s="59">
        <f t="shared" si="0"/>
        <v>1.261064756825646E-2</v>
      </c>
      <c r="P40" s="60"/>
      <c r="Q40" s="15"/>
      <c r="R40" s="59">
        <f t="shared" ref="R40:R71" si="8">AVERAGE(R$128:R$160)</f>
        <v>2.8363414725179305E-2</v>
      </c>
      <c r="S40" s="60">
        <v>4.1742765247101535E-2</v>
      </c>
      <c r="T40" s="61">
        <f>'1.1 Price indices'!$T38</f>
        <v>0.40678478682346259</v>
      </c>
      <c r="U40" s="15">
        <f t="shared" si="4"/>
        <v>0</v>
      </c>
      <c r="V40" s="15">
        <f t="shared" si="5"/>
        <v>10549838.536027297</v>
      </c>
      <c r="W40" s="4"/>
      <c r="X40" s="63">
        <f t="shared" si="6"/>
        <v>0</v>
      </c>
      <c r="Y40" s="63">
        <f t="shared" si="6"/>
        <v>10550000</v>
      </c>
      <c r="Z40" s="63">
        <f t="shared" si="7"/>
        <v>10550000</v>
      </c>
      <c r="AA40" s="4"/>
      <c r="AB40" s="45"/>
      <c r="AC40" s="45"/>
      <c r="AD40" s="45"/>
      <c r="AE40" s="45"/>
      <c r="AF40" s="45"/>
      <c r="AG40" s="45"/>
      <c r="AH40" s="45"/>
      <c r="AI40" s="45"/>
      <c r="AJ40" s="45"/>
      <c r="AK40" s="45"/>
      <c r="AL40" s="45"/>
      <c r="AM40" s="4"/>
      <c r="AN40" s="4"/>
      <c r="AO40" s="4"/>
    </row>
    <row r="41" spans="1:41">
      <c r="A41" s="4">
        <f t="shared" si="2"/>
        <v>1903</v>
      </c>
      <c r="B41" s="57"/>
      <c r="C41" s="57"/>
      <c r="D41" s="57"/>
      <c r="E41" s="57">
        <v>1473368</v>
      </c>
      <c r="F41" s="57"/>
      <c r="G41" s="57"/>
      <c r="H41" s="57"/>
      <c r="I41" s="15"/>
      <c r="J41" s="25"/>
      <c r="K41" s="25"/>
      <c r="L41" s="58">
        <f t="shared" si="3"/>
        <v>1473368</v>
      </c>
      <c r="M41" s="4"/>
      <c r="N41" s="15"/>
      <c r="O41" s="59">
        <f t="shared" si="0"/>
        <v>1.261064756825646E-2</v>
      </c>
      <c r="P41" s="60"/>
      <c r="Q41" s="15"/>
      <c r="R41" s="59">
        <f t="shared" si="8"/>
        <v>2.8363414725179305E-2</v>
      </c>
      <c r="S41" s="60">
        <v>4.1742765247101535E-2</v>
      </c>
      <c r="T41" s="61">
        <f>'1.1 Price indices'!$T39</f>
        <v>0.40931664234311077</v>
      </c>
      <c r="U41" s="15">
        <f t="shared" ref="U41:U72" si="9">U40*(T41/T40)*(1-O41-P41)+J41*(1-0.5*O41)</f>
        <v>0</v>
      </c>
      <c r="V41" s="15">
        <f t="shared" ref="V41:V72" si="10">V40*(T41/T40)*(1-R41-S41)+(L41-J41)*(1-0.5*R41)</f>
        <v>11323762.303815024</v>
      </c>
      <c r="W41" s="4"/>
      <c r="X41" s="63">
        <f t="shared" si="6"/>
        <v>0</v>
      </c>
      <c r="Y41" s="63">
        <f t="shared" si="6"/>
        <v>11324000</v>
      </c>
      <c r="Z41" s="63">
        <f t="shared" si="7"/>
        <v>11324000</v>
      </c>
      <c r="AA41" s="4"/>
      <c r="AB41" s="45"/>
      <c r="AC41" s="45"/>
      <c r="AD41" s="45"/>
      <c r="AE41" s="45"/>
      <c r="AF41" s="45"/>
      <c r="AG41" s="45"/>
      <c r="AH41" s="45"/>
      <c r="AI41" s="45"/>
      <c r="AJ41" s="45"/>
      <c r="AK41" s="45"/>
      <c r="AL41" s="45"/>
      <c r="AM41" s="4"/>
      <c r="AN41" s="4"/>
      <c r="AO41" s="4"/>
    </row>
    <row r="42" spans="1:41">
      <c r="A42" s="4">
        <f t="shared" si="2"/>
        <v>1904</v>
      </c>
      <c r="B42" s="57"/>
      <c r="C42" s="57"/>
      <c r="D42" s="57"/>
      <c r="E42" s="57">
        <v>1175042</v>
      </c>
      <c r="F42" s="57"/>
      <c r="G42" s="57"/>
      <c r="H42" s="57"/>
      <c r="I42" s="15"/>
      <c r="J42" s="25"/>
      <c r="K42" s="25"/>
      <c r="L42" s="58">
        <f t="shared" si="3"/>
        <v>1175042</v>
      </c>
      <c r="M42" s="4"/>
      <c r="N42" s="15"/>
      <c r="O42" s="59">
        <f t="shared" si="0"/>
        <v>1.261064756825646E-2</v>
      </c>
      <c r="P42" s="60"/>
      <c r="Q42" s="15"/>
      <c r="R42" s="59">
        <f t="shared" si="8"/>
        <v>2.8363414725179305E-2</v>
      </c>
      <c r="S42" s="60">
        <v>4.1742765247101535E-2</v>
      </c>
      <c r="T42" s="61">
        <f>'1.1 Price indices'!$T40</f>
        <v>0.42619567914076467</v>
      </c>
      <c r="U42" s="15">
        <f t="shared" si="9"/>
        <v>0</v>
      </c>
      <c r="V42" s="15">
        <f t="shared" si="10"/>
        <v>12122497.023617493</v>
      </c>
      <c r="W42" s="4"/>
      <c r="X42" s="63">
        <f t="shared" si="6"/>
        <v>0</v>
      </c>
      <c r="Y42" s="63">
        <f t="shared" si="6"/>
        <v>12122000</v>
      </c>
      <c r="Z42" s="63">
        <f t="shared" si="7"/>
        <v>12122000</v>
      </c>
      <c r="AA42" s="4"/>
      <c r="AB42" s="45"/>
      <c r="AC42" s="45"/>
      <c r="AD42" s="45"/>
      <c r="AE42" s="45"/>
      <c r="AF42" s="45"/>
      <c r="AG42" s="45"/>
      <c r="AH42" s="45"/>
      <c r="AI42" s="45"/>
      <c r="AJ42" s="45"/>
      <c r="AK42" s="45"/>
      <c r="AL42" s="45"/>
      <c r="AM42" s="4"/>
      <c r="AN42" s="4"/>
      <c r="AO42" s="4"/>
    </row>
    <row r="43" spans="1:41">
      <c r="A43" s="4">
        <f t="shared" si="2"/>
        <v>1905</v>
      </c>
      <c r="B43" s="57"/>
      <c r="C43" s="57"/>
      <c r="D43" s="57"/>
      <c r="E43" s="57">
        <v>1354396</v>
      </c>
      <c r="F43" s="57"/>
      <c r="G43" s="57"/>
      <c r="H43" s="57"/>
      <c r="I43" s="15"/>
      <c r="J43" s="25"/>
      <c r="K43" s="25"/>
      <c r="L43" s="58">
        <f t="shared" si="3"/>
        <v>1354396</v>
      </c>
      <c r="M43" s="4"/>
      <c r="N43" s="15"/>
      <c r="O43" s="59">
        <f t="shared" si="0"/>
        <v>1.261064756825646E-2</v>
      </c>
      <c r="P43" s="60"/>
      <c r="Q43" s="15"/>
      <c r="R43" s="59">
        <f t="shared" si="8"/>
        <v>2.8363414725179305E-2</v>
      </c>
      <c r="S43" s="60">
        <v>4.1742765247101535E-2</v>
      </c>
      <c r="T43" s="61">
        <f>'1.1 Price indices'!$T41</f>
        <v>0.41606825706217232</v>
      </c>
      <c r="U43" s="15">
        <f t="shared" si="9"/>
        <v>0</v>
      </c>
      <c r="V43" s="15">
        <f t="shared" si="10"/>
        <v>12339958.822223848</v>
      </c>
      <c r="W43" s="4"/>
      <c r="X43" s="63">
        <f t="shared" si="6"/>
        <v>0</v>
      </c>
      <c r="Y43" s="63">
        <f t="shared" si="6"/>
        <v>12340000</v>
      </c>
      <c r="Z43" s="63">
        <f t="shared" si="7"/>
        <v>12340000</v>
      </c>
      <c r="AA43" s="4"/>
      <c r="AB43" s="45"/>
      <c r="AC43" s="45"/>
      <c r="AD43" s="45"/>
      <c r="AE43" s="45"/>
      <c r="AF43" s="45"/>
      <c r="AG43" s="45"/>
      <c r="AH43" s="45"/>
      <c r="AI43" s="45"/>
      <c r="AJ43" s="45"/>
      <c r="AK43" s="45"/>
      <c r="AL43" s="45"/>
      <c r="AM43" s="4"/>
      <c r="AN43" s="4"/>
      <c r="AO43" s="4"/>
    </row>
    <row r="44" spans="1:41">
      <c r="A44" s="4">
        <f t="shared" si="2"/>
        <v>1906</v>
      </c>
      <c r="B44" s="57"/>
      <c r="C44" s="57"/>
      <c r="D44" s="57"/>
      <c r="E44" s="57">
        <v>1460792</v>
      </c>
      <c r="F44" s="57"/>
      <c r="G44" s="57"/>
      <c r="H44" s="57"/>
      <c r="I44" s="15"/>
      <c r="J44" s="25"/>
      <c r="K44" s="25"/>
      <c r="L44" s="58">
        <f t="shared" si="3"/>
        <v>1460792</v>
      </c>
      <c r="M44" s="4"/>
      <c r="N44" s="15"/>
      <c r="O44" s="59">
        <f t="shared" si="0"/>
        <v>1.261064756825646E-2</v>
      </c>
      <c r="P44" s="60"/>
      <c r="Q44" s="15"/>
      <c r="R44" s="59">
        <f t="shared" si="8"/>
        <v>2.8363414725179305E-2</v>
      </c>
      <c r="S44" s="60">
        <v>4.1742765247101535E-2</v>
      </c>
      <c r="T44" s="61">
        <f>'1.1 Price indices'!$T42</f>
        <v>0.43716705305923986</v>
      </c>
      <c r="U44" s="15">
        <f t="shared" si="9"/>
        <v>0</v>
      </c>
      <c r="V44" s="15">
        <f t="shared" si="10"/>
        <v>13496815.942191387</v>
      </c>
      <c r="W44" s="4"/>
      <c r="X44" s="63">
        <f t="shared" si="6"/>
        <v>0</v>
      </c>
      <c r="Y44" s="63">
        <f t="shared" si="6"/>
        <v>13497000</v>
      </c>
      <c r="Z44" s="63">
        <f t="shared" si="7"/>
        <v>13497000</v>
      </c>
      <c r="AA44" s="4"/>
      <c r="AB44" s="45"/>
      <c r="AC44" s="45"/>
      <c r="AD44" s="45"/>
      <c r="AE44" s="45"/>
      <c r="AF44" s="45"/>
      <c r="AG44" s="45"/>
      <c r="AH44" s="45"/>
      <c r="AI44" s="45"/>
      <c r="AJ44" s="45"/>
      <c r="AK44" s="45"/>
      <c r="AL44" s="45"/>
      <c r="AM44" s="4"/>
      <c r="AN44" s="4"/>
      <c r="AO44" s="4"/>
    </row>
    <row r="45" spans="1:41">
      <c r="A45" s="4">
        <f t="shared" si="2"/>
        <v>1907</v>
      </c>
      <c r="B45" s="57"/>
      <c r="C45" s="57"/>
      <c r="D45" s="57"/>
      <c r="E45" s="57">
        <v>1572418</v>
      </c>
      <c r="F45" s="57"/>
      <c r="G45" s="57"/>
      <c r="H45" s="57"/>
      <c r="I45" s="15"/>
      <c r="J45" s="25"/>
      <c r="K45" s="25"/>
      <c r="L45" s="58">
        <f t="shared" si="3"/>
        <v>1572418</v>
      </c>
      <c r="M45" s="4"/>
      <c r="N45" s="15"/>
      <c r="O45" s="59">
        <f t="shared" si="0"/>
        <v>1.261064756825646E-2</v>
      </c>
      <c r="P45" s="60"/>
      <c r="Q45" s="15"/>
      <c r="R45" s="59">
        <f t="shared" si="8"/>
        <v>2.8363414725179305E-2</v>
      </c>
      <c r="S45" s="60">
        <v>4.1742765247101535E-2</v>
      </c>
      <c r="T45" s="61">
        <f>'1.1 Price indices'!$T43</f>
        <v>0.44307471593841879</v>
      </c>
      <c r="U45" s="15">
        <f t="shared" si="9"/>
        <v>0</v>
      </c>
      <c r="V45" s="15">
        <f t="shared" si="10"/>
        <v>14270326.942966286</v>
      </c>
      <c r="W45" s="4"/>
      <c r="X45" s="63">
        <f t="shared" si="6"/>
        <v>0</v>
      </c>
      <c r="Y45" s="63">
        <f t="shared" si="6"/>
        <v>14270000</v>
      </c>
      <c r="Z45" s="63">
        <f t="shared" si="7"/>
        <v>14270000</v>
      </c>
      <c r="AA45" s="4"/>
      <c r="AB45" s="45"/>
      <c r="AC45" s="45"/>
      <c r="AD45" s="45"/>
      <c r="AE45" s="45"/>
      <c r="AF45" s="45"/>
      <c r="AG45" s="45"/>
      <c r="AH45" s="45"/>
      <c r="AI45" s="45"/>
      <c r="AJ45" s="45"/>
      <c r="AK45" s="45"/>
      <c r="AL45" s="45"/>
      <c r="AM45" s="4"/>
      <c r="AN45" s="4"/>
      <c r="AO45" s="4"/>
    </row>
    <row r="46" spans="1:41">
      <c r="A46" s="4">
        <f t="shared" si="2"/>
        <v>1908</v>
      </c>
      <c r="B46" s="57"/>
      <c r="C46" s="57"/>
      <c r="D46" s="57"/>
      <c r="E46" s="57">
        <v>1930481</v>
      </c>
      <c r="F46" s="57"/>
      <c r="G46" s="57"/>
      <c r="H46" s="57"/>
      <c r="I46" s="15"/>
      <c r="J46" s="25"/>
      <c r="K46" s="25"/>
      <c r="L46" s="58">
        <f t="shared" si="3"/>
        <v>1930481</v>
      </c>
      <c r="M46" s="4"/>
      <c r="N46" s="15"/>
      <c r="O46" s="59">
        <f t="shared" si="0"/>
        <v>1.261064756825646E-2</v>
      </c>
      <c r="P46" s="60"/>
      <c r="Q46" s="15"/>
      <c r="R46" s="59">
        <f t="shared" si="8"/>
        <v>2.8363414725179305E-2</v>
      </c>
      <c r="S46" s="60">
        <v>4.1742765247101535E-2</v>
      </c>
      <c r="T46" s="61">
        <f>'1.1 Price indices'!$T44</f>
        <v>0.44476261961818414</v>
      </c>
      <c r="U46" s="15">
        <f t="shared" si="9"/>
        <v>0</v>
      </c>
      <c r="V46" s="15">
        <f t="shared" si="10"/>
        <v>15223544.274891369</v>
      </c>
      <c r="W46" s="4"/>
      <c r="X46" s="63">
        <f t="shared" si="6"/>
        <v>0</v>
      </c>
      <c r="Y46" s="63">
        <f t="shared" si="6"/>
        <v>15224000</v>
      </c>
      <c r="Z46" s="63">
        <f t="shared" si="7"/>
        <v>15224000</v>
      </c>
      <c r="AA46" s="4"/>
      <c r="AB46" s="45"/>
      <c r="AC46" s="45"/>
      <c r="AD46" s="45"/>
      <c r="AE46" s="45"/>
      <c r="AF46" s="45"/>
      <c r="AG46" s="45"/>
      <c r="AH46" s="45"/>
      <c r="AI46" s="45"/>
      <c r="AJ46" s="45"/>
      <c r="AK46" s="45"/>
      <c r="AL46" s="45"/>
      <c r="AM46" s="4"/>
      <c r="AN46" s="4"/>
      <c r="AO46" s="4"/>
    </row>
    <row r="47" spans="1:41">
      <c r="A47" s="4">
        <f t="shared" si="2"/>
        <v>1909</v>
      </c>
      <c r="B47" s="57"/>
      <c r="C47" s="57"/>
      <c r="D47" s="57"/>
      <c r="E47" s="57">
        <v>1587228</v>
      </c>
      <c r="F47" s="57"/>
      <c r="G47" s="57"/>
      <c r="H47" s="57"/>
      <c r="I47" s="15"/>
      <c r="J47" s="25"/>
      <c r="K47" s="25"/>
      <c r="L47" s="58">
        <f t="shared" si="3"/>
        <v>1587228</v>
      </c>
      <c r="M47" s="4"/>
      <c r="N47" s="15"/>
      <c r="O47" s="59">
        <f t="shared" si="0"/>
        <v>1.261064756825646E-2</v>
      </c>
      <c r="P47" s="60"/>
      <c r="Q47" s="15"/>
      <c r="R47" s="59">
        <f t="shared" si="8"/>
        <v>2.8363414725179305E-2</v>
      </c>
      <c r="S47" s="60">
        <v>4.1742765247101535E-2</v>
      </c>
      <c r="T47" s="61">
        <f>'1.1 Price indices'!$T45</f>
        <v>0.43716705305923986</v>
      </c>
      <c r="U47" s="15">
        <f t="shared" si="9"/>
        <v>0</v>
      </c>
      <c r="V47" s="15">
        <f t="shared" si="10"/>
        <v>15479240.039097186</v>
      </c>
      <c r="W47" s="4"/>
      <c r="X47" s="63">
        <f t="shared" si="6"/>
        <v>0</v>
      </c>
      <c r="Y47" s="63">
        <f t="shared" si="6"/>
        <v>15479000</v>
      </c>
      <c r="Z47" s="63">
        <f t="shared" si="7"/>
        <v>15479000</v>
      </c>
      <c r="AA47" s="4"/>
      <c r="AB47" s="45"/>
      <c r="AC47" s="45"/>
      <c r="AD47" s="45"/>
      <c r="AE47" s="45"/>
      <c r="AF47" s="45"/>
      <c r="AG47" s="45"/>
      <c r="AH47" s="45"/>
      <c r="AI47" s="45"/>
      <c r="AJ47" s="45"/>
      <c r="AK47" s="45"/>
      <c r="AL47" s="45"/>
      <c r="AM47" s="4"/>
      <c r="AN47" s="4"/>
      <c r="AO47" s="4"/>
    </row>
    <row r="48" spans="1:41">
      <c r="A48" s="4">
        <f t="shared" si="2"/>
        <v>1910</v>
      </c>
      <c r="B48" s="57"/>
      <c r="C48" s="57"/>
      <c r="D48" s="57"/>
      <c r="E48" s="57">
        <v>1681127</v>
      </c>
      <c r="F48" s="57"/>
      <c r="G48" s="57"/>
      <c r="H48" s="57"/>
      <c r="I48" s="15"/>
      <c r="J48" s="25"/>
      <c r="K48" s="25"/>
      <c r="L48" s="58">
        <f t="shared" si="3"/>
        <v>1681127</v>
      </c>
      <c r="M48" s="4"/>
      <c r="N48" s="15"/>
      <c r="O48" s="59">
        <f t="shared" si="0"/>
        <v>1.261064756825646E-2</v>
      </c>
      <c r="P48" s="60"/>
      <c r="Q48" s="15"/>
      <c r="R48" s="59">
        <f t="shared" si="8"/>
        <v>2.8363414725179305E-2</v>
      </c>
      <c r="S48" s="60">
        <v>4.1742765247101535E-2</v>
      </c>
      <c r="T48" s="61">
        <f>'1.1 Price indices'!$T46</f>
        <v>0.45151423433724586</v>
      </c>
      <c r="U48" s="15">
        <f t="shared" si="9"/>
        <v>0</v>
      </c>
      <c r="V48" s="15">
        <f t="shared" si="10"/>
        <v>16523726.990794385</v>
      </c>
      <c r="W48" s="4"/>
      <c r="X48" s="63">
        <f t="shared" si="6"/>
        <v>0</v>
      </c>
      <c r="Y48" s="63">
        <f t="shared" si="6"/>
        <v>16524000</v>
      </c>
      <c r="Z48" s="63">
        <f t="shared" si="7"/>
        <v>16524000</v>
      </c>
      <c r="AA48" s="4"/>
      <c r="AB48" s="45"/>
      <c r="AC48" s="45"/>
      <c r="AD48" s="45"/>
      <c r="AE48" s="45"/>
      <c r="AF48" s="45"/>
      <c r="AG48" s="45"/>
      <c r="AH48" s="45"/>
      <c r="AI48" s="45"/>
      <c r="AJ48" s="45"/>
      <c r="AK48" s="45"/>
      <c r="AL48" s="45"/>
      <c r="AM48" s="4"/>
      <c r="AN48" s="4"/>
      <c r="AO48" s="4"/>
    </row>
    <row r="49" spans="1:46">
      <c r="A49" s="4">
        <f t="shared" si="2"/>
        <v>1911</v>
      </c>
      <c r="B49" s="57"/>
      <c r="C49" s="57"/>
      <c r="D49" s="57"/>
      <c r="E49" s="57">
        <v>1971491</v>
      </c>
      <c r="F49" s="57"/>
      <c r="G49" s="57"/>
      <c r="H49" s="57"/>
      <c r="I49" s="15"/>
      <c r="J49" s="25"/>
      <c r="K49" s="25"/>
      <c r="L49" s="58">
        <f t="shared" si="3"/>
        <v>1971491</v>
      </c>
      <c r="M49" s="4"/>
      <c r="N49" s="15"/>
      <c r="O49" s="59">
        <f t="shared" si="0"/>
        <v>1.261064756825646E-2</v>
      </c>
      <c r="P49" s="60"/>
      <c r="Q49" s="15"/>
      <c r="R49" s="59">
        <f t="shared" si="8"/>
        <v>2.8363414725179305E-2</v>
      </c>
      <c r="S49" s="60">
        <v>4.1742765247101535E-2</v>
      </c>
      <c r="T49" s="61">
        <f>'1.1 Price indices'!$T47</f>
        <v>0.44898237881759773</v>
      </c>
      <c r="U49" s="15">
        <f t="shared" si="9"/>
        <v>0</v>
      </c>
      <c r="V49" s="15">
        <f t="shared" si="10"/>
        <v>17222682.87827009</v>
      </c>
      <c r="W49" s="4"/>
      <c r="X49" s="63">
        <f t="shared" si="6"/>
        <v>0</v>
      </c>
      <c r="Y49" s="63">
        <f t="shared" si="6"/>
        <v>17223000</v>
      </c>
      <c r="Z49" s="63">
        <f t="shared" si="7"/>
        <v>17223000</v>
      </c>
      <c r="AA49" s="4"/>
      <c r="AB49" s="45"/>
      <c r="AC49" s="45"/>
      <c r="AD49" s="45"/>
      <c r="AE49" s="45"/>
      <c r="AF49" s="45"/>
      <c r="AG49" s="45"/>
      <c r="AH49" s="45"/>
      <c r="AI49" s="45"/>
      <c r="AJ49" s="45"/>
      <c r="AK49" s="45"/>
      <c r="AL49" s="45"/>
      <c r="AM49" s="4"/>
      <c r="AN49" s="4"/>
      <c r="AO49" s="4"/>
    </row>
    <row r="50" spans="1:46">
      <c r="A50" s="4">
        <f t="shared" si="2"/>
        <v>1912</v>
      </c>
      <c r="B50" s="57"/>
      <c r="C50" s="57"/>
      <c r="D50" s="57"/>
      <c r="E50" s="57">
        <v>2005385</v>
      </c>
      <c r="F50" s="57"/>
      <c r="G50" s="57"/>
      <c r="H50" s="57"/>
      <c r="I50" s="15"/>
      <c r="J50" s="25"/>
      <c r="K50" s="25"/>
      <c r="L50" s="58">
        <f t="shared" si="3"/>
        <v>2005385</v>
      </c>
      <c r="M50" s="4"/>
      <c r="N50" s="15"/>
      <c r="O50" s="59">
        <f t="shared" si="0"/>
        <v>1.261064756825646E-2</v>
      </c>
      <c r="P50" s="60"/>
      <c r="Q50" s="15"/>
      <c r="R50" s="59">
        <f t="shared" si="8"/>
        <v>2.8363414725179305E-2</v>
      </c>
      <c r="S50" s="60">
        <v>4.1742765247101535E-2</v>
      </c>
      <c r="T50" s="61">
        <f>'1.1 Price indices'!$T48</f>
        <v>0.46079770457595548</v>
      </c>
      <c r="U50" s="15">
        <f t="shared" si="9"/>
        <v>0</v>
      </c>
      <c r="V50" s="15">
        <f t="shared" si="10"/>
        <v>18413665.967812829</v>
      </c>
      <c r="W50" s="4"/>
      <c r="X50" s="63">
        <f t="shared" si="6"/>
        <v>0</v>
      </c>
      <c r="Y50" s="63">
        <f t="shared" si="6"/>
        <v>18414000</v>
      </c>
      <c r="Z50" s="63">
        <f t="shared" si="7"/>
        <v>18414000</v>
      </c>
      <c r="AA50" s="4"/>
      <c r="AB50" s="45"/>
      <c r="AC50" s="45"/>
      <c r="AD50" s="45"/>
      <c r="AE50" s="45"/>
      <c r="AF50" s="45"/>
      <c r="AG50" s="45"/>
      <c r="AH50" s="45"/>
      <c r="AI50" s="45"/>
      <c r="AJ50" s="45"/>
      <c r="AK50" s="45"/>
      <c r="AL50" s="45"/>
      <c r="AM50" s="4"/>
      <c r="AN50" s="4"/>
      <c r="AO50" s="4"/>
    </row>
    <row r="51" spans="1:46">
      <c r="A51" s="4">
        <f t="shared" si="2"/>
        <v>1913</v>
      </c>
      <c r="B51" s="57"/>
      <c r="C51" s="57"/>
      <c r="D51" s="57"/>
      <c r="E51" s="57">
        <v>2181536</v>
      </c>
      <c r="F51" s="57"/>
      <c r="G51" s="57"/>
      <c r="H51" s="57"/>
      <c r="I51" s="15"/>
      <c r="J51" s="25"/>
      <c r="K51" s="25"/>
      <c r="L51" s="58">
        <f t="shared" si="3"/>
        <v>2181536</v>
      </c>
      <c r="M51" s="4"/>
      <c r="N51" s="15"/>
      <c r="O51" s="59">
        <f t="shared" si="0"/>
        <v>1.261064756825646E-2</v>
      </c>
      <c r="P51" s="60"/>
      <c r="Q51" s="15"/>
      <c r="R51" s="59">
        <f t="shared" si="8"/>
        <v>2.8363414725179305E-2</v>
      </c>
      <c r="S51" s="60">
        <v>4.1742765247101535E-2</v>
      </c>
      <c r="T51" s="61">
        <f>'1.1 Price indices'!$T49</f>
        <v>0.46079770457595548</v>
      </c>
      <c r="U51" s="15">
        <f t="shared" si="9"/>
        <v>0</v>
      </c>
      <c r="V51" s="15">
        <f t="shared" si="10"/>
        <v>19273352.282370925</v>
      </c>
      <c r="W51" s="4"/>
      <c r="X51" s="63">
        <f t="shared" si="6"/>
        <v>0</v>
      </c>
      <c r="Y51" s="63">
        <f t="shared" si="6"/>
        <v>19273000</v>
      </c>
      <c r="Z51" s="63">
        <f t="shared" si="7"/>
        <v>19273000</v>
      </c>
      <c r="AA51" s="4"/>
      <c r="AB51" s="45"/>
      <c r="AC51" s="45"/>
      <c r="AD51" s="45"/>
      <c r="AE51" s="45"/>
      <c r="AF51" s="45"/>
      <c r="AG51" s="45"/>
      <c r="AH51" s="45"/>
      <c r="AI51" s="45"/>
      <c r="AJ51" s="45"/>
      <c r="AK51" s="45"/>
      <c r="AL51" s="45"/>
      <c r="AM51" s="4"/>
      <c r="AN51" s="4"/>
      <c r="AO51" s="4"/>
    </row>
    <row r="52" spans="1:46">
      <c r="A52" s="4">
        <f t="shared" si="2"/>
        <v>1914</v>
      </c>
      <c r="B52" s="57"/>
      <c r="C52" s="57"/>
      <c r="D52" s="57"/>
      <c r="E52" s="57">
        <v>2339057</v>
      </c>
      <c r="F52" s="57"/>
      <c r="G52" s="57"/>
      <c r="H52" s="57"/>
      <c r="I52" s="15"/>
      <c r="J52" s="25"/>
      <c r="K52" s="25"/>
      <c r="L52" s="58">
        <f t="shared" si="3"/>
        <v>2339057</v>
      </c>
      <c r="M52" s="4"/>
      <c r="N52" s="15"/>
      <c r="O52" s="59">
        <f t="shared" si="0"/>
        <v>1.261064756825646E-2</v>
      </c>
      <c r="P52" s="60"/>
      <c r="Q52" s="15"/>
      <c r="R52" s="59">
        <f t="shared" si="8"/>
        <v>2.8363414725179305E-2</v>
      </c>
      <c r="S52" s="60">
        <v>4.1742765247101535E-2</v>
      </c>
      <c r="T52" s="61">
        <f>'1.1 Price indices'!$T50</f>
        <v>0.49793158553079442</v>
      </c>
      <c r="U52" s="15">
        <f t="shared" si="9"/>
        <v>0</v>
      </c>
      <c r="V52" s="15">
        <f t="shared" si="10"/>
        <v>21672333.887591142</v>
      </c>
      <c r="W52" s="4"/>
      <c r="X52" s="63">
        <f t="shared" si="6"/>
        <v>0</v>
      </c>
      <c r="Y52" s="63">
        <f t="shared" si="6"/>
        <v>21672000</v>
      </c>
      <c r="Z52" s="63">
        <f t="shared" si="7"/>
        <v>21672000</v>
      </c>
      <c r="AA52" s="4"/>
      <c r="AB52" s="45"/>
      <c r="AC52" s="45"/>
      <c r="AD52" s="45"/>
      <c r="AE52" s="45"/>
      <c r="AF52" s="45"/>
      <c r="AG52" s="45"/>
      <c r="AH52" s="45"/>
      <c r="AI52" s="45"/>
      <c r="AJ52" s="45"/>
      <c r="AK52" s="45"/>
      <c r="AL52" s="45"/>
      <c r="AM52" s="4"/>
      <c r="AN52" s="4"/>
      <c r="AO52" s="4"/>
    </row>
    <row r="53" spans="1:46">
      <c r="A53" s="4">
        <f t="shared" si="2"/>
        <v>1915</v>
      </c>
      <c r="B53" s="57"/>
      <c r="C53" s="57"/>
      <c r="D53" s="57"/>
      <c r="E53" s="57">
        <v>2164956</v>
      </c>
      <c r="F53" s="57"/>
      <c r="G53" s="57"/>
      <c r="H53" s="57"/>
      <c r="I53" s="15"/>
      <c r="J53" s="25"/>
      <c r="K53" s="25"/>
      <c r="L53" s="58">
        <f t="shared" si="3"/>
        <v>2164956</v>
      </c>
      <c r="M53" s="4"/>
      <c r="N53" s="15"/>
      <c r="O53" s="59">
        <f t="shared" si="0"/>
        <v>1.261064756825646E-2</v>
      </c>
      <c r="P53" s="60"/>
      <c r="Q53" s="15"/>
      <c r="R53" s="59">
        <f t="shared" si="8"/>
        <v>2.8363414725179305E-2</v>
      </c>
      <c r="S53" s="60">
        <v>4.1742765247101535E-2</v>
      </c>
      <c r="T53" s="61">
        <f>'1.1 Price indices'!$T51</f>
        <v>0.55700821432258363</v>
      </c>
      <c r="U53" s="15">
        <f t="shared" si="9"/>
        <v>0</v>
      </c>
      <c r="V53" s="15">
        <f t="shared" si="10"/>
        <v>24678252.836788833</v>
      </c>
      <c r="W53" s="4"/>
      <c r="X53" s="63">
        <f t="shared" si="6"/>
        <v>0</v>
      </c>
      <c r="Y53" s="63">
        <f t="shared" si="6"/>
        <v>24678000</v>
      </c>
      <c r="Z53" s="63">
        <f t="shared" si="7"/>
        <v>24678000</v>
      </c>
      <c r="AA53" s="4"/>
      <c r="AB53" s="45"/>
      <c r="AC53" s="45"/>
      <c r="AD53" s="45"/>
      <c r="AE53" s="45"/>
      <c r="AF53" s="45"/>
      <c r="AG53" s="45"/>
      <c r="AH53" s="45"/>
      <c r="AI53" s="45"/>
      <c r="AJ53" s="45"/>
      <c r="AK53" s="45"/>
      <c r="AL53" s="45"/>
      <c r="AM53" s="4"/>
      <c r="AN53" s="4"/>
      <c r="AO53" s="4"/>
    </row>
    <row r="54" spans="1:46">
      <c r="A54" s="4">
        <f t="shared" si="2"/>
        <v>1916</v>
      </c>
      <c r="B54" s="57"/>
      <c r="C54" s="57"/>
      <c r="D54" s="57"/>
      <c r="E54" s="57">
        <v>1402331</v>
      </c>
      <c r="F54" s="57"/>
      <c r="G54" s="57"/>
      <c r="H54" s="57"/>
      <c r="I54" s="15"/>
      <c r="J54" s="25"/>
      <c r="K54" s="25"/>
      <c r="L54" s="58">
        <f t="shared" si="3"/>
        <v>1402331</v>
      </c>
      <c r="M54" s="4"/>
      <c r="N54" s="15"/>
      <c r="O54" s="59">
        <f t="shared" si="0"/>
        <v>1.261064756825646E-2</v>
      </c>
      <c r="P54" s="60"/>
      <c r="Q54" s="15"/>
      <c r="R54" s="59">
        <f t="shared" si="8"/>
        <v>2.8363414725179305E-2</v>
      </c>
      <c r="S54" s="60">
        <v>4.1742765247101535E-2</v>
      </c>
      <c r="T54" s="61">
        <f>'1.1 Price indices'!$T52</f>
        <v>0.62283645783343444</v>
      </c>
      <c r="U54" s="15">
        <f t="shared" si="9"/>
        <v>0</v>
      </c>
      <c r="V54" s="15">
        <f t="shared" si="10"/>
        <v>27042653.012563515</v>
      </c>
      <c r="W54" s="4"/>
      <c r="X54" s="63">
        <f t="shared" si="6"/>
        <v>0</v>
      </c>
      <c r="Y54" s="63">
        <f t="shared" si="6"/>
        <v>27043000</v>
      </c>
      <c r="Z54" s="63">
        <f t="shared" si="7"/>
        <v>27043000</v>
      </c>
      <c r="AA54" s="4"/>
      <c r="AB54" s="45"/>
      <c r="AC54" s="45"/>
      <c r="AD54" s="45"/>
      <c r="AE54" s="45"/>
      <c r="AF54" s="45"/>
      <c r="AG54" s="45"/>
      <c r="AH54" s="45"/>
      <c r="AI54" s="45"/>
      <c r="AJ54" s="45"/>
      <c r="AK54" s="45"/>
      <c r="AL54" s="45"/>
      <c r="AM54" s="4"/>
      <c r="AN54" s="4"/>
      <c r="AO54" s="4"/>
    </row>
    <row r="55" spans="1:46">
      <c r="A55" s="4">
        <f t="shared" si="2"/>
        <v>1917</v>
      </c>
      <c r="B55" s="57"/>
      <c r="C55" s="57"/>
      <c r="D55" s="57"/>
      <c r="E55" s="57">
        <v>1044689</v>
      </c>
      <c r="F55" s="57"/>
      <c r="G55" s="57"/>
      <c r="H55" s="57"/>
      <c r="I55" s="15"/>
      <c r="J55" s="25"/>
      <c r="K55" s="25"/>
      <c r="L55" s="58">
        <f t="shared" si="3"/>
        <v>1044689</v>
      </c>
      <c r="M55" s="4"/>
      <c r="N55" s="15"/>
      <c r="O55" s="59">
        <f t="shared" si="0"/>
        <v>1.261064756825646E-2</v>
      </c>
      <c r="P55" s="60"/>
      <c r="Q55" s="15"/>
      <c r="R55" s="59">
        <f t="shared" si="8"/>
        <v>2.8363414725179305E-2</v>
      </c>
      <c r="S55" s="60">
        <v>4.1742765247101535E-2</v>
      </c>
      <c r="T55" s="61">
        <f>'1.1 Price indices'!$T53</f>
        <v>0.79837844052903639</v>
      </c>
      <c r="U55" s="15">
        <f t="shared" si="9"/>
        <v>0</v>
      </c>
      <c r="V55" s="15">
        <f t="shared" si="10"/>
        <v>33264113.274563424</v>
      </c>
      <c r="W55" s="4"/>
      <c r="X55" s="63">
        <f t="shared" si="6"/>
        <v>0</v>
      </c>
      <c r="Y55" s="63">
        <f t="shared" si="6"/>
        <v>33264000</v>
      </c>
      <c r="Z55" s="63">
        <f t="shared" si="7"/>
        <v>33264000</v>
      </c>
      <c r="AA55" s="4"/>
      <c r="AB55" s="45"/>
      <c r="AC55" s="45"/>
      <c r="AD55" s="45"/>
      <c r="AE55" s="45"/>
      <c r="AF55" s="45"/>
      <c r="AG55" s="45"/>
      <c r="AH55" s="45"/>
      <c r="AI55" s="45"/>
      <c r="AJ55" s="45"/>
      <c r="AK55" s="45"/>
      <c r="AL55" s="45"/>
      <c r="AM55" s="4"/>
      <c r="AN55" s="4"/>
      <c r="AO55" s="4"/>
    </row>
    <row r="56" spans="1:46">
      <c r="A56" s="4">
        <f t="shared" si="2"/>
        <v>1918</v>
      </c>
      <c r="B56" s="57"/>
      <c r="C56" s="57"/>
      <c r="D56" s="57"/>
      <c r="E56" s="57">
        <v>1202466</v>
      </c>
      <c r="F56" s="57"/>
      <c r="G56" s="57"/>
      <c r="H56" s="57"/>
      <c r="I56" s="15"/>
      <c r="J56" s="25"/>
      <c r="K56" s="25"/>
      <c r="L56" s="58">
        <f t="shared" si="3"/>
        <v>1202466</v>
      </c>
      <c r="M56" s="4"/>
      <c r="N56" s="15"/>
      <c r="O56" s="59">
        <f t="shared" si="0"/>
        <v>1.261064756825646E-2</v>
      </c>
      <c r="P56" s="60"/>
      <c r="Q56" s="15"/>
      <c r="R56" s="59">
        <f t="shared" si="8"/>
        <v>2.8363414725179305E-2</v>
      </c>
      <c r="S56" s="60">
        <v>4.1742765247101535E-2</v>
      </c>
      <c r="T56" s="61">
        <f>'1.1 Price indices'!$T54</f>
        <v>0.85070345460176411</v>
      </c>
      <c r="U56" s="15">
        <f t="shared" si="9"/>
        <v>0</v>
      </c>
      <c r="V56" s="15">
        <f t="shared" si="10"/>
        <v>34144768.274656251</v>
      </c>
      <c r="W56" s="4"/>
      <c r="X56" s="63">
        <f t="shared" si="6"/>
        <v>0</v>
      </c>
      <c r="Y56" s="63">
        <f t="shared" si="6"/>
        <v>34145000</v>
      </c>
      <c r="Z56" s="63">
        <f t="shared" si="7"/>
        <v>34145000</v>
      </c>
      <c r="AA56" s="4"/>
      <c r="AB56" s="45"/>
      <c r="AC56" s="45"/>
      <c r="AD56" s="45"/>
      <c r="AE56" s="45"/>
      <c r="AF56" s="45"/>
      <c r="AG56" s="45"/>
      <c r="AH56" s="45"/>
      <c r="AI56" s="45"/>
      <c r="AJ56" s="45"/>
      <c r="AK56" s="45"/>
      <c r="AL56" s="45"/>
      <c r="AM56" s="4"/>
      <c r="AN56" s="4"/>
      <c r="AO56" s="4"/>
    </row>
    <row r="57" spans="1:46">
      <c r="A57" s="4">
        <f t="shared" si="2"/>
        <v>1919</v>
      </c>
      <c r="B57" s="57"/>
      <c r="C57" s="57"/>
      <c r="D57" s="57"/>
      <c r="E57" s="57">
        <v>1871953</v>
      </c>
      <c r="F57" s="57"/>
      <c r="G57" s="57"/>
      <c r="H57" s="57"/>
      <c r="I57" s="15"/>
      <c r="J57" s="25"/>
      <c r="K57" s="25"/>
      <c r="L57" s="58">
        <f t="shared" si="3"/>
        <v>1871953</v>
      </c>
      <c r="M57" s="4"/>
      <c r="N57" s="15"/>
      <c r="O57" s="59">
        <f t="shared" si="0"/>
        <v>1.261064756825646E-2</v>
      </c>
      <c r="P57" s="60"/>
      <c r="Q57" s="15"/>
      <c r="R57" s="59">
        <f t="shared" si="8"/>
        <v>2.8363414725179305E-2</v>
      </c>
      <c r="S57" s="60">
        <v>4.1742765247101535E-2</v>
      </c>
      <c r="T57" s="61">
        <f>'1.1 Price indices'!$T55</f>
        <v>0.91653169811261492</v>
      </c>
      <c r="U57" s="15">
        <f t="shared" si="9"/>
        <v>0</v>
      </c>
      <c r="V57" s="15">
        <f t="shared" si="10"/>
        <v>36053337.83109276</v>
      </c>
      <c r="W57" s="4"/>
      <c r="X57" s="63">
        <f t="shared" si="6"/>
        <v>0</v>
      </c>
      <c r="Y57" s="63">
        <f t="shared" si="6"/>
        <v>36053000</v>
      </c>
      <c r="Z57" s="63">
        <f t="shared" si="7"/>
        <v>36053000</v>
      </c>
      <c r="AA57" s="4"/>
      <c r="AB57" s="45"/>
      <c r="AC57" s="45"/>
      <c r="AD57" s="45"/>
      <c r="AE57" s="45"/>
      <c r="AF57" s="45"/>
      <c r="AG57" s="45"/>
      <c r="AH57" s="45"/>
      <c r="AI57" s="45"/>
      <c r="AJ57" s="45"/>
      <c r="AK57" s="45"/>
      <c r="AL57" s="45"/>
      <c r="AM57" s="4"/>
      <c r="AN57" s="4"/>
      <c r="AO57" s="4"/>
    </row>
    <row r="58" spans="1:46">
      <c r="A58" s="4">
        <f t="shared" si="2"/>
        <v>1920</v>
      </c>
      <c r="B58" s="57"/>
      <c r="C58" s="57"/>
      <c r="D58" s="57"/>
      <c r="E58" s="57">
        <v>2981783</v>
      </c>
      <c r="F58" s="57"/>
      <c r="G58" s="57"/>
      <c r="H58" s="57"/>
      <c r="I58" s="15"/>
      <c r="J58" s="25"/>
      <c r="K58" s="25"/>
      <c r="L58" s="58">
        <f t="shared" si="3"/>
        <v>2981783</v>
      </c>
      <c r="M58" s="4"/>
      <c r="N58" s="15"/>
      <c r="O58" s="59">
        <f t="shared" si="0"/>
        <v>1.261064756825646E-2</v>
      </c>
      <c r="P58" s="60"/>
      <c r="Q58" s="15"/>
      <c r="R58" s="59">
        <f t="shared" si="8"/>
        <v>2.8363414725179305E-2</v>
      </c>
      <c r="S58" s="60">
        <v>4.1742765247101535E-2</v>
      </c>
      <c r="T58" s="61">
        <f>'1.1 Price indices'!$T56</f>
        <v>0.97054461586510776</v>
      </c>
      <c r="U58" s="15">
        <f t="shared" si="9"/>
        <v>0</v>
      </c>
      <c r="V58" s="15">
        <f t="shared" si="10"/>
        <v>38441008.607825197</v>
      </c>
      <c r="W58" s="4"/>
      <c r="X58" s="63">
        <f t="shared" si="6"/>
        <v>0</v>
      </c>
      <c r="Y58" s="63">
        <f t="shared" si="6"/>
        <v>38441000</v>
      </c>
      <c r="Z58" s="63">
        <f t="shared" si="7"/>
        <v>38441000</v>
      </c>
      <c r="AA58" s="4"/>
      <c r="AB58" s="45"/>
      <c r="AC58" s="45"/>
      <c r="AD58" s="45"/>
      <c r="AE58" s="45"/>
      <c r="AF58" s="45"/>
      <c r="AG58" s="45"/>
      <c r="AH58" s="45"/>
      <c r="AI58" s="45"/>
      <c r="AJ58" s="45"/>
      <c r="AK58" s="45"/>
      <c r="AL58" s="45"/>
      <c r="AM58" s="4"/>
      <c r="AN58" s="4"/>
      <c r="AO58" s="4"/>
    </row>
    <row r="59" spans="1:46">
      <c r="A59" s="4">
        <f t="shared" si="2"/>
        <v>1921</v>
      </c>
      <c r="B59" s="57"/>
      <c r="C59" s="57"/>
      <c r="D59" s="57"/>
      <c r="E59" s="57">
        <v>3233188</v>
      </c>
      <c r="F59" s="57"/>
      <c r="G59" s="57"/>
      <c r="H59" s="57"/>
      <c r="I59" s="15"/>
      <c r="J59" s="25"/>
      <c r="K59" s="25"/>
      <c r="L59" s="58">
        <f t="shared" si="3"/>
        <v>3233188</v>
      </c>
      <c r="M59" s="4"/>
      <c r="N59" s="15"/>
      <c r="O59" s="59">
        <f t="shared" si="0"/>
        <v>1.261064756825646E-2</v>
      </c>
      <c r="P59" s="60"/>
      <c r="Q59" s="15"/>
      <c r="R59" s="59">
        <f t="shared" si="8"/>
        <v>2.8363414725179305E-2</v>
      </c>
      <c r="S59" s="60">
        <v>4.1742765247101535E-2</v>
      </c>
      <c r="T59" s="61">
        <f>'1.1 Price indices'!$T57</f>
        <v>0.86420668403988721</v>
      </c>
      <c r="U59" s="15">
        <f t="shared" si="9"/>
        <v>0</v>
      </c>
      <c r="V59" s="15">
        <f t="shared" si="10"/>
        <v>35016867.780205488</v>
      </c>
      <c r="W59" s="4"/>
      <c r="X59" s="63">
        <f t="shared" si="6"/>
        <v>0</v>
      </c>
      <c r="Y59" s="63">
        <f t="shared" si="6"/>
        <v>35017000</v>
      </c>
      <c r="Z59" s="63">
        <f t="shared" si="7"/>
        <v>35017000</v>
      </c>
      <c r="AA59" s="4"/>
      <c r="AB59" s="45"/>
      <c r="AC59" s="45"/>
      <c r="AD59" s="45"/>
      <c r="AE59" s="45"/>
      <c r="AF59" s="45"/>
      <c r="AG59" s="45"/>
      <c r="AH59" s="45"/>
      <c r="AI59" s="45"/>
      <c r="AJ59" s="45"/>
      <c r="AK59" s="45"/>
      <c r="AL59" s="45"/>
      <c r="AM59" s="4"/>
      <c r="AN59" s="4"/>
      <c r="AO59" s="4"/>
    </row>
    <row r="60" spans="1:46">
      <c r="A60" s="4">
        <f t="shared" si="2"/>
        <v>1922</v>
      </c>
      <c r="B60" s="57"/>
      <c r="C60" s="57"/>
      <c r="D60" s="57"/>
      <c r="E60" s="57">
        <v>3536248</v>
      </c>
      <c r="F60" s="57"/>
      <c r="G60" s="57"/>
      <c r="H60" s="57"/>
      <c r="I60" s="15"/>
      <c r="J60" s="25"/>
      <c r="K60" s="25"/>
      <c r="L60" s="58">
        <f t="shared" si="3"/>
        <v>3536248</v>
      </c>
      <c r="M60" s="4"/>
      <c r="N60" s="15"/>
      <c r="O60" s="59">
        <f t="shared" si="0"/>
        <v>1.261064756825646E-2</v>
      </c>
      <c r="P60" s="60"/>
      <c r="Q60" s="15"/>
      <c r="R60" s="59">
        <f t="shared" si="8"/>
        <v>2.8363414725179305E-2</v>
      </c>
      <c r="S60" s="60">
        <v>4.1742765247101535E-2</v>
      </c>
      <c r="T60" s="61">
        <f>'1.1 Price indices'!$T58</f>
        <v>0.80850586260762891</v>
      </c>
      <c r="U60" s="15">
        <f t="shared" si="9"/>
        <v>0</v>
      </c>
      <c r="V60" s="15">
        <f t="shared" si="10"/>
        <v>33949346.256550238</v>
      </c>
      <c r="W60" s="4"/>
      <c r="X60" s="63">
        <f t="shared" si="6"/>
        <v>0</v>
      </c>
      <c r="Y60" s="63">
        <f t="shared" si="6"/>
        <v>33949000</v>
      </c>
      <c r="Z60" s="63">
        <f t="shared" si="7"/>
        <v>33949000</v>
      </c>
      <c r="AA60" s="4"/>
      <c r="AB60" s="45"/>
      <c r="AC60" s="45"/>
      <c r="AD60" s="45"/>
      <c r="AE60" s="45"/>
      <c r="AF60" s="45"/>
      <c r="AG60" s="45"/>
      <c r="AH60" s="45"/>
      <c r="AI60" s="45"/>
      <c r="AJ60" s="45"/>
      <c r="AK60" s="45"/>
      <c r="AL60" s="45"/>
      <c r="AM60" s="4"/>
      <c r="AN60" s="4"/>
      <c r="AO60" s="4"/>
    </row>
    <row r="61" spans="1:46">
      <c r="A61" s="4">
        <f t="shared" si="2"/>
        <v>1923</v>
      </c>
      <c r="B61" s="57"/>
      <c r="C61" s="57"/>
      <c r="D61" s="57"/>
      <c r="E61" s="57">
        <v>3734980</v>
      </c>
      <c r="F61" s="57"/>
      <c r="G61" s="57"/>
      <c r="H61" s="57"/>
      <c r="I61" s="15"/>
      <c r="J61" s="25"/>
      <c r="K61" s="25"/>
      <c r="L61" s="58">
        <f t="shared" si="3"/>
        <v>3734980</v>
      </c>
      <c r="M61" s="4"/>
      <c r="N61" s="15"/>
      <c r="O61" s="59">
        <f t="shared" si="0"/>
        <v>1.261064756825646E-2</v>
      </c>
      <c r="P61" s="60"/>
      <c r="Q61" s="15"/>
      <c r="R61" s="59">
        <f t="shared" si="8"/>
        <v>2.8363414725179305E-2</v>
      </c>
      <c r="S61" s="60">
        <v>4.1742765247101535E-2</v>
      </c>
      <c r="T61" s="61">
        <f>'1.1 Price indices'!$T59</f>
        <v>0.81525747732669063</v>
      </c>
      <c r="U61" s="15">
        <f t="shared" si="9"/>
        <v>0</v>
      </c>
      <c r="V61" s="15">
        <f t="shared" si="10"/>
        <v>35514925.500681892</v>
      </c>
      <c r="W61" s="4"/>
      <c r="X61" s="63">
        <f t="shared" si="6"/>
        <v>0</v>
      </c>
      <c r="Y61" s="63">
        <f t="shared" si="6"/>
        <v>35515000</v>
      </c>
      <c r="Z61" s="63">
        <f t="shared" si="7"/>
        <v>35515000</v>
      </c>
      <c r="AA61" s="4"/>
      <c r="AB61" s="45"/>
      <c r="AC61" s="45"/>
      <c r="AD61" s="45"/>
      <c r="AE61" s="45"/>
      <c r="AF61" s="45"/>
      <c r="AG61" s="45"/>
      <c r="AH61" s="45"/>
      <c r="AI61" s="45"/>
      <c r="AJ61" s="45"/>
      <c r="AK61" s="45">
        <v>13.9</v>
      </c>
      <c r="AL61" s="45"/>
      <c r="AM61" s="4"/>
      <c r="AN61" s="4"/>
      <c r="AO61" s="4"/>
    </row>
    <row r="62" spans="1:46">
      <c r="A62" s="4">
        <f t="shared" si="2"/>
        <v>1924</v>
      </c>
      <c r="B62" s="57"/>
      <c r="C62" s="57"/>
      <c r="D62" s="57"/>
      <c r="E62" s="57">
        <v>4477536</v>
      </c>
      <c r="F62" s="57"/>
      <c r="G62" s="57"/>
      <c r="H62" s="57"/>
      <c r="I62" s="15"/>
      <c r="J62" s="25"/>
      <c r="K62" s="25"/>
      <c r="L62" s="58">
        <f t="shared" si="3"/>
        <v>4477536</v>
      </c>
      <c r="M62" s="4"/>
      <c r="N62" s="15"/>
      <c r="O62" s="59">
        <f t="shared" si="0"/>
        <v>1.261064756825646E-2</v>
      </c>
      <c r="P62" s="60"/>
      <c r="Q62" s="15"/>
      <c r="R62" s="59">
        <f t="shared" si="8"/>
        <v>2.8363414725179305E-2</v>
      </c>
      <c r="S62" s="60">
        <v>4.1742765247101535E-2</v>
      </c>
      <c r="T62" s="61">
        <f>'1.1 Price indices'!$T60</f>
        <v>0.81863328468622132</v>
      </c>
      <c r="U62" s="15">
        <f t="shared" si="9"/>
        <v>0</v>
      </c>
      <c r="V62" s="15">
        <f t="shared" si="10"/>
        <v>37575896.57339064</v>
      </c>
      <c r="W62" s="4"/>
      <c r="X62" s="63">
        <f t="shared" si="6"/>
        <v>0</v>
      </c>
      <c r="Y62" s="63">
        <f t="shared" si="6"/>
        <v>37576000</v>
      </c>
      <c r="Z62" s="63">
        <f t="shared" si="7"/>
        <v>37576000</v>
      </c>
      <c r="AA62" s="4"/>
      <c r="AB62" s="45"/>
      <c r="AC62" s="45"/>
      <c r="AD62" s="45"/>
      <c r="AE62" s="45"/>
      <c r="AF62" s="45"/>
      <c r="AG62" s="45"/>
      <c r="AH62" s="45"/>
      <c r="AI62" s="45"/>
      <c r="AJ62" s="45"/>
      <c r="AK62" s="45">
        <v>13.9</v>
      </c>
      <c r="AL62" s="45"/>
      <c r="AM62" s="4"/>
      <c r="AN62" s="4"/>
      <c r="AO62" s="4"/>
    </row>
    <row r="63" spans="1:46">
      <c r="A63" s="4">
        <f t="shared" si="2"/>
        <v>1925</v>
      </c>
      <c r="B63" s="57">
        <v>466578</v>
      </c>
      <c r="C63" s="57"/>
      <c r="D63" s="57"/>
      <c r="E63" s="57">
        <v>5558873</v>
      </c>
      <c r="F63" s="57"/>
      <c r="G63" s="57"/>
      <c r="H63" s="57"/>
      <c r="I63" s="15"/>
      <c r="J63" s="58">
        <f>B63</f>
        <v>466578</v>
      </c>
      <c r="K63" s="58">
        <f>E63-B63</f>
        <v>5092295</v>
      </c>
      <c r="L63" s="58">
        <f t="shared" si="3"/>
        <v>5558873</v>
      </c>
      <c r="M63" s="4"/>
      <c r="N63" s="33"/>
      <c r="O63" s="59">
        <f t="shared" si="0"/>
        <v>1.261064756825646E-2</v>
      </c>
      <c r="P63" s="60">
        <v>4.0637476904256967E-2</v>
      </c>
      <c r="Q63" s="33"/>
      <c r="R63" s="59">
        <f t="shared" si="8"/>
        <v>2.8363414725179305E-2</v>
      </c>
      <c r="S63" s="60">
        <v>4.0637476904256967E-2</v>
      </c>
      <c r="T63" s="61">
        <f>'1.1 Price indices'!$T61</f>
        <v>0.78656311477067853</v>
      </c>
      <c r="U63" s="15">
        <f>U62*(T63/T62)*(1-O63-P63)+J63*(1-0.5*O63)</f>
        <v>463636.07463944907</v>
      </c>
      <c r="V63" s="15">
        <f t="shared" si="10"/>
        <v>38632730.783165522</v>
      </c>
      <c r="W63" s="4"/>
      <c r="X63" s="63">
        <f t="shared" si="6"/>
        <v>464000</v>
      </c>
      <c r="Y63" s="63">
        <f t="shared" si="6"/>
        <v>38633000</v>
      </c>
      <c r="Z63" s="63">
        <f t="shared" si="7"/>
        <v>39097000</v>
      </c>
      <c r="AA63" s="4"/>
      <c r="AB63" s="43">
        <v>1122.9169850000001</v>
      </c>
      <c r="AC63" s="43">
        <v>46072.185519999999</v>
      </c>
      <c r="AD63" s="43">
        <v>27151.175139999999</v>
      </c>
      <c r="AE63" s="43">
        <v>126139.04160000001</v>
      </c>
      <c r="AF63" s="43">
        <v>9582.0103600000002</v>
      </c>
      <c r="AG63" s="43"/>
      <c r="AH63" s="43"/>
      <c r="AI63" s="43">
        <v>106449</v>
      </c>
      <c r="AJ63" s="45"/>
      <c r="AK63" s="45">
        <v>13.95</v>
      </c>
      <c r="AL63" s="45"/>
      <c r="AM63" s="4"/>
      <c r="AN63" s="4"/>
      <c r="AO63" s="4"/>
      <c r="AT63" s="12"/>
    </row>
    <row r="64" spans="1:46">
      <c r="A64" s="4">
        <f t="shared" si="2"/>
        <v>1926</v>
      </c>
      <c r="B64" s="57">
        <v>524000</v>
      </c>
      <c r="C64" s="57"/>
      <c r="D64" s="57"/>
      <c r="E64" s="57">
        <v>5256448</v>
      </c>
      <c r="F64" s="57"/>
      <c r="G64" s="57"/>
      <c r="H64" s="57"/>
      <c r="I64" s="15"/>
      <c r="J64" s="58">
        <f t="shared" ref="J64:J127" si="11">B64</f>
        <v>524000</v>
      </c>
      <c r="K64" s="58">
        <f t="shared" ref="K64:K127" si="12">E64-B64</f>
        <v>4732448</v>
      </c>
      <c r="L64" s="58">
        <f t="shared" si="3"/>
        <v>5256448</v>
      </c>
      <c r="M64" s="4"/>
      <c r="N64" s="15"/>
      <c r="O64" s="59">
        <f t="shared" si="0"/>
        <v>1.261064756825646E-2</v>
      </c>
      <c r="P64" s="60">
        <v>4.0283613093523449E-2</v>
      </c>
      <c r="Q64" s="15"/>
      <c r="R64" s="59">
        <f t="shared" si="8"/>
        <v>2.8363414725179305E-2</v>
      </c>
      <c r="S64" s="60">
        <v>4.0283613093523449E-2</v>
      </c>
      <c r="T64" s="61">
        <f>'1.1 Price indices'!$T62</f>
        <v>0.75955665589443222</v>
      </c>
      <c r="U64" s="15">
        <f t="shared" si="9"/>
        <v>944731.57742911158</v>
      </c>
      <c r="V64" s="15">
        <f t="shared" si="10"/>
        <v>39410653.307937942</v>
      </c>
      <c r="W64" s="4"/>
      <c r="X64" s="63">
        <f t="shared" si="6"/>
        <v>945000</v>
      </c>
      <c r="Y64" s="63">
        <f t="shared" si="6"/>
        <v>39411000</v>
      </c>
      <c r="Z64" s="63">
        <f t="shared" si="7"/>
        <v>40356000</v>
      </c>
      <c r="AA64" s="4"/>
      <c r="AB64" s="43">
        <v>1502.721225</v>
      </c>
      <c r="AC64" s="43">
        <v>47050.261904999999</v>
      </c>
      <c r="AD64" s="43">
        <v>26811.202065000001</v>
      </c>
      <c r="AE64" s="43">
        <v>126139.04160000001</v>
      </c>
      <c r="AF64" s="43">
        <v>10092.17114</v>
      </c>
      <c r="AG64" s="43"/>
      <c r="AH64" s="43"/>
      <c r="AI64" s="43">
        <v>140796</v>
      </c>
      <c r="AJ64" s="45"/>
      <c r="AK64" s="45">
        <v>13.95</v>
      </c>
      <c r="AL64" s="45"/>
      <c r="AM64" s="4"/>
      <c r="AN64" s="4"/>
      <c r="AO64" s="4"/>
      <c r="AT64" s="12"/>
    </row>
    <row r="65" spans="1:46">
      <c r="A65" s="4">
        <f t="shared" si="2"/>
        <v>1927</v>
      </c>
      <c r="B65" s="57">
        <v>690000</v>
      </c>
      <c r="C65" s="57"/>
      <c r="D65" s="57"/>
      <c r="E65" s="57">
        <v>5474696</v>
      </c>
      <c r="F65" s="57"/>
      <c r="G65" s="57"/>
      <c r="H65" s="57"/>
      <c r="I65" s="15"/>
      <c r="J65" s="58">
        <f t="shared" si="11"/>
        <v>690000</v>
      </c>
      <c r="K65" s="58">
        <f t="shared" si="12"/>
        <v>4784696</v>
      </c>
      <c r="L65" s="58">
        <f t="shared" si="3"/>
        <v>5474696</v>
      </c>
      <c r="M65" s="4"/>
      <c r="N65" s="15"/>
      <c r="O65" s="59">
        <f t="shared" si="0"/>
        <v>1.261064756825646E-2</v>
      </c>
      <c r="P65" s="60">
        <v>4.0002404784441753E-2</v>
      </c>
      <c r="Q65" s="15"/>
      <c r="R65" s="59">
        <f t="shared" si="8"/>
        <v>2.8363414725179305E-2</v>
      </c>
      <c r="S65" s="60">
        <v>4.0002404784441753E-2</v>
      </c>
      <c r="T65" s="61">
        <f>'1.1 Price indices'!$T63</f>
        <v>0.71904696758006248</v>
      </c>
      <c r="U65" s="15">
        <f t="shared" si="9"/>
        <v>1532940.95258292</v>
      </c>
      <c r="V65" s="15">
        <f t="shared" si="10"/>
        <v>39474949.248126589</v>
      </c>
      <c r="W65" s="4"/>
      <c r="X65" s="63">
        <f t="shared" si="6"/>
        <v>1533000</v>
      </c>
      <c r="Y65" s="63">
        <f t="shared" si="6"/>
        <v>39475000</v>
      </c>
      <c r="Z65" s="63">
        <f t="shared" si="7"/>
        <v>41008000</v>
      </c>
      <c r="AA65" s="4"/>
      <c r="AB65" s="43">
        <v>1842.6942999999999</v>
      </c>
      <c r="AC65" s="43">
        <v>48510.335619999998</v>
      </c>
      <c r="AD65" s="43">
        <v>27129.046715</v>
      </c>
      <c r="AE65" s="43">
        <v>131926.27920000002</v>
      </c>
      <c r="AF65" s="43">
        <v>10283.6826</v>
      </c>
      <c r="AG65" s="43"/>
      <c r="AH65" s="43"/>
      <c r="AI65" s="43">
        <v>162442</v>
      </c>
      <c r="AJ65" s="45"/>
      <c r="AK65" s="45">
        <v>13.95</v>
      </c>
      <c r="AL65" s="45"/>
      <c r="AM65" s="4"/>
      <c r="AN65" s="4"/>
      <c r="AO65" s="4"/>
      <c r="AT65" s="12"/>
    </row>
    <row r="66" spans="1:46">
      <c r="A66" s="4">
        <f t="shared" si="2"/>
        <v>1928</v>
      </c>
      <c r="B66" s="57">
        <v>1095994</v>
      </c>
      <c r="C66" s="57"/>
      <c r="D66" s="57"/>
      <c r="E66" s="57">
        <v>6297326</v>
      </c>
      <c r="F66" s="57"/>
      <c r="G66" s="57"/>
      <c r="H66" s="57"/>
      <c r="I66" s="15"/>
      <c r="J66" s="58">
        <f t="shared" si="11"/>
        <v>1095994</v>
      </c>
      <c r="K66" s="58">
        <f t="shared" si="12"/>
        <v>5201332</v>
      </c>
      <c r="L66" s="58">
        <f t="shared" si="3"/>
        <v>6297326</v>
      </c>
      <c r="M66" s="4"/>
      <c r="N66" s="15"/>
      <c r="O66" s="59">
        <f t="shared" si="0"/>
        <v>1.261064756825646E-2</v>
      </c>
      <c r="P66" s="60">
        <v>3.9507371448838605E-2</v>
      </c>
      <c r="Q66" s="15"/>
      <c r="R66" s="59">
        <f t="shared" si="8"/>
        <v>2.8363414725179305E-2</v>
      </c>
      <c r="S66" s="60">
        <v>3.9507371448838605E-2</v>
      </c>
      <c r="T66" s="61">
        <f>'1.1 Price indices'!$T64</f>
        <v>0.71229535286100087</v>
      </c>
      <c r="U66" s="15">
        <f t="shared" si="9"/>
        <v>2528486.8750224216</v>
      </c>
      <c r="V66" s="15">
        <f t="shared" si="10"/>
        <v>41577821.60815262</v>
      </c>
      <c r="W66" s="4"/>
      <c r="X66" s="63">
        <f t="shared" si="6"/>
        <v>2528000</v>
      </c>
      <c r="Y66" s="63">
        <f t="shared" si="6"/>
        <v>41578000</v>
      </c>
      <c r="Z66" s="63">
        <f t="shared" si="7"/>
        <v>44106000</v>
      </c>
      <c r="AA66" s="4"/>
      <c r="AB66" s="43">
        <v>2381.0185299999998</v>
      </c>
      <c r="AC66" s="43">
        <v>49698.028539999999</v>
      </c>
      <c r="AD66" s="43">
        <v>25867.324154999998</v>
      </c>
      <c r="AE66" s="43">
        <v>136860.07680000001</v>
      </c>
      <c r="AF66" s="43">
        <v>10634.51872</v>
      </c>
      <c r="AG66" s="43"/>
      <c r="AH66" s="43"/>
      <c r="AI66" s="43">
        <v>178422</v>
      </c>
      <c r="AJ66" s="45"/>
      <c r="AK66" s="45">
        <v>13.95</v>
      </c>
      <c r="AL66" s="45"/>
      <c r="AM66" s="4"/>
      <c r="AN66" s="4"/>
      <c r="AO66" s="4"/>
      <c r="AT66" s="12"/>
    </row>
    <row r="67" spans="1:46">
      <c r="A67" s="4">
        <f t="shared" si="2"/>
        <v>1929</v>
      </c>
      <c r="B67" s="57">
        <v>1872992</v>
      </c>
      <c r="C67" s="57">
        <v>2223314</v>
      </c>
      <c r="D67" s="57"/>
      <c r="E67" s="57">
        <v>7036102</v>
      </c>
      <c r="F67" s="57"/>
      <c r="G67" s="57"/>
      <c r="H67" s="57"/>
      <c r="I67" s="15"/>
      <c r="J67" s="58">
        <f t="shared" si="11"/>
        <v>1872992</v>
      </c>
      <c r="K67" s="58">
        <f t="shared" si="12"/>
        <v>5163110</v>
      </c>
      <c r="L67" s="58">
        <f t="shared" si="3"/>
        <v>7036102</v>
      </c>
      <c r="M67" s="4"/>
      <c r="N67" s="15"/>
      <c r="O67" s="59">
        <f t="shared" si="0"/>
        <v>1.261064756825646E-2</v>
      </c>
      <c r="P67" s="60">
        <v>3.9128846726246003E-2</v>
      </c>
      <c r="Q67" s="15"/>
      <c r="R67" s="59">
        <f t="shared" si="8"/>
        <v>2.8363414725179305E-2</v>
      </c>
      <c r="S67" s="60">
        <v>3.9128846726246003E-2</v>
      </c>
      <c r="T67" s="61">
        <f>'1.1 Price indices'!$T65</f>
        <v>0.71904696758006248</v>
      </c>
      <c r="U67" s="15">
        <f t="shared" si="9"/>
        <v>4281573.0970603926</v>
      </c>
      <c r="V67" s="15">
        <f t="shared" si="10"/>
        <v>44229032.386982642</v>
      </c>
      <c r="W67" s="4"/>
      <c r="X67" s="63">
        <f t="shared" si="6"/>
        <v>4282000</v>
      </c>
      <c r="Y67" s="63">
        <f t="shared" si="6"/>
        <v>44229000</v>
      </c>
      <c r="Z67" s="63">
        <f t="shared" si="7"/>
        <v>48511000</v>
      </c>
      <c r="AA67" s="4"/>
      <c r="AB67" s="43">
        <v>2777.72084</v>
      </c>
      <c r="AC67" s="43">
        <v>50629.434065000001</v>
      </c>
      <c r="AD67" s="43">
        <v>24357.763234999999</v>
      </c>
      <c r="AE67" s="43">
        <v>152229.00720000002</v>
      </c>
      <c r="AF67" s="43">
        <v>16741.964019999999</v>
      </c>
      <c r="AG67" s="43"/>
      <c r="AH67" s="43"/>
      <c r="AI67" s="43">
        <v>201111</v>
      </c>
      <c r="AJ67" s="45"/>
      <c r="AK67" s="45">
        <v>13.95</v>
      </c>
      <c r="AL67" s="45"/>
      <c r="AM67" s="4"/>
      <c r="AN67" s="4"/>
      <c r="AO67" s="62">
        <f t="shared" ref="AO67:AO98" si="13">C67/AF67</f>
        <v>132.79887576774283</v>
      </c>
      <c r="AT67" s="12"/>
    </row>
    <row r="68" spans="1:46">
      <c r="A68" s="4">
        <f t="shared" si="2"/>
        <v>1930</v>
      </c>
      <c r="B68" s="57">
        <v>2194296</v>
      </c>
      <c r="C68" s="57">
        <v>2911690</v>
      </c>
      <c r="D68" s="57"/>
      <c r="E68" s="57">
        <v>7144504</v>
      </c>
      <c r="F68" s="57"/>
      <c r="G68" s="57"/>
      <c r="H68" s="57"/>
      <c r="I68" s="15"/>
      <c r="J68" s="58">
        <f t="shared" si="11"/>
        <v>2194296</v>
      </c>
      <c r="K68" s="58">
        <f t="shared" si="12"/>
        <v>4950208</v>
      </c>
      <c r="L68" s="58">
        <f t="shared" si="3"/>
        <v>7144504</v>
      </c>
      <c r="M68" s="4"/>
      <c r="N68" s="15"/>
      <c r="O68" s="59">
        <f t="shared" si="0"/>
        <v>1.261064756825646E-2</v>
      </c>
      <c r="P68" s="60">
        <v>3.8636217033166109E-2</v>
      </c>
      <c r="Q68" s="15"/>
      <c r="R68" s="59">
        <f t="shared" si="8"/>
        <v>2.8363414725179305E-2</v>
      </c>
      <c r="S68" s="60">
        <v>3.8636217033166109E-2</v>
      </c>
      <c r="T68" s="61">
        <f>'1.1 Price indices'!$T66</f>
        <v>0.70216793078240847</v>
      </c>
      <c r="U68" s="15">
        <f t="shared" si="9"/>
        <v>6147260.3812091211</v>
      </c>
      <c r="V68" s="15">
        <f t="shared" si="10"/>
        <v>45177030.616776899</v>
      </c>
      <c r="W68" s="4"/>
      <c r="X68" s="63">
        <f t="shared" si="6"/>
        <v>6147000</v>
      </c>
      <c r="Y68" s="63">
        <f t="shared" si="6"/>
        <v>45177000</v>
      </c>
      <c r="Z68" s="63">
        <f t="shared" si="7"/>
        <v>51324000</v>
      </c>
      <c r="AA68" s="4"/>
      <c r="AB68" s="43">
        <v>3355.8762350000002</v>
      </c>
      <c r="AC68" s="43">
        <v>52199.74757</v>
      </c>
      <c r="AD68" s="43">
        <v>23496.766335</v>
      </c>
      <c r="AE68" s="43">
        <v>155296.51440000001</v>
      </c>
      <c r="AF68" s="43">
        <v>16750.010719999998</v>
      </c>
      <c r="AG68" s="43"/>
      <c r="AH68" s="43"/>
      <c r="AI68" s="43">
        <v>220589</v>
      </c>
      <c r="AJ68" s="64">
        <v>286.41343873517786</v>
      </c>
      <c r="AK68" s="45">
        <v>13.95</v>
      </c>
      <c r="AL68" s="45"/>
      <c r="AM68" s="46">
        <f>ROUND(AJ68*AK68*($AL$118/$AJ$118/$AK$118),1)</f>
        <v>2.2999999999999998</v>
      </c>
      <c r="AN68" s="4"/>
      <c r="AO68" s="62">
        <f t="shared" si="13"/>
        <v>173.83212755340853</v>
      </c>
      <c r="AT68" s="12"/>
    </row>
    <row r="69" spans="1:46">
      <c r="A69" s="4">
        <f t="shared" si="2"/>
        <v>1931</v>
      </c>
      <c r="B69" s="57">
        <v>1515812</v>
      </c>
      <c r="C69" s="57">
        <v>2652744</v>
      </c>
      <c r="D69" s="57"/>
      <c r="E69" s="57">
        <v>6737290</v>
      </c>
      <c r="F69" s="57"/>
      <c r="G69" s="57"/>
      <c r="H69" s="57"/>
      <c r="I69" s="15"/>
      <c r="J69" s="58">
        <f t="shared" si="11"/>
        <v>1515812</v>
      </c>
      <c r="K69" s="58">
        <f t="shared" si="12"/>
        <v>5221478</v>
      </c>
      <c r="L69" s="58">
        <f t="shared" si="3"/>
        <v>6737290</v>
      </c>
      <c r="M69" s="4"/>
      <c r="N69" s="15"/>
      <c r="O69" s="59">
        <f t="shared" si="0"/>
        <v>1.261064756825646E-2</v>
      </c>
      <c r="P69" s="60">
        <v>3.8446767638668791E-2</v>
      </c>
      <c r="Q69" s="15"/>
      <c r="R69" s="59">
        <f t="shared" si="8"/>
        <v>2.8363414725179305E-2</v>
      </c>
      <c r="S69" s="60">
        <v>3.8446767638668791E-2</v>
      </c>
      <c r="T69" s="61">
        <f>'1.1 Price indices'!$T67</f>
        <v>0.64646710935015006</v>
      </c>
      <c r="U69" s="15">
        <f t="shared" si="9"/>
        <v>6876906.022650063</v>
      </c>
      <c r="V69" s="15">
        <f t="shared" si="10"/>
        <v>43961849.970947869</v>
      </c>
      <c r="W69" s="4"/>
      <c r="X69" s="63">
        <f t="shared" si="6"/>
        <v>6877000</v>
      </c>
      <c r="Y69" s="63">
        <f t="shared" si="6"/>
        <v>43962000</v>
      </c>
      <c r="Z69" s="63">
        <f t="shared" si="7"/>
        <v>50839000</v>
      </c>
      <c r="AA69" s="4"/>
      <c r="AB69" s="43">
        <v>3593.6562199999998</v>
      </c>
      <c r="AC69" s="43">
        <v>53061.549140000003</v>
      </c>
      <c r="AD69" s="43">
        <v>23132.653160000002</v>
      </c>
      <c r="AE69" s="43">
        <v>159496.9632</v>
      </c>
      <c r="AF69" s="43">
        <v>16767.713459999999</v>
      </c>
      <c r="AG69" s="43"/>
      <c r="AH69" s="43"/>
      <c r="AI69" s="43">
        <v>221237</v>
      </c>
      <c r="AJ69" s="64">
        <v>252.31660079051386</v>
      </c>
      <c r="AK69" s="45">
        <v>13.95</v>
      </c>
      <c r="AL69" s="45"/>
      <c r="AM69" s="46">
        <f t="shared" ref="AM69:AM117" si="14">ROUND(AJ69*AK69*($AL$118/$AJ$118/$AK$118),1)</f>
        <v>2</v>
      </c>
      <c r="AN69" s="4"/>
      <c r="AO69" s="62">
        <f t="shared" si="13"/>
        <v>158.20547067005998</v>
      </c>
      <c r="AT69" s="12"/>
    </row>
    <row r="70" spans="1:46">
      <c r="A70" s="4">
        <f t="shared" si="2"/>
        <v>1932</v>
      </c>
      <c r="B70" s="57">
        <v>766054</v>
      </c>
      <c r="C70" s="57">
        <v>2404686</v>
      </c>
      <c r="D70" s="57"/>
      <c r="E70" s="57">
        <v>5215922</v>
      </c>
      <c r="F70" s="57"/>
      <c r="G70" s="57"/>
      <c r="H70" s="57"/>
      <c r="I70" s="15"/>
      <c r="J70" s="58">
        <f t="shared" si="11"/>
        <v>766054</v>
      </c>
      <c r="K70" s="58">
        <f t="shared" si="12"/>
        <v>4449868</v>
      </c>
      <c r="L70" s="58">
        <f t="shared" si="3"/>
        <v>5215922</v>
      </c>
      <c r="M70" s="4"/>
      <c r="N70" s="15"/>
      <c r="O70" s="59">
        <f t="shared" si="0"/>
        <v>1.261064756825646E-2</v>
      </c>
      <c r="P70" s="60">
        <v>3.8169723929923086E-2</v>
      </c>
      <c r="Q70" s="15"/>
      <c r="R70" s="59">
        <f t="shared" si="8"/>
        <v>2.8363414725179305E-2</v>
      </c>
      <c r="S70" s="60">
        <v>3.8169723929923086E-2</v>
      </c>
      <c r="T70" s="61">
        <f>'1.1 Price indices'!$T68</f>
        <v>0.62958807255249594</v>
      </c>
      <c r="U70" s="15">
        <f t="shared" si="9"/>
        <v>7118482.0821807142</v>
      </c>
      <c r="V70" s="15">
        <f t="shared" si="10"/>
        <v>44352231.069295995</v>
      </c>
      <c r="W70" s="4"/>
      <c r="X70" s="63">
        <f t="shared" si="6"/>
        <v>7118000</v>
      </c>
      <c r="Y70" s="63">
        <f t="shared" si="6"/>
        <v>44352000</v>
      </c>
      <c r="Z70" s="63">
        <f t="shared" si="7"/>
        <v>51470000</v>
      </c>
      <c r="AA70" s="4"/>
      <c r="AB70" s="43">
        <v>3950.5273649999999</v>
      </c>
      <c r="AC70" s="43">
        <v>54114.057500000003</v>
      </c>
      <c r="AD70" s="43">
        <v>22845.788304999998</v>
      </c>
      <c r="AE70" s="43">
        <v>160815.52800000002</v>
      </c>
      <c r="AF70" s="43">
        <v>17454.90164</v>
      </c>
      <c r="AG70" s="43"/>
      <c r="AH70" s="43"/>
      <c r="AI70" s="43">
        <v>220336</v>
      </c>
      <c r="AJ70" s="64">
        <v>227.31225296442688</v>
      </c>
      <c r="AK70" s="45">
        <v>13.95</v>
      </c>
      <c r="AL70" s="45"/>
      <c r="AM70" s="46">
        <f t="shared" si="14"/>
        <v>1.8</v>
      </c>
      <c r="AN70" s="4"/>
      <c r="AO70" s="62">
        <f t="shared" si="13"/>
        <v>137.76565744085167</v>
      </c>
      <c r="AT70" s="12"/>
    </row>
    <row r="71" spans="1:46">
      <c r="A71" s="4">
        <f t="shared" si="2"/>
        <v>1933</v>
      </c>
      <c r="B71" s="57">
        <v>283778</v>
      </c>
      <c r="C71" s="57">
        <v>1717154</v>
      </c>
      <c r="D71" s="57"/>
      <c r="E71" s="57">
        <v>5176150</v>
      </c>
      <c r="F71" s="57"/>
      <c r="G71" s="57"/>
      <c r="H71" s="57"/>
      <c r="I71" s="15"/>
      <c r="J71" s="58">
        <f t="shared" si="11"/>
        <v>283778</v>
      </c>
      <c r="K71" s="58">
        <f t="shared" si="12"/>
        <v>4892372</v>
      </c>
      <c r="L71" s="58">
        <f t="shared" si="3"/>
        <v>5176150</v>
      </c>
      <c r="M71" s="4"/>
      <c r="N71" s="15"/>
      <c r="O71" s="59">
        <f t="shared" si="0"/>
        <v>1.261064756825646E-2</v>
      </c>
      <c r="P71" s="60">
        <v>3.7912195835125784E-2</v>
      </c>
      <c r="Q71" s="15"/>
      <c r="R71" s="59">
        <f t="shared" si="8"/>
        <v>2.8363414725179305E-2</v>
      </c>
      <c r="S71" s="60">
        <v>3.7912195835125784E-2</v>
      </c>
      <c r="T71" s="61">
        <f>'1.1 Price indices'!$T69</f>
        <v>0.59076628791789176</v>
      </c>
      <c r="U71" s="15">
        <f t="shared" si="9"/>
        <v>6624060.1203620965</v>
      </c>
      <c r="V71" s="15">
        <f t="shared" si="10"/>
        <v>43682147.872076452</v>
      </c>
      <c r="W71" s="4"/>
      <c r="X71" s="63">
        <f t="shared" si="6"/>
        <v>6624000</v>
      </c>
      <c r="Y71" s="63">
        <f t="shared" si="6"/>
        <v>43682000</v>
      </c>
      <c r="Z71" s="63">
        <f t="shared" si="7"/>
        <v>50306000</v>
      </c>
      <c r="AA71" s="4"/>
      <c r="AB71" s="43">
        <v>4287.2817599999998</v>
      </c>
      <c r="AC71" s="43">
        <v>56211.832190000001</v>
      </c>
      <c r="AD71" s="43">
        <v>21405.026669999999</v>
      </c>
      <c r="AE71" s="43">
        <v>162925.65840000001</v>
      </c>
      <c r="AF71" s="43">
        <v>17506.400519999999</v>
      </c>
      <c r="AG71" s="43"/>
      <c r="AH71" s="43"/>
      <c r="AI71" s="43">
        <v>193844</v>
      </c>
      <c r="AJ71" s="64">
        <v>234.13162055335968</v>
      </c>
      <c r="AK71" s="45">
        <v>14</v>
      </c>
      <c r="AL71" s="45"/>
      <c r="AM71" s="46">
        <f t="shared" si="14"/>
        <v>1.9</v>
      </c>
      <c r="AN71" s="4"/>
      <c r="AO71" s="62">
        <f t="shared" si="13"/>
        <v>98.087210905420321</v>
      </c>
      <c r="AT71" s="12"/>
    </row>
    <row r="72" spans="1:46">
      <c r="A72" s="4">
        <f t="shared" si="2"/>
        <v>1934</v>
      </c>
      <c r="B72" s="57">
        <v>396590</v>
      </c>
      <c r="C72" s="57">
        <v>1909312</v>
      </c>
      <c r="D72" s="57"/>
      <c r="E72" s="57">
        <v>4987266</v>
      </c>
      <c r="F72" s="57"/>
      <c r="G72" s="57"/>
      <c r="H72" s="57"/>
      <c r="I72" s="15"/>
      <c r="J72" s="58">
        <f t="shared" si="11"/>
        <v>396590</v>
      </c>
      <c r="K72" s="58">
        <f t="shared" si="12"/>
        <v>4590676</v>
      </c>
      <c r="L72" s="58">
        <f t="shared" si="3"/>
        <v>4987266</v>
      </c>
      <c r="M72" s="4"/>
      <c r="N72" s="15"/>
      <c r="O72" s="59">
        <f t="shared" ref="O72:O126" si="15">AVERAGE(O$128:O$160)</f>
        <v>1.261064756825646E-2</v>
      </c>
      <c r="P72" s="60">
        <v>3.7593845043321722E-2</v>
      </c>
      <c r="Q72" s="15"/>
      <c r="R72" s="59">
        <f t="shared" ref="R72:R103" si="16">AVERAGE(R$128:R$160)</f>
        <v>2.8363414725179305E-2</v>
      </c>
      <c r="S72" s="60">
        <v>3.7593845043321722E-2</v>
      </c>
      <c r="T72" s="61">
        <f>'1.1 Price indices'!$T70</f>
        <v>0.59245419159765711</v>
      </c>
      <c r="U72" s="15">
        <f t="shared" si="9"/>
        <v>6703567.6361825801</v>
      </c>
      <c r="V72" s="15">
        <f t="shared" si="10"/>
        <v>45443139.739996597</v>
      </c>
      <c r="W72" s="4"/>
      <c r="X72" s="63">
        <f t="shared" si="6"/>
        <v>6704000</v>
      </c>
      <c r="Y72" s="63">
        <f t="shared" si="6"/>
        <v>45443000</v>
      </c>
      <c r="Z72" s="63">
        <f t="shared" si="7"/>
        <v>52147000</v>
      </c>
      <c r="AA72" s="4"/>
      <c r="AB72" s="43">
        <v>4687.2027500000004</v>
      </c>
      <c r="AC72" s="43">
        <v>57549.998399999997</v>
      </c>
      <c r="AD72" s="43">
        <v>20436.203989999998</v>
      </c>
      <c r="AE72" s="43">
        <v>165507.61920000002</v>
      </c>
      <c r="AF72" s="43">
        <v>17662.5065</v>
      </c>
      <c r="AG72" s="43"/>
      <c r="AH72" s="43"/>
      <c r="AI72" s="43">
        <v>197285</v>
      </c>
      <c r="AJ72" s="64">
        <v>254.58972332015813</v>
      </c>
      <c r="AK72" s="45">
        <v>14</v>
      </c>
      <c r="AL72" s="45"/>
      <c r="AM72" s="46">
        <f t="shared" si="14"/>
        <v>2.1</v>
      </c>
      <c r="AN72" s="4"/>
      <c r="AO72" s="62">
        <f t="shared" si="13"/>
        <v>108.09971959529074</v>
      </c>
      <c r="AT72" s="12"/>
    </row>
    <row r="73" spans="1:46">
      <c r="A73" s="4">
        <f t="shared" ref="A73:A136" si="17">A72+1</f>
        <v>1935</v>
      </c>
      <c r="B73" s="57">
        <v>650966</v>
      </c>
      <c r="C73" s="57">
        <v>3003078</v>
      </c>
      <c r="D73" s="57"/>
      <c r="E73" s="57">
        <v>5263182</v>
      </c>
      <c r="F73" s="57"/>
      <c r="G73" s="57"/>
      <c r="H73" s="57"/>
      <c r="I73" s="15"/>
      <c r="J73" s="58">
        <f t="shared" si="11"/>
        <v>650966</v>
      </c>
      <c r="K73" s="58">
        <f t="shared" si="12"/>
        <v>4612216</v>
      </c>
      <c r="L73" s="58">
        <f t="shared" ref="L73:L127" si="18">E73</f>
        <v>5263182</v>
      </c>
      <c r="M73" s="4"/>
      <c r="N73" s="15"/>
      <c r="O73" s="59">
        <f t="shared" si="15"/>
        <v>1.261064756825646E-2</v>
      </c>
      <c r="P73" s="60">
        <v>3.7224716077020548E-2</v>
      </c>
      <c r="Q73" s="15"/>
      <c r="R73" s="59">
        <f t="shared" si="16"/>
        <v>2.8363414725179305E-2</v>
      </c>
      <c r="S73" s="60">
        <v>3.7224716077020548E-2</v>
      </c>
      <c r="T73" s="61">
        <f>'1.1 Price indices'!$T71</f>
        <v>0.60089370999648417</v>
      </c>
      <c r="U73" s="15">
        <f t="shared" ref="U73:U104" si="19">U72*(T73/T72)*(1-O73-P73)+J73*(1-0.5*O73)</f>
        <v>7107087.8710799487</v>
      </c>
      <c r="V73" s="15">
        <f t="shared" ref="V73:V104" si="20">V72*(T73/T72)*(1-R73-S73)+(L73-J73)*(1-0.5*R73)</f>
        <v>47614296.521236748</v>
      </c>
      <c r="W73" s="4"/>
      <c r="X73" s="63">
        <f t="shared" ref="X73:Y127" si="21">ROUND(U73,-3)</f>
        <v>7107000</v>
      </c>
      <c r="Y73" s="63">
        <f t="shared" si="21"/>
        <v>47614000</v>
      </c>
      <c r="Z73" s="63">
        <f t="shared" ref="Z73:Z136" si="22">SUM(X73:Y73)</f>
        <v>54721000</v>
      </c>
      <c r="AA73" s="4"/>
      <c r="AB73" s="43">
        <v>5147.0716549999997</v>
      </c>
      <c r="AC73" s="43">
        <v>58649.98229</v>
      </c>
      <c r="AD73" s="43">
        <v>19570.379069999999</v>
      </c>
      <c r="AE73" s="43">
        <v>167825.92800000001</v>
      </c>
      <c r="AF73" s="43">
        <v>18599.142380000001</v>
      </c>
      <c r="AG73" s="43"/>
      <c r="AH73" s="43"/>
      <c r="AI73" s="43">
        <v>209402</v>
      </c>
      <c r="AJ73" s="64">
        <v>284.14031620553362</v>
      </c>
      <c r="AK73" s="45">
        <v>14</v>
      </c>
      <c r="AL73" s="45"/>
      <c r="AM73" s="46">
        <f t="shared" si="14"/>
        <v>2.2999999999999998</v>
      </c>
      <c r="AN73" s="4"/>
      <c r="AO73" s="62">
        <f t="shared" si="13"/>
        <v>161.46325129642887</v>
      </c>
      <c r="AT73" s="12"/>
    </row>
    <row r="74" spans="1:46">
      <c r="A74" s="4">
        <f t="shared" si="17"/>
        <v>1936</v>
      </c>
      <c r="B74" s="57">
        <v>856168</v>
      </c>
      <c r="C74" s="57">
        <v>3264906</v>
      </c>
      <c r="D74" s="57"/>
      <c r="E74" s="57">
        <v>8009718</v>
      </c>
      <c r="F74" s="57"/>
      <c r="G74" s="57"/>
      <c r="H74" s="57"/>
      <c r="I74" s="15"/>
      <c r="J74" s="58">
        <f t="shared" si="11"/>
        <v>856168</v>
      </c>
      <c r="K74" s="58">
        <f t="shared" si="12"/>
        <v>7153550</v>
      </c>
      <c r="L74" s="58">
        <f t="shared" si="18"/>
        <v>8009718</v>
      </c>
      <c r="M74" s="4"/>
      <c r="N74" s="15"/>
      <c r="O74" s="59">
        <f t="shared" si="15"/>
        <v>1.261064756825646E-2</v>
      </c>
      <c r="P74" s="60">
        <v>3.6624201682557644E-2</v>
      </c>
      <c r="Q74" s="15"/>
      <c r="R74" s="59">
        <f t="shared" si="16"/>
        <v>2.8363414725179305E-2</v>
      </c>
      <c r="S74" s="60">
        <v>3.6624201682557644E-2</v>
      </c>
      <c r="T74" s="61">
        <f>'1.1 Price indices'!$T72</f>
        <v>0.69035260502405049</v>
      </c>
      <c r="U74" s="15">
        <f t="shared" si="19"/>
        <v>8613924.4478560239</v>
      </c>
      <c r="V74" s="15">
        <f t="shared" si="20"/>
        <v>58200028.439730778</v>
      </c>
      <c r="W74" s="4"/>
      <c r="X74" s="63">
        <f t="shared" si="21"/>
        <v>8614000</v>
      </c>
      <c r="Y74" s="63">
        <f t="shared" si="21"/>
        <v>58200000</v>
      </c>
      <c r="Z74" s="63">
        <f t="shared" si="22"/>
        <v>66814000</v>
      </c>
      <c r="AA74" s="4"/>
      <c r="AB74" s="43">
        <v>5860.0092750000003</v>
      </c>
      <c r="AC74" s="43">
        <v>58430.709714999997</v>
      </c>
      <c r="AD74" s="43">
        <v>19488.705064999998</v>
      </c>
      <c r="AE74" s="43">
        <v>171410.6808</v>
      </c>
      <c r="AF74" s="43">
        <v>19389.328320000001</v>
      </c>
      <c r="AG74" s="43"/>
      <c r="AH74" s="43"/>
      <c r="AI74" s="43">
        <v>228247</v>
      </c>
      <c r="AJ74" s="64">
        <v>329.602766798419</v>
      </c>
      <c r="AK74" s="45">
        <v>13.9</v>
      </c>
      <c r="AL74" s="45"/>
      <c r="AM74" s="46">
        <f t="shared" si="14"/>
        <v>2.7</v>
      </c>
      <c r="AN74" s="4"/>
      <c r="AO74" s="62">
        <f t="shared" si="13"/>
        <v>168.38675100633913</v>
      </c>
      <c r="AT74" s="12"/>
    </row>
    <row r="75" spans="1:46">
      <c r="A75" s="4">
        <f t="shared" si="17"/>
        <v>1937</v>
      </c>
      <c r="B75" s="57">
        <v>3002522</v>
      </c>
      <c r="C75" s="57">
        <v>2629388</v>
      </c>
      <c r="D75" s="57"/>
      <c r="E75" s="57">
        <v>10306956</v>
      </c>
      <c r="F75" s="57"/>
      <c r="G75" s="57"/>
      <c r="H75" s="57"/>
      <c r="I75" s="15"/>
      <c r="J75" s="58">
        <f t="shared" si="11"/>
        <v>3002522</v>
      </c>
      <c r="K75" s="58">
        <f t="shared" si="12"/>
        <v>7304434</v>
      </c>
      <c r="L75" s="58">
        <f t="shared" si="18"/>
        <v>10306956</v>
      </c>
      <c r="M75" s="4"/>
      <c r="N75" s="15"/>
      <c r="O75" s="59">
        <f t="shared" si="15"/>
        <v>1.261064756825646E-2</v>
      </c>
      <c r="P75" s="60">
        <v>3.6279617632171926E-2</v>
      </c>
      <c r="Q75" s="15"/>
      <c r="R75" s="59">
        <f t="shared" si="16"/>
        <v>2.8363414725179305E-2</v>
      </c>
      <c r="S75" s="60">
        <v>3.6279617632171926E-2</v>
      </c>
      <c r="T75" s="61">
        <f>'1.1 Price indices'!$T73</f>
        <v>0.76124455957419757</v>
      </c>
      <c r="U75" s="15">
        <f t="shared" si="19"/>
        <v>12017690.65505608</v>
      </c>
      <c r="V75" s="15">
        <f t="shared" si="20"/>
        <v>67228836.721223354</v>
      </c>
      <c r="W75" s="4"/>
      <c r="X75" s="63">
        <f t="shared" si="21"/>
        <v>12018000</v>
      </c>
      <c r="Y75" s="63">
        <f t="shared" si="21"/>
        <v>67229000</v>
      </c>
      <c r="Z75" s="63">
        <f t="shared" si="22"/>
        <v>79247000</v>
      </c>
      <c r="AA75" s="4"/>
      <c r="AB75" s="43">
        <v>6286.8867099999998</v>
      </c>
      <c r="AC75" s="43">
        <v>60199.374374999999</v>
      </c>
      <c r="AD75" s="43">
        <v>17726.880099999998</v>
      </c>
      <c r="AE75" s="43">
        <v>175172.8272</v>
      </c>
      <c r="AF75" s="43">
        <v>19495.544760000001</v>
      </c>
      <c r="AG75" s="43"/>
      <c r="AH75" s="43"/>
      <c r="AI75" s="43">
        <v>255748</v>
      </c>
      <c r="AJ75" s="64">
        <v>372.79209486166013</v>
      </c>
      <c r="AK75" s="45">
        <v>13.85</v>
      </c>
      <c r="AL75" s="45"/>
      <c r="AM75" s="46">
        <f t="shared" si="14"/>
        <v>3</v>
      </c>
      <c r="AN75" s="4"/>
      <c r="AO75" s="62">
        <f t="shared" si="13"/>
        <v>134.87122480387669</v>
      </c>
      <c r="AT75" s="12"/>
    </row>
    <row r="76" spans="1:46">
      <c r="A76" s="4">
        <f t="shared" si="17"/>
        <v>1938</v>
      </c>
      <c r="B76" s="57">
        <v>4637200</v>
      </c>
      <c r="C76" s="57">
        <v>2965062</v>
      </c>
      <c r="D76" s="57"/>
      <c r="E76" s="57">
        <v>13331882</v>
      </c>
      <c r="F76" s="57"/>
      <c r="G76" s="57"/>
      <c r="H76" s="57"/>
      <c r="I76" s="15"/>
      <c r="J76" s="58">
        <f t="shared" si="11"/>
        <v>4637200</v>
      </c>
      <c r="K76" s="58">
        <f t="shared" si="12"/>
        <v>8694682</v>
      </c>
      <c r="L76" s="58">
        <f t="shared" si="18"/>
        <v>13331882</v>
      </c>
      <c r="M76" s="4"/>
      <c r="N76" s="15"/>
      <c r="O76" s="59">
        <f t="shared" si="15"/>
        <v>1.261064756825646E-2</v>
      </c>
      <c r="P76" s="60">
        <v>3.5813306892881369E-2</v>
      </c>
      <c r="Q76" s="15"/>
      <c r="R76" s="59">
        <f t="shared" si="16"/>
        <v>2.8363414725179305E-2</v>
      </c>
      <c r="S76" s="60">
        <v>3.5813306892881369E-2</v>
      </c>
      <c r="T76" s="61">
        <f>'1.1 Price indices'!$T74</f>
        <v>0.80850586260762891</v>
      </c>
      <c r="U76" s="15">
        <f t="shared" si="19"/>
        <v>16753687.332754008</v>
      </c>
      <c r="V76" s="15">
        <f t="shared" si="20"/>
        <v>75391675.174247995</v>
      </c>
      <c r="W76" s="4"/>
      <c r="X76" s="63">
        <f t="shared" si="21"/>
        <v>16754000</v>
      </c>
      <c r="Y76" s="63">
        <f t="shared" si="21"/>
        <v>75392000</v>
      </c>
      <c r="Z76" s="63">
        <f t="shared" si="22"/>
        <v>92146000</v>
      </c>
      <c r="AA76" s="4"/>
      <c r="AB76" s="43">
        <v>6862.628095</v>
      </c>
      <c r="AC76" s="43">
        <v>60806.497889999999</v>
      </c>
      <c r="AD76" s="43">
        <v>17026.817200000001</v>
      </c>
      <c r="AE76" s="43">
        <v>177531.06480000002</v>
      </c>
      <c r="AF76" s="43">
        <v>19530.950239999998</v>
      </c>
      <c r="AG76" s="43">
        <v>6310.2221399999999</v>
      </c>
      <c r="AH76" s="43"/>
      <c r="AI76" s="43">
        <v>280327</v>
      </c>
      <c r="AJ76" s="64">
        <v>404.61581027667984</v>
      </c>
      <c r="AK76" s="45">
        <v>13.8</v>
      </c>
      <c r="AL76" s="45"/>
      <c r="AM76" s="46">
        <f t="shared" si="14"/>
        <v>3.2</v>
      </c>
      <c r="AN76" s="4"/>
      <c r="AO76" s="62">
        <f t="shared" si="13"/>
        <v>151.81350438994309</v>
      </c>
      <c r="AT76" s="12"/>
    </row>
    <row r="77" spans="1:46">
      <c r="A77" s="4">
        <f t="shared" si="17"/>
        <v>1939</v>
      </c>
      <c r="B77" s="57">
        <v>6116692</v>
      </c>
      <c r="C77" s="57">
        <v>3905464</v>
      </c>
      <c r="D77" s="57"/>
      <c r="E77" s="57">
        <v>13010926</v>
      </c>
      <c r="F77" s="57"/>
      <c r="G77" s="57"/>
      <c r="H77" s="57"/>
      <c r="I77" s="15"/>
      <c r="J77" s="58">
        <f t="shared" si="11"/>
        <v>6116692</v>
      </c>
      <c r="K77" s="58">
        <f t="shared" si="12"/>
        <v>6894234</v>
      </c>
      <c r="L77" s="58">
        <f t="shared" si="18"/>
        <v>13010926</v>
      </c>
      <c r="M77" s="4"/>
      <c r="N77" s="15"/>
      <c r="O77" s="59">
        <f t="shared" si="15"/>
        <v>1.261064756825646E-2</v>
      </c>
      <c r="P77" s="60">
        <v>3.5181178725373269E-2</v>
      </c>
      <c r="Q77" s="15"/>
      <c r="R77" s="59">
        <f t="shared" si="16"/>
        <v>2.8363414725179305E-2</v>
      </c>
      <c r="S77" s="60">
        <v>3.5181178725373269E-2</v>
      </c>
      <c r="T77" s="61">
        <f>'1.1 Price indices'!$T75</f>
        <v>0.87433410611847973</v>
      </c>
      <c r="U77" s="15">
        <f t="shared" si="19"/>
        <v>23330009.398180958</v>
      </c>
      <c r="V77" s="15">
        <f t="shared" si="20"/>
        <v>83145705.969493836</v>
      </c>
      <c r="W77" s="4"/>
      <c r="X77" s="63">
        <f t="shared" si="21"/>
        <v>23330000</v>
      </c>
      <c r="Y77" s="63">
        <f t="shared" si="21"/>
        <v>83146000</v>
      </c>
      <c r="Z77" s="63">
        <f t="shared" si="22"/>
        <v>106476000</v>
      </c>
      <c r="AA77" s="4"/>
      <c r="AB77" s="43">
        <v>7619.4202299999997</v>
      </c>
      <c r="AC77" s="43">
        <v>61283.264864999997</v>
      </c>
      <c r="AD77" s="43">
        <v>16074.08792</v>
      </c>
      <c r="AE77" s="43">
        <v>183252.77040000001</v>
      </c>
      <c r="AF77" s="43">
        <v>19643.604039999998</v>
      </c>
      <c r="AG77" s="43">
        <v>6398.7358400000003</v>
      </c>
      <c r="AH77" s="43"/>
      <c r="AI77" s="43">
        <v>307931</v>
      </c>
      <c r="AJ77" s="64">
        <v>418.25454545454551</v>
      </c>
      <c r="AK77" s="45">
        <v>13.75</v>
      </c>
      <c r="AL77" s="45"/>
      <c r="AM77" s="46">
        <f t="shared" si="14"/>
        <v>3.3</v>
      </c>
      <c r="AN77" s="4"/>
      <c r="AO77" s="62">
        <f t="shared" si="13"/>
        <v>198.81606206515656</v>
      </c>
      <c r="AT77" s="12"/>
    </row>
    <row r="78" spans="1:46">
      <c r="A78" s="4">
        <f t="shared" si="17"/>
        <v>1940</v>
      </c>
      <c r="B78" s="57">
        <v>6594220</v>
      </c>
      <c r="C78" s="57">
        <v>3225738</v>
      </c>
      <c r="D78" s="57"/>
      <c r="E78" s="57">
        <v>9283837</v>
      </c>
      <c r="F78" s="57"/>
      <c r="G78" s="57"/>
      <c r="H78" s="57"/>
      <c r="I78" s="15"/>
      <c r="J78" s="58">
        <f t="shared" si="11"/>
        <v>6594220</v>
      </c>
      <c r="K78" s="58">
        <f>E78-B78</f>
        <v>2689617</v>
      </c>
      <c r="L78" s="58">
        <f t="shared" si="18"/>
        <v>9283837</v>
      </c>
      <c r="M78" s="4"/>
      <c r="N78" s="15"/>
      <c r="O78" s="59">
        <f t="shared" si="15"/>
        <v>1.261064756825646E-2</v>
      </c>
      <c r="P78" s="60">
        <v>3.4374710747767531E-2</v>
      </c>
      <c r="Q78" s="15"/>
      <c r="R78" s="59">
        <f t="shared" si="16"/>
        <v>2.8363414725179305E-2</v>
      </c>
      <c r="S78" s="60">
        <v>3.4374710747767531E-2</v>
      </c>
      <c r="T78" s="61">
        <f>'1.1 Price indices'!$T76</f>
        <v>0.94860186802815749</v>
      </c>
      <c r="U78" s="15">
        <f t="shared" si="19"/>
        <v>30675070.627227239</v>
      </c>
      <c r="V78" s="15">
        <f t="shared" si="20"/>
        <v>87200251.114741758</v>
      </c>
      <c r="W78" s="4"/>
      <c r="X78" s="63">
        <f t="shared" si="21"/>
        <v>30675000</v>
      </c>
      <c r="Y78" s="63">
        <f t="shared" si="21"/>
        <v>87200000</v>
      </c>
      <c r="Z78" s="63">
        <f t="shared" si="22"/>
        <v>117875000</v>
      </c>
      <c r="AA78" s="4"/>
      <c r="AB78" s="43">
        <v>8601.9223000000002</v>
      </c>
      <c r="AC78" s="43">
        <v>61539.552259999997</v>
      </c>
      <c r="AD78" s="43">
        <v>15292.351015</v>
      </c>
      <c r="AE78" s="43">
        <v>188994.8976</v>
      </c>
      <c r="AF78" s="43">
        <v>19883.395700000001</v>
      </c>
      <c r="AG78" s="43">
        <v>6416.43858</v>
      </c>
      <c r="AH78" s="43"/>
      <c r="AI78" s="43">
        <v>317526</v>
      </c>
      <c r="AJ78" s="64">
        <v>336.87675889328062</v>
      </c>
      <c r="AK78" s="45">
        <v>13.75</v>
      </c>
      <c r="AL78" s="45"/>
      <c r="AM78" s="46">
        <f t="shared" si="14"/>
        <v>2.7</v>
      </c>
      <c r="AN78" s="4"/>
      <c r="AO78" s="62">
        <f t="shared" si="13"/>
        <v>162.23275182317073</v>
      </c>
      <c r="AT78" s="12"/>
    </row>
    <row r="79" spans="1:46">
      <c r="A79" s="4">
        <f t="shared" si="17"/>
        <v>1941</v>
      </c>
      <c r="B79" s="57">
        <v>3184356</v>
      </c>
      <c r="C79" s="57">
        <v>2404250</v>
      </c>
      <c r="D79" s="57"/>
      <c r="E79" s="57">
        <v>2990711</v>
      </c>
      <c r="F79" s="57"/>
      <c r="G79" s="57"/>
      <c r="H79" s="57"/>
      <c r="I79" s="15"/>
      <c r="J79" s="58">
        <f t="shared" si="11"/>
        <v>3184356</v>
      </c>
      <c r="K79" s="58">
        <f t="shared" si="12"/>
        <v>-193645</v>
      </c>
      <c r="L79" s="58">
        <f t="shared" si="18"/>
        <v>2990711</v>
      </c>
      <c r="M79" s="4"/>
      <c r="N79" s="15"/>
      <c r="O79" s="59">
        <f t="shared" si="15"/>
        <v>1.261064756825646E-2</v>
      </c>
      <c r="P79" s="60">
        <v>3.3952429434711121E-2</v>
      </c>
      <c r="Q79" s="15"/>
      <c r="R79" s="59">
        <f t="shared" si="16"/>
        <v>2.8363414725179305E-2</v>
      </c>
      <c r="S79" s="60">
        <v>3.3952429434711121E-2</v>
      </c>
      <c r="T79" s="61">
        <f>'1.1 Price indices'!$T77</f>
        <v>1.0009268821008852</v>
      </c>
      <c r="U79" s="15">
        <f t="shared" si="19"/>
        <v>34024277.170680933</v>
      </c>
      <c r="V79" s="15">
        <f t="shared" si="20"/>
        <v>86085635.4806979</v>
      </c>
      <c r="W79" s="4"/>
      <c r="X79" s="63">
        <f t="shared" si="21"/>
        <v>34024000</v>
      </c>
      <c r="Y79" s="63">
        <f t="shared" si="21"/>
        <v>86086000</v>
      </c>
      <c r="Z79" s="63">
        <f t="shared" si="22"/>
        <v>120110000</v>
      </c>
      <c r="AA79" s="4"/>
      <c r="AB79" s="43">
        <v>9145.0745499999994</v>
      </c>
      <c r="AC79" s="43">
        <v>62102.016589999999</v>
      </c>
      <c r="AD79" s="43">
        <v>14657.86872</v>
      </c>
      <c r="AE79" s="43">
        <v>192158.41680000001</v>
      </c>
      <c r="AF79" s="43">
        <v>19925.238539999998</v>
      </c>
      <c r="AG79" s="43">
        <v>6421.2665999999999</v>
      </c>
      <c r="AH79" s="43"/>
      <c r="AI79" s="43">
        <v>313087</v>
      </c>
      <c r="AJ79" s="64">
        <v>304.59841897233207</v>
      </c>
      <c r="AK79" s="45">
        <v>13.75</v>
      </c>
      <c r="AL79" s="45"/>
      <c r="AM79" s="46">
        <f t="shared" si="14"/>
        <v>2.4</v>
      </c>
      <c r="AN79" s="4"/>
      <c r="AO79" s="62">
        <f t="shared" si="13"/>
        <v>120.66354915518116</v>
      </c>
      <c r="AT79" s="12"/>
    </row>
    <row r="80" spans="1:46">
      <c r="A80" s="4">
        <f t="shared" si="17"/>
        <v>1942</v>
      </c>
      <c r="B80" s="57">
        <v>1025814</v>
      </c>
      <c r="C80" s="57">
        <v>2181712</v>
      </c>
      <c r="D80" s="57"/>
      <c r="E80" s="57">
        <v>709120</v>
      </c>
      <c r="F80" s="57"/>
      <c r="G80" s="57"/>
      <c r="H80" s="57"/>
      <c r="I80" s="15"/>
      <c r="J80" s="58">
        <f t="shared" si="11"/>
        <v>1025814</v>
      </c>
      <c r="K80" s="58">
        <f t="shared" si="12"/>
        <v>-316694</v>
      </c>
      <c r="L80" s="58">
        <f t="shared" si="18"/>
        <v>709120</v>
      </c>
      <c r="M80" s="4"/>
      <c r="N80" s="15"/>
      <c r="O80" s="59">
        <f t="shared" si="15"/>
        <v>1.261064756825646E-2</v>
      </c>
      <c r="P80" s="60">
        <v>3.3779182688207857E-2</v>
      </c>
      <c r="Q80" s="15"/>
      <c r="R80" s="59">
        <f t="shared" si="16"/>
        <v>2.8363414725179305E-2</v>
      </c>
      <c r="S80" s="60">
        <v>3.3779182688207857E-2</v>
      </c>
      <c r="T80" s="61">
        <f>'1.1 Price indices'!$T78</f>
        <v>1.0515639924938471</v>
      </c>
      <c r="U80" s="15">
        <f t="shared" si="19"/>
        <v>35106687.667126611</v>
      </c>
      <c r="V80" s="15">
        <f t="shared" si="20"/>
        <v>84508302.247267067</v>
      </c>
      <c r="W80" s="4"/>
      <c r="X80" s="63">
        <f t="shared" si="21"/>
        <v>35107000</v>
      </c>
      <c r="Y80" s="63">
        <f t="shared" si="21"/>
        <v>84508000</v>
      </c>
      <c r="Z80" s="63">
        <f t="shared" si="22"/>
        <v>119615000</v>
      </c>
      <c r="AA80" s="4"/>
      <c r="AB80" s="43">
        <v>9323.7112899999993</v>
      </c>
      <c r="AC80" s="43">
        <v>61928.207869999998</v>
      </c>
      <c r="AD80" s="43">
        <v>14425.721425</v>
      </c>
      <c r="AE80" s="43">
        <v>193535.50320000001</v>
      </c>
      <c r="AF80" s="43">
        <v>19930.066559999999</v>
      </c>
      <c r="AG80" s="43">
        <v>6421.2665999999999</v>
      </c>
      <c r="AH80" s="43"/>
      <c r="AI80" s="43">
        <v>305793</v>
      </c>
      <c r="AJ80" s="64">
        <v>209.58189723320157</v>
      </c>
      <c r="AK80" s="45">
        <v>13.45</v>
      </c>
      <c r="AL80" s="45"/>
      <c r="AM80" s="46">
        <f t="shared" si="14"/>
        <v>1.6</v>
      </c>
      <c r="AN80" s="4"/>
      <c r="AO80" s="62">
        <f t="shared" si="13"/>
        <v>109.46837500175414</v>
      </c>
      <c r="AT80" s="12"/>
    </row>
    <row r="81" spans="1:46">
      <c r="A81" s="4">
        <f t="shared" si="17"/>
        <v>1943</v>
      </c>
      <c r="B81" s="57">
        <v>243228</v>
      </c>
      <c r="C81" s="57">
        <v>2242708</v>
      </c>
      <c r="D81" s="57"/>
      <c r="E81" s="57">
        <v>1138373</v>
      </c>
      <c r="F81" s="57"/>
      <c r="G81" s="57"/>
      <c r="H81" s="57"/>
      <c r="I81" s="15"/>
      <c r="J81" s="58">
        <f t="shared" si="11"/>
        <v>243228</v>
      </c>
      <c r="K81" s="58">
        <f t="shared" si="12"/>
        <v>895145</v>
      </c>
      <c r="L81" s="58">
        <f t="shared" si="18"/>
        <v>1138373</v>
      </c>
      <c r="M81" s="4"/>
      <c r="N81" s="15"/>
      <c r="O81" s="59">
        <f t="shared" si="15"/>
        <v>1.261064756825646E-2</v>
      </c>
      <c r="P81" s="60">
        <v>3.3714207435840429E-2</v>
      </c>
      <c r="Q81" s="15"/>
      <c r="R81" s="59">
        <f t="shared" si="16"/>
        <v>2.8363414725179305E-2</v>
      </c>
      <c r="S81" s="60">
        <v>3.3714207435840429E-2</v>
      </c>
      <c r="T81" s="61">
        <f>'1.1 Price indices'!$T79</f>
        <v>1.0853220660891554</v>
      </c>
      <c r="U81" s="15">
        <f t="shared" si="19"/>
        <v>34796881.23093529</v>
      </c>
      <c r="V81" s="15">
        <f t="shared" si="20"/>
        <v>82689211.903915316</v>
      </c>
      <c r="W81" s="4"/>
      <c r="X81" s="63">
        <f t="shared" si="21"/>
        <v>34797000</v>
      </c>
      <c r="Y81" s="63">
        <f t="shared" si="21"/>
        <v>82689000</v>
      </c>
      <c r="Z81" s="63">
        <f t="shared" si="22"/>
        <v>117486000</v>
      </c>
      <c r="AA81" s="4"/>
      <c r="AB81" s="43">
        <v>9416.2483400000001</v>
      </c>
      <c r="AC81" s="43">
        <v>62014.307560000001</v>
      </c>
      <c r="AD81" s="43">
        <v>14397.155639999999</v>
      </c>
      <c r="AE81" s="43">
        <v>193765.3224</v>
      </c>
      <c r="AF81" s="43">
        <v>19952.597320000001</v>
      </c>
      <c r="AG81" s="43">
        <v>6421.2665999999999</v>
      </c>
      <c r="AH81" s="43"/>
      <c r="AI81" s="43">
        <v>298635</v>
      </c>
      <c r="AJ81" s="64">
        <v>228.22150197628463</v>
      </c>
      <c r="AK81" s="45">
        <v>13</v>
      </c>
      <c r="AL81" s="45"/>
      <c r="AM81" s="46">
        <f t="shared" si="14"/>
        <v>1.7</v>
      </c>
      <c r="AN81" s="4"/>
      <c r="AO81" s="62">
        <f t="shared" si="13"/>
        <v>112.40180734525042</v>
      </c>
      <c r="AT81" s="12"/>
    </row>
    <row r="82" spans="1:46">
      <c r="A82" s="4">
        <f t="shared" si="17"/>
        <v>1944</v>
      </c>
      <c r="B82" s="57">
        <v>390462</v>
      </c>
      <c r="C82" s="57">
        <v>2598704</v>
      </c>
      <c r="D82" s="57"/>
      <c r="E82" s="57">
        <v>1710950</v>
      </c>
      <c r="F82" s="57"/>
      <c r="G82" s="57"/>
      <c r="H82" s="57"/>
      <c r="I82" s="15"/>
      <c r="J82" s="58">
        <f t="shared" si="11"/>
        <v>390462</v>
      </c>
      <c r="K82" s="58">
        <f t="shared" si="12"/>
        <v>1320488</v>
      </c>
      <c r="L82" s="58">
        <f t="shared" si="18"/>
        <v>1710950</v>
      </c>
      <c r="M82" s="4"/>
      <c r="N82" s="15"/>
      <c r="O82" s="59">
        <f t="shared" si="15"/>
        <v>1.261064756825646E-2</v>
      </c>
      <c r="P82" s="60">
        <v>3.3579957735688434E-2</v>
      </c>
      <c r="Q82" s="15"/>
      <c r="R82" s="59">
        <f t="shared" si="16"/>
        <v>2.8363414725179305E-2</v>
      </c>
      <c r="S82" s="60">
        <v>3.3579957735688434E-2</v>
      </c>
      <c r="T82" s="61">
        <f>'1.1 Price indices'!$T80</f>
        <v>1.1629656353583639</v>
      </c>
      <c r="U82" s="15">
        <f t="shared" si="19"/>
        <v>35951964.306879468</v>
      </c>
      <c r="V82" s="15">
        <f t="shared" si="20"/>
        <v>84418052.797834948</v>
      </c>
      <c r="W82" s="4"/>
      <c r="X82" s="63">
        <f t="shared" si="21"/>
        <v>35952000</v>
      </c>
      <c r="Y82" s="63">
        <f t="shared" si="21"/>
        <v>84418000</v>
      </c>
      <c r="Z82" s="63">
        <f t="shared" si="22"/>
        <v>120370000</v>
      </c>
      <c r="AA82" s="4"/>
      <c r="AB82" s="43">
        <v>9594.88508</v>
      </c>
      <c r="AC82" s="43">
        <v>62532.515039999998</v>
      </c>
      <c r="AD82" s="43">
        <v>13890.213540000001</v>
      </c>
      <c r="AE82" s="43">
        <v>194641.62240000002</v>
      </c>
      <c r="AF82" s="43">
        <v>19952.597320000001</v>
      </c>
      <c r="AG82" s="43">
        <v>6421.2665999999999</v>
      </c>
      <c r="AH82" s="43"/>
      <c r="AI82" s="43">
        <v>292137</v>
      </c>
      <c r="AJ82" s="64">
        <v>244.13335968379448</v>
      </c>
      <c r="AK82" s="45">
        <v>12.95</v>
      </c>
      <c r="AL82" s="45"/>
      <c r="AM82" s="46">
        <f t="shared" si="14"/>
        <v>1.8</v>
      </c>
      <c r="AN82" s="4"/>
      <c r="AO82" s="62">
        <f t="shared" si="13"/>
        <v>130.24389548498141</v>
      </c>
      <c r="AT82" s="12"/>
    </row>
    <row r="83" spans="1:46">
      <c r="A83" s="4">
        <f t="shared" si="17"/>
        <v>1945</v>
      </c>
      <c r="B83" s="57">
        <v>586856</v>
      </c>
      <c r="C83" s="57">
        <v>2826466</v>
      </c>
      <c r="D83" s="57"/>
      <c r="E83" s="57">
        <v>2474030</v>
      </c>
      <c r="F83" s="57"/>
      <c r="G83" s="57"/>
      <c r="H83" s="57"/>
      <c r="I83" s="15"/>
      <c r="J83" s="58">
        <f t="shared" si="11"/>
        <v>586856</v>
      </c>
      <c r="K83" s="58">
        <f t="shared" si="12"/>
        <v>1887174</v>
      </c>
      <c r="L83" s="58">
        <f t="shared" si="18"/>
        <v>2474030</v>
      </c>
      <c r="M83" s="4"/>
      <c r="N83" s="15"/>
      <c r="O83" s="59">
        <f t="shared" si="15"/>
        <v>1.261064756825646E-2</v>
      </c>
      <c r="P83" s="60">
        <v>3.3401170261679769E-2</v>
      </c>
      <c r="Q83" s="15"/>
      <c r="R83" s="59">
        <f t="shared" si="16"/>
        <v>2.8363414725179305E-2</v>
      </c>
      <c r="S83" s="60">
        <v>3.3401170261679769E-2</v>
      </c>
      <c r="T83" s="61">
        <f>'1.1 Price indices'!$T81</f>
        <v>1.1933479015941413</v>
      </c>
      <c r="U83" s="15">
        <f t="shared" si="19"/>
        <v>35776927.229662977</v>
      </c>
      <c r="V83" s="15">
        <f t="shared" si="20"/>
        <v>83133607.760276482</v>
      </c>
      <c r="W83" s="4"/>
      <c r="X83" s="63">
        <f t="shared" si="21"/>
        <v>35777000</v>
      </c>
      <c r="Y83" s="63">
        <f t="shared" si="21"/>
        <v>83134000</v>
      </c>
      <c r="Z83" s="63">
        <f t="shared" si="22"/>
        <v>118911000</v>
      </c>
      <c r="AA83" s="4"/>
      <c r="AB83" s="43">
        <v>9824.484253333334</v>
      </c>
      <c r="AC83" s="43">
        <v>62575.967219999999</v>
      </c>
      <c r="AD83" s="43">
        <v>13787.752226666667</v>
      </c>
      <c r="AE83" s="43">
        <v>197984.66880000001</v>
      </c>
      <c r="AF83" s="43">
        <v>20005.705539999999</v>
      </c>
      <c r="AG83" s="43">
        <v>6421.2665999999999</v>
      </c>
      <c r="AH83" s="43"/>
      <c r="AI83" s="43">
        <v>301154</v>
      </c>
      <c r="AJ83" s="64">
        <v>298.23367588932803</v>
      </c>
      <c r="AK83" s="45">
        <v>13.05</v>
      </c>
      <c r="AL83" s="45"/>
      <c r="AM83" s="46">
        <f t="shared" si="14"/>
        <v>2.2999999999999998</v>
      </c>
      <c r="AN83" s="4"/>
      <c r="AO83" s="62">
        <f t="shared" si="13"/>
        <v>141.2829952109752</v>
      </c>
      <c r="AT83" s="12"/>
    </row>
    <row r="84" spans="1:46">
      <c r="A84" s="4">
        <f t="shared" si="17"/>
        <v>1946</v>
      </c>
      <c r="B84" s="57">
        <v>801568</v>
      </c>
      <c r="C84" s="57">
        <v>3717112</v>
      </c>
      <c r="D84" s="57"/>
      <c r="E84" s="57">
        <v>3776380</v>
      </c>
      <c r="F84" s="57"/>
      <c r="G84" s="57"/>
      <c r="H84" s="57"/>
      <c r="I84" s="15"/>
      <c r="J84" s="58">
        <f t="shared" si="11"/>
        <v>801568</v>
      </c>
      <c r="K84" s="58">
        <f t="shared" si="12"/>
        <v>2974812</v>
      </c>
      <c r="L84" s="58">
        <f t="shared" si="18"/>
        <v>3776380</v>
      </c>
      <c r="M84" s="4"/>
      <c r="N84" s="15"/>
      <c r="O84" s="59">
        <f t="shared" si="15"/>
        <v>1.261064756825646E-2</v>
      </c>
      <c r="P84" s="60">
        <v>3.3223089128300048E-2</v>
      </c>
      <c r="Q84" s="15"/>
      <c r="R84" s="59">
        <f t="shared" si="16"/>
        <v>2.8363414725179305E-2</v>
      </c>
      <c r="S84" s="60">
        <v>3.3223089128300048E-2</v>
      </c>
      <c r="T84" s="61">
        <f>'1.1 Price indices'!$T82</f>
        <v>1.2152906494310916</v>
      </c>
      <c r="U84" s="15">
        <f t="shared" si="19"/>
        <v>35561349.238084771</v>
      </c>
      <c r="V84" s="15">
        <f t="shared" si="20"/>
        <v>82380804.629937053</v>
      </c>
      <c r="W84" s="4"/>
      <c r="X84" s="63">
        <f t="shared" si="21"/>
        <v>35561000</v>
      </c>
      <c r="Y84" s="63">
        <f t="shared" si="21"/>
        <v>82381000</v>
      </c>
      <c r="Z84" s="63">
        <f t="shared" si="22"/>
        <v>117942000</v>
      </c>
      <c r="AA84" s="4"/>
      <c r="AB84" s="43">
        <v>10054.083426666668</v>
      </c>
      <c r="AC84" s="43">
        <v>62619.419399999999</v>
      </c>
      <c r="AD84" s="43">
        <v>13685.290913333334</v>
      </c>
      <c r="AE84" s="43">
        <v>201327.71520000001</v>
      </c>
      <c r="AF84" s="43">
        <v>20025.554066666667</v>
      </c>
      <c r="AG84" s="43">
        <v>6414.82924</v>
      </c>
      <c r="AH84" s="43"/>
      <c r="AI84" s="43">
        <v>315500</v>
      </c>
      <c r="AJ84" s="64">
        <v>393.25019762845852</v>
      </c>
      <c r="AK84" s="45">
        <v>13.2</v>
      </c>
      <c r="AL84" s="45"/>
      <c r="AM84" s="46">
        <f t="shared" si="14"/>
        <v>3</v>
      </c>
      <c r="AN84" s="4"/>
      <c r="AO84" s="62">
        <f t="shared" si="13"/>
        <v>185.61843470724642</v>
      </c>
      <c r="AT84" s="12"/>
    </row>
    <row r="85" spans="1:46">
      <c r="A85" s="4">
        <f t="shared" si="17"/>
        <v>1947</v>
      </c>
      <c r="B85" s="57">
        <v>1656228</v>
      </c>
      <c r="C85" s="57">
        <v>4487042</v>
      </c>
      <c r="D85" s="57"/>
      <c r="E85" s="57">
        <v>6176920</v>
      </c>
      <c r="F85" s="57"/>
      <c r="G85" s="57"/>
      <c r="H85" s="57"/>
      <c r="I85" s="15"/>
      <c r="J85" s="58">
        <f t="shared" si="11"/>
        <v>1656228</v>
      </c>
      <c r="K85" s="58">
        <f t="shared" si="12"/>
        <v>4520692</v>
      </c>
      <c r="L85" s="58">
        <f t="shared" si="18"/>
        <v>6176920</v>
      </c>
      <c r="M85" s="4"/>
      <c r="N85" s="15"/>
      <c r="O85" s="59">
        <f t="shared" si="15"/>
        <v>1.261064756825646E-2</v>
      </c>
      <c r="P85" s="60">
        <v>3.3045710157962288E-2</v>
      </c>
      <c r="Q85" s="15"/>
      <c r="R85" s="59">
        <f t="shared" si="16"/>
        <v>2.8363414725179305E-2</v>
      </c>
      <c r="S85" s="60">
        <v>3.3045710157962288E-2</v>
      </c>
      <c r="T85" s="61">
        <f>'1.1 Price indices'!$T83</f>
        <v>1.2946221223800654</v>
      </c>
      <c r="U85" s="15">
        <f t="shared" si="19"/>
        <v>37798913.245485172</v>
      </c>
      <c r="V85" s="15">
        <f t="shared" si="20"/>
        <v>86825852.325243756</v>
      </c>
      <c r="W85" s="4"/>
      <c r="X85" s="63">
        <f t="shared" si="21"/>
        <v>37799000</v>
      </c>
      <c r="Y85" s="63">
        <f t="shared" si="21"/>
        <v>86826000</v>
      </c>
      <c r="Z85" s="63">
        <f t="shared" si="22"/>
        <v>124625000</v>
      </c>
      <c r="AA85" s="4"/>
      <c r="AB85" s="43">
        <v>10283.6826</v>
      </c>
      <c r="AC85" s="43">
        <v>62662.871579999999</v>
      </c>
      <c r="AD85" s="43">
        <v>13582.829599999999</v>
      </c>
      <c r="AE85" s="43">
        <v>204670.7616</v>
      </c>
      <c r="AF85" s="43">
        <v>20045.402593333336</v>
      </c>
      <c r="AG85" s="43">
        <v>6408.3918800000001</v>
      </c>
      <c r="AH85" s="43"/>
      <c r="AI85" s="43">
        <v>330922</v>
      </c>
      <c r="AJ85" s="64">
        <v>469.62711462450596</v>
      </c>
      <c r="AK85" s="45">
        <v>13.15</v>
      </c>
      <c r="AL85" s="45"/>
      <c r="AM85" s="46">
        <f t="shared" si="14"/>
        <v>3.6</v>
      </c>
      <c r="AN85" s="4"/>
      <c r="AO85" s="62">
        <f t="shared" si="13"/>
        <v>223.84394521925404</v>
      </c>
      <c r="AT85" s="12"/>
    </row>
    <row r="86" spans="1:46">
      <c r="A86" s="4">
        <f t="shared" si="17"/>
        <v>1948</v>
      </c>
      <c r="B86" s="57">
        <v>3455732</v>
      </c>
      <c r="C86" s="57">
        <v>5823710</v>
      </c>
      <c r="D86" s="57"/>
      <c r="E86" s="57">
        <v>8051390</v>
      </c>
      <c r="F86" s="57"/>
      <c r="G86" s="57"/>
      <c r="H86" s="57"/>
      <c r="I86" s="15"/>
      <c r="J86" s="58">
        <f t="shared" si="11"/>
        <v>3455732</v>
      </c>
      <c r="K86" s="58">
        <f t="shared" si="12"/>
        <v>4595658</v>
      </c>
      <c r="L86" s="58">
        <f t="shared" si="18"/>
        <v>8051390</v>
      </c>
      <c r="M86" s="4"/>
      <c r="N86" s="15"/>
      <c r="O86" s="59">
        <f t="shared" si="15"/>
        <v>1.261064756825646E-2</v>
      </c>
      <c r="P86" s="60">
        <v>3.258072992394076E-2</v>
      </c>
      <c r="Q86" s="15"/>
      <c r="R86" s="59">
        <f t="shared" si="16"/>
        <v>2.8363414725179305E-2</v>
      </c>
      <c r="S86" s="60">
        <v>3.258072992394076E-2</v>
      </c>
      <c r="T86" s="61">
        <f>'1.1 Price indices'!$T84</f>
        <v>1.3570745585313853</v>
      </c>
      <c r="U86" s="15">
        <f t="shared" si="19"/>
        <v>41265683.747313522</v>
      </c>
      <c r="V86" s="15">
        <f t="shared" si="20"/>
        <v>89998016.079778433</v>
      </c>
      <c r="W86" s="4"/>
      <c r="X86" s="63">
        <f t="shared" si="21"/>
        <v>41266000</v>
      </c>
      <c r="Y86" s="63">
        <f t="shared" si="21"/>
        <v>89998000</v>
      </c>
      <c r="Z86" s="63">
        <f t="shared" si="22"/>
        <v>131264000</v>
      </c>
      <c r="AA86" s="4"/>
      <c r="AB86" s="43">
        <v>10822.8115</v>
      </c>
      <c r="AC86" s="43">
        <v>62569.529859999995</v>
      </c>
      <c r="AD86" s="43">
        <v>13051.7474</v>
      </c>
      <c r="AE86" s="43">
        <v>205137.41039999999</v>
      </c>
      <c r="AF86" s="43">
        <v>20065.251120000001</v>
      </c>
      <c r="AG86" s="43">
        <v>6401.9545200000002</v>
      </c>
      <c r="AH86" s="43"/>
      <c r="AI86" s="43">
        <v>360949</v>
      </c>
      <c r="AJ86" s="64">
        <v>466.44474308300397</v>
      </c>
      <c r="AK86" s="45">
        <v>13.05</v>
      </c>
      <c r="AL86" s="45"/>
      <c r="AM86" s="46">
        <f t="shared" si="14"/>
        <v>3.5</v>
      </c>
      <c r="AN86" s="4"/>
      <c r="AO86" s="62">
        <f t="shared" si="13"/>
        <v>290.23858037815575</v>
      </c>
      <c r="AT86" s="12"/>
    </row>
    <row r="87" spans="1:46">
      <c r="A87" s="4">
        <f t="shared" si="17"/>
        <v>1949</v>
      </c>
      <c r="B87" s="57">
        <v>4715344</v>
      </c>
      <c r="C87" s="57">
        <v>6639122</v>
      </c>
      <c r="D87" s="57"/>
      <c r="E87" s="57">
        <v>9230496</v>
      </c>
      <c r="F87" s="57"/>
      <c r="G87" s="57"/>
      <c r="H87" s="57"/>
      <c r="I87" s="15"/>
      <c r="J87" s="58">
        <f t="shared" si="11"/>
        <v>4715344</v>
      </c>
      <c r="K87" s="58">
        <f t="shared" si="12"/>
        <v>4515152</v>
      </c>
      <c r="L87" s="58">
        <f t="shared" si="18"/>
        <v>9230496</v>
      </c>
      <c r="M87" s="4"/>
      <c r="N87" s="15"/>
      <c r="O87" s="59">
        <f t="shared" si="15"/>
        <v>1.261064756825646E-2</v>
      </c>
      <c r="P87" s="60">
        <v>3.2114831184770126E-2</v>
      </c>
      <c r="Q87" s="15"/>
      <c r="R87" s="59">
        <f t="shared" si="16"/>
        <v>2.8363414725179305E-2</v>
      </c>
      <c r="S87" s="60">
        <v>3.2114831184770126E-2</v>
      </c>
      <c r="T87" s="61">
        <f>'1.1 Price indices'!$T85</f>
        <v>1.5106737933900372</v>
      </c>
      <c r="U87" s="15">
        <f t="shared" si="19"/>
        <v>48567391.303519644</v>
      </c>
      <c r="V87" s="15">
        <f t="shared" si="20"/>
        <v>98576503.849878088</v>
      </c>
      <c r="W87" s="4"/>
      <c r="X87" s="63">
        <f t="shared" si="21"/>
        <v>48567000</v>
      </c>
      <c r="Y87" s="63">
        <f t="shared" si="21"/>
        <v>98577000</v>
      </c>
      <c r="Z87" s="63">
        <f t="shared" si="22"/>
        <v>147144000</v>
      </c>
      <c r="AA87" s="4"/>
      <c r="AB87" s="43">
        <v>11361.940399999999</v>
      </c>
      <c r="AC87" s="43">
        <v>62476.188139999998</v>
      </c>
      <c r="AD87" s="43">
        <v>12520.665199999999</v>
      </c>
      <c r="AE87" s="43">
        <v>205604.05920000002</v>
      </c>
      <c r="AF87" s="43">
        <v>20451.492719999998</v>
      </c>
      <c r="AG87" s="43">
        <v>8423.2855600000003</v>
      </c>
      <c r="AH87" s="43"/>
      <c r="AI87" s="43">
        <v>386955</v>
      </c>
      <c r="AJ87" s="64">
        <v>506.90632411067196</v>
      </c>
      <c r="AK87" s="45">
        <v>13.05</v>
      </c>
      <c r="AL87" s="45"/>
      <c r="AM87" s="46">
        <f t="shared" si="14"/>
        <v>3.8</v>
      </c>
      <c r="AN87" s="4"/>
      <c r="AO87" s="62">
        <f t="shared" si="13"/>
        <v>324.62774678092057</v>
      </c>
      <c r="AT87" s="12"/>
    </row>
    <row r="88" spans="1:46">
      <c r="A88" s="4">
        <f t="shared" si="17"/>
        <v>1950</v>
      </c>
      <c r="B88" s="57">
        <v>5366372</v>
      </c>
      <c r="C88" s="57">
        <v>6552826</v>
      </c>
      <c r="D88" s="57"/>
      <c r="E88" s="57">
        <v>8475400</v>
      </c>
      <c r="F88" s="57"/>
      <c r="G88" s="57"/>
      <c r="H88" s="57"/>
      <c r="I88" s="15"/>
      <c r="J88" s="58">
        <f t="shared" si="11"/>
        <v>5366372</v>
      </c>
      <c r="K88" s="58">
        <f t="shared" si="12"/>
        <v>3109028</v>
      </c>
      <c r="L88" s="58">
        <f t="shared" si="18"/>
        <v>8475400</v>
      </c>
      <c r="M88" s="4"/>
      <c r="N88" s="15"/>
      <c r="O88" s="59">
        <f t="shared" si="15"/>
        <v>1.261064756825646E-2</v>
      </c>
      <c r="P88" s="60">
        <v>3.102480396563477E-2</v>
      </c>
      <c r="Q88" s="15"/>
      <c r="R88" s="59">
        <f t="shared" si="16"/>
        <v>2.8363414725179305E-2</v>
      </c>
      <c r="S88" s="60">
        <v>3.102480396563477E-2</v>
      </c>
      <c r="T88" s="61">
        <f>'1.1 Price indices'!$T86</f>
        <v>1.687903679765405</v>
      </c>
      <c r="U88" s="15">
        <f t="shared" si="19"/>
        <v>57229888.64360553</v>
      </c>
      <c r="V88" s="15">
        <f t="shared" si="20"/>
        <v>106665183.4696556</v>
      </c>
      <c r="W88" s="4"/>
      <c r="X88" s="63">
        <f t="shared" si="21"/>
        <v>57230000</v>
      </c>
      <c r="Y88" s="63">
        <f t="shared" si="21"/>
        <v>106665000</v>
      </c>
      <c r="Z88" s="63">
        <f t="shared" si="22"/>
        <v>163895000</v>
      </c>
      <c r="AA88" s="4"/>
      <c r="AB88" s="43">
        <v>12684.817880000001</v>
      </c>
      <c r="AC88" s="43">
        <v>61769.687879999998</v>
      </c>
      <c r="AD88" s="43">
        <v>12153.73568</v>
      </c>
      <c r="AE88" s="43">
        <v>209782.25760000001</v>
      </c>
      <c r="AF88" s="43">
        <v>20477.242160000002</v>
      </c>
      <c r="AG88" s="43">
        <v>8413.6295200000004</v>
      </c>
      <c r="AH88" s="43"/>
      <c r="AI88" s="43">
        <v>413363</v>
      </c>
      <c r="AJ88" s="64">
        <v>556.91501976284587</v>
      </c>
      <c r="AK88" s="45">
        <v>12.85</v>
      </c>
      <c r="AL88" s="45"/>
      <c r="AM88" s="46">
        <f t="shared" si="14"/>
        <v>4.0999999999999996</v>
      </c>
      <c r="AN88" s="4"/>
      <c r="AO88" s="62">
        <f t="shared" si="13"/>
        <v>320.00529899481347</v>
      </c>
      <c r="AT88" s="12"/>
    </row>
    <row r="89" spans="1:46">
      <c r="A89" s="4">
        <f t="shared" si="17"/>
        <v>1951</v>
      </c>
      <c r="B89" s="57">
        <v>4364954</v>
      </c>
      <c r="C89" s="57">
        <v>7067598</v>
      </c>
      <c r="D89" s="57"/>
      <c r="E89" s="57">
        <v>11833732</v>
      </c>
      <c r="F89" s="57"/>
      <c r="G89" s="57"/>
      <c r="H89" s="57"/>
      <c r="I89" s="15"/>
      <c r="J89" s="58">
        <f t="shared" si="11"/>
        <v>4364954</v>
      </c>
      <c r="K89" s="58">
        <f t="shared" si="12"/>
        <v>7468778</v>
      </c>
      <c r="L89" s="58">
        <f t="shared" si="18"/>
        <v>11833732</v>
      </c>
      <c r="M89" s="4"/>
      <c r="N89" s="15"/>
      <c r="O89" s="59">
        <f t="shared" si="15"/>
        <v>1.261064756825646E-2</v>
      </c>
      <c r="P89" s="60">
        <v>3.113181338160477E-2</v>
      </c>
      <c r="Q89" s="15"/>
      <c r="R89" s="59">
        <f t="shared" si="16"/>
        <v>2.8363414725179305E-2</v>
      </c>
      <c r="S89" s="60">
        <v>3.113181338160477E-2</v>
      </c>
      <c r="T89" s="61">
        <f>'1.1 Price indices'!$T87</f>
        <v>1.8904521213372536</v>
      </c>
      <c r="U89" s="15">
        <f t="shared" si="19"/>
        <v>65631125.523108602</v>
      </c>
      <c r="V89" s="15">
        <f t="shared" si="20"/>
        <v>119720265.70989349</v>
      </c>
      <c r="W89" s="4"/>
      <c r="X89" s="63">
        <f t="shared" si="21"/>
        <v>65631000</v>
      </c>
      <c r="Y89" s="63">
        <f t="shared" si="21"/>
        <v>119720000</v>
      </c>
      <c r="Z89" s="63">
        <f t="shared" si="22"/>
        <v>185351000</v>
      </c>
      <c r="AA89" s="4"/>
      <c r="AB89" s="43">
        <v>12696.083259999999</v>
      </c>
      <c r="AC89" s="43">
        <v>62706.323759999999</v>
      </c>
      <c r="AD89" s="43">
        <v>12156.95436</v>
      </c>
      <c r="AE89" s="43">
        <v>210955.73760000002</v>
      </c>
      <c r="AF89" s="43">
        <v>20507.819619999998</v>
      </c>
      <c r="AG89" s="43">
        <v>8407.1921600000005</v>
      </c>
      <c r="AH89" s="43"/>
      <c r="AI89" s="43">
        <v>449150</v>
      </c>
      <c r="AJ89" s="64">
        <v>633.74656126482216</v>
      </c>
      <c r="AK89" s="45">
        <v>12.85</v>
      </c>
      <c r="AL89" s="45"/>
      <c r="AM89" s="46">
        <f t="shared" si="14"/>
        <v>4.7</v>
      </c>
      <c r="AN89" s="4"/>
      <c r="AO89" s="62">
        <f t="shared" si="13"/>
        <v>344.62942092134517</v>
      </c>
      <c r="AT89" s="12"/>
    </row>
    <row r="90" spans="1:46">
      <c r="A90" s="4">
        <f t="shared" si="17"/>
        <v>1952</v>
      </c>
      <c r="B90" s="57">
        <v>6556702</v>
      </c>
      <c r="C90" s="57">
        <v>9417056</v>
      </c>
      <c r="D90" s="57"/>
      <c r="E90" s="57">
        <v>14725340</v>
      </c>
      <c r="F90" s="57"/>
      <c r="G90" s="57"/>
      <c r="H90" s="57"/>
      <c r="I90" s="15"/>
      <c r="J90" s="58">
        <f t="shared" si="11"/>
        <v>6556702</v>
      </c>
      <c r="K90" s="58">
        <f t="shared" si="12"/>
        <v>8168638</v>
      </c>
      <c r="L90" s="58">
        <f t="shared" si="18"/>
        <v>14725340</v>
      </c>
      <c r="M90" s="4"/>
      <c r="N90" s="15"/>
      <c r="O90" s="59">
        <f t="shared" si="15"/>
        <v>1.261064756825646E-2</v>
      </c>
      <c r="P90" s="60">
        <v>3.0376347157969066E-2</v>
      </c>
      <c r="Q90" s="15"/>
      <c r="R90" s="59">
        <f t="shared" si="16"/>
        <v>2.8363414725179305E-2</v>
      </c>
      <c r="S90" s="60">
        <v>3.0376347157969066E-2</v>
      </c>
      <c r="T90" s="61">
        <f>'1.1 Price indices'!$T88</f>
        <v>2.0029790333216138</v>
      </c>
      <c r="U90" s="15">
        <f t="shared" si="19"/>
        <v>73063881.539945543</v>
      </c>
      <c r="V90" s="15">
        <f t="shared" si="20"/>
        <v>127448333.20735843</v>
      </c>
      <c r="W90" s="4"/>
      <c r="X90" s="63">
        <f t="shared" si="21"/>
        <v>73064000</v>
      </c>
      <c r="Y90" s="63">
        <f t="shared" si="21"/>
        <v>127448000</v>
      </c>
      <c r="Z90" s="63">
        <f t="shared" si="22"/>
        <v>200512000</v>
      </c>
      <c r="AA90" s="4"/>
      <c r="AB90" s="43">
        <v>13629.500459999999</v>
      </c>
      <c r="AC90" s="43">
        <v>62284.676679999997</v>
      </c>
      <c r="AD90" s="43">
        <v>11835.086359999999</v>
      </c>
      <c r="AE90" s="43">
        <v>221323.50960000002</v>
      </c>
      <c r="AF90" s="43">
        <v>20475.632819999999</v>
      </c>
      <c r="AG90" s="43">
        <v>8502.1432199999999</v>
      </c>
      <c r="AH90" s="43"/>
      <c r="AI90" s="43">
        <v>509159</v>
      </c>
      <c r="AJ90" s="64">
        <v>677.39051383399215</v>
      </c>
      <c r="AK90" s="45">
        <v>12.7</v>
      </c>
      <c r="AL90" s="45"/>
      <c r="AM90" s="46">
        <f t="shared" si="14"/>
        <v>5</v>
      </c>
      <c r="AN90" s="4"/>
      <c r="AO90" s="62">
        <f t="shared" si="13"/>
        <v>459.91526038705359</v>
      </c>
      <c r="AT90" s="12"/>
    </row>
    <row r="91" spans="1:46">
      <c r="A91" s="4">
        <f t="shared" si="17"/>
        <v>1953</v>
      </c>
      <c r="B91" s="57">
        <v>7840910</v>
      </c>
      <c r="C91" s="57">
        <v>9830628</v>
      </c>
      <c r="D91" s="57"/>
      <c r="E91" s="57">
        <v>15884470</v>
      </c>
      <c r="F91" s="57"/>
      <c r="G91" s="57"/>
      <c r="H91" s="57"/>
      <c r="I91" s="15"/>
      <c r="J91" s="58">
        <f t="shared" si="11"/>
        <v>7840910</v>
      </c>
      <c r="K91" s="58">
        <f t="shared" si="12"/>
        <v>8043560</v>
      </c>
      <c r="L91" s="58">
        <f t="shared" si="18"/>
        <v>15884470</v>
      </c>
      <c r="M91" s="4"/>
      <c r="N91" s="15"/>
      <c r="O91" s="59">
        <f t="shared" si="15"/>
        <v>1.261064756825646E-2</v>
      </c>
      <c r="P91" s="60">
        <v>2.9919422259313128E-2</v>
      </c>
      <c r="Q91" s="15"/>
      <c r="R91" s="59">
        <f t="shared" si="16"/>
        <v>2.8363414725179305E-2</v>
      </c>
      <c r="S91" s="60">
        <v>2.9919422259313128E-2</v>
      </c>
      <c r="T91" s="61">
        <f>'1.1 Price indices'!$T89</f>
        <v>2.0930005629091024</v>
      </c>
      <c r="U91" s="15">
        <f t="shared" si="19"/>
        <v>80892051.071155116</v>
      </c>
      <c r="V91" s="15">
        <f t="shared" si="20"/>
        <v>133343941.37755857</v>
      </c>
      <c r="W91" s="4"/>
      <c r="X91" s="63">
        <f t="shared" si="21"/>
        <v>80892000</v>
      </c>
      <c r="Y91" s="63">
        <f t="shared" si="21"/>
        <v>133344000</v>
      </c>
      <c r="Z91" s="63">
        <f t="shared" si="22"/>
        <v>214236000</v>
      </c>
      <c r="AA91" s="4"/>
      <c r="AB91" s="43">
        <v>14421.29574</v>
      </c>
      <c r="AC91" s="43">
        <v>63564.101979999999</v>
      </c>
      <c r="AD91" s="43">
        <v>11273.4267</v>
      </c>
      <c r="AE91" s="43">
        <v>234344.5656</v>
      </c>
      <c r="AF91" s="43">
        <v>20657.488239999999</v>
      </c>
      <c r="AG91" s="43">
        <v>8535.9393600000003</v>
      </c>
      <c r="AH91" s="43"/>
      <c r="AI91" s="43">
        <v>550762</v>
      </c>
      <c r="AJ91" s="64">
        <v>729.6723320158103</v>
      </c>
      <c r="AK91" s="45">
        <v>12.7</v>
      </c>
      <c r="AL91" s="45"/>
      <c r="AM91" s="46">
        <f t="shared" si="14"/>
        <v>5.4</v>
      </c>
      <c r="AN91" s="4"/>
      <c r="AO91" s="62">
        <f t="shared" si="13"/>
        <v>475.88689804816272</v>
      </c>
      <c r="AT91" s="12"/>
    </row>
    <row r="92" spans="1:46">
      <c r="A92" s="4">
        <f t="shared" si="17"/>
        <v>1954</v>
      </c>
      <c r="B92" s="57">
        <v>8274962</v>
      </c>
      <c r="C92" s="57">
        <v>10708690</v>
      </c>
      <c r="D92" s="57"/>
      <c r="E92" s="57">
        <v>23952499</v>
      </c>
      <c r="F92" s="57"/>
      <c r="G92" s="57"/>
      <c r="H92" s="57"/>
      <c r="I92" s="15"/>
      <c r="J92" s="58">
        <f t="shared" si="11"/>
        <v>8274962</v>
      </c>
      <c r="K92" s="58">
        <f t="shared" si="12"/>
        <v>15677537</v>
      </c>
      <c r="L92" s="58">
        <f t="shared" si="18"/>
        <v>23952499</v>
      </c>
      <c r="M92" s="4"/>
      <c r="N92" s="15"/>
      <c r="O92" s="59">
        <f t="shared" si="15"/>
        <v>1.261064756825646E-2</v>
      </c>
      <c r="P92" s="60">
        <v>2.9429699529732012E-2</v>
      </c>
      <c r="Q92" s="15"/>
      <c r="R92" s="59">
        <f t="shared" si="16"/>
        <v>2.8363414725179305E-2</v>
      </c>
      <c r="S92" s="60">
        <v>2.9429699529732012E-2</v>
      </c>
      <c r="T92" s="61">
        <f>'1.1 Price indices'!$T90</f>
        <v>2.1830220924965902</v>
      </c>
      <c r="U92" s="15">
        <f t="shared" si="19"/>
        <v>89047066.9021229</v>
      </c>
      <c r="V92" s="15">
        <f t="shared" si="20"/>
        <v>146496549.36689052</v>
      </c>
      <c r="W92" s="4"/>
      <c r="X92" s="63">
        <f t="shared" si="21"/>
        <v>89047000</v>
      </c>
      <c r="Y92" s="63">
        <f t="shared" si="21"/>
        <v>146497000</v>
      </c>
      <c r="Z92" s="63">
        <f t="shared" si="22"/>
        <v>235544000</v>
      </c>
      <c r="AA92" s="4"/>
      <c r="AB92" s="43">
        <v>15047.329</v>
      </c>
      <c r="AC92" s="43">
        <v>63313.04494</v>
      </c>
      <c r="AD92" s="43">
        <v>11069.04052</v>
      </c>
      <c r="AE92" s="43">
        <v>236093.20320000002</v>
      </c>
      <c r="AF92" s="43">
        <v>20581.849259999999</v>
      </c>
      <c r="AG92" s="43">
        <v>8669.8702340248656</v>
      </c>
      <c r="AH92" s="65">
        <v>8.368567999999998</v>
      </c>
      <c r="AI92" s="43">
        <v>578459</v>
      </c>
      <c r="AJ92" s="64">
        <v>782.40877470355736</v>
      </c>
      <c r="AK92" s="45">
        <v>12.65</v>
      </c>
      <c r="AL92" s="45"/>
      <c r="AM92" s="46">
        <f t="shared" si="14"/>
        <v>5.7</v>
      </c>
      <c r="AN92" s="4"/>
      <c r="AO92" s="62">
        <f t="shared" si="13"/>
        <v>520.29775676240672</v>
      </c>
      <c r="AT92" s="12"/>
    </row>
    <row r="93" spans="1:46">
      <c r="A93" s="4">
        <f t="shared" si="17"/>
        <v>1955</v>
      </c>
      <c r="B93" s="57">
        <v>12436302</v>
      </c>
      <c r="C93" s="57">
        <v>10052386</v>
      </c>
      <c r="D93" s="57"/>
      <c r="E93" s="57">
        <v>33825827</v>
      </c>
      <c r="F93" s="57"/>
      <c r="G93" s="57"/>
      <c r="H93" s="57"/>
      <c r="I93" s="15"/>
      <c r="J93" s="58">
        <f t="shared" si="11"/>
        <v>12436302</v>
      </c>
      <c r="K93" s="58">
        <f t="shared" si="12"/>
        <v>21389525</v>
      </c>
      <c r="L93" s="58">
        <f t="shared" si="18"/>
        <v>33825827</v>
      </c>
      <c r="M93" s="4"/>
      <c r="N93" s="15"/>
      <c r="O93" s="59">
        <f t="shared" si="15"/>
        <v>1.261064756825646E-2</v>
      </c>
      <c r="P93" s="60">
        <v>2.8201798777016632E-2</v>
      </c>
      <c r="Q93" s="15"/>
      <c r="R93" s="59">
        <f t="shared" si="16"/>
        <v>2.8363414725179305E-2</v>
      </c>
      <c r="S93" s="60">
        <v>2.8201798777016632E-2</v>
      </c>
      <c r="T93" s="61">
        <f>'1.1 Price indices'!$T91</f>
        <v>2.2730436220840788</v>
      </c>
      <c r="U93" s="15">
        <f t="shared" si="19"/>
        <v>101292904.24858995</v>
      </c>
      <c r="V93" s="15">
        <f t="shared" si="20"/>
        <v>164995504.79145774</v>
      </c>
      <c r="W93" s="4"/>
      <c r="X93" s="63">
        <f t="shared" si="21"/>
        <v>101293000</v>
      </c>
      <c r="Y93" s="63">
        <f t="shared" si="21"/>
        <v>164996000</v>
      </c>
      <c r="Z93" s="63">
        <f t="shared" si="22"/>
        <v>266289000</v>
      </c>
      <c r="AA93" s="4"/>
      <c r="AB93" s="43">
        <v>16711.386559999999</v>
      </c>
      <c r="AC93" s="43">
        <v>62616.200720000001</v>
      </c>
      <c r="AD93" s="43">
        <v>10985.35484</v>
      </c>
      <c r="AE93" s="43">
        <v>232650.4872</v>
      </c>
      <c r="AF93" s="43">
        <v>20562.537179999999</v>
      </c>
      <c r="AG93" s="43">
        <v>9070.0964131284127</v>
      </c>
      <c r="AH93" s="65">
        <v>17.863674</v>
      </c>
      <c r="AI93" s="43">
        <v>624951</v>
      </c>
      <c r="AJ93" s="64">
        <v>841.0553359683795</v>
      </c>
      <c r="AK93" s="45">
        <v>12.65</v>
      </c>
      <c r="AL93" s="45"/>
      <c r="AM93" s="46">
        <f t="shared" si="14"/>
        <v>6.2</v>
      </c>
      <c r="AN93" s="4"/>
      <c r="AO93" s="62">
        <f t="shared" si="13"/>
        <v>488.86895191987202</v>
      </c>
      <c r="AT93" s="12"/>
    </row>
    <row r="94" spans="1:46">
      <c r="A94" s="4">
        <f t="shared" si="17"/>
        <v>1956</v>
      </c>
      <c r="B94" s="57">
        <v>19040126</v>
      </c>
      <c r="C94" s="57">
        <v>11324768</v>
      </c>
      <c r="D94" s="57"/>
      <c r="E94" s="57">
        <v>37598078</v>
      </c>
      <c r="F94" s="57"/>
      <c r="G94" s="57"/>
      <c r="H94" s="57"/>
      <c r="I94" s="15"/>
      <c r="J94" s="58">
        <f t="shared" si="11"/>
        <v>19040126</v>
      </c>
      <c r="K94" s="58">
        <f t="shared" si="12"/>
        <v>18557952</v>
      </c>
      <c r="L94" s="58">
        <f t="shared" si="18"/>
        <v>37598078</v>
      </c>
      <c r="M94" s="4"/>
      <c r="N94" s="15"/>
      <c r="O94" s="59">
        <f t="shared" si="15"/>
        <v>1.261064756825646E-2</v>
      </c>
      <c r="P94" s="60">
        <v>2.7193422483481181E-2</v>
      </c>
      <c r="Q94" s="15"/>
      <c r="R94" s="59">
        <f t="shared" si="16"/>
        <v>2.8363414725179305E-2</v>
      </c>
      <c r="S94" s="60">
        <v>2.7193422483481181E-2</v>
      </c>
      <c r="T94" s="61">
        <f>'1.1 Price indices'!$T92</f>
        <v>2.3405597692746949</v>
      </c>
      <c r="U94" s="15">
        <f t="shared" si="19"/>
        <v>119070047.8484225</v>
      </c>
      <c r="V94" s="15">
        <f t="shared" si="20"/>
        <v>178752225.4339641</v>
      </c>
      <c r="W94" s="4"/>
      <c r="X94" s="63">
        <f t="shared" si="21"/>
        <v>119070000</v>
      </c>
      <c r="Y94" s="63">
        <f t="shared" si="21"/>
        <v>178752000</v>
      </c>
      <c r="Z94" s="63">
        <f t="shared" si="22"/>
        <v>297822000</v>
      </c>
      <c r="AA94" s="4"/>
      <c r="AB94" s="43">
        <v>17977.937139999998</v>
      </c>
      <c r="AC94" s="43">
        <v>61842.108180000003</v>
      </c>
      <c r="AD94" s="43">
        <v>10603.94126</v>
      </c>
      <c r="AE94" s="43">
        <v>234339.99360000002</v>
      </c>
      <c r="AF94" s="43">
        <v>20546.443780000001</v>
      </c>
      <c r="AG94" s="43">
        <v>9374.3779602550803</v>
      </c>
      <c r="AH94" s="65">
        <v>40.877235999999996</v>
      </c>
      <c r="AI94" s="43">
        <v>677322</v>
      </c>
      <c r="AJ94" s="64">
        <v>912.43138339920938</v>
      </c>
      <c r="AK94" s="45">
        <v>12.55</v>
      </c>
      <c r="AL94" s="45"/>
      <c r="AM94" s="46">
        <f t="shared" si="14"/>
        <v>6.6</v>
      </c>
      <c r="AN94" s="4"/>
      <c r="AO94" s="62">
        <f t="shared" si="13"/>
        <v>551.17898363626205</v>
      </c>
      <c r="AT94" s="12"/>
    </row>
    <row r="95" spans="1:46">
      <c r="A95" s="4">
        <f t="shared" si="17"/>
        <v>1957</v>
      </c>
      <c r="B95" s="57">
        <v>20722500</v>
      </c>
      <c r="C95" s="57">
        <v>12643095.060666749</v>
      </c>
      <c r="D95" s="57"/>
      <c r="E95" s="57">
        <v>37020384</v>
      </c>
      <c r="F95" s="57"/>
      <c r="G95" s="57"/>
      <c r="H95" s="57"/>
      <c r="I95" s="15"/>
      <c r="J95" s="58">
        <f t="shared" si="11"/>
        <v>20722500</v>
      </c>
      <c r="K95" s="58">
        <f t="shared" si="12"/>
        <v>16297884</v>
      </c>
      <c r="L95" s="58">
        <f t="shared" si="18"/>
        <v>37020384</v>
      </c>
      <c r="M95" s="4"/>
      <c r="N95" s="15"/>
      <c r="O95" s="59">
        <f t="shared" si="15"/>
        <v>1.261064756825646E-2</v>
      </c>
      <c r="P95" s="60">
        <v>2.5951179835558252E-2</v>
      </c>
      <c r="Q95" s="15"/>
      <c r="R95" s="59">
        <f t="shared" si="16"/>
        <v>2.8363414725179305E-2</v>
      </c>
      <c r="S95" s="60">
        <v>2.5951179835558252E-2</v>
      </c>
      <c r="T95" s="61">
        <f>'1.1 Price indices'!$T93</f>
        <v>2.4080759164653109</v>
      </c>
      <c r="U95" s="15">
        <f t="shared" si="19"/>
        <v>138372591.25416282</v>
      </c>
      <c r="V95" s="15">
        <f t="shared" si="20"/>
        <v>189986374.0414412</v>
      </c>
      <c r="W95" s="4"/>
      <c r="X95" s="63">
        <f t="shared" si="21"/>
        <v>138373000</v>
      </c>
      <c r="Y95" s="63">
        <f t="shared" si="21"/>
        <v>189986000</v>
      </c>
      <c r="Z95" s="63">
        <f t="shared" si="22"/>
        <v>328359000</v>
      </c>
      <c r="AA95" s="4"/>
      <c r="AB95" s="43">
        <v>19477.84202</v>
      </c>
      <c r="AC95" s="43">
        <v>60350.25</v>
      </c>
      <c r="AD95" s="43">
        <v>10433.35122</v>
      </c>
      <c r="AE95" s="43">
        <v>235981.0368</v>
      </c>
      <c r="AF95" s="43">
        <v>21063.04192</v>
      </c>
      <c r="AG95" s="43">
        <v>9865.0662209368256</v>
      </c>
      <c r="AH95" s="65">
        <v>40.877235999999996</v>
      </c>
      <c r="AI95" s="43">
        <v>733656</v>
      </c>
      <c r="AJ95" s="64">
        <v>941.07272727272732</v>
      </c>
      <c r="AK95" s="45">
        <v>12.4</v>
      </c>
      <c r="AL95" s="45"/>
      <c r="AM95" s="46">
        <f t="shared" si="14"/>
        <v>6.8</v>
      </c>
      <c r="AN95" s="4"/>
      <c r="AO95" s="62">
        <f t="shared" si="13"/>
        <v>600.25019694148477</v>
      </c>
      <c r="AT95" s="12"/>
    </row>
    <row r="96" spans="1:46">
      <c r="A96" s="4">
        <f t="shared" si="17"/>
        <v>1958</v>
      </c>
      <c r="B96" s="57">
        <v>15881054</v>
      </c>
      <c r="C96" s="57">
        <v>12328391.880663162</v>
      </c>
      <c r="D96" s="57"/>
      <c r="E96" s="57">
        <v>37972842</v>
      </c>
      <c r="F96" s="57"/>
      <c r="G96" s="57"/>
      <c r="H96" s="57"/>
      <c r="I96" s="15"/>
      <c r="J96" s="58">
        <f t="shared" si="11"/>
        <v>15881054</v>
      </c>
      <c r="K96" s="58">
        <f t="shared" si="12"/>
        <v>22091788</v>
      </c>
      <c r="L96" s="58">
        <f t="shared" si="18"/>
        <v>37972842</v>
      </c>
      <c r="M96" s="4"/>
      <c r="N96" s="15"/>
      <c r="O96" s="59">
        <f t="shared" si="15"/>
        <v>1.261064756825646E-2</v>
      </c>
      <c r="P96" s="60">
        <v>2.4616401779250979E-2</v>
      </c>
      <c r="Q96" s="15"/>
      <c r="R96" s="59">
        <f t="shared" si="16"/>
        <v>2.8363414725179305E-2</v>
      </c>
      <c r="S96" s="60">
        <v>2.4616401779250979E-2</v>
      </c>
      <c r="T96" s="61">
        <f>'1.1 Price indices'!$T94</f>
        <v>2.4530866812590553</v>
      </c>
      <c r="U96" s="15">
        <f t="shared" si="19"/>
        <v>151492426.18502927</v>
      </c>
      <c r="V96" s="15">
        <f t="shared" si="20"/>
        <v>205062427.58630699</v>
      </c>
      <c r="W96" s="4"/>
      <c r="X96" s="63">
        <f t="shared" si="21"/>
        <v>151492000</v>
      </c>
      <c r="Y96" s="63">
        <f t="shared" si="21"/>
        <v>205062000</v>
      </c>
      <c r="Z96" s="63">
        <f t="shared" si="22"/>
        <v>356554000</v>
      </c>
      <c r="AA96" s="4"/>
      <c r="AB96" s="43">
        <v>21195.007799999999</v>
      </c>
      <c r="AC96" s="43">
        <v>59346.021840000001</v>
      </c>
      <c r="AD96" s="43">
        <v>10022.969520000001</v>
      </c>
      <c r="AE96" s="43">
        <v>240227.20560000002</v>
      </c>
      <c r="AF96" s="43">
        <v>21066.260600000001</v>
      </c>
      <c r="AG96" s="43">
        <v>10283.698104950223</v>
      </c>
      <c r="AH96" s="65">
        <v>48.280200000000001</v>
      </c>
      <c r="AI96" s="43">
        <v>776127</v>
      </c>
      <c r="AJ96" s="64">
        <v>986.5351778656127</v>
      </c>
      <c r="AK96" s="45">
        <v>12.4</v>
      </c>
      <c r="AL96" s="45"/>
      <c r="AM96" s="46">
        <f t="shared" si="14"/>
        <v>7.1</v>
      </c>
      <c r="AN96" s="4"/>
      <c r="AO96" s="62">
        <f t="shared" si="13"/>
        <v>585.21975564392108</v>
      </c>
      <c r="AT96" s="12"/>
    </row>
    <row r="97" spans="1:46">
      <c r="A97" s="4">
        <f t="shared" si="17"/>
        <v>1959</v>
      </c>
      <c r="B97" s="57">
        <v>17565952</v>
      </c>
      <c r="C97" s="57">
        <v>12906959.22351478</v>
      </c>
      <c r="D97" s="57"/>
      <c r="E97" s="57">
        <v>42462555</v>
      </c>
      <c r="F97" s="57"/>
      <c r="G97" s="57"/>
      <c r="H97" s="57"/>
      <c r="I97" s="15"/>
      <c r="J97" s="58">
        <f t="shared" si="11"/>
        <v>17565952</v>
      </c>
      <c r="K97" s="58">
        <f t="shared" si="12"/>
        <v>24896603</v>
      </c>
      <c r="L97" s="58">
        <f t="shared" si="18"/>
        <v>42462555</v>
      </c>
      <c r="M97" s="4"/>
      <c r="N97" s="15"/>
      <c r="O97" s="59">
        <f t="shared" si="15"/>
        <v>1.261064756825646E-2</v>
      </c>
      <c r="P97" s="60">
        <v>2.3487811324310992E-2</v>
      </c>
      <c r="Q97" s="15"/>
      <c r="R97" s="59">
        <f t="shared" si="16"/>
        <v>2.8363414725179305E-2</v>
      </c>
      <c r="S97" s="60">
        <v>2.3487811324310992E-2</v>
      </c>
      <c r="T97" s="61">
        <f>'1.1 Price indices'!$T95</f>
        <v>2.4305812988621831</v>
      </c>
      <c r="U97" s="15">
        <f t="shared" si="19"/>
        <v>162139308.3163681</v>
      </c>
      <c r="V97" s="15">
        <f t="shared" si="20"/>
        <v>217189457.34377903</v>
      </c>
      <c r="W97" s="4"/>
      <c r="X97" s="63">
        <f t="shared" si="21"/>
        <v>162139000</v>
      </c>
      <c r="Y97" s="63">
        <f t="shared" si="21"/>
        <v>217189000</v>
      </c>
      <c r="Z97" s="63">
        <f t="shared" si="22"/>
        <v>379328000</v>
      </c>
      <c r="AA97" s="4"/>
      <c r="AB97" s="43">
        <v>22683.647300000001</v>
      </c>
      <c r="AC97" s="43">
        <v>58406.167280000001</v>
      </c>
      <c r="AD97" s="43">
        <v>9842.7234399999998</v>
      </c>
      <c r="AE97" s="43">
        <v>240880.69680000001</v>
      </c>
      <c r="AF97" s="43">
        <v>21212.71054</v>
      </c>
      <c r="AG97" s="43">
        <v>10681.574619597191</v>
      </c>
      <c r="AH97" s="65">
        <v>49.165337000000001</v>
      </c>
      <c r="AI97" s="43">
        <v>808199</v>
      </c>
      <c r="AJ97" s="64">
        <v>993.35454545454547</v>
      </c>
      <c r="AK97" s="45">
        <v>12.4</v>
      </c>
      <c r="AL97" s="45"/>
      <c r="AM97" s="46">
        <f t="shared" si="14"/>
        <v>7.1</v>
      </c>
      <c r="AN97" s="4"/>
      <c r="AO97" s="62">
        <f t="shared" si="13"/>
        <v>608.45403038789505</v>
      </c>
      <c r="AT97" s="12"/>
    </row>
    <row r="98" spans="1:46">
      <c r="A98" s="4">
        <f t="shared" si="17"/>
        <v>1960</v>
      </c>
      <c r="B98" s="57">
        <v>21026152</v>
      </c>
      <c r="C98" s="57">
        <v>14626477.660655221</v>
      </c>
      <c r="D98" s="57"/>
      <c r="E98" s="57">
        <v>42413772</v>
      </c>
      <c r="F98" s="57"/>
      <c r="G98" s="57"/>
      <c r="H98" s="57"/>
      <c r="I98" s="15"/>
      <c r="J98" s="58">
        <f t="shared" si="11"/>
        <v>21026152</v>
      </c>
      <c r="K98" s="58">
        <f t="shared" si="12"/>
        <v>21387620</v>
      </c>
      <c r="L98" s="58">
        <f t="shared" si="18"/>
        <v>42413772</v>
      </c>
      <c r="M98" s="4"/>
      <c r="N98" s="15"/>
      <c r="O98" s="59">
        <f t="shared" si="15"/>
        <v>1.261064756825646E-2</v>
      </c>
      <c r="P98" s="60">
        <v>2.284505208974992E-2</v>
      </c>
      <c r="Q98" s="15"/>
      <c r="R98" s="59">
        <f t="shared" si="16"/>
        <v>2.8363414725179305E-2</v>
      </c>
      <c r="S98" s="60">
        <v>2.284505208974992E-2</v>
      </c>
      <c r="T98" s="61">
        <f>'1.1 Price indices'!$T96</f>
        <v>2.475592063655927</v>
      </c>
      <c r="U98" s="15">
        <f t="shared" si="19"/>
        <v>180180242.21828038</v>
      </c>
      <c r="V98" s="15">
        <f t="shared" si="20"/>
        <v>230967890.40912712</v>
      </c>
      <c r="W98" s="4"/>
      <c r="X98" s="63">
        <f t="shared" si="21"/>
        <v>180180000</v>
      </c>
      <c r="Y98" s="63">
        <f t="shared" si="21"/>
        <v>230968000</v>
      </c>
      <c r="Z98" s="63">
        <f t="shared" si="22"/>
        <v>411148000</v>
      </c>
      <c r="AA98" s="4"/>
      <c r="AB98" s="43">
        <v>23644.423279999999</v>
      </c>
      <c r="AC98" s="43">
        <v>58238.795919999997</v>
      </c>
      <c r="AD98" s="43">
        <v>9676.9614199999996</v>
      </c>
      <c r="AE98" s="43">
        <v>244921.1256</v>
      </c>
      <c r="AF98" s="43">
        <v>21248.116020000001</v>
      </c>
      <c r="AG98" s="43">
        <v>10923.981669367346</v>
      </c>
      <c r="AH98" s="65">
        <v>50.372342000000003</v>
      </c>
      <c r="AI98" s="43">
        <v>846231</v>
      </c>
      <c r="AJ98" s="64">
        <v>1065.1852173913046</v>
      </c>
      <c r="AK98" s="45">
        <v>12.4</v>
      </c>
      <c r="AL98" s="45"/>
      <c r="AM98" s="46">
        <f t="shared" si="14"/>
        <v>7.7</v>
      </c>
      <c r="AN98" s="4"/>
      <c r="AO98" s="62">
        <f t="shared" si="13"/>
        <v>688.36586014910233</v>
      </c>
      <c r="AT98" s="12"/>
    </row>
    <row r="99" spans="1:46">
      <c r="A99" s="4">
        <f t="shared" si="17"/>
        <v>1961</v>
      </c>
      <c r="B99" s="57">
        <v>16620116</v>
      </c>
      <c r="C99" s="45"/>
      <c r="D99" s="57">
        <v>8235542</v>
      </c>
      <c r="E99" s="57">
        <v>47615224</v>
      </c>
      <c r="F99" s="57"/>
      <c r="G99" s="57"/>
      <c r="H99" s="57"/>
      <c r="I99" s="15"/>
      <c r="J99" s="58">
        <f t="shared" si="11"/>
        <v>16620116</v>
      </c>
      <c r="K99" s="58">
        <f t="shared" si="12"/>
        <v>30995108</v>
      </c>
      <c r="L99" s="58">
        <f t="shared" si="18"/>
        <v>47615224</v>
      </c>
      <c r="M99" s="4"/>
      <c r="N99" s="15"/>
      <c r="O99" s="59">
        <f t="shared" si="15"/>
        <v>1.261064756825646E-2</v>
      </c>
      <c r="P99" s="60">
        <v>2.1518764797246764E-2</v>
      </c>
      <c r="Q99" s="15"/>
      <c r="R99" s="59">
        <f t="shared" si="16"/>
        <v>2.8363414725179305E-2</v>
      </c>
      <c r="S99" s="60">
        <v>2.1518764797246764E-2</v>
      </c>
      <c r="T99" s="61">
        <f>'1.1 Price indices'!$T97</f>
        <v>2.5431082108465435</v>
      </c>
      <c r="U99" s="15">
        <f t="shared" si="19"/>
        <v>195292411.6669184</v>
      </c>
      <c r="V99" s="15">
        <f t="shared" si="20"/>
        <v>255987163.32001761</v>
      </c>
      <c r="W99" s="4"/>
      <c r="X99" s="63">
        <f t="shared" si="21"/>
        <v>195292000</v>
      </c>
      <c r="Y99" s="63">
        <f t="shared" si="21"/>
        <v>255987000</v>
      </c>
      <c r="Z99" s="63">
        <f t="shared" si="22"/>
        <v>451279000</v>
      </c>
      <c r="AA99" s="4"/>
      <c r="AB99" s="43">
        <v>25411.478599999999</v>
      </c>
      <c r="AC99" s="43">
        <v>56750.156419999999</v>
      </c>
      <c r="AD99" s="43">
        <v>9788.0058800000006</v>
      </c>
      <c r="AE99" s="43">
        <v>247130.6208</v>
      </c>
      <c r="AF99" s="43"/>
      <c r="AG99" s="43">
        <v>11361.940399999999</v>
      </c>
      <c r="AH99" s="65">
        <v>52.190896199999997</v>
      </c>
      <c r="AI99" s="43">
        <v>897689</v>
      </c>
      <c r="AJ99" s="64">
        <v>1115.6485375494071</v>
      </c>
      <c r="AK99" s="45">
        <v>12.4</v>
      </c>
      <c r="AL99" s="45"/>
      <c r="AM99" s="46">
        <f t="shared" si="14"/>
        <v>8</v>
      </c>
      <c r="AN99" s="4"/>
      <c r="AO99" s="66">
        <f t="shared" ref="AO99:AO127" si="23">D99/AG99</f>
        <v>724.83587398504574</v>
      </c>
      <c r="AT99" s="12"/>
    </row>
    <row r="100" spans="1:46">
      <c r="A100" s="4">
        <f t="shared" si="17"/>
        <v>1962</v>
      </c>
      <c r="B100" s="57">
        <v>14412758</v>
      </c>
      <c r="C100" s="57"/>
      <c r="D100" s="57">
        <v>8410476</v>
      </c>
      <c r="E100" s="57">
        <v>46390773</v>
      </c>
      <c r="F100" s="57"/>
      <c r="G100" s="57"/>
      <c r="H100" s="57"/>
      <c r="I100" s="15"/>
      <c r="J100" s="58">
        <f t="shared" si="11"/>
        <v>14412758</v>
      </c>
      <c r="K100" s="58">
        <f t="shared" si="12"/>
        <v>31978015</v>
      </c>
      <c r="L100" s="58">
        <f t="shared" si="18"/>
        <v>46390773</v>
      </c>
      <c r="M100" s="4"/>
      <c r="N100" s="15"/>
      <c r="O100" s="59">
        <f t="shared" si="15"/>
        <v>1.261064756825646E-2</v>
      </c>
      <c r="P100" s="60">
        <v>2.0195185028109366E-2</v>
      </c>
      <c r="Q100" s="15"/>
      <c r="R100" s="59">
        <f t="shared" si="16"/>
        <v>2.8363414725179305E-2</v>
      </c>
      <c r="S100" s="60">
        <v>2.0195185028109366E-2</v>
      </c>
      <c r="T100" s="61">
        <f>'1.1 Price indices'!$T98</f>
        <v>2.5431082108465435</v>
      </c>
      <c r="U100" s="15">
        <f t="shared" si="19"/>
        <v>203207562.39662063</v>
      </c>
      <c r="V100" s="15">
        <f t="shared" si="20"/>
        <v>275081297.26361465</v>
      </c>
      <c r="W100" s="4"/>
      <c r="X100" s="63">
        <f t="shared" si="21"/>
        <v>203208000</v>
      </c>
      <c r="Y100" s="63">
        <f t="shared" si="21"/>
        <v>275081000</v>
      </c>
      <c r="Z100" s="63">
        <f t="shared" si="22"/>
        <v>478289000</v>
      </c>
      <c r="AA100" s="4"/>
      <c r="AB100" s="43">
        <v>27270.266299999999</v>
      </c>
      <c r="AC100" s="43">
        <v>55731.444199999998</v>
      </c>
      <c r="AD100" s="43">
        <v>9612.5878200000006</v>
      </c>
      <c r="AE100" s="43">
        <v>250288.34880000001</v>
      </c>
      <c r="AF100" s="43"/>
      <c r="AG100" s="43">
        <v>11360.33106</v>
      </c>
      <c r="AH100" s="65">
        <v>56.471740600000004</v>
      </c>
      <c r="AI100" s="43">
        <v>961676</v>
      </c>
      <c r="AJ100" s="64">
        <v>1150.2</v>
      </c>
      <c r="AK100" s="45">
        <v>12.4</v>
      </c>
      <c r="AL100" s="45"/>
      <c r="AM100" s="46">
        <f t="shared" si="14"/>
        <v>8.3000000000000007</v>
      </c>
      <c r="AN100" s="4"/>
      <c r="AO100" s="66">
        <f t="shared" si="23"/>
        <v>740.33722746104547</v>
      </c>
      <c r="AT100" s="12"/>
    </row>
    <row r="101" spans="1:46">
      <c r="A101" s="4">
        <f t="shared" si="17"/>
        <v>1963</v>
      </c>
      <c r="B101" s="57">
        <v>15860786</v>
      </c>
      <c r="C101" s="57"/>
      <c r="D101" s="57">
        <v>8479300</v>
      </c>
      <c r="E101" s="57">
        <v>52084225</v>
      </c>
      <c r="F101" s="57"/>
      <c r="G101" s="57"/>
      <c r="H101" s="57"/>
      <c r="I101" s="15"/>
      <c r="J101" s="58">
        <f t="shared" si="11"/>
        <v>15860786</v>
      </c>
      <c r="K101" s="58">
        <f t="shared" si="12"/>
        <v>36223439</v>
      </c>
      <c r="L101" s="58">
        <f t="shared" si="18"/>
        <v>52084225</v>
      </c>
      <c r="M101" s="4"/>
      <c r="N101" s="15"/>
      <c r="O101" s="59">
        <f t="shared" si="15"/>
        <v>1.261064756825646E-2</v>
      </c>
      <c r="P101" s="60">
        <v>1.8781750144467979E-2</v>
      </c>
      <c r="Q101" s="15"/>
      <c r="R101" s="59">
        <f t="shared" si="16"/>
        <v>2.8363414725179305E-2</v>
      </c>
      <c r="S101" s="60">
        <v>1.8781750144467979E-2</v>
      </c>
      <c r="T101" s="61">
        <f>'1.1 Price indices'!$T99</f>
        <v>2.5431082108465435</v>
      </c>
      <c r="U101" s="15">
        <f t="shared" si="19"/>
        <v>212589168.38843188</v>
      </c>
      <c r="V101" s="15">
        <f t="shared" si="20"/>
        <v>297822272.94000047</v>
      </c>
      <c r="W101" s="4"/>
      <c r="X101" s="63">
        <f t="shared" si="21"/>
        <v>212589000</v>
      </c>
      <c r="Y101" s="63">
        <f t="shared" si="21"/>
        <v>297822000</v>
      </c>
      <c r="Z101" s="63">
        <f t="shared" si="22"/>
        <v>510411000</v>
      </c>
      <c r="AA101" s="4"/>
      <c r="AB101" s="43">
        <v>28874.778279999999</v>
      </c>
      <c r="AC101" s="43">
        <v>54170.384400000003</v>
      </c>
      <c r="AD101" s="43">
        <v>8981.7265399999997</v>
      </c>
      <c r="AE101" s="43">
        <v>252870.61440000002</v>
      </c>
      <c r="AF101" s="43"/>
      <c r="AG101" s="43">
        <v>11357.11238</v>
      </c>
      <c r="AH101" s="65">
        <v>56.471740600000004</v>
      </c>
      <c r="AI101" s="43">
        <v>1005023</v>
      </c>
      <c r="AJ101" s="64">
        <v>1241.0999999999999</v>
      </c>
      <c r="AK101" s="45">
        <v>12.45</v>
      </c>
      <c r="AL101" s="45"/>
      <c r="AM101" s="46">
        <f t="shared" si="14"/>
        <v>9</v>
      </c>
      <c r="AN101" s="4"/>
      <c r="AO101" s="66">
        <f t="shared" si="23"/>
        <v>746.60703498295402</v>
      </c>
      <c r="AT101" s="12"/>
    </row>
    <row r="102" spans="1:46">
      <c r="A102" s="4">
        <f t="shared" si="17"/>
        <v>1964</v>
      </c>
      <c r="B102" s="57">
        <v>21536978</v>
      </c>
      <c r="C102" s="57"/>
      <c r="D102" s="57">
        <v>8785922</v>
      </c>
      <c r="E102" s="57">
        <v>54790149</v>
      </c>
      <c r="F102" s="57"/>
      <c r="G102" s="57"/>
      <c r="H102" s="57"/>
      <c r="I102" s="15"/>
      <c r="J102" s="58">
        <f t="shared" si="11"/>
        <v>21536978</v>
      </c>
      <c r="K102" s="58">
        <f t="shared" si="12"/>
        <v>33253171</v>
      </c>
      <c r="L102" s="58">
        <f t="shared" si="18"/>
        <v>54790149</v>
      </c>
      <c r="M102" s="4"/>
      <c r="N102" s="15"/>
      <c r="O102" s="59">
        <f t="shared" si="15"/>
        <v>1.261064756825646E-2</v>
      </c>
      <c r="P102" s="60">
        <v>1.7537208924452888E-2</v>
      </c>
      <c r="Q102" s="15"/>
      <c r="R102" s="59">
        <f t="shared" si="16"/>
        <v>2.8363414725179305E-2</v>
      </c>
      <c r="S102" s="60">
        <v>1.7537208924452888E-2</v>
      </c>
      <c r="T102" s="61">
        <f>'1.1 Price indices'!$T100</f>
        <v>2.7006458876246477</v>
      </c>
      <c r="U102" s="15">
        <f t="shared" si="19"/>
        <v>240353457.17466474</v>
      </c>
      <c r="V102" s="15">
        <f t="shared" si="20"/>
        <v>334535968.19837523</v>
      </c>
      <c r="W102" s="4"/>
      <c r="X102" s="63">
        <f t="shared" si="21"/>
        <v>240353000</v>
      </c>
      <c r="Y102" s="63">
        <f t="shared" si="21"/>
        <v>334536000</v>
      </c>
      <c r="Z102" s="63">
        <f t="shared" si="22"/>
        <v>574889000</v>
      </c>
      <c r="AA102" s="4"/>
      <c r="AB102" s="43">
        <v>30751.26872</v>
      </c>
      <c r="AC102" s="43">
        <v>53413.994599999998</v>
      </c>
      <c r="AD102" s="43">
        <v>8803.0897999999997</v>
      </c>
      <c r="AE102" s="43">
        <v>257544.7224</v>
      </c>
      <c r="AF102" s="43"/>
      <c r="AG102" s="43">
        <v>11493.906279999999</v>
      </c>
      <c r="AH102" s="65">
        <v>63.649396999999993</v>
      </c>
      <c r="AI102" s="43">
        <v>1072071</v>
      </c>
      <c r="AJ102" s="64">
        <v>1340.6</v>
      </c>
      <c r="AK102" s="45">
        <v>12.45</v>
      </c>
      <c r="AL102" s="45"/>
      <c r="AM102" s="46">
        <f t="shared" si="14"/>
        <v>9.6999999999999993</v>
      </c>
      <c r="AN102" s="4"/>
      <c r="AO102" s="66">
        <f t="shared" si="23"/>
        <v>764.39826339005094</v>
      </c>
      <c r="AT102" s="12"/>
    </row>
    <row r="103" spans="1:46">
      <c r="A103" s="4">
        <f t="shared" si="17"/>
        <v>1965</v>
      </c>
      <c r="B103" s="57">
        <v>21384740</v>
      </c>
      <c r="C103" s="57"/>
      <c r="D103" s="57">
        <v>8856854</v>
      </c>
      <c r="E103" s="57">
        <v>61583330</v>
      </c>
      <c r="F103" s="57"/>
      <c r="G103" s="57"/>
      <c r="H103" s="57"/>
      <c r="I103" s="15"/>
      <c r="J103" s="58">
        <f t="shared" si="11"/>
        <v>21384740</v>
      </c>
      <c r="K103" s="58">
        <f t="shared" si="12"/>
        <v>40198590</v>
      </c>
      <c r="L103" s="58">
        <f t="shared" si="18"/>
        <v>61583330</v>
      </c>
      <c r="M103" s="4"/>
      <c r="N103" s="15"/>
      <c r="O103" s="59">
        <f t="shared" si="15"/>
        <v>1.261064756825646E-2</v>
      </c>
      <c r="P103" s="60">
        <v>1.6244329400044187E-2</v>
      </c>
      <c r="Q103" s="15"/>
      <c r="R103" s="59">
        <f t="shared" si="16"/>
        <v>2.8363414725179305E-2</v>
      </c>
      <c r="S103" s="60">
        <v>1.6244329400044187E-2</v>
      </c>
      <c r="T103" s="61">
        <f>'1.1 Price indices'!$T101</f>
        <v>2.8356781820058803</v>
      </c>
      <c r="U103" s="15">
        <f t="shared" si="19"/>
        <v>266338869.17908087</v>
      </c>
      <c r="V103" s="15">
        <f t="shared" si="20"/>
        <v>375222232.35494441</v>
      </c>
      <c r="W103" s="4"/>
      <c r="X103" s="63">
        <f t="shared" si="21"/>
        <v>266339000</v>
      </c>
      <c r="Y103" s="63">
        <f t="shared" si="21"/>
        <v>375222000</v>
      </c>
      <c r="Z103" s="63">
        <f t="shared" si="22"/>
        <v>641561000</v>
      </c>
      <c r="AA103" s="4"/>
      <c r="AB103" s="43">
        <v>32396.014200000001</v>
      </c>
      <c r="AC103" s="43">
        <v>51949.495199999998</v>
      </c>
      <c r="AD103" s="43">
        <v>8629.2810800000007</v>
      </c>
      <c r="AE103" s="43">
        <v>261304.43040000001</v>
      </c>
      <c r="AF103" s="43"/>
      <c r="AG103" s="43">
        <v>11481.031559999999</v>
      </c>
      <c r="AH103" s="65">
        <v>63.649396999999993</v>
      </c>
      <c r="AI103" s="43">
        <v>1151666</v>
      </c>
      <c r="AJ103" s="64">
        <v>1421.6</v>
      </c>
      <c r="AK103" s="45">
        <v>12.45</v>
      </c>
      <c r="AL103" s="45"/>
      <c r="AM103" s="46">
        <f t="shared" si="14"/>
        <v>10.3</v>
      </c>
      <c r="AN103" s="4"/>
      <c r="AO103" s="66">
        <f t="shared" si="23"/>
        <v>771.43364284942356</v>
      </c>
      <c r="AT103" s="12"/>
    </row>
    <row r="104" spans="1:46">
      <c r="A104" s="4">
        <f t="shared" si="17"/>
        <v>1966</v>
      </c>
      <c r="B104" s="57">
        <v>29012000</v>
      </c>
      <c r="C104" s="57"/>
      <c r="D104" s="57">
        <v>9260000</v>
      </c>
      <c r="E104" s="57">
        <v>58879131</v>
      </c>
      <c r="F104" s="57"/>
      <c r="G104" s="57"/>
      <c r="H104" s="57"/>
      <c r="I104" s="15"/>
      <c r="J104" s="58">
        <f t="shared" si="11"/>
        <v>29012000</v>
      </c>
      <c r="K104" s="58">
        <f t="shared" si="12"/>
        <v>29867131</v>
      </c>
      <c r="L104" s="58">
        <f t="shared" si="18"/>
        <v>58879131</v>
      </c>
      <c r="M104" s="4"/>
      <c r="N104" s="15"/>
      <c r="O104" s="59">
        <f t="shared" si="15"/>
        <v>1.261064756825646E-2</v>
      </c>
      <c r="P104" s="60">
        <v>1.4873441969365686E-2</v>
      </c>
      <c r="Q104" s="15"/>
      <c r="R104" s="59">
        <f t="shared" ref="R104:R127" si="24">AVERAGE(R$128:R$160)</f>
        <v>2.8363414725179305E-2</v>
      </c>
      <c r="S104" s="60">
        <v>1.4873441969365686E-2</v>
      </c>
      <c r="T104" s="61">
        <f>'1.1 Price indices'!$T102</f>
        <v>2.9256997115933685</v>
      </c>
      <c r="U104" s="15">
        <f t="shared" si="19"/>
        <v>296070676.45953208</v>
      </c>
      <c r="V104" s="15">
        <f t="shared" si="20"/>
        <v>399839153.93427742</v>
      </c>
      <c r="W104" s="4"/>
      <c r="X104" s="63">
        <f t="shared" si="21"/>
        <v>296071000</v>
      </c>
      <c r="Y104" s="63">
        <f t="shared" si="21"/>
        <v>399839000</v>
      </c>
      <c r="Z104" s="63">
        <f t="shared" si="22"/>
        <v>695910000</v>
      </c>
      <c r="AA104" s="4"/>
      <c r="AB104" s="43">
        <v>34261.239260000002</v>
      </c>
      <c r="AC104" s="43">
        <v>50657.195180000002</v>
      </c>
      <c r="AD104" s="43">
        <v>8392.7080999999998</v>
      </c>
      <c r="AE104" s="43">
        <v>261402.27120000002</v>
      </c>
      <c r="AF104" s="43"/>
      <c r="AG104" s="43">
        <v>11571.1546</v>
      </c>
      <c r="AH104" s="65">
        <v>74.576815600000003</v>
      </c>
      <c r="AI104" s="43">
        <v>1220336</v>
      </c>
      <c r="AJ104" s="64">
        <v>1517.5</v>
      </c>
      <c r="AK104" s="45">
        <v>12.4</v>
      </c>
      <c r="AL104" s="45"/>
      <c r="AM104" s="46">
        <f t="shared" si="14"/>
        <v>10.9</v>
      </c>
      <c r="AN104" s="4"/>
      <c r="AO104" s="66">
        <f t="shared" si="23"/>
        <v>800.26586110948688</v>
      </c>
      <c r="AT104" s="12"/>
    </row>
    <row r="105" spans="1:46">
      <c r="A105" s="4">
        <f t="shared" si="17"/>
        <v>1967</v>
      </c>
      <c r="B105" s="57">
        <v>26368000</v>
      </c>
      <c r="C105" s="57"/>
      <c r="D105" s="57">
        <v>9469000</v>
      </c>
      <c r="E105" s="57">
        <v>53952377</v>
      </c>
      <c r="F105" s="57"/>
      <c r="G105" s="57"/>
      <c r="H105" s="57"/>
      <c r="I105" s="15"/>
      <c r="J105" s="58">
        <f t="shared" si="11"/>
        <v>26368000</v>
      </c>
      <c r="K105" s="58">
        <f t="shared" si="12"/>
        <v>27584377</v>
      </c>
      <c r="L105" s="58">
        <f t="shared" si="18"/>
        <v>53952377</v>
      </c>
      <c r="M105" s="4"/>
      <c r="N105" s="15"/>
      <c r="O105" s="59">
        <f t="shared" si="15"/>
        <v>1.261064756825646E-2</v>
      </c>
      <c r="P105" s="60">
        <v>1.3601679338675329E-2</v>
      </c>
      <c r="Q105" s="15"/>
      <c r="R105" s="59">
        <f t="shared" si="24"/>
        <v>2.8363414725179305E-2</v>
      </c>
      <c r="S105" s="60">
        <v>1.3601679338675329E-2</v>
      </c>
      <c r="T105" s="61">
        <f>'1.1 Price indices'!$T103</f>
        <v>2.993215858783985</v>
      </c>
      <c r="U105" s="15">
        <f t="shared" ref="U105:U136" si="25">U104*(T105/T104)*(1-O105-P105)+J105*(1-0.5*O105)</f>
        <v>321165023.44078511</v>
      </c>
      <c r="V105" s="15">
        <f t="shared" ref="V105:V136" si="26">V104*(T105/T104)*(1-R105-S105)+(L105-J105)*(1-0.5*R105)</f>
        <v>419092892.7334435</v>
      </c>
      <c r="W105" s="4"/>
      <c r="X105" s="63">
        <f t="shared" si="21"/>
        <v>321165000</v>
      </c>
      <c r="Y105" s="63">
        <f t="shared" si="21"/>
        <v>419093000</v>
      </c>
      <c r="Z105" s="63">
        <f t="shared" si="22"/>
        <v>740258000</v>
      </c>
      <c r="AA105" s="4"/>
      <c r="AB105" s="43">
        <v>36100.71488</v>
      </c>
      <c r="AC105" s="43">
        <v>49422.831400000003</v>
      </c>
      <c r="AD105" s="43">
        <v>8354.0839400000004</v>
      </c>
      <c r="AE105" s="43">
        <v>265297.92000000004</v>
      </c>
      <c r="AF105" s="43"/>
      <c r="AG105" s="43">
        <v>11567.93592</v>
      </c>
      <c r="AH105" s="65">
        <v>83.363811999999996</v>
      </c>
      <c r="AI105" s="43">
        <v>1275074</v>
      </c>
      <c r="AJ105" s="64">
        <v>1544.3</v>
      </c>
      <c r="AK105" s="45">
        <v>12.4</v>
      </c>
      <c r="AL105" s="45"/>
      <c r="AM105" s="46">
        <f t="shared" si="14"/>
        <v>11.1</v>
      </c>
      <c r="AN105" s="4"/>
      <c r="AO105" s="66">
        <f t="shared" si="23"/>
        <v>818.55570998010853</v>
      </c>
      <c r="AT105" s="12"/>
    </row>
    <row r="106" spans="1:46">
      <c r="A106" s="4">
        <f t="shared" si="17"/>
        <v>1968</v>
      </c>
      <c r="B106" s="57">
        <v>22579000</v>
      </c>
      <c r="C106" s="57"/>
      <c r="D106" s="57">
        <v>10265000</v>
      </c>
      <c r="E106" s="57">
        <v>60652683</v>
      </c>
      <c r="F106" s="57"/>
      <c r="G106" s="57"/>
      <c r="H106" s="57"/>
      <c r="I106" s="15"/>
      <c r="J106" s="58">
        <f t="shared" si="11"/>
        <v>22579000</v>
      </c>
      <c r="K106" s="58">
        <f t="shared" si="12"/>
        <v>38073683</v>
      </c>
      <c r="L106" s="58">
        <f t="shared" si="18"/>
        <v>60652683</v>
      </c>
      <c r="M106" s="4"/>
      <c r="N106" s="15"/>
      <c r="O106" s="59">
        <f t="shared" si="15"/>
        <v>1.261064756825646E-2</v>
      </c>
      <c r="P106" s="60">
        <v>1.2481628523543238E-2</v>
      </c>
      <c r="Q106" s="15"/>
      <c r="R106" s="59">
        <f t="shared" si="24"/>
        <v>2.8363414725179305E-2</v>
      </c>
      <c r="S106" s="60">
        <v>1.2481628523543238E-2</v>
      </c>
      <c r="T106" s="61">
        <f>'1.1 Price indices'!$T104</f>
        <v>3.1957643003558327</v>
      </c>
      <c r="U106" s="15">
        <f t="shared" si="25"/>
        <v>356730535.8854382</v>
      </c>
      <c r="V106" s="15">
        <f t="shared" si="26"/>
        <v>466710076.08256763</v>
      </c>
      <c r="W106" s="4"/>
      <c r="X106" s="63">
        <f t="shared" si="21"/>
        <v>356731000</v>
      </c>
      <c r="Y106" s="63">
        <f t="shared" si="21"/>
        <v>466710000</v>
      </c>
      <c r="Z106" s="63">
        <f t="shared" si="22"/>
        <v>823441000</v>
      </c>
      <c r="AA106" s="4"/>
      <c r="AB106" s="43">
        <v>37636.025240000003</v>
      </c>
      <c r="AC106" s="43">
        <v>48133.750059999998</v>
      </c>
      <c r="AD106" s="43">
        <v>8354.0839400000004</v>
      </c>
      <c r="AE106" s="43">
        <v>268432.17840000003</v>
      </c>
      <c r="AF106" s="43"/>
      <c r="AG106" s="43">
        <v>11555.0612</v>
      </c>
      <c r="AH106" s="65">
        <v>89.801171999999994</v>
      </c>
      <c r="AI106" s="43">
        <v>1301691</v>
      </c>
      <c r="AJ106" s="64">
        <v>1566.6</v>
      </c>
      <c r="AK106" s="45">
        <v>12.25</v>
      </c>
      <c r="AL106" s="45"/>
      <c r="AM106" s="46">
        <f t="shared" si="14"/>
        <v>11.1</v>
      </c>
      <c r="AN106" s="4"/>
      <c r="AO106" s="66">
        <f t="shared" si="23"/>
        <v>888.35531221591452</v>
      </c>
      <c r="AT106" s="12"/>
    </row>
    <row r="107" spans="1:46">
      <c r="A107" s="4">
        <f t="shared" si="17"/>
        <v>1969</v>
      </c>
      <c r="B107" s="57">
        <v>25709000</v>
      </c>
      <c r="C107" s="57"/>
      <c r="D107" s="57">
        <v>12410000</v>
      </c>
      <c r="E107" s="57">
        <v>65837585</v>
      </c>
      <c r="F107" s="57"/>
      <c r="G107" s="57"/>
      <c r="H107" s="57"/>
      <c r="I107" s="15"/>
      <c r="J107" s="58">
        <f t="shared" si="11"/>
        <v>25709000</v>
      </c>
      <c r="K107" s="58">
        <f t="shared" si="12"/>
        <v>40128585</v>
      </c>
      <c r="L107" s="58">
        <f t="shared" si="18"/>
        <v>65837585</v>
      </c>
      <c r="M107" s="4"/>
      <c r="N107" s="15"/>
      <c r="O107" s="59">
        <f t="shared" si="15"/>
        <v>1.261064756825646E-2</v>
      </c>
      <c r="P107" s="60">
        <v>1.1536975053920553E-2</v>
      </c>
      <c r="Q107" s="15"/>
      <c r="R107" s="59">
        <f t="shared" si="24"/>
        <v>2.8363414725179305E-2</v>
      </c>
      <c r="S107" s="60">
        <v>1.1536975053920553E-2</v>
      </c>
      <c r="T107" s="61">
        <f>'1.1 Price indices'!$T105</f>
        <v>3.4883342715151699</v>
      </c>
      <c r="U107" s="15">
        <f t="shared" si="25"/>
        <v>405533043.87235361</v>
      </c>
      <c r="V107" s="15">
        <f t="shared" si="26"/>
        <v>528669810.9719311</v>
      </c>
      <c r="W107" s="4"/>
      <c r="X107" s="63">
        <f t="shared" si="21"/>
        <v>405533000</v>
      </c>
      <c r="Y107" s="63">
        <f t="shared" si="21"/>
        <v>528670000</v>
      </c>
      <c r="Z107" s="63">
        <f t="shared" si="22"/>
        <v>934203000</v>
      </c>
      <c r="AA107" s="4"/>
      <c r="AB107" s="43">
        <v>39018.448299999996</v>
      </c>
      <c r="AC107" s="43">
        <v>47543.122280000003</v>
      </c>
      <c r="AD107" s="43">
        <v>7967.8423400000001</v>
      </c>
      <c r="AE107" s="43">
        <v>270369.48720000003</v>
      </c>
      <c r="AF107" s="43"/>
      <c r="AG107" s="43">
        <v>11559.889219999999</v>
      </c>
      <c r="AH107" s="65">
        <v>94.468258000000006</v>
      </c>
      <c r="AI107" s="43">
        <v>1339821</v>
      </c>
      <c r="AJ107" s="64">
        <v>1670.2</v>
      </c>
      <c r="AK107" s="45">
        <v>12.05</v>
      </c>
      <c r="AL107" s="45"/>
      <c r="AM107" s="46">
        <f t="shared" si="14"/>
        <v>11.7</v>
      </c>
      <c r="AN107" s="4"/>
      <c r="AO107" s="66">
        <f t="shared" si="23"/>
        <v>1073.5396995439373</v>
      </c>
      <c r="AT107" s="12"/>
    </row>
    <row r="108" spans="1:46">
      <c r="A108" s="4">
        <f t="shared" si="17"/>
        <v>1970</v>
      </c>
      <c r="B108" s="57">
        <v>28648000</v>
      </c>
      <c r="C108" s="57"/>
      <c r="D108" s="57">
        <v>12167000</v>
      </c>
      <c r="E108" s="57">
        <v>70117102</v>
      </c>
      <c r="F108" s="57"/>
      <c r="G108" s="57"/>
      <c r="H108" s="57"/>
      <c r="I108" s="15"/>
      <c r="J108" s="58">
        <f t="shared" si="11"/>
        <v>28648000</v>
      </c>
      <c r="K108" s="58">
        <f t="shared" si="12"/>
        <v>41469102</v>
      </c>
      <c r="L108" s="58">
        <f t="shared" si="18"/>
        <v>70117102</v>
      </c>
      <c r="M108" s="4"/>
      <c r="N108" s="15"/>
      <c r="O108" s="59">
        <f t="shared" si="15"/>
        <v>1.261064756825646E-2</v>
      </c>
      <c r="P108" s="60">
        <v>1.0715900466476122E-2</v>
      </c>
      <c r="Q108" s="15"/>
      <c r="R108" s="59">
        <f t="shared" si="24"/>
        <v>2.8363414725179305E-2</v>
      </c>
      <c r="S108" s="60">
        <v>1.0715900466476122E-2</v>
      </c>
      <c r="T108" s="61">
        <f>'1.1 Price indices'!$T106</f>
        <v>3.9609473018494836</v>
      </c>
      <c r="U108" s="15">
        <f t="shared" si="25"/>
        <v>478202274.63703042</v>
      </c>
      <c r="V108" s="15">
        <f t="shared" si="26"/>
        <v>617717884.46768355</v>
      </c>
      <c r="W108" s="4"/>
      <c r="X108" s="63">
        <f t="shared" si="21"/>
        <v>478202000</v>
      </c>
      <c r="Y108" s="63">
        <f t="shared" si="21"/>
        <v>617718000</v>
      </c>
      <c r="Z108" s="63">
        <f t="shared" si="22"/>
        <v>1095920000</v>
      </c>
      <c r="AA108" s="4"/>
      <c r="AB108" s="43">
        <v>40276.95218</v>
      </c>
      <c r="AC108" s="43">
        <v>46497.05128</v>
      </c>
      <c r="AD108" s="43">
        <v>8222.1180600000007</v>
      </c>
      <c r="AE108" s="43">
        <v>273575.37359999999</v>
      </c>
      <c r="AF108" s="43"/>
      <c r="AG108" s="43">
        <v>11651.6216</v>
      </c>
      <c r="AH108" s="65">
        <v>100.47109620000001</v>
      </c>
      <c r="AI108" s="43">
        <v>1385617</v>
      </c>
      <c r="AJ108" s="64">
        <v>1736.2</v>
      </c>
      <c r="AK108" s="45">
        <v>12</v>
      </c>
      <c r="AL108" s="45"/>
      <c r="AM108" s="46">
        <f t="shared" si="14"/>
        <v>12.1</v>
      </c>
      <c r="AN108" s="4"/>
      <c r="AO108" s="66">
        <f t="shared" si="23"/>
        <v>1044.2323324334529</v>
      </c>
      <c r="AT108" s="12"/>
    </row>
    <row r="109" spans="1:46">
      <c r="A109" s="4">
        <f t="shared" si="17"/>
        <v>1971</v>
      </c>
      <c r="B109" s="57">
        <v>31123000</v>
      </c>
      <c r="C109" s="57"/>
      <c r="D109" s="57">
        <v>14014000</v>
      </c>
      <c r="E109" s="57">
        <v>73150205</v>
      </c>
      <c r="F109" s="57"/>
      <c r="G109" s="57"/>
      <c r="H109" s="57"/>
      <c r="I109" s="15"/>
      <c r="J109" s="58">
        <f t="shared" si="11"/>
        <v>31123000</v>
      </c>
      <c r="K109" s="58">
        <f t="shared" si="12"/>
        <v>42027205</v>
      </c>
      <c r="L109" s="58">
        <f t="shared" si="18"/>
        <v>73150205</v>
      </c>
      <c r="M109" s="4"/>
      <c r="N109" s="15"/>
      <c r="O109" s="59">
        <f t="shared" si="15"/>
        <v>1.261064756825646E-2</v>
      </c>
      <c r="P109" s="60">
        <v>9.7875137759903807E-3</v>
      </c>
      <c r="Q109" s="15"/>
      <c r="R109" s="59">
        <f t="shared" si="24"/>
        <v>2.8363414725179305E-2</v>
      </c>
      <c r="S109" s="60">
        <v>9.7875137759903807E-3</v>
      </c>
      <c r="T109" s="61">
        <f>'1.1 Price indices'!$T107</f>
        <v>4.5010764793744125</v>
      </c>
      <c r="U109" s="15">
        <f t="shared" si="25"/>
        <v>562167012.74255335</v>
      </c>
      <c r="V109" s="15">
        <f t="shared" si="26"/>
        <v>716603202.95863044</v>
      </c>
      <c r="W109" s="4"/>
      <c r="X109" s="63">
        <f t="shared" si="21"/>
        <v>562167000</v>
      </c>
      <c r="Y109" s="63">
        <f t="shared" si="21"/>
        <v>716603000</v>
      </c>
      <c r="Z109" s="63">
        <f t="shared" si="22"/>
        <v>1278770000</v>
      </c>
      <c r="AA109" s="4"/>
      <c r="AB109" s="43">
        <v>41680.29666</v>
      </c>
      <c r="AC109" s="43">
        <v>45563.634079999996</v>
      </c>
      <c r="AD109" s="43">
        <v>8206.0246599999991</v>
      </c>
      <c r="AE109" s="43">
        <v>275059.4448</v>
      </c>
      <c r="AF109" s="43"/>
      <c r="AG109" s="43">
        <v>11656.449619999999</v>
      </c>
      <c r="AH109" s="65">
        <v>105.5405172</v>
      </c>
      <c r="AI109" s="43">
        <v>1464337</v>
      </c>
      <c r="AJ109" s="64">
        <v>1802.1</v>
      </c>
      <c r="AK109" s="45">
        <v>12.05</v>
      </c>
      <c r="AL109" s="45"/>
      <c r="AM109" s="46">
        <f t="shared" si="14"/>
        <v>12.6</v>
      </c>
      <c r="AN109" s="4"/>
      <c r="AO109" s="66">
        <f t="shared" si="23"/>
        <v>1202.2528691716682</v>
      </c>
      <c r="AT109" s="12"/>
    </row>
    <row r="110" spans="1:46">
      <c r="A110" s="4">
        <f t="shared" si="17"/>
        <v>1972</v>
      </c>
      <c r="B110" s="57">
        <v>32648000</v>
      </c>
      <c r="C110" s="57"/>
      <c r="D110" s="57">
        <v>14357000</v>
      </c>
      <c r="E110" s="57">
        <v>66111000</v>
      </c>
      <c r="F110" s="57"/>
      <c r="G110" s="57"/>
      <c r="H110" s="57"/>
      <c r="I110" s="15"/>
      <c r="J110" s="58">
        <f t="shared" si="11"/>
        <v>32648000</v>
      </c>
      <c r="K110" s="58">
        <f t="shared" si="12"/>
        <v>33463000</v>
      </c>
      <c r="L110" s="58">
        <f t="shared" si="18"/>
        <v>66111000</v>
      </c>
      <c r="M110" s="4"/>
      <c r="N110" s="15"/>
      <c r="O110" s="59">
        <f t="shared" si="15"/>
        <v>1.261064756825646E-2</v>
      </c>
      <c r="P110" s="60">
        <v>8.8965827155008115E-3</v>
      </c>
      <c r="Q110" s="15"/>
      <c r="R110" s="59">
        <f t="shared" si="24"/>
        <v>2.8363414725179305E-2</v>
      </c>
      <c r="S110" s="60">
        <v>8.8965827155008115E-3</v>
      </c>
      <c r="T110" s="61">
        <f>'1.1 Price indices'!$T108</f>
        <v>5.1577317840767805</v>
      </c>
      <c r="U110" s="15">
        <f t="shared" si="25"/>
        <v>662768316.85694444</v>
      </c>
      <c r="V110" s="15">
        <f t="shared" si="26"/>
        <v>823539859.32000077</v>
      </c>
      <c r="W110" s="4"/>
      <c r="X110" s="63">
        <f t="shared" si="21"/>
        <v>662768000</v>
      </c>
      <c r="Y110" s="63">
        <f t="shared" si="21"/>
        <v>823540000</v>
      </c>
      <c r="Z110" s="63">
        <f t="shared" si="22"/>
        <v>1486308000</v>
      </c>
      <c r="AA110" s="4"/>
      <c r="AB110" s="43">
        <v>42829.365420000002</v>
      </c>
      <c r="AC110" s="43">
        <v>44800.806920000003</v>
      </c>
      <c r="AD110" s="43">
        <v>7790.8149400000002</v>
      </c>
      <c r="AE110" s="43">
        <v>277480.47120000003</v>
      </c>
      <c r="AF110" s="43"/>
      <c r="AG110" s="43">
        <v>11651.6216</v>
      </c>
      <c r="AH110" s="65">
        <v>106.5222146</v>
      </c>
      <c r="AI110" s="43">
        <v>1550177</v>
      </c>
      <c r="AJ110" s="64">
        <v>1921.9</v>
      </c>
      <c r="AK110" s="45">
        <v>12</v>
      </c>
      <c r="AL110" s="45"/>
      <c r="AM110" s="46">
        <f t="shared" si="14"/>
        <v>13.4</v>
      </c>
      <c r="AN110" s="4"/>
      <c r="AO110" s="66">
        <f t="shared" si="23"/>
        <v>1232.1890027736567</v>
      </c>
      <c r="AT110" s="12"/>
    </row>
    <row r="111" spans="1:46">
      <c r="A111" s="4">
        <f t="shared" si="17"/>
        <v>1973</v>
      </c>
      <c r="B111" s="57">
        <v>37964000</v>
      </c>
      <c r="C111" s="57"/>
      <c r="D111" s="57">
        <v>15705000</v>
      </c>
      <c r="E111" s="57">
        <v>78268000</v>
      </c>
      <c r="F111" s="57"/>
      <c r="G111" s="57"/>
      <c r="H111" s="57"/>
      <c r="I111" s="15"/>
      <c r="J111" s="58">
        <f t="shared" si="11"/>
        <v>37964000</v>
      </c>
      <c r="K111" s="58">
        <f t="shared" si="12"/>
        <v>40304000</v>
      </c>
      <c r="L111" s="58">
        <f t="shared" si="18"/>
        <v>78268000</v>
      </c>
      <c r="M111" s="4"/>
      <c r="N111" s="15"/>
      <c r="O111" s="59">
        <f t="shared" si="15"/>
        <v>1.261064756825646E-2</v>
      </c>
      <c r="P111" s="60">
        <v>8.1662837769092139E-3</v>
      </c>
      <c r="Q111" s="15"/>
      <c r="R111" s="59">
        <f t="shared" si="24"/>
        <v>2.8363414725179305E-2</v>
      </c>
      <c r="S111" s="60">
        <v>8.1662837769092139E-3</v>
      </c>
      <c r="T111" s="61">
        <f>'1.1 Price indices'!$T109</f>
        <v>5.5699553701897857</v>
      </c>
      <c r="U111" s="15">
        <f t="shared" si="25"/>
        <v>738592794.29167485</v>
      </c>
      <c r="V111" s="15">
        <f t="shared" si="26"/>
        <v>896604353.32922423</v>
      </c>
      <c r="W111" s="4"/>
      <c r="X111" s="63">
        <f t="shared" si="21"/>
        <v>738593000</v>
      </c>
      <c r="Y111" s="63">
        <f t="shared" si="21"/>
        <v>896604000</v>
      </c>
      <c r="Z111" s="63">
        <f t="shared" si="22"/>
        <v>1635197000</v>
      </c>
      <c r="AA111" s="4"/>
      <c r="AB111" s="43">
        <v>43772</v>
      </c>
      <c r="AC111" s="43">
        <v>43995</v>
      </c>
      <c r="AD111" s="43">
        <v>7633</v>
      </c>
      <c r="AE111" s="43">
        <v>277480</v>
      </c>
      <c r="AF111" s="43"/>
      <c r="AG111" s="43">
        <v>11640.35622</v>
      </c>
      <c r="AH111" s="65">
        <v>114.37579379999998</v>
      </c>
      <c r="AI111" s="43">
        <v>1652958</v>
      </c>
      <c r="AJ111" s="64">
        <v>2105.9</v>
      </c>
      <c r="AK111" s="45">
        <v>11.9</v>
      </c>
      <c r="AL111" s="45"/>
      <c r="AM111" s="46">
        <f t="shared" si="14"/>
        <v>14.5</v>
      </c>
      <c r="AN111" s="4"/>
      <c r="AO111" s="66">
        <f t="shared" si="23"/>
        <v>1349.1855148742175</v>
      </c>
      <c r="AT111" s="12"/>
    </row>
    <row r="112" spans="1:46">
      <c r="A112" s="4">
        <f t="shared" si="17"/>
        <v>1974</v>
      </c>
      <c r="B112" s="57">
        <v>35916000</v>
      </c>
      <c r="C112" s="57"/>
      <c r="D112" s="57">
        <v>16702000</v>
      </c>
      <c r="E112" s="57">
        <v>64227881</v>
      </c>
      <c r="F112" s="57"/>
      <c r="G112" s="57"/>
      <c r="H112" s="57"/>
      <c r="I112" s="15"/>
      <c r="J112" s="58">
        <f t="shared" si="11"/>
        <v>35916000</v>
      </c>
      <c r="K112" s="58">
        <f t="shared" si="12"/>
        <v>28311881</v>
      </c>
      <c r="L112" s="58">
        <f t="shared" si="18"/>
        <v>64227881</v>
      </c>
      <c r="M112" s="4"/>
      <c r="N112" s="15"/>
      <c r="O112" s="59">
        <f t="shared" si="15"/>
        <v>1.261064756825646E-2</v>
      </c>
      <c r="P112" s="60">
        <v>7.670458668704333E-3</v>
      </c>
      <c r="Q112" s="15"/>
      <c r="R112" s="59">
        <f t="shared" si="24"/>
        <v>2.8363414725179305E-2</v>
      </c>
      <c r="S112" s="60">
        <v>7.670458668704333E-3</v>
      </c>
      <c r="T112" s="61">
        <f>'1.1 Price indices'!$T110</f>
        <v>6.3331668275472568</v>
      </c>
      <c r="U112" s="15">
        <f t="shared" si="25"/>
        <v>858454450.86021566</v>
      </c>
      <c r="V112" s="15">
        <f t="shared" si="26"/>
        <v>1010634974.1045423</v>
      </c>
      <c r="W112" s="4"/>
      <c r="X112" s="63">
        <f t="shared" si="21"/>
        <v>858454000</v>
      </c>
      <c r="Y112" s="63">
        <f t="shared" si="21"/>
        <v>1010635000</v>
      </c>
      <c r="Z112" s="63">
        <f t="shared" si="22"/>
        <v>1869089000</v>
      </c>
      <c r="AA112" s="4"/>
      <c r="AB112" s="43">
        <v>43828</v>
      </c>
      <c r="AC112" s="43">
        <v>43634</v>
      </c>
      <c r="AD112" s="43">
        <v>6670</v>
      </c>
      <c r="AE112" s="43">
        <v>277480</v>
      </c>
      <c r="AF112" s="43"/>
      <c r="AG112" s="43">
        <v>11600.66106</v>
      </c>
      <c r="AH112" s="65">
        <v>114</v>
      </c>
      <c r="AI112" s="43">
        <v>1765608</v>
      </c>
      <c r="AJ112" s="64">
        <v>2277.5887405340454</v>
      </c>
      <c r="AK112" s="45">
        <v>12</v>
      </c>
      <c r="AL112" s="45"/>
      <c r="AM112" s="46">
        <f t="shared" si="14"/>
        <v>15.8</v>
      </c>
      <c r="AN112" s="4"/>
      <c r="AO112" s="66">
        <f t="shared" si="23"/>
        <v>1439.7455380874649</v>
      </c>
      <c r="AT112" s="12"/>
    </row>
    <row r="113" spans="1:46">
      <c r="A113" s="4">
        <f t="shared" si="17"/>
        <v>1975</v>
      </c>
      <c r="B113" s="57">
        <v>40602000</v>
      </c>
      <c r="C113" s="57"/>
      <c r="D113" s="57">
        <v>19662000</v>
      </c>
      <c r="E113" s="57">
        <v>64596000</v>
      </c>
      <c r="F113" s="57"/>
      <c r="G113" s="57"/>
      <c r="H113" s="57"/>
      <c r="I113" s="15"/>
      <c r="J113" s="58">
        <f t="shared" si="11"/>
        <v>40602000</v>
      </c>
      <c r="K113" s="58">
        <f t="shared" si="12"/>
        <v>23994000</v>
      </c>
      <c r="L113" s="58">
        <f t="shared" si="18"/>
        <v>64596000</v>
      </c>
      <c r="M113" s="4"/>
      <c r="N113" s="15"/>
      <c r="O113" s="59">
        <f t="shared" si="15"/>
        <v>1.261064756825646E-2</v>
      </c>
      <c r="P113" s="60">
        <v>7.0591934347384866E-3</v>
      </c>
      <c r="Q113" s="15"/>
      <c r="R113" s="59">
        <f t="shared" si="24"/>
        <v>2.8363414725179305E-2</v>
      </c>
      <c r="S113" s="60">
        <v>7.0591934347384866E-3</v>
      </c>
      <c r="T113" s="61">
        <f>'1.1 Price indices'!$T111</f>
        <v>7.5856818960099632</v>
      </c>
      <c r="U113" s="15">
        <f t="shared" si="25"/>
        <v>1048352458.7052956</v>
      </c>
      <c r="V113" s="15">
        <f t="shared" si="26"/>
        <v>1191283335.5877526</v>
      </c>
      <c r="W113" s="4"/>
      <c r="X113" s="63">
        <f t="shared" si="21"/>
        <v>1048352000</v>
      </c>
      <c r="Y113" s="63">
        <f t="shared" si="21"/>
        <v>1191283000</v>
      </c>
      <c r="Z113" s="63">
        <f t="shared" si="22"/>
        <v>2239635000</v>
      </c>
      <c r="AA113" s="4"/>
      <c r="AB113" s="43">
        <v>45038</v>
      </c>
      <c r="AC113" s="43">
        <v>43031</v>
      </c>
      <c r="AD113" s="43">
        <v>6957</v>
      </c>
      <c r="AE113" s="43">
        <v>289184.5</v>
      </c>
      <c r="AF113" s="43"/>
      <c r="AG113" s="43">
        <v>11621</v>
      </c>
      <c r="AH113" s="65">
        <v>116</v>
      </c>
      <c r="AI113" s="43">
        <v>1857377</v>
      </c>
      <c r="AJ113" s="64">
        <v>2335.4718438584782</v>
      </c>
      <c r="AK113" s="45">
        <v>12.15</v>
      </c>
      <c r="AL113" s="45"/>
      <c r="AM113" s="46">
        <f t="shared" si="14"/>
        <v>16.399999999999999</v>
      </c>
      <c r="AN113" s="4"/>
      <c r="AO113" s="66">
        <f t="shared" si="23"/>
        <v>1691.937010584287</v>
      </c>
      <c r="AT113" s="12"/>
    </row>
    <row r="114" spans="1:46">
      <c r="A114" s="4">
        <f t="shared" si="17"/>
        <v>1976</v>
      </c>
      <c r="B114" s="57">
        <v>41620000</v>
      </c>
      <c r="C114" s="57"/>
      <c r="D114" s="57">
        <v>25889000</v>
      </c>
      <c r="E114" s="57">
        <v>70596000</v>
      </c>
      <c r="F114" s="57"/>
      <c r="G114" s="57"/>
      <c r="H114" s="57"/>
      <c r="I114" s="15"/>
      <c r="J114" s="58">
        <f t="shared" si="11"/>
        <v>41620000</v>
      </c>
      <c r="K114" s="58">
        <f t="shared" si="12"/>
        <v>28976000</v>
      </c>
      <c r="L114" s="58">
        <f t="shared" si="18"/>
        <v>70596000</v>
      </c>
      <c r="M114" s="4"/>
      <c r="N114" s="15"/>
      <c r="O114" s="59">
        <f t="shared" si="15"/>
        <v>1.261064756825646E-2</v>
      </c>
      <c r="P114" s="60">
        <v>6.617032679657707E-3</v>
      </c>
      <c r="Q114" s="15"/>
      <c r="R114" s="59">
        <f t="shared" si="24"/>
        <v>2.8363414725179305E-2</v>
      </c>
      <c r="S114" s="60">
        <v>6.617032679657707E-3</v>
      </c>
      <c r="T114" s="61">
        <f>'1.1 Price indices'!$T112</f>
        <v>9.0743541787945645</v>
      </c>
      <c r="U114" s="15">
        <f t="shared" si="25"/>
        <v>1271333517.0744078</v>
      </c>
      <c r="V114" s="15">
        <f t="shared" si="26"/>
        <v>1403785384.7834811</v>
      </c>
      <c r="W114" s="4"/>
      <c r="X114" s="63">
        <f t="shared" si="21"/>
        <v>1271334000</v>
      </c>
      <c r="Y114" s="63">
        <f t="shared" si="21"/>
        <v>1403785000</v>
      </c>
      <c r="Z114" s="63">
        <f t="shared" si="22"/>
        <v>2675119000</v>
      </c>
      <c r="AA114" s="4"/>
      <c r="AB114" s="43">
        <v>46096</v>
      </c>
      <c r="AC114" s="43">
        <v>42903</v>
      </c>
      <c r="AD114" s="43">
        <v>7035</v>
      </c>
      <c r="AE114" s="43">
        <v>300889</v>
      </c>
      <c r="AF114" s="43"/>
      <c r="AG114" s="43">
        <v>11605</v>
      </c>
      <c r="AH114" s="65">
        <v>108</v>
      </c>
      <c r="AI114" s="43">
        <v>1943181</v>
      </c>
      <c r="AJ114" s="64">
        <v>2347.1669010413884</v>
      </c>
      <c r="AK114" s="45">
        <v>12.15</v>
      </c>
      <c r="AL114" s="67"/>
      <c r="AM114" s="46">
        <f t="shared" si="14"/>
        <v>16.5</v>
      </c>
      <c r="AN114" s="4"/>
      <c r="AO114" s="66">
        <f t="shared" si="23"/>
        <v>2230.8487720809994</v>
      </c>
      <c r="AT114" s="12"/>
    </row>
    <row r="115" spans="1:46">
      <c r="A115" s="4">
        <f t="shared" si="17"/>
        <v>1977</v>
      </c>
      <c r="B115" s="57">
        <v>35731000</v>
      </c>
      <c r="C115" s="57"/>
      <c r="D115" s="57">
        <v>29342000</v>
      </c>
      <c r="E115" s="57">
        <v>62814000</v>
      </c>
      <c r="F115" s="57"/>
      <c r="G115" s="57"/>
      <c r="H115" s="57"/>
      <c r="I115" s="15"/>
      <c r="J115" s="58">
        <f t="shared" si="11"/>
        <v>35731000</v>
      </c>
      <c r="K115" s="58">
        <f t="shared" si="12"/>
        <v>27083000</v>
      </c>
      <c r="L115" s="58">
        <f t="shared" si="18"/>
        <v>62814000</v>
      </c>
      <c r="M115" s="4"/>
      <c r="N115" s="15"/>
      <c r="O115" s="59">
        <f t="shared" si="15"/>
        <v>1.261064756825646E-2</v>
      </c>
      <c r="P115" s="60">
        <v>6.4899788296791938E-3</v>
      </c>
      <c r="Q115" s="15"/>
      <c r="R115" s="59">
        <f t="shared" si="24"/>
        <v>2.8363414725179305E-2</v>
      </c>
      <c r="S115" s="60">
        <v>6.4899788296791938E-3</v>
      </c>
      <c r="T115" s="61">
        <f>'1.1 Price indices'!$T113</f>
        <v>10.501698709217969</v>
      </c>
      <c r="U115" s="15">
        <f t="shared" si="25"/>
        <v>1478709898.2249289</v>
      </c>
      <c r="V115" s="15">
        <f t="shared" si="26"/>
        <v>1594669219.0338333</v>
      </c>
      <c r="W115" s="4"/>
      <c r="X115" s="63">
        <f t="shared" si="21"/>
        <v>1478710000</v>
      </c>
      <c r="Y115" s="63">
        <f t="shared" si="21"/>
        <v>1594669000</v>
      </c>
      <c r="Z115" s="63">
        <f t="shared" si="22"/>
        <v>3073379000</v>
      </c>
      <c r="AA115" s="4"/>
      <c r="AB115" s="43">
        <v>46381</v>
      </c>
      <c r="AC115" s="43">
        <v>43032</v>
      </c>
      <c r="AD115" s="43">
        <v>6866.5</v>
      </c>
      <c r="AE115" s="43">
        <v>300693</v>
      </c>
      <c r="AF115" s="43"/>
      <c r="AG115" s="43">
        <v>11573.26203208556</v>
      </c>
      <c r="AH115" s="65">
        <v>117</v>
      </c>
      <c r="AI115" s="43">
        <v>2023621</v>
      </c>
      <c r="AJ115" s="64">
        <v>2378.3358004939923</v>
      </c>
      <c r="AK115" s="45">
        <v>12.25</v>
      </c>
      <c r="AL115" s="45"/>
      <c r="AM115" s="46">
        <f t="shared" si="14"/>
        <v>16.899999999999999</v>
      </c>
      <c r="AN115" s="4"/>
      <c r="AO115" s="66">
        <f t="shared" si="23"/>
        <v>2535.3266796044732</v>
      </c>
      <c r="AT115" s="12"/>
    </row>
    <row r="116" spans="1:46">
      <c r="A116" s="4">
        <f t="shared" si="17"/>
        <v>1978</v>
      </c>
      <c r="B116" s="57">
        <v>37140000</v>
      </c>
      <c r="C116" s="57"/>
      <c r="D116" s="57">
        <v>37023000</v>
      </c>
      <c r="E116" s="57">
        <v>65412000</v>
      </c>
      <c r="F116" s="57"/>
      <c r="G116" s="57"/>
      <c r="H116" s="57"/>
      <c r="I116" s="15"/>
      <c r="J116" s="58">
        <f t="shared" si="11"/>
        <v>37140000</v>
      </c>
      <c r="K116" s="58">
        <f t="shared" si="12"/>
        <v>28272000</v>
      </c>
      <c r="L116" s="58">
        <f t="shared" si="18"/>
        <v>65412000</v>
      </c>
      <c r="M116" s="4"/>
      <c r="N116" s="15"/>
      <c r="O116" s="59">
        <f t="shared" si="15"/>
        <v>1.261064756825646E-2</v>
      </c>
      <c r="P116" s="60">
        <v>6.363571272788901E-3</v>
      </c>
      <c r="Q116" s="15"/>
      <c r="R116" s="59">
        <f t="shared" si="24"/>
        <v>2.8363414725179305E-2</v>
      </c>
      <c r="S116" s="60">
        <v>6.363571272788901E-3</v>
      </c>
      <c r="T116" s="61">
        <f>'1.1 Price indices'!$T114</f>
        <v>11.791164046917189</v>
      </c>
      <c r="U116" s="15">
        <f t="shared" si="25"/>
        <v>1665678694.5930955</v>
      </c>
      <c r="V116" s="15">
        <f t="shared" si="26"/>
        <v>1756166174.0729671</v>
      </c>
      <c r="W116" s="4"/>
      <c r="X116" s="63">
        <f t="shared" si="21"/>
        <v>1665679000</v>
      </c>
      <c r="Y116" s="63">
        <f t="shared" si="21"/>
        <v>1756166000</v>
      </c>
      <c r="Z116" s="63">
        <f t="shared" si="22"/>
        <v>3421845000</v>
      </c>
      <c r="AA116" s="4"/>
      <c r="AB116" s="43">
        <v>46666</v>
      </c>
      <c r="AC116" s="43">
        <v>43161</v>
      </c>
      <c r="AD116" s="43">
        <v>6698</v>
      </c>
      <c r="AE116" s="43">
        <v>300497</v>
      </c>
      <c r="AF116" s="43"/>
      <c r="AG116" s="43">
        <v>11572.5</v>
      </c>
      <c r="AH116" s="65">
        <v>118.6</v>
      </c>
      <c r="AI116" s="43">
        <v>2036132</v>
      </c>
      <c r="AJ116" s="64">
        <v>2408.7172365020024</v>
      </c>
      <c r="AK116" s="45">
        <v>12.35</v>
      </c>
      <c r="AL116" s="45"/>
      <c r="AM116" s="46">
        <f t="shared" si="14"/>
        <v>17.2</v>
      </c>
      <c r="AN116" s="4"/>
      <c r="AO116" s="66">
        <f t="shared" si="23"/>
        <v>3199.2222942320154</v>
      </c>
      <c r="AT116" s="12"/>
    </row>
    <row r="117" spans="1:46">
      <c r="A117" s="4">
        <f t="shared" si="17"/>
        <v>1979</v>
      </c>
      <c r="B117" s="57">
        <v>41308000</v>
      </c>
      <c r="C117" s="57"/>
      <c r="D117" s="57">
        <v>43666000</v>
      </c>
      <c r="E117" s="57">
        <v>71269000</v>
      </c>
      <c r="F117" s="57"/>
      <c r="G117" s="57"/>
      <c r="H117" s="57"/>
      <c r="I117" s="15"/>
      <c r="J117" s="58">
        <f t="shared" si="11"/>
        <v>41308000</v>
      </c>
      <c r="K117" s="58">
        <f>E117-B117</f>
        <v>29961000</v>
      </c>
      <c r="L117" s="58">
        <f t="shared" si="18"/>
        <v>71269000</v>
      </c>
      <c r="M117" s="4"/>
      <c r="N117" s="15"/>
      <c r="O117" s="59">
        <f t="shared" si="15"/>
        <v>1.261064756825646E-2</v>
      </c>
      <c r="P117" s="60">
        <v>6.1940738668992204E-3</v>
      </c>
      <c r="Q117" s="15"/>
      <c r="R117" s="59">
        <f t="shared" si="24"/>
        <v>2.8363414725179305E-2</v>
      </c>
      <c r="S117" s="60">
        <v>6.1940738668992204E-3</v>
      </c>
      <c r="T117" s="61">
        <f>'1.1 Price indices'!$T115</f>
        <v>13.581641557377248</v>
      </c>
      <c r="U117" s="15">
        <f t="shared" si="25"/>
        <v>1923579089.7171602</v>
      </c>
      <c r="V117" s="15">
        <f t="shared" si="26"/>
        <v>1982470293.209759</v>
      </c>
      <c r="W117" s="4"/>
      <c r="X117" s="63">
        <f t="shared" si="21"/>
        <v>1923579000</v>
      </c>
      <c r="Y117" s="63">
        <f t="shared" si="21"/>
        <v>1982470000</v>
      </c>
      <c r="Z117" s="63">
        <f t="shared" si="22"/>
        <v>3906049000</v>
      </c>
      <c r="AA117" s="4"/>
      <c r="AB117" s="43">
        <v>46892</v>
      </c>
      <c r="AC117" s="43">
        <v>43008</v>
      </c>
      <c r="AD117" s="43">
        <v>6630</v>
      </c>
      <c r="AE117" s="43">
        <v>302809</v>
      </c>
      <c r="AF117" s="43"/>
      <c r="AG117" s="43">
        <v>11533.55</v>
      </c>
      <c r="AH117" s="65">
        <v>120.03333333333333</v>
      </c>
      <c r="AI117" s="43">
        <v>2085169</v>
      </c>
      <c r="AJ117" s="64">
        <v>2375.2263005607474</v>
      </c>
      <c r="AK117" s="45">
        <v>12.55</v>
      </c>
      <c r="AL117" s="45"/>
      <c r="AM117" s="46">
        <f t="shared" si="14"/>
        <v>17.3</v>
      </c>
      <c r="AN117" s="4"/>
      <c r="AO117" s="66">
        <f t="shared" si="23"/>
        <v>3785.9982399174582</v>
      </c>
      <c r="AT117" s="12"/>
    </row>
    <row r="118" spans="1:46">
      <c r="A118" s="4">
        <f t="shared" si="17"/>
        <v>1980</v>
      </c>
      <c r="B118" s="57">
        <v>35633000</v>
      </c>
      <c r="C118" s="57"/>
      <c r="D118" s="57">
        <v>50867000</v>
      </c>
      <c r="E118" s="57">
        <v>68642000</v>
      </c>
      <c r="F118" s="57"/>
      <c r="G118" s="57"/>
      <c r="H118" s="57"/>
      <c r="I118" s="15"/>
      <c r="J118" s="58">
        <f t="shared" si="11"/>
        <v>35633000</v>
      </c>
      <c r="K118" s="58">
        <f t="shared" si="12"/>
        <v>33009000</v>
      </c>
      <c r="L118" s="58">
        <f t="shared" si="18"/>
        <v>68642000</v>
      </c>
      <c r="M118" s="4"/>
      <c r="N118" s="15"/>
      <c r="O118" s="59">
        <f t="shared" si="15"/>
        <v>1.261064756825646E-2</v>
      </c>
      <c r="P118" s="60">
        <v>5.6045714421914944E-3</v>
      </c>
      <c r="Q118" s="15"/>
      <c r="R118" s="59">
        <f t="shared" si="24"/>
        <v>2.8363414725179305E-2</v>
      </c>
      <c r="S118" s="60">
        <v>5.6045714421914944E-3</v>
      </c>
      <c r="T118" s="61">
        <f>'1.1 Price indices'!$T116</f>
        <v>15.685677651407259</v>
      </c>
      <c r="U118" s="15">
        <f t="shared" si="25"/>
        <v>2216517295.0796609</v>
      </c>
      <c r="V118" s="15">
        <f t="shared" si="26"/>
        <v>2244358063.3197279</v>
      </c>
      <c r="W118" s="4"/>
      <c r="X118" s="63">
        <f t="shared" si="21"/>
        <v>2216517000</v>
      </c>
      <c r="Y118" s="63">
        <f t="shared" si="21"/>
        <v>2244358000</v>
      </c>
      <c r="Z118" s="63">
        <f t="shared" si="22"/>
        <v>4460875000</v>
      </c>
      <c r="AA118" s="4"/>
      <c r="AB118" s="43">
        <v>47358</v>
      </c>
      <c r="AC118" s="43">
        <v>42578</v>
      </c>
      <c r="AD118" s="43">
        <v>5963</v>
      </c>
      <c r="AE118" s="43">
        <v>302809</v>
      </c>
      <c r="AF118" s="43"/>
      <c r="AG118" s="43">
        <v>11494.6</v>
      </c>
      <c r="AH118" s="65">
        <v>121.46666666666667</v>
      </c>
      <c r="AI118" s="43">
        <v>2157516</v>
      </c>
      <c r="AJ118" s="64">
        <v>2345.2392304672894</v>
      </c>
      <c r="AK118" s="45">
        <v>13.25</v>
      </c>
      <c r="AL118" s="45">
        <v>18</v>
      </c>
      <c r="AM118" s="68">
        <f>AL118</f>
        <v>18</v>
      </c>
      <c r="AN118" s="4"/>
      <c r="AO118" s="66">
        <f t="shared" si="23"/>
        <v>4425.2953560802462</v>
      </c>
      <c r="AT118" s="12"/>
    </row>
    <row r="119" spans="1:46">
      <c r="A119" s="4">
        <f t="shared" si="17"/>
        <v>1981</v>
      </c>
      <c r="B119" s="57">
        <v>40482000</v>
      </c>
      <c r="C119" s="57"/>
      <c r="D119" s="57">
        <v>68082000</v>
      </c>
      <c r="E119" s="57">
        <v>71560000</v>
      </c>
      <c r="F119" s="57"/>
      <c r="G119" s="57"/>
      <c r="H119" s="57"/>
      <c r="I119" s="15"/>
      <c r="J119" s="58">
        <f t="shared" si="11"/>
        <v>40482000</v>
      </c>
      <c r="K119" s="58">
        <f t="shared" si="12"/>
        <v>31078000</v>
      </c>
      <c r="L119" s="58">
        <f t="shared" si="18"/>
        <v>71560000</v>
      </c>
      <c r="M119" s="4"/>
      <c r="N119" s="15"/>
      <c r="O119" s="59">
        <f t="shared" si="15"/>
        <v>1.261064756825646E-2</v>
      </c>
      <c r="P119" s="60">
        <v>3.2148064717285457E-3</v>
      </c>
      <c r="Q119" s="15"/>
      <c r="R119" s="59">
        <f t="shared" si="24"/>
        <v>2.8363414725179305E-2</v>
      </c>
      <c r="S119" s="60">
        <v>3.2148064717285457E-3</v>
      </c>
      <c r="T119" s="61">
        <f>'1.1 Price indices'!$T117</f>
        <v>18.166754796824165</v>
      </c>
      <c r="U119" s="15">
        <f t="shared" si="25"/>
        <v>2566715223.1270885</v>
      </c>
      <c r="V119" s="15">
        <f t="shared" si="26"/>
        <v>2547912833.4439406</v>
      </c>
      <c r="W119" s="4"/>
      <c r="X119" s="63">
        <f t="shared" si="21"/>
        <v>2566715000</v>
      </c>
      <c r="Y119" s="63">
        <f t="shared" si="21"/>
        <v>2547913000</v>
      </c>
      <c r="Z119" s="63">
        <f t="shared" si="22"/>
        <v>5114628000</v>
      </c>
      <c r="AA119" s="4"/>
      <c r="AB119" s="43">
        <v>48191.75</v>
      </c>
      <c r="AC119" s="43">
        <v>43342.55</v>
      </c>
      <c r="AD119" s="43"/>
      <c r="AE119" s="43">
        <v>312132.5</v>
      </c>
      <c r="AF119" s="43"/>
      <c r="AG119" s="43">
        <v>11507.25</v>
      </c>
      <c r="AH119" s="65">
        <v>121.3</v>
      </c>
      <c r="AI119" s="43">
        <v>2220990</v>
      </c>
      <c r="AJ119" s="64">
        <v>2370.3554227236314</v>
      </c>
      <c r="AK119" s="45">
        <v>13.6</v>
      </c>
      <c r="AL119" s="45">
        <v>19</v>
      </c>
      <c r="AM119" s="68">
        <f t="shared" ref="AM119:AM161" si="27">AL119</f>
        <v>19</v>
      </c>
      <c r="AN119" s="4"/>
      <c r="AO119" s="66">
        <f t="shared" si="23"/>
        <v>5916.44398096852</v>
      </c>
      <c r="AT119" s="12"/>
    </row>
    <row r="120" spans="1:46">
      <c r="A120" s="4">
        <f t="shared" si="17"/>
        <v>1982</v>
      </c>
      <c r="B120" s="57">
        <v>45419000</v>
      </c>
      <c r="C120" s="57"/>
      <c r="D120" s="57">
        <v>81330000</v>
      </c>
      <c r="E120" s="57">
        <v>86003000</v>
      </c>
      <c r="F120" s="57"/>
      <c r="G120" s="57"/>
      <c r="H120" s="57"/>
      <c r="I120" s="15"/>
      <c r="J120" s="58">
        <f t="shared" si="11"/>
        <v>45419000</v>
      </c>
      <c r="K120" s="58">
        <f t="shared" si="12"/>
        <v>40584000</v>
      </c>
      <c r="L120" s="58">
        <f t="shared" si="18"/>
        <v>86003000</v>
      </c>
      <c r="M120" s="4"/>
      <c r="N120" s="15"/>
      <c r="O120" s="59">
        <f t="shared" si="15"/>
        <v>1.261064756825646E-2</v>
      </c>
      <c r="P120" s="60">
        <v>3.2208854094487732E-3</v>
      </c>
      <c r="Q120" s="15"/>
      <c r="R120" s="59">
        <f t="shared" si="24"/>
        <v>2.8363414725179305E-2</v>
      </c>
      <c r="S120" s="60">
        <v>3.2208854094487732E-3</v>
      </c>
      <c r="T120" s="61">
        <f>'1.1 Price indices'!$T118</f>
        <v>20.965965943716753</v>
      </c>
      <c r="U120" s="15">
        <f t="shared" si="25"/>
        <v>2960442025.8237362</v>
      </c>
      <c r="V120" s="15">
        <f t="shared" si="26"/>
        <v>2887640743.5027366</v>
      </c>
      <c r="W120" s="4"/>
      <c r="X120" s="63">
        <f t="shared" si="21"/>
        <v>2960442000</v>
      </c>
      <c r="Y120" s="63">
        <f t="shared" si="21"/>
        <v>2887641000</v>
      </c>
      <c r="Z120" s="63">
        <f t="shared" si="22"/>
        <v>5848083000</v>
      </c>
      <c r="AA120" s="4"/>
      <c r="AB120" s="43">
        <v>49025.5</v>
      </c>
      <c r="AC120" s="43">
        <v>44107.1</v>
      </c>
      <c r="AD120" s="43"/>
      <c r="AE120" s="43">
        <v>321456</v>
      </c>
      <c r="AF120" s="43"/>
      <c r="AG120" s="43">
        <v>11556.3</v>
      </c>
      <c r="AH120" s="65">
        <v>121.8</v>
      </c>
      <c r="AI120" s="43">
        <v>2296887</v>
      </c>
      <c r="AJ120" s="64">
        <v>2379.3405010680908</v>
      </c>
      <c r="AK120" s="45">
        <v>14.05</v>
      </c>
      <c r="AL120" s="45">
        <v>20.399999999999999</v>
      </c>
      <c r="AM120" s="68">
        <f t="shared" si="27"/>
        <v>20.399999999999999</v>
      </c>
      <c r="AN120" s="4"/>
      <c r="AO120" s="66">
        <f t="shared" si="23"/>
        <v>7037.7196853664236</v>
      </c>
      <c r="AT120" s="12"/>
    </row>
    <row r="121" spans="1:46">
      <c r="A121" s="4">
        <f t="shared" si="17"/>
        <v>1983</v>
      </c>
      <c r="B121" s="57">
        <v>43932000</v>
      </c>
      <c r="C121" s="57"/>
      <c r="D121" s="57">
        <v>95910000</v>
      </c>
      <c r="E121" s="57">
        <v>87789000</v>
      </c>
      <c r="F121" s="57"/>
      <c r="G121" s="57"/>
      <c r="H121" s="57"/>
      <c r="I121" s="15"/>
      <c r="J121" s="58">
        <f t="shared" si="11"/>
        <v>43932000</v>
      </c>
      <c r="K121" s="58">
        <f t="shared" si="12"/>
        <v>43857000</v>
      </c>
      <c r="L121" s="58">
        <f t="shared" si="18"/>
        <v>87789000</v>
      </c>
      <c r="M121" s="4"/>
      <c r="N121" s="15"/>
      <c r="O121" s="59">
        <f t="shared" si="15"/>
        <v>1.261064756825646E-2</v>
      </c>
      <c r="P121" s="60">
        <v>3.1888707281395937E-3</v>
      </c>
      <c r="Q121" s="15"/>
      <c r="R121" s="59">
        <f t="shared" si="24"/>
        <v>2.8363414725179305E-2</v>
      </c>
      <c r="S121" s="60">
        <v>3.1888707281395937E-3</v>
      </c>
      <c r="T121" s="61">
        <f>'1.1 Price indices'!$T119</f>
        <v>22.505382396872065</v>
      </c>
      <c r="U121" s="15">
        <f t="shared" si="25"/>
        <v>3171258236.0348396</v>
      </c>
      <c r="V121" s="15">
        <f t="shared" si="26"/>
        <v>3045097978.9345212</v>
      </c>
      <c r="W121" s="4"/>
      <c r="X121" s="63">
        <f t="shared" si="21"/>
        <v>3171258000</v>
      </c>
      <c r="Y121" s="63">
        <f t="shared" si="21"/>
        <v>3045098000</v>
      </c>
      <c r="Z121" s="63">
        <f t="shared" si="22"/>
        <v>6216356000</v>
      </c>
      <c r="AA121" s="4"/>
      <c r="AB121" s="43">
        <v>48948.6</v>
      </c>
      <c r="AC121" s="43">
        <v>43960.7</v>
      </c>
      <c r="AD121" s="43"/>
      <c r="AE121" s="43">
        <v>322797</v>
      </c>
      <c r="AF121" s="43"/>
      <c r="AG121" s="43">
        <v>11561.5</v>
      </c>
      <c r="AH121" s="65">
        <v>121.8</v>
      </c>
      <c r="AI121" s="43">
        <v>2325386</v>
      </c>
      <c r="AJ121" s="64">
        <v>2412.9998477169561</v>
      </c>
      <c r="AK121" s="45">
        <v>14.2</v>
      </c>
      <c r="AL121" s="45">
        <v>20.9</v>
      </c>
      <c r="AM121" s="68">
        <f t="shared" si="27"/>
        <v>20.9</v>
      </c>
      <c r="AN121" s="4"/>
      <c r="AO121" s="66">
        <f t="shared" si="23"/>
        <v>8295.6363793625387</v>
      </c>
      <c r="AT121" s="12"/>
    </row>
    <row r="122" spans="1:46">
      <c r="A122" s="4">
        <f t="shared" si="17"/>
        <v>1984</v>
      </c>
      <c r="B122" s="57">
        <v>53911000</v>
      </c>
      <c r="C122" s="57"/>
      <c r="D122" s="57">
        <v>108214000</v>
      </c>
      <c r="E122" s="57">
        <v>122948000</v>
      </c>
      <c r="F122" s="57"/>
      <c r="G122" s="57"/>
      <c r="H122" s="57"/>
      <c r="I122" s="15"/>
      <c r="J122" s="58">
        <f t="shared" si="11"/>
        <v>53911000</v>
      </c>
      <c r="K122" s="58">
        <f t="shared" si="12"/>
        <v>69037000</v>
      </c>
      <c r="L122" s="58">
        <f t="shared" si="18"/>
        <v>122948000</v>
      </c>
      <c r="M122" s="4"/>
      <c r="N122" s="15"/>
      <c r="O122" s="59">
        <f t="shared" si="15"/>
        <v>1.261064756825646E-2</v>
      </c>
      <c r="P122" s="60">
        <v>2.6077555565431343E-3</v>
      </c>
      <c r="Q122" s="15"/>
      <c r="R122" s="59">
        <f t="shared" si="24"/>
        <v>2.8363414725179305E-2</v>
      </c>
      <c r="S122" s="60">
        <v>2.6077555565431343E-3</v>
      </c>
      <c r="T122" s="61">
        <f>'1.1 Price indices'!$T120</f>
        <v>23.661888676934112</v>
      </c>
      <c r="U122" s="15">
        <f t="shared" si="25"/>
        <v>3337052337.3597326</v>
      </c>
      <c r="V122" s="15">
        <f t="shared" si="26"/>
        <v>3170480707.5714569</v>
      </c>
      <c r="W122" s="4"/>
      <c r="X122" s="63">
        <f t="shared" si="21"/>
        <v>3337052000</v>
      </c>
      <c r="Y122" s="63">
        <f t="shared" si="21"/>
        <v>3170481000</v>
      </c>
      <c r="Z122" s="63">
        <f t="shared" si="22"/>
        <v>6507533000</v>
      </c>
      <c r="AA122" s="4"/>
      <c r="AB122" s="43">
        <v>49546.6</v>
      </c>
      <c r="AC122" s="43">
        <v>43101.3</v>
      </c>
      <c r="AD122" s="43"/>
      <c r="AE122" s="43">
        <v>322797</v>
      </c>
      <c r="AF122" s="43"/>
      <c r="AG122" s="43">
        <v>11571.1</v>
      </c>
      <c r="AH122" s="65">
        <v>121.8</v>
      </c>
      <c r="AI122" s="43">
        <v>2365643</v>
      </c>
      <c r="AJ122" s="64">
        <v>2532.6159219839788</v>
      </c>
      <c r="AK122" s="45">
        <v>14.45</v>
      </c>
      <c r="AL122" s="45">
        <v>22.2</v>
      </c>
      <c r="AM122" s="68">
        <f t="shared" si="27"/>
        <v>22.2</v>
      </c>
      <c r="AN122" s="4"/>
      <c r="AO122" s="66">
        <f t="shared" si="23"/>
        <v>9352.0927137437229</v>
      </c>
      <c r="AT122" s="12"/>
    </row>
    <row r="123" spans="1:46">
      <c r="A123" s="4">
        <f t="shared" si="17"/>
        <v>1985</v>
      </c>
      <c r="B123" s="57">
        <v>63127000</v>
      </c>
      <c r="C123" s="57"/>
      <c r="D123" s="57">
        <v>119577000</v>
      </c>
      <c r="E123" s="57">
        <v>135912000</v>
      </c>
      <c r="F123" s="57"/>
      <c r="G123" s="57"/>
      <c r="H123" s="57"/>
      <c r="I123" s="15"/>
      <c r="J123" s="58">
        <f t="shared" si="11"/>
        <v>63127000</v>
      </c>
      <c r="K123" s="58">
        <f t="shared" si="12"/>
        <v>72785000</v>
      </c>
      <c r="L123" s="58">
        <f t="shared" si="18"/>
        <v>135912000</v>
      </c>
      <c r="M123" s="4"/>
      <c r="N123" s="15"/>
      <c r="O123" s="59">
        <f t="shared" si="15"/>
        <v>1.261064756825646E-2</v>
      </c>
      <c r="P123" s="60">
        <v>2.2020632786311153E-3</v>
      </c>
      <c r="Q123" s="15"/>
      <c r="R123" s="59">
        <f t="shared" si="24"/>
        <v>2.8363414725179305E-2</v>
      </c>
      <c r="S123" s="60">
        <v>2.2020632786311153E-3</v>
      </c>
      <c r="T123" s="61">
        <f>'1.1 Price indices'!$T121</f>
        <v>25.995068327717373</v>
      </c>
      <c r="U123" s="15">
        <f t="shared" si="25"/>
        <v>3674526309.7997217</v>
      </c>
      <c r="V123" s="15">
        <f t="shared" si="26"/>
        <v>3448395829.0402746</v>
      </c>
      <c r="W123" s="4"/>
      <c r="X123" s="63">
        <f t="shared" si="21"/>
        <v>3674526000</v>
      </c>
      <c r="Y123" s="63">
        <f t="shared" si="21"/>
        <v>3448396000</v>
      </c>
      <c r="Z123" s="63">
        <f t="shared" si="22"/>
        <v>7122922000</v>
      </c>
      <c r="AA123" s="4"/>
      <c r="AB123" s="43">
        <v>50271.6</v>
      </c>
      <c r="AC123" s="43">
        <v>42767.5</v>
      </c>
      <c r="AD123" s="43"/>
      <c r="AE123" s="43">
        <v>329224</v>
      </c>
      <c r="AF123" s="43"/>
      <c r="AG123" s="43">
        <v>11529.5</v>
      </c>
      <c r="AH123" s="65">
        <v>121.8</v>
      </c>
      <c r="AI123" s="43">
        <v>2412003</v>
      </c>
      <c r="AJ123" s="64">
        <v>2499.4489627957278</v>
      </c>
      <c r="AK123" s="45">
        <v>14.6</v>
      </c>
      <c r="AL123" s="45">
        <v>22.7</v>
      </c>
      <c r="AM123" s="68">
        <f t="shared" si="27"/>
        <v>22.7</v>
      </c>
      <c r="AN123" s="4"/>
      <c r="AO123" s="66">
        <f t="shared" si="23"/>
        <v>10371.395116874106</v>
      </c>
      <c r="AT123" s="12"/>
    </row>
    <row r="124" spans="1:46">
      <c r="A124" s="4">
        <f t="shared" si="17"/>
        <v>1986</v>
      </c>
      <c r="B124" s="57">
        <v>54884000</v>
      </c>
      <c r="C124" s="57"/>
      <c r="D124" s="57">
        <v>142912000</v>
      </c>
      <c r="E124" s="57">
        <v>127611000</v>
      </c>
      <c r="F124" s="57"/>
      <c r="G124" s="57"/>
      <c r="H124" s="57"/>
      <c r="I124" s="15"/>
      <c r="J124" s="58">
        <f t="shared" si="11"/>
        <v>54884000</v>
      </c>
      <c r="K124" s="58">
        <f t="shared" si="12"/>
        <v>72727000</v>
      </c>
      <c r="L124" s="58">
        <f t="shared" si="18"/>
        <v>127611000</v>
      </c>
      <c r="M124" s="4"/>
      <c r="N124" s="15"/>
      <c r="O124" s="59">
        <f t="shared" si="15"/>
        <v>1.261064756825646E-2</v>
      </c>
      <c r="P124" s="60">
        <v>1.6715563553942048E-3</v>
      </c>
      <c r="Q124" s="15"/>
      <c r="R124" s="59">
        <f t="shared" si="24"/>
        <v>2.8363414725179305E-2</v>
      </c>
      <c r="S124" s="60">
        <v>1.6715563553942048E-3</v>
      </c>
      <c r="T124" s="61">
        <f>'1.1 Price indices'!$T122</f>
        <v>29.269595155029332</v>
      </c>
      <c r="U124" s="15">
        <f t="shared" si="25"/>
        <v>4132843023.4703827</v>
      </c>
      <c r="V124" s="15">
        <f t="shared" si="26"/>
        <v>3837857110.344552</v>
      </c>
      <c r="W124" s="4"/>
      <c r="X124" s="63">
        <f t="shared" si="21"/>
        <v>4132843000</v>
      </c>
      <c r="Y124" s="63">
        <f t="shared" si="21"/>
        <v>3837857000</v>
      </c>
      <c r="Z124" s="63">
        <f t="shared" si="22"/>
        <v>7970700000</v>
      </c>
      <c r="AA124" s="4"/>
      <c r="AB124" s="43">
        <v>50908.9</v>
      </c>
      <c r="AC124" s="43">
        <v>42062.3</v>
      </c>
      <c r="AD124" s="43"/>
      <c r="AE124" s="43">
        <v>335000</v>
      </c>
      <c r="AF124" s="43"/>
      <c r="AG124" s="43">
        <v>11555.3</v>
      </c>
      <c r="AH124" s="65">
        <v>121.8</v>
      </c>
      <c r="AI124" s="43">
        <v>2437329</v>
      </c>
      <c r="AJ124" s="64">
        <v>2629.1807126782378</v>
      </c>
      <c r="AK124" s="45">
        <v>14.65</v>
      </c>
      <c r="AL124" s="45">
        <v>23.4</v>
      </c>
      <c r="AM124" s="68">
        <f t="shared" si="27"/>
        <v>23.4</v>
      </c>
      <c r="AN124" s="4"/>
      <c r="AO124" s="66">
        <f t="shared" si="23"/>
        <v>12367.658130900973</v>
      </c>
      <c r="AT124" s="12"/>
    </row>
    <row r="125" spans="1:46">
      <c r="A125" s="4">
        <f t="shared" si="17"/>
        <v>1987</v>
      </c>
      <c r="B125" s="57">
        <v>65548000</v>
      </c>
      <c r="C125" s="57"/>
      <c r="D125" s="57">
        <v>157133000</v>
      </c>
      <c r="E125" s="57">
        <v>133337000</v>
      </c>
      <c r="F125" s="57"/>
      <c r="G125" s="57"/>
      <c r="H125" s="57"/>
      <c r="I125" s="15"/>
      <c r="J125" s="58">
        <f t="shared" si="11"/>
        <v>65548000</v>
      </c>
      <c r="K125" s="58">
        <f t="shared" si="12"/>
        <v>67789000</v>
      </c>
      <c r="L125" s="58">
        <f t="shared" si="18"/>
        <v>133337000</v>
      </c>
      <c r="M125" s="4"/>
      <c r="N125" s="15"/>
      <c r="O125" s="59">
        <f t="shared" si="15"/>
        <v>1.261064756825646E-2</v>
      </c>
      <c r="P125" s="60">
        <v>1.3903713075832935E-3</v>
      </c>
      <c r="Q125" s="15"/>
      <c r="R125" s="59">
        <f t="shared" si="24"/>
        <v>2.8363414725179305E-2</v>
      </c>
      <c r="S125" s="60">
        <v>1.3903713075832935E-3</v>
      </c>
      <c r="T125" s="61">
        <f>'1.1 Price indices'!$T123</f>
        <v>32.64650288457748</v>
      </c>
      <c r="U125" s="15">
        <f t="shared" si="25"/>
        <v>4610254414.4826641</v>
      </c>
      <c r="V125" s="15">
        <f t="shared" si="26"/>
        <v>4220102834.4185824</v>
      </c>
      <c r="W125" s="4"/>
      <c r="X125" s="63">
        <f t="shared" si="21"/>
        <v>4610254000</v>
      </c>
      <c r="Y125" s="63">
        <f t="shared" si="21"/>
        <v>4220103000</v>
      </c>
      <c r="Z125" s="63">
        <f t="shared" si="22"/>
        <v>8830357000</v>
      </c>
      <c r="AA125" s="4"/>
      <c r="AB125" s="43">
        <v>51353.7</v>
      </c>
      <c r="AC125" s="43">
        <v>41776.300000000003</v>
      </c>
      <c r="AD125" s="43"/>
      <c r="AE125" s="43">
        <v>335000</v>
      </c>
      <c r="AF125" s="43"/>
      <c r="AG125" s="43">
        <v>11543.6</v>
      </c>
      <c r="AH125" s="65">
        <v>121.8</v>
      </c>
      <c r="AI125" s="43">
        <v>2308167</v>
      </c>
      <c r="AJ125" s="64">
        <v>2799.9459212496663</v>
      </c>
      <c r="AK125" s="45">
        <v>15.05</v>
      </c>
      <c r="AL125" s="45">
        <v>24.8</v>
      </c>
      <c r="AM125" s="68">
        <f t="shared" si="27"/>
        <v>24.8</v>
      </c>
      <c r="AN125" s="4"/>
      <c r="AO125" s="66">
        <f t="shared" si="23"/>
        <v>13612.13139748432</v>
      </c>
      <c r="AT125" s="12"/>
    </row>
    <row r="126" spans="1:46">
      <c r="A126" s="4">
        <f t="shared" si="17"/>
        <v>1988</v>
      </c>
      <c r="B126" s="57">
        <v>51909000</v>
      </c>
      <c r="C126" s="57"/>
      <c r="D126" s="57">
        <v>147480000</v>
      </c>
      <c r="E126" s="57">
        <v>135591000</v>
      </c>
      <c r="F126" s="57"/>
      <c r="G126" s="57"/>
      <c r="H126" s="57"/>
      <c r="I126" s="15"/>
      <c r="J126" s="58">
        <f t="shared" si="11"/>
        <v>51909000</v>
      </c>
      <c r="K126" s="58">
        <f t="shared" si="12"/>
        <v>83682000</v>
      </c>
      <c r="L126" s="58">
        <f t="shared" si="18"/>
        <v>135591000</v>
      </c>
      <c r="M126" s="4"/>
      <c r="N126" s="15"/>
      <c r="O126" s="59">
        <f t="shared" si="15"/>
        <v>1.261064756825646E-2</v>
      </c>
      <c r="P126" s="60">
        <v>9.5700826169866499E-4</v>
      </c>
      <c r="Q126" s="15"/>
      <c r="R126" s="59">
        <f t="shared" si="24"/>
        <v>2.8363414725179305E-2</v>
      </c>
      <c r="S126" s="60">
        <v>9.5700826169866499E-4</v>
      </c>
      <c r="T126" s="61">
        <f>'1.1 Price indices'!$T124</f>
        <v>35.358503789810982</v>
      </c>
      <c r="U126" s="15">
        <f t="shared" si="25"/>
        <v>4977071331.7100983</v>
      </c>
      <c r="V126" s="15">
        <f t="shared" si="26"/>
        <v>4519155155.4738722</v>
      </c>
      <c r="W126" s="4"/>
      <c r="X126" s="63">
        <f t="shared" si="21"/>
        <v>4977071000</v>
      </c>
      <c r="Y126" s="63">
        <f t="shared" si="21"/>
        <v>4519155000</v>
      </c>
      <c r="Z126" s="63">
        <f t="shared" si="22"/>
        <v>9496226000</v>
      </c>
      <c r="AA126" s="4"/>
      <c r="AB126" s="43">
        <v>51861.85</v>
      </c>
      <c r="AC126" s="43">
        <v>41190.350000000006</v>
      </c>
      <c r="AD126" s="43"/>
      <c r="AE126" s="43"/>
      <c r="AF126" s="43"/>
      <c r="AG126" s="43">
        <v>11533.45</v>
      </c>
      <c r="AH126" s="65">
        <v>123.73333333333333</v>
      </c>
      <c r="AI126" s="43">
        <v>2179005</v>
      </c>
      <c r="AJ126" s="64">
        <v>2903.8092638664884</v>
      </c>
      <c r="AK126" s="45">
        <v>15.25</v>
      </c>
      <c r="AL126" s="45">
        <v>25.2</v>
      </c>
      <c r="AM126" s="68">
        <f t="shared" si="27"/>
        <v>25.2</v>
      </c>
      <c r="AN126" s="4"/>
      <c r="AO126" s="66">
        <f t="shared" si="23"/>
        <v>12787.15388717166</v>
      </c>
      <c r="AT126" s="12"/>
    </row>
    <row r="127" spans="1:46">
      <c r="A127" s="4">
        <f t="shared" si="17"/>
        <v>1989</v>
      </c>
      <c r="B127" s="57">
        <v>70936000</v>
      </c>
      <c r="C127" s="57"/>
      <c r="D127" s="57">
        <v>197856000</v>
      </c>
      <c r="E127" s="57">
        <v>177681000</v>
      </c>
      <c r="F127" s="57"/>
      <c r="G127" s="57"/>
      <c r="H127" s="57"/>
      <c r="I127" s="15"/>
      <c r="J127" s="58">
        <f t="shared" si="11"/>
        <v>70936000</v>
      </c>
      <c r="K127" s="58">
        <f t="shared" si="12"/>
        <v>106745000</v>
      </c>
      <c r="L127" s="58">
        <f t="shared" si="18"/>
        <v>177681000</v>
      </c>
      <c r="M127" s="4"/>
      <c r="N127" s="15"/>
      <c r="O127" s="59">
        <f>AVERAGE(O$128:O$160)</f>
        <v>1.261064756825646E-2</v>
      </c>
      <c r="P127" s="60">
        <v>5.2291994853679441E-4</v>
      </c>
      <c r="Q127" s="15"/>
      <c r="R127" s="59">
        <f t="shared" si="24"/>
        <v>2.8363414725179305E-2</v>
      </c>
      <c r="S127" s="60">
        <v>5.2291994853679441E-4</v>
      </c>
      <c r="T127" s="61">
        <f>'1.1 Price indices'!$T125</f>
        <v>37.637529529668825</v>
      </c>
      <c r="U127" s="15">
        <f t="shared" si="25"/>
        <v>5298776356.9148855</v>
      </c>
      <c r="V127" s="15">
        <f t="shared" si="26"/>
        <v>4776711750.9670744</v>
      </c>
      <c r="W127" s="4"/>
      <c r="X127" s="63">
        <f t="shared" si="21"/>
        <v>5298776000</v>
      </c>
      <c r="Y127" s="63">
        <f t="shared" si="21"/>
        <v>4776712000</v>
      </c>
      <c r="Z127" s="63">
        <f t="shared" si="22"/>
        <v>10075488000</v>
      </c>
      <c r="AA127" s="4"/>
      <c r="AB127" s="43">
        <v>52370</v>
      </c>
      <c r="AC127" s="43">
        <v>40604.400000000001</v>
      </c>
      <c r="AD127" s="43"/>
      <c r="AE127" s="43"/>
      <c r="AF127" s="43"/>
      <c r="AG127" s="43">
        <v>11523.3</v>
      </c>
      <c r="AH127" s="65">
        <v>125.66666666666667</v>
      </c>
      <c r="AI127" s="43">
        <v>2217259</v>
      </c>
      <c r="AJ127" s="64">
        <v>2996.0416762937252</v>
      </c>
      <c r="AK127" s="45">
        <v>15.75</v>
      </c>
      <c r="AL127" s="45">
        <v>26.5</v>
      </c>
      <c r="AM127" s="68">
        <f t="shared" si="27"/>
        <v>26.5</v>
      </c>
      <c r="AN127" s="4"/>
      <c r="AO127" s="66">
        <f t="shared" si="23"/>
        <v>17170.081487074018</v>
      </c>
      <c r="AT127" s="12"/>
    </row>
    <row r="128" spans="1:46">
      <c r="A128" s="4">
        <f t="shared" si="17"/>
        <v>1990</v>
      </c>
      <c r="B128" s="57"/>
      <c r="C128" s="57"/>
      <c r="D128" s="57"/>
      <c r="E128" s="57"/>
      <c r="F128" s="57">
        <v>247643000</v>
      </c>
      <c r="G128" s="57">
        <v>129908000</v>
      </c>
      <c r="H128" s="57">
        <v>117735000</v>
      </c>
      <c r="I128" s="15"/>
      <c r="J128" s="63">
        <f>G128</f>
        <v>129908000</v>
      </c>
      <c r="K128" s="63">
        <f>H128</f>
        <v>117735000</v>
      </c>
      <c r="L128" s="63">
        <f>SUM(G128:H128)</f>
        <v>247643000</v>
      </c>
      <c r="M128" s="4"/>
      <c r="N128" s="57">
        <v>5569746000</v>
      </c>
      <c r="O128" s="69">
        <v>8.4717097394415627E-3</v>
      </c>
      <c r="P128" s="69">
        <v>0</v>
      </c>
      <c r="Q128" s="57">
        <v>5139594000</v>
      </c>
      <c r="R128" s="69">
        <v>2.8484509055939147E-2</v>
      </c>
      <c r="S128" s="69">
        <v>0</v>
      </c>
      <c r="T128" s="61">
        <f>'1.1 Price indices'!$T126</f>
        <v>39.88783880024809</v>
      </c>
      <c r="U128" s="15">
        <f t="shared" si="25"/>
        <v>5697368882.6788874</v>
      </c>
      <c r="V128" s="15">
        <f t="shared" si="26"/>
        <v>5034167319.5390348</v>
      </c>
      <c r="W128" s="8"/>
      <c r="X128" s="70">
        <f t="shared" ref="X128:X160" si="28">N128</f>
        <v>5569746000</v>
      </c>
      <c r="Y128" s="70">
        <f t="shared" ref="Y128:Y160" si="29">Q128</f>
        <v>5139594000</v>
      </c>
      <c r="Z128" s="70">
        <f t="shared" si="22"/>
        <v>10709340000</v>
      </c>
      <c r="AA128" s="8"/>
      <c r="AB128" s="43">
        <v>53030.75</v>
      </c>
      <c r="AC128" s="43">
        <v>39937.300000000003</v>
      </c>
      <c r="AD128" s="43"/>
      <c r="AE128" s="43"/>
      <c r="AF128" s="43"/>
      <c r="AG128" s="43">
        <v>11307.64</v>
      </c>
      <c r="AH128" s="65">
        <v>127.60000000000001</v>
      </c>
      <c r="AI128" s="43">
        <v>2299192</v>
      </c>
      <c r="AJ128" s="64">
        <v>2903.6503978284613</v>
      </c>
      <c r="AK128" s="45">
        <v>16.25</v>
      </c>
      <c r="AL128" s="45">
        <v>27.7</v>
      </c>
      <c r="AM128" s="68">
        <f t="shared" si="27"/>
        <v>27.7</v>
      </c>
      <c r="AN128" s="4"/>
      <c r="AO128" s="4"/>
      <c r="AT128" s="12"/>
    </row>
    <row r="129" spans="1:46">
      <c r="A129" s="4">
        <f t="shared" si="17"/>
        <v>1991</v>
      </c>
      <c r="B129" s="57"/>
      <c r="C129" s="57"/>
      <c r="D129" s="57"/>
      <c r="E129" s="57"/>
      <c r="F129" s="57">
        <v>228756000</v>
      </c>
      <c r="G129" s="57">
        <v>102406000</v>
      </c>
      <c r="H129" s="57">
        <v>126350000</v>
      </c>
      <c r="I129" s="15"/>
      <c r="J129" s="63">
        <f t="shared" ref="J129:J160" si="30">G129</f>
        <v>102406000</v>
      </c>
      <c r="K129" s="63">
        <f t="shared" ref="K129:K160" si="31">H129</f>
        <v>126350000</v>
      </c>
      <c r="L129" s="63">
        <f t="shared" ref="L129:L160" si="32">SUM(G129:H129)</f>
        <v>228756000</v>
      </c>
      <c r="M129" s="4"/>
      <c r="N129" s="57">
        <v>5671963000</v>
      </c>
      <c r="O129" s="69">
        <v>8.8397298585956349E-3</v>
      </c>
      <c r="P129" s="69">
        <v>0</v>
      </c>
      <c r="Q129" s="57">
        <v>5161929000</v>
      </c>
      <c r="R129" s="69">
        <v>2.9799829526978551E-2</v>
      </c>
      <c r="S129" s="69">
        <v>0</v>
      </c>
      <c r="T129" s="61">
        <f>'1.1 Price indices'!$T127</f>
        <v>40.872008843771738</v>
      </c>
      <c r="U129" s="15">
        <f t="shared" si="25"/>
        <v>5888290094.2294168</v>
      </c>
      <c r="V129" s="15">
        <f t="shared" si="26"/>
        <v>5129126150.3072777</v>
      </c>
      <c r="W129" s="8"/>
      <c r="X129" s="70">
        <f t="shared" si="28"/>
        <v>5671963000</v>
      </c>
      <c r="Y129" s="70">
        <f t="shared" si="29"/>
        <v>5161929000</v>
      </c>
      <c r="Z129" s="70">
        <f t="shared" si="22"/>
        <v>10833892000</v>
      </c>
      <c r="AA129" s="8"/>
      <c r="AB129" s="43">
        <v>53691.5</v>
      </c>
      <c r="AC129" s="43">
        <v>39270.199999999997</v>
      </c>
      <c r="AD129" s="43"/>
      <c r="AE129" s="43"/>
      <c r="AF129" s="43"/>
      <c r="AG129" s="43">
        <v>11091.98</v>
      </c>
      <c r="AH129" s="65">
        <v>129.53333333333333</v>
      </c>
      <c r="AI129" s="43">
        <v>2349269</v>
      </c>
      <c r="AJ129" s="64">
        <v>2925.2103452104648</v>
      </c>
      <c r="AK129" s="45">
        <v>16.649999999999999</v>
      </c>
      <c r="AL129" s="45">
        <v>28.4</v>
      </c>
      <c r="AM129" s="68">
        <f t="shared" si="27"/>
        <v>28.4</v>
      </c>
      <c r="AN129" s="4"/>
      <c r="AO129" s="4"/>
      <c r="AT129" s="12"/>
    </row>
    <row r="130" spans="1:46">
      <c r="A130" s="4">
        <f t="shared" si="17"/>
        <v>1992</v>
      </c>
      <c r="B130" s="57"/>
      <c r="C130" s="57"/>
      <c r="D130" s="57"/>
      <c r="E130" s="57"/>
      <c r="F130" s="57">
        <v>244683000</v>
      </c>
      <c r="G130" s="57">
        <v>96928000</v>
      </c>
      <c r="H130" s="57">
        <v>147755000</v>
      </c>
      <c r="I130" s="15"/>
      <c r="J130" s="63">
        <f t="shared" si="30"/>
        <v>96928000</v>
      </c>
      <c r="K130" s="63">
        <f t="shared" si="31"/>
        <v>147755000</v>
      </c>
      <c r="L130" s="63">
        <f t="shared" si="32"/>
        <v>244683000</v>
      </c>
      <c r="M130" s="4"/>
      <c r="N130" s="57">
        <v>5647711000</v>
      </c>
      <c r="O130" s="69">
        <v>8.9156631239879214E-3</v>
      </c>
      <c r="P130" s="69">
        <v>0</v>
      </c>
      <c r="Q130" s="57">
        <v>5092093000</v>
      </c>
      <c r="R130" s="69">
        <v>3.0135214400417838E-2</v>
      </c>
      <c r="S130" s="69">
        <v>0</v>
      </c>
      <c r="T130" s="61">
        <f>'1.1 Price indices'!$T128</f>
        <v>40.703662153657397</v>
      </c>
      <c r="U130" s="15">
        <f t="shared" si="25"/>
        <v>5908251097.3163738</v>
      </c>
      <c r="V130" s="15">
        <f t="shared" si="26"/>
        <v>5099597934.4079189</v>
      </c>
      <c r="W130" s="8"/>
      <c r="X130" s="70">
        <f t="shared" si="28"/>
        <v>5647711000</v>
      </c>
      <c r="Y130" s="70">
        <f t="shared" si="29"/>
        <v>5092093000</v>
      </c>
      <c r="Z130" s="70">
        <f t="shared" si="22"/>
        <v>10739804000</v>
      </c>
      <c r="AA130" s="8"/>
      <c r="AB130" s="43">
        <v>54312.7</v>
      </c>
      <c r="AC130" s="43">
        <v>39002.699999999997</v>
      </c>
      <c r="AD130" s="43"/>
      <c r="AE130" s="43"/>
      <c r="AF130" s="43"/>
      <c r="AG130" s="43">
        <v>10876.32</v>
      </c>
      <c r="AH130" s="65">
        <v>131.46666666666667</v>
      </c>
      <c r="AI130" s="43">
        <v>2351868</v>
      </c>
      <c r="AJ130" s="64">
        <v>3082.598236663121</v>
      </c>
      <c r="AK130" s="45">
        <v>16.899999999999999</v>
      </c>
      <c r="AL130" s="45">
        <v>28.9</v>
      </c>
      <c r="AM130" s="68">
        <f t="shared" si="27"/>
        <v>28.9</v>
      </c>
      <c r="AN130" s="4"/>
      <c r="AO130" s="4"/>
      <c r="AT130" s="12"/>
    </row>
    <row r="131" spans="1:46">
      <c r="A131" s="4">
        <f t="shared" si="17"/>
        <v>1993</v>
      </c>
      <c r="B131" s="57"/>
      <c r="C131" s="57"/>
      <c r="D131" s="57"/>
      <c r="E131" s="57"/>
      <c r="F131" s="57">
        <v>266868000</v>
      </c>
      <c r="G131" s="57">
        <v>93751000</v>
      </c>
      <c r="H131" s="57">
        <v>173117000</v>
      </c>
      <c r="I131" s="15"/>
      <c r="J131" s="63">
        <f t="shared" si="30"/>
        <v>93751000</v>
      </c>
      <c r="K131" s="63">
        <f t="shared" si="31"/>
        <v>173117000</v>
      </c>
      <c r="L131" s="63">
        <f t="shared" si="32"/>
        <v>266868000</v>
      </c>
      <c r="M131" s="4"/>
      <c r="N131" s="57">
        <v>5634382000</v>
      </c>
      <c r="O131" s="69">
        <v>9.0582444960019288E-3</v>
      </c>
      <c r="P131" s="69">
        <v>0</v>
      </c>
      <c r="Q131" s="57">
        <v>5063037000</v>
      </c>
      <c r="R131" s="69">
        <v>3.0599549460527158E-2</v>
      </c>
      <c r="S131" s="69">
        <v>0</v>
      </c>
      <c r="T131" s="61">
        <f>'1.1 Price indices'!$T129</f>
        <v>40.452708913363935</v>
      </c>
      <c r="U131" s="15">
        <f t="shared" si="25"/>
        <v>5911962496.3773108</v>
      </c>
      <c r="V131" s="15">
        <f t="shared" si="26"/>
        <v>5083542041.1087904</v>
      </c>
      <c r="W131" s="8"/>
      <c r="X131" s="70">
        <f t="shared" si="28"/>
        <v>5634382000</v>
      </c>
      <c r="Y131" s="70">
        <f t="shared" si="29"/>
        <v>5063037000</v>
      </c>
      <c r="Z131" s="70">
        <f t="shared" si="22"/>
        <v>10697419000</v>
      </c>
      <c r="AA131" s="8"/>
      <c r="AB131" s="43">
        <v>54576.9</v>
      </c>
      <c r="AC131" s="43">
        <v>37729</v>
      </c>
      <c r="AD131" s="43"/>
      <c r="AE131" s="43"/>
      <c r="AF131" s="43"/>
      <c r="AG131" s="43">
        <v>10660.66</v>
      </c>
      <c r="AH131" s="65">
        <v>133.4</v>
      </c>
      <c r="AI131" s="43">
        <v>2379417</v>
      </c>
      <c r="AJ131" s="64">
        <v>3205.6035935444229</v>
      </c>
      <c r="AK131" s="45">
        <v>16.75</v>
      </c>
      <c r="AL131" s="45">
        <v>30.1</v>
      </c>
      <c r="AM131" s="68">
        <f t="shared" si="27"/>
        <v>30.1</v>
      </c>
      <c r="AN131" s="4"/>
      <c r="AO131" s="4"/>
      <c r="AT131" s="12"/>
    </row>
    <row r="132" spans="1:46">
      <c r="A132" s="4">
        <f t="shared" si="17"/>
        <v>1994</v>
      </c>
      <c r="B132" s="57"/>
      <c r="C132" s="57"/>
      <c r="D132" s="57"/>
      <c r="E132" s="57"/>
      <c r="F132" s="57">
        <v>282387000</v>
      </c>
      <c r="G132" s="57">
        <v>96545000</v>
      </c>
      <c r="H132" s="57">
        <v>185842000</v>
      </c>
      <c r="I132" s="15"/>
      <c r="J132" s="63">
        <f t="shared" si="30"/>
        <v>96545000</v>
      </c>
      <c r="K132" s="63">
        <f t="shared" si="31"/>
        <v>185842000</v>
      </c>
      <c r="L132" s="63">
        <f t="shared" si="32"/>
        <v>282387000</v>
      </c>
      <c r="M132" s="4"/>
      <c r="N132" s="57">
        <v>5693929000</v>
      </c>
      <c r="O132" s="69">
        <v>9.0448294188638645E-3</v>
      </c>
      <c r="P132" s="69">
        <v>0</v>
      </c>
      <c r="Q132" s="57">
        <v>5108872000</v>
      </c>
      <c r="R132" s="69">
        <v>3.0500297949481565E-2</v>
      </c>
      <c r="S132" s="69">
        <v>0</v>
      </c>
      <c r="T132" s="61">
        <f>'1.1 Price indices'!$T130</f>
        <v>40.510677426675798</v>
      </c>
      <c r="U132" s="15">
        <f t="shared" si="25"/>
        <v>5962993371.7752676</v>
      </c>
      <c r="V132" s="15">
        <f t="shared" si="26"/>
        <v>5118562879.1466694</v>
      </c>
      <c r="W132" s="8"/>
      <c r="X132" s="70">
        <f t="shared" si="28"/>
        <v>5693929000</v>
      </c>
      <c r="Y132" s="70">
        <f t="shared" si="29"/>
        <v>5108872000</v>
      </c>
      <c r="Z132" s="70">
        <f t="shared" si="22"/>
        <v>10802801000</v>
      </c>
      <c r="AA132" s="8"/>
      <c r="AB132" s="43">
        <v>55133.4</v>
      </c>
      <c r="AC132" s="43">
        <v>37252.1</v>
      </c>
      <c r="AD132" s="43"/>
      <c r="AE132" s="43"/>
      <c r="AF132" s="43"/>
      <c r="AG132" s="43">
        <v>10445</v>
      </c>
      <c r="AH132" s="65">
        <v>135.33333333333334</v>
      </c>
      <c r="AI132" s="43">
        <v>2437515</v>
      </c>
      <c r="AJ132" s="64">
        <v>3409.5923406898105</v>
      </c>
      <c r="AK132" s="45">
        <v>16.75</v>
      </c>
      <c r="AL132" s="45">
        <v>31.8</v>
      </c>
      <c r="AM132" s="68">
        <f t="shared" si="27"/>
        <v>31.8</v>
      </c>
      <c r="AN132" s="4"/>
      <c r="AO132" s="4"/>
      <c r="AT132" s="12"/>
    </row>
    <row r="133" spans="1:46">
      <c r="A133" s="4">
        <f t="shared" si="17"/>
        <v>1995</v>
      </c>
      <c r="B133" s="57"/>
      <c r="C133" s="57"/>
      <c r="D133" s="57"/>
      <c r="E133" s="57"/>
      <c r="F133" s="57">
        <v>337457000</v>
      </c>
      <c r="G133" s="57">
        <v>110209000</v>
      </c>
      <c r="H133" s="57">
        <v>227248000</v>
      </c>
      <c r="I133" s="15"/>
      <c r="J133" s="63">
        <f t="shared" si="30"/>
        <v>110209000</v>
      </c>
      <c r="K133" s="63">
        <f t="shared" si="31"/>
        <v>227248000</v>
      </c>
      <c r="L133" s="63">
        <f t="shared" si="32"/>
        <v>337457000</v>
      </c>
      <c r="M133" s="4"/>
      <c r="N133" s="57">
        <v>5830267000</v>
      </c>
      <c r="O133" s="69">
        <v>9.1867544852634025E-3</v>
      </c>
      <c r="P133" s="69">
        <v>0</v>
      </c>
      <c r="Q133" s="57">
        <v>5249044000</v>
      </c>
      <c r="R133" s="69">
        <v>3.0794365407308458E-2</v>
      </c>
      <c r="S133" s="69">
        <v>0</v>
      </c>
      <c r="T133" s="61">
        <f>'1.1 Price indices'!$T131</f>
        <v>41.054036879421183</v>
      </c>
      <c r="U133" s="15">
        <f t="shared" si="25"/>
        <v>6097160945.7809181</v>
      </c>
      <c r="V133" s="15">
        <f t="shared" si="26"/>
        <v>5251228835.6309452</v>
      </c>
      <c r="W133" s="8"/>
      <c r="X133" s="70">
        <f t="shared" si="28"/>
        <v>5830267000</v>
      </c>
      <c r="Y133" s="70">
        <f t="shared" si="29"/>
        <v>5249044000</v>
      </c>
      <c r="Z133" s="70">
        <f t="shared" si="22"/>
        <v>11079311000</v>
      </c>
      <c r="AA133" s="8"/>
      <c r="AB133" s="43">
        <v>55456.5</v>
      </c>
      <c r="AC133" s="43">
        <v>36419.300000000003</v>
      </c>
      <c r="AD133" s="43"/>
      <c r="AE133" s="43"/>
      <c r="AF133" s="43"/>
      <c r="AG133" s="43">
        <v>10453.1</v>
      </c>
      <c r="AH133" s="65">
        <v>137.26666666666668</v>
      </c>
      <c r="AI133" s="43">
        <v>2487722</v>
      </c>
      <c r="AJ133" s="64">
        <v>3672.6246374552393</v>
      </c>
      <c r="AK133" s="45">
        <v>16.899999999999999</v>
      </c>
      <c r="AL133" s="45">
        <v>33.299999999999997</v>
      </c>
      <c r="AM133" s="68">
        <f t="shared" si="27"/>
        <v>33.299999999999997</v>
      </c>
      <c r="AN133" s="4"/>
      <c r="AO133" s="4"/>
      <c r="AT133" s="12"/>
    </row>
    <row r="134" spans="1:46">
      <c r="A134" s="4">
        <f t="shared" si="17"/>
        <v>1996</v>
      </c>
      <c r="B134" s="57"/>
      <c r="C134" s="57"/>
      <c r="D134" s="57"/>
      <c r="E134" s="57"/>
      <c r="F134" s="57">
        <v>410727000</v>
      </c>
      <c r="G134" s="57">
        <v>131675000</v>
      </c>
      <c r="H134" s="57">
        <v>279052000</v>
      </c>
      <c r="I134" s="15"/>
      <c r="J134" s="63">
        <f t="shared" si="30"/>
        <v>131675000</v>
      </c>
      <c r="K134" s="63">
        <f t="shared" si="31"/>
        <v>279052000</v>
      </c>
      <c r="L134" s="63">
        <f t="shared" si="32"/>
        <v>410727000</v>
      </c>
      <c r="M134" s="4"/>
      <c r="N134" s="57">
        <v>5957551000</v>
      </c>
      <c r="O134" s="69">
        <v>9.3035752671951893E-3</v>
      </c>
      <c r="P134" s="69">
        <v>0</v>
      </c>
      <c r="Q134" s="57">
        <v>5408602000</v>
      </c>
      <c r="R134" s="69">
        <v>3.0944894323027414E-2</v>
      </c>
      <c r="S134" s="69">
        <v>0</v>
      </c>
      <c r="T134" s="61">
        <f>'1.1 Price indices'!$T132</f>
        <v>41.426406925974405</v>
      </c>
      <c r="U134" s="15">
        <f t="shared" si="25"/>
        <v>6226286237.6485901</v>
      </c>
      <c r="V134" s="15">
        <f t="shared" si="26"/>
        <v>5409620510.1555557</v>
      </c>
      <c r="W134" s="8"/>
      <c r="X134" s="70">
        <f t="shared" si="28"/>
        <v>5957551000</v>
      </c>
      <c r="Y134" s="70">
        <f t="shared" si="29"/>
        <v>5408602000</v>
      </c>
      <c r="Z134" s="70">
        <f t="shared" si="22"/>
        <v>11366153000</v>
      </c>
      <c r="AA134" s="8"/>
      <c r="AB134" s="43">
        <v>55855.3</v>
      </c>
      <c r="AC134" s="43">
        <v>36008.800000000003</v>
      </c>
      <c r="AD134" s="43"/>
      <c r="AE134" s="43"/>
      <c r="AF134" s="43"/>
      <c r="AG134" s="43">
        <v>10463.700000000001</v>
      </c>
      <c r="AH134" s="65">
        <v>139.20000000000002</v>
      </c>
      <c r="AI134" s="43">
        <v>2450006</v>
      </c>
      <c r="AJ134" s="64">
        <v>3743.773715504874</v>
      </c>
      <c r="AK134" s="45">
        <v>16.899999999999999</v>
      </c>
      <c r="AL134" s="45">
        <v>34.299999999999997</v>
      </c>
      <c r="AM134" s="68">
        <f t="shared" si="27"/>
        <v>34.299999999999997</v>
      </c>
      <c r="AN134" s="4"/>
      <c r="AO134" s="4"/>
      <c r="AT134" s="12"/>
    </row>
    <row r="135" spans="1:46">
      <c r="A135" s="4">
        <f t="shared" si="17"/>
        <v>1997</v>
      </c>
      <c r="B135" s="57"/>
      <c r="C135" s="57"/>
      <c r="D135" s="57"/>
      <c r="E135" s="57"/>
      <c r="F135" s="57">
        <v>433387000</v>
      </c>
      <c r="G135" s="57">
        <v>147839000</v>
      </c>
      <c r="H135" s="57">
        <v>285548000</v>
      </c>
      <c r="I135" s="15"/>
      <c r="J135" s="63">
        <f t="shared" si="30"/>
        <v>147839000</v>
      </c>
      <c r="K135" s="63">
        <f t="shared" si="31"/>
        <v>285548000</v>
      </c>
      <c r="L135" s="63">
        <f t="shared" si="32"/>
        <v>433387000</v>
      </c>
      <c r="M135" s="4"/>
      <c r="N135" s="57">
        <v>6070400000</v>
      </c>
      <c r="O135" s="69">
        <v>9.417857691690984E-3</v>
      </c>
      <c r="P135" s="69">
        <v>0</v>
      </c>
      <c r="Q135" s="57">
        <v>5542577000</v>
      </c>
      <c r="R135" s="69">
        <v>3.1109097868940776E-2</v>
      </c>
      <c r="S135" s="69">
        <v>0</v>
      </c>
      <c r="T135" s="61">
        <f>'1.1 Price indices'!$T133</f>
        <v>41.495387189247232</v>
      </c>
      <c r="U135" s="15">
        <f t="shared" si="25"/>
        <v>6325060718.8770323</v>
      </c>
      <c r="V135" s="15">
        <f t="shared" si="26"/>
        <v>5531166013.8976765</v>
      </c>
      <c r="W135" s="8"/>
      <c r="X135" s="70">
        <f t="shared" si="28"/>
        <v>6070400000</v>
      </c>
      <c r="Y135" s="70">
        <f t="shared" si="29"/>
        <v>5542577000</v>
      </c>
      <c r="Z135" s="70">
        <f t="shared" si="22"/>
        <v>11612977000</v>
      </c>
      <c r="AA135" s="8"/>
      <c r="AB135" s="43">
        <v>56338.400000000001</v>
      </c>
      <c r="AC135" s="43">
        <v>35628</v>
      </c>
      <c r="AD135" s="43"/>
      <c r="AE135" s="43"/>
      <c r="AF135" s="43"/>
      <c r="AG135" s="43">
        <v>10486.4</v>
      </c>
      <c r="AH135" s="65">
        <v>141.13333333333335</v>
      </c>
      <c r="AI135" s="43">
        <v>2457116</v>
      </c>
      <c r="AJ135" s="64">
        <v>3922.8853521922479</v>
      </c>
      <c r="AK135" s="45">
        <v>16.95</v>
      </c>
      <c r="AL135" s="45">
        <v>35.9</v>
      </c>
      <c r="AM135" s="68">
        <f t="shared" si="27"/>
        <v>35.9</v>
      </c>
      <c r="AN135" s="4"/>
      <c r="AO135" s="4"/>
      <c r="AT135" s="12"/>
    </row>
    <row r="136" spans="1:46">
      <c r="A136" s="4">
        <f t="shared" si="17"/>
        <v>1998</v>
      </c>
      <c r="B136" s="57"/>
      <c r="C136" s="57"/>
      <c r="D136" s="57"/>
      <c r="E136" s="57"/>
      <c r="F136" s="57">
        <v>539217000</v>
      </c>
      <c r="G136" s="57">
        <v>169602000</v>
      </c>
      <c r="H136" s="57">
        <v>369615000</v>
      </c>
      <c r="I136" s="15"/>
      <c r="J136" s="63">
        <f t="shared" si="30"/>
        <v>169602000</v>
      </c>
      <c r="K136" s="63">
        <f t="shared" si="31"/>
        <v>369615000</v>
      </c>
      <c r="L136" s="63">
        <f t="shared" si="32"/>
        <v>539217000</v>
      </c>
      <c r="M136" s="4"/>
      <c r="N136" s="57">
        <v>6262893000</v>
      </c>
      <c r="O136" s="69">
        <v>9.5905014039933366E-3</v>
      </c>
      <c r="P136" s="69">
        <v>0</v>
      </c>
      <c r="Q136" s="57">
        <v>5811345000</v>
      </c>
      <c r="R136" s="69">
        <v>3.058168545042133E-2</v>
      </c>
      <c r="S136" s="69">
        <v>0</v>
      </c>
      <c r="T136" s="61">
        <f>'1.1 Price indices'!$T134</f>
        <v>42.500361446349885</v>
      </c>
      <c r="U136" s="15">
        <f t="shared" si="25"/>
        <v>6584906058.6490993</v>
      </c>
      <c r="V136" s="15">
        <f t="shared" si="26"/>
        <v>5855839191.7617264</v>
      </c>
      <c r="W136" s="8"/>
      <c r="X136" s="70">
        <f t="shared" si="28"/>
        <v>6262893000</v>
      </c>
      <c r="Y136" s="70">
        <f t="shared" si="29"/>
        <v>5811345000</v>
      </c>
      <c r="Z136" s="70">
        <f t="shared" si="22"/>
        <v>12074238000</v>
      </c>
      <c r="AA136" s="8"/>
      <c r="AB136" s="43">
        <v>56502</v>
      </c>
      <c r="AC136" s="43">
        <v>35641</v>
      </c>
      <c r="AD136" s="43"/>
      <c r="AE136" s="43"/>
      <c r="AF136" s="43"/>
      <c r="AG136" s="43">
        <v>10571</v>
      </c>
      <c r="AH136" s="65">
        <v>143.06666666666669</v>
      </c>
      <c r="AI136" s="43">
        <v>2547795</v>
      </c>
      <c r="AJ136" s="64">
        <v>3983.5462949393932</v>
      </c>
      <c r="AK136" s="45">
        <v>16.95</v>
      </c>
      <c r="AL136" s="45">
        <v>36.799999999999997</v>
      </c>
      <c r="AM136" s="68">
        <f t="shared" si="27"/>
        <v>36.799999999999997</v>
      </c>
      <c r="AN136" s="4"/>
      <c r="AO136" s="4"/>
      <c r="AT136" s="12"/>
    </row>
    <row r="137" spans="1:46">
      <c r="A137" s="4">
        <f t="shared" ref="A137:A161" si="33">A136+1</f>
        <v>1999</v>
      </c>
      <c r="B137" s="57"/>
      <c r="C137" s="57"/>
      <c r="D137" s="57"/>
      <c r="E137" s="57"/>
      <c r="F137" s="57">
        <v>585232000</v>
      </c>
      <c r="G137" s="57">
        <v>217796000</v>
      </c>
      <c r="H137" s="57">
        <v>367436000</v>
      </c>
      <c r="I137" s="15"/>
      <c r="J137" s="63">
        <f t="shared" si="30"/>
        <v>217796000</v>
      </c>
      <c r="K137" s="63">
        <f t="shared" si="31"/>
        <v>367436000</v>
      </c>
      <c r="L137" s="63">
        <f t="shared" si="32"/>
        <v>585232000</v>
      </c>
      <c r="M137" s="4"/>
      <c r="N137" s="57">
        <v>6474927000</v>
      </c>
      <c r="O137" s="69">
        <v>1.004817917103425E-2</v>
      </c>
      <c r="P137" s="69">
        <v>0</v>
      </c>
      <c r="Q137" s="57">
        <v>6045590000</v>
      </c>
      <c r="R137" s="69">
        <v>3.0972528912265571E-2</v>
      </c>
      <c r="S137" s="69">
        <v>0</v>
      </c>
      <c r="T137" s="61">
        <f>'1.1 Price indices'!$T135</f>
        <v>42.935988899747102</v>
      </c>
      <c r="U137" s="15">
        <f t="shared" ref="U137:U160" si="34">U136*(T137/T136)*(1-O137-P137)+J137*(1-0.5*O137)</f>
        <v>6802258406.5501413</v>
      </c>
      <c r="V137" s="15">
        <f t="shared" ref="V137:V160" si="35">V136*(T137/T136)*(1-R137-S137)+(L137-J137)*(1-0.5*R137)</f>
        <v>6094377972.6288986</v>
      </c>
      <c r="W137" s="8"/>
      <c r="X137" s="70">
        <f t="shared" si="28"/>
        <v>6474927000</v>
      </c>
      <c r="Y137" s="70">
        <f t="shared" si="29"/>
        <v>6045590000</v>
      </c>
      <c r="Z137" s="70">
        <f t="shared" ref="Z137:Z160" si="36">SUM(X137:Y137)</f>
        <v>12520517000</v>
      </c>
      <c r="AA137" s="8"/>
      <c r="AB137" s="43">
        <v>57028</v>
      </c>
      <c r="AC137" s="43">
        <v>35047</v>
      </c>
      <c r="AD137" s="43"/>
      <c r="AE137" s="43"/>
      <c r="AF137" s="43"/>
      <c r="AG137" s="43">
        <v>10605</v>
      </c>
      <c r="AH137" s="65">
        <v>145</v>
      </c>
      <c r="AI137" s="43">
        <v>2616806.5</v>
      </c>
      <c r="AJ137" s="64">
        <v>4094.654997473719</v>
      </c>
      <c r="AK137" s="45">
        <v>16.850000000000001</v>
      </c>
      <c r="AL137" s="45">
        <v>36.799999999999997</v>
      </c>
      <c r="AM137" s="68">
        <f t="shared" si="27"/>
        <v>36.799999999999997</v>
      </c>
      <c r="AN137" s="4"/>
      <c r="AO137" s="4"/>
      <c r="AT137" s="12"/>
    </row>
    <row r="138" spans="1:46">
      <c r="A138" s="4">
        <f t="shared" si="33"/>
        <v>2000</v>
      </c>
      <c r="B138" s="57"/>
      <c r="C138" s="57"/>
      <c r="D138" s="57"/>
      <c r="E138" s="57"/>
      <c r="F138" s="57">
        <v>686310000</v>
      </c>
      <c r="G138" s="57">
        <v>244643000</v>
      </c>
      <c r="H138" s="57">
        <v>441667000</v>
      </c>
      <c r="I138" s="15"/>
      <c r="J138" s="63">
        <f t="shared" si="30"/>
        <v>244643000</v>
      </c>
      <c r="K138" s="63">
        <f t="shared" si="31"/>
        <v>441667000</v>
      </c>
      <c r="L138" s="63">
        <f t="shared" si="32"/>
        <v>686310000</v>
      </c>
      <c r="M138" s="4"/>
      <c r="N138" s="57">
        <v>6800390000</v>
      </c>
      <c r="O138" s="69">
        <v>1.0078063739537861E-2</v>
      </c>
      <c r="P138" s="69">
        <v>0</v>
      </c>
      <c r="Q138" s="57">
        <v>6442306000</v>
      </c>
      <c r="R138" s="69">
        <v>2.9807734423000342E-2</v>
      </c>
      <c r="S138" s="69">
        <v>0</v>
      </c>
      <c r="T138" s="61">
        <f>'1.1 Price indices'!$T136</f>
        <v>43.314988434754667</v>
      </c>
      <c r="U138" s="15">
        <f t="shared" si="34"/>
        <v>7036554019.7390366</v>
      </c>
      <c r="V138" s="15">
        <f t="shared" si="35"/>
        <v>6399994881.6863079</v>
      </c>
      <c r="W138" s="8"/>
      <c r="X138" s="70">
        <f t="shared" si="28"/>
        <v>6800390000</v>
      </c>
      <c r="Y138" s="70">
        <f t="shared" si="29"/>
        <v>6442306000</v>
      </c>
      <c r="Z138" s="70">
        <f t="shared" si="36"/>
        <v>13242696000</v>
      </c>
      <c r="AA138" s="8"/>
      <c r="AB138" s="43">
        <v>57772</v>
      </c>
      <c r="AC138" s="43">
        <v>34282</v>
      </c>
      <c r="AD138" s="43"/>
      <c r="AE138" s="43"/>
      <c r="AF138" s="43"/>
      <c r="AG138" s="43">
        <v>10761</v>
      </c>
      <c r="AH138" s="65">
        <v>159</v>
      </c>
      <c r="AI138" s="43">
        <v>2685818</v>
      </c>
      <c r="AJ138" s="64">
        <v>4209.1041378307327</v>
      </c>
      <c r="AK138" s="45">
        <v>16.899999999999999</v>
      </c>
      <c r="AL138" s="45">
        <v>36.799999999999997</v>
      </c>
      <c r="AM138" s="68">
        <f t="shared" si="27"/>
        <v>36.799999999999997</v>
      </c>
      <c r="AN138" s="4"/>
      <c r="AO138" s="4"/>
      <c r="AT138" s="12"/>
    </row>
    <row r="139" spans="1:46">
      <c r="A139" s="4">
        <f t="shared" si="33"/>
        <v>2001</v>
      </c>
      <c r="B139" s="57"/>
      <c r="C139" s="57"/>
      <c r="D139" s="57"/>
      <c r="E139" s="57"/>
      <c r="F139" s="57">
        <v>752701000</v>
      </c>
      <c r="G139" s="57">
        <v>201407000</v>
      </c>
      <c r="H139" s="57">
        <v>551294000</v>
      </c>
      <c r="I139" s="15"/>
      <c r="J139" s="63">
        <f t="shared" si="30"/>
        <v>201407000</v>
      </c>
      <c r="K139" s="63">
        <f t="shared" si="31"/>
        <v>551294000</v>
      </c>
      <c r="L139" s="63">
        <f t="shared" si="32"/>
        <v>752701000</v>
      </c>
      <c r="M139" s="4"/>
      <c r="N139" s="57">
        <v>7265629000</v>
      </c>
      <c r="O139" s="69">
        <v>1.0511484034272234E-2</v>
      </c>
      <c r="P139" s="69">
        <v>0</v>
      </c>
      <c r="Q139" s="57">
        <v>7109163000</v>
      </c>
      <c r="R139" s="69">
        <v>2.9526381441120502E-2</v>
      </c>
      <c r="S139" s="69">
        <v>0</v>
      </c>
      <c r="T139" s="61">
        <f>'1.1 Price indices'!$T137</f>
        <v>45.420312804237767</v>
      </c>
      <c r="U139" s="15">
        <f t="shared" si="34"/>
        <v>7501354405.3714256</v>
      </c>
      <c r="V139" s="15">
        <f t="shared" si="35"/>
        <v>7056068168.9087095</v>
      </c>
      <c r="W139" s="8"/>
      <c r="X139" s="70">
        <f t="shared" si="28"/>
        <v>7265629000</v>
      </c>
      <c r="Y139" s="70">
        <f t="shared" si="29"/>
        <v>7109163000</v>
      </c>
      <c r="Z139" s="70">
        <f t="shared" si="36"/>
        <v>14374792000</v>
      </c>
      <c r="AA139" s="8"/>
      <c r="AB139" s="43">
        <v>58186</v>
      </c>
      <c r="AC139" s="43">
        <v>34002</v>
      </c>
      <c r="AD139" s="43"/>
      <c r="AE139" s="43"/>
      <c r="AF139" s="43"/>
      <c r="AG139" s="43">
        <v>10775</v>
      </c>
      <c r="AH139" s="65">
        <v>173</v>
      </c>
      <c r="AI139" s="43">
        <v>2757934</v>
      </c>
      <c r="AJ139" s="64">
        <v>4263.8752272337761</v>
      </c>
      <c r="AK139" s="45">
        <v>17.05</v>
      </c>
      <c r="AL139" s="67">
        <v>36.57</v>
      </c>
      <c r="AM139" s="71">
        <f t="shared" si="27"/>
        <v>36.57</v>
      </c>
      <c r="AN139" s="4"/>
      <c r="AO139" s="4"/>
      <c r="AT139" s="12"/>
    </row>
    <row r="140" spans="1:46">
      <c r="A140" s="4">
        <f t="shared" si="33"/>
        <v>2002</v>
      </c>
      <c r="B140" s="57"/>
      <c r="C140" s="57"/>
      <c r="D140" s="57"/>
      <c r="E140" s="57"/>
      <c r="F140" s="57">
        <v>962715000</v>
      </c>
      <c r="G140" s="57">
        <v>338765000</v>
      </c>
      <c r="H140" s="57">
        <v>623950000</v>
      </c>
      <c r="I140" s="15"/>
      <c r="J140" s="63">
        <f t="shared" si="30"/>
        <v>338765000</v>
      </c>
      <c r="K140" s="63">
        <f t="shared" si="31"/>
        <v>623950000</v>
      </c>
      <c r="L140" s="63">
        <f t="shared" si="32"/>
        <v>962715000</v>
      </c>
      <c r="M140" s="4"/>
      <c r="N140" s="57">
        <v>7724149000</v>
      </c>
      <c r="O140" s="69">
        <v>1.096830722696724E-2</v>
      </c>
      <c r="P140" s="69">
        <v>0</v>
      </c>
      <c r="Q140" s="57">
        <v>7705515000</v>
      </c>
      <c r="R140" s="69">
        <v>2.9747996223730446E-2</v>
      </c>
      <c r="S140" s="69">
        <v>0</v>
      </c>
      <c r="T140" s="61">
        <f>'1.1 Price indices'!$T138</f>
        <v>44.967377820448149</v>
      </c>
      <c r="U140" s="15">
        <f t="shared" si="34"/>
        <v>7682000776.0059891</v>
      </c>
      <c r="V140" s="15">
        <f t="shared" si="35"/>
        <v>7392563152.0283003</v>
      </c>
      <c r="W140" s="8"/>
      <c r="X140" s="70">
        <f t="shared" si="28"/>
        <v>7724149000</v>
      </c>
      <c r="Y140" s="70">
        <f t="shared" si="29"/>
        <v>7705515000</v>
      </c>
      <c r="Z140" s="70">
        <f t="shared" si="36"/>
        <v>15429664000</v>
      </c>
      <c r="AA140" s="8"/>
      <c r="AB140" s="43">
        <v>58562</v>
      </c>
      <c r="AC140" s="43">
        <v>33819</v>
      </c>
      <c r="AD140" s="43"/>
      <c r="AE140" s="43"/>
      <c r="AF140" s="43"/>
      <c r="AG140" s="43">
        <v>10783</v>
      </c>
      <c r="AH140" s="65">
        <v>173</v>
      </c>
      <c r="AI140" s="43">
        <v>2848660</v>
      </c>
      <c r="AJ140" s="64">
        <v>4480.7168101363759</v>
      </c>
      <c r="AK140" s="45">
        <v>16.95</v>
      </c>
      <c r="AL140" s="67">
        <v>37.770000000000003</v>
      </c>
      <c r="AM140" s="71">
        <f t="shared" si="27"/>
        <v>37.770000000000003</v>
      </c>
      <c r="AN140" s="4"/>
      <c r="AO140" s="4"/>
      <c r="AT140" s="12"/>
    </row>
    <row r="141" spans="1:46">
      <c r="A141" s="4">
        <f t="shared" si="33"/>
        <v>2003</v>
      </c>
      <c r="B141" s="57"/>
      <c r="C141" s="57"/>
      <c r="D141" s="57"/>
      <c r="E141" s="57"/>
      <c r="F141" s="57">
        <v>935961000</v>
      </c>
      <c r="G141" s="57">
        <v>296769000</v>
      </c>
      <c r="H141" s="57">
        <v>639192000</v>
      </c>
      <c r="I141" s="15"/>
      <c r="J141" s="63">
        <f t="shared" si="30"/>
        <v>296769000</v>
      </c>
      <c r="K141" s="63">
        <f t="shared" si="31"/>
        <v>639192000</v>
      </c>
      <c r="L141" s="63">
        <f t="shared" si="32"/>
        <v>935961000</v>
      </c>
      <c r="M141" s="4"/>
      <c r="N141" s="57">
        <v>8026055000</v>
      </c>
      <c r="O141" s="69">
        <v>1.1190363953404753E-2</v>
      </c>
      <c r="P141" s="69">
        <v>0</v>
      </c>
      <c r="Q141" s="57">
        <v>8210351000</v>
      </c>
      <c r="R141" s="69">
        <v>2.925613581970293E-2</v>
      </c>
      <c r="S141" s="69">
        <v>0</v>
      </c>
      <c r="T141" s="61">
        <f>'1.1 Price indices'!$T139</f>
        <v>45.527989548974375</v>
      </c>
      <c r="U141" s="15">
        <f t="shared" si="34"/>
        <v>7985845279.8422899</v>
      </c>
      <c r="V141" s="15">
        <f t="shared" si="35"/>
        <v>7895594472.770525</v>
      </c>
      <c r="W141" s="8"/>
      <c r="X141" s="70">
        <f t="shared" si="28"/>
        <v>8026055000</v>
      </c>
      <c r="Y141" s="70">
        <f t="shared" si="29"/>
        <v>8210351000</v>
      </c>
      <c r="Z141" s="70">
        <f t="shared" si="36"/>
        <v>16236406000</v>
      </c>
      <c r="AA141" s="8"/>
      <c r="AB141" s="43">
        <v>58937</v>
      </c>
      <c r="AC141" s="43">
        <v>33557</v>
      </c>
      <c r="AD141" s="43"/>
      <c r="AE141" s="43"/>
      <c r="AF141" s="43"/>
      <c r="AG141" s="43">
        <v>10791</v>
      </c>
      <c r="AH141" s="65">
        <v>173</v>
      </c>
      <c r="AI141" s="43">
        <v>2969171</v>
      </c>
      <c r="AJ141" s="64">
        <v>4618.5038957092866</v>
      </c>
      <c r="AK141" s="45">
        <v>17</v>
      </c>
      <c r="AL141" s="67">
        <v>38.94</v>
      </c>
      <c r="AM141" s="71">
        <f t="shared" si="27"/>
        <v>38.94</v>
      </c>
      <c r="AN141" s="4"/>
      <c r="AO141" s="4"/>
      <c r="AT141" s="12"/>
    </row>
    <row r="142" spans="1:46">
      <c r="A142" s="4">
        <f t="shared" si="33"/>
        <v>2004</v>
      </c>
      <c r="B142" s="57"/>
      <c r="C142" s="57"/>
      <c r="D142" s="57"/>
      <c r="E142" s="57"/>
      <c r="F142" s="57">
        <v>1152553000</v>
      </c>
      <c r="G142" s="57">
        <v>364721000</v>
      </c>
      <c r="H142" s="57">
        <v>787832000</v>
      </c>
      <c r="I142" s="15"/>
      <c r="J142" s="63">
        <f t="shared" si="30"/>
        <v>364721000</v>
      </c>
      <c r="K142" s="63">
        <f t="shared" si="31"/>
        <v>787832000</v>
      </c>
      <c r="L142" s="63">
        <f t="shared" si="32"/>
        <v>1152553000</v>
      </c>
      <c r="M142" s="4"/>
      <c r="N142" s="57">
        <v>8549104000</v>
      </c>
      <c r="O142" s="69">
        <v>1.1352326027444249E-2</v>
      </c>
      <c r="P142" s="69">
        <v>0</v>
      </c>
      <c r="Q142" s="57">
        <v>9041612000</v>
      </c>
      <c r="R142" s="69">
        <v>2.8146225306717534E-2</v>
      </c>
      <c r="S142" s="69">
        <v>0</v>
      </c>
      <c r="T142" s="61">
        <f>'1.1 Price indices'!$T140</f>
        <v>48.655752299519733</v>
      </c>
      <c r="U142" s="15">
        <f t="shared" si="34"/>
        <v>8800235759.5070782</v>
      </c>
      <c r="V142" s="15">
        <f t="shared" si="35"/>
        <v>8977266393.8941269</v>
      </c>
      <c r="W142" s="8"/>
      <c r="X142" s="70">
        <f t="shared" si="28"/>
        <v>8549104000</v>
      </c>
      <c r="Y142" s="70">
        <f t="shared" si="29"/>
        <v>9041612000</v>
      </c>
      <c r="Z142" s="70">
        <f t="shared" si="36"/>
        <v>17590716000</v>
      </c>
      <c r="AA142" s="8"/>
      <c r="AB142" s="43">
        <v>59503</v>
      </c>
      <c r="AC142" s="43">
        <v>33257</v>
      </c>
      <c r="AD142" s="43"/>
      <c r="AE142" s="43"/>
      <c r="AF142" s="43"/>
      <c r="AG142" s="43">
        <v>10837</v>
      </c>
      <c r="AH142" s="65">
        <v>173</v>
      </c>
      <c r="AI142" s="43">
        <v>3089572</v>
      </c>
      <c r="AJ142" s="64">
        <v>4741.9040912523751</v>
      </c>
      <c r="AK142" s="45">
        <v>17.05</v>
      </c>
      <c r="AL142" s="67">
        <v>40.08</v>
      </c>
      <c r="AM142" s="71">
        <f t="shared" si="27"/>
        <v>40.08</v>
      </c>
      <c r="AN142" s="4"/>
      <c r="AO142" s="4"/>
      <c r="AT142" s="12"/>
    </row>
    <row r="143" spans="1:46">
      <c r="A143" s="4">
        <f t="shared" si="33"/>
        <v>2005</v>
      </c>
      <c r="B143" s="57"/>
      <c r="C143" s="57"/>
      <c r="D143" s="57"/>
      <c r="E143" s="57"/>
      <c r="F143" s="57">
        <v>1208598000</v>
      </c>
      <c r="G143" s="57">
        <v>485372000</v>
      </c>
      <c r="H143" s="57">
        <v>723226000</v>
      </c>
      <c r="I143" s="15"/>
      <c r="J143" s="63">
        <f t="shared" si="30"/>
        <v>485372000</v>
      </c>
      <c r="K143" s="63">
        <f t="shared" si="31"/>
        <v>723226000</v>
      </c>
      <c r="L143" s="63">
        <f t="shared" si="32"/>
        <v>1208598000</v>
      </c>
      <c r="M143" s="4"/>
      <c r="N143" s="57">
        <v>9389076000</v>
      </c>
      <c r="O143" s="69">
        <v>1.1611138383558978E-2</v>
      </c>
      <c r="P143" s="69">
        <v>0</v>
      </c>
      <c r="Q143" s="57">
        <v>9958823000</v>
      </c>
      <c r="R143" s="69">
        <v>2.7914050020787291E-2</v>
      </c>
      <c r="S143" s="69">
        <v>0</v>
      </c>
      <c r="T143" s="61">
        <f>'1.1 Price indices'!$T141</f>
        <v>51.262699059535635</v>
      </c>
      <c r="U143" s="15">
        <f t="shared" si="34"/>
        <v>9646645845.0907993</v>
      </c>
      <c r="V143" s="15">
        <f t="shared" si="35"/>
        <v>9907376566.3726635</v>
      </c>
      <c r="W143" s="8"/>
      <c r="X143" s="70">
        <f t="shared" si="28"/>
        <v>9389076000</v>
      </c>
      <c r="Y143" s="70">
        <f t="shared" si="29"/>
        <v>9958823000</v>
      </c>
      <c r="Z143" s="70">
        <f t="shared" si="36"/>
        <v>19347899000</v>
      </c>
      <c r="AA143" s="8"/>
      <c r="AB143" s="43">
        <v>60080</v>
      </c>
      <c r="AC143" s="43">
        <v>33068</v>
      </c>
      <c r="AD143" s="43"/>
      <c r="AE143" s="43"/>
      <c r="AF143" s="43"/>
      <c r="AG143" s="43">
        <v>10894</v>
      </c>
      <c r="AH143" s="65">
        <v>173</v>
      </c>
      <c r="AI143" s="43">
        <v>3205639</v>
      </c>
      <c r="AJ143" s="64">
        <v>4790.6087472613171</v>
      </c>
      <c r="AK143" s="45">
        <v>17.100000000000001</v>
      </c>
      <c r="AL143" s="67">
        <v>40.5</v>
      </c>
      <c r="AM143" s="71">
        <f t="shared" si="27"/>
        <v>40.5</v>
      </c>
      <c r="AN143" s="4"/>
      <c r="AO143" s="4"/>
      <c r="AT143" s="12"/>
    </row>
    <row r="144" spans="1:46">
      <c r="A144" s="4">
        <f t="shared" si="33"/>
        <v>2006</v>
      </c>
      <c r="B144" s="57"/>
      <c r="C144" s="57"/>
      <c r="D144" s="57"/>
      <c r="E144" s="57"/>
      <c r="F144" s="57">
        <v>1539087000</v>
      </c>
      <c r="G144" s="57">
        <v>638623000</v>
      </c>
      <c r="H144" s="57">
        <v>900464000</v>
      </c>
      <c r="I144" s="15"/>
      <c r="J144" s="63">
        <f t="shared" si="30"/>
        <v>638623000</v>
      </c>
      <c r="K144" s="63">
        <f t="shared" si="31"/>
        <v>900464000</v>
      </c>
      <c r="L144" s="63">
        <f t="shared" si="32"/>
        <v>1539087000</v>
      </c>
      <c r="M144" s="4"/>
      <c r="N144" s="57">
        <v>10444781000</v>
      </c>
      <c r="O144" s="69">
        <v>1.1988579887579533E-2</v>
      </c>
      <c r="P144" s="69">
        <v>0</v>
      </c>
      <c r="Q144" s="57">
        <v>11119431000</v>
      </c>
      <c r="R144" s="69">
        <v>2.7570110933351228E-2</v>
      </c>
      <c r="S144" s="69">
        <v>0</v>
      </c>
      <c r="T144" s="61">
        <f>'1.1 Price indices'!$T142</f>
        <v>54.10755712871601</v>
      </c>
      <c r="U144" s="15">
        <f t="shared" si="34"/>
        <v>10694720236.970177</v>
      </c>
      <c r="V144" s="15">
        <f t="shared" si="35"/>
        <v>11056938192.666647</v>
      </c>
      <c r="W144" s="8"/>
      <c r="X144" s="70">
        <f t="shared" si="28"/>
        <v>10444781000</v>
      </c>
      <c r="Y144" s="70">
        <f t="shared" si="29"/>
        <v>11119431000</v>
      </c>
      <c r="Z144" s="70">
        <f t="shared" si="36"/>
        <v>21564212000</v>
      </c>
      <c r="AA144" s="8"/>
      <c r="AB144" s="43">
        <v>60649</v>
      </c>
      <c r="AC144" s="43">
        <v>32811</v>
      </c>
      <c r="AD144" s="43"/>
      <c r="AE144" s="43"/>
      <c r="AF144" s="43"/>
      <c r="AG144" s="43">
        <v>10895</v>
      </c>
      <c r="AH144" s="65">
        <v>173</v>
      </c>
      <c r="AI144" s="43">
        <v>3284040</v>
      </c>
      <c r="AJ144" s="64">
        <v>4866.3397645097721</v>
      </c>
      <c r="AK144" s="45">
        <v>17.2</v>
      </c>
      <c r="AL144" s="67">
        <v>40.51</v>
      </c>
      <c r="AM144" s="71">
        <f t="shared" si="27"/>
        <v>40.51</v>
      </c>
      <c r="AN144" s="4"/>
      <c r="AO144" s="4"/>
      <c r="AT144" s="12"/>
    </row>
    <row r="145" spans="1:46">
      <c r="A145" s="4">
        <f t="shared" si="33"/>
        <v>2007</v>
      </c>
      <c r="B145" s="57"/>
      <c r="C145" s="57"/>
      <c r="D145" s="57"/>
      <c r="E145" s="57"/>
      <c r="F145" s="57">
        <v>2018808000</v>
      </c>
      <c r="G145" s="57">
        <v>913545000</v>
      </c>
      <c r="H145" s="57">
        <v>1105263000</v>
      </c>
      <c r="I145" s="15"/>
      <c r="J145" s="63">
        <f t="shared" si="30"/>
        <v>913545000</v>
      </c>
      <c r="K145" s="63">
        <f t="shared" si="31"/>
        <v>1105263000</v>
      </c>
      <c r="L145" s="63">
        <f t="shared" si="32"/>
        <v>2018808000</v>
      </c>
      <c r="M145" s="4"/>
      <c r="N145" s="57">
        <v>11660273000</v>
      </c>
      <c r="O145" s="69">
        <v>1.2449858863307945E-2</v>
      </c>
      <c r="P145" s="69">
        <v>0</v>
      </c>
      <c r="Q145" s="57">
        <v>12392007000</v>
      </c>
      <c r="R145" s="69">
        <v>2.7509052314456956E-2</v>
      </c>
      <c r="S145" s="69">
        <v>0</v>
      </c>
      <c r="T145" s="61">
        <f>'1.1 Price indices'!$T143</f>
        <v>56.255734255870472</v>
      </c>
      <c r="U145" s="15">
        <f t="shared" si="34"/>
        <v>11888746060.977558</v>
      </c>
      <c r="V145" s="15">
        <f t="shared" si="35"/>
        <v>12269739278.767456</v>
      </c>
      <c r="W145" s="8"/>
      <c r="X145" s="70">
        <f t="shared" si="28"/>
        <v>11660273000</v>
      </c>
      <c r="Y145" s="70">
        <f t="shared" si="29"/>
        <v>12392007000</v>
      </c>
      <c r="Z145" s="70">
        <f t="shared" si="36"/>
        <v>24052280000</v>
      </c>
      <c r="AA145" s="8"/>
      <c r="AB145" s="43">
        <v>61146</v>
      </c>
      <c r="AC145" s="43">
        <v>32431</v>
      </c>
      <c r="AD145" s="43"/>
      <c r="AE145" s="43"/>
      <c r="AF145" s="43"/>
      <c r="AG145" s="43">
        <v>10893</v>
      </c>
      <c r="AH145" s="65">
        <v>180.06179321486269</v>
      </c>
      <c r="AI145" s="43">
        <v>3359913</v>
      </c>
      <c r="AJ145" s="64">
        <v>4991.1184752958579</v>
      </c>
      <c r="AK145" s="45">
        <v>17.2</v>
      </c>
      <c r="AL145" s="67">
        <v>41.12</v>
      </c>
      <c r="AM145" s="71">
        <f t="shared" si="27"/>
        <v>41.12</v>
      </c>
      <c r="AN145" s="4"/>
      <c r="AO145" s="4"/>
      <c r="AT145" s="12"/>
    </row>
    <row r="146" spans="1:46">
      <c r="A146" s="4">
        <f t="shared" si="33"/>
        <v>2008</v>
      </c>
      <c r="B146" s="57"/>
      <c r="C146" s="57"/>
      <c r="D146" s="57"/>
      <c r="E146" s="57"/>
      <c r="F146" s="57">
        <v>2143720000</v>
      </c>
      <c r="G146" s="57">
        <v>1013952000</v>
      </c>
      <c r="H146" s="57">
        <v>1129768000</v>
      </c>
      <c r="I146" s="15"/>
      <c r="J146" s="63">
        <f t="shared" si="30"/>
        <v>1013952000</v>
      </c>
      <c r="K146" s="63">
        <f t="shared" si="31"/>
        <v>1129768000</v>
      </c>
      <c r="L146" s="63">
        <f t="shared" si="32"/>
        <v>2143720000</v>
      </c>
      <c r="M146" s="4"/>
      <c r="N146" s="57">
        <v>12985638000</v>
      </c>
      <c r="O146" s="69">
        <v>1.2725643181937293E-2</v>
      </c>
      <c r="P146" s="69">
        <v>0</v>
      </c>
      <c r="Q146" s="57">
        <v>13766662000</v>
      </c>
      <c r="R146" s="69">
        <v>2.7059612727921952E-2</v>
      </c>
      <c r="S146" s="69">
        <v>0</v>
      </c>
      <c r="T146" s="61">
        <f>'1.1 Price indices'!$T144</f>
        <v>58.509821535799645</v>
      </c>
      <c r="U146" s="15">
        <f t="shared" si="34"/>
        <v>13215257621.829041</v>
      </c>
      <c r="V146" s="15">
        <f t="shared" si="35"/>
        <v>13530535004.895227</v>
      </c>
      <c r="W146" s="8"/>
      <c r="X146" s="70">
        <f t="shared" si="28"/>
        <v>12985638000</v>
      </c>
      <c r="Y146" s="70">
        <f t="shared" si="29"/>
        <v>13766662000</v>
      </c>
      <c r="Z146" s="70">
        <f t="shared" si="36"/>
        <v>26752300000</v>
      </c>
      <c r="AA146" s="8"/>
      <c r="AB146" s="43">
        <v>61504</v>
      </c>
      <c r="AC146" s="43">
        <v>32301</v>
      </c>
      <c r="AD146" s="43"/>
      <c r="AE146" s="43"/>
      <c r="AF146" s="43"/>
      <c r="AG146" s="43">
        <v>10906</v>
      </c>
      <c r="AH146" s="65">
        <v>180.06179321486269</v>
      </c>
      <c r="AI146" s="43">
        <v>3397090</v>
      </c>
      <c r="AJ146" s="64">
        <v>4965.5358332958267</v>
      </c>
      <c r="AK146" s="45">
        <v>17.399999999999999</v>
      </c>
      <c r="AL146" s="67">
        <v>40.56</v>
      </c>
      <c r="AM146" s="71">
        <f t="shared" si="27"/>
        <v>40.56</v>
      </c>
      <c r="AN146" s="4"/>
      <c r="AO146" s="4"/>
      <c r="AT146" s="12"/>
    </row>
    <row r="147" spans="1:46">
      <c r="A147" s="4">
        <f t="shared" si="33"/>
        <v>2009</v>
      </c>
      <c r="B147" s="57"/>
      <c r="C147" s="57"/>
      <c r="D147" s="57"/>
      <c r="E147" s="57"/>
      <c r="F147" s="57">
        <v>2152174000</v>
      </c>
      <c r="G147" s="57">
        <v>1289910000</v>
      </c>
      <c r="H147" s="57">
        <v>862264000</v>
      </c>
      <c r="I147" s="15"/>
      <c r="J147" s="63">
        <f t="shared" si="30"/>
        <v>1289910000</v>
      </c>
      <c r="K147" s="63">
        <f t="shared" si="31"/>
        <v>862264000</v>
      </c>
      <c r="L147" s="63">
        <f t="shared" si="32"/>
        <v>2152174000</v>
      </c>
      <c r="M147" s="4"/>
      <c r="N147" s="57">
        <v>14740498000</v>
      </c>
      <c r="O147" s="69">
        <v>1.3030856633192492E-2</v>
      </c>
      <c r="P147" s="69">
        <v>0</v>
      </c>
      <c r="Q147" s="57">
        <v>14769015000</v>
      </c>
      <c r="R147" s="69">
        <v>2.7696836415808387E-2</v>
      </c>
      <c r="S147" s="69">
        <v>0</v>
      </c>
      <c r="T147" s="61">
        <f>'1.1 Price indices'!$T145</f>
        <v>61.339959079421746</v>
      </c>
      <c r="U147" s="15">
        <f t="shared" si="34"/>
        <v>14955453474.780085</v>
      </c>
      <c r="V147" s="15">
        <f t="shared" si="35"/>
        <v>14642454102.055742</v>
      </c>
      <c r="W147" s="8"/>
      <c r="X147" s="70">
        <f t="shared" si="28"/>
        <v>14740498000</v>
      </c>
      <c r="Y147" s="70">
        <f t="shared" si="29"/>
        <v>14769015000</v>
      </c>
      <c r="Z147" s="70">
        <f t="shared" si="36"/>
        <v>29509513000</v>
      </c>
      <c r="AA147" s="8"/>
      <c r="AB147" s="43">
        <v>61803.26666666667</v>
      </c>
      <c r="AC147" s="43">
        <v>32133.766666666666</v>
      </c>
      <c r="AD147" s="43"/>
      <c r="AE147" s="43"/>
      <c r="AF147" s="43"/>
      <c r="AG147" s="43">
        <v>10907.1</v>
      </c>
      <c r="AH147" s="65">
        <v>192.55573505654283</v>
      </c>
      <c r="AI147" s="43">
        <v>3392709</v>
      </c>
      <c r="AJ147" s="64">
        <v>4896.5872303307651</v>
      </c>
      <c r="AK147" s="45">
        <v>17.5</v>
      </c>
      <c r="AL147" s="67">
        <v>40.520000000000003</v>
      </c>
      <c r="AM147" s="71">
        <f t="shared" si="27"/>
        <v>40.520000000000003</v>
      </c>
      <c r="AN147" s="4"/>
      <c r="AO147" s="4"/>
      <c r="AT147" s="12"/>
    </row>
    <row r="148" spans="1:46">
      <c r="A148" s="4">
        <f t="shared" si="33"/>
        <v>2010</v>
      </c>
      <c r="B148" s="57"/>
      <c r="C148" s="57"/>
      <c r="D148" s="57"/>
      <c r="E148" s="57"/>
      <c r="F148" s="57">
        <v>2368197000</v>
      </c>
      <c r="G148" s="57">
        <v>1294134000</v>
      </c>
      <c r="H148" s="57">
        <v>1074063000</v>
      </c>
      <c r="I148" s="15"/>
      <c r="J148" s="63">
        <f t="shared" si="30"/>
        <v>1294134000</v>
      </c>
      <c r="K148" s="63">
        <f t="shared" si="31"/>
        <v>1074063000</v>
      </c>
      <c r="L148" s="63">
        <f t="shared" si="32"/>
        <v>2368197000</v>
      </c>
      <c r="M148" s="4"/>
      <c r="N148" s="57">
        <v>16315336000</v>
      </c>
      <c r="O148" s="69">
        <v>1.3673495138486581E-2</v>
      </c>
      <c r="P148" s="69">
        <v>0</v>
      </c>
      <c r="Q148" s="57">
        <v>15935787000</v>
      </c>
      <c r="R148" s="69">
        <v>2.6827427709986043E-2</v>
      </c>
      <c r="S148" s="69">
        <v>0</v>
      </c>
      <c r="T148" s="61">
        <f>'1.1 Price indices'!$T146</f>
        <v>63.362404343550935</v>
      </c>
      <c r="U148" s="15">
        <f t="shared" si="34"/>
        <v>16522601710.388565</v>
      </c>
      <c r="V148" s="15">
        <f t="shared" si="35"/>
        <v>15779116527.33326</v>
      </c>
      <c r="W148" s="8"/>
      <c r="X148" s="70">
        <f t="shared" si="28"/>
        <v>16315336000</v>
      </c>
      <c r="Y148" s="70">
        <f t="shared" si="29"/>
        <v>15935787000</v>
      </c>
      <c r="Z148" s="70">
        <f t="shared" si="36"/>
        <v>32251123000</v>
      </c>
      <c r="AA148" s="8"/>
      <c r="AB148" s="43">
        <v>62102.53333333334</v>
      </c>
      <c r="AC148" s="43">
        <v>31966.533333333333</v>
      </c>
      <c r="AD148" s="43"/>
      <c r="AE148" s="43"/>
      <c r="AF148" s="43"/>
      <c r="AG148" s="43">
        <v>10908.2</v>
      </c>
      <c r="AH148" s="65">
        <v>192.55573505654283</v>
      </c>
      <c r="AI148" s="43">
        <v>3415714</v>
      </c>
      <c r="AJ148" s="64">
        <v>5038.8701492236632</v>
      </c>
      <c r="AK148" s="45">
        <v>17.45</v>
      </c>
      <c r="AL148" s="67">
        <v>40.49</v>
      </c>
      <c r="AM148" s="71">
        <f t="shared" si="27"/>
        <v>40.49</v>
      </c>
      <c r="AN148" s="4"/>
      <c r="AO148" s="4"/>
      <c r="AT148" s="12"/>
    </row>
    <row r="149" spans="1:46">
      <c r="A149" s="4">
        <f t="shared" si="33"/>
        <v>2011</v>
      </c>
      <c r="B149" s="57"/>
      <c r="C149" s="57"/>
      <c r="D149" s="57"/>
      <c r="E149" s="57"/>
      <c r="F149" s="57">
        <v>2219708000</v>
      </c>
      <c r="G149" s="57">
        <v>1354966000</v>
      </c>
      <c r="H149" s="57">
        <v>864742000</v>
      </c>
      <c r="I149" s="15"/>
      <c r="J149" s="63">
        <f t="shared" si="30"/>
        <v>1354966000</v>
      </c>
      <c r="K149" s="63">
        <f t="shared" si="31"/>
        <v>864742000</v>
      </c>
      <c r="L149" s="63">
        <f t="shared" si="32"/>
        <v>2219708000</v>
      </c>
      <c r="M149" s="4"/>
      <c r="N149" s="57">
        <v>18098698000</v>
      </c>
      <c r="O149" s="69">
        <v>1.3774699411034191E-2</v>
      </c>
      <c r="P149" s="69">
        <v>0</v>
      </c>
      <c r="Q149" s="57">
        <v>16558544000</v>
      </c>
      <c r="R149" s="69">
        <v>2.7034188458724833E-2</v>
      </c>
      <c r="S149" s="69">
        <v>0</v>
      </c>
      <c r="T149" s="61">
        <f>'1.1 Price indices'!$T147</f>
        <v>65.89173000390376</v>
      </c>
      <c r="U149" s="15">
        <f t="shared" si="34"/>
        <v>18291112318.241341</v>
      </c>
      <c r="V149" s="15">
        <f t="shared" si="35"/>
        <v>16818442953.469931</v>
      </c>
      <c r="W149" s="8"/>
      <c r="X149" s="70">
        <f t="shared" si="28"/>
        <v>18098698000</v>
      </c>
      <c r="Y149" s="70">
        <f t="shared" si="29"/>
        <v>16558544000</v>
      </c>
      <c r="Z149" s="70">
        <f t="shared" si="36"/>
        <v>34657242000</v>
      </c>
      <c r="AA149" s="8"/>
      <c r="AB149" s="43">
        <v>62401.8</v>
      </c>
      <c r="AC149" s="43">
        <v>31799.3</v>
      </c>
      <c r="AD149" s="43"/>
      <c r="AE149" s="43">
        <v>371147</v>
      </c>
      <c r="AF149" s="43"/>
      <c r="AG149" s="43">
        <v>10909.3</v>
      </c>
      <c r="AH149" s="65">
        <v>197.44466882067854</v>
      </c>
      <c r="AI149" s="43">
        <v>3410685</v>
      </c>
      <c r="AJ149" s="64">
        <v>5024.6587595418159</v>
      </c>
      <c r="AK149" s="45">
        <v>17.5</v>
      </c>
      <c r="AL149" s="67">
        <v>40.020000000000003</v>
      </c>
      <c r="AM149" s="71">
        <f t="shared" si="27"/>
        <v>40.020000000000003</v>
      </c>
      <c r="AN149" s="4"/>
      <c r="AO149" s="4"/>
      <c r="AT149" s="12"/>
    </row>
    <row r="150" spans="1:46">
      <c r="A150" s="4">
        <f t="shared" si="33"/>
        <v>2012</v>
      </c>
      <c r="B150" s="57"/>
      <c r="C150" s="57"/>
      <c r="D150" s="57"/>
      <c r="E150" s="57"/>
      <c r="F150" s="57">
        <v>2016104000</v>
      </c>
      <c r="G150" s="57">
        <v>1134862000</v>
      </c>
      <c r="H150" s="57">
        <v>881242000</v>
      </c>
      <c r="I150" s="15"/>
      <c r="J150" s="63">
        <f t="shared" si="30"/>
        <v>1134862000</v>
      </c>
      <c r="K150" s="63">
        <f t="shared" si="31"/>
        <v>881242000</v>
      </c>
      <c r="L150" s="63">
        <f t="shared" si="32"/>
        <v>2016104000</v>
      </c>
      <c r="M150" s="4"/>
      <c r="N150" s="57">
        <v>19743424000</v>
      </c>
      <c r="O150" s="69">
        <v>1.4511112931674517E-2</v>
      </c>
      <c r="P150" s="69">
        <v>0</v>
      </c>
      <c r="Q150" s="57">
        <v>17684951000</v>
      </c>
      <c r="R150" s="69">
        <v>2.6516367988782399E-2</v>
      </c>
      <c r="S150" s="69">
        <v>0</v>
      </c>
      <c r="T150" s="61">
        <f>'1.1 Price indices'!$T148</f>
        <v>68.688376502086641</v>
      </c>
      <c r="U150" s="15">
        <f t="shared" si="34"/>
        <v>19917381178.879215</v>
      </c>
      <c r="V150" s="15">
        <f t="shared" si="35"/>
        <v>17936935330.422329</v>
      </c>
      <c r="W150" s="8"/>
      <c r="X150" s="70">
        <f t="shared" si="28"/>
        <v>19743424000</v>
      </c>
      <c r="Y150" s="70">
        <f t="shared" si="29"/>
        <v>17684951000</v>
      </c>
      <c r="Z150" s="70">
        <f t="shared" si="36"/>
        <v>37428375000</v>
      </c>
      <c r="AA150" s="8"/>
      <c r="AB150" s="43">
        <v>62781.182999999997</v>
      </c>
      <c r="AC150" s="43">
        <v>31586.5</v>
      </c>
      <c r="AD150" s="43"/>
      <c r="AE150" s="43">
        <v>390537</v>
      </c>
      <c r="AF150" s="43"/>
      <c r="AG150" s="43">
        <v>10917.883</v>
      </c>
      <c r="AH150" s="65">
        <v>222.54119547657515</v>
      </c>
      <c r="AI150" s="43">
        <v>3462085</v>
      </c>
      <c r="AJ150" s="64">
        <v>4956.6018874454194</v>
      </c>
      <c r="AK150" s="45">
        <v>17.600000000000001</v>
      </c>
      <c r="AL150" s="67">
        <v>40.090000000000003</v>
      </c>
      <c r="AM150" s="71">
        <f t="shared" si="27"/>
        <v>40.090000000000003</v>
      </c>
      <c r="AN150" s="4"/>
      <c r="AO150" s="4"/>
      <c r="AT150" s="12"/>
    </row>
    <row r="151" spans="1:46">
      <c r="A151" s="4">
        <f t="shared" si="33"/>
        <v>2013</v>
      </c>
      <c r="B151" s="57"/>
      <c r="C151" s="57"/>
      <c r="D151" s="57"/>
      <c r="E151" s="57"/>
      <c r="F151" s="57">
        <v>2248498000</v>
      </c>
      <c r="G151" s="57">
        <v>1078122000</v>
      </c>
      <c r="H151" s="57">
        <v>1170376000</v>
      </c>
      <c r="I151" s="15"/>
      <c r="J151" s="63">
        <f t="shared" si="30"/>
        <v>1078122000</v>
      </c>
      <c r="K151" s="63">
        <f t="shared" si="31"/>
        <v>1170376000</v>
      </c>
      <c r="L151" s="63">
        <f t="shared" si="32"/>
        <v>2248498000</v>
      </c>
      <c r="M151" s="4"/>
      <c r="N151" s="57">
        <v>20878692000</v>
      </c>
      <c r="O151" s="69">
        <v>1.5079034619654604E-2</v>
      </c>
      <c r="P151" s="69">
        <v>0</v>
      </c>
      <c r="Q151" s="57">
        <v>18706878000</v>
      </c>
      <c r="R151" s="69">
        <v>2.6833865936344788E-2</v>
      </c>
      <c r="S151" s="69">
        <v>0</v>
      </c>
      <c r="T151" s="61">
        <f>'1.1 Price indices'!$T149</f>
        <v>69.895341608596439</v>
      </c>
      <c r="U151" s="15">
        <f t="shared" si="34"/>
        <v>21031742792.60453</v>
      </c>
      <c r="V151" s="15">
        <f t="shared" si="35"/>
        <v>18917014402.851215</v>
      </c>
      <c r="W151" s="8"/>
      <c r="X151" s="70">
        <f t="shared" si="28"/>
        <v>20878692000</v>
      </c>
      <c r="Y151" s="70">
        <f t="shared" si="29"/>
        <v>18706878000</v>
      </c>
      <c r="Z151" s="70">
        <f t="shared" si="36"/>
        <v>39585570000</v>
      </c>
      <c r="AA151" s="8"/>
      <c r="AB151" s="43">
        <v>62958.1</v>
      </c>
      <c r="AC151" s="43">
        <v>31571.9</v>
      </c>
      <c r="AD151" s="43"/>
      <c r="AE151" s="43">
        <v>393055</v>
      </c>
      <c r="AF151" s="43"/>
      <c r="AG151" s="43">
        <v>10874.5</v>
      </c>
      <c r="AH151" s="65">
        <v>222.54119547657515</v>
      </c>
      <c r="AI151" s="43">
        <v>3547631</v>
      </c>
      <c r="AJ151" s="64">
        <v>4941.69551636305</v>
      </c>
      <c r="AK151" s="45">
        <v>17.600000000000001</v>
      </c>
      <c r="AL151" s="67">
        <v>40.71</v>
      </c>
      <c r="AM151" s="71">
        <f t="shared" si="27"/>
        <v>40.71</v>
      </c>
      <c r="AN151" s="4"/>
      <c r="AO151" s="4"/>
      <c r="AT151" s="12"/>
    </row>
    <row r="152" spans="1:46">
      <c r="A152" s="4">
        <f t="shared" si="33"/>
        <v>2014</v>
      </c>
      <c r="B152" s="57"/>
      <c r="C152" s="57"/>
      <c r="D152" s="57"/>
      <c r="E152" s="57"/>
      <c r="F152" s="57">
        <v>2314759000</v>
      </c>
      <c r="G152" s="57">
        <v>1374611000</v>
      </c>
      <c r="H152" s="57">
        <v>940148000</v>
      </c>
      <c r="I152" s="15"/>
      <c r="J152" s="63">
        <f t="shared" si="30"/>
        <v>1374611000</v>
      </c>
      <c r="K152" s="63">
        <f>H152</f>
        <v>940148000</v>
      </c>
      <c r="L152" s="63">
        <f t="shared" si="32"/>
        <v>2314759000</v>
      </c>
      <c r="M152" s="4"/>
      <c r="N152" s="57">
        <v>22210049000</v>
      </c>
      <c r="O152" s="69">
        <v>1.5312220767765969E-2</v>
      </c>
      <c r="P152" s="69">
        <v>0</v>
      </c>
      <c r="Q152" s="57">
        <v>19391486000</v>
      </c>
      <c r="R152" s="69">
        <v>2.6468743453184149E-2</v>
      </c>
      <c r="S152" s="69">
        <v>0</v>
      </c>
      <c r="T152" s="61">
        <f>'1.1 Price indices'!$T150</f>
        <v>70.82402413181768</v>
      </c>
      <c r="U152" s="15">
        <f t="shared" si="34"/>
        <v>22348951713.871033</v>
      </c>
      <c r="V152" s="15">
        <f t="shared" si="35"/>
        <v>19588703527.709438</v>
      </c>
      <c r="W152" s="8"/>
      <c r="X152" s="70">
        <f t="shared" si="28"/>
        <v>22210049000</v>
      </c>
      <c r="Y152" s="70">
        <f t="shared" si="29"/>
        <v>19391486000</v>
      </c>
      <c r="Z152" s="70">
        <f t="shared" si="36"/>
        <v>41601535000</v>
      </c>
      <c r="AA152" s="8"/>
      <c r="AB152" s="43">
        <v>63145.4</v>
      </c>
      <c r="AC152" s="43">
        <v>31469.4</v>
      </c>
      <c r="AD152" s="43"/>
      <c r="AE152" s="43">
        <v>397055</v>
      </c>
      <c r="AF152" s="43"/>
      <c r="AG152" s="43">
        <v>10886</v>
      </c>
      <c r="AH152" s="65">
        <v>222.54119547657515</v>
      </c>
      <c r="AI152" s="43">
        <v>3676851</v>
      </c>
      <c r="AJ152" s="64">
        <v>5064.0137367747648</v>
      </c>
      <c r="AK152" s="64"/>
      <c r="AL152" s="67">
        <v>41.73</v>
      </c>
      <c r="AM152" s="71">
        <f t="shared" si="27"/>
        <v>41.73</v>
      </c>
      <c r="AN152" s="4"/>
      <c r="AO152" s="4"/>
      <c r="AT152" s="12"/>
    </row>
    <row r="153" spans="1:46">
      <c r="A153" s="4">
        <f t="shared" si="33"/>
        <v>2015</v>
      </c>
      <c r="B153" s="57"/>
      <c r="C153" s="57"/>
      <c r="D153" s="57"/>
      <c r="E153" s="57"/>
      <c r="F153" s="57">
        <v>2583327000</v>
      </c>
      <c r="G153" s="57">
        <v>1650699000</v>
      </c>
      <c r="H153" s="57">
        <v>932628000</v>
      </c>
      <c r="I153" s="15"/>
      <c r="J153" s="63">
        <f>G153</f>
        <v>1650699000</v>
      </c>
      <c r="K153" s="63">
        <f t="shared" si="31"/>
        <v>932628000</v>
      </c>
      <c r="L153" s="63">
        <f t="shared" si="32"/>
        <v>2583327000</v>
      </c>
      <c r="M153" s="4"/>
      <c r="N153" s="57">
        <v>23825537000</v>
      </c>
      <c r="O153" s="69">
        <v>1.5812131966315493E-2</v>
      </c>
      <c r="P153" s="69">
        <v>0</v>
      </c>
      <c r="Q153" s="57">
        <v>20065625000</v>
      </c>
      <c r="R153" s="69">
        <v>2.7012990405632115E-2</v>
      </c>
      <c r="S153" s="69">
        <v>0</v>
      </c>
      <c r="T153" s="61">
        <f>'1.1 Price indices'!$T151</f>
        <v>71.885951496721262</v>
      </c>
      <c r="U153" s="15">
        <f t="shared" si="34"/>
        <v>23963014637.57856</v>
      </c>
      <c r="V153" s="15">
        <f t="shared" si="35"/>
        <v>20265362318.197914</v>
      </c>
      <c r="W153" s="8"/>
      <c r="X153" s="70">
        <f t="shared" si="28"/>
        <v>23825537000</v>
      </c>
      <c r="Y153" s="70">
        <f t="shared" si="29"/>
        <v>20065625000</v>
      </c>
      <c r="Z153" s="70">
        <f t="shared" si="36"/>
        <v>43891162000</v>
      </c>
      <c r="AA153" s="8"/>
      <c r="AB153" s="43">
        <v>63468.7</v>
      </c>
      <c r="AC153" s="43">
        <v>31353.5</v>
      </c>
      <c r="AD153" s="43"/>
      <c r="AE153" s="43">
        <v>406615</v>
      </c>
      <c r="AF153" s="43"/>
      <c r="AG153" s="43">
        <v>10860.6</v>
      </c>
      <c r="AH153" s="65">
        <v>276.10218093699518</v>
      </c>
      <c r="AI153" s="43">
        <v>3812556</v>
      </c>
      <c r="AJ153" s="64">
        <v>5234.0895308645404</v>
      </c>
      <c r="AK153" s="64"/>
      <c r="AL153" s="67">
        <v>43.24</v>
      </c>
      <c r="AM153" s="71">
        <f t="shared" si="27"/>
        <v>43.24</v>
      </c>
      <c r="AN153" s="4"/>
      <c r="AO153" s="4"/>
      <c r="AT153" s="12"/>
    </row>
    <row r="154" spans="1:46">
      <c r="A154" s="4">
        <f t="shared" si="33"/>
        <v>2016</v>
      </c>
      <c r="B154" s="57"/>
      <c r="C154" s="57"/>
      <c r="D154" s="57"/>
      <c r="E154" s="57"/>
      <c r="F154" s="57">
        <v>2812108000</v>
      </c>
      <c r="G154" s="57">
        <v>1790463000</v>
      </c>
      <c r="H154" s="57">
        <v>1021645000</v>
      </c>
      <c r="I154" s="15"/>
      <c r="J154" s="63">
        <f t="shared" si="30"/>
        <v>1790463000</v>
      </c>
      <c r="K154" s="63">
        <f t="shared" si="31"/>
        <v>1021645000</v>
      </c>
      <c r="L154" s="63">
        <f t="shared" si="32"/>
        <v>2812108000</v>
      </c>
      <c r="M154" s="4"/>
      <c r="N154" s="57">
        <v>25613592000</v>
      </c>
      <c r="O154" s="69">
        <v>1.6097426849972514E-2</v>
      </c>
      <c r="P154" s="69">
        <v>0</v>
      </c>
      <c r="Q154" s="57">
        <v>20875187000</v>
      </c>
      <c r="R154" s="69">
        <v>2.6753695161958038E-2</v>
      </c>
      <c r="S154" s="69">
        <v>0</v>
      </c>
      <c r="T154" s="61">
        <f>'1.1 Price indices'!$T152</f>
        <v>73.1203440905485</v>
      </c>
      <c r="U154" s="15">
        <f t="shared" si="34"/>
        <v>25758181937.458721</v>
      </c>
      <c r="V154" s="15">
        <f t="shared" si="35"/>
        <v>21069845159.711468</v>
      </c>
      <c r="W154" s="8"/>
      <c r="X154" s="70">
        <f t="shared" si="28"/>
        <v>25613592000</v>
      </c>
      <c r="Y154" s="70">
        <f t="shared" si="29"/>
        <v>20875187000</v>
      </c>
      <c r="Z154" s="70">
        <f t="shared" si="36"/>
        <v>46488779000</v>
      </c>
      <c r="AA154" s="8"/>
      <c r="AB154" s="43">
        <v>63670.3</v>
      </c>
      <c r="AC154" s="43">
        <v>31332.2</v>
      </c>
      <c r="AD154" s="43"/>
      <c r="AE154" s="43">
        <v>412440</v>
      </c>
      <c r="AF154" s="43"/>
      <c r="AG154" s="43">
        <v>10853.9</v>
      </c>
      <c r="AH154" s="65">
        <v>276.10218093699518</v>
      </c>
      <c r="AI154" s="43">
        <v>3972677</v>
      </c>
      <c r="AJ154" s="64">
        <v>5318.7843570638961</v>
      </c>
      <c r="AK154" s="64"/>
      <c r="AL154" s="67">
        <v>45.23</v>
      </c>
      <c r="AM154" s="71">
        <f t="shared" si="27"/>
        <v>45.23</v>
      </c>
      <c r="AN154" s="4"/>
      <c r="AO154" s="4"/>
      <c r="AT154" s="12"/>
    </row>
    <row r="155" spans="1:46">
      <c r="A155" s="4">
        <f t="shared" si="33"/>
        <v>2017</v>
      </c>
      <c r="B155" s="57"/>
      <c r="C155" s="57"/>
      <c r="D155" s="57"/>
      <c r="E155" s="57"/>
      <c r="F155" s="57">
        <v>2802319000</v>
      </c>
      <c r="G155" s="57">
        <v>1681437000</v>
      </c>
      <c r="H155" s="57">
        <v>1120882000</v>
      </c>
      <c r="I155" s="15"/>
      <c r="J155" s="63">
        <f t="shared" si="30"/>
        <v>1681437000</v>
      </c>
      <c r="K155" s="63">
        <f t="shared" si="31"/>
        <v>1120882000</v>
      </c>
      <c r="L155" s="63">
        <f t="shared" si="32"/>
        <v>2802319000</v>
      </c>
      <c r="M155" s="4"/>
      <c r="N155" s="57">
        <v>27373342000</v>
      </c>
      <c r="O155" s="69">
        <v>1.6551322186439649E-2</v>
      </c>
      <c r="P155" s="69">
        <v>0</v>
      </c>
      <c r="Q155" s="57">
        <v>21896751000</v>
      </c>
      <c r="R155" s="69">
        <v>2.6726598929243155E-2</v>
      </c>
      <c r="S155" s="69">
        <v>0</v>
      </c>
      <c r="T155" s="61">
        <f>'1.1 Price indices'!$T153</f>
        <v>74.602314630950474</v>
      </c>
      <c r="U155" s="15">
        <f t="shared" si="34"/>
        <v>27512786609.938118</v>
      </c>
      <c r="V155" s="15">
        <f t="shared" si="35"/>
        <v>22028244233.955334</v>
      </c>
      <c r="W155" s="8"/>
      <c r="X155" s="70">
        <f t="shared" si="28"/>
        <v>27373342000</v>
      </c>
      <c r="Y155" s="70">
        <f t="shared" si="29"/>
        <v>21896751000</v>
      </c>
      <c r="Z155" s="70">
        <f t="shared" si="36"/>
        <v>49270093000</v>
      </c>
      <c r="AA155" s="8"/>
      <c r="AB155" s="43">
        <v>64193.4</v>
      </c>
      <c r="AC155" s="43">
        <v>31078.5</v>
      </c>
      <c r="AD155" s="43"/>
      <c r="AE155" s="43">
        <v>457277</v>
      </c>
      <c r="AF155" s="43"/>
      <c r="AG155" s="43">
        <v>10967.1</v>
      </c>
      <c r="AH155" s="65">
        <v>306.30492730210017</v>
      </c>
      <c r="AI155" s="43">
        <v>4137889</v>
      </c>
      <c r="AJ155" s="64">
        <v>5673.8949642346124</v>
      </c>
      <c r="AK155" s="64"/>
      <c r="AL155" s="67">
        <v>46.79</v>
      </c>
      <c r="AM155" s="71">
        <f t="shared" si="27"/>
        <v>46.79</v>
      </c>
      <c r="AN155" s="4"/>
      <c r="AO155" s="4"/>
      <c r="AT155" s="12"/>
    </row>
    <row r="156" spans="1:46">
      <c r="A156" s="4">
        <f t="shared" si="33"/>
        <v>2018</v>
      </c>
      <c r="B156" s="57"/>
      <c r="C156" s="57"/>
      <c r="D156" s="57"/>
      <c r="E156" s="57"/>
      <c r="F156" s="57">
        <v>3292819000</v>
      </c>
      <c r="G156" s="57">
        <v>2092706000</v>
      </c>
      <c r="H156" s="57">
        <v>1200113000</v>
      </c>
      <c r="I156" s="15"/>
      <c r="J156" s="63">
        <f t="shared" si="30"/>
        <v>2092706000</v>
      </c>
      <c r="K156" s="63">
        <f t="shared" si="31"/>
        <v>1200113000</v>
      </c>
      <c r="L156" s="63">
        <f t="shared" si="32"/>
        <v>3292819000</v>
      </c>
      <c r="M156" s="4"/>
      <c r="N156" s="57">
        <v>29595929000</v>
      </c>
      <c r="O156" s="69">
        <v>1.663642920651431E-2</v>
      </c>
      <c r="P156" s="69">
        <v>0</v>
      </c>
      <c r="Q156" s="57">
        <v>23029760000</v>
      </c>
      <c r="R156" s="69">
        <v>2.6583632726130329E-2</v>
      </c>
      <c r="S156" s="69">
        <v>0</v>
      </c>
      <c r="T156" s="61">
        <f>'1.1 Price indices'!$T154</f>
        <v>76.266084220735053</v>
      </c>
      <c r="U156" s="15">
        <f t="shared" si="34"/>
        <v>29733748650.173061</v>
      </c>
      <c r="V156" s="15">
        <f t="shared" si="35"/>
        <v>23105025627.814613</v>
      </c>
      <c r="W156" s="8"/>
      <c r="X156" s="70">
        <f t="shared" si="28"/>
        <v>29595929000</v>
      </c>
      <c r="Y156" s="70">
        <f t="shared" si="29"/>
        <v>23029760000</v>
      </c>
      <c r="Z156" s="70">
        <f t="shared" si="36"/>
        <v>52625689000</v>
      </c>
      <c r="AA156" s="8"/>
      <c r="AB156" s="43">
        <v>64233.7</v>
      </c>
      <c r="AC156" s="43">
        <v>31152.6</v>
      </c>
      <c r="AD156" s="43"/>
      <c r="AE156" s="43">
        <v>460190</v>
      </c>
      <c r="AF156" s="43"/>
      <c r="AG156" s="43">
        <v>10992.4</v>
      </c>
      <c r="AH156" s="65">
        <v>306.30492730210017</v>
      </c>
      <c r="AI156" s="43">
        <v>4267140</v>
      </c>
      <c r="AJ156" s="64">
        <v>5778.9815874720762</v>
      </c>
      <c r="AK156" s="64"/>
      <c r="AL156" s="67">
        <v>47.97</v>
      </c>
      <c r="AM156" s="71">
        <f t="shared" si="27"/>
        <v>47.97</v>
      </c>
      <c r="AN156" s="4"/>
      <c r="AO156" s="4"/>
      <c r="AT156" s="12"/>
    </row>
    <row r="157" spans="1:46">
      <c r="A157" s="4">
        <f t="shared" si="33"/>
        <v>2019</v>
      </c>
      <c r="B157" s="57"/>
      <c r="C157" s="57"/>
      <c r="D157" s="57"/>
      <c r="E157" s="57"/>
      <c r="F157" s="57">
        <v>3171666000</v>
      </c>
      <c r="G157" s="57">
        <v>1846571000</v>
      </c>
      <c r="H157" s="57">
        <v>1325095000</v>
      </c>
      <c r="I157" s="15"/>
      <c r="J157" s="63">
        <f t="shared" si="30"/>
        <v>1846571000</v>
      </c>
      <c r="K157" s="63">
        <f t="shared" si="31"/>
        <v>1325095000</v>
      </c>
      <c r="L157" s="63">
        <f t="shared" si="32"/>
        <v>3171666000</v>
      </c>
      <c r="M157" s="4"/>
      <c r="N157" s="57">
        <v>31601435000</v>
      </c>
      <c r="O157" s="69">
        <v>1.7125315853878345E-2</v>
      </c>
      <c r="P157" s="69">
        <v>0</v>
      </c>
      <c r="Q157" s="57">
        <v>24312453000</v>
      </c>
      <c r="R157" s="69">
        <v>2.7353639954290725E-2</v>
      </c>
      <c r="S157" s="69">
        <v>0</v>
      </c>
      <c r="T157" s="61">
        <f>'1.1 Price indices'!$T155</f>
        <v>78.042878096610579</v>
      </c>
      <c r="U157" s="15">
        <f t="shared" si="34"/>
        <v>31736161350.516495</v>
      </c>
      <c r="V157" s="15">
        <f t="shared" si="35"/>
        <v>24303551666.617855</v>
      </c>
      <c r="W157" s="8"/>
      <c r="X157" s="70">
        <f t="shared" si="28"/>
        <v>31601435000</v>
      </c>
      <c r="Y157" s="70">
        <f t="shared" si="29"/>
        <v>24312453000</v>
      </c>
      <c r="Z157" s="70">
        <f t="shared" si="36"/>
        <v>55913888000</v>
      </c>
      <c r="AA157" s="8"/>
      <c r="AB157" s="43">
        <v>64573.599999999999</v>
      </c>
      <c r="AC157" s="43">
        <v>32108.2</v>
      </c>
      <c r="AD157" s="43"/>
      <c r="AE157" s="43">
        <v>461409</v>
      </c>
      <c r="AF157" s="43"/>
      <c r="AG157" s="43">
        <v>11046.2</v>
      </c>
      <c r="AH157" s="65">
        <v>306.30492730210017</v>
      </c>
      <c r="AI157" s="43">
        <v>4375437</v>
      </c>
      <c r="AJ157" s="64">
        <v>5571.6253506640314</v>
      </c>
      <c r="AK157" s="64"/>
      <c r="AL157" s="67">
        <v>47.56</v>
      </c>
      <c r="AM157" s="71">
        <f t="shared" si="27"/>
        <v>47.56</v>
      </c>
      <c r="AN157" s="4"/>
      <c r="AO157" s="4"/>
      <c r="AT157" s="12"/>
    </row>
    <row r="158" spans="1:46">
      <c r="A158" s="4">
        <f t="shared" si="33"/>
        <v>2020</v>
      </c>
      <c r="B158" s="57"/>
      <c r="C158" s="57"/>
      <c r="D158" s="57"/>
      <c r="E158" s="57"/>
      <c r="F158" s="57">
        <v>3623021000</v>
      </c>
      <c r="G158" s="57">
        <v>1925794000</v>
      </c>
      <c r="H158" s="57">
        <v>1697227000</v>
      </c>
      <c r="I158" s="15"/>
      <c r="J158" s="63">
        <f t="shared" si="30"/>
        <v>1925794000</v>
      </c>
      <c r="K158" s="63">
        <f>H158</f>
        <v>1697227000</v>
      </c>
      <c r="L158" s="63">
        <f t="shared" si="32"/>
        <v>3623021000</v>
      </c>
      <c r="M158" s="4"/>
      <c r="N158" s="57">
        <v>33275671000</v>
      </c>
      <c r="O158" s="69">
        <v>1.7656422812847947E-2</v>
      </c>
      <c r="P158" s="69">
        <v>0</v>
      </c>
      <c r="Q158" s="57">
        <v>25590369000</v>
      </c>
      <c r="R158" s="69">
        <v>2.7175880870700546E-2</v>
      </c>
      <c r="S158" s="69">
        <v>0</v>
      </c>
      <c r="T158" s="61">
        <f>'1.1 Price indices'!$T156</f>
        <v>78.86784043064084</v>
      </c>
      <c r="U158" s="15">
        <f t="shared" si="34"/>
        <v>33414154926.508865</v>
      </c>
      <c r="V158" s="15">
        <f t="shared" si="35"/>
        <v>25567168669.776676</v>
      </c>
      <c r="W158" s="8"/>
      <c r="X158" s="70">
        <f t="shared" si="28"/>
        <v>33275671000</v>
      </c>
      <c r="Y158" s="70">
        <f t="shared" si="29"/>
        <v>25590369000</v>
      </c>
      <c r="Z158" s="70">
        <f t="shared" si="36"/>
        <v>58866040000</v>
      </c>
      <c r="AA158" s="8"/>
      <c r="AB158" s="43">
        <v>64957</v>
      </c>
      <c r="AC158" s="43">
        <v>31891</v>
      </c>
      <c r="AD158" s="43"/>
      <c r="AE158" s="43">
        <v>474796</v>
      </c>
      <c r="AF158" s="43"/>
      <c r="AG158" s="43">
        <v>11052.5</v>
      </c>
      <c r="AH158" s="65">
        <v>354.75969305331182</v>
      </c>
      <c r="AI158" s="43">
        <v>4426339</v>
      </c>
      <c r="AJ158" s="64">
        <v>5115.0852381937384</v>
      </c>
      <c r="AK158" s="64"/>
      <c r="AL158" s="67">
        <v>45.78</v>
      </c>
      <c r="AM158" s="71">
        <f t="shared" si="27"/>
        <v>45.78</v>
      </c>
      <c r="AN158" s="4"/>
      <c r="AO158" s="4"/>
      <c r="AT158" s="12"/>
    </row>
    <row r="159" spans="1:46">
      <c r="A159" s="4">
        <f t="shared" si="33"/>
        <v>2021</v>
      </c>
      <c r="B159" s="57"/>
      <c r="C159" s="57"/>
      <c r="D159" s="57"/>
      <c r="E159" s="57"/>
      <c r="F159" s="57">
        <v>3414971000</v>
      </c>
      <c r="G159" s="57">
        <v>1659311000</v>
      </c>
      <c r="H159" s="57">
        <v>1755660000</v>
      </c>
      <c r="I159" s="15"/>
      <c r="J159" s="63">
        <f>G159</f>
        <v>1659311000</v>
      </c>
      <c r="K159" s="63">
        <f t="shared" si="31"/>
        <v>1755660000</v>
      </c>
      <c r="L159" s="63">
        <f t="shared" si="32"/>
        <v>3414971000</v>
      </c>
      <c r="M159" s="4"/>
      <c r="N159" s="57">
        <v>35342749000</v>
      </c>
      <c r="O159" s="69">
        <v>1.7581124682433929E-2</v>
      </c>
      <c r="P159" s="69">
        <v>0</v>
      </c>
      <c r="Q159" s="57">
        <v>27436955000</v>
      </c>
      <c r="R159" s="69">
        <v>2.6094684971737586E-2</v>
      </c>
      <c r="S159" s="69">
        <v>0</v>
      </c>
      <c r="T159" s="61">
        <f>'1.1 Price indices'!$T157</f>
        <v>81.320039436082141</v>
      </c>
      <c r="U159" s="15">
        <f t="shared" si="34"/>
        <v>35492085568.527451</v>
      </c>
      <c r="V159" s="15">
        <f t="shared" si="35"/>
        <v>27406958269.429256</v>
      </c>
      <c r="W159" s="8"/>
      <c r="X159" s="70">
        <f t="shared" si="28"/>
        <v>35342749000</v>
      </c>
      <c r="Y159" s="70">
        <f t="shared" si="29"/>
        <v>27436955000</v>
      </c>
      <c r="Z159" s="70">
        <f t="shared" si="36"/>
        <v>62779704000</v>
      </c>
      <c r="AA159" s="8"/>
      <c r="AB159" s="43">
        <v>65179.1</v>
      </c>
      <c r="AC159" s="43">
        <v>31784.3</v>
      </c>
      <c r="AD159" s="43"/>
      <c r="AE159" s="43">
        <v>481766</v>
      </c>
      <c r="AF159" s="43"/>
      <c r="AG159" s="43">
        <v>11071</v>
      </c>
      <c r="AH159" s="65">
        <v>354.75969305331182</v>
      </c>
      <c r="AI159" s="43">
        <v>4526928</v>
      </c>
      <c r="AJ159" s="64">
        <v>5373.888593871884</v>
      </c>
      <c r="AK159" s="64"/>
      <c r="AL159" s="67">
        <v>46.31</v>
      </c>
      <c r="AM159" s="71">
        <f t="shared" si="27"/>
        <v>46.31</v>
      </c>
      <c r="AN159" s="4"/>
      <c r="AO159" s="4"/>
      <c r="AT159" s="12"/>
    </row>
    <row r="160" spans="1:46">
      <c r="A160" s="4">
        <f t="shared" si="33"/>
        <v>2022</v>
      </c>
      <c r="B160" s="57"/>
      <c r="C160" s="57"/>
      <c r="D160" s="57"/>
      <c r="E160" s="57"/>
      <c r="F160" s="57">
        <v>3986548000</v>
      </c>
      <c r="G160" s="57">
        <v>1644318000</v>
      </c>
      <c r="H160" s="57">
        <v>2342230000</v>
      </c>
      <c r="I160" s="15"/>
      <c r="J160" s="63">
        <f t="shared" si="30"/>
        <v>1644318000</v>
      </c>
      <c r="K160" s="63">
        <f t="shared" si="31"/>
        <v>2342230000</v>
      </c>
      <c r="L160" s="63">
        <f t="shared" si="32"/>
        <v>3986548000</v>
      </c>
      <c r="M160" s="4"/>
      <c r="N160" s="57">
        <v>37355662000</v>
      </c>
      <c r="O160" s="69">
        <v>1.8556966738174547E-2</v>
      </c>
      <c r="P160" s="69">
        <v>0</v>
      </c>
      <c r="Q160" s="57">
        <v>29826113000</v>
      </c>
      <c r="R160" s="69">
        <v>2.6454861382297079E-2</v>
      </c>
      <c r="S160" s="69">
        <v>0</v>
      </c>
      <c r="T160" s="61">
        <f>'1.1 Price indices'!$T158</f>
        <v>91.524838704222148</v>
      </c>
      <c r="U160" s="15">
        <f t="shared" si="34"/>
        <v>40833749769.931297</v>
      </c>
      <c r="V160" s="15">
        <f t="shared" si="35"/>
        <v>32341455092.899021</v>
      </c>
      <c r="W160" s="8"/>
      <c r="X160" s="70">
        <f t="shared" si="28"/>
        <v>37355662000</v>
      </c>
      <c r="Y160" s="70">
        <f t="shared" si="29"/>
        <v>29826113000</v>
      </c>
      <c r="Z160" s="70">
        <f t="shared" si="36"/>
        <v>67181775000</v>
      </c>
      <c r="AA160" s="8"/>
      <c r="AB160" s="43">
        <v>65422</v>
      </c>
      <c r="AC160" s="43">
        <v>31769.1</v>
      </c>
      <c r="AD160" s="43"/>
      <c r="AE160" s="43">
        <v>477831</v>
      </c>
      <c r="AF160" s="43"/>
      <c r="AG160" s="43">
        <v>11039.5</v>
      </c>
      <c r="AH160" s="65">
        <v>421.90105008077546</v>
      </c>
      <c r="AI160" s="43">
        <v>4621519</v>
      </c>
      <c r="AJ160" s="64">
        <v>5380.889122344146</v>
      </c>
      <c r="AK160" s="64"/>
      <c r="AL160" s="67">
        <v>47.3</v>
      </c>
      <c r="AM160" s="71">
        <f t="shared" si="27"/>
        <v>47.3</v>
      </c>
      <c r="AN160" s="4"/>
      <c r="AO160" s="4"/>
      <c r="AT160" s="12"/>
    </row>
    <row r="161" spans="1:46">
      <c r="A161" s="4">
        <f t="shared" si="33"/>
        <v>2023</v>
      </c>
      <c r="B161" s="57"/>
      <c r="C161" s="57"/>
      <c r="D161" s="57"/>
      <c r="E161" s="57"/>
      <c r="F161" s="57"/>
      <c r="G161" s="57"/>
      <c r="H161" s="57"/>
      <c r="I161" s="15"/>
      <c r="J161" s="25"/>
      <c r="K161" s="25"/>
      <c r="L161" s="25"/>
      <c r="M161" s="4"/>
      <c r="N161" s="4"/>
      <c r="O161" s="4"/>
      <c r="P161" s="4"/>
      <c r="Q161" s="4"/>
      <c r="R161" s="4"/>
      <c r="S161" s="4"/>
      <c r="T161" s="4"/>
      <c r="U161" s="4"/>
      <c r="V161" s="4"/>
      <c r="W161" s="4"/>
      <c r="X161" s="25"/>
      <c r="Y161" s="25"/>
      <c r="Z161" s="25"/>
      <c r="AA161" s="4"/>
      <c r="AB161" s="43">
        <v>65633.3</v>
      </c>
      <c r="AC161" s="43">
        <v>31597.5</v>
      </c>
      <c r="AD161" s="43"/>
      <c r="AE161" s="43">
        <v>466833</v>
      </c>
      <c r="AF161" s="43"/>
      <c r="AG161" s="43">
        <v>11072.3</v>
      </c>
      <c r="AH161" s="65">
        <v>442</v>
      </c>
      <c r="AI161" s="43">
        <v>4689672</v>
      </c>
      <c r="AJ161" s="64">
        <v>5518.9774679872216</v>
      </c>
      <c r="AK161" s="64"/>
      <c r="AL161" s="67">
        <v>49.51</v>
      </c>
      <c r="AM161" s="71">
        <f t="shared" si="27"/>
        <v>49.51</v>
      </c>
      <c r="AN161" s="4"/>
      <c r="AO161" s="4"/>
      <c r="AT161" s="12"/>
    </row>
    <row r="162" spans="1:46">
      <c r="N162" s="24"/>
      <c r="Q162" s="24"/>
    </row>
    <row r="163" spans="1:46">
      <c r="Q163" s="3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874A-3A71-49E8-A200-C48920B15734}">
  <sheetPr>
    <tabColor theme="5" tint="0.39997558519241921"/>
  </sheetPr>
  <dimension ref="A1:W161"/>
  <sheetViews>
    <sheetView showGridLines="0" zoomScale="85" zoomScaleNormal="85" workbookViewId="0">
      <pane xSplit="1" ySplit="6" topLeftCell="D202" activePane="bottomRight" state="frozen"/>
      <selection pane="topRight" activeCell="Q1" sqref="Q1:Q6"/>
      <selection pane="bottomLeft" activeCell="Q1" sqref="Q1:Q6"/>
      <selection pane="bottomRight" activeCell="S123" sqref="S123"/>
    </sheetView>
  </sheetViews>
  <sheetFormatPr defaultRowHeight="15"/>
  <cols>
    <col min="1" max="1" width="8.75" customWidth="1"/>
    <col min="2" max="9" width="14.75" customWidth="1"/>
    <col min="10" max="10" width="5.25" customWidth="1"/>
    <col min="11" max="11" width="27.75" style="21" customWidth="1"/>
    <col min="12" max="12" width="5.5" customWidth="1"/>
    <col min="13" max="13" width="13.625" customWidth="1"/>
    <col min="14" max="16" width="12.25" customWidth="1"/>
    <col min="17" max="17" width="13.75" customWidth="1"/>
    <col min="18" max="18" width="5.5" customWidth="1"/>
    <col min="19" max="19" width="15.5" style="21" customWidth="1"/>
    <col min="20" max="20" width="5.5" customWidth="1"/>
    <col min="21" max="21" width="20.75" customWidth="1"/>
    <col min="22" max="22" width="4.75" customWidth="1"/>
    <col min="23" max="23" width="17.25" customWidth="1"/>
  </cols>
  <sheetData>
    <row r="1" spans="1:23" s="11" customFormat="1" ht="30">
      <c r="A1" s="23" t="s">
        <v>68</v>
      </c>
      <c r="B1" s="16" t="s">
        <v>235</v>
      </c>
      <c r="C1" s="16" t="s">
        <v>235</v>
      </c>
      <c r="D1" s="16" t="s">
        <v>270</v>
      </c>
      <c r="E1" s="16" t="s">
        <v>270</v>
      </c>
      <c r="F1" s="16" t="s">
        <v>235</v>
      </c>
      <c r="G1" s="16" t="s">
        <v>235</v>
      </c>
      <c r="H1" s="16" t="s">
        <v>235</v>
      </c>
      <c r="I1" s="16" t="s">
        <v>235</v>
      </c>
      <c r="J1" s="16"/>
      <c r="K1" s="23" t="s">
        <v>72</v>
      </c>
      <c r="L1" s="16"/>
      <c r="M1" s="16" t="s">
        <v>235</v>
      </c>
      <c r="N1" s="16" t="s">
        <v>235</v>
      </c>
      <c r="O1" s="16" t="s">
        <v>235</v>
      </c>
      <c r="P1" s="16" t="s">
        <v>235</v>
      </c>
      <c r="Q1" s="16" t="s">
        <v>85</v>
      </c>
      <c r="R1" s="16"/>
      <c r="S1" s="23" t="s">
        <v>85</v>
      </c>
      <c r="T1" s="16"/>
      <c r="U1" s="16" t="s">
        <v>133</v>
      </c>
      <c r="V1" s="16"/>
      <c r="W1" s="16" t="s">
        <v>89</v>
      </c>
    </row>
    <row r="2" spans="1:23" s="11" customFormat="1" ht="30">
      <c r="A2" s="23" t="s">
        <v>42</v>
      </c>
      <c r="B2" s="16" t="s">
        <v>8</v>
      </c>
      <c r="C2" s="16" t="s">
        <v>271</v>
      </c>
      <c r="D2" s="16" t="s">
        <v>8</v>
      </c>
      <c r="E2" s="16" t="s">
        <v>8</v>
      </c>
      <c r="F2" s="16" t="s">
        <v>8</v>
      </c>
      <c r="G2" s="16" t="s">
        <v>8</v>
      </c>
      <c r="H2" s="16" t="s">
        <v>8</v>
      </c>
      <c r="I2" s="16" t="s">
        <v>8</v>
      </c>
      <c r="J2" s="16"/>
      <c r="K2" s="23" t="s">
        <v>8</v>
      </c>
      <c r="L2" s="16"/>
      <c r="M2" s="16" t="s">
        <v>8</v>
      </c>
      <c r="N2" s="16" t="s">
        <v>8</v>
      </c>
      <c r="O2" s="16" t="s">
        <v>8</v>
      </c>
      <c r="P2" s="16" t="s">
        <v>237</v>
      </c>
      <c r="Q2" s="16" t="s">
        <v>8</v>
      </c>
      <c r="R2" s="16"/>
      <c r="S2" s="23" t="s">
        <v>8</v>
      </c>
      <c r="T2" s="16"/>
      <c r="U2" s="16" t="s">
        <v>8</v>
      </c>
      <c r="V2" s="16"/>
      <c r="W2" s="16" t="s">
        <v>8</v>
      </c>
    </row>
    <row r="3" spans="1:23" s="11" customFormat="1" ht="86.25">
      <c r="A3" s="23" t="s">
        <v>71</v>
      </c>
      <c r="B3" s="16" t="s">
        <v>272</v>
      </c>
      <c r="C3" s="16" t="s">
        <v>76</v>
      </c>
      <c r="D3" s="16" t="s">
        <v>273</v>
      </c>
      <c r="E3" s="16" t="s">
        <v>274</v>
      </c>
      <c r="F3" s="16" t="s">
        <v>275</v>
      </c>
      <c r="G3" s="16" t="s">
        <v>276</v>
      </c>
      <c r="H3" s="16" t="s">
        <v>277</v>
      </c>
      <c r="I3" s="16" t="s">
        <v>242</v>
      </c>
      <c r="J3" s="16"/>
      <c r="K3" s="23" t="s">
        <v>72</v>
      </c>
      <c r="L3" s="16"/>
      <c r="M3" s="16" t="s">
        <v>243</v>
      </c>
      <c r="N3" s="16" t="s">
        <v>244</v>
      </c>
      <c r="O3" s="16" t="s">
        <v>278</v>
      </c>
      <c r="P3" s="16" t="s">
        <v>103</v>
      </c>
      <c r="Q3" s="16" t="s">
        <v>246</v>
      </c>
      <c r="R3" s="16"/>
      <c r="S3" s="23" t="s">
        <v>243</v>
      </c>
      <c r="T3" s="16"/>
      <c r="U3" s="16" t="s">
        <v>149</v>
      </c>
      <c r="V3" s="16"/>
      <c r="W3" s="16" t="s">
        <v>113</v>
      </c>
    </row>
    <row r="4" spans="1:23" s="11" customFormat="1" ht="138.75" customHeight="1">
      <c r="A4" s="23" t="s">
        <v>43</v>
      </c>
      <c r="B4" s="16" t="s">
        <v>178</v>
      </c>
      <c r="C4" s="16" t="s">
        <v>279</v>
      </c>
      <c r="D4" s="16" t="s">
        <v>280</v>
      </c>
      <c r="E4" s="16" t="s">
        <v>485</v>
      </c>
      <c r="F4" s="16" t="s">
        <v>178</v>
      </c>
      <c r="G4" s="16" t="s">
        <v>178</v>
      </c>
      <c r="H4" s="16" t="s">
        <v>178</v>
      </c>
      <c r="I4" s="16" t="s">
        <v>251</v>
      </c>
      <c r="J4" s="16"/>
      <c r="K4" s="23" t="s">
        <v>281</v>
      </c>
      <c r="L4" s="16"/>
      <c r="M4" s="16" t="s">
        <v>251</v>
      </c>
      <c r="N4" s="16" t="s">
        <v>444</v>
      </c>
      <c r="O4" s="16" t="s">
        <v>255</v>
      </c>
      <c r="P4" s="16" t="s">
        <v>447</v>
      </c>
      <c r="Q4" s="16" t="s">
        <v>448</v>
      </c>
      <c r="R4" s="16"/>
      <c r="S4" s="23" t="s">
        <v>465</v>
      </c>
      <c r="T4" s="16"/>
      <c r="U4" s="16" t="s">
        <v>486</v>
      </c>
      <c r="V4" s="16"/>
      <c r="W4" s="16" t="s">
        <v>488</v>
      </c>
    </row>
    <row r="5" spans="1:23" s="11" customFormat="1" ht="29.25">
      <c r="A5" s="23" t="s">
        <v>73</v>
      </c>
      <c r="B5" s="16" t="s">
        <v>74</v>
      </c>
      <c r="C5" s="16" t="s">
        <v>282</v>
      </c>
      <c r="D5" s="16" t="s">
        <v>183</v>
      </c>
      <c r="E5" s="16" t="s">
        <v>74</v>
      </c>
      <c r="F5" s="16" t="s">
        <v>74</v>
      </c>
      <c r="G5" s="16" t="s">
        <v>74</v>
      </c>
      <c r="H5" s="16" t="s">
        <v>74</v>
      </c>
      <c r="I5" s="16" t="s">
        <v>74</v>
      </c>
      <c r="J5" s="16"/>
      <c r="K5" s="23" t="s">
        <v>74</v>
      </c>
      <c r="L5" s="16"/>
      <c r="M5" s="16" t="s">
        <v>74</v>
      </c>
      <c r="N5" s="16" t="s">
        <v>230</v>
      </c>
      <c r="O5" s="16" t="s">
        <v>230</v>
      </c>
      <c r="P5" s="16" t="s">
        <v>259</v>
      </c>
      <c r="Q5" s="16" t="s">
        <v>74</v>
      </c>
      <c r="R5" s="16"/>
      <c r="S5" s="23" t="s">
        <v>74</v>
      </c>
      <c r="T5" s="16"/>
      <c r="U5" s="16" t="s">
        <v>183</v>
      </c>
      <c r="V5" s="16"/>
      <c r="W5" s="16" t="s">
        <v>261</v>
      </c>
    </row>
    <row r="6" spans="1:23" s="11" customFormat="1">
      <c r="A6" s="23" t="s">
        <v>75</v>
      </c>
      <c r="B6" s="16" t="s">
        <v>283</v>
      </c>
      <c r="C6" s="16" t="s">
        <v>44</v>
      </c>
      <c r="D6" s="16" t="s">
        <v>284</v>
      </c>
      <c r="E6" s="16" t="s">
        <v>284</v>
      </c>
      <c r="F6" s="16" t="s">
        <v>129</v>
      </c>
      <c r="G6" s="16" t="s">
        <v>285</v>
      </c>
      <c r="H6" s="16" t="s">
        <v>286</v>
      </c>
      <c r="I6" s="16" t="s">
        <v>50</v>
      </c>
      <c r="J6" s="16"/>
      <c r="K6" s="23" t="s">
        <v>44</v>
      </c>
      <c r="L6" s="16"/>
      <c r="M6" s="16" t="s">
        <v>50</v>
      </c>
      <c r="N6" s="16" t="s">
        <v>44</v>
      </c>
      <c r="O6" s="16" t="s">
        <v>44</v>
      </c>
      <c r="P6" s="16" t="s">
        <v>44</v>
      </c>
      <c r="Q6" s="16" t="s">
        <v>44</v>
      </c>
      <c r="R6" s="16"/>
      <c r="S6" s="23" t="s">
        <v>44</v>
      </c>
      <c r="T6" s="16"/>
      <c r="U6" s="16" t="s">
        <v>487</v>
      </c>
      <c r="V6" s="16"/>
      <c r="W6" s="16" t="s">
        <v>285</v>
      </c>
    </row>
    <row r="7" spans="1:23">
      <c r="A7" s="25" t="s">
        <v>56</v>
      </c>
      <c r="B7" s="4"/>
      <c r="C7" s="4"/>
      <c r="D7" s="4"/>
      <c r="E7" s="4"/>
      <c r="F7" s="4"/>
      <c r="G7" s="4"/>
      <c r="H7" s="4"/>
      <c r="I7" s="4"/>
      <c r="J7" s="4"/>
      <c r="K7" s="25"/>
      <c r="L7" s="4"/>
      <c r="M7" s="4"/>
      <c r="N7" s="4"/>
      <c r="O7" s="4"/>
      <c r="P7" s="4"/>
      <c r="Q7" s="4"/>
      <c r="R7" s="4"/>
      <c r="S7" s="25"/>
      <c r="T7" s="4"/>
      <c r="U7" s="4"/>
      <c r="V7" s="4"/>
      <c r="W7" s="4"/>
    </row>
    <row r="8" spans="1:23">
      <c r="A8" s="4">
        <v>1870</v>
      </c>
      <c r="B8" s="57"/>
      <c r="C8" s="4">
        <f>'Historical population and GDP'!$N5</f>
        <v>8.3396036262656653E-3</v>
      </c>
      <c r="D8" s="72">
        <f t="shared" ref="D8:D15" si="0">($U$15-$U$8)/($A$15-$A$8+1)</f>
        <v>165.76202000000001</v>
      </c>
      <c r="E8" s="15">
        <f>$B$31/SUMPRODUCT($C$8:$C$31,$D$8:$D$31) * $D8 * $C8</f>
        <v>1816275.4652891399</v>
      </c>
      <c r="F8" s="57"/>
      <c r="G8" s="57"/>
      <c r="H8" s="57"/>
      <c r="I8" s="57"/>
      <c r="J8" s="15"/>
      <c r="K8" s="63">
        <f>E8</f>
        <v>1816275.4652891399</v>
      </c>
      <c r="L8" s="4"/>
      <c r="M8" s="15"/>
      <c r="N8" s="59">
        <f t="shared" ref="N8:N39" si="1">AVERAGE(N$128:N$160)</f>
        <v>7.082969867948298E-2</v>
      </c>
      <c r="O8" s="69">
        <v>0</v>
      </c>
      <c r="P8" s="61">
        <f>'1.1 Price indices'!$T6</f>
        <v>0.37760407913938265</v>
      </c>
      <c r="Q8" s="62">
        <f>0*(1-N8-O8)+K8*(1-0.5*N8)</f>
        <v>1751952.3433264561</v>
      </c>
      <c r="R8" s="4"/>
      <c r="S8" s="63">
        <f>ROUND(Q8,-3)</f>
        <v>1752000</v>
      </c>
      <c r="T8" s="4"/>
      <c r="U8" s="43">
        <v>74.029640000000001</v>
      </c>
      <c r="V8" s="10"/>
      <c r="W8" s="4"/>
    </row>
    <row r="9" spans="1:23">
      <c r="A9" s="4">
        <f t="shared" ref="A9:A72" si="2">A8+1</f>
        <v>1871</v>
      </c>
      <c r="B9" s="57"/>
      <c r="C9" s="4">
        <f>'Historical population and GDP'!$N6</f>
        <v>9.182140588408513E-3</v>
      </c>
      <c r="D9" s="72">
        <f t="shared" si="0"/>
        <v>165.76202000000001</v>
      </c>
      <c r="E9" s="15">
        <f t="shared" ref="E9:E31" si="3">$B$31/SUMPRODUCT($C$8:$C$31,$D$8:$D$31) * $D9 * $C9</f>
        <v>1999770.9024247453</v>
      </c>
      <c r="F9" s="57"/>
      <c r="G9" s="57"/>
      <c r="H9" s="57"/>
      <c r="I9" s="57"/>
      <c r="J9" s="15"/>
      <c r="K9" s="63">
        <f t="shared" ref="K9:K30" si="4">E9</f>
        <v>1999770.9024247453</v>
      </c>
      <c r="L9" s="4"/>
      <c r="M9" s="15"/>
      <c r="N9" s="59">
        <f t="shared" si="1"/>
        <v>7.082969867948298E-2</v>
      </c>
      <c r="O9" s="69">
        <v>0</v>
      </c>
      <c r="P9" s="61">
        <f>'1.1 Price indices'!$T7</f>
        <v>0.38910471099134353</v>
      </c>
      <c r="Q9" s="15">
        <f>Q8*(P9/P8)*(1-N9-O9)+K9*(1-0.5*N9)</f>
        <v>3606390.9598907614</v>
      </c>
      <c r="R9" s="4"/>
      <c r="S9" s="63">
        <f t="shared" ref="S9:S72" si="5">ROUND(Q9,-3)</f>
        <v>3606000</v>
      </c>
      <c r="T9" s="4"/>
      <c r="U9" s="43">
        <v>88.5137</v>
      </c>
      <c r="V9" s="5"/>
      <c r="W9" s="4"/>
    </row>
    <row r="10" spans="1:23">
      <c r="A10" s="4">
        <f t="shared" si="2"/>
        <v>1872</v>
      </c>
      <c r="B10" s="57"/>
      <c r="C10" s="4">
        <f>'Historical population and GDP'!$N7</f>
        <v>8.764180179339099E-3</v>
      </c>
      <c r="D10" s="72">
        <f t="shared" si="0"/>
        <v>165.76202000000001</v>
      </c>
      <c r="E10" s="15">
        <f t="shared" si="3"/>
        <v>1908743.6461575413</v>
      </c>
      <c r="F10" s="57"/>
      <c r="G10" s="57"/>
      <c r="H10" s="57"/>
      <c r="I10" s="57"/>
      <c r="J10" s="15"/>
      <c r="K10" s="63">
        <f t="shared" si="4"/>
        <v>1908743.6461575413</v>
      </c>
      <c r="L10" s="4"/>
      <c r="M10" s="15"/>
      <c r="N10" s="59">
        <f t="shared" si="1"/>
        <v>7.082969867948298E-2</v>
      </c>
      <c r="O10" s="69">
        <v>0</v>
      </c>
      <c r="P10" s="61">
        <f>'1.1 Price indices'!$T8</f>
        <v>0.42744015049787981</v>
      </c>
      <c r="Q10" s="15">
        <f t="shared" ref="Q10:Q40" si="6">Q9*(P10/P9)*(1-N10-O10)+K10*(1-0.5*N10)</f>
        <v>5522240.1449811114</v>
      </c>
      <c r="R10" s="4"/>
      <c r="S10" s="63">
        <f t="shared" si="5"/>
        <v>5522000</v>
      </c>
      <c r="T10" s="4"/>
      <c r="U10" s="43">
        <v>104.6071</v>
      </c>
      <c r="V10" s="5"/>
      <c r="W10" s="4"/>
    </row>
    <row r="11" spans="1:23">
      <c r="A11" s="4">
        <f t="shared" si="2"/>
        <v>1873</v>
      </c>
      <c r="B11" s="57"/>
      <c r="C11" s="4">
        <f>'Historical population and GDP'!$N8</f>
        <v>8.3887521911802168E-3</v>
      </c>
      <c r="D11" s="72">
        <f t="shared" si="0"/>
        <v>165.76202000000001</v>
      </c>
      <c r="E11" s="15">
        <f t="shared" si="3"/>
        <v>1826979.4911168569</v>
      </c>
      <c r="F11" s="57"/>
      <c r="G11" s="57"/>
      <c r="H11" s="57"/>
      <c r="I11" s="57"/>
      <c r="J11" s="15"/>
      <c r="K11" s="63">
        <f t="shared" si="4"/>
        <v>1826979.4911168569</v>
      </c>
      <c r="L11" s="4"/>
      <c r="M11" s="15"/>
      <c r="N11" s="59">
        <f t="shared" si="1"/>
        <v>7.082969867948298E-2</v>
      </c>
      <c r="O11" s="69">
        <v>0</v>
      </c>
      <c r="P11" s="61">
        <f>'1.1 Price indices'!$T9</f>
        <v>0.44852464222647481</v>
      </c>
      <c r="Q11" s="15">
        <f t="shared" si="6"/>
        <v>7146482.4905507527</v>
      </c>
      <c r="R11" s="4"/>
      <c r="S11" s="63">
        <f t="shared" si="5"/>
        <v>7146000</v>
      </c>
      <c r="T11" s="4"/>
      <c r="U11" s="43">
        <v>112.6538</v>
      </c>
      <c r="V11" s="5"/>
      <c r="W11" s="4"/>
    </row>
    <row r="12" spans="1:23">
      <c r="A12" s="4">
        <f t="shared" si="2"/>
        <v>1874</v>
      </c>
      <c r="B12" s="57"/>
      <c r="C12" s="4">
        <f>'Historical population and GDP'!$N9</f>
        <v>8.2767094001735004E-3</v>
      </c>
      <c r="D12" s="72">
        <f t="shared" si="0"/>
        <v>165.76202000000001</v>
      </c>
      <c r="E12" s="15">
        <f t="shared" si="3"/>
        <v>1802577.7831355457</v>
      </c>
      <c r="F12" s="57"/>
      <c r="G12" s="57"/>
      <c r="H12" s="57"/>
      <c r="I12" s="57"/>
      <c r="J12" s="15"/>
      <c r="K12" s="63">
        <f t="shared" si="4"/>
        <v>1802577.7831355457</v>
      </c>
      <c r="L12" s="4"/>
      <c r="M12" s="15"/>
      <c r="N12" s="59">
        <f t="shared" si="1"/>
        <v>7.082969867948298E-2</v>
      </c>
      <c r="O12" s="69">
        <v>0</v>
      </c>
      <c r="P12" s="61">
        <f>'1.1 Price indices'!$T10</f>
        <v>0.41210597469526533</v>
      </c>
      <c r="Q12" s="15">
        <f t="shared" si="6"/>
        <v>7839869.4512502896</v>
      </c>
      <c r="R12" s="4"/>
      <c r="S12" s="63">
        <f t="shared" si="5"/>
        <v>7840000</v>
      </c>
      <c r="T12" s="4"/>
      <c r="U12" s="43">
        <v>125.52852</v>
      </c>
      <c r="V12" s="5"/>
      <c r="W12" s="4"/>
    </row>
    <row r="13" spans="1:23">
      <c r="A13" s="4">
        <f t="shared" si="2"/>
        <v>1875</v>
      </c>
      <c r="B13" s="57"/>
      <c r="C13" s="4">
        <f>'Historical population and GDP'!$N10</f>
        <v>8.0763748245485899E-3</v>
      </c>
      <c r="D13" s="72">
        <f t="shared" si="0"/>
        <v>165.76202000000001</v>
      </c>
      <c r="E13" s="15">
        <f t="shared" si="3"/>
        <v>1758947.0794638931</v>
      </c>
      <c r="F13" s="57"/>
      <c r="G13" s="57"/>
      <c r="H13" s="57"/>
      <c r="I13" s="57"/>
      <c r="J13" s="15"/>
      <c r="K13" s="63">
        <f t="shared" si="4"/>
        <v>1758947.0794638931</v>
      </c>
      <c r="L13" s="4"/>
      <c r="M13" s="15"/>
      <c r="N13" s="59">
        <f t="shared" si="1"/>
        <v>7.082969867948298E-2</v>
      </c>
      <c r="O13" s="69">
        <v>0</v>
      </c>
      <c r="P13" s="61">
        <f>'1.1 Price indices'!$T11</f>
        <v>0.42744015049787981</v>
      </c>
      <c r="Q13" s="15">
        <f t="shared" si="6"/>
        <v>9252282.0050619598</v>
      </c>
      <c r="R13" s="4"/>
      <c r="S13" s="63">
        <f t="shared" si="5"/>
        <v>9252000</v>
      </c>
      <c r="T13" s="4"/>
      <c r="U13" s="43">
        <v>627.64260000000002</v>
      </c>
      <c r="V13" s="5"/>
      <c r="W13" s="4"/>
    </row>
    <row r="14" spans="1:23">
      <c r="A14" s="4">
        <f t="shared" si="2"/>
        <v>1876</v>
      </c>
      <c r="B14" s="57"/>
      <c r="C14" s="4">
        <f>'Historical population and GDP'!$N11</f>
        <v>7.9820062774263074E-3</v>
      </c>
      <c r="D14" s="72">
        <f t="shared" si="0"/>
        <v>165.76202000000001</v>
      </c>
      <c r="E14" s="15">
        <f t="shared" si="3"/>
        <v>1738394.6306288717</v>
      </c>
      <c r="F14" s="57"/>
      <c r="G14" s="57"/>
      <c r="H14" s="57"/>
      <c r="I14" s="57"/>
      <c r="J14" s="15"/>
      <c r="K14" s="63">
        <f t="shared" si="4"/>
        <v>1738394.6306288717</v>
      </c>
      <c r="L14" s="4"/>
      <c r="M14" s="15"/>
      <c r="N14" s="59">
        <f t="shared" si="1"/>
        <v>7.082969867948298E-2</v>
      </c>
      <c r="O14" s="69">
        <v>0</v>
      </c>
      <c r="P14" s="61">
        <f>'1.1 Price indices'!$T12</f>
        <v>0.44085755432516749</v>
      </c>
      <c r="Q14" s="15">
        <f t="shared" si="6"/>
        <v>10543634.585999481</v>
      </c>
      <c r="R14" s="4"/>
      <c r="S14" s="63">
        <f t="shared" si="5"/>
        <v>10544000</v>
      </c>
      <c r="T14" s="4"/>
      <c r="U14" s="43">
        <v>1155.50612</v>
      </c>
      <c r="V14" s="5"/>
      <c r="W14" s="4"/>
    </row>
    <row r="15" spans="1:23">
      <c r="A15" s="4">
        <f t="shared" si="2"/>
        <v>1877</v>
      </c>
      <c r="B15" s="57"/>
      <c r="C15" s="4">
        <f>'Historical population and GDP'!$N12</f>
        <v>7.7526382809485423E-3</v>
      </c>
      <c r="D15" s="72">
        <f t="shared" si="0"/>
        <v>165.76202000000001</v>
      </c>
      <c r="E15" s="15">
        <f t="shared" si="3"/>
        <v>1688440.7619326403</v>
      </c>
      <c r="F15" s="57"/>
      <c r="G15" s="57"/>
      <c r="H15" s="57"/>
      <c r="I15" s="57"/>
      <c r="J15" s="15"/>
      <c r="K15" s="63">
        <f t="shared" si="4"/>
        <v>1688440.7619326403</v>
      </c>
      <c r="L15" s="4"/>
      <c r="M15" s="15"/>
      <c r="N15" s="59">
        <f t="shared" si="1"/>
        <v>7.082969867948298E-2</v>
      </c>
      <c r="O15" s="69">
        <v>0</v>
      </c>
      <c r="P15" s="61">
        <f>'1.1 Price indices'!$T13</f>
        <v>0.42168983457189946</v>
      </c>
      <c r="Q15" s="15">
        <f t="shared" si="6"/>
        <v>10999527.789177736</v>
      </c>
      <c r="R15" s="4"/>
      <c r="S15" s="63">
        <f t="shared" si="5"/>
        <v>11000000</v>
      </c>
      <c r="T15" s="4"/>
      <c r="U15" s="43">
        <v>1400.1258</v>
      </c>
      <c r="V15" s="5"/>
      <c r="W15" s="4"/>
    </row>
    <row r="16" spans="1:23">
      <c r="A16" s="4">
        <f t="shared" si="2"/>
        <v>1878</v>
      </c>
      <c r="B16" s="57"/>
      <c r="C16" s="4">
        <f>'Historical population and GDP'!$N13</f>
        <v>7.5140955646116649E-3</v>
      </c>
      <c r="D16" s="73">
        <f t="shared" ref="D16:D31" si="7">U16-U15</f>
        <v>160.93399999999997</v>
      </c>
      <c r="E16" s="15">
        <f t="shared" si="3"/>
        <v>1588824.0179500573</v>
      </c>
      <c r="F16" s="57"/>
      <c r="G16" s="57"/>
      <c r="H16" s="57"/>
      <c r="I16" s="57"/>
      <c r="J16" s="15"/>
      <c r="K16" s="63">
        <f t="shared" si="4"/>
        <v>1588824.0179500573</v>
      </c>
      <c r="L16" s="4"/>
      <c r="M16" s="15"/>
      <c r="N16" s="59">
        <f t="shared" si="1"/>
        <v>7.082969867948298E-2</v>
      </c>
      <c r="O16" s="69">
        <v>0</v>
      </c>
      <c r="P16" s="61">
        <f>'1.1 Price indices'!$T14</f>
        <v>0.45044141420180162</v>
      </c>
      <c r="Q16" s="15">
        <f t="shared" si="6"/>
        <v>12449838.415225238</v>
      </c>
      <c r="R16" s="4"/>
      <c r="S16" s="63">
        <f t="shared" si="5"/>
        <v>12450000</v>
      </c>
      <c r="T16" s="4"/>
      <c r="U16" s="43">
        <v>1561.0598</v>
      </c>
      <c r="V16" s="5"/>
      <c r="W16" s="4"/>
    </row>
    <row r="17" spans="1:23">
      <c r="A17" s="4">
        <f t="shared" si="2"/>
        <v>1879</v>
      </c>
      <c r="B17" s="57"/>
      <c r="C17" s="4">
        <f>'Historical population and GDP'!$N14</f>
        <v>7.3149893457337056E-3</v>
      </c>
      <c r="D17" s="73">
        <f t="shared" si="7"/>
        <v>209.21419999999989</v>
      </c>
      <c r="E17" s="15">
        <f t="shared" si="3"/>
        <v>2010740.9950669783</v>
      </c>
      <c r="F17" s="57"/>
      <c r="G17" s="57"/>
      <c r="H17" s="57"/>
      <c r="I17" s="57"/>
      <c r="J17" s="15"/>
      <c r="K17" s="63">
        <f t="shared" si="4"/>
        <v>2010740.9950669783</v>
      </c>
      <c r="L17" s="4"/>
      <c r="M17" s="15"/>
      <c r="N17" s="59">
        <f t="shared" si="1"/>
        <v>7.082969867948298E-2</v>
      </c>
      <c r="O17" s="69">
        <v>0</v>
      </c>
      <c r="P17" s="61">
        <f>'1.1 Price indices'!$T15</f>
        <v>0.45235818617712853</v>
      </c>
      <c r="Q17" s="15">
        <f t="shared" si="6"/>
        <v>13556776.634828476</v>
      </c>
      <c r="R17" s="4"/>
      <c r="S17" s="63">
        <f t="shared" si="5"/>
        <v>13557000</v>
      </c>
      <c r="T17" s="4"/>
      <c r="U17" s="43">
        <v>1770.2739999999999</v>
      </c>
      <c r="V17" s="5"/>
      <c r="W17" s="4"/>
    </row>
    <row r="18" spans="1:23">
      <c r="A18" s="4">
        <f t="shared" si="2"/>
        <v>1880</v>
      </c>
      <c r="B18" s="57"/>
      <c r="C18" s="4">
        <f>'Historical population and GDP'!$N15</f>
        <v>7.4435774623368952E-3</v>
      </c>
      <c r="D18" s="73">
        <f t="shared" si="7"/>
        <v>115.87248</v>
      </c>
      <c r="E18" s="15">
        <f t="shared" si="3"/>
        <v>1133217.5477349735</v>
      </c>
      <c r="F18" s="57"/>
      <c r="G18" s="57"/>
      <c r="H18" s="57"/>
      <c r="I18" s="57"/>
      <c r="J18" s="15"/>
      <c r="K18" s="63">
        <f t="shared" si="4"/>
        <v>1133217.5477349735</v>
      </c>
      <c r="L18" s="4"/>
      <c r="M18" s="15"/>
      <c r="N18" s="59">
        <f t="shared" si="1"/>
        <v>7.082969867948298E-2</v>
      </c>
      <c r="O18" s="69">
        <v>0</v>
      </c>
      <c r="P18" s="61">
        <f>'1.1 Price indices'!$T16</f>
        <v>0.45742189721642462</v>
      </c>
      <c r="Q18" s="15">
        <f t="shared" si="6"/>
        <v>13830645.253806513</v>
      </c>
      <c r="R18" s="4"/>
      <c r="S18" s="63">
        <f t="shared" si="5"/>
        <v>13831000</v>
      </c>
      <c r="T18" s="4"/>
      <c r="U18" s="43">
        <v>1886.1464799999999</v>
      </c>
      <c r="V18" s="5"/>
      <c r="W18" s="4"/>
    </row>
    <row r="19" spans="1:23">
      <c r="A19" s="4">
        <f t="shared" si="2"/>
        <v>1881</v>
      </c>
      <c r="B19" s="57"/>
      <c r="C19" s="4">
        <f>'Historical population and GDP'!$N16</f>
        <v>7.9597937977674092E-3</v>
      </c>
      <c r="D19" s="73">
        <f t="shared" si="7"/>
        <v>168.98070000000007</v>
      </c>
      <c r="E19" s="15">
        <f t="shared" si="3"/>
        <v>1767218.2936497135</v>
      </c>
      <c r="F19" s="57"/>
      <c r="G19" s="57"/>
      <c r="H19" s="57"/>
      <c r="I19" s="57"/>
      <c r="J19" s="15"/>
      <c r="K19" s="63">
        <f t="shared" si="4"/>
        <v>1767218.2936497135</v>
      </c>
      <c r="L19" s="4"/>
      <c r="M19" s="15"/>
      <c r="N19" s="59">
        <f t="shared" si="1"/>
        <v>7.082969867948298E-2</v>
      </c>
      <c r="O19" s="69">
        <v>0</v>
      </c>
      <c r="P19" s="61">
        <f>'1.1 Price indices'!$T17</f>
        <v>0.42619567914076478</v>
      </c>
      <c r="Q19" s="15">
        <f t="shared" si="6"/>
        <v>13678373.359929996</v>
      </c>
      <c r="R19" s="4"/>
      <c r="S19" s="63">
        <f t="shared" si="5"/>
        <v>13678000</v>
      </c>
      <c r="T19" s="4"/>
      <c r="U19" s="43">
        <v>2055.12718</v>
      </c>
      <c r="V19" s="5"/>
      <c r="W19" s="4"/>
    </row>
    <row r="20" spans="1:23">
      <c r="A20" s="4">
        <f t="shared" si="2"/>
        <v>1882</v>
      </c>
      <c r="B20" s="57"/>
      <c r="C20" s="4">
        <f>'Historical population and GDP'!$N17</f>
        <v>7.7484385852383863E-3</v>
      </c>
      <c r="D20" s="73">
        <f t="shared" si="7"/>
        <v>67.592279999999846</v>
      </c>
      <c r="E20" s="15">
        <f t="shared" si="3"/>
        <v>688117.44439386134</v>
      </c>
      <c r="F20" s="57"/>
      <c r="G20" s="57"/>
      <c r="H20" s="57"/>
      <c r="I20" s="57"/>
      <c r="J20" s="15"/>
      <c r="K20" s="63">
        <f t="shared" si="4"/>
        <v>688117.44439386134</v>
      </c>
      <c r="L20" s="4"/>
      <c r="M20" s="15"/>
      <c r="N20" s="59">
        <f t="shared" si="1"/>
        <v>7.082969867948298E-2</v>
      </c>
      <c r="O20" s="69">
        <v>0</v>
      </c>
      <c r="P20" s="61">
        <f>'1.1 Price indices'!$T18</f>
        <v>0.42619567914076467</v>
      </c>
      <c r="Q20" s="15">
        <f t="shared" si="6"/>
        <v>13373286.16519329</v>
      </c>
      <c r="R20" s="4"/>
      <c r="S20" s="63">
        <f t="shared" si="5"/>
        <v>13373000</v>
      </c>
      <c r="T20" s="4"/>
      <c r="U20" s="43">
        <v>2122.7194599999998</v>
      </c>
      <c r="V20" s="5"/>
      <c r="W20" s="4"/>
    </row>
    <row r="21" spans="1:23">
      <c r="A21" s="4">
        <f t="shared" si="2"/>
        <v>1883</v>
      </c>
      <c r="B21" s="57"/>
      <c r="C21" s="4">
        <f>'Historical population and GDP'!$N18</f>
        <v>7.4988694337816538E-3</v>
      </c>
      <c r="D21" s="73">
        <f t="shared" si="7"/>
        <v>62.764260000000377</v>
      </c>
      <c r="E21" s="15">
        <f t="shared" si="3"/>
        <v>618385.76139363577</v>
      </c>
      <c r="F21" s="57"/>
      <c r="G21" s="57"/>
      <c r="H21" s="57"/>
      <c r="I21" s="57"/>
      <c r="J21" s="15"/>
      <c r="K21" s="63">
        <f t="shared" si="4"/>
        <v>618385.76139363577</v>
      </c>
      <c r="L21" s="4"/>
      <c r="M21" s="15"/>
      <c r="N21" s="59">
        <f t="shared" si="1"/>
        <v>7.082969867948298E-2</v>
      </c>
      <c r="O21" s="69">
        <v>0</v>
      </c>
      <c r="P21" s="61">
        <f>'1.1 Price indices'!$T19</f>
        <v>0.40425293130381451</v>
      </c>
      <c r="Q21" s="15">
        <f t="shared" si="6"/>
        <v>12382788.496737178</v>
      </c>
      <c r="R21" s="4"/>
      <c r="S21" s="63">
        <f t="shared" si="5"/>
        <v>12383000</v>
      </c>
      <c r="T21" s="4"/>
      <c r="U21" s="43">
        <v>2185.4837200000002</v>
      </c>
      <c r="V21" s="5"/>
      <c r="W21" s="4"/>
    </row>
    <row r="22" spans="1:23">
      <c r="A22" s="4">
        <f t="shared" si="2"/>
        <v>1884</v>
      </c>
      <c r="B22" s="57"/>
      <c r="C22" s="4">
        <f>'Historical population and GDP'!$N19</f>
        <v>7.052734008738252E-3</v>
      </c>
      <c r="D22" s="73">
        <f t="shared" si="7"/>
        <v>61.154919999999947</v>
      </c>
      <c r="E22" s="15">
        <f t="shared" si="3"/>
        <v>566682.99914452038</v>
      </c>
      <c r="F22" s="57"/>
      <c r="G22" s="57"/>
      <c r="H22" s="57"/>
      <c r="I22" s="57"/>
      <c r="J22" s="15"/>
      <c r="K22" s="63">
        <f t="shared" si="4"/>
        <v>566682.99914452038</v>
      </c>
      <c r="L22" s="4"/>
      <c r="M22" s="15"/>
      <c r="N22" s="59">
        <f t="shared" si="1"/>
        <v>7.082969867948298E-2</v>
      </c>
      <c r="O22" s="69">
        <v>0</v>
      </c>
      <c r="P22" s="61">
        <f>'1.1 Price indices'!$T20</f>
        <v>0.46248560825572088</v>
      </c>
      <c r="Q22" s="15">
        <f t="shared" si="6"/>
        <v>13709733.393681435</v>
      </c>
      <c r="R22" s="4"/>
      <c r="S22" s="63">
        <f t="shared" si="5"/>
        <v>13710000</v>
      </c>
      <c r="T22" s="4"/>
      <c r="U22" s="43">
        <v>2246.6386400000001</v>
      </c>
      <c r="V22" s="5"/>
      <c r="W22" s="4"/>
    </row>
    <row r="23" spans="1:23">
      <c r="A23" s="4">
        <f t="shared" si="2"/>
        <v>1885</v>
      </c>
      <c r="B23" s="57"/>
      <c r="C23" s="4">
        <f>'Historical population and GDP'!$N20</f>
        <v>6.9246866198763727E-3</v>
      </c>
      <c r="D23" s="73">
        <f t="shared" si="7"/>
        <v>130.35653999999977</v>
      </c>
      <c r="E23" s="15">
        <f t="shared" si="3"/>
        <v>1185998.7329552288</v>
      </c>
      <c r="F23" s="57"/>
      <c r="G23" s="57"/>
      <c r="H23" s="57"/>
      <c r="I23" s="57"/>
      <c r="J23" s="15"/>
      <c r="K23" s="63">
        <f t="shared" si="4"/>
        <v>1185998.7329552288</v>
      </c>
      <c r="L23" s="4"/>
      <c r="M23" s="15"/>
      <c r="N23" s="59">
        <f t="shared" si="1"/>
        <v>7.082969867948298E-2</v>
      </c>
      <c r="O23" s="69">
        <v>0</v>
      </c>
      <c r="P23" s="61">
        <f>'1.1 Price indices'!$T21</f>
        <v>0.39412550922522199</v>
      </c>
      <c r="Q23" s="15">
        <f t="shared" si="6"/>
        <v>11999767.222052913</v>
      </c>
      <c r="R23" s="4"/>
      <c r="S23" s="63">
        <f t="shared" si="5"/>
        <v>12000000</v>
      </c>
      <c r="T23" s="4"/>
      <c r="U23" s="43">
        <v>2376.9951799999999</v>
      </c>
      <c r="V23" s="5"/>
      <c r="W23" s="4"/>
    </row>
    <row r="24" spans="1:23">
      <c r="A24" s="4">
        <f t="shared" si="2"/>
        <v>1886</v>
      </c>
      <c r="B24" s="57"/>
      <c r="C24" s="4">
        <f>'Historical population and GDP'!$N21</f>
        <v>6.3322932428228123E-3</v>
      </c>
      <c r="D24" s="73">
        <f t="shared" si="7"/>
        <v>218.87024000000019</v>
      </c>
      <c r="E24" s="15">
        <f t="shared" si="3"/>
        <v>1820954.1426095502</v>
      </c>
      <c r="F24" s="57"/>
      <c r="G24" s="57"/>
      <c r="H24" s="57"/>
      <c r="I24" s="57"/>
      <c r="J24" s="15"/>
      <c r="K24" s="63">
        <f t="shared" si="4"/>
        <v>1820954.1426095502</v>
      </c>
      <c r="L24" s="4"/>
      <c r="M24" s="15"/>
      <c r="N24" s="59">
        <f t="shared" si="1"/>
        <v>7.082969867948298E-2</v>
      </c>
      <c r="O24" s="69">
        <v>0</v>
      </c>
      <c r="P24" s="61">
        <f>'1.1 Price indices'!$T22</f>
        <v>0.39581341290498745</v>
      </c>
      <c r="Q24" s="15">
        <f t="shared" si="6"/>
        <v>12954043.517975749</v>
      </c>
      <c r="R24" s="4"/>
      <c r="S24" s="63">
        <f t="shared" si="5"/>
        <v>12954000</v>
      </c>
      <c r="T24" s="4"/>
      <c r="U24" s="43">
        <v>2595.8654200000001</v>
      </c>
      <c r="V24" s="5"/>
      <c r="W24" s="4"/>
    </row>
    <row r="25" spans="1:23">
      <c r="A25" s="4">
        <f t="shared" si="2"/>
        <v>1887</v>
      </c>
      <c r="B25" s="57"/>
      <c r="C25" s="4">
        <f>'Historical population and GDP'!$N22</f>
        <v>6.339051813767046E-3</v>
      </c>
      <c r="D25" s="73">
        <f t="shared" si="7"/>
        <v>183.46475999999984</v>
      </c>
      <c r="E25" s="15">
        <f t="shared" si="3"/>
        <v>1528017.1728186351</v>
      </c>
      <c r="F25" s="57"/>
      <c r="G25" s="57"/>
      <c r="H25" s="57"/>
      <c r="I25" s="57"/>
      <c r="J25" s="15"/>
      <c r="K25" s="63">
        <f t="shared" si="4"/>
        <v>1528017.1728186351</v>
      </c>
      <c r="L25" s="4"/>
      <c r="M25" s="15"/>
      <c r="N25" s="59">
        <f t="shared" si="1"/>
        <v>7.082969867948298E-2</v>
      </c>
      <c r="O25" s="69">
        <v>0</v>
      </c>
      <c r="P25" s="61">
        <f>'1.1 Price indices'!$T23</f>
        <v>0.41184849786275873</v>
      </c>
      <c r="Q25" s="15">
        <f t="shared" si="6"/>
        <v>13998035.103919348</v>
      </c>
      <c r="R25" s="4"/>
      <c r="S25" s="63">
        <f t="shared" si="5"/>
        <v>13998000</v>
      </c>
      <c r="T25" s="4"/>
      <c r="U25" s="43">
        <v>2779.3301799999999</v>
      </c>
      <c r="V25" s="5"/>
      <c r="W25" s="4"/>
    </row>
    <row r="26" spans="1:23">
      <c r="A26" s="4">
        <f t="shared" si="2"/>
        <v>1888</v>
      </c>
      <c r="B26" s="57"/>
      <c r="C26" s="4">
        <f>'Historical population and GDP'!$N23</f>
        <v>6.3832263908664682E-3</v>
      </c>
      <c r="D26" s="73">
        <f t="shared" si="7"/>
        <v>49.889540000000125</v>
      </c>
      <c r="E26" s="15">
        <f t="shared" si="3"/>
        <v>418409.00578526192</v>
      </c>
      <c r="F26" s="57"/>
      <c r="G26" s="57"/>
      <c r="H26" s="57"/>
      <c r="I26" s="57"/>
      <c r="J26" s="15"/>
      <c r="K26" s="63">
        <f t="shared" si="4"/>
        <v>418409.00578526192</v>
      </c>
      <c r="L26" s="4"/>
      <c r="M26" s="15"/>
      <c r="N26" s="59">
        <f t="shared" si="1"/>
        <v>7.082969867948298E-2</v>
      </c>
      <c r="O26" s="69">
        <v>0</v>
      </c>
      <c r="P26" s="61">
        <f>'1.1 Price indices'!$T24</f>
        <v>0.38737389450616044</v>
      </c>
      <c r="Q26" s="15">
        <f t="shared" si="6"/>
        <v>12637218.879027244</v>
      </c>
      <c r="R26" s="4"/>
      <c r="S26" s="63">
        <f t="shared" si="5"/>
        <v>12637000</v>
      </c>
      <c r="T26" s="4"/>
      <c r="U26" s="43">
        <v>2829.2197200000001</v>
      </c>
      <c r="V26" s="5"/>
      <c r="W26" s="4"/>
    </row>
    <row r="27" spans="1:23">
      <c r="A27" s="4">
        <f t="shared" si="2"/>
        <v>1889</v>
      </c>
      <c r="B27" s="57"/>
      <c r="C27" s="4">
        <f>'Historical population and GDP'!$N24</f>
        <v>5.9285909705426524E-3</v>
      </c>
      <c r="D27" s="73">
        <f t="shared" si="7"/>
        <v>30.577459999999974</v>
      </c>
      <c r="E27" s="15">
        <f t="shared" si="3"/>
        <v>238179.38601723034</v>
      </c>
      <c r="F27" s="57"/>
      <c r="G27" s="57"/>
      <c r="H27" s="57"/>
      <c r="I27" s="57"/>
      <c r="J27" s="15"/>
      <c r="K27" s="63">
        <f t="shared" si="4"/>
        <v>238179.38601723034</v>
      </c>
      <c r="L27" s="4"/>
      <c r="M27" s="15"/>
      <c r="N27" s="59">
        <f t="shared" si="1"/>
        <v>7.082969867948298E-2</v>
      </c>
      <c r="O27" s="69">
        <v>0</v>
      </c>
      <c r="P27" s="61">
        <f>'1.1 Price indices'!$T25</f>
        <v>0.37724647242756798</v>
      </c>
      <c r="Q27" s="15">
        <f t="shared" si="6"/>
        <v>11664889.021678811</v>
      </c>
      <c r="R27" s="4"/>
      <c r="S27" s="63">
        <f t="shared" si="5"/>
        <v>11665000</v>
      </c>
      <c r="T27" s="4"/>
      <c r="U27" s="43">
        <v>2859.79718</v>
      </c>
      <c r="V27" s="5"/>
      <c r="W27" s="4"/>
    </row>
    <row r="28" spans="1:23">
      <c r="A28" s="4">
        <f t="shared" si="2"/>
        <v>1890</v>
      </c>
      <c r="B28" s="57"/>
      <c r="C28" s="4">
        <f>'Historical population and GDP'!$N25</f>
        <v>5.8208500439469041E-3</v>
      </c>
      <c r="D28" s="73">
        <f t="shared" si="7"/>
        <v>51.498880000000099</v>
      </c>
      <c r="E28" s="15">
        <f t="shared" si="3"/>
        <v>393854.19150703464</v>
      </c>
      <c r="F28" s="57"/>
      <c r="G28" s="57"/>
      <c r="H28" s="57"/>
      <c r="I28" s="57"/>
      <c r="J28" s="15"/>
      <c r="K28" s="63">
        <f t="shared" si="4"/>
        <v>393854.19150703464</v>
      </c>
      <c r="L28" s="4"/>
      <c r="M28" s="15"/>
      <c r="N28" s="59">
        <f t="shared" si="1"/>
        <v>7.082969867948298E-2</v>
      </c>
      <c r="O28" s="69">
        <v>0</v>
      </c>
      <c r="P28" s="61">
        <f>'1.1 Price indices'!$T26</f>
        <v>0.38821784634604317</v>
      </c>
      <c r="Q28" s="15">
        <f t="shared" si="6"/>
        <v>11533792.897239339</v>
      </c>
      <c r="R28" s="4"/>
      <c r="S28" s="63">
        <f t="shared" si="5"/>
        <v>11534000</v>
      </c>
      <c r="T28" s="4"/>
      <c r="U28" s="43">
        <v>2911.2960600000001</v>
      </c>
      <c r="V28" s="5"/>
      <c r="W28" s="4"/>
    </row>
    <row r="29" spans="1:23">
      <c r="A29" s="4">
        <f t="shared" si="2"/>
        <v>1891</v>
      </c>
      <c r="B29" s="57"/>
      <c r="C29" s="4">
        <f>'Historical population and GDP'!$N26</f>
        <v>6.0108709966474032E-3</v>
      </c>
      <c r="D29" s="73">
        <f t="shared" si="7"/>
        <v>53.108220000000074</v>
      </c>
      <c r="E29" s="15">
        <f t="shared" si="3"/>
        <v>419421.24925488658</v>
      </c>
      <c r="F29" s="57"/>
      <c r="G29" s="57"/>
      <c r="H29" s="57"/>
      <c r="I29" s="57"/>
      <c r="J29" s="15"/>
      <c r="K29" s="63">
        <f t="shared" si="4"/>
        <v>419421.24925488658</v>
      </c>
      <c r="L29" s="4"/>
      <c r="M29" s="15"/>
      <c r="N29" s="59">
        <f t="shared" si="1"/>
        <v>7.082969867948298E-2</v>
      </c>
      <c r="O29" s="69">
        <v>0</v>
      </c>
      <c r="P29" s="61">
        <f>'1.1 Price indices'!$T27</f>
        <v>0.38146623162698151</v>
      </c>
      <c r="Q29" s="15">
        <f t="shared" si="6"/>
        <v>10935045.194569452</v>
      </c>
      <c r="R29" s="4"/>
      <c r="S29" s="63">
        <f t="shared" si="5"/>
        <v>10935000</v>
      </c>
      <c r="T29" s="4"/>
      <c r="U29" s="43">
        <v>2964.4042800000002</v>
      </c>
      <c r="V29" s="5"/>
      <c r="W29" s="4"/>
    </row>
    <row r="30" spans="1:23">
      <c r="A30" s="4">
        <f t="shared" si="2"/>
        <v>1892</v>
      </c>
      <c r="B30" s="57"/>
      <c r="C30" s="4">
        <f>'Historical population and GDP'!$N27</f>
        <v>5.8755808409206535E-3</v>
      </c>
      <c r="D30" s="73">
        <f t="shared" si="7"/>
        <v>43.452179999999771</v>
      </c>
      <c r="E30" s="15">
        <f t="shared" si="3"/>
        <v>335439.07545245212</v>
      </c>
      <c r="F30" s="57"/>
      <c r="G30" s="57"/>
      <c r="H30" s="57"/>
      <c r="I30" s="57"/>
      <c r="J30" s="15"/>
      <c r="K30" s="63">
        <f t="shared" si="4"/>
        <v>335439.07545245212</v>
      </c>
      <c r="L30" s="4"/>
      <c r="M30" s="15"/>
      <c r="N30" s="59">
        <f t="shared" si="1"/>
        <v>7.082969867948298E-2</v>
      </c>
      <c r="O30" s="69">
        <v>0</v>
      </c>
      <c r="P30" s="61">
        <f>'1.1 Price indices'!$T28</f>
        <v>0.37977832794721611</v>
      </c>
      <c r="Q30" s="15">
        <f t="shared" si="6"/>
        <v>10439120.739796814</v>
      </c>
      <c r="R30" s="4"/>
      <c r="S30" s="63">
        <f t="shared" si="5"/>
        <v>10439000</v>
      </c>
      <c r="T30" s="4"/>
      <c r="U30" s="43">
        <v>3007.85646</v>
      </c>
      <c r="V30" s="5"/>
      <c r="W30" s="4"/>
    </row>
    <row r="31" spans="1:23">
      <c r="A31" s="4">
        <f t="shared" si="2"/>
        <v>1893</v>
      </c>
      <c r="B31" s="57">
        <v>29466240</v>
      </c>
      <c r="C31" s="4">
        <f>'Historical population and GDP'!$N28</f>
        <v>5.9158593651545861E-3</v>
      </c>
      <c r="D31" s="73">
        <f t="shared" si="7"/>
        <v>27.358780000000024</v>
      </c>
      <c r="E31" s="15">
        <f t="shared" si="3"/>
        <v>212650.22411674459</v>
      </c>
      <c r="F31" s="57"/>
      <c r="G31" s="57"/>
      <c r="H31" s="57"/>
      <c r="I31" s="57"/>
      <c r="J31" s="15"/>
      <c r="K31" s="63">
        <f>E31</f>
        <v>212650.22411674459</v>
      </c>
      <c r="L31" s="4"/>
      <c r="M31" s="15"/>
      <c r="N31" s="59">
        <f t="shared" si="1"/>
        <v>7.082969867948298E-2</v>
      </c>
      <c r="O31" s="69">
        <v>0</v>
      </c>
      <c r="P31" s="61">
        <f>'1.1 Price indices'!$T29</f>
        <v>0.38399808714662959</v>
      </c>
      <c r="Q31" s="15">
        <f t="shared" si="6"/>
        <v>10012614.889156055</v>
      </c>
      <c r="R31" s="4"/>
      <c r="S31" s="63">
        <f t="shared" si="5"/>
        <v>10013000</v>
      </c>
      <c r="T31" s="4"/>
      <c r="U31" s="43">
        <v>3035.21524</v>
      </c>
      <c r="V31" s="5"/>
      <c r="W31" s="4"/>
    </row>
    <row r="32" spans="1:23">
      <c r="A32" s="4">
        <f t="shared" si="2"/>
        <v>1894</v>
      </c>
      <c r="B32" s="57">
        <v>30274072</v>
      </c>
      <c r="C32" s="4">
        <f>'Historical population and GDP'!$N29</f>
        <v>6.1705677862349565E-3</v>
      </c>
      <c r="D32" s="15"/>
      <c r="E32" s="15"/>
      <c r="F32" s="57">
        <v>807832</v>
      </c>
      <c r="G32" s="57"/>
      <c r="H32" s="57"/>
      <c r="I32" s="57"/>
      <c r="J32" s="15"/>
      <c r="K32" s="70">
        <f>F32</f>
        <v>807832</v>
      </c>
      <c r="L32" s="4"/>
      <c r="M32" s="15"/>
      <c r="N32" s="59">
        <f t="shared" si="1"/>
        <v>7.082969867948298E-2</v>
      </c>
      <c r="O32" s="69">
        <v>0</v>
      </c>
      <c r="P32" s="61">
        <f>'1.1 Price indices'!$T30</f>
        <v>0.37555856874780258</v>
      </c>
      <c r="Q32" s="15">
        <f t="shared" si="6"/>
        <v>9878176.2791990023</v>
      </c>
      <c r="R32" s="4"/>
      <c r="S32" s="63">
        <f t="shared" si="5"/>
        <v>9878000</v>
      </c>
      <c r="T32" s="4"/>
      <c r="U32" s="43">
        <v>3134.9943199999998</v>
      </c>
      <c r="V32" s="5"/>
      <c r="W32" s="4"/>
    </row>
    <row r="33" spans="1:23">
      <c r="A33" s="4">
        <f t="shared" si="2"/>
        <v>1895</v>
      </c>
      <c r="B33" s="57">
        <v>30705226</v>
      </c>
      <c r="C33" s="4">
        <f>'Historical population and GDP'!$N30</f>
        <v>6.233197308536784E-3</v>
      </c>
      <c r="D33" s="15"/>
      <c r="E33" s="15"/>
      <c r="F33" s="57">
        <v>431154</v>
      </c>
      <c r="G33" s="57"/>
      <c r="H33" s="57"/>
      <c r="I33" s="57"/>
      <c r="J33" s="15"/>
      <c r="K33" s="70">
        <f t="shared" ref="K33:K96" si="8">F33</f>
        <v>431154</v>
      </c>
      <c r="L33" s="4"/>
      <c r="M33" s="15"/>
      <c r="N33" s="59">
        <f t="shared" si="1"/>
        <v>7.082969867948298E-2</v>
      </c>
      <c r="O33" s="69">
        <v>0</v>
      </c>
      <c r="P33" s="61">
        <f>'1.1 Price indices'!$T31</f>
        <v>0.35783558011026584</v>
      </c>
      <c r="Q33" s="15">
        <f t="shared" si="6"/>
        <v>9161249.7003227863</v>
      </c>
      <c r="R33" s="4"/>
      <c r="S33" s="63">
        <f t="shared" si="5"/>
        <v>9161000</v>
      </c>
      <c r="T33" s="4"/>
      <c r="U33" s="43">
        <v>3207.41462</v>
      </c>
      <c r="V33" s="5"/>
      <c r="W33" s="4"/>
    </row>
    <row r="34" spans="1:23">
      <c r="A34" s="4">
        <f t="shared" si="2"/>
        <v>1896</v>
      </c>
      <c r="B34" s="57">
        <v>32657928</v>
      </c>
      <c r="C34" s="4">
        <f>'Historical population and GDP'!$N31</f>
        <v>6.3023099519075049E-3</v>
      </c>
      <c r="D34" s="15"/>
      <c r="E34" s="15"/>
      <c r="F34" s="57">
        <v>1952702</v>
      </c>
      <c r="G34" s="57"/>
      <c r="H34" s="57"/>
      <c r="I34" s="57"/>
      <c r="J34" s="15"/>
      <c r="K34" s="70">
        <f t="shared" si="8"/>
        <v>1952702</v>
      </c>
      <c r="L34" s="4"/>
      <c r="M34" s="15"/>
      <c r="N34" s="59">
        <f t="shared" si="1"/>
        <v>7.082969867948298E-2</v>
      </c>
      <c r="O34" s="69">
        <v>0</v>
      </c>
      <c r="P34" s="61">
        <f>'1.1 Price indices'!$T32</f>
        <v>0.37555856874780258</v>
      </c>
      <c r="Q34" s="15">
        <f t="shared" si="6"/>
        <v>10817511.289921265</v>
      </c>
      <c r="R34" s="4"/>
      <c r="S34" s="63">
        <f t="shared" si="5"/>
        <v>10818000</v>
      </c>
      <c r="T34" s="4"/>
      <c r="U34" s="43">
        <v>3241.2107599999999</v>
      </c>
      <c r="V34" s="5"/>
      <c r="W34" s="4"/>
    </row>
    <row r="35" spans="1:23">
      <c r="A35" s="4">
        <f t="shared" si="2"/>
        <v>1897</v>
      </c>
      <c r="B35" s="57">
        <v>33069960</v>
      </c>
      <c r="C35" s="4">
        <f>'Historical population and GDP'!$N32</f>
        <v>6.3630144381370173E-3</v>
      </c>
      <c r="D35" s="15"/>
      <c r="E35" s="15"/>
      <c r="F35" s="57">
        <v>412032</v>
      </c>
      <c r="G35" s="57"/>
      <c r="H35" s="57"/>
      <c r="I35" s="57"/>
      <c r="J35" s="15"/>
      <c r="K35" s="70">
        <f t="shared" si="8"/>
        <v>412032</v>
      </c>
      <c r="L35" s="4"/>
      <c r="M35" s="15"/>
      <c r="N35" s="59">
        <f t="shared" si="1"/>
        <v>7.082969867948298E-2</v>
      </c>
      <c r="O35" s="69">
        <v>0</v>
      </c>
      <c r="P35" s="61">
        <f>'1.1 Price indices'!$T33</f>
        <v>0.37471461690791991</v>
      </c>
      <c r="Q35" s="15">
        <f t="shared" si="6"/>
        <v>10426162.959602784</v>
      </c>
      <c r="R35" s="4"/>
      <c r="S35" s="63">
        <f t="shared" si="5"/>
        <v>10426000</v>
      </c>
      <c r="T35" s="4"/>
      <c r="U35" s="43">
        <v>3247.6481199999998</v>
      </c>
      <c r="V35" s="5"/>
      <c r="W35" s="4"/>
    </row>
    <row r="36" spans="1:23">
      <c r="A36" s="4">
        <f t="shared" si="2"/>
        <v>1898</v>
      </c>
      <c r="B36" s="57">
        <v>33744090</v>
      </c>
      <c r="C36" s="4">
        <f>'Historical population and GDP'!$N33</f>
        <v>6.3027800279835755E-3</v>
      </c>
      <c r="D36" s="15"/>
      <c r="E36" s="15"/>
      <c r="F36" s="57">
        <v>674130</v>
      </c>
      <c r="G36" s="57"/>
      <c r="H36" s="57"/>
      <c r="I36" s="57"/>
      <c r="J36" s="15"/>
      <c r="K36" s="70">
        <f t="shared" si="8"/>
        <v>674130</v>
      </c>
      <c r="L36" s="4"/>
      <c r="M36" s="15"/>
      <c r="N36" s="59">
        <f t="shared" si="1"/>
        <v>7.082969867948298E-2</v>
      </c>
      <c r="O36" s="69">
        <v>0</v>
      </c>
      <c r="P36" s="61">
        <f>'1.1 Price indices'!$T34</f>
        <v>0.38399808714662959</v>
      </c>
      <c r="Q36" s="15">
        <f t="shared" si="6"/>
        <v>10577946.880744947</v>
      </c>
      <c r="R36" s="4"/>
      <c r="S36" s="63">
        <f t="shared" si="5"/>
        <v>10578000</v>
      </c>
      <c r="T36" s="4"/>
      <c r="U36" s="43">
        <v>3307.1936999999998</v>
      </c>
      <c r="V36" s="5"/>
      <c r="W36" s="4"/>
    </row>
    <row r="37" spans="1:23">
      <c r="A37" s="4">
        <f t="shared" si="2"/>
        <v>1899</v>
      </c>
      <c r="B37" s="57">
        <v>34381934</v>
      </c>
      <c r="C37" s="4">
        <f>'Historical population and GDP'!$N34</f>
        <v>6.3311669945730247E-3</v>
      </c>
      <c r="D37" s="15"/>
      <c r="E37" s="15"/>
      <c r="F37" s="57">
        <v>637844</v>
      </c>
      <c r="G37" s="57"/>
      <c r="H37" s="57"/>
      <c r="I37" s="57"/>
      <c r="J37" s="15"/>
      <c r="K37" s="70">
        <f t="shared" si="8"/>
        <v>637844</v>
      </c>
      <c r="L37" s="4"/>
      <c r="M37" s="15"/>
      <c r="N37" s="59">
        <f t="shared" si="1"/>
        <v>7.082969867948298E-2</v>
      </c>
      <c r="O37" s="69">
        <v>0</v>
      </c>
      <c r="P37" s="61">
        <f>'1.1 Price indices'!$T35</f>
        <v>0.39581341290498745</v>
      </c>
      <c r="Q37" s="15">
        <f t="shared" si="6"/>
        <v>10746390.913388386</v>
      </c>
      <c r="R37" s="4"/>
      <c r="S37" s="63">
        <f t="shared" si="5"/>
        <v>10746000</v>
      </c>
      <c r="T37" s="4"/>
      <c r="U37" s="43">
        <v>3363.5205999999998</v>
      </c>
      <c r="V37" s="5"/>
      <c r="W37" s="4"/>
    </row>
    <row r="38" spans="1:23">
      <c r="A38" s="4">
        <f t="shared" si="2"/>
        <v>1900</v>
      </c>
      <c r="B38" s="57">
        <v>35108544</v>
      </c>
      <c r="C38" s="4">
        <f>'Historical population and GDP'!$N35</f>
        <v>6.3039933454940959E-3</v>
      </c>
      <c r="D38" s="15"/>
      <c r="E38" s="15"/>
      <c r="F38" s="57">
        <v>726610</v>
      </c>
      <c r="G38" s="57"/>
      <c r="H38" s="57"/>
      <c r="I38" s="57"/>
      <c r="J38" s="15"/>
      <c r="K38" s="70">
        <f t="shared" si="8"/>
        <v>726610</v>
      </c>
      <c r="L38" s="4"/>
      <c r="M38" s="15"/>
      <c r="N38" s="59">
        <f t="shared" si="1"/>
        <v>7.082969867948298E-2</v>
      </c>
      <c r="O38" s="69">
        <v>0</v>
      </c>
      <c r="P38" s="61">
        <f>'1.1 Price indices'!$T36</f>
        <v>0.3975013165847528</v>
      </c>
      <c r="Q38" s="15">
        <f t="shared" si="6"/>
        <v>10728685.426002791</v>
      </c>
      <c r="R38" s="4"/>
      <c r="S38" s="63">
        <f t="shared" si="5"/>
        <v>10729000</v>
      </c>
      <c r="T38" s="4"/>
      <c r="U38" s="43">
        <v>3386.0513599999999</v>
      </c>
      <c r="V38" s="5"/>
      <c r="W38" s="4"/>
    </row>
    <row r="39" spans="1:23">
      <c r="A39" s="4">
        <f t="shared" si="2"/>
        <v>1901</v>
      </c>
      <c r="B39" s="57">
        <v>36460114</v>
      </c>
      <c r="C39" s="4">
        <f>'Historical population and GDP'!$N36</f>
        <v>6.6879767709173889E-3</v>
      </c>
      <c r="D39" s="15"/>
      <c r="E39" s="15"/>
      <c r="F39" s="57">
        <v>1351570</v>
      </c>
      <c r="G39" s="57"/>
      <c r="H39" s="57"/>
      <c r="I39" s="57"/>
      <c r="J39" s="15"/>
      <c r="K39" s="70">
        <f t="shared" si="8"/>
        <v>1351570</v>
      </c>
      <c r="L39" s="4"/>
      <c r="M39" s="15"/>
      <c r="N39" s="59">
        <f t="shared" si="1"/>
        <v>7.082969867948298E-2</v>
      </c>
      <c r="O39" s="69">
        <v>0</v>
      </c>
      <c r="P39" s="61">
        <f>'1.1 Price indices'!$T37</f>
        <v>0.37218276138827183</v>
      </c>
      <c r="Q39" s="15">
        <f t="shared" si="6"/>
        <v>10637526.34505656</v>
      </c>
      <c r="R39" s="4"/>
      <c r="S39" s="63">
        <f t="shared" si="5"/>
        <v>10638000</v>
      </c>
      <c r="T39" s="4"/>
      <c r="U39" s="43">
        <v>3559.8600799999999</v>
      </c>
      <c r="V39" s="5"/>
      <c r="W39" s="4"/>
    </row>
    <row r="40" spans="1:23">
      <c r="A40" s="4">
        <f t="shared" si="2"/>
        <v>1902</v>
      </c>
      <c r="B40" s="57">
        <v>38993106</v>
      </c>
      <c r="C40" s="4">
        <f>'Historical population and GDP'!$N37</f>
        <v>6.7821412981331113E-3</v>
      </c>
      <c r="D40" s="15"/>
      <c r="E40" s="15"/>
      <c r="F40" s="57">
        <v>2532992</v>
      </c>
      <c r="G40" s="57"/>
      <c r="H40" s="57"/>
      <c r="I40" s="57"/>
      <c r="J40" s="15"/>
      <c r="K40" s="70">
        <f t="shared" si="8"/>
        <v>2532992</v>
      </c>
      <c r="L40" s="4"/>
      <c r="M40" s="15"/>
      <c r="N40" s="59">
        <f t="shared" ref="N40:N71" si="9">AVERAGE(N$128:N$160)</f>
        <v>7.082969867948298E-2</v>
      </c>
      <c r="O40" s="69">
        <v>0</v>
      </c>
      <c r="P40" s="61">
        <f>'1.1 Price indices'!$T38</f>
        <v>0.40678478682346259</v>
      </c>
      <c r="Q40" s="15">
        <f t="shared" si="6"/>
        <v>13246287.503053315</v>
      </c>
      <c r="R40" s="4"/>
      <c r="S40" s="63">
        <f t="shared" si="5"/>
        <v>13246000</v>
      </c>
      <c r="T40" s="4"/>
      <c r="U40" s="43">
        <v>3596.8748999999998</v>
      </c>
      <c r="V40" s="5"/>
      <c r="W40" s="4"/>
    </row>
    <row r="41" spans="1:23">
      <c r="A41" s="4">
        <f t="shared" si="2"/>
        <v>1903</v>
      </c>
      <c r="B41" s="57">
        <v>40429870</v>
      </c>
      <c r="C41" s="4">
        <f>'Historical population and GDP'!$N38</f>
        <v>6.5164403499319108E-3</v>
      </c>
      <c r="D41" s="15"/>
      <c r="E41" s="15"/>
      <c r="F41" s="57">
        <v>1436764</v>
      </c>
      <c r="G41" s="57"/>
      <c r="H41" s="57"/>
      <c r="I41" s="57"/>
      <c r="J41" s="15"/>
      <c r="K41" s="70">
        <f t="shared" si="8"/>
        <v>1436764</v>
      </c>
      <c r="L41" s="4"/>
      <c r="M41" s="15"/>
      <c r="N41" s="59">
        <f t="shared" si="9"/>
        <v>7.082969867948298E-2</v>
      </c>
      <c r="O41" s="69">
        <v>0</v>
      </c>
      <c r="P41" s="61">
        <f>'1.1 Price indices'!$T39</f>
        <v>0.40931664234311077</v>
      </c>
      <c r="Q41" s="15">
        <f t="shared" ref="Q41:Q72" si="10">Q40*(P41/P40)*(1-N41-O41)+K41*(1-0.5*N41)</f>
        <v>13770544.333586371</v>
      </c>
      <c r="R41" s="4"/>
      <c r="S41" s="63">
        <f t="shared" si="5"/>
        <v>13771000</v>
      </c>
      <c r="T41" s="4"/>
      <c r="U41" s="43">
        <v>3686.9979400000002</v>
      </c>
      <c r="V41" s="5"/>
      <c r="W41" s="4"/>
    </row>
    <row r="42" spans="1:23">
      <c r="A42" s="4">
        <f t="shared" si="2"/>
        <v>1904</v>
      </c>
      <c r="B42" s="57">
        <v>44346440</v>
      </c>
      <c r="C42" s="4">
        <f>'Historical population and GDP'!$N39</f>
        <v>6.6629601657447433E-3</v>
      </c>
      <c r="D42" s="15"/>
      <c r="E42" s="15"/>
      <c r="F42" s="57">
        <v>3916570</v>
      </c>
      <c r="G42" s="57"/>
      <c r="H42" s="57"/>
      <c r="I42" s="57"/>
      <c r="J42" s="15"/>
      <c r="K42" s="70">
        <f t="shared" si="8"/>
        <v>3916570</v>
      </c>
      <c r="L42" s="4"/>
      <c r="M42" s="15"/>
      <c r="N42" s="59">
        <f t="shared" si="9"/>
        <v>7.082969867948298E-2</v>
      </c>
      <c r="O42" s="69">
        <v>0</v>
      </c>
      <c r="P42" s="61">
        <f>'1.1 Price indices'!$T40</f>
        <v>0.42619567914076467</v>
      </c>
      <c r="Q42" s="15">
        <f t="shared" si="10"/>
        <v>17100682.414102729</v>
      </c>
      <c r="R42" s="4"/>
      <c r="S42" s="63">
        <f t="shared" si="5"/>
        <v>17101000</v>
      </c>
      <c r="T42" s="4"/>
      <c r="U42" s="43">
        <v>3746.5435200000002</v>
      </c>
      <c r="V42" s="5"/>
      <c r="W42" s="4"/>
    </row>
    <row r="43" spans="1:23">
      <c r="A43" s="4">
        <f t="shared" si="2"/>
        <v>1905</v>
      </c>
      <c r="B43" s="57">
        <v>46007408</v>
      </c>
      <c r="C43" s="4">
        <f>'Historical population and GDP'!$N40</f>
        <v>6.2703201235197025E-3</v>
      </c>
      <c r="D43" s="15"/>
      <c r="E43" s="15"/>
      <c r="F43" s="57">
        <v>1660968</v>
      </c>
      <c r="G43" s="57"/>
      <c r="H43" s="57"/>
      <c r="I43" s="57"/>
      <c r="J43" s="15"/>
      <c r="K43" s="70">
        <f t="shared" si="8"/>
        <v>1660968</v>
      </c>
      <c r="L43" s="4"/>
      <c r="M43" s="15"/>
      <c r="N43" s="59">
        <f t="shared" si="9"/>
        <v>7.082969867948298E-2</v>
      </c>
      <c r="O43" s="69">
        <v>0</v>
      </c>
      <c r="P43" s="61">
        <f>'1.1 Price indices'!$T41</f>
        <v>0.41606825706217232</v>
      </c>
      <c r="Q43" s="15">
        <f t="shared" si="10"/>
        <v>17114020.300459813</v>
      </c>
      <c r="R43" s="4"/>
      <c r="S43" s="63">
        <f t="shared" si="5"/>
        <v>17114000</v>
      </c>
      <c r="T43" s="4"/>
      <c r="U43" s="43">
        <v>3820.5731599999999</v>
      </c>
      <c r="V43" s="5"/>
      <c r="W43" s="4"/>
    </row>
    <row r="44" spans="1:23">
      <c r="A44" s="4">
        <f t="shared" si="2"/>
        <v>1906</v>
      </c>
      <c r="B44" s="57">
        <v>48184170</v>
      </c>
      <c r="C44" s="4">
        <f>'Historical population and GDP'!$N41</f>
        <v>6.4093119623069277E-3</v>
      </c>
      <c r="D44" s="15"/>
      <c r="E44" s="15"/>
      <c r="F44" s="57">
        <v>2176762</v>
      </c>
      <c r="G44" s="57">
        <v>1093610</v>
      </c>
      <c r="H44" s="57"/>
      <c r="I44" s="57"/>
      <c r="J44" s="15"/>
      <c r="K44" s="70">
        <f t="shared" si="8"/>
        <v>2176762</v>
      </c>
      <c r="L44" s="4"/>
      <c r="M44" s="15"/>
      <c r="N44" s="59">
        <f t="shared" si="9"/>
        <v>7.082969867948298E-2</v>
      </c>
      <c r="O44" s="69">
        <v>0</v>
      </c>
      <c r="P44" s="61">
        <f>'1.1 Price indices'!$T42</f>
        <v>0.43716705305923986</v>
      </c>
      <c r="Q44" s="15">
        <f t="shared" si="10"/>
        <v>18807893.009390391</v>
      </c>
      <c r="R44" s="4"/>
      <c r="S44" s="63">
        <f t="shared" si="5"/>
        <v>18808000</v>
      </c>
      <c r="T44" s="4"/>
      <c r="U44" s="43">
        <v>3873.68138</v>
      </c>
      <c r="V44" s="5"/>
      <c r="W44" s="15">
        <f t="shared" ref="W44:W75" si="11">G44/U44</f>
        <v>282.31800520465106</v>
      </c>
    </row>
    <row r="45" spans="1:23">
      <c r="A45" s="4">
        <f t="shared" si="2"/>
        <v>1907</v>
      </c>
      <c r="B45" s="57">
        <v>50877136</v>
      </c>
      <c r="C45" s="4">
        <f>'Historical population and GDP'!$N42</f>
        <v>6.4130913216014947E-3</v>
      </c>
      <c r="D45" s="15"/>
      <c r="E45" s="15"/>
      <c r="F45" s="57">
        <v>2692966</v>
      </c>
      <c r="G45" s="57">
        <v>1227780</v>
      </c>
      <c r="H45" s="57"/>
      <c r="I45" s="57"/>
      <c r="J45" s="15"/>
      <c r="K45" s="70">
        <f t="shared" si="8"/>
        <v>2692966</v>
      </c>
      <c r="L45" s="4"/>
      <c r="M45" s="15"/>
      <c r="N45" s="59">
        <f t="shared" si="9"/>
        <v>7.082969867948298E-2</v>
      </c>
      <c r="O45" s="69">
        <v>0</v>
      </c>
      <c r="P45" s="61">
        <f>'1.1 Price indices'!$T43</f>
        <v>0.44307471593841879</v>
      </c>
      <c r="Q45" s="15">
        <f t="shared" si="10"/>
        <v>20309489.218960643</v>
      </c>
      <c r="R45" s="4"/>
      <c r="S45" s="63">
        <f t="shared" si="5"/>
        <v>20309000</v>
      </c>
      <c r="T45" s="4"/>
      <c r="U45" s="43">
        <v>3955.7577200000001</v>
      </c>
      <c r="V45" s="5"/>
      <c r="W45" s="15">
        <f t="shared" si="11"/>
        <v>310.377957121196</v>
      </c>
    </row>
    <row r="46" spans="1:23">
      <c r="A46" s="4">
        <f t="shared" si="2"/>
        <v>1908</v>
      </c>
      <c r="B46" s="57">
        <v>53470280</v>
      </c>
      <c r="C46" s="4">
        <f>'Historical population and GDP'!$N43</f>
        <v>6.4734706082840718E-3</v>
      </c>
      <c r="D46" s="15"/>
      <c r="E46" s="15"/>
      <c r="F46" s="57">
        <v>2593144</v>
      </c>
      <c r="G46" s="57">
        <v>1277120</v>
      </c>
      <c r="H46" s="57"/>
      <c r="I46" s="57"/>
      <c r="J46" s="15"/>
      <c r="K46" s="70">
        <f t="shared" si="8"/>
        <v>2593144</v>
      </c>
      <c r="L46" s="4"/>
      <c r="M46" s="15"/>
      <c r="N46" s="59">
        <f t="shared" si="9"/>
        <v>7.082969867948298E-2</v>
      </c>
      <c r="O46" s="69">
        <v>0</v>
      </c>
      <c r="P46" s="61">
        <f>'1.1 Price indices'!$T44</f>
        <v>0.44476261961818414</v>
      </c>
      <c r="Q46" s="15">
        <f t="shared" si="10"/>
        <v>21444171.838760711</v>
      </c>
      <c r="R46" s="4"/>
      <c r="S46" s="63">
        <f t="shared" si="5"/>
        <v>21444000</v>
      </c>
      <c r="T46" s="4"/>
      <c r="U46" s="43">
        <v>3981.5071600000001</v>
      </c>
      <c r="V46" s="5"/>
      <c r="W46" s="15">
        <f t="shared" si="11"/>
        <v>320.76295449886868</v>
      </c>
    </row>
    <row r="47" spans="1:23">
      <c r="A47" s="4">
        <f t="shared" si="2"/>
        <v>1909</v>
      </c>
      <c r="B47" s="57">
        <v>58104864</v>
      </c>
      <c r="C47" s="4">
        <f>'Historical population and GDP'!$N44</f>
        <v>6.6764142181750209E-3</v>
      </c>
      <c r="D47" s="15"/>
      <c r="E47" s="15"/>
      <c r="F47" s="57">
        <v>4634584</v>
      </c>
      <c r="G47" s="57">
        <v>1272308</v>
      </c>
      <c r="H47" s="57"/>
      <c r="I47" s="57"/>
      <c r="J47" s="15"/>
      <c r="K47" s="70">
        <f t="shared" si="8"/>
        <v>4634584</v>
      </c>
      <c r="L47" s="4"/>
      <c r="M47" s="15"/>
      <c r="N47" s="59">
        <f t="shared" si="9"/>
        <v>7.082969867948298E-2</v>
      </c>
      <c r="O47" s="69">
        <v>0</v>
      </c>
      <c r="P47" s="61">
        <f>'1.1 Price indices'!$T45</f>
        <v>0.43716705305923986</v>
      </c>
      <c r="Q47" s="15">
        <f t="shared" si="10"/>
        <v>24055458.460834384</v>
      </c>
      <c r="R47" s="4"/>
      <c r="S47" s="63">
        <f t="shared" si="5"/>
        <v>24055000</v>
      </c>
      <c r="T47" s="4"/>
      <c r="U47" s="43">
        <v>4316.2498800000003</v>
      </c>
      <c r="V47" s="5"/>
      <c r="W47" s="15">
        <f t="shared" si="11"/>
        <v>294.77162707734612</v>
      </c>
    </row>
    <row r="48" spans="1:23">
      <c r="A48" s="4">
        <f t="shared" si="2"/>
        <v>1910</v>
      </c>
      <c r="B48" s="57">
        <v>60642382</v>
      </c>
      <c r="C48" s="4">
        <f>'Historical population and GDP'!$N45</f>
        <v>6.5278131797572676E-3</v>
      </c>
      <c r="D48" s="15"/>
      <c r="E48" s="15"/>
      <c r="F48" s="57">
        <v>2537518</v>
      </c>
      <c r="G48" s="57">
        <v>1240016</v>
      </c>
      <c r="H48" s="57"/>
      <c r="I48" s="57"/>
      <c r="J48" s="15"/>
      <c r="K48" s="70">
        <f t="shared" si="8"/>
        <v>2537518</v>
      </c>
      <c r="L48" s="4"/>
      <c r="M48" s="15"/>
      <c r="N48" s="59">
        <f t="shared" si="9"/>
        <v>7.082969867948298E-2</v>
      </c>
      <c r="O48" s="69">
        <v>0</v>
      </c>
      <c r="P48" s="61">
        <f>'1.1 Price indices'!$T46</f>
        <v>0.45151423433724586</v>
      </c>
      <c r="Q48" s="15">
        <f t="shared" si="10"/>
        <v>25532817.064098209</v>
      </c>
      <c r="R48" s="4"/>
      <c r="S48" s="63">
        <f t="shared" si="5"/>
        <v>25533000</v>
      </c>
      <c r="T48" s="4"/>
      <c r="U48" s="43">
        <v>4372.5767800000003</v>
      </c>
      <c r="V48" s="5"/>
      <c r="W48" s="15">
        <f t="shared" si="11"/>
        <v>283.5893026903006</v>
      </c>
    </row>
    <row r="49" spans="1:23">
      <c r="A49" s="4">
        <f t="shared" si="2"/>
        <v>1911</v>
      </c>
      <c r="B49" s="57">
        <v>63019920</v>
      </c>
      <c r="C49" s="4">
        <f>'Historical population and GDP'!$N46</f>
        <v>6.4780433901934767E-3</v>
      </c>
      <c r="D49" s="15"/>
      <c r="E49" s="15"/>
      <c r="F49" s="57">
        <v>2377538</v>
      </c>
      <c r="G49" s="57">
        <v>1386890</v>
      </c>
      <c r="H49" s="57"/>
      <c r="I49" s="57"/>
      <c r="J49" s="15"/>
      <c r="K49" s="70">
        <f t="shared" si="8"/>
        <v>2377538</v>
      </c>
      <c r="L49" s="4"/>
      <c r="M49" s="15"/>
      <c r="N49" s="59">
        <f t="shared" si="9"/>
        <v>7.082969867948298E-2</v>
      </c>
      <c r="O49" s="69">
        <v>0</v>
      </c>
      <c r="P49" s="61">
        <f>'1.1 Price indices'!$T47</f>
        <v>0.44898237881759773</v>
      </c>
      <c r="Q49" s="15">
        <f t="shared" si="10"/>
        <v>25884639.51891217</v>
      </c>
      <c r="R49" s="4"/>
      <c r="S49" s="63">
        <f t="shared" si="5"/>
        <v>25885000</v>
      </c>
      <c r="T49" s="4"/>
      <c r="U49" s="43">
        <v>4430.5130200000003</v>
      </c>
      <c r="V49" s="5"/>
      <c r="W49" s="15">
        <f t="shared" si="11"/>
        <v>313.03146920895404</v>
      </c>
    </row>
    <row r="50" spans="1:23">
      <c r="A50" s="4">
        <f t="shared" si="2"/>
        <v>1912</v>
      </c>
      <c r="B50" s="57">
        <v>65378358</v>
      </c>
      <c r="C50" s="4">
        <f>'Historical population and GDP'!$N47</f>
        <v>6.7442803029412763E-3</v>
      </c>
      <c r="D50" s="15"/>
      <c r="E50" s="15"/>
      <c r="F50" s="57">
        <v>2358438</v>
      </c>
      <c r="G50" s="57">
        <v>1471092</v>
      </c>
      <c r="H50" s="57"/>
      <c r="I50" s="57"/>
      <c r="J50" s="15"/>
      <c r="K50" s="70">
        <f t="shared" si="8"/>
        <v>2358438</v>
      </c>
      <c r="L50" s="4"/>
      <c r="M50" s="15"/>
      <c r="N50" s="59">
        <f t="shared" si="9"/>
        <v>7.082969867948298E-2</v>
      </c>
      <c r="O50" s="69">
        <v>0</v>
      </c>
      <c r="P50" s="61">
        <f>'1.1 Price indices'!$T48</f>
        <v>0.46079770457595548</v>
      </c>
      <c r="Q50" s="15">
        <f t="shared" si="10"/>
        <v>26959079.898633476</v>
      </c>
      <c r="R50" s="4"/>
      <c r="S50" s="63">
        <f t="shared" si="5"/>
        <v>26959000</v>
      </c>
      <c r="T50" s="4"/>
      <c r="U50" s="43">
        <v>4502.9333200000001</v>
      </c>
      <c r="V50" s="5"/>
      <c r="W50" s="15">
        <f t="shared" si="11"/>
        <v>326.69637666320142</v>
      </c>
    </row>
    <row r="51" spans="1:23">
      <c r="A51" s="4">
        <f t="shared" si="2"/>
        <v>1913</v>
      </c>
      <c r="B51" s="57">
        <v>67663566</v>
      </c>
      <c r="C51" s="4">
        <f>'Historical population and GDP'!$N48</f>
        <v>6.7773158446943127E-3</v>
      </c>
      <c r="D51" s="15"/>
      <c r="E51" s="15"/>
      <c r="F51" s="57">
        <v>2285208</v>
      </c>
      <c r="G51" s="57">
        <v>1531720</v>
      </c>
      <c r="H51" s="57"/>
      <c r="I51" s="57"/>
      <c r="J51" s="15"/>
      <c r="K51" s="70">
        <f t="shared" si="8"/>
        <v>2285208</v>
      </c>
      <c r="L51" s="4"/>
      <c r="M51" s="15"/>
      <c r="N51" s="59">
        <f t="shared" si="9"/>
        <v>7.082969867948298E-2</v>
      </c>
      <c r="O51" s="69">
        <v>0</v>
      </c>
      <c r="P51" s="61">
        <f>'1.1 Price indices'!$T49</f>
        <v>0.46079770457595548</v>
      </c>
      <c r="Q51" s="15">
        <f t="shared" si="10"/>
        <v>27253854.095707189</v>
      </c>
      <c r="R51" s="4"/>
      <c r="S51" s="63">
        <f t="shared" si="5"/>
        <v>27254000</v>
      </c>
      <c r="T51" s="4"/>
      <c r="U51" s="43">
        <v>4588.2283399999997</v>
      </c>
      <c r="V51" s="5"/>
      <c r="W51" s="15">
        <f t="shared" si="11"/>
        <v>333.83691623333641</v>
      </c>
    </row>
    <row r="52" spans="1:23">
      <c r="A52" s="4">
        <f t="shared" si="2"/>
        <v>1914</v>
      </c>
      <c r="B52" s="57">
        <v>69961052</v>
      </c>
      <c r="C52" s="4">
        <f>'Historical population and GDP'!$N49</f>
        <v>7.1004401579506599E-3</v>
      </c>
      <c r="D52" s="15"/>
      <c r="E52" s="15"/>
      <c r="F52" s="57">
        <v>2297486</v>
      </c>
      <c r="G52" s="57">
        <v>1526414</v>
      </c>
      <c r="H52" s="57"/>
      <c r="I52" s="57"/>
      <c r="J52" s="15"/>
      <c r="K52" s="70">
        <f t="shared" si="8"/>
        <v>2297486</v>
      </c>
      <c r="L52" s="4"/>
      <c r="M52" s="15"/>
      <c r="N52" s="59">
        <f t="shared" si="9"/>
        <v>7.082969867948298E-2</v>
      </c>
      <c r="O52" s="69">
        <v>0</v>
      </c>
      <c r="P52" s="61">
        <f>'1.1 Price indices'!$T50</f>
        <v>0.49793158553079442</v>
      </c>
      <c r="Q52" s="15">
        <f t="shared" si="10"/>
        <v>29580312.042690966</v>
      </c>
      <c r="R52" s="4"/>
      <c r="S52" s="63">
        <f t="shared" si="5"/>
        <v>29580000</v>
      </c>
      <c r="T52" s="4"/>
      <c r="U52" s="43">
        <v>4593.0563599999996</v>
      </c>
      <c r="V52" s="5"/>
      <c r="W52" s="15">
        <f t="shared" si="11"/>
        <v>332.33077941155506</v>
      </c>
    </row>
    <row r="53" spans="1:23">
      <c r="A53" s="4">
        <f t="shared" si="2"/>
        <v>1915</v>
      </c>
      <c r="B53" s="57">
        <v>72266310</v>
      </c>
      <c r="C53" s="4">
        <f>'Historical population and GDP'!$N50</f>
        <v>8.1224222408614495E-3</v>
      </c>
      <c r="D53" s="15"/>
      <c r="E53" s="15"/>
      <c r="F53" s="57">
        <v>2305258</v>
      </c>
      <c r="G53" s="57">
        <v>1477100</v>
      </c>
      <c r="H53" s="57"/>
      <c r="I53" s="57"/>
      <c r="J53" s="15"/>
      <c r="K53" s="70">
        <f t="shared" si="8"/>
        <v>2305258</v>
      </c>
      <c r="L53" s="4"/>
      <c r="M53" s="15"/>
      <c r="N53" s="59">
        <f t="shared" si="9"/>
        <v>7.082969867948298E-2</v>
      </c>
      <c r="O53" s="69">
        <v>0</v>
      </c>
      <c r="P53" s="61">
        <f>'1.1 Price indices'!$T51</f>
        <v>0.55700821432258363</v>
      </c>
      <c r="Q53" s="15">
        <f t="shared" si="10"/>
        <v>32969714.787018694</v>
      </c>
      <c r="R53" s="4"/>
      <c r="S53" s="63">
        <f t="shared" si="5"/>
        <v>32970000</v>
      </c>
      <c r="T53" s="4"/>
      <c r="U53" s="43">
        <v>4739.5063</v>
      </c>
      <c r="V53" s="5"/>
      <c r="W53" s="15">
        <f t="shared" si="11"/>
        <v>311.65693355023075</v>
      </c>
    </row>
    <row r="54" spans="1:23">
      <c r="A54" s="4">
        <f t="shared" si="2"/>
        <v>1916</v>
      </c>
      <c r="B54" s="57">
        <v>74670160</v>
      </c>
      <c r="C54" s="4">
        <f>'Historical population and GDP'!$N51</f>
        <v>8.9345872996213476E-3</v>
      </c>
      <c r="D54" s="15"/>
      <c r="E54" s="15"/>
      <c r="F54" s="57">
        <v>2403850</v>
      </c>
      <c r="G54" s="57">
        <v>1480698</v>
      </c>
      <c r="H54" s="57"/>
      <c r="I54" s="57"/>
      <c r="J54" s="15"/>
      <c r="K54" s="70">
        <f t="shared" si="8"/>
        <v>2403850</v>
      </c>
      <c r="L54" s="4"/>
      <c r="M54" s="15"/>
      <c r="N54" s="59">
        <f t="shared" si="9"/>
        <v>7.082969867948298E-2</v>
      </c>
      <c r="O54" s="69">
        <v>0</v>
      </c>
      <c r="P54" s="61">
        <f>'1.1 Price indices'!$T52</f>
        <v>0.62283645783343444</v>
      </c>
      <c r="Q54" s="15">
        <f t="shared" si="10"/>
        <v>36573636.362069182</v>
      </c>
      <c r="R54" s="4"/>
      <c r="S54" s="63">
        <f t="shared" si="5"/>
        <v>36574000</v>
      </c>
      <c r="T54" s="4"/>
      <c r="U54" s="43">
        <v>4763.6463999999996</v>
      </c>
      <c r="V54" s="5"/>
      <c r="W54" s="15">
        <f t="shared" si="11"/>
        <v>310.8328947337485</v>
      </c>
    </row>
    <row r="55" spans="1:23">
      <c r="A55" s="4">
        <f t="shared" si="2"/>
        <v>1917</v>
      </c>
      <c r="B55" s="57">
        <v>76374346</v>
      </c>
      <c r="C55" s="4">
        <f>'Historical population and GDP'!$N52</f>
        <v>9.9525322204997591E-3</v>
      </c>
      <c r="D55" s="15"/>
      <c r="E55" s="15"/>
      <c r="F55" s="57">
        <v>1704186</v>
      </c>
      <c r="G55" s="57">
        <v>1441680</v>
      </c>
      <c r="H55" s="57"/>
      <c r="I55" s="57"/>
      <c r="J55" s="15"/>
      <c r="K55" s="70">
        <f t="shared" si="8"/>
        <v>1704186</v>
      </c>
      <c r="L55" s="4"/>
      <c r="M55" s="15"/>
      <c r="N55" s="59">
        <f t="shared" si="9"/>
        <v>7.082969867948298E-2</v>
      </c>
      <c r="O55" s="69">
        <v>0</v>
      </c>
      <c r="P55" s="61">
        <f>'1.1 Price indices'!$T53</f>
        <v>0.79837844052903639</v>
      </c>
      <c r="Q55" s="15">
        <f t="shared" si="10"/>
        <v>45204872.260387726</v>
      </c>
      <c r="R55" s="4"/>
      <c r="S55" s="63">
        <f t="shared" si="5"/>
        <v>45205000</v>
      </c>
      <c r="T55" s="4"/>
      <c r="U55" s="43">
        <v>4763.6463999999996</v>
      </c>
      <c r="V55" s="5"/>
      <c r="W55" s="15">
        <f t="shared" si="11"/>
        <v>302.64211046395047</v>
      </c>
    </row>
    <row r="56" spans="1:23">
      <c r="A56" s="4">
        <f t="shared" si="2"/>
        <v>1918</v>
      </c>
      <c r="B56" s="57">
        <v>77596326</v>
      </c>
      <c r="C56" s="4">
        <f>'Historical population and GDP'!$N53</f>
        <v>1.1587429439124526E-2</v>
      </c>
      <c r="D56" s="15"/>
      <c r="E56" s="15"/>
      <c r="F56" s="57">
        <v>1221980</v>
      </c>
      <c r="G56" s="57">
        <v>1421310</v>
      </c>
      <c r="H56" s="57"/>
      <c r="I56" s="57"/>
      <c r="J56" s="15"/>
      <c r="K56" s="70">
        <f t="shared" si="8"/>
        <v>1221980</v>
      </c>
      <c r="L56" s="4"/>
      <c r="M56" s="15"/>
      <c r="N56" s="59">
        <f t="shared" si="9"/>
        <v>7.082969867948298E-2</v>
      </c>
      <c r="O56" s="69">
        <v>0</v>
      </c>
      <c r="P56" s="61">
        <f>'1.1 Price indices'!$T54</f>
        <v>0.85070345460176411</v>
      </c>
      <c r="Q56" s="15">
        <f t="shared" si="10"/>
        <v>45934569.489226945</v>
      </c>
      <c r="R56" s="4"/>
      <c r="S56" s="63">
        <f t="shared" si="5"/>
        <v>45935000</v>
      </c>
      <c r="T56" s="4"/>
      <c r="U56" s="43">
        <v>4816.7546199999997</v>
      </c>
      <c r="V56" s="5"/>
      <c r="W56" s="15">
        <f t="shared" si="11"/>
        <v>295.07627274565215</v>
      </c>
    </row>
    <row r="57" spans="1:23">
      <c r="A57" s="4">
        <f t="shared" si="2"/>
        <v>1919</v>
      </c>
      <c r="B57" s="57">
        <v>78521764</v>
      </c>
      <c r="C57" s="4">
        <f>'Historical population and GDP'!$N54</f>
        <v>1.2435450438285426E-2</v>
      </c>
      <c r="D57" s="15"/>
      <c r="E57" s="15"/>
      <c r="F57" s="57">
        <v>925438</v>
      </c>
      <c r="G57" s="57">
        <v>1505116</v>
      </c>
      <c r="H57" s="57"/>
      <c r="I57" s="57"/>
      <c r="J57" s="15"/>
      <c r="K57" s="70">
        <f t="shared" si="8"/>
        <v>925438</v>
      </c>
      <c r="L57" s="4"/>
      <c r="M57" s="15"/>
      <c r="N57" s="59">
        <f t="shared" si="9"/>
        <v>7.082969867948298E-2</v>
      </c>
      <c r="O57" s="69">
        <v>0</v>
      </c>
      <c r="P57" s="61">
        <f>'1.1 Price indices'!$T55</f>
        <v>0.91653169811261492</v>
      </c>
      <c r="Q57" s="15">
        <f t="shared" si="10"/>
        <v>46876400.877497882</v>
      </c>
      <c r="R57" s="4"/>
      <c r="S57" s="63">
        <f t="shared" si="5"/>
        <v>46876000</v>
      </c>
      <c r="T57" s="4"/>
      <c r="U57" s="43">
        <v>4800.66122</v>
      </c>
      <c r="V57" s="5"/>
      <c r="W57" s="15">
        <f t="shared" si="11"/>
        <v>313.52264428273907</v>
      </c>
    </row>
    <row r="58" spans="1:23">
      <c r="A58" s="4">
        <f t="shared" si="2"/>
        <v>1920</v>
      </c>
      <c r="B58" s="57">
        <v>79994680</v>
      </c>
      <c r="C58" s="4">
        <f>'Historical population and GDP'!$N55</f>
        <v>1.3120708984971625E-2</v>
      </c>
      <c r="D58" s="15"/>
      <c r="E58" s="15"/>
      <c r="F58" s="57">
        <v>1472916</v>
      </c>
      <c r="G58" s="57">
        <v>1675820</v>
      </c>
      <c r="H58" s="57"/>
      <c r="I58" s="57"/>
      <c r="J58" s="15"/>
      <c r="K58" s="70">
        <f t="shared" si="8"/>
        <v>1472916</v>
      </c>
      <c r="L58" s="4"/>
      <c r="M58" s="15"/>
      <c r="N58" s="59">
        <f t="shared" si="9"/>
        <v>7.082969867948298E-2</v>
      </c>
      <c r="O58" s="69">
        <v>0</v>
      </c>
      <c r="P58" s="61">
        <f>'1.1 Price indices'!$T56</f>
        <v>0.97054461586510776</v>
      </c>
      <c r="Q58" s="15">
        <f t="shared" si="10"/>
        <v>47543757.926991783</v>
      </c>
      <c r="R58" s="4"/>
      <c r="S58" s="63">
        <f t="shared" si="5"/>
        <v>47544000</v>
      </c>
      <c r="T58" s="4"/>
      <c r="U58" s="43">
        <v>4821.5826399999996</v>
      </c>
      <c r="V58" s="5"/>
      <c r="W58" s="15">
        <f t="shared" si="11"/>
        <v>347.56637501084089</v>
      </c>
    </row>
    <row r="59" spans="1:23">
      <c r="A59" s="4">
        <f t="shared" si="2"/>
        <v>1921</v>
      </c>
      <c r="B59" s="57">
        <v>82850992</v>
      </c>
      <c r="C59" s="4">
        <f>'Historical population and GDP'!$N56</f>
        <v>1.4240435626200153E-2</v>
      </c>
      <c r="D59" s="15"/>
      <c r="E59" s="15"/>
      <c r="F59" s="57">
        <v>2856312</v>
      </c>
      <c r="G59" s="57">
        <v>2106098</v>
      </c>
      <c r="H59" s="57"/>
      <c r="I59" s="57"/>
      <c r="J59" s="15"/>
      <c r="K59" s="70">
        <f t="shared" si="8"/>
        <v>2856312</v>
      </c>
      <c r="L59" s="4"/>
      <c r="M59" s="15"/>
      <c r="N59" s="59">
        <f t="shared" si="9"/>
        <v>7.082969867948298E-2</v>
      </c>
      <c r="O59" s="69">
        <v>0</v>
      </c>
      <c r="P59" s="61">
        <f>'1.1 Price indices'!$T57</f>
        <v>0.86420668403988721</v>
      </c>
      <c r="Q59" s="15">
        <f t="shared" si="10"/>
        <v>42091223.817397974</v>
      </c>
      <c r="R59" s="4"/>
      <c r="S59" s="63">
        <f t="shared" si="5"/>
        <v>42091000</v>
      </c>
      <c r="T59" s="4"/>
      <c r="U59" s="43">
        <v>4842.5040600000002</v>
      </c>
      <c r="V59" s="5"/>
      <c r="W59" s="15">
        <f t="shared" si="11"/>
        <v>434.91920169913084</v>
      </c>
    </row>
    <row r="60" spans="1:23">
      <c r="A60" s="4">
        <f t="shared" si="2"/>
        <v>1922</v>
      </c>
      <c r="B60" s="57">
        <v>89379496</v>
      </c>
      <c r="C60" s="4">
        <f>'Historical population and GDP'!$N57</f>
        <v>1.4019682471326025E-2</v>
      </c>
      <c r="D60" s="15"/>
      <c r="E60" s="15"/>
      <c r="F60" s="57">
        <v>6528504</v>
      </c>
      <c r="G60" s="57">
        <v>2368454</v>
      </c>
      <c r="H60" s="57"/>
      <c r="I60" s="57"/>
      <c r="J60" s="15"/>
      <c r="K60" s="70">
        <f t="shared" si="8"/>
        <v>6528504</v>
      </c>
      <c r="L60" s="4"/>
      <c r="M60" s="15"/>
      <c r="N60" s="59">
        <f t="shared" si="9"/>
        <v>7.082969867948298E-2</v>
      </c>
      <c r="O60" s="69">
        <v>0</v>
      </c>
      <c r="P60" s="61">
        <f>'1.1 Price indices'!$T58</f>
        <v>0.80850586260762891</v>
      </c>
      <c r="Q60" s="15">
        <f t="shared" si="10"/>
        <v>42886456.88398844</v>
      </c>
      <c r="R60" s="4"/>
      <c r="S60" s="63">
        <f t="shared" si="5"/>
        <v>42886000</v>
      </c>
      <c r="T60" s="4"/>
      <c r="U60" s="43">
        <v>4861.8161399999999</v>
      </c>
      <c r="V60" s="5"/>
      <c r="W60" s="15">
        <f t="shared" si="11"/>
        <v>487.1541686889048</v>
      </c>
    </row>
    <row r="61" spans="1:23">
      <c r="A61" s="4">
        <f t="shared" si="2"/>
        <v>1923</v>
      </c>
      <c r="B61" s="57">
        <v>93702142</v>
      </c>
      <c r="C61" s="4">
        <f>'Historical population and GDP'!$N58</f>
        <v>1.3436949561211008E-2</v>
      </c>
      <c r="D61" s="15"/>
      <c r="E61" s="15"/>
      <c r="F61" s="57">
        <v>4322646</v>
      </c>
      <c r="G61" s="57">
        <v>2216634</v>
      </c>
      <c r="H61" s="57"/>
      <c r="I61" s="57"/>
      <c r="J61" s="15"/>
      <c r="K61" s="70">
        <f t="shared" si="8"/>
        <v>4322646</v>
      </c>
      <c r="L61" s="4"/>
      <c r="M61" s="15"/>
      <c r="N61" s="59">
        <f t="shared" si="9"/>
        <v>7.082969867948298E-2</v>
      </c>
      <c r="O61" s="69">
        <v>0</v>
      </c>
      <c r="P61" s="61">
        <f>'1.1 Price indices'!$T59</f>
        <v>0.81525747732669063</v>
      </c>
      <c r="Q61" s="15">
        <f t="shared" si="10"/>
        <v>44351148.989965864</v>
      </c>
      <c r="R61" s="4"/>
      <c r="S61" s="63">
        <f t="shared" si="5"/>
        <v>44351000</v>
      </c>
      <c r="T61" s="4"/>
      <c r="U61" s="43">
        <v>4873.0815199999997</v>
      </c>
      <c r="V61" s="5"/>
      <c r="W61" s="15">
        <f t="shared" si="11"/>
        <v>454.87316206440153</v>
      </c>
    </row>
    <row r="62" spans="1:23">
      <c r="A62" s="4">
        <f t="shared" si="2"/>
        <v>1924</v>
      </c>
      <c r="B62" s="57">
        <v>97477642</v>
      </c>
      <c r="C62" s="4">
        <f>'Historical population and GDP'!$N59</f>
        <v>1.40273364707487E-2</v>
      </c>
      <c r="D62" s="15"/>
      <c r="E62" s="15"/>
      <c r="F62" s="57">
        <v>3775500</v>
      </c>
      <c r="G62" s="57">
        <v>2428386</v>
      </c>
      <c r="H62" s="57"/>
      <c r="I62" s="57"/>
      <c r="J62" s="15"/>
      <c r="K62" s="70">
        <f t="shared" si="8"/>
        <v>3775500</v>
      </c>
      <c r="L62" s="4"/>
      <c r="M62" s="15"/>
      <c r="N62" s="59">
        <f t="shared" si="9"/>
        <v>7.082969867948298E-2</v>
      </c>
      <c r="O62" s="69">
        <v>0</v>
      </c>
      <c r="P62" s="61">
        <f>'1.1 Price indices'!$T60</f>
        <v>0.81863328468622132</v>
      </c>
      <c r="Q62" s="15">
        <f t="shared" si="10"/>
        <v>45022202.578750715</v>
      </c>
      <c r="R62" s="4"/>
      <c r="S62" s="63">
        <f t="shared" si="5"/>
        <v>45022000</v>
      </c>
      <c r="T62" s="4"/>
      <c r="U62" s="43">
        <v>4913.31502</v>
      </c>
      <c r="V62" s="4"/>
      <c r="W62" s="15">
        <f t="shared" si="11"/>
        <v>494.24593988276371</v>
      </c>
    </row>
    <row r="63" spans="1:23">
      <c r="A63" s="4">
        <f t="shared" si="2"/>
        <v>1925</v>
      </c>
      <c r="B63" s="57">
        <v>101667000</v>
      </c>
      <c r="C63" s="4">
        <f>'Historical population and GDP'!$N60</f>
        <v>1.4610645055155221E-2</v>
      </c>
      <c r="D63" s="15"/>
      <c r="E63" s="15"/>
      <c r="F63" s="57">
        <v>4189358</v>
      </c>
      <c r="G63" s="57">
        <v>2388498</v>
      </c>
      <c r="H63" s="57"/>
      <c r="I63" s="57"/>
      <c r="J63" s="15"/>
      <c r="K63" s="70">
        <f t="shared" si="8"/>
        <v>4189358</v>
      </c>
      <c r="L63" s="4"/>
      <c r="M63" s="15"/>
      <c r="N63" s="59">
        <f t="shared" si="9"/>
        <v>7.082969867948298E-2</v>
      </c>
      <c r="O63" s="69">
        <v>0</v>
      </c>
      <c r="P63" s="61">
        <f>'1.1 Price indices'!$T61</f>
        <v>0.78656311477067853</v>
      </c>
      <c r="Q63" s="15">
        <f t="shared" si="10"/>
        <v>44235455.997753158</v>
      </c>
      <c r="R63" s="4"/>
      <c r="S63" s="63">
        <f t="shared" si="5"/>
        <v>44235000</v>
      </c>
      <c r="T63" s="4"/>
      <c r="U63" s="43">
        <v>4964.8139000000001</v>
      </c>
      <c r="V63" s="5"/>
      <c r="W63" s="15">
        <f t="shared" si="11"/>
        <v>481.08510169938091</v>
      </c>
    </row>
    <row r="64" spans="1:23">
      <c r="A64" s="4">
        <f t="shared" si="2"/>
        <v>1926</v>
      </c>
      <c r="B64" s="57">
        <v>107432910</v>
      </c>
      <c r="C64" s="4">
        <f>'Historical population and GDP'!$N61</f>
        <v>1.459752207845834E-2</v>
      </c>
      <c r="D64" s="15"/>
      <c r="E64" s="15"/>
      <c r="F64" s="57">
        <v>5765910</v>
      </c>
      <c r="G64" s="57">
        <v>2498898</v>
      </c>
      <c r="H64" s="57"/>
      <c r="I64" s="57"/>
      <c r="J64" s="15"/>
      <c r="K64" s="70">
        <f t="shared" si="8"/>
        <v>5765910</v>
      </c>
      <c r="L64" s="4"/>
      <c r="M64" s="15"/>
      <c r="N64" s="59">
        <f t="shared" si="9"/>
        <v>7.082969867948298E-2</v>
      </c>
      <c r="O64" s="69">
        <v>0</v>
      </c>
      <c r="P64" s="61">
        <f>'1.1 Price indices'!$T62</f>
        <v>0.75955665589443222</v>
      </c>
      <c r="Q64" s="15">
        <f t="shared" si="10"/>
        <v>45252746.338398106</v>
      </c>
      <c r="R64" s="4"/>
      <c r="S64" s="63">
        <f t="shared" si="5"/>
        <v>45253000</v>
      </c>
      <c r="T64" s="4"/>
      <c r="U64" s="43">
        <v>5050.1089199999997</v>
      </c>
      <c r="V64" s="5"/>
      <c r="W64" s="15">
        <f t="shared" si="11"/>
        <v>494.82061468092064</v>
      </c>
    </row>
    <row r="65" spans="1:23">
      <c r="A65" s="4">
        <f t="shared" si="2"/>
        <v>1927</v>
      </c>
      <c r="B65" s="57">
        <v>112056954</v>
      </c>
      <c r="C65" s="4">
        <f>'Historical population and GDP'!$N62</f>
        <v>1.4385680910144973E-2</v>
      </c>
      <c r="D65" s="15"/>
      <c r="E65" s="15"/>
      <c r="F65" s="57">
        <v>4624044</v>
      </c>
      <c r="G65" s="57">
        <v>2350390</v>
      </c>
      <c r="H65" s="57"/>
      <c r="I65" s="57"/>
      <c r="J65" s="15"/>
      <c r="K65" s="70">
        <f t="shared" si="8"/>
        <v>4624044</v>
      </c>
      <c r="L65" s="4"/>
      <c r="M65" s="15"/>
      <c r="N65" s="59">
        <f t="shared" si="9"/>
        <v>7.082969867948298E-2</v>
      </c>
      <c r="O65" s="69">
        <v>0</v>
      </c>
      <c r="P65" s="61">
        <f>'1.1 Price indices'!$T63</f>
        <v>0.71904696758006248</v>
      </c>
      <c r="Q65" s="15">
        <f t="shared" si="10"/>
        <v>44265258.371852338</v>
      </c>
      <c r="R65" s="4"/>
      <c r="S65" s="63">
        <f t="shared" si="5"/>
        <v>44265000</v>
      </c>
      <c r="T65" s="4"/>
      <c r="U65" s="43">
        <v>5091.9517599999999</v>
      </c>
      <c r="V65" s="5"/>
      <c r="W65" s="15">
        <f t="shared" si="11"/>
        <v>461.589211913508</v>
      </c>
    </row>
    <row r="66" spans="1:23">
      <c r="A66" s="4">
        <f t="shared" si="2"/>
        <v>1928</v>
      </c>
      <c r="B66" s="57">
        <v>117594916</v>
      </c>
      <c r="C66" s="4">
        <f>'Historical population and GDP'!$N63</f>
        <v>1.5175242938452153E-2</v>
      </c>
      <c r="D66" s="15"/>
      <c r="E66" s="15"/>
      <c r="F66" s="57">
        <v>5537962</v>
      </c>
      <c r="G66" s="57">
        <v>2499876</v>
      </c>
      <c r="H66" s="57"/>
      <c r="I66" s="57"/>
      <c r="J66" s="15"/>
      <c r="K66" s="70">
        <f t="shared" si="8"/>
        <v>5537962</v>
      </c>
      <c r="L66" s="4"/>
      <c r="M66" s="15"/>
      <c r="N66" s="59">
        <f t="shared" si="9"/>
        <v>7.082969867948298E-2</v>
      </c>
      <c r="O66" s="69">
        <v>0</v>
      </c>
      <c r="P66" s="61">
        <f>'1.1 Price indices'!$T64</f>
        <v>0.71229535286100087</v>
      </c>
      <c r="Q66" s="15">
        <f t="shared" si="10"/>
        <v>46085602.529530957</v>
      </c>
      <c r="R66" s="4"/>
      <c r="S66" s="63">
        <f t="shared" si="5"/>
        <v>46086000</v>
      </c>
      <c r="T66" s="4"/>
      <c r="U66" s="43">
        <v>5117.7012000000004</v>
      </c>
      <c r="V66" s="5"/>
      <c r="W66" s="15">
        <f t="shared" si="11"/>
        <v>488.4763494984818</v>
      </c>
    </row>
    <row r="67" spans="1:23">
      <c r="A67" s="4">
        <f t="shared" si="2"/>
        <v>1929</v>
      </c>
      <c r="B67" s="57">
        <v>124552428</v>
      </c>
      <c r="C67" s="4">
        <f>'Historical population and GDP'!$N64</f>
        <v>1.4968186901942633E-2</v>
      </c>
      <c r="D67" s="15"/>
      <c r="E67" s="15"/>
      <c r="F67" s="57">
        <v>6957512</v>
      </c>
      <c r="G67" s="57">
        <v>2446870</v>
      </c>
      <c r="H67" s="57"/>
      <c r="I67" s="57"/>
      <c r="J67" s="15"/>
      <c r="K67" s="70">
        <f t="shared" si="8"/>
        <v>6957512</v>
      </c>
      <c r="L67" s="4"/>
      <c r="M67" s="15"/>
      <c r="N67" s="59">
        <f t="shared" si="9"/>
        <v>7.082969867948298E-2</v>
      </c>
      <c r="O67" s="69">
        <v>0</v>
      </c>
      <c r="P67" s="61">
        <f>'1.1 Price indices'!$T65</f>
        <v>0.71904696758006248</v>
      </c>
      <c r="Q67" s="15">
        <f t="shared" si="10"/>
        <v>49938375.742902145</v>
      </c>
      <c r="R67" s="4"/>
      <c r="S67" s="63">
        <f t="shared" si="5"/>
        <v>49938000</v>
      </c>
      <c r="T67" s="4"/>
      <c r="U67" s="43">
        <v>5289.9005799999995</v>
      </c>
      <c r="V67" s="5"/>
      <c r="W67" s="15">
        <f t="shared" si="11"/>
        <v>462.55500703568993</v>
      </c>
    </row>
    <row r="68" spans="1:23">
      <c r="A68" s="4">
        <f t="shared" si="2"/>
        <v>1930</v>
      </c>
      <c r="B68" s="57">
        <v>131052178</v>
      </c>
      <c r="C68" s="4">
        <f>'Historical population and GDP'!$N65</f>
        <v>1.4365122622223735E-2</v>
      </c>
      <c r="D68" s="15"/>
      <c r="E68" s="15"/>
      <c r="F68" s="57">
        <v>6499750</v>
      </c>
      <c r="G68" s="57">
        <v>2527182</v>
      </c>
      <c r="H68" s="57"/>
      <c r="I68" s="57"/>
      <c r="J68" s="15"/>
      <c r="K68" s="70">
        <f t="shared" si="8"/>
        <v>6499750</v>
      </c>
      <c r="L68" s="4"/>
      <c r="M68" s="15"/>
      <c r="N68" s="59">
        <f t="shared" si="9"/>
        <v>7.082969867948298E-2</v>
      </c>
      <c r="O68" s="69">
        <v>0</v>
      </c>
      <c r="P68" s="61">
        <f>'1.1 Price indices'!$T66</f>
        <v>0.70216793078240847</v>
      </c>
      <c r="Q68" s="15">
        <f t="shared" si="10"/>
        <v>51581586.616524361</v>
      </c>
      <c r="R68" s="4"/>
      <c r="S68" s="63">
        <f t="shared" si="5"/>
        <v>51582000</v>
      </c>
      <c r="T68" s="4"/>
      <c r="U68" s="43">
        <v>5289.9005799999995</v>
      </c>
      <c r="V68" s="5"/>
      <c r="W68" s="15">
        <f t="shared" si="11"/>
        <v>477.73714492002802</v>
      </c>
    </row>
    <row r="69" spans="1:23">
      <c r="A69" s="4">
        <f t="shared" si="2"/>
        <v>1931</v>
      </c>
      <c r="B69" s="57">
        <v>137358050</v>
      </c>
      <c r="C69" s="4">
        <f>'Historical population and GDP'!$N66</f>
        <v>1.3020432769765555E-2</v>
      </c>
      <c r="D69" s="15"/>
      <c r="E69" s="15"/>
      <c r="F69" s="57">
        <v>6305872</v>
      </c>
      <c r="G69" s="57">
        <v>2509586</v>
      </c>
      <c r="H69" s="57"/>
      <c r="I69" s="57"/>
      <c r="J69" s="15"/>
      <c r="K69" s="70">
        <f t="shared" si="8"/>
        <v>6305872</v>
      </c>
      <c r="L69" s="4"/>
      <c r="M69" s="15"/>
      <c r="N69" s="59">
        <f t="shared" si="9"/>
        <v>7.082969867948298E-2</v>
      </c>
      <c r="O69" s="69">
        <v>0</v>
      </c>
      <c r="P69" s="61">
        <f>'1.1 Price indices'!$T67</f>
        <v>0.64646710935015006</v>
      </c>
      <c r="Q69" s="15">
        <f t="shared" si="10"/>
        <v>50208641.885429658</v>
      </c>
      <c r="R69" s="4"/>
      <c r="S69" s="63">
        <f t="shared" si="5"/>
        <v>50209000</v>
      </c>
      <c r="T69" s="4"/>
      <c r="U69" s="43">
        <v>5346.2274799999996</v>
      </c>
      <c r="V69" s="5"/>
      <c r="W69" s="15">
        <f t="shared" si="11"/>
        <v>469.41249869898917</v>
      </c>
    </row>
    <row r="70" spans="1:23">
      <c r="A70" s="4">
        <f t="shared" si="2"/>
        <v>1932</v>
      </c>
      <c r="B70" s="57">
        <v>138911402</v>
      </c>
      <c r="C70" s="4">
        <f>'Historical population and GDP'!$N67</f>
        <v>1.1572042574985928E-2</v>
      </c>
      <c r="D70" s="15"/>
      <c r="E70" s="15"/>
      <c r="F70" s="57">
        <v>1553352</v>
      </c>
      <c r="G70" s="57">
        <v>2210428</v>
      </c>
      <c r="H70" s="57"/>
      <c r="I70" s="57"/>
      <c r="J70" s="15"/>
      <c r="K70" s="70">
        <f t="shared" si="8"/>
        <v>1553352</v>
      </c>
      <c r="L70" s="4"/>
      <c r="M70" s="15"/>
      <c r="N70" s="59">
        <f t="shared" si="9"/>
        <v>7.082969867948298E-2</v>
      </c>
      <c r="O70" s="69">
        <v>0.18</v>
      </c>
      <c r="P70" s="61">
        <f>'1.1 Price indices'!$T68</f>
        <v>0.62958807255249594</v>
      </c>
      <c r="Q70" s="15">
        <f t="shared" si="10"/>
        <v>38131053.372387245</v>
      </c>
      <c r="R70" s="4"/>
      <c r="S70" s="63">
        <f t="shared" si="5"/>
        <v>38131000</v>
      </c>
      <c r="T70" s="4"/>
      <c r="U70" s="43">
        <v>5334.9620999999997</v>
      </c>
      <c r="V70" s="5"/>
      <c r="W70" s="15">
        <f t="shared" si="11"/>
        <v>414.32871659950501</v>
      </c>
    </row>
    <row r="71" spans="1:23">
      <c r="A71" s="4">
        <f t="shared" si="2"/>
        <v>1933</v>
      </c>
      <c r="B71" s="57">
        <v>139257788</v>
      </c>
      <c r="C71" s="4">
        <f>'Historical population and GDP'!$N68</f>
        <v>1.0647876506244321E-2</v>
      </c>
      <c r="D71" s="15"/>
      <c r="E71" s="15"/>
      <c r="F71" s="57">
        <v>346386</v>
      </c>
      <c r="G71" s="57">
        <v>2073718</v>
      </c>
      <c r="H71" s="57"/>
      <c r="I71" s="57"/>
      <c r="J71" s="15"/>
      <c r="K71" s="70">
        <f t="shared" si="8"/>
        <v>346386</v>
      </c>
      <c r="L71" s="4"/>
      <c r="M71" s="15"/>
      <c r="N71" s="59">
        <f t="shared" si="9"/>
        <v>7.082969867948298E-2</v>
      </c>
      <c r="O71" s="69">
        <v>0</v>
      </c>
      <c r="P71" s="61">
        <f>'1.1 Price indices'!$T69</f>
        <v>0.59076628791789176</v>
      </c>
      <c r="Q71" s="15">
        <f t="shared" si="10"/>
        <v>33579654.51074037</v>
      </c>
      <c r="R71" s="4"/>
      <c r="S71" s="63">
        <f t="shared" si="5"/>
        <v>33580000</v>
      </c>
      <c r="T71" s="4"/>
      <c r="U71" s="43">
        <v>5334.9620999999997</v>
      </c>
      <c r="V71" s="5"/>
      <c r="W71" s="15">
        <f t="shared" si="11"/>
        <v>388.70341740572064</v>
      </c>
    </row>
    <row r="72" spans="1:23">
      <c r="A72" s="4">
        <f t="shared" si="2"/>
        <v>1934</v>
      </c>
      <c r="B72" s="57">
        <v>139475834</v>
      </c>
      <c r="C72" s="4">
        <f>'Historical population and GDP'!$N69</f>
        <v>1.0676127377558508E-2</v>
      </c>
      <c r="D72" s="15"/>
      <c r="E72" s="15"/>
      <c r="F72" s="57">
        <v>218046</v>
      </c>
      <c r="G72" s="57">
        <v>2207010</v>
      </c>
      <c r="H72" s="57"/>
      <c r="I72" s="57"/>
      <c r="J72" s="15"/>
      <c r="K72" s="70">
        <f t="shared" si="8"/>
        <v>218046</v>
      </c>
      <c r="L72" s="4"/>
      <c r="M72" s="15"/>
      <c r="N72" s="59">
        <f t="shared" ref="N72:N103" si="12">AVERAGE(N$128:N$160)</f>
        <v>7.082969867948298E-2</v>
      </c>
      <c r="O72" s="69">
        <v>0</v>
      </c>
      <c r="P72" s="61">
        <f>'1.1 Price indices'!$T70</f>
        <v>0.59245419159765711</v>
      </c>
      <c r="Q72" s="15">
        <f t="shared" si="10"/>
        <v>31500687.970030013</v>
      </c>
      <c r="R72" s="4"/>
      <c r="S72" s="63">
        <f t="shared" si="5"/>
        <v>31501000</v>
      </c>
      <c r="T72" s="4"/>
      <c r="U72" s="43">
        <v>5343.0087999999996</v>
      </c>
      <c r="V72" s="5"/>
      <c r="W72" s="15">
        <f t="shared" si="11"/>
        <v>413.06501310647292</v>
      </c>
    </row>
    <row r="73" spans="1:23">
      <c r="A73" s="4">
        <f t="shared" ref="A73:A136" si="13">A72+1</f>
        <v>1935</v>
      </c>
      <c r="B73" s="57">
        <v>139754286</v>
      </c>
      <c r="C73" s="4">
        <f>'Historical population and GDP'!$N70</f>
        <v>1.1220724666034351E-2</v>
      </c>
      <c r="D73" s="15"/>
      <c r="E73" s="15"/>
      <c r="F73" s="57">
        <v>278452</v>
      </c>
      <c r="G73" s="57">
        <v>2370604</v>
      </c>
      <c r="H73" s="57"/>
      <c r="I73" s="57"/>
      <c r="J73" s="15"/>
      <c r="K73" s="70">
        <f t="shared" si="8"/>
        <v>278452</v>
      </c>
      <c r="L73" s="4"/>
      <c r="M73" s="15"/>
      <c r="N73" s="59">
        <f t="shared" si="12"/>
        <v>7.082969867948298E-2</v>
      </c>
      <c r="O73" s="69">
        <v>0</v>
      </c>
      <c r="P73" s="61">
        <f>'1.1 Price indices'!$T71</f>
        <v>0.60089370999648417</v>
      </c>
      <c r="Q73" s="15">
        <f t="shared" ref="Q73:Q104" si="14">Q72*(P73/P72)*(1-N73-O73)+K73*(1-0.5*N73)</f>
        <v>29955038.894907918</v>
      </c>
      <c r="R73" s="4"/>
      <c r="S73" s="63">
        <f t="shared" ref="S73:S127" si="15">ROUND(Q73,-3)</f>
        <v>29955000</v>
      </c>
      <c r="T73" s="4"/>
      <c r="U73" s="43">
        <v>5343.0087999999996</v>
      </c>
      <c r="V73" s="5"/>
      <c r="W73" s="15">
        <f t="shared" si="11"/>
        <v>443.68334186535498</v>
      </c>
    </row>
    <row r="74" spans="1:23">
      <c r="A74" s="4">
        <f t="shared" si="13"/>
        <v>1936</v>
      </c>
      <c r="B74" s="57">
        <v>140023668</v>
      </c>
      <c r="C74" s="4">
        <f>'Historical population and GDP'!$N71</f>
        <v>1.1756155250534576E-2</v>
      </c>
      <c r="D74" s="15"/>
      <c r="E74" s="15"/>
      <c r="F74" s="57">
        <v>269382</v>
      </c>
      <c r="G74" s="57">
        <v>2435054</v>
      </c>
      <c r="H74" s="57"/>
      <c r="I74" s="57"/>
      <c r="J74" s="15"/>
      <c r="K74" s="70">
        <f t="shared" si="8"/>
        <v>269382</v>
      </c>
      <c r="L74" s="4"/>
      <c r="M74" s="15"/>
      <c r="N74" s="59">
        <f t="shared" si="12"/>
        <v>7.082969867948298E-2</v>
      </c>
      <c r="O74" s="69">
        <v>0</v>
      </c>
      <c r="P74" s="61">
        <f>'1.1 Price indices'!$T72</f>
        <v>0.69035260502405049</v>
      </c>
      <c r="Q74" s="15">
        <f t="shared" si="14"/>
        <v>32236900.863190558</v>
      </c>
      <c r="R74" s="4"/>
      <c r="S74" s="63">
        <f t="shared" si="15"/>
        <v>32237000</v>
      </c>
      <c r="T74" s="4"/>
      <c r="U74" s="43">
        <v>5343.0087999999996</v>
      </c>
      <c r="V74" s="5"/>
      <c r="W74" s="15">
        <f t="shared" si="11"/>
        <v>455.7458336958008</v>
      </c>
    </row>
    <row r="75" spans="1:23">
      <c r="A75" s="4">
        <f t="shared" si="13"/>
        <v>1937</v>
      </c>
      <c r="B75" s="57">
        <v>142119566</v>
      </c>
      <c r="C75" s="4">
        <f>'Historical population and GDP'!$N72</f>
        <v>1.2606515913913003E-2</v>
      </c>
      <c r="D75" s="15"/>
      <c r="E75" s="15"/>
      <c r="F75" s="57">
        <v>2095898</v>
      </c>
      <c r="G75" s="57">
        <v>2652142</v>
      </c>
      <c r="H75" s="57"/>
      <c r="I75" s="57"/>
      <c r="J75" s="15"/>
      <c r="K75" s="70">
        <f t="shared" si="8"/>
        <v>2095898</v>
      </c>
      <c r="L75" s="4"/>
      <c r="M75" s="15"/>
      <c r="N75" s="59">
        <f t="shared" si="12"/>
        <v>7.082969867948298E-2</v>
      </c>
      <c r="O75" s="69">
        <v>0</v>
      </c>
      <c r="P75" s="61">
        <f>'1.1 Price indices'!$T73</f>
        <v>0.76124455957419757</v>
      </c>
      <c r="Q75" s="15">
        <f t="shared" si="14"/>
        <v>35051159.79176449</v>
      </c>
      <c r="R75" s="4"/>
      <c r="S75" s="63">
        <f t="shared" si="15"/>
        <v>35051000</v>
      </c>
      <c r="T75" s="4"/>
      <c r="U75" s="43">
        <v>5343.0087999999996</v>
      </c>
      <c r="V75" s="5"/>
      <c r="W75" s="15">
        <f t="shared" si="11"/>
        <v>496.37612425418433</v>
      </c>
    </row>
    <row r="76" spans="1:23">
      <c r="A76" s="4">
        <f t="shared" si="13"/>
        <v>1938</v>
      </c>
      <c r="B76" s="57">
        <v>147178520</v>
      </c>
      <c r="C76" s="4">
        <f>'Historical population and GDP'!$N73</f>
        <v>1.3390529060468051E-2</v>
      </c>
      <c r="D76" s="15"/>
      <c r="E76" s="15"/>
      <c r="F76" s="57">
        <v>5058954</v>
      </c>
      <c r="G76" s="57">
        <v>2915744</v>
      </c>
      <c r="H76" s="57"/>
      <c r="I76" s="57"/>
      <c r="J76" s="15"/>
      <c r="K76" s="70">
        <f t="shared" si="8"/>
        <v>5058954</v>
      </c>
      <c r="L76" s="4"/>
      <c r="M76" s="15"/>
      <c r="N76" s="59">
        <f t="shared" si="12"/>
        <v>7.082969867948298E-2</v>
      </c>
      <c r="O76" s="69">
        <v>0</v>
      </c>
      <c r="P76" s="61">
        <f>'1.1 Price indices'!$T74</f>
        <v>0.80850586260762891</v>
      </c>
      <c r="Q76" s="15">
        <f t="shared" si="14"/>
        <v>39470279.537895061</v>
      </c>
      <c r="R76" s="4"/>
      <c r="S76" s="63">
        <f t="shared" si="15"/>
        <v>39470000</v>
      </c>
      <c r="T76" s="4"/>
      <c r="U76" s="43">
        <v>5347.8368199999995</v>
      </c>
      <c r="V76" s="5"/>
      <c r="W76" s="15">
        <f t="shared" ref="W76:W107" si="16">G76/U76</f>
        <v>545.21932851346799</v>
      </c>
    </row>
    <row r="77" spans="1:23">
      <c r="A77" s="4">
        <f t="shared" si="13"/>
        <v>1939</v>
      </c>
      <c r="B77" s="57">
        <v>154951816</v>
      </c>
      <c r="C77" s="4">
        <f>'Historical population and GDP'!$N74</f>
        <v>1.3743240583004227E-2</v>
      </c>
      <c r="D77" s="15"/>
      <c r="E77" s="15"/>
      <c r="F77" s="57">
        <v>7773296</v>
      </c>
      <c r="G77" s="57">
        <v>3124750</v>
      </c>
      <c r="H77" s="57"/>
      <c r="I77" s="57"/>
      <c r="J77" s="15"/>
      <c r="K77" s="70">
        <f t="shared" si="8"/>
        <v>7773296</v>
      </c>
      <c r="L77" s="4"/>
      <c r="M77" s="15"/>
      <c r="N77" s="59">
        <f t="shared" si="12"/>
        <v>7.082969867948298E-2</v>
      </c>
      <c r="O77" s="69">
        <v>0</v>
      </c>
      <c r="P77" s="61">
        <f>'1.1 Price indices'!$T75</f>
        <v>0.87433410611847973</v>
      </c>
      <c r="Q77" s="15">
        <f t="shared" si="14"/>
        <v>47158650.51391571</v>
      </c>
      <c r="R77" s="4"/>
      <c r="S77" s="63">
        <f t="shared" si="15"/>
        <v>47159000</v>
      </c>
      <c r="T77" s="4"/>
      <c r="U77" s="43">
        <v>5341.3994599999996</v>
      </c>
      <c r="V77" s="5"/>
      <c r="W77" s="15">
        <f t="shared" si="16"/>
        <v>585.00586286426142</v>
      </c>
    </row>
    <row r="78" spans="1:23">
      <c r="A78" s="4">
        <f t="shared" si="13"/>
        <v>1940</v>
      </c>
      <c r="B78" s="57">
        <v>162974910</v>
      </c>
      <c r="C78" s="4">
        <f>'Historical population and GDP'!$N75</f>
        <v>1.4012966848585405E-2</v>
      </c>
      <c r="D78" s="15"/>
      <c r="E78" s="15"/>
      <c r="F78" s="57">
        <v>8023094</v>
      </c>
      <c r="G78" s="57">
        <v>3332434</v>
      </c>
      <c r="H78" s="57"/>
      <c r="I78" s="57"/>
      <c r="J78" s="15"/>
      <c r="K78" s="70">
        <f t="shared" si="8"/>
        <v>8023094</v>
      </c>
      <c r="L78" s="4"/>
      <c r="M78" s="15"/>
      <c r="N78" s="59">
        <f t="shared" si="12"/>
        <v>7.082969867948298E-2</v>
      </c>
      <c r="O78" s="69">
        <v>0</v>
      </c>
      <c r="P78" s="61">
        <f>'1.1 Price indices'!$T76</f>
        <v>0.94860186802815749</v>
      </c>
      <c r="Q78" s="15">
        <f t="shared" si="14"/>
        <v>55279402.584617868</v>
      </c>
      <c r="R78" s="4"/>
      <c r="S78" s="63">
        <f t="shared" si="15"/>
        <v>55279000</v>
      </c>
      <c r="T78" s="4"/>
      <c r="U78" s="43">
        <v>5455.6625999999997</v>
      </c>
      <c r="V78" s="5"/>
      <c r="W78" s="15">
        <f t="shared" si="16"/>
        <v>610.82113105748147</v>
      </c>
    </row>
    <row r="79" spans="1:23">
      <c r="A79" s="4">
        <f t="shared" si="13"/>
        <v>1941</v>
      </c>
      <c r="B79" s="57">
        <v>166897916</v>
      </c>
      <c r="C79" s="4">
        <f>'Historical population and GDP'!$N76</f>
        <v>1.4564322786711176E-2</v>
      </c>
      <c r="D79" s="15"/>
      <c r="E79" s="15"/>
      <c r="F79" s="57">
        <v>3923006</v>
      </c>
      <c r="G79" s="57">
        <v>3515650</v>
      </c>
      <c r="H79" s="57"/>
      <c r="I79" s="57"/>
      <c r="J79" s="15"/>
      <c r="K79" s="70">
        <f t="shared" si="8"/>
        <v>3923006</v>
      </c>
      <c r="L79" s="4"/>
      <c r="M79" s="15"/>
      <c r="N79" s="59">
        <f t="shared" si="12"/>
        <v>7.082969867948298E-2</v>
      </c>
      <c r="O79" s="69">
        <v>0</v>
      </c>
      <c r="P79" s="61">
        <f>'1.1 Price indices'!$T77</f>
        <v>1.0009268821008852</v>
      </c>
      <c r="Q79" s="15">
        <f t="shared" si="14"/>
        <v>57981296.891782358</v>
      </c>
      <c r="R79" s="4"/>
      <c r="S79" s="63">
        <f t="shared" si="15"/>
        <v>57981000</v>
      </c>
      <c r="T79" s="4"/>
      <c r="U79" s="43">
        <v>5455.6625999999997</v>
      </c>
      <c r="V79" s="5"/>
      <c r="W79" s="15">
        <f t="shared" si="16"/>
        <v>644.40385298020453</v>
      </c>
    </row>
    <row r="80" spans="1:23">
      <c r="A80" s="4">
        <f t="shared" si="13"/>
        <v>1942</v>
      </c>
      <c r="B80" s="57">
        <v>168246446</v>
      </c>
      <c r="C80" s="4">
        <f>'Historical population and GDP'!$N77</f>
        <v>1.4930499717173489E-2</v>
      </c>
      <c r="D80" s="15"/>
      <c r="E80" s="15"/>
      <c r="F80" s="57">
        <v>1348530</v>
      </c>
      <c r="G80" s="57">
        <v>3707102</v>
      </c>
      <c r="H80" s="57"/>
      <c r="I80" s="57"/>
      <c r="J80" s="15"/>
      <c r="K80" s="70">
        <f t="shared" si="8"/>
        <v>1348530</v>
      </c>
      <c r="L80" s="4"/>
      <c r="M80" s="15"/>
      <c r="N80" s="59">
        <f t="shared" si="12"/>
        <v>7.082969867948298E-2</v>
      </c>
      <c r="O80" s="69">
        <v>0</v>
      </c>
      <c r="P80" s="61">
        <f>'1.1 Price indices'!$T78</f>
        <v>1.0515639924938471</v>
      </c>
      <c r="Q80" s="15">
        <f t="shared" si="14"/>
        <v>57900793.837375976</v>
      </c>
      <c r="R80" s="4"/>
      <c r="S80" s="63">
        <f t="shared" si="15"/>
        <v>57901000</v>
      </c>
      <c r="T80" s="4"/>
      <c r="U80" s="43">
        <v>5455.6625999999997</v>
      </c>
      <c r="V80" s="5"/>
      <c r="W80" s="15">
        <f t="shared" si="16"/>
        <v>679.49619905013924</v>
      </c>
    </row>
    <row r="81" spans="1:23">
      <c r="A81" s="4">
        <f t="shared" si="13"/>
        <v>1943</v>
      </c>
      <c r="B81" s="57">
        <v>168703030</v>
      </c>
      <c r="C81" s="4">
        <f>'Historical population and GDP'!$N78</f>
        <v>1.5257550689810589E-2</v>
      </c>
      <c r="D81" s="15"/>
      <c r="E81" s="15"/>
      <c r="F81" s="57">
        <v>456584</v>
      </c>
      <c r="G81" s="57">
        <v>4201620</v>
      </c>
      <c r="H81" s="57"/>
      <c r="I81" s="57"/>
      <c r="J81" s="15"/>
      <c r="K81" s="70">
        <f t="shared" si="8"/>
        <v>456584</v>
      </c>
      <c r="L81" s="4"/>
      <c r="M81" s="15"/>
      <c r="N81" s="59">
        <f t="shared" si="12"/>
        <v>7.082969867948298E-2</v>
      </c>
      <c r="O81" s="69">
        <v>0</v>
      </c>
      <c r="P81" s="61">
        <f>'1.1 Price indices'!$T79</f>
        <v>1.0853220660891554</v>
      </c>
      <c r="Q81" s="15">
        <f t="shared" si="14"/>
        <v>55967229.315571368</v>
      </c>
      <c r="R81" s="4"/>
      <c r="S81" s="63">
        <f t="shared" si="15"/>
        <v>55967000</v>
      </c>
      <c r="T81" s="4"/>
      <c r="U81" s="43">
        <v>5568.3163999999997</v>
      </c>
      <c r="V81" s="5"/>
      <c r="W81" s="15">
        <f t="shared" si="16"/>
        <v>754.55841553831249</v>
      </c>
    </row>
    <row r="82" spans="1:23">
      <c r="A82" s="4">
        <f t="shared" si="13"/>
        <v>1944</v>
      </c>
      <c r="B82" s="57">
        <v>169378702</v>
      </c>
      <c r="C82" s="4">
        <f>'Historical population and GDP'!$N79</f>
        <v>1.5684800914431807E-2</v>
      </c>
      <c r="D82" s="15"/>
      <c r="E82" s="15"/>
      <c r="F82" s="57">
        <v>675672</v>
      </c>
      <c r="G82" s="57">
        <v>4945276</v>
      </c>
      <c r="H82" s="57"/>
      <c r="I82" s="57"/>
      <c r="J82" s="15"/>
      <c r="K82" s="70">
        <f t="shared" si="8"/>
        <v>675672</v>
      </c>
      <c r="L82" s="4"/>
      <c r="M82" s="15"/>
      <c r="N82" s="59">
        <f t="shared" si="12"/>
        <v>7.082969867948298E-2</v>
      </c>
      <c r="O82" s="69">
        <v>0</v>
      </c>
      <c r="P82" s="61">
        <f>'1.1 Price indices'!$T80</f>
        <v>1.1629656353583639</v>
      </c>
      <c r="Q82" s="15">
        <f t="shared" si="14"/>
        <v>56375113.579872251</v>
      </c>
      <c r="R82" s="4"/>
      <c r="S82" s="63">
        <f t="shared" si="15"/>
        <v>56375000</v>
      </c>
      <c r="T82" s="4"/>
      <c r="U82" s="43">
        <v>5639.1273600000004</v>
      </c>
      <c r="V82" s="5"/>
      <c r="W82" s="15">
        <f t="shared" si="16"/>
        <v>876.95767169195472</v>
      </c>
    </row>
    <row r="83" spans="1:23">
      <c r="A83" s="4">
        <f t="shared" si="13"/>
        <v>1945</v>
      </c>
      <c r="B83" s="57">
        <v>170548090</v>
      </c>
      <c r="C83" s="4">
        <f>'Historical population and GDP'!$N80</f>
        <v>1.617750717517168E-2</v>
      </c>
      <c r="D83" s="15"/>
      <c r="E83" s="15"/>
      <c r="F83" s="57">
        <v>1169388</v>
      </c>
      <c r="G83" s="57">
        <v>5165502</v>
      </c>
      <c r="H83" s="57"/>
      <c r="I83" s="57"/>
      <c r="J83" s="15"/>
      <c r="K83" s="70">
        <f t="shared" si="8"/>
        <v>1169388</v>
      </c>
      <c r="L83" s="4"/>
      <c r="M83" s="15"/>
      <c r="N83" s="59">
        <f t="shared" si="12"/>
        <v>7.082969867948298E-2</v>
      </c>
      <c r="O83" s="69">
        <v>0</v>
      </c>
      <c r="P83" s="61">
        <f>'1.1 Price indices'!$T81</f>
        <v>1.1933479015941413</v>
      </c>
      <c r="Q83" s="15">
        <f t="shared" si="14"/>
        <v>54878527.942098916</v>
      </c>
      <c r="R83" s="4"/>
      <c r="S83" s="63">
        <f t="shared" si="15"/>
        <v>54879000</v>
      </c>
      <c r="T83" s="4"/>
      <c r="U83" s="43">
        <v>5639.1273600000004</v>
      </c>
      <c r="V83" s="5"/>
      <c r="W83" s="15">
        <f t="shared" si="16"/>
        <v>916.01087725743434</v>
      </c>
    </row>
    <row r="84" spans="1:23">
      <c r="A84" s="4">
        <f t="shared" si="13"/>
        <v>1946</v>
      </c>
      <c r="B84" s="57">
        <v>172825594</v>
      </c>
      <c r="C84" s="4">
        <f>'Historical population and GDP'!$N81</f>
        <v>1.6486900025511137E-2</v>
      </c>
      <c r="D84" s="15"/>
      <c r="E84" s="15"/>
      <c r="F84" s="57">
        <v>2277504</v>
      </c>
      <c r="G84" s="57">
        <v>5799968</v>
      </c>
      <c r="H84" s="57"/>
      <c r="I84" s="57"/>
      <c r="J84" s="15"/>
      <c r="K84" s="70">
        <f t="shared" si="8"/>
        <v>2277504</v>
      </c>
      <c r="L84" s="4"/>
      <c r="M84" s="15"/>
      <c r="N84" s="59">
        <f t="shared" si="12"/>
        <v>7.082969867948298E-2</v>
      </c>
      <c r="O84" s="69">
        <v>0</v>
      </c>
      <c r="P84" s="61">
        <f>'1.1 Price indices'!$T82</f>
        <v>1.2152906494310916</v>
      </c>
      <c r="Q84" s="15">
        <f t="shared" si="14"/>
        <v>54125953.763396859</v>
      </c>
      <c r="R84" s="4"/>
      <c r="S84" s="63">
        <f t="shared" si="15"/>
        <v>54126000</v>
      </c>
      <c r="T84" s="4"/>
      <c r="U84" s="43">
        <v>5650.9291866666672</v>
      </c>
      <c r="V84" s="5"/>
      <c r="W84" s="15">
        <f t="shared" si="16"/>
        <v>1026.3742135868538</v>
      </c>
    </row>
    <row r="85" spans="1:23">
      <c r="A85" s="4">
        <f t="shared" si="13"/>
        <v>1947</v>
      </c>
      <c r="B85" s="57">
        <v>174683796</v>
      </c>
      <c r="C85" s="4">
        <f>'Historical population and GDP'!$N82</f>
        <v>1.7429436224420041E-2</v>
      </c>
      <c r="D85" s="15"/>
      <c r="E85" s="15"/>
      <c r="F85" s="57">
        <v>1858202</v>
      </c>
      <c r="G85" s="57">
        <v>5684956</v>
      </c>
      <c r="H85" s="57"/>
      <c r="I85" s="57"/>
      <c r="J85" s="15"/>
      <c r="K85" s="70">
        <f t="shared" si="8"/>
        <v>1858202</v>
      </c>
      <c r="L85" s="4"/>
      <c r="M85" s="15"/>
      <c r="N85" s="59">
        <f t="shared" si="12"/>
        <v>7.082969867948298E-2</v>
      </c>
      <c r="O85" s="69">
        <v>0</v>
      </c>
      <c r="P85" s="61">
        <f>'1.1 Price indices'!$T83</f>
        <v>1.2946221223800654</v>
      </c>
      <c r="Q85" s="15">
        <f t="shared" si="14"/>
        <v>55367587.757163294</v>
      </c>
      <c r="R85" s="4"/>
      <c r="S85" s="63">
        <f t="shared" si="15"/>
        <v>55368000</v>
      </c>
      <c r="T85" s="4"/>
      <c r="U85" s="43">
        <v>5662.731013333334</v>
      </c>
      <c r="V85" s="5"/>
      <c r="W85" s="15">
        <f t="shared" si="16"/>
        <v>1003.924782338122</v>
      </c>
    </row>
    <row r="86" spans="1:23">
      <c r="A86" s="4">
        <f t="shared" si="13"/>
        <v>1948</v>
      </c>
      <c r="B86" s="57">
        <v>178117856</v>
      </c>
      <c r="C86" s="4">
        <f>'Historical population and GDP'!$N83</f>
        <v>1.9150837343869298E-2</v>
      </c>
      <c r="D86" s="15"/>
      <c r="E86" s="15"/>
      <c r="F86" s="57">
        <v>3434060</v>
      </c>
      <c r="G86" s="57">
        <v>5910496</v>
      </c>
      <c r="H86" s="57"/>
      <c r="I86" s="57"/>
      <c r="J86" s="15"/>
      <c r="K86" s="70">
        <f t="shared" si="8"/>
        <v>3434060</v>
      </c>
      <c r="L86" s="4"/>
      <c r="M86" s="15"/>
      <c r="N86" s="59">
        <f t="shared" si="12"/>
        <v>7.082969867948298E-2</v>
      </c>
      <c r="O86" s="69">
        <v>0</v>
      </c>
      <c r="P86" s="61">
        <f>'1.1 Price indices'!$T84</f>
        <v>1.3570745585313853</v>
      </c>
      <c r="Q86" s="15">
        <f t="shared" si="14"/>
        <v>57240107.210207425</v>
      </c>
      <c r="R86" s="4"/>
      <c r="S86" s="63">
        <f t="shared" si="15"/>
        <v>57240000</v>
      </c>
      <c r="T86" s="4"/>
      <c r="U86" s="43">
        <v>5674.5328399999999</v>
      </c>
      <c r="V86" s="5"/>
      <c r="W86" s="15">
        <f t="shared" si="16"/>
        <v>1041.582834508717</v>
      </c>
    </row>
    <row r="87" spans="1:23">
      <c r="A87" s="4">
        <f t="shared" si="13"/>
        <v>1949</v>
      </c>
      <c r="B87" s="57">
        <v>181136478</v>
      </c>
      <c r="C87" s="4">
        <f>'Historical population and GDP'!$N84</f>
        <v>2.0447388261477361E-2</v>
      </c>
      <c r="D87" s="15"/>
      <c r="E87" s="15"/>
      <c r="F87" s="57">
        <v>3018622</v>
      </c>
      <c r="G87" s="57">
        <v>6773040</v>
      </c>
      <c r="H87" s="57"/>
      <c r="I87" s="57"/>
      <c r="J87" s="15"/>
      <c r="K87" s="70">
        <f t="shared" si="8"/>
        <v>3018622</v>
      </c>
      <c r="L87" s="4"/>
      <c r="M87" s="15"/>
      <c r="N87" s="59">
        <f t="shared" si="12"/>
        <v>7.082969867948298E-2</v>
      </c>
      <c r="O87" s="69">
        <v>0</v>
      </c>
      <c r="P87" s="61">
        <f>'1.1 Price indices'!$T85</f>
        <v>1.5106737933900372</v>
      </c>
      <c r="Q87" s="15">
        <f t="shared" si="14"/>
        <v>62117312.309136212</v>
      </c>
      <c r="R87" s="4"/>
      <c r="S87" s="63">
        <f t="shared" si="15"/>
        <v>62117000</v>
      </c>
      <c r="T87" s="4"/>
      <c r="U87" s="43">
        <v>5674.5328399999999</v>
      </c>
      <c r="V87" s="5"/>
      <c r="W87" s="15">
        <f t="shared" si="16"/>
        <v>1193.5854793643243</v>
      </c>
    </row>
    <row r="88" spans="1:23">
      <c r="A88" s="4">
        <f t="shared" si="13"/>
        <v>1950</v>
      </c>
      <c r="B88" s="57">
        <v>187380970</v>
      </c>
      <c r="C88" s="4">
        <f>'Historical population and GDP'!$N85</f>
        <v>2.1780726980146391E-2</v>
      </c>
      <c r="D88" s="15"/>
      <c r="E88" s="15"/>
      <c r="F88" s="57">
        <v>6244492</v>
      </c>
      <c r="G88" s="57">
        <v>7012272</v>
      </c>
      <c r="H88" s="57"/>
      <c r="I88" s="57"/>
      <c r="J88" s="15"/>
      <c r="K88" s="70">
        <f t="shared" si="8"/>
        <v>6244492</v>
      </c>
      <c r="L88" s="4"/>
      <c r="M88" s="15"/>
      <c r="N88" s="59">
        <f t="shared" si="12"/>
        <v>7.082969867948298E-2</v>
      </c>
      <c r="O88" s="69">
        <v>0</v>
      </c>
      <c r="P88" s="61">
        <f>'1.1 Price indices'!$T86</f>
        <v>1.687903679765405</v>
      </c>
      <c r="Q88" s="15">
        <f t="shared" si="14"/>
        <v>70512240.117511481</v>
      </c>
      <c r="R88" s="4"/>
      <c r="S88" s="63">
        <f t="shared" si="15"/>
        <v>70512000</v>
      </c>
      <c r="T88" s="4"/>
      <c r="U88" s="43">
        <v>5674.5328399999999</v>
      </c>
      <c r="V88" s="5"/>
      <c r="W88" s="15">
        <f t="shared" si="16"/>
        <v>1235.7443683416943</v>
      </c>
    </row>
    <row r="89" spans="1:23">
      <c r="A89" s="4">
        <f t="shared" si="13"/>
        <v>1951</v>
      </c>
      <c r="B89" s="57">
        <v>195349662</v>
      </c>
      <c r="C89" s="4">
        <f>'Historical population and GDP'!$N86</f>
        <v>2.3965034168274238E-2</v>
      </c>
      <c r="D89" s="15"/>
      <c r="E89" s="15"/>
      <c r="F89" s="57">
        <v>7968692</v>
      </c>
      <c r="G89" s="57">
        <v>7477086</v>
      </c>
      <c r="H89" s="57"/>
      <c r="I89" s="57"/>
      <c r="J89" s="15"/>
      <c r="K89" s="70">
        <f t="shared" si="8"/>
        <v>7968692</v>
      </c>
      <c r="L89" s="4"/>
      <c r="M89" s="15"/>
      <c r="N89" s="59">
        <f t="shared" si="12"/>
        <v>7.082969867948298E-2</v>
      </c>
      <c r="O89" s="69">
        <v>0</v>
      </c>
      <c r="P89" s="61">
        <f>'1.1 Price indices'!$T87</f>
        <v>1.8904521213372536</v>
      </c>
      <c r="Q89" s="15">
        <f t="shared" si="14"/>
        <v>81066506.897770718</v>
      </c>
      <c r="R89" s="4"/>
      <c r="S89" s="63">
        <f t="shared" si="15"/>
        <v>81067000</v>
      </c>
      <c r="T89" s="4"/>
      <c r="U89" s="43">
        <v>5682.5795399999997</v>
      </c>
      <c r="V89" s="5"/>
      <c r="W89" s="15">
        <f t="shared" si="16"/>
        <v>1315.7908212931059</v>
      </c>
    </row>
    <row r="90" spans="1:23">
      <c r="A90" s="4">
        <f t="shared" si="13"/>
        <v>1952</v>
      </c>
      <c r="B90" s="57">
        <v>203190710</v>
      </c>
      <c r="C90" s="4">
        <f>'Historical population and GDP'!$N87</f>
        <v>2.6279446866879184E-2</v>
      </c>
      <c r="D90" s="15"/>
      <c r="E90" s="15"/>
      <c r="F90" s="57">
        <v>7841048</v>
      </c>
      <c r="G90" s="57">
        <v>9343738</v>
      </c>
      <c r="H90" s="57"/>
      <c r="I90" s="57"/>
      <c r="J90" s="15"/>
      <c r="K90" s="70">
        <f t="shared" si="8"/>
        <v>7841048</v>
      </c>
      <c r="L90" s="4"/>
      <c r="M90" s="15"/>
      <c r="N90" s="59">
        <f t="shared" si="12"/>
        <v>7.082969867948298E-2</v>
      </c>
      <c r="O90" s="69">
        <v>0</v>
      </c>
      <c r="P90" s="61">
        <f>'1.1 Price indices'!$T88</f>
        <v>2.0029790333216138</v>
      </c>
      <c r="Q90" s="15">
        <f t="shared" si="14"/>
        <v>87371555.693403631</v>
      </c>
      <c r="R90" s="4"/>
      <c r="S90" s="63">
        <f t="shared" si="15"/>
        <v>87372000</v>
      </c>
      <c r="T90" s="4"/>
      <c r="U90" s="43">
        <v>5695.4542599999995</v>
      </c>
      <c r="V90" s="5"/>
      <c r="W90" s="15">
        <f t="shared" si="16"/>
        <v>1640.5606249219531</v>
      </c>
    </row>
    <row r="91" spans="1:23">
      <c r="A91" s="4">
        <f t="shared" si="13"/>
        <v>1953</v>
      </c>
      <c r="B91" s="57">
        <v>216768562</v>
      </c>
      <c r="C91" s="4">
        <f>'Historical population and GDP'!$N88</f>
        <v>2.7552468825861019E-2</v>
      </c>
      <c r="D91" s="15"/>
      <c r="E91" s="15"/>
      <c r="F91" s="57">
        <v>13577852</v>
      </c>
      <c r="G91" s="57">
        <v>9600904</v>
      </c>
      <c r="H91" s="57"/>
      <c r="I91" s="57"/>
      <c r="J91" s="15"/>
      <c r="K91" s="70">
        <f t="shared" si="8"/>
        <v>13577852</v>
      </c>
      <c r="L91" s="4"/>
      <c r="M91" s="15"/>
      <c r="N91" s="59">
        <f t="shared" si="12"/>
        <v>7.082969867948298E-2</v>
      </c>
      <c r="O91" s="60">
        <v>3.1E-2</v>
      </c>
      <c r="P91" s="61">
        <f>'1.1 Price indices'!$T89</f>
        <v>2.0930005629091024</v>
      </c>
      <c r="Q91" s="15">
        <f t="shared" si="14"/>
        <v>95098476.381902725</v>
      </c>
      <c r="R91" s="4"/>
      <c r="S91" s="63">
        <f t="shared" si="15"/>
        <v>95098000</v>
      </c>
      <c r="T91" s="4"/>
      <c r="U91" s="43">
        <v>5689.0168999999996</v>
      </c>
      <c r="V91" s="5"/>
      <c r="W91" s="15">
        <f t="shared" si="16"/>
        <v>1687.6209314829071</v>
      </c>
    </row>
    <row r="92" spans="1:23">
      <c r="A92" s="4">
        <f t="shared" si="13"/>
        <v>1954</v>
      </c>
      <c r="B92" s="57">
        <v>229989014</v>
      </c>
      <c r="C92" s="4">
        <f>'Historical population and GDP'!$N89</f>
        <v>2.958332563642585E-2</v>
      </c>
      <c r="D92" s="15"/>
      <c r="E92" s="15"/>
      <c r="F92" s="57">
        <v>13220452</v>
      </c>
      <c r="G92" s="57">
        <v>11186472</v>
      </c>
      <c r="H92" s="57"/>
      <c r="I92" s="57"/>
      <c r="J92" s="15"/>
      <c r="K92" s="70">
        <f t="shared" si="8"/>
        <v>13220452</v>
      </c>
      <c r="L92" s="4"/>
      <c r="M92" s="15"/>
      <c r="N92" s="59">
        <f t="shared" si="12"/>
        <v>7.082969867948298E-2</v>
      </c>
      <c r="O92" s="60">
        <v>3.1E-2</v>
      </c>
      <c r="P92" s="61">
        <f>'1.1 Price indices'!$T90</f>
        <v>2.1830220924965902</v>
      </c>
      <c r="Q92" s="15">
        <f t="shared" si="14"/>
        <v>101840626.2771672</v>
      </c>
      <c r="R92" s="4"/>
      <c r="S92" s="63">
        <f t="shared" si="15"/>
        <v>101841000</v>
      </c>
      <c r="T92" s="4"/>
      <c r="U92" s="43">
        <v>5639.1273600000004</v>
      </c>
      <c r="V92" s="5"/>
      <c r="W92" s="15">
        <f t="shared" si="16"/>
        <v>1983.7239497992114</v>
      </c>
    </row>
    <row r="93" spans="1:23">
      <c r="A93" s="4">
        <f t="shared" si="13"/>
        <v>1955</v>
      </c>
      <c r="B93" s="57">
        <v>245302126</v>
      </c>
      <c r="C93" s="4">
        <f>'Historical population and GDP'!$N90</f>
        <v>3.077305692827333E-2</v>
      </c>
      <c r="D93" s="15"/>
      <c r="E93" s="15"/>
      <c r="F93" s="57">
        <v>15313112</v>
      </c>
      <c r="G93" s="57">
        <v>13279154</v>
      </c>
      <c r="H93" s="57"/>
      <c r="I93" s="57"/>
      <c r="J93" s="15"/>
      <c r="K93" s="70">
        <f t="shared" si="8"/>
        <v>15313112</v>
      </c>
      <c r="L93" s="4"/>
      <c r="M93" s="15"/>
      <c r="N93" s="59">
        <f t="shared" si="12"/>
        <v>7.082969867948298E-2</v>
      </c>
      <c r="O93" s="60">
        <v>3.1E-2</v>
      </c>
      <c r="P93" s="61">
        <f>'1.1 Price indices'!$T91</f>
        <v>2.2730436220840788</v>
      </c>
      <c r="Q93" s="15">
        <f t="shared" si="14"/>
        <v>110012994.51769409</v>
      </c>
      <c r="R93" s="4"/>
      <c r="S93" s="63">
        <f t="shared" si="15"/>
        <v>110013000</v>
      </c>
      <c r="T93" s="4"/>
      <c r="U93" s="43">
        <v>5614.9872599999999</v>
      </c>
      <c r="V93" s="5"/>
      <c r="W93" s="15">
        <f t="shared" si="16"/>
        <v>2364.9481975850467</v>
      </c>
    </row>
    <row r="94" spans="1:23">
      <c r="A94" s="4">
        <f t="shared" si="13"/>
        <v>1956</v>
      </c>
      <c r="B94" s="57">
        <v>257304368</v>
      </c>
      <c r="C94" s="4">
        <f>'Historical population and GDP'!$N91</f>
        <v>3.1274709839078763E-2</v>
      </c>
      <c r="D94" s="15"/>
      <c r="E94" s="15"/>
      <c r="F94" s="57">
        <v>12002242</v>
      </c>
      <c r="G94" s="57">
        <v>13921044</v>
      </c>
      <c r="H94" s="57"/>
      <c r="I94" s="57"/>
      <c r="J94" s="15"/>
      <c r="K94" s="70">
        <f t="shared" si="8"/>
        <v>12002242</v>
      </c>
      <c r="L94" s="4"/>
      <c r="M94" s="15"/>
      <c r="N94" s="59">
        <f t="shared" si="12"/>
        <v>7.082969867948298E-2</v>
      </c>
      <c r="O94" s="60">
        <v>3.1E-2</v>
      </c>
      <c r="P94" s="61">
        <f>'1.1 Price indices'!$T92</f>
        <v>2.3405597692746949</v>
      </c>
      <c r="Q94" s="15">
        <f t="shared" si="14"/>
        <v>113322551.35093471</v>
      </c>
      <c r="R94" s="4"/>
      <c r="S94" s="63">
        <f t="shared" si="15"/>
        <v>113323000</v>
      </c>
      <c r="T94" s="4"/>
      <c r="U94" s="43">
        <v>5507.1614799999998</v>
      </c>
      <c r="V94" s="5"/>
      <c r="W94" s="15">
        <f t="shared" si="16"/>
        <v>2527.8074831392087</v>
      </c>
    </row>
    <row r="95" spans="1:23">
      <c r="A95" s="4">
        <f t="shared" si="13"/>
        <v>1957</v>
      </c>
      <c r="B95" s="57">
        <v>267236502</v>
      </c>
      <c r="C95" s="4">
        <f>'Historical population and GDP'!$N92</f>
        <v>3.221897256116972E-2</v>
      </c>
      <c r="D95" s="15"/>
      <c r="E95" s="15"/>
      <c r="F95" s="57">
        <v>9932134</v>
      </c>
      <c r="G95" s="57">
        <v>14905476</v>
      </c>
      <c r="H95" s="57"/>
      <c r="I95" s="57"/>
      <c r="J95" s="15"/>
      <c r="K95" s="70">
        <f t="shared" si="8"/>
        <v>9932134</v>
      </c>
      <c r="L95" s="4"/>
      <c r="M95" s="15"/>
      <c r="N95" s="59">
        <f t="shared" si="12"/>
        <v>7.082969867948298E-2</v>
      </c>
      <c r="O95" s="60">
        <v>3.1E-2</v>
      </c>
      <c r="P95" s="61">
        <f>'1.1 Price indices'!$T93</f>
        <v>2.4080759164653109</v>
      </c>
      <c r="Q95" s="15">
        <f t="shared" si="14"/>
        <v>114299385.70135278</v>
      </c>
      <c r="R95" s="4"/>
      <c r="S95" s="63">
        <f t="shared" si="15"/>
        <v>114299000</v>
      </c>
      <c r="T95" s="4"/>
      <c r="U95" s="43">
        <v>5500.7241199999999</v>
      </c>
      <c r="V95" s="5"/>
      <c r="W95" s="15">
        <f t="shared" si="16"/>
        <v>2709.7297873575235</v>
      </c>
    </row>
    <row r="96" spans="1:23">
      <c r="A96" s="4">
        <f t="shared" si="13"/>
        <v>1958</v>
      </c>
      <c r="B96" s="57">
        <v>272342284</v>
      </c>
      <c r="C96" s="4">
        <f>'Historical population and GDP'!$N93</f>
        <v>3.2799912831015146E-2</v>
      </c>
      <c r="D96" s="15"/>
      <c r="E96" s="15"/>
      <c r="F96" s="57">
        <v>5105782</v>
      </c>
      <c r="G96" s="57">
        <v>17581612</v>
      </c>
      <c r="H96" s="57"/>
      <c r="I96" s="57"/>
      <c r="J96" s="15"/>
      <c r="K96" s="70">
        <f t="shared" si="8"/>
        <v>5105782</v>
      </c>
      <c r="L96" s="4"/>
      <c r="M96" s="15"/>
      <c r="N96" s="59">
        <f t="shared" si="12"/>
        <v>7.082969867948298E-2</v>
      </c>
      <c r="O96" s="60">
        <v>3.1E-2</v>
      </c>
      <c r="P96" s="61">
        <f>'1.1 Price indices'!$T94</f>
        <v>2.4530866812590553</v>
      </c>
      <c r="Q96" s="15">
        <f t="shared" si="14"/>
        <v>109504159.5639945</v>
      </c>
      <c r="R96" s="4"/>
      <c r="S96" s="63">
        <f t="shared" si="15"/>
        <v>109504000</v>
      </c>
      <c r="T96" s="4"/>
      <c r="U96" s="43">
        <v>5577.9724399999996</v>
      </c>
      <c r="V96" s="5"/>
      <c r="W96" s="15">
        <f t="shared" si="16"/>
        <v>3151.971830108218</v>
      </c>
    </row>
    <row r="97" spans="1:23">
      <c r="A97" s="4">
        <f t="shared" si="13"/>
        <v>1959</v>
      </c>
      <c r="B97" s="57">
        <v>289282882</v>
      </c>
      <c r="C97" s="4">
        <f>'Historical population and GDP'!$N94</f>
        <v>3.3287091258034369E-2</v>
      </c>
      <c r="D97" s="15"/>
      <c r="E97" s="15"/>
      <c r="F97" s="57">
        <v>16940598</v>
      </c>
      <c r="G97" s="57">
        <v>17233284</v>
      </c>
      <c r="H97" s="57"/>
      <c r="I97" s="57"/>
      <c r="J97" s="15"/>
      <c r="K97" s="70">
        <f t="shared" ref="K97:K103" si="17">F97</f>
        <v>16940598</v>
      </c>
      <c r="L97" s="4"/>
      <c r="M97" s="15"/>
      <c r="N97" s="59">
        <f t="shared" si="12"/>
        <v>7.082969867948298E-2</v>
      </c>
      <c r="O97" s="60">
        <v>3.1E-2</v>
      </c>
      <c r="P97" s="61">
        <f>'1.1 Price indices'!$T95</f>
        <v>2.4305812988621831</v>
      </c>
      <c r="Q97" s="15">
        <f t="shared" si="14"/>
        <v>113791708.64177309</v>
      </c>
      <c r="R97" s="4"/>
      <c r="S97" s="63">
        <f t="shared" si="15"/>
        <v>113792000</v>
      </c>
      <c r="T97" s="4"/>
      <c r="U97" s="43">
        <v>5503.9427999999998</v>
      </c>
      <c r="V97" s="54"/>
      <c r="W97" s="15">
        <f t="shared" si="16"/>
        <v>3131.0797779366458</v>
      </c>
    </row>
    <row r="98" spans="1:23">
      <c r="A98" s="4">
        <f t="shared" si="13"/>
        <v>1960</v>
      </c>
      <c r="B98" s="57">
        <v>298340000</v>
      </c>
      <c r="C98" s="4">
        <f>'Historical population and GDP'!$N95</f>
        <v>3.4248750703793886E-2</v>
      </c>
      <c r="D98" s="15"/>
      <c r="E98" s="15"/>
      <c r="F98" s="57">
        <v>9057118</v>
      </c>
      <c r="G98" s="57">
        <v>16576000</v>
      </c>
      <c r="H98" s="57"/>
      <c r="I98" s="57"/>
      <c r="J98" s="15"/>
      <c r="K98" s="70">
        <f t="shared" si="17"/>
        <v>9057118</v>
      </c>
      <c r="L98" s="4"/>
      <c r="M98" s="15"/>
      <c r="N98" s="59">
        <f t="shared" si="12"/>
        <v>7.082969867948298E-2</v>
      </c>
      <c r="O98" s="60">
        <v>3.1E-2</v>
      </c>
      <c r="P98" s="61">
        <f>'1.1 Price indices'!$T96</f>
        <v>2.475592063655927</v>
      </c>
      <c r="Q98" s="15">
        <f t="shared" si="14"/>
        <v>112833367.60688661</v>
      </c>
      <c r="R98" s="4"/>
      <c r="S98" s="63">
        <f t="shared" si="15"/>
        <v>112833000</v>
      </c>
      <c r="T98" s="4"/>
      <c r="U98" s="43">
        <v>5368.7582400000001</v>
      </c>
      <c r="V98" s="54"/>
      <c r="W98" s="15">
        <f t="shared" si="16"/>
        <v>3087.492350931414</v>
      </c>
    </row>
    <row r="99" spans="1:23">
      <c r="A99" s="4">
        <f t="shared" si="13"/>
        <v>1961</v>
      </c>
      <c r="B99" s="57">
        <v>306794000</v>
      </c>
      <c r="C99" s="4">
        <f>'Historical population and GDP'!$N96</f>
        <v>3.492619014812922E-2</v>
      </c>
      <c r="D99" s="15"/>
      <c r="E99" s="15"/>
      <c r="F99" s="57">
        <v>8454000</v>
      </c>
      <c r="G99" s="57">
        <v>16748000</v>
      </c>
      <c r="H99" s="57"/>
      <c r="I99" s="57"/>
      <c r="J99" s="15"/>
      <c r="K99" s="70">
        <f t="shared" si="17"/>
        <v>8454000</v>
      </c>
      <c r="L99" s="4"/>
      <c r="M99" s="15"/>
      <c r="N99" s="59">
        <f t="shared" si="12"/>
        <v>7.082969867948298E-2</v>
      </c>
      <c r="O99" s="60">
        <v>3.1E-2</v>
      </c>
      <c r="P99" s="61">
        <f>'1.1 Price indices'!$T97</f>
        <v>2.5431082108465435</v>
      </c>
      <c r="Q99" s="15">
        <f t="shared" si="14"/>
        <v>112262098.45841746</v>
      </c>
      <c r="R99" s="4"/>
      <c r="S99" s="63">
        <f t="shared" si="15"/>
        <v>112262000</v>
      </c>
      <c r="T99" s="4"/>
      <c r="U99" s="43">
        <v>5363.9302200000002</v>
      </c>
      <c r="V99" s="54"/>
      <c r="W99" s="15">
        <f t="shared" si="16"/>
        <v>3122.3374117644653</v>
      </c>
    </row>
    <row r="100" spans="1:23">
      <c r="A100" s="4">
        <f t="shared" si="13"/>
        <v>1962</v>
      </c>
      <c r="B100" s="57">
        <v>316826000</v>
      </c>
      <c r="C100" s="4">
        <f>'Historical population and GDP'!$N97</f>
        <v>3.5010991244388882E-2</v>
      </c>
      <c r="D100" s="15"/>
      <c r="E100" s="15"/>
      <c r="F100" s="57">
        <v>10032000</v>
      </c>
      <c r="G100" s="57">
        <v>16190000</v>
      </c>
      <c r="H100" s="57"/>
      <c r="I100" s="57"/>
      <c r="J100" s="15"/>
      <c r="K100" s="70">
        <f t="shared" si="17"/>
        <v>10032000</v>
      </c>
      <c r="L100" s="4"/>
      <c r="M100" s="15"/>
      <c r="N100" s="59">
        <f t="shared" si="12"/>
        <v>7.082969867948298E-2</v>
      </c>
      <c r="O100" s="60">
        <v>3.1E-2</v>
      </c>
      <c r="P100" s="61">
        <f>'1.1 Price indices'!$T98</f>
        <v>2.5431082108465435</v>
      </c>
      <c r="Q100" s="15">
        <f t="shared" si="14"/>
        <v>110507201.03069407</v>
      </c>
      <c r="R100" s="4"/>
      <c r="S100" s="63">
        <f t="shared" si="15"/>
        <v>110507000</v>
      </c>
      <c r="T100" s="4"/>
      <c r="U100" s="43">
        <v>5362.3208800000002</v>
      </c>
      <c r="V100" s="54"/>
      <c r="W100" s="15">
        <f t="shared" si="16"/>
        <v>3019.2150679352853</v>
      </c>
    </row>
    <row r="101" spans="1:23">
      <c r="A101" s="4">
        <f t="shared" si="13"/>
        <v>1963</v>
      </c>
      <c r="B101" s="57">
        <v>326698000</v>
      </c>
      <c r="C101" s="4">
        <f>'Historical population and GDP'!$N98</f>
        <v>3.6832156976566589E-2</v>
      </c>
      <c r="D101" s="15"/>
      <c r="E101" s="15"/>
      <c r="F101" s="57">
        <v>9872000</v>
      </c>
      <c r="G101" s="57">
        <v>17312000</v>
      </c>
      <c r="H101" s="57"/>
      <c r="I101" s="57"/>
      <c r="J101" s="15"/>
      <c r="K101" s="70">
        <f t="shared" si="17"/>
        <v>9872000</v>
      </c>
      <c r="L101" s="4"/>
      <c r="M101" s="15"/>
      <c r="N101" s="59">
        <f t="shared" si="12"/>
        <v>7.082969867948298E-2</v>
      </c>
      <c r="O101" s="60">
        <v>3.1E-2</v>
      </c>
      <c r="P101" s="61">
        <f>'1.1 Price indices'!$T99</f>
        <v>2.5431082108465435</v>
      </c>
      <c r="Q101" s="15">
        <f t="shared" si="14"/>
        <v>108776670.65514351</v>
      </c>
      <c r="R101" s="4"/>
      <c r="S101" s="63">
        <f t="shared" si="15"/>
        <v>108777000</v>
      </c>
      <c r="T101" s="4"/>
      <c r="U101" s="43">
        <v>5251.2764200000001</v>
      </c>
      <c r="V101" s="54"/>
      <c r="W101" s="15">
        <f t="shared" si="16"/>
        <v>3296.7222852839272</v>
      </c>
    </row>
    <row r="102" spans="1:23">
      <c r="A102" s="4">
        <f t="shared" si="13"/>
        <v>1964</v>
      </c>
      <c r="B102" s="57">
        <v>330330000</v>
      </c>
      <c r="C102" s="4">
        <f>'Historical population and GDP'!$N99</f>
        <v>3.787178899765236E-2</v>
      </c>
      <c r="D102" s="15"/>
      <c r="E102" s="15"/>
      <c r="F102" s="57">
        <v>3632000</v>
      </c>
      <c r="G102" s="57">
        <v>16962000</v>
      </c>
      <c r="H102" s="57"/>
      <c r="I102" s="57"/>
      <c r="J102" s="15"/>
      <c r="K102" s="70">
        <f t="shared" si="17"/>
        <v>3632000</v>
      </c>
      <c r="L102" s="4"/>
      <c r="M102" s="15"/>
      <c r="N102" s="59">
        <f t="shared" si="12"/>
        <v>7.082969867948298E-2</v>
      </c>
      <c r="O102" s="60">
        <v>3.1E-2</v>
      </c>
      <c r="P102" s="61">
        <f>'1.1 Price indices'!$T100</f>
        <v>2.7006458876246477</v>
      </c>
      <c r="Q102" s="15">
        <f t="shared" si="14"/>
        <v>107255559.17053209</v>
      </c>
      <c r="R102" s="4"/>
      <c r="S102" s="63">
        <f t="shared" si="15"/>
        <v>107256000</v>
      </c>
      <c r="T102" s="4"/>
      <c r="U102" s="43">
        <v>5254.4951000000001</v>
      </c>
      <c r="V102" s="54"/>
      <c r="W102" s="15">
        <f t="shared" si="16"/>
        <v>3228.0932186995474</v>
      </c>
    </row>
    <row r="103" spans="1:23">
      <c r="A103" s="4">
        <f t="shared" si="13"/>
        <v>1965</v>
      </c>
      <c r="B103" s="57">
        <v>340284000</v>
      </c>
      <c r="C103" s="4">
        <f>'Historical population and GDP'!$N100</f>
        <v>3.9085842441556079E-2</v>
      </c>
      <c r="D103" s="15"/>
      <c r="E103" s="15"/>
      <c r="F103" s="57">
        <v>9954000</v>
      </c>
      <c r="G103" s="57">
        <v>17298000</v>
      </c>
      <c r="H103" s="57"/>
      <c r="I103" s="57"/>
      <c r="J103" s="15"/>
      <c r="K103" s="70">
        <f t="shared" si="17"/>
        <v>9954000</v>
      </c>
      <c r="L103" s="4"/>
      <c r="M103" s="15"/>
      <c r="N103" s="59">
        <f t="shared" si="12"/>
        <v>7.082969867948298E-2</v>
      </c>
      <c r="O103" s="60">
        <v>3.1E-2</v>
      </c>
      <c r="P103" s="61">
        <f>'1.1 Price indices'!$T101</f>
        <v>2.8356781820058803</v>
      </c>
      <c r="Q103" s="15">
        <f t="shared" si="14"/>
        <v>110751926.38309443</v>
      </c>
      <c r="R103" s="4"/>
      <c r="S103" s="63">
        <f t="shared" si="15"/>
        <v>110752000</v>
      </c>
      <c r="T103" s="4"/>
      <c r="U103" s="43">
        <v>5236.7923600000004</v>
      </c>
      <c r="V103" s="54"/>
      <c r="W103" s="15">
        <f t="shared" si="16"/>
        <v>3303.1670554911975</v>
      </c>
    </row>
    <row r="104" spans="1:23">
      <c r="A104" s="4">
        <f t="shared" si="13"/>
        <v>1966</v>
      </c>
      <c r="B104" s="57"/>
      <c r="C104" s="4">
        <f>'Historical population and GDP'!$N101</f>
        <v>3.9731985939440488E-2</v>
      </c>
      <c r="D104" s="15"/>
      <c r="E104" s="15"/>
      <c r="F104" s="57"/>
      <c r="G104" s="57">
        <v>17923000</v>
      </c>
      <c r="H104" s="57"/>
      <c r="I104" s="57"/>
      <c r="J104" s="15"/>
      <c r="K104" s="74">
        <f>K103+(K$108-K$103)/5</f>
        <v>10959200</v>
      </c>
      <c r="L104" s="4"/>
      <c r="M104" s="15"/>
      <c r="N104" s="59">
        <f t="shared" ref="N104:N127" si="18">AVERAGE(N$128:N$160)</f>
        <v>7.082969867948298E-2</v>
      </c>
      <c r="O104" s="60">
        <v>3.1E-2</v>
      </c>
      <c r="P104" s="61">
        <f>'1.1 Price indices'!$T102</f>
        <v>2.9256997115933685</v>
      </c>
      <c r="Q104" s="15">
        <f t="shared" si="14"/>
        <v>113203080.32814062</v>
      </c>
      <c r="R104" s="4"/>
      <c r="S104" s="63">
        <f t="shared" si="15"/>
        <v>113203000</v>
      </c>
      <c r="T104" s="4"/>
      <c r="U104" s="43">
        <v>5236.7923600000004</v>
      </c>
      <c r="V104" s="54"/>
      <c r="W104" s="15">
        <f t="shared" si="16"/>
        <v>3422.5149228563264</v>
      </c>
    </row>
    <row r="105" spans="1:23">
      <c r="A105" s="4">
        <f t="shared" si="13"/>
        <v>1967</v>
      </c>
      <c r="B105" s="57"/>
      <c r="C105" s="4">
        <f>'Historical population and GDP'!$N102</f>
        <v>3.9977263817437395E-2</v>
      </c>
      <c r="D105" s="15"/>
      <c r="E105" s="15"/>
      <c r="F105" s="57"/>
      <c r="G105" s="57">
        <v>19012000</v>
      </c>
      <c r="H105" s="57"/>
      <c r="I105" s="57"/>
      <c r="J105" s="15"/>
      <c r="K105" s="74">
        <f t="shared" ref="K105:K107" si="19">K104+(K$108-K$103)/5</f>
        <v>11964400</v>
      </c>
      <c r="L105" s="4"/>
      <c r="M105" s="15"/>
      <c r="N105" s="59">
        <f t="shared" si="18"/>
        <v>7.082969867948298E-2</v>
      </c>
      <c r="O105" s="60">
        <v>3.1E-2</v>
      </c>
      <c r="P105" s="61">
        <f>'1.1 Price indices'!$T103</f>
        <v>2.993215858783985</v>
      </c>
      <c r="Q105" s="15">
        <f t="shared" ref="Q105:Q136" si="20">Q104*(P105/P104)*(1-N105-O105)+K105*(1-0.5*N105)</f>
        <v>115562688.37842105</v>
      </c>
      <c r="R105" s="4"/>
      <c r="S105" s="63">
        <f t="shared" si="15"/>
        <v>115563000</v>
      </c>
      <c r="T105" s="4"/>
      <c r="U105" s="43">
        <v>5169.2000799999996</v>
      </c>
      <c r="V105" s="54"/>
      <c r="W105" s="15">
        <f t="shared" si="16"/>
        <v>3677.9385022372749</v>
      </c>
    </row>
    <row r="106" spans="1:23">
      <c r="A106" s="4">
        <f t="shared" si="13"/>
        <v>1968</v>
      </c>
      <c r="B106" s="57"/>
      <c r="C106" s="4">
        <f>'Historical population and GDP'!$N103</f>
        <v>4.2106145360333865E-2</v>
      </c>
      <c r="D106" s="15"/>
      <c r="E106" s="15"/>
      <c r="F106" s="57"/>
      <c r="G106" s="57">
        <v>17329000</v>
      </c>
      <c r="H106" s="57"/>
      <c r="I106" s="57"/>
      <c r="J106" s="15"/>
      <c r="K106" s="74">
        <f t="shared" si="19"/>
        <v>12969600</v>
      </c>
      <c r="L106" s="4"/>
      <c r="M106" s="15"/>
      <c r="N106" s="59">
        <f t="shared" si="18"/>
        <v>7.082969867948298E-2</v>
      </c>
      <c r="O106" s="60">
        <v>3.1E-2</v>
      </c>
      <c r="P106" s="61">
        <f>'1.1 Price indices'!$T104</f>
        <v>3.1957643003558327</v>
      </c>
      <c r="Q106" s="15">
        <f t="shared" si="20"/>
        <v>123328978.30083238</v>
      </c>
      <c r="R106" s="4"/>
      <c r="S106" s="63">
        <f t="shared" si="15"/>
        <v>123329000</v>
      </c>
      <c r="T106" s="4"/>
      <c r="U106" s="43">
        <v>5017.9221200000002</v>
      </c>
      <c r="V106" s="54"/>
      <c r="W106" s="15">
        <f t="shared" si="16"/>
        <v>3453.4214731893844</v>
      </c>
    </row>
    <row r="107" spans="1:23">
      <c r="A107" s="4">
        <f t="shared" si="13"/>
        <v>1969</v>
      </c>
      <c r="B107" s="57"/>
      <c r="C107" s="4">
        <f>'Historical population and GDP'!$N104</f>
        <v>4.3743149292552297E-2</v>
      </c>
      <c r="D107" s="15"/>
      <c r="E107" s="15"/>
      <c r="F107" s="57"/>
      <c r="G107" s="57">
        <v>17229000</v>
      </c>
      <c r="H107" s="57"/>
      <c r="I107" s="57"/>
      <c r="J107" s="15"/>
      <c r="K107" s="74">
        <f t="shared" si="19"/>
        <v>13974800</v>
      </c>
      <c r="L107" s="4"/>
      <c r="M107" s="15"/>
      <c r="N107" s="59">
        <f t="shared" si="18"/>
        <v>7.082969867948298E-2</v>
      </c>
      <c r="O107" s="60">
        <v>3.1E-2</v>
      </c>
      <c r="P107" s="61">
        <f>'1.1 Price indices'!$T105</f>
        <v>3.4883342715151699</v>
      </c>
      <c r="Q107" s="15">
        <f t="shared" si="20"/>
        <v>134391264.62197915</v>
      </c>
      <c r="R107" s="4"/>
      <c r="S107" s="63">
        <f t="shared" si="15"/>
        <v>134391000</v>
      </c>
      <c r="T107" s="4"/>
      <c r="U107" s="43">
        <v>4929.4084199999998</v>
      </c>
      <c r="V107" s="54"/>
      <c r="W107" s="15">
        <f t="shared" si="16"/>
        <v>3495.145569617865</v>
      </c>
    </row>
    <row r="108" spans="1:23">
      <c r="A108" s="4">
        <f t="shared" si="13"/>
        <v>1970</v>
      </c>
      <c r="B108" s="57"/>
      <c r="C108" s="4">
        <f>'Historical population and GDP'!$N105</f>
        <v>4.604324484237185E-2</v>
      </c>
      <c r="D108" s="15"/>
      <c r="E108" s="15"/>
      <c r="F108" s="57"/>
      <c r="G108" s="57">
        <v>19278000</v>
      </c>
      <c r="H108" s="57">
        <v>14980000</v>
      </c>
      <c r="I108" s="57"/>
      <c r="J108" s="15"/>
      <c r="K108" s="75">
        <f>H108</f>
        <v>14980000</v>
      </c>
      <c r="L108" s="4"/>
      <c r="M108" s="15"/>
      <c r="N108" s="59">
        <f t="shared" si="18"/>
        <v>7.082969867948298E-2</v>
      </c>
      <c r="O108" s="60">
        <v>3.1E-2</v>
      </c>
      <c r="P108" s="61">
        <f>'1.1 Price indices'!$T106</f>
        <v>3.9609473018494836</v>
      </c>
      <c r="Q108" s="15">
        <f t="shared" si="20"/>
        <v>151509477.20014763</v>
      </c>
      <c r="R108" s="4"/>
      <c r="S108" s="63">
        <f t="shared" si="15"/>
        <v>151509000</v>
      </c>
      <c r="T108" s="4"/>
      <c r="U108" s="43">
        <v>4929.4084199999998</v>
      </c>
      <c r="V108" s="54"/>
      <c r="W108" s="15">
        <f t="shared" ref="W108:W122" si="21">G108/U108</f>
        <v>3910.8141094139651</v>
      </c>
    </row>
    <row r="109" spans="1:23">
      <c r="A109" s="4">
        <f t="shared" si="13"/>
        <v>1971</v>
      </c>
      <c r="B109" s="57"/>
      <c r="C109" s="4">
        <f>'Historical population and GDP'!$N106</f>
        <v>5.0447531849288872E-2</v>
      </c>
      <c r="D109" s="15"/>
      <c r="E109" s="15"/>
      <c r="F109" s="57"/>
      <c r="G109" s="57">
        <v>24105000</v>
      </c>
      <c r="H109" s="57">
        <v>14292000</v>
      </c>
      <c r="I109" s="57"/>
      <c r="J109" s="15"/>
      <c r="K109" s="75">
        <f t="shared" ref="K109:K122" si="22">H109</f>
        <v>14292000</v>
      </c>
      <c r="L109" s="4"/>
      <c r="M109" s="15"/>
      <c r="N109" s="59">
        <f t="shared" si="18"/>
        <v>7.082969867948298E-2</v>
      </c>
      <c r="O109" s="60">
        <v>3.1E-2</v>
      </c>
      <c r="P109" s="61">
        <f>'1.1 Price indices'!$T107</f>
        <v>4.5010764793744125</v>
      </c>
      <c r="Q109" s="15">
        <f t="shared" si="20"/>
        <v>168423706.41615751</v>
      </c>
      <c r="R109" s="4"/>
      <c r="S109" s="63">
        <f t="shared" si="15"/>
        <v>168424000</v>
      </c>
      <c r="T109" s="4"/>
      <c r="U109" s="43">
        <v>4847.3320800000001</v>
      </c>
      <c r="V109" s="54"/>
      <c r="W109" s="15">
        <f t="shared" si="21"/>
        <v>4972.8385846426263</v>
      </c>
    </row>
    <row r="110" spans="1:23">
      <c r="A110" s="4">
        <f t="shared" si="13"/>
        <v>1972</v>
      </c>
      <c r="B110" s="57"/>
      <c r="C110" s="4">
        <f>'Historical population and GDP'!$N107</f>
        <v>5.7958502843866284E-2</v>
      </c>
      <c r="D110" s="15"/>
      <c r="E110" s="15"/>
      <c r="F110" s="57"/>
      <c r="G110" s="57">
        <v>26712000</v>
      </c>
      <c r="H110" s="57">
        <v>23342000</v>
      </c>
      <c r="I110" s="57"/>
      <c r="J110" s="15"/>
      <c r="K110" s="75">
        <f t="shared" si="22"/>
        <v>23342000</v>
      </c>
      <c r="L110" s="4"/>
      <c r="M110" s="15"/>
      <c r="N110" s="59">
        <f t="shared" si="18"/>
        <v>7.082969867948298E-2</v>
      </c>
      <c r="O110" s="60">
        <v>3.1E-2</v>
      </c>
      <c r="P110" s="61">
        <f>'1.1 Price indices'!$T108</f>
        <v>5.1577317840767805</v>
      </c>
      <c r="Q110" s="15">
        <f t="shared" si="20"/>
        <v>195857534.04985514</v>
      </c>
      <c r="R110" s="4"/>
      <c r="S110" s="63">
        <f t="shared" si="15"/>
        <v>195858000</v>
      </c>
      <c r="T110" s="4"/>
      <c r="U110" s="43">
        <v>4807.0985799999999</v>
      </c>
      <c r="V110" s="54"/>
      <c r="W110" s="15">
        <f t="shared" si="21"/>
        <v>5556.782236822778</v>
      </c>
    </row>
    <row r="111" spans="1:23">
      <c r="A111" s="4">
        <f t="shared" si="13"/>
        <v>1973</v>
      </c>
      <c r="B111" s="57"/>
      <c r="C111" s="4">
        <f>'Historical population and GDP'!$N108</f>
        <v>6.4151544228989638E-2</v>
      </c>
      <c r="D111" s="15"/>
      <c r="E111" s="15"/>
      <c r="F111" s="57"/>
      <c r="G111" s="57">
        <v>29899000</v>
      </c>
      <c r="H111" s="57">
        <v>23421000</v>
      </c>
      <c r="I111" s="57"/>
      <c r="J111" s="15"/>
      <c r="K111" s="75">
        <f t="shared" si="22"/>
        <v>23421000</v>
      </c>
      <c r="L111" s="4"/>
      <c r="M111" s="15"/>
      <c r="N111" s="59">
        <f t="shared" si="18"/>
        <v>7.082969867948298E-2</v>
      </c>
      <c r="O111" s="60">
        <v>3.1E-2</v>
      </c>
      <c r="P111" s="61">
        <f>'1.1 Price indices'!$T109</f>
        <v>5.5699553701897857</v>
      </c>
      <c r="Q111" s="15">
        <f t="shared" si="20"/>
        <v>212564572.13416412</v>
      </c>
      <c r="R111" s="4"/>
      <c r="S111" s="63">
        <f t="shared" si="15"/>
        <v>212565000</v>
      </c>
      <c r="T111" s="4"/>
      <c r="U111" s="43">
        <v>4799.05188</v>
      </c>
      <c r="V111" s="54"/>
      <c r="W111" s="15">
        <f t="shared" si="21"/>
        <v>6230.1889514059594</v>
      </c>
    </row>
    <row r="112" spans="1:23">
      <c r="A112" s="4">
        <f t="shared" si="13"/>
        <v>1974</v>
      </c>
      <c r="B112" s="57"/>
      <c r="C112" s="4">
        <f>'Historical population and GDP'!$N109</f>
        <v>6.9343990970485894E-2</v>
      </c>
      <c r="D112" s="15"/>
      <c r="E112" s="15"/>
      <c r="F112" s="57"/>
      <c r="G112" s="57">
        <v>32573000</v>
      </c>
      <c r="H112" s="57">
        <v>16260000</v>
      </c>
      <c r="I112" s="57"/>
      <c r="J112" s="15"/>
      <c r="K112" s="75">
        <f t="shared" si="22"/>
        <v>16260000</v>
      </c>
      <c r="L112" s="4"/>
      <c r="M112" s="15"/>
      <c r="N112" s="59">
        <f t="shared" si="18"/>
        <v>7.082969867948298E-2</v>
      </c>
      <c r="O112" s="60">
        <v>3.1E-2</v>
      </c>
      <c r="P112" s="61">
        <f>'1.1 Price indices'!$T110</f>
        <v>6.3331668275472568</v>
      </c>
      <c r="Q112" s="15">
        <f t="shared" si="20"/>
        <v>232763641.53201938</v>
      </c>
      <c r="R112" s="4"/>
      <c r="S112" s="63">
        <f t="shared" si="15"/>
        <v>232764000</v>
      </c>
      <c r="T112" s="4"/>
      <c r="U112" s="43">
        <v>4797</v>
      </c>
      <c r="V112" s="54"/>
      <c r="W112" s="15">
        <f t="shared" si="21"/>
        <v>6790.2855951636438</v>
      </c>
    </row>
    <row r="113" spans="1:23">
      <c r="A113" s="4">
        <f t="shared" si="13"/>
        <v>1975</v>
      </c>
      <c r="B113" s="57"/>
      <c r="C113" s="4">
        <f>'Historical population and GDP'!$N110</f>
        <v>7.2659349690125927E-2</v>
      </c>
      <c r="D113" s="15"/>
      <c r="E113" s="15"/>
      <c r="F113" s="57"/>
      <c r="G113" s="57">
        <v>38909000</v>
      </c>
      <c r="H113" s="57">
        <v>36597000</v>
      </c>
      <c r="I113" s="57"/>
      <c r="J113" s="15"/>
      <c r="K113" s="75">
        <f t="shared" si="22"/>
        <v>36597000</v>
      </c>
      <c r="L113" s="4"/>
      <c r="M113" s="15"/>
      <c r="N113" s="59">
        <f t="shared" si="18"/>
        <v>7.082969867948298E-2</v>
      </c>
      <c r="O113" s="60">
        <v>3.1E-2</v>
      </c>
      <c r="P113" s="61">
        <f>'1.1 Price indices'!$T111</f>
        <v>7.5856818960099632</v>
      </c>
      <c r="Q113" s="15">
        <f t="shared" si="20"/>
        <v>285708537.91399229</v>
      </c>
      <c r="R113" s="4"/>
      <c r="S113" s="63">
        <f t="shared" si="15"/>
        <v>285709000</v>
      </c>
      <c r="T113" s="4"/>
      <c r="U113" s="43">
        <v>4797</v>
      </c>
      <c r="V113" s="54"/>
      <c r="W113" s="15">
        <f t="shared" si="21"/>
        <v>8111.1111111111113</v>
      </c>
    </row>
    <row r="114" spans="1:23">
      <c r="A114" s="4">
        <f t="shared" si="13"/>
        <v>1976</v>
      </c>
      <c r="B114" s="57"/>
      <c r="C114" s="4">
        <f>'Historical population and GDP'!$N111</f>
        <v>8.05734533773724E-2</v>
      </c>
      <c r="D114" s="15"/>
      <c r="E114" s="15"/>
      <c r="F114" s="57"/>
      <c r="G114" s="57">
        <v>45314000</v>
      </c>
      <c r="H114" s="57">
        <v>72257000</v>
      </c>
      <c r="I114" s="57"/>
      <c r="J114" s="15"/>
      <c r="K114" s="75">
        <f t="shared" si="22"/>
        <v>72257000</v>
      </c>
      <c r="L114" s="4"/>
      <c r="M114" s="15"/>
      <c r="N114" s="59">
        <f t="shared" si="18"/>
        <v>7.082969867948298E-2</v>
      </c>
      <c r="O114" s="60">
        <v>3.1E-2</v>
      </c>
      <c r="P114" s="61">
        <f>'1.1 Price indices'!$T112</f>
        <v>9.0743541787945645</v>
      </c>
      <c r="Q114" s="15">
        <f t="shared" si="20"/>
        <v>376673029.78159177</v>
      </c>
      <c r="R114" s="4"/>
      <c r="S114" s="63">
        <f t="shared" si="15"/>
        <v>376673000</v>
      </c>
      <c r="T114" s="4"/>
      <c r="U114" s="43">
        <v>4797</v>
      </c>
      <c r="V114" s="54"/>
      <c r="W114" s="15">
        <f t="shared" si="21"/>
        <v>9446.3206170523245</v>
      </c>
    </row>
    <row r="115" spans="1:23">
      <c r="A115" s="4">
        <f t="shared" si="13"/>
        <v>1977</v>
      </c>
      <c r="B115" s="57"/>
      <c r="C115" s="4">
        <f>'Historical population and GDP'!$N112</f>
        <v>9.7701458443624239E-2</v>
      </c>
      <c r="D115" s="15"/>
      <c r="E115" s="15"/>
      <c r="F115" s="57"/>
      <c r="G115" s="57">
        <v>52893000</v>
      </c>
      <c r="H115" s="57">
        <v>55555000</v>
      </c>
      <c r="I115" s="57"/>
      <c r="J115" s="15"/>
      <c r="K115" s="75">
        <f t="shared" si="22"/>
        <v>55555000</v>
      </c>
      <c r="L115" s="4"/>
      <c r="M115" s="15"/>
      <c r="N115" s="59">
        <f t="shared" si="18"/>
        <v>7.082969867948298E-2</v>
      </c>
      <c r="O115" s="60">
        <v>3.1E-2</v>
      </c>
      <c r="P115" s="61">
        <f>'1.1 Price indices'!$T113</f>
        <v>10.501698709217969</v>
      </c>
      <c r="Q115" s="15">
        <f t="shared" si="20"/>
        <v>445119331.00452763</v>
      </c>
      <c r="R115" s="4"/>
      <c r="S115" s="63">
        <f t="shared" si="15"/>
        <v>445119000</v>
      </c>
      <c r="T115" s="4"/>
      <c r="U115" s="43">
        <v>4688</v>
      </c>
      <c r="V115" s="54"/>
      <c r="W115" s="15">
        <f t="shared" si="21"/>
        <v>11282.636518771331</v>
      </c>
    </row>
    <row r="116" spans="1:23">
      <c r="A116" s="4">
        <f t="shared" si="13"/>
        <v>1978</v>
      </c>
      <c r="B116" s="57"/>
      <c r="C116" s="4">
        <f>'Historical population and GDP'!$N113</f>
        <v>0.11351913529538665</v>
      </c>
      <c r="D116" s="15"/>
      <c r="E116" s="15"/>
      <c r="F116" s="57"/>
      <c r="G116" s="57">
        <v>65297000</v>
      </c>
      <c r="H116" s="57">
        <v>49860000</v>
      </c>
      <c r="I116" s="57"/>
      <c r="J116" s="15"/>
      <c r="K116" s="75">
        <f t="shared" si="22"/>
        <v>49860000</v>
      </c>
      <c r="L116" s="4"/>
      <c r="M116" s="15"/>
      <c r="N116" s="59">
        <f t="shared" si="18"/>
        <v>7.082969867948298E-2</v>
      </c>
      <c r="O116" s="60">
        <v>3.1E-2</v>
      </c>
      <c r="P116" s="61">
        <f>'1.1 Price indices'!$T114</f>
        <v>11.791164046917189</v>
      </c>
      <c r="Q116" s="15">
        <f t="shared" si="20"/>
        <v>496976301.23919618</v>
      </c>
      <c r="R116" s="4"/>
      <c r="S116" s="63">
        <f t="shared" si="15"/>
        <v>496976000</v>
      </c>
      <c r="T116" s="4"/>
      <c r="U116" s="43">
        <v>4595</v>
      </c>
      <c r="V116" s="54"/>
      <c r="W116" s="15">
        <f t="shared" si="21"/>
        <v>14210.446137105549</v>
      </c>
    </row>
    <row r="117" spans="1:23">
      <c r="A117" s="4">
        <f t="shared" si="13"/>
        <v>1979</v>
      </c>
      <c r="B117" s="57"/>
      <c r="C117" s="4">
        <f>'Historical population and GDP'!$N114</f>
        <v>0.12863698288573003</v>
      </c>
      <c r="D117" s="15"/>
      <c r="E117" s="15"/>
      <c r="F117" s="57"/>
      <c r="G117" s="57">
        <v>75294000</v>
      </c>
      <c r="H117" s="57">
        <v>59729000</v>
      </c>
      <c r="I117" s="57"/>
      <c r="J117" s="15"/>
      <c r="K117" s="75">
        <f t="shared" si="22"/>
        <v>59729000</v>
      </c>
      <c r="L117" s="4"/>
      <c r="M117" s="15"/>
      <c r="N117" s="59">
        <f t="shared" si="18"/>
        <v>7.082969867948298E-2</v>
      </c>
      <c r="O117" s="60">
        <v>3.1E-2</v>
      </c>
      <c r="P117" s="61">
        <f>'1.1 Price indices'!$T115</f>
        <v>13.581641557377248</v>
      </c>
      <c r="Q117" s="15">
        <f t="shared" si="20"/>
        <v>571763840.18004382</v>
      </c>
      <c r="R117" s="4"/>
      <c r="S117" s="63">
        <f t="shared" si="15"/>
        <v>571764000</v>
      </c>
      <c r="T117" s="4"/>
      <c r="U117" s="43">
        <v>4536</v>
      </c>
      <c r="V117" s="54"/>
      <c r="W117" s="15">
        <f t="shared" si="21"/>
        <v>16599.20634920635</v>
      </c>
    </row>
    <row r="118" spans="1:23">
      <c r="A118" s="4">
        <f t="shared" si="13"/>
        <v>1980</v>
      </c>
      <c r="B118" s="57"/>
      <c r="C118" s="4">
        <f>'Historical population and GDP'!$N115</f>
        <v>0.14521559819202581</v>
      </c>
      <c r="D118" s="15"/>
      <c r="E118" s="15"/>
      <c r="F118" s="57"/>
      <c r="G118" s="57">
        <v>84688000</v>
      </c>
      <c r="H118" s="57">
        <v>62891000</v>
      </c>
      <c r="I118" s="57"/>
      <c r="J118" s="15"/>
      <c r="K118" s="75">
        <f t="shared" si="22"/>
        <v>62891000</v>
      </c>
      <c r="L118" s="4"/>
      <c r="M118" s="15"/>
      <c r="N118" s="59">
        <f t="shared" si="18"/>
        <v>7.082969867948298E-2</v>
      </c>
      <c r="O118" s="60">
        <v>3.1E-2</v>
      </c>
      <c r="P118" s="61">
        <f>'1.1 Price indices'!$T116</f>
        <v>15.685677651407259</v>
      </c>
      <c r="Q118" s="15">
        <f t="shared" si="20"/>
        <v>653761640.61075318</v>
      </c>
      <c r="R118" s="4"/>
      <c r="S118" s="63">
        <f t="shared" si="15"/>
        <v>653762000</v>
      </c>
      <c r="T118" s="4"/>
      <c r="U118" s="43">
        <v>4478</v>
      </c>
      <c r="V118" s="54"/>
      <c r="W118" s="15">
        <f t="shared" si="21"/>
        <v>18912.014292094686</v>
      </c>
    </row>
    <row r="119" spans="1:23">
      <c r="A119" s="4">
        <f t="shared" si="13"/>
        <v>1981</v>
      </c>
      <c r="B119" s="57"/>
      <c r="C119" s="4">
        <f>'Historical population and GDP'!$N116</f>
        <v>0.16739331065329263</v>
      </c>
      <c r="D119" s="15"/>
      <c r="E119" s="15"/>
      <c r="F119" s="57"/>
      <c r="G119" s="57">
        <v>99797000</v>
      </c>
      <c r="H119" s="57">
        <v>66625000</v>
      </c>
      <c r="I119" s="57"/>
      <c r="J119" s="15"/>
      <c r="K119" s="75">
        <f t="shared" si="22"/>
        <v>66625000</v>
      </c>
      <c r="L119" s="4"/>
      <c r="M119" s="15"/>
      <c r="N119" s="59">
        <f t="shared" si="18"/>
        <v>7.082969867948298E-2</v>
      </c>
      <c r="O119" s="60">
        <v>3.1E-2</v>
      </c>
      <c r="P119" s="61">
        <f>'1.1 Price indices'!$T117</f>
        <v>18.166754796824165</v>
      </c>
      <c r="Q119" s="15">
        <f t="shared" si="20"/>
        <v>744333257.2362268</v>
      </c>
      <c r="R119" s="4"/>
      <c r="S119" s="63">
        <f t="shared" si="15"/>
        <v>744333000</v>
      </c>
      <c r="T119" s="4"/>
      <c r="U119" s="43">
        <v>4433</v>
      </c>
      <c r="V119" s="54"/>
      <c r="W119" s="15">
        <f t="shared" si="21"/>
        <v>22512.294157455446</v>
      </c>
    </row>
    <row r="120" spans="1:23">
      <c r="A120" s="4">
        <f t="shared" si="13"/>
        <v>1982</v>
      </c>
      <c r="B120" s="57"/>
      <c r="C120" s="4">
        <f>'Historical population and GDP'!$N117</f>
        <v>0.1935523639731036</v>
      </c>
      <c r="D120" s="15"/>
      <c r="E120" s="15"/>
      <c r="F120" s="57"/>
      <c r="G120" s="57">
        <v>121125000</v>
      </c>
      <c r="H120" s="57">
        <v>98590000</v>
      </c>
      <c r="I120" s="57"/>
      <c r="J120" s="15"/>
      <c r="K120" s="75">
        <f t="shared" si="22"/>
        <v>98590000</v>
      </c>
      <c r="L120" s="4"/>
      <c r="M120" s="15"/>
      <c r="N120" s="59">
        <f t="shared" si="18"/>
        <v>7.082969867948298E-2</v>
      </c>
      <c r="O120" s="60">
        <v>3.1E-2</v>
      </c>
      <c r="P120" s="61">
        <f>'1.1 Price indices'!$T118</f>
        <v>20.965965943716753</v>
      </c>
      <c r="Q120" s="15">
        <f t="shared" si="20"/>
        <v>866647669.47551608</v>
      </c>
      <c r="R120" s="4"/>
      <c r="S120" s="63">
        <f t="shared" si="15"/>
        <v>866648000</v>
      </c>
      <c r="T120" s="4"/>
      <c r="U120" s="43">
        <v>4418</v>
      </c>
      <c r="V120" s="54"/>
      <c r="W120" s="15">
        <f t="shared" si="21"/>
        <v>27416.251697600725</v>
      </c>
    </row>
    <row r="121" spans="1:23">
      <c r="A121" s="4">
        <f t="shared" si="13"/>
        <v>1983</v>
      </c>
      <c r="B121" s="57"/>
      <c r="C121" s="4">
        <f>'Historical population and GDP'!$N118</f>
        <v>0.22082429857521141</v>
      </c>
      <c r="D121" s="15"/>
      <c r="E121" s="15"/>
      <c r="F121" s="57"/>
      <c r="G121" s="57">
        <v>130755000</v>
      </c>
      <c r="H121" s="57">
        <v>106467000</v>
      </c>
      <c r="I121" s="57"/>
      <c r="J121" s="15"/>
      <c r="K121" s="75">
        <f t="shared" si="22"/>
        <v>106467000</v>
      </c>
      <c r="L121" s="4"/>
      <c r="M121" s="15"/>
      <c r="N121" s="59">
        <f t="shared" si="18"/>
        <v>7.082969867948298E-2</v>
      </c>
      <c r="O121" s="60">
        <v>3.1E-2</v>
      </c>
      <c r="P121" s="61">
        <f>'1.1 Price indices'!$T119</f>
        <v>22.505382396872065</v>
      </c>
      <c r="Q121" s="15">
        <f t="shared" si="20"/>
        <v>938247143.68415415</v>
      </c>
      <c r="R121" s="4"/>
      <c r="S121" s="63">
        <f t="shared" si="15"/>
        <v>938247000</v>
      </c>
      <c r="T121" s="4"/>
      <c r="U121" s="43">
        <v>4332</v>
      </c>
      <c r="V121" s="54"/>
      <c r="W121" s="15">
        <f t="shared" si="21"/>
        <v>30183.518005540165</v>
      </c>
    </row>
    <row r="122" spans="1:23">
      <c r="A122" s="4">
        <f t="shared" si="13"/>
        <v>1984</v>
      </c>
      <c r="B122" s="57"/>
      <c r="C122" s="4">
        <f>'Historical population and GDP'!$N119</f>
        <v>0.23780386907089204</v>
      </c>
      <c r="D122" s="15"/>
      <c r="E122" s="15"/>
      <c r="F122" s="57"/>
      <c r="G122" s="57">
        <v>104541000</v>
      </c>
      <c r="H122" s="57">
        <v>85731000</v>
      </c>
      <c r="I122" s="57"/>
      <c r="J122" s="15"/>
      <c r="K122" s="75">
        <f t="shared" si="22"/>
        <v>85731000</v>
      </c>
      <c r="L122" s="4"/>
      <c r="M122" s="15"/>
      <c r="N122" s="59">
        <f t="shared" si="18"/>
        <v>7.082969867948298E-2</v>
      </c>
      <c r="O122" s="60">
        <v>3.1E-2</v>
      </c>
      <c r="P122" s="61">
        <f>'1.1 Price indices'!$T120</f>
        <v>23.661888676934112</v>
      </c>
      <c r="Q122" s="15">
        <f t="shared" si="20"/>
        <v>968705519.20561206</v>
      </c>
      <c r="R122" s="4"/>
      <c r="S122" s="63">
        <f t="shared" si="15"/>
        <v>968706000</v>
      </c>
      <c r="T122" s="4"/>
      <c r="U122" s="43">
        <v>4273</v>
      </c>
      <c r="V122" s="54"/>
      <c r="W122" s="15">
        <f t="shared" si="21"/>
        <v>24465.480926749355</v>
      </c>
    </row>
    <row r="123" spans="1:23">
      <c r="A123" s="4">
        <f t="shared" si="13"/>
        <v>1985</v>
      </c>
      <c r="B123" s="57"/>
      <c r="C123" s="4">
        <f>'Historical population and GDP'!$N120</f>
        <v>0.25733074153671937</v>
      </c>
      <c r="D123" s="15"/>
      <c r="E123" s="15"/>
      <c r="F123" s="57"/>
      <c r="G123" s="57"/>
      <c r="H123" s="57"/>
      <c r="I123" s="57"/>
      <c r="J123" s="15"/>
      <c r="K123" s="74">
        <f>K122+(K$128-K$122)/6</f>
        <v>89803833.333333328</v>
      </c>
      <c r="L123" s="4"/>
      <c r="M123" s="15"/>
      <c r="N123" s="59">
        <f t="shared" si="18"/>
        <v>7.082969867948298E-2</v>
      </c>
      <c r="O123" s="69">
        <v>0</v>
      </c>
      <c r="P123" s="61">
        <f>'1.1 Price indices'!$T121</f>
        <v>25.995068327717373</v>
      </c>
      <c r="Q123" s="15">
        <f t="shared" si="20"/>
        <v>1075469420.7382057</v>
      </c>
      <c r="R123" s="4"/>
      <c r="S123" s="63">
        <f t="shared" si="15"/>
        <v>1075469000</v>
      </c>
      <c r="T123" s="4"/>
      <c r="U123" s="43">
        <v>4270.666666666667</v>
      </c>
      <c r="V123" s="54"/>
      <c r="W123" s="40"/>
    </row>
    <row r="124" spans="1:23">
      <c r="A124" s="4">
        <f t="shared" si="13"/>
        <v>1986</v>
      </c>
      <c r="B124" s="57"/>
      <c r="C124" s="4">
        <f>'Historical population and GDP'!$N121</f>
        <v>0.29241542457189085</v>
      </c>
      <c r="D124" s="15"/>
      <c r="E124" s="15"/>
      <c r="F124" s="57"/>
      <c r="G124" s="57"/>
      <c r="H124" s="57"/>
      <c r="I124" s="57"/>
      <c r="J124" s="15"/>
      <c r="K124" s="74">
        <f t="shared" ref="K124:K127" si="23">K123+(K$128-K$122)/6</f>
        <v>93876666.666666657</v>
      </c>
      <c r="L124" s="4"/>
      <c r="M124" s="15"/>
      <c r="N124" s="59">
        <f t="shared" si="18"/>
        <v>7.082969867948298E-2</v>
      </c>
      <c r="O124" s="69">
        <v>0</v>
      </c>
      <c r="P124" s="61">
        <f>'1.1 Price indices'!$T122</f>
        <v>29.269595155029332</v>
      </c>
      <c r="Q124" s="15">
        <f t="shared" si="20"/>
        <v>1215724615.4150839</v>
      </c>
      <c r="R124" s="4"/>
      <c r="S124" s="63">
        <f t="shared" si="15"/>
        <v>1215725000</v>
      </c>
      <c r="T124" s="4"/>
      <c r="U124" s="43">
        <v>4268.3333333333339</v>
      </c>
      <c r="V124" s="54"/>
      <c r="W124" s="40"/>
    </row>
    <row r="125" spans="1:23">
      <c r="A125" s="4">
        <f t="shared" si="13"/>
        <v>1987</v>
      </c>
      <c r="B125" s="57"/>
      <c r="C125" s="4">
        <f>'Historical population and GDP'!$N122</f>
        <v>0.33825872458440187</v>
      </c>
      <c r="D125" s="15"/>
      <c r="E125" s="15"/>
      <c r="F125" s="57"/>
      <c r="G125" s="57"/>
      <c r="H125" s="57"/>
      <c r="I125" s="57"/>
      <c r="J125" s="15"/>
      <c r="K125" s="74">
        <f t="shared" si="23"/>
        <v>97949499.999999985</v>
      </c>
      <c r="L125" s="4"/>
      <c r="M125" s="15"/>
      <c r="N125" s="59">
        <f t="shared" si="18"/>
        <v>7.082969867948298E-2</v>
      </c>
      <c r="O125" s="69">
        <v>0</v>
      </c>
      <c r="P125" s="61">
        <f>'1.1 Price indices'!$T123</f>
        <v>32.64650288457748</v>
      </c>
      <c r="Q125" s="15">
        <f t="shared" si="20"/>
        <v>1354422423.5230606</v>
      </c>
      <c r="R125" s="4"/>
      <c r="S125" s="63">
        <f t="shared" si="15"/>
        <v>1354422000</v>
      </c>
      <c r="T125" s="4"/>
      <c r="U125" s="43">
        <v>4266</v>
      </c>
      <c r="V125" s="54"/>
      <c r="W125" s="40"/>
    </row>
    <row r="126" spans="1:23">
      <c r="A126" s="4">
        <f t="shared" si="13"/>
        <v>1988</v>
      </c>
      <c r="B126" s="57"/>
      <c r="C126" s="4">
        <f>'Historical population and GDP'!$N123</f>
        <v>0.37670800425697665</v>
      </c>
      <c r="D126" s="15"/>
      <c r="E126" s="15"/>
      <c r="F126" s="57"/>
      <c r="G126" s="57"/>
      <c r="H126" s="57"/>
      <c r="I126" s="57"/>
      <c r="J126" s="15"/>
      <c r="K126" s="74">
        <f t="shared" si="23"/>
        <v>102022333.33333331</v>
      </c>
      <c r="L126" s="4"/>
      <c r="M126" s="15"/>
      <c r="N126" s="59">
        <f t="shared" si="18"/>
        <v>7.082969867948298E-2</v>
      </c>
      <c r="O126" s="69">
        <v>0</v>
      </c>
      <c r="P126" s="61">
        <f>'1.1 Price indices'!$T124</f>
        <v>35.358503789810982</v>
      </c>
      <c r="Q126" s="15">
        <f t="shared" si="20"/>
        <v>1461443163.2667279</v>
      </c>
      <c r="R126" s="4"/>
      <c r="S126" s="63">
        <f t="shared" si="15"/>
        <v>1461443000</v>
      </c>
      <c r="T126" s="4"/>
      <c r="U126" s="43">
        <v>4266</v>
      </c>
      <c r="V126" s="54"/>
      <c r="W126" s="40"/>
    </row>
    <row r="127" spans="1:23">
      <c r="A127" s="4">
        <f t="shared" si="13"/>
        <v>1989</v>
      </c>
      <c r="B127" s="57"/>
      <c r="C127" s="4">
        <f>'Historical population and GDP'!$N124</f>
        <v>0.40972527099818368</v>
      </c>
      <c r="D127" s="15"/>
      <c r="E127" s="15"/>
      <c r="F127" s="57"/>
      <c r="G127" s="57"/>
      <c r="H127" s="57"/>
      <c r="I127" s="57"/>
      <c r="J127" s="15"/>
      <c r="K127" s="74">
        <f t="shared" si="23"/>
        <v>106095166.66666664</v>
      </c>
      <c r="L127" s="4"/>
      <c r="M127" s="15"/>
      <c r="N127" s="59">
        <f t="shared" si="18"/>
        <v>7.082969867948298E-2</v>
      </c>
      <c r="O127" s="69">
        <v>0</v>
      </c>
      <c r="P127" s="61">
        <f>'1.1 Price indices'!$T125</f>
        <v>37.637529529668825</v>
      </c>
      <c r="Q127" s="15">
        <f t="shared" si="20"/>
        <v>1547792503.7477129</v>
      </c>
      <c r="R127" s="4"/>
      <c r="S127" s="63">
        <f t="shared" si="15"/>
        <v>1547793000</v>
      </c>
      <c r="T127" s="4"/>
      <c r="U127" s="43">
        <v>4266</v>
      </c>
      <c r="V127" s="54"/>
      <c r="W127" s="40"/>
    </row>
    <row r="128" spans="1:23">
      <c r="A128" s="4">
        <f t="shared" si="13"/>
        <v>1990</v>
      </c>
      <c r="B128" s="57"/>
      <c r="C128" s="4">
        <f>'Historical population and GDP'!$N125</f>
        <v>0.43227282363804437</v>
      </c>
      <c r="D128" s="15"/>
      <c r="E128" s="15"/>
      <c r="F128" s="57"/>
      <c r="G128" s="57"/>
      <c r="H128" s="57"/>
      <c r="I128" s="57">
        <v>110168000</v>
      </c>
      <c r="J128" s="15"/>
      <c r="K128" s="76">
        <f>I128</f>
        <v>110168000</v>
      </c>
      <c r="L128" s="4"/>
      <c r="M128" s="57">
        <v>1659683000</v>
      </c>
      <c r="N128" s="69">
        <v>5.2945315309307808E-2</v>
      </c>
      <c r="O128" s="69">
        <v>0</v>
      </c>
      <c r="P128" s="61">
        <f>'1.1 Price indices'!$T126</f>
        <v>39.88783880024809</v>
      </c>
      <c r="Q128" s="15">
        <f t="shared" si="20"/>
        <v>1660737018.9736173</v>
      </c>
      <c r="R128" s="26"/>
      <c r="S128" s="70">
        <f>M128</f>
        <v>1659683000</v>
      </c>
      <c r="T128" s="26"/>
      <c r="U128" s="43">
        <v>4069</v>
      </c>
      <c r="V128" s="54"/>
      <c r="W128" s="40"/>
    </row>
    <row r="129" spans="1:23">
      <c r="A129" s="4">
        <f t="shared" si="13"/>
        <v>1991</v>
      </c>
      <c r="B129" s="57"/>
      <c r="C129" s="4">
        <f>'Historical population and GDP'!$N126</f>
        <v>0.44047135780471286</v>
      </c>
      <c r="D129" s="15"/>
      <c r="E129" s="15"/>
      <c r="F129" s="57"/>
      <c r="G129" s="57"/>
      <c r="H129" s="57"/>
      <c r="I129" s="57">
        <v>118688000</v>
      </c>
      <c r="J129" s="15"/>
      <c r="K129" s="76">
        <f t="shared" ref="K129:K160" si="24">I129</f>
        <v>118688000</v>
      </c>
      <c r="L129" s="4"/>
      <c r="M129" s="57">
        <v>1734789000</v>
      </c>
      <c r="N129" s="69">
        <v>5.5816215990378677E-2</v>
      </c>
      <c r="O129" s="69">
        <v>0</v>
      </c>
      <c r="P129" s="61">
        <f>'1.1 Price indices'!$T127</f>
        <v>40.872008843771738</v>
      </c>
      <c r="Q129" s="15">
        <f t="shared" si="20"/>
        <v>1722105563.8635027</v>
      </c>
      <c r="R129" s="26"/>
      <c r="S129" s="70">
        <f t="shared" ref="S129:S160" si="25">M129</f>
        <v>1734789000</v>
      </c>
      <c r="T129" s="26"/>
      <c r="U129" s="43"/>
      <c r="V129" s="54"/>
      <c r="W129" s="4"/>
    </row>
    <row r="130" spans="1:23">
      <c r="A130" s="4">
        <f t="shared" si="13"/>
        <v>1992</v>
      </c>
      <c r="B130" s="57"/>
      <c r="C130" s="4">
        <f>'Historical population and GDP'!$N127</f>
        <v>0.44427071308353561</v>
      </c>
      <c r="D130" s="15"/>
      <c r="E130" s="15"/>
      <c r="F130" s="57"/>
      <c r="G130" s="57"/>
      <c r="H130" s="57"/>
      <c r="I130" s="57">
        <v>99756000</v>
      </c>
      <c r="J130" s="15"/>
      <c r="K130" s="76">
        <f t="shared" si="24"/>
        <v>99756000</v>
      </c>
      <c r="L130" s="4"/>
      <c r="M130" s="57">
        <v>1749666000</v>
      </c>
      <c r="N130" s="69">
        <v>5.8420226522366316E-2</v>
      </c>
      <c r="O130" s="69">
        <v>0</v>
      </c>
      <c r="P130" s="61">
        <f>'1.1 Price indices'!$T128</f>
        <v>40.703662153657397</v>
      </c>
      <c r="Q130" s="15">
        <f t="shared" si="20"/>
        <v>1711663128.0277514</v>
      </c>
      <c r="R130" s="26"/>
      <c r="S130" s="70">
        <f t="shared" si="25"/>
        <v>1749666000</v>
      </c>
      <c r="T130" s="26"/>
      <c r="U130" s="43"/>
      <c r="V130" s="54"/>
      <c r="W130" s="4"/>
    </row>
    <row r="131" spans="1:23">
      <c r="A131" s="4">
        <f t="shared" si="13"/>
        <v>1993</v>
      </c>
      <c r="B131" s="57"/>
      <c r="C131" s="4">
        <f>'Historical population and GDP'!$N128</f>
        <v>0.45289873853923956</v>
      </c>
      <c r="D131" s="15"/>
      <c r="E131" s="15"/>
      <c r="F131" s="57"/>
      <c r="G131" s="57"/>
      <c r="H131" s="57"/>
      <c r="I131" s="57">
        <v>116456000</v>
      </c>
      <c r="J131" s="15"/>
      <c r="K131" s="76">
        <f t="shared" si="24"/>
        <v>116456000</v>
      </c>
      <c r="L131" s="4"/>
      <c r="M131" s="57">
        <v>1294852000</v>
      </c>
      <c r="N131" s="69">
        <v>8.4368409476122092E-2</v>
      </c>
      <c r="O131" s="69">
        <v>0.22</v>
      </c>
      <c r="P131" s="61">
        <f>'1.1 Price indices'!$T129</f>
        <v>40.452708913363935</v>
      </c>
      <c r="Q131" s="15">
        <f t="shared" si="20"/>
        <v>1294889311.8729093</v>
      </c>
      <c r="R131" s="26"/>
      <c r="S131" s="70">
        <f t="shared" si="25"/>
        <v>1294852000</v>
      </c>
      <c r="T131" s="26"/>
      <c r="U131" s="43"/>
      <c r="V131" s="54"/>
      <c r="W131" s="4"/>
    </row>
    <row r="132" spans="1:23">
      <c r="A132" s="4">
        <f t="shared" si="13"/>
        <v>1994</v>
      </c>
      <c r="B132" s="57"/>
      <c r="C132" s="4">
        <f>'Historical population and GDP'!$N129</f>
        <v>0.45912766258016224</v>
      </c>
      <c r="D132" s="15"/>
      <c r="E132" s="15"/>
      <c r="F132" s="57"/>
      <c r="G132" s="57"/>
      <c r="H132" s="57"/>
      <c r="I132" s="57">
        <v>87803000</v>
      </c>
      <c r="J132" s="15"/>
      <c r="K132" s="76">
        <f t="shared" si="24"/>
        <v>87803000</v>
      </c>
      <c r="L132" s="4"/>
      <c r="M132" s="57">
        <v>722362000</v>
      </c>
      <c r="N132" s="69">
        <v>5.6762331779079252E-2</v>
      </c>
      <c r="O132" s="69">
        <v>0.45</v>
      </c>
      <c r="P132" s="61">
        <f>'1.1 Price indices'!$T130</f>
        <v>40.510677426675798</v>
      </c>
      <c r="Q132" s="15">
        <f t="shared" si="20"/>
        <v>724914470.00184131</v>
      </c>
      <c r="R132" s="26"/>
      <c r="S132" s="70">
        <f t="shared" si="25"/>
        <v>722362000</v>
      </c>
      <c r="T132" s="26"/>
      <c r="U132" s="43"/>
      <c r="V132" s="54"/>
      <c r="W132" s="4"/>
    </row>
    <row r="133" spans="1:23">
      <c r="A133" s="4">
        <f t="shared" si="13"/>
        <v>1995</v>
      </c>
      <c r="B133" s="57"/>
      <c r="C133" s="4">
        <f>'Historical population and GDP'!$N130</f>
        <v>0.46716016060219151</v>
      </c>
      <c r="D133" s="15"/>
      <c r="E133" s="15"/>
      <c r="F133" s="57"/>
      <c r="G133" s="57"/>
      <c r="H133" s="57"/>
      <c r="I133" s="57">
        <v>51780000</v>
      </c>
      <c r="J133" s="15"/>
      <c r="K133" s="76">
        <f t="shared" si="24"/>
        <v>51780000</v>
      </c>
      <c r="L133" s="4"/>
      <c r="M133" s="57">
        <v>727131000</v>
      </c>
      <c r="N133" s="69">
        <v>5.8052794973482723E-2</v>
      </c>
      <c r="O133" s="69">
        <v>0</v>
      </c>
      <c r="P133" s="61">
        <f>'1.1 Price indices'!$T131</f>
        <v>41.054036879421183</v>
      </c>
      <c r="Q133" s="15">
        <f t="shared" si="20"/>
        <v>742266813.37537622</v>
      </c>
      <c r="R133" s="4"/>
      <c r="S133" s="70">
        <f t="shared" si="25"/>
        <v>727131000</v>
      </c>
      <c r="T133" s="4"/>
      <c r="U133" s="43"/>
      <c r="V133" s="54"/>
      <c r="W133" s="4"/>
    </row>
    <row r="134" spans="1:23">
      <c r="A134" s="4">
        <f t="shared" si="13"/>
        <v>1996</v>
      </c>
      <c r="B134" s="57"/>
      <c r="C134" s="4">
        <f>'Historical population and GDP'!$N131</f>
        <v>0.47522517055540581</v>
      </c>
      <c r="D134" s="15"/>
      <c r="E134" s="15"/>
      <c r="F134" s="57"/>
      <c r="G134" s="57"/>
      <c r="H134" s="57"/>
      <c r="I134" s="57">
        <v>42547000</v>
      </c>
      <c r="J134" s="15"/>
      <c r="K134" s="76">
        <f t="shared" si="24"/>
        <v>42547000</v>
      </c>
      <c r="L134" s="4"/>
      <c r="M134" s="57">
        <v>733007000</v>
      </c>
      <c r="N134" s="69">
        <v>5.9679641326423442E-2</v>
      </c>
      <c r="O134" s="69">
        <v>0</v>
      </c>
      <c r="P134" s="61">
        <f>'1.1 Price indices'!$T132</f>
        <v>41.426406925974405</v>
      </c>
      <c r="Q134" s="15">
        <f t="shared" si="20"/>
        <v>745576745.35931897</v>
      </c>
      <c r="R134" s="4"/>
      <c r="S134" s="70">
        <f t="shared" si="25"/>
        <v>733007000</v>
      </c>
      <c r="T134" s="4"/>
      <c r="U134" s="43"/>
      <c r="V134" s="54"/>
      <c r="W134" s="4"/>
    </row>
    <row r="135" spans="1:23">
      <c r="A135" s="4">
        <f t="shared" si="13"/>
        <v>1997</v>
      </c>
      <c r="B135" s="57"/>
      <c r="C135" s="4">
        <f>'Historical population and GDP'!$N132</f>
        <v>0.4818454637163696</v>
      </c>
      <c r="D135" s="15"/>
      <c r="E135" s="15"/>
      <c r="F135" s="57"/>
      <c r="G135" s="57"/>
      <c r="H135" s="57"/>
      <c r="I135" s="57">
        <v>56414000</v>
      </c>
      <c r="J135" s="15"/>
      <c r="K135" s="76">
        <f t="shared" si="24"/>
        <v>56414000</v>
      </c>
      <c r="L135" s="4"/>
      <c r="M135" s="57">
        <v>747434000</v>
      </c>
      <c r="N135" s="69">
        <v>6.1403423397619943E-2</v>
      </c>
      <c r="O135" s="69">
        <v>0</v>
      </c>
      <c r="P135" s="61">
        <f>'1.1 Price indices'!$T133</f>
        <v>41.495387189247232</v>
      </c>
      <c r="Q135" s="15">
        <f t="shared" si="20"/>
        <v>755643023.85816956</v>
      </c>
      <c r="R135" s="4"/>
      <c r="S135" s="70">
        <f t="shared" si="25"/>
        <v>747434000</v>
      </c>
      <c r="T135" s="4"/>
      <c r="U135" s="43"/>
      <c r="V135" s="54"/>
      <c r="W135" s="4"/>
    </row>
    <row r="136" spans="1:23">
      <c r="A136" s="4">
        <f t="shared" si="13"/>
        <v>1998</v>
      </c>
      <c r="B136" s="57"/>
      <c r="C136" s="4">
        <f>'Historical population and GDP'!$N133</f>
        <v>0.48937095861056157</v>
      </c>
      <c r="D136" s="15"/>
      <c r="E136" s="15"/>
      <c r="F136" s="57"/>
      <c r="G136" s="57"/>
      <c r="H136" s="57"/>
      <c r="I136" s="57">
        <v>56195000</v>
      </c>
      <c r="J136" s="15"/>
      <c r="K136" s="76">
        <f t="shared" si="24"/>
        <v>56195000</v>
      </c>
      <c r="L136" s="4"/>
      <c r="M136" s="57">
        <v>763615000</v>
      </c>
      <c r="N136" s="69">
        <v>6.2171192391751388E-2</v>
      </c>
      <c r="O136" s="69">
        <v>0</v>
      </c>
      <c r="P136" s="61">
        <f>'1.1 Price indices'!$T134</f>
        <v>42.500361446349885</v>
      </c>
      <c r="Q136" s="15">
        <f t="shared" si="20"/>
        <v>780275026.31424129</v>
      </c>
      <c r="R136" s="4"/>
      <c r="S136" s="70">
        <f t="shared" si="25"/>
        <v>763615000</v>
      </c>
      <c r="T136" s="4"/>
      <c r="U136" s="43"/>
      <c r="V136" s="54"/>
      <c r="W136" s="4"/>
    </row>
    <row r="137" spans="1:23">
      <c r="A137" s="4">
        <f t="shared" ref="A137:A161" si="26">A136+1</f>
        <v>1999</v>
      </c>
      <c r="B137" s="57"/>
      <c r="C137" s="4">
        <f>'Historical population and GDP'!$N134</f>
        <v>0.49451517222310415</v>
      </c>
      <c r="D137" s="15"/>
      <c r="E137" s="15"/>
      <c r="F137" s="57"/>
      <c r="G137" s="57"/>
      <c r="H137" s="57"/>
      <c r="I137" s="57">
        <v>61469000</v>
      </c>
      <c r="J137" s="15"/>
      <c r="K137" s="76">
        <f t="shared" si="24"/>
        <v>61469000</v>
      </c>
      <c r="L137" s="4"/>
      <c r="M137" s="57">
        <v>779285000</v>
      </c>
      <c r="N137" s="69">
        <v>6.6918664806182082E-2</v>
      </c>
      <c r="O137" s="69">
        <v>0</v>
      </c>
      <c r="P137" s="61">
        <f>'1.1 Price indices'!$T135</f>
        <v>42.935988899747102</v>
      </c>
      <c r="Q137" s="15">
        <f t="shared" ref="Q137:Q160" si="27">Q136*(P137/P136)*(1-N137-O137)+K137*(1-0.5*N137)</f>
        <v>794934945.87994826</v>
      </c>
      <c r="R137" s="4"/>
      <c r="S137" s="70">
        <f t="shared" si="25"/>
        <v>779285000</v>
      </c>
      <c r="T137" s="4"/>
      <c r="U137" s="43"/>
      <c r="V137" s="54"/>
      <c r="W137" s="4"/>
    </row>
    <row r="138" spans="1:23">
      <c r="A138" s="4">
        <f t="shared" si="26"/>
        <v>2000</v>
      </c>
      <c r="B138" s="57"/>
      <c r="C138" s="4">
        <f>'Historical population and GDP'!$N135</f>
        <v>0.4974065391753496</v>
      </c>
      <c r="D138" s="15"/>
      <c r="E138" s="15"/>
      <c r="F138" s="57"/>
      <c r="G138" s="57"/>
      <c r="H138" s="57"/>
      <c r="I138" s="57">
        <v>50187000</v>
      </c>
      <c r="J138" s="15"/>
      <c r="K138" s="76">
        <f t="shared" si="24"/>
        <v>50187000</v>
      </c>
      <c r="L138" s="4"/>
      <c r="M138" s="57">
        <v>793280000</v>
      </c>
      <c r="N138" s="69">
        <v>7.0512824685151326E-2</v>
      </c>
      <c r="O138" s="69">
        <v>0</v>
      </c>
      <c r="P138" s="61">
        <f>'1.1 Price indices'!$T136</f>
        <v>43.314988434754667</v>
      </c>
      <c r="Q138" s="15">
        <f t="shared" si="27"/>
        <v>793821595.09832251</v>
      </c>
      <c r="R138" s="4"/>
      <c r="S138" s="70">
        <f t="shared" si="25"/>
        <v>793280000</v>
      </c>
      <c r="T138" s="4"/>
      <c r="U138" s="43"/>
      <c r="V138" s="54"/>
      <c r="W138" s="4"/>
    </row>
    <row r="139" spans="1:23">
      <c r="A139" s="4">
        <f t="shared" si="26"/>
        <v>2001</v>
      </c>
      <c r="B139" s="57"/>
      <c r="C139" s="4">
        <f>'Historical population and GDP'!$N136</f>
        <v>0.51175611470772864</v>
      </c>
      <c r="D139" s="15"/>
      <c r="E139" s="15"/>
      <c r="F139" s="57"/>
      <c r="G139" s="57"/>
      <c r="H139" s="57"/>
      <c r="I139" s="57">
        <v>69982000</v>
      </c>
      <c r="J139" s="15"/>
      <c r="K139" s="76">
        <f t="shared" si="24"/>
        <v>69982000</v>
      </c>
      <c r="L139" s="4"/>
      <c r="M139" s="57">
        <v>838956000</v>
      </c>
      <c r="N139" s="69">
        <v>7.5085358193453688E-2</v>
      </c>
      <c r="O139" s="69">
        <v>0</v>
      </c>
      <c r="P139" s="61">
        <f>'1.1 Price indices'!$T137</f>
        <v>45.420312804237767</v>
      </c>
      <c r="Q139" s="15">
        <f t="shared" si="27"/>
        <v>837258521.41198218</v>
      </c>
      <c r="R139" s="4"/>
      <c r="S139" s="70">
        <f t="shared" si="25"/>
        <v>838956000</v>
      </c>
      <c r="T139" s="4"/>
      <c r="U139" s="43"/>
      <c r="V139" s="54"/>
      <c r="W139" s="4"/>
    </row>
    <row r="140" spans="1:23">
      <c r="A140" s="4">
        <f t="shared" si="26"/>
        <v>2002</v>
      </c>
      <c r="B140" s="57"/>
      <c r="C140" s="4">
        <f>'Historical population and GDP'!$N137</f>
        <v>0.53151704179063941</v>
      </c>
      <c r="D140" s="15"/>
      <c r="E140" s="15"/>
      <c r="F140" s="57"/>
      <c r="G140" s="57"/>
      <c r="H140" s="57"/>
      <c r="I140" s="57">
        <v>44537000</v>
      </c>
      <c r="J140" s="15"/>
      <c r="K140" s="76">
        <f t="shared" si="24"/>
        <v>44537000</v>
      </c>
      <c r="L140" s="4"/>
      <c r="M140" s="57">
        <v>838323000</v>
      </c>
      <c r="N140" s="69">
        <v>8.3674558500688376E-2</v>
      </c>
      <c r="O140" s="69">
        <v>0</v>
      </c>
      <c r="P140" s="61">
        <f>'1.1 Price indices'!$T138</f>
        <v>44.967377820448149</v>
      </c>
      <c r="Q140" s="15">
        <f t="shared" si="27"/>
        <v>802224384.94699585</v>
      </c>
      <c r="R140" s="4"/>
      <c r="S140" s="70">
        <f t="shared" si="25"/>
        <v>838323000</v>
      </c>
      <c r="T140" s="4"/>
      <c r="U140" s="43"/>
      <c r="V140" s="54"/>
      <c r="W140" s="4"/>
    </row>
    <row r="141" spans="1:23">
      <c r="A141" s="4">
        <f t="shared" si="26"/>
        <v>2003</v>
      </c>
      <c r="B141" s="57"/>
      <c r="C141" s="4">
        <f>'Historical population and GDP'!$N138</f>
        <v>0.53310312264926463</v>
      </c>
      <c r="D141" s="15"/>
      <c r="E141" s="15"/>
      <c r="F141" s="57"/>
      <c r="G141" s="57"/>
      <c r="H141" s="57"/>
      <c r="I141" s="57">
        <v>60053000</v>
      </c>
      <c r="J141" s="15"/>
      <c r="K141" s="76">
        <f t="shared" si="24"/>
        <v>60053000</v>
      </c>
      <c r="L141" s="4"/>
      <c r="M141" s="57">
        <v>842122000</v>
      </c>
      <c r="N141" s="69">
        <v>8.5205496151622567E-2</v>
      </c>
      <c r="O141" s="69">
        <v>0</v>
      </c>
      <c r="P141" s="61">
        <f>'1.1 Price indices'!$T139</f>
        <v>45.527989548974375</v>
      </c>
      <c r="Q141" s="15">
        <f t="shared" si="27"/>
        <v>800514254.34026563</v>
      </c>
      <c r="R141" s="4"/>
      <c r="S141" s="70">
        <f t="shared" si="25"/>
        <v>842122000</v>
      </c>
      <c r="T141" s="4"/>
      <c r="U141" s="43"/>
      <c r="V141" s="54"/>
      <c r="W141" s="4"/>
    </row>
    <row r="142" spans="1:23">
      <c r="A142" s="4">
        <f t="shared" si="26"/>
        <v>2004</v>
      </c>
      <c r="B142" s="57"/>
      <c r="C142" s="4">
        <f>'Historical population and GDP'!$N139</f>
        <v>0.54413472888516201</v>
      </c>
      <c r="D142" s="15"/>
      <c r="E142" s="15"/>
      <c r="F142" s="57"/>
      <c r="G142" s="57"/>
      <c r="H142" s="57"/>
      <c r="I142" s="57">
        <v>99044000</v>
      </c>
      <c r="J142" s="15"/>
      <c r="K142" s="76">
        <f t="shared" si="24"/>
        <v>99044000</v>
      </c>
      <c r="L142" s="4"/>
      <c r="M142" s="57">
        <v>894900000</v>
      </c>
      <c r="N142" s="69">
        <v>8.1889994771569635E-2</v>
      </c>
      <c r="O142" s="69">
        <v>0</v>
      </c>
      <c r="P142" s="61">
        <f>'1.1 Price indices'!$T140</f>
        <v>48.655752299519733</v>
      </c>
      <c r="Q142" s="15">
        <f t="shared" si="27"/>
        <v>880440388.41052163</v>
      </c>
      <c r="R142" s="4"/>
      <c r="S142" s="70">
        <f t="shared" si="25"/>
        <v>894900000</v>
      </c>
      <c r="T142" s="4"/>
      <c r="U142" s="43"/>
      <c r="V142" s="54"/>
      <c r="W142" s="4"/>
    </row>
    <row r="143" spans="1:23">
      <c r="A143" s="4">
        <f t="shared" si="26"/>
        <v>2005</v>
      </c>
      <c r="B143" s="57"/>
      <c r="C143" s="4">
        <f>'Historical population and GDP'!$N140</f>
        <v>0.55914747692391653</v>
      </c>
      <c r="D143" s="15"/>
      <c r="E143" s="15"/>
      <c r="F143" s="57"/>
      <c r="G143" s="57"/>
      <c r="H143" s="57"/>
      <c r="I143" s="57">
        <v>221657000</v>
      </c>
      <c r="J143" s="15"/>
      <c r="K143" s="76">
        <f t="shared" si="24"/>
        <v>221657000</v>
      </c>
      <c r="L143" s="4"/>
      <c r="M143" s="57">
        <v>1334281000</v>
      </c>
      <c r="N143" s="69">
        <v>7.8864524777218573E-2</v>
      </c>
      <c r="O143" s="69">
        <v>0</v>
      </c>
      <c r="P143" s="61">
        <f>'1.1 Price indices'!$T141</f>
        <v>51.262699059535635</v>
      </c>
      <c r="Q143" s="15">
        <f t="shared" si="27"/>
        <v>1067374605.6525842</v>
      </c>
      <c r="R143" s="4"/>
      <c r="S143" s="70">
        <f t="shared" si="25"/>
        <v>1334281000</v>
      </c>
      <c r="T143" s="4"/>
      <c r="U143" s="43"/>
      <c r="V143" s="54"/>
      <c r="W143" s="4"/>
    </row>
    <row r="144" spans="1:23">
      <c r="A144" s="4">
        <f t="shared" si="26"/>
        <v>2006</v>
      </c>
      <c r="B144" s="57"/>
      <c r="C144" s="4">
        <f>'Historical population and GDP'!$N141</f>
        <v>0.57033365847691209</v>
      </c>
      <c r="D144" s="15"/>
      <c r="E144" s="15"/>
      <c r="F144" s="57"/>
      <c r="G144" s="57"/>
      <c r="H144" s="57"/>
      <c r="I144" s="57">
        <v>193946000</v>
      </c>
      <c r="J144" s="15"/>
      <c r="K144" s="76">
        <f t="shared" si="24"/>
        <v>193946000</v>
      </c>
      <c r="L144" s="4"/>
      <c r="M144" s="57">
        <v>1480419000</v>
      </c>
      <c r="N144" s="69">
        <v>7.9503645245278823E-2</v>
      </c>
      <c r="O144" s="69">
        <v>0</v>
      </c>
      <c r="P144" s="61">
        <f>'1.1 Price indices'!$T142</f>
        <v>54.10755712871601</v>
      </c>
      <c r="Q144" s="15">
        <f t="shared" si="27"/>
        <v>1223276028.0293896</v>
      </c>
      <c r="R144" s="4"/>
      <c r="S144" s="70">
        <f t="shared" si="25"/>
        <v>1480419000</v>
      </c>
      <c r="T144" s="4"/>
      <c r="U144" s="43"/>
      <c r="V144" s="54"/>
      <c r="W144" s="4"/>
    </row>
    <row r="145" spans="1:23">
      <c r="A145" s="4">
        <f t="shared" si="26"/>
        <v>2007</v>
      </c>
      <c r="B145" s="57"/>
      <c r="C145" s="4">
        <f>'Historical population and GDP'!$N142</f>
        <v>0.58578756278802935</v>
      </c>
      <c r="D145" s="15"/>
      <c r="E145" s="15"/>
      <c r="F145" s="57"/>
      <c r="G145" s="57"/>
      <c r="H145" s="57"/>
      <c r="I145" s="57">
        <v>13107000</v>
      </c>
      <c r="J145" s="15"/>
      <c r="K145" s="76">
        <f t="shared" si="24"/>
        <v>13107000</v>
      </c>
      <c r="L145" s="4"/>
      <c r="M145" s="57">
        <v>1463253000</v>
      </c>
      <c r="N145" s="69">
        <v>8.2629258814189199E-2</v>
      </c>
      <c r="O145" s="69">
        <v>0</v>
      </c>
      <c r="P145" s="61">
        <f>'1.1 Price indices'!$T143</f>
        <v>56.255734255870472</v>
      </c>
      <c r="Q145" s="15">
        <f t="shared" si="27"/>
        <v>1179316593.2872086</v>
      </c>
      <c r="R145" s="4"/>
      <c r="S145" s="70">
        <f t="shared" si="25"/>
        <v>1463253000</v>
      </c>
      <c r="T145" s="4"/>
      <c r="U145" s="43"/>
      <c r="V145" s="54"/>
      <c r="W145" s="4"/>
    </row>
    <row r="146" spans="1:23">
      <c r="A146" s="4">
        <f t="shared" si="26"/>
        <v>2008</v>
      </c>
      <c r="B146" s="57"/>
      <c r="C146" s="4">
        <f>'Historical population and GDP'!$N143</f>
        <v>0.61689048274925784</v>
      </c>
      <c r="D146" s="15"/>
      <c r="E146" s="15"/>
      <c r="F146" s="57"/>
      <c r="G146" s="57"/>
      <c r="H146" s="57"/>
      <c r="I146" s="57">
        <v>32272000</v>
      </c>
      <c r="J146" s="15"/>
      <c r="K146" s="76">
        <f t="shared" si="24"/>
        <v>32272000</v>
      </c>
      <c r="L146" s="4"/>
      <c r="M146" s="57">
        <v>1410868000</v>
      </c>
      <c r="N146" s="69">
        <v>8.440546284160684E-2</v>
      </c>
      <c r="O146" s="69">
        <v>0</v>
      </c>
      <c r="P146" s="61">
        <f>'1.1 Price indices'!$T144</f>
        <v>58.509821535799645</v>
      </c>
      <c r="Q146" s="15">
        <f t="shared" si="27"/>
        <v>1153950946.0040872</v>
      </c>
      <c r="R146" s="4"/>
      <c r="S146" s="70">
        <f t="shared" si="25"/>
        <v>1410868000</v>
      </c>
      <c r="T146" s="4"/>
      <c r="U146" s="43"/>
      <c r="V146" s="54"/>
      <c r="W146" s="4"/>
    </row>
    <row r="147" spans="1:23">
      <c r="A147" s="4">
        <f t="shared" si="26"/>
        <v>2009</v>
      </c>
      <c r="B147" s="57"/>
      <c r="C147" s="4">
        <f>'Historical population and GDP'!$N144</f>
        <v>0.63380568945657156</v>
      </c>
      <c r="D147" s="15"/>
      <c r="E147" s="15"/>
      <c r="F147" s="57"/>
      <c r="G147" s="57"/>
      <c r="H147" s="57"/>
      <c r="I147" s="57">
        <v>475405000</v>
      </c>
      <c r="J147" s="15"/>
      <c r="K147" s="76">
        <f t="shared" si="24"/>
        <v>475405000</v>
      </c>
      <c r="L147" s="4"/>
      <c r="M147" s="57">
        <v>2505869000</v>
      </c>
      <c r="N147" s="69">
        <v>8.1280188204878256E-2</v>
      </c>
      <c r="O147" s="69">
        <v>0</v>
      </c>
      <c r="P147" s="61">
        <f>'1.1 Price indices'!$T145</f>
        <v>61.339959079421746</v>
      </c>
      <c r="Q147" s="15">
        <f t="shared" si="27"/>
        <v>1567522231.5641122</v>
      </c>
      <c r="R147" s="4"/>
      <c r="S147" s="70">
        <f t="shared" si="25"/>
        <v>2505869000</v>
      </c>
      <c r="T147" s="4"/>
      <c r="U147" s="43"/>
      <c r="V147" s="54"/>
      <c r="W147" s="4"/>
    </row>
    <row r="148" spans="1:23">
      <c r="A148" s="4">
        <f t="shared" si="26"/>
        <v>2010</v>
      </c>
      <c r="B148" s="57"/>
      <c r="C148" s="4">
        <f>'Historical population and GDP'!$N145</f>
        <v>0.65050543198380195</v>
      </c>
      <c r="D148" s="15"/>
      <c r="E148" s="15"/>
      <c r="F148" s="57"/>
      <c r="G148" s="57"/>
      <c r="H148" s="57"/>
      <c r="I148" s="57">
        <v>325643000</v>
      </c>
      <c r="J148" s="15"/>
      <c r="K148" s="76">
        <f t="shared" si="24"/>
        <v>325643000</v>
      </c>
      <c r="L148" s="4"/>
      <c r="M148" s="57">
        <v>2887027000</v>
      </c>
      <c r="N148" s="69">
        <v>8.0526230491789252E-2</v>
      </c>
      <c r="O148" s="69">
        <v>0</v>
      </c>
      <c r="P148" s="61">
        <f>'1.1 Price indices'!$T146</f>
        <v>63.362404343550935</v>
      </c>
      <c r="Q148" s="15">
        <f t="shared" si="27"/>
        <v>1801348258.4167337</v>
      </c>
      <c r="R148" s="4"/>
      <c r="S148" s="70">
        <f t="shared" si="25"/>
        <v>2887027000</v>
      </c>
      <c r="T148" s="4"/>
      <c r="U148" s="43">
        <v>3995.4369999999999</v>
      </c>
      <c r="V148" s="54"/>
      <c r="W148" s="4"/>
    </row>
    <row r="149" spans="1:23">
      <c r="A149" s="4">
        <f t="shared" si="26"/>
        <v>2011</v>
      </c>
      <c r="B149" s="57"/>
      <c r="C149" s="4">
        <f>'Historical population and GDP'!$N146</f>
        <v>0.67106307407410415</v>
      </c>
      <c r="D149" s="15"/>
      <c r="E149" s="15"/>
      <c r="F149" s="57"/>
      <c r="G149" s="57"/>
      <c r="H149" s="57"/>
      <c r="I149" s="57">
        <v>173798000</v>
      </c>
      <c r="J149" s="15"/>
      <c r="K149" s="76">
        <f t="shared" si="24"/>
        <v>173798000</v>
      </c>
      <c r="L149" s="4"/>
      <c r="M149" s="57">
        <v>2860722000</v>
      </c>
      <c r="N149" s="69">
        <v>7.9268936770659118E-2</v>
      </c>
      <c r="O149" s="69">
        <v>0</v>
      </c>
      <c r="P149" s="61">
        <f>'1.1 Price indices'!$T147</f>
        <v>65.89173000390376</v>
      </c>
      <c r="Q149" s="15">
        <f t="shared" si="27"/>
        <v>1891673855.7993319</v>
      </c>
      <c r="R149" s="4"/>
      <c r="S149" s="70">
        <f t="shared" si="25"/>
        <v>2860722000</v>
      </c>
      <c r="T149" s="4"/>
      <c r="U149" s="43">
        <v>4008.0889999999999</v>
      </c>
      <c r="V149" s="54"/>
      <c r="W149" s="4"/>
    </row>
    <row r="150" spans="1:23">
      <c r="A150" s="4">
        <f t="shared" si="26"/>
        <v>2012</v>
      </c>
      <c r="B150" s="57"/>
      <c r="C150" s="4">
        <f>'Historical population and GDP'!$N147</f>
        <v>0.68765324865719801</v>
      </c>
      <c r="D150" s="15"/>
      <c r="E150" s="15"/>
      <c r="F150" s="57"/>
      <c r="G150" s="57"/>
      <c r="H150" s="57"/>
      <c r="I150" s="57">
        <v>566516000</v>
      </c>
      <c r="J150" s="15"/>
      <c r="K150" s="76">
        <f t="shared" si="24"/>
        <v>566516000</v>
      </c>
      <c r="L150" s="4"/>
      <c r="M150" s="57">
        <v>3274407000</v>
      </c>
      <c r="N150" s="69">
        <v>7.2582810150881819E-2</v>
      </c>
      <c r="O150" s="69">
        <v>0</v>
      </c>
      <c r="P150" s="61">
        <f>'1.1 Price indices'!$T148</f>
        <v>68.688376502086641</v>
      </c>
      <c r="Q150" s="15">
        <f t="shared" si="27"/>
        <v>2374788053.0856385</v>
      </c>
      <c r="R150" s="4"/>
      <c r="S150" s="70">
        <f t="shared" si="25"/>
        <v>3274407000</v>
      </c>
      <c r="T150" s="4"/>
      <c r="U150" s="43">
        <v>3897.43</v>
      </c>
      <c r="V150" s="54"/>
      <c r="W150" s="4"/>
    </row>
    <row r="151" spans="1:23">
      <c r="A151" s="4">
        <f t="shared" si="26"/>
        <v>2013</v>
      </c>
      <c r="B151" s="57"/>
      <c r="C151" s="4">
        <f>'Historical population and GDP'!$N148</f>
        <v>0.68642608626564183</v>
      </c>
      <c r="D151" s="15"/>
      <c r="E151" s="15"/>
      <c r="F151" s="57"/>
      <c r="G151" s="57"/>
      <c r="H151" s="57"/>
      <c r="I151" s="57">
        <v>154109000</v>
      </c>
      <c r="J151" s="15"/>
      <c r="K151" s="76">
        <f t="shared" si="24"/>
        <v>154109000</v>
      </c>
      <c r="L151" s="4"/>
      <c r="M151" s="57">
        <v>3160632000</v>
      </c>
      <c r="N151" s="69">
        <v>7.8498432421432576E-2</v>
      </c>
      <c r="O151" s="69">
        <v>0</v>
      </c>
      <c r="P151" s="61">
        <f>'1.1 Price indices'!$T149</f>
        <v>69.895341608596439</v>
      </c>
      <c r="Q151" s="15">
        <f t="shared" si="27"/>
        <v>2374884448.167861</v>
      </c>
      <c r="R151" s="4"/>
      <c r="S151" s="70">
        <f t="shared" si="25"/>
        <v>3160632000</v>
      </c>
      <c r="T151" s="4"/>
      <c r="U151" s="43">
        <v>3897.43</v>
      </c>
      <c r="V151" s="54"/>
      <c r="W151" s="4"/>
    </row>
    <row r="152" spans="1:23">
      <c r="A152" s="4">
        <f t="shared" si="26"/>
        <v>2014</v>
      </c>
      <c r="B152" s="57"/>
      <c r="C152" s="4">
        <f>'Historical population and GDP'!$N149</f>
        <v>0.71514178040637033</v>
      </c>
      <c r="D152" s="15"/>
      <c r="E152" s="15"/>
      <c r="F152" s="57"/>
      <c r="G152" s="57"/>
      <c r="H152" s="57"/>
      <c r="I152" s="57">
        <v>614286000</v>
      </c>
      <c r="J152" s="15"/>
      <c r="K152" s="76">
        <f t="shared" si="24"/>
        <v>614286000</v>
      </c>
      <c r="L152" s="4"/>
      <c r="M152" s="57">
        <v>3582509000</v>
      </c>
      <c r="N152" s="69">
        <v>6.8380755005700122E-2</v>
      </c>
      <c r="O152" s="69">
        <v>0</v>
      </c>
      <c r="P152" s="61">
        <f>'1.1 Price indices'!$T150</f>
        <v>70.82402413181768</v>
      </c>
      <c r="Q152" s="15">
        <f t="shared" si="27"/>
        <v>2835168180.7757759</v>
      </c>
      <c r="R152" s="4"/>
      <c r="S152" s="70">
        <f t="shared" si="25"/>
        <v>3582509000</v>
      </c>
      <c r="T152" s="4"/>
      <c r="U152" s="43">
        <v>3848.3879999999999</v>
      </c>
      <c r="V152" s="54"/>
      <c r="W152" s="4"/>
    </row>
    <row r="153" spans="1:23">
      <c r="A153" s="4">
        <f t="shared" si="26"/>
        <v>2015</v>
      </c>
      <c r="B153" s="57"/>
      <c r="C153" s="4">
        <f>'Historical population and GDP'!$N150</f>
        <v>0.71834292216086626</v>
      </c>
      <c r="D153" s="15"/>
      <c r="E153" s="15"/>
      <c r="F153" s="57"/>
      <c r="G153" s="57"/>
      <c r="H153" s="57"/>
      <c r="I153" s="57">
        <v>426513000</v>
      </c>
      <c r="J153" s="15"/>
      <c r="K153" s="76">
        <f t="shared" si="24"/>
        <v>426513000</v>
      </c>
      <c r="L153" s="4"/>
      <c r="M153" s="57">
        <v>3873070000</v>
      </c>
      <c r="N153" s="69">
        <v>7.1089961278081523E-2</v>
      </c>
      <c r="O153" s="69">
        <v>0</v>
      </c>
      <c r="P153" s="61">
        <f>'1.1 Price indices'!$T151</f>
        <v>71.885951496721262</v>
      </c>
      <c r="Q153" s="15">
        <f t="shared" si="27"/>
        <v>3084456929.8809977</v>
      </c>
      <c r="R153" s="4"/>
      <c r="S153" s="70">
        <f t="shared" si="25"/>
        <v>3873070000</v>
      </c>
      <c r="T153" s="4"/>
      <c r="U153" s="43">
        <v>3848.3879999999999</v>
      </c>
      <c r="V153" s="54"/>
      <c r="W153" s="4"/>
    </row>
    <row r="154" spans="1:23">
      <c r="A154" s="4">
        <f t="shared" si="26"/>
        <v>2016</v>
      </c>
      <c r="B154" s="57"/>
      <c r="C154" s="4">
        <f>'Historical population and GDP'!$N151</f>
        <v>0.72885923607835856</v>
      </c>
      <c r="D154" s="15"/>
      <c r="E154" s="15"/>
      <c r="F154" s="57"/>
      <c r="G154" s="57"/>
      <c r="H154" s="57"/>
      <c r="I154" s="57">
        <v>577843000</v>
      </c>
      <c r="J154" s="15"/>
      <c r="K154" s="76">
        <f t="shared" si="24"/>
        <v>577843000</v>
      </c>
      <c r="L154" s="4"/>
      <c r="M154" s="57">
        <v>4418031000</v>
      </c>
      <c r="N154" s="69">
        <v>6.5538102101675919E-2</v>
      </c>
      <c r="O154" s="69">
        <v>0</v>
      </c>
      <c r="P154" s="61">
        <f>'1.1 Price indices'!$T152</f>
        <v>73.1203440905485</v>
      </c>
      <c r="Q154" s="15">
        <f t="shared" si="27"/>
        <v>3490708772.1443152</v>
      </c>
      <c r="R154" s="4"/>
      <c r="S154" s="70">
        <f t="shared" si="25"/>
        <v>4418031000</v>
      </c>
      <c r="T154" s="4"/>
      <c r="U154" s="43">
        <v>3836.9140000000002</v>
      </c>
      <c r="V154" s="54"/>
      <c r="W154" s="4"/>
    </row>
    <row r="155" spans="1:23">
      <c r="A155" s="4">
        <f t="shared" si="26"/>
        <v>2017</v>
      </c>
      <c r="B155" s="57"/>
      <c r="C155" s="4">
        <f>'Historical population and GDP'!$N152</f>
        <v>0.746501108274507</v>
      </c>
      <c r="D155" s="15"/>
      <c r="E155" s="15"/>
      <c r="F155" s="57"/>
      <c r="G155" s="57"/>
      <c r="H155" s="57"/>
      <c r="I155" s="57">
        <v>373732000</v>
      </c>
      <c r="J155" s="15"/>
      <c r="K155" s="76">
        <f t="shared" si="24"/>
        <v>373732000</v>
      </c>
      <c r="L155" s="4"/>
      <c r="M155" s="57">
        <v>4486215000</v>
      </c>
      <c r="N155" s="69">
        <v>6.8050535092638448E-2</v>
      </c>
      <c r="O155" s="69">
        <v>0</v>
      </c>
      <c r="P155" s="61">
        <f>'1.1 Price indices'!$T153</f>
        <v>74.602314630950474</v>
      </c>
      <c r="Q155" s="15">
        <f t="shared" si="27"/>
        <v>3680113522.3935957</v>
      </c>
      <c r="R155" s="4"/>
      <c r="S155" s="70">
        <f t="shared" si="25"/>
        <v>4486215000</v>
      </c>
      <c r="T155" s="4"/>
      <c r="U155" s="43">
        <v>3836.9140000000002</v>
      </c>
      <c r="V155" s="54"/>
      <c r="W155" s="4"/>
    </row>
    <row r="156" spans="1:23">
      <c r="A156" s="4">
        <f t="shared" si="26"/>
        <v>2018</v>
      </c>
      <c r="B156" s="57"/>
      <c r="C156" s="4">
        <f>'Historical population and GDP'!$N153</f>
        <v>0.77348165568212079</v>
      </c>
      <c r="D156" s="15"/>
      <c r="E156" s="15"/>
      <c r="F156" s="57"/>
      <c r="G156" s="57"/>
      <c r="H156" s="57"/>
      <c r="I156" s="57">
        <v>559200000</v>
      </c>
      <c r="J156" s="15"/>
      <c r="K156" s="76">
        <f t="shared" si="24"/>
        <v>559200000</v>
      </c>
      <c r="L156" s="4"/>
      <c r="M156" s="57">
        <v>4637450000</v>
      </c>
      <c r="N156" s="69">
        <v>7.4263685074061753E-2</v>
      </c>
      <c r="O156" s="69">
        <v>0</v>
      </c>
      <c r="P156" s="61">
        <f>'1.1 Price indices'!$T154</f>
        <v>76.266084220735053</v>
      </c>
      <c r="Q156" s="15">
        <f t="shared" si="27"/>
        <v>4021228873.6238685</v>
      </c>
      <c r="R156" s="4"/>
      <c r="S156" s="70">
        <f t="shared" si="25"/>
        <v>4637450000</v>
      </c>
      <c r="T156" s="4"/>
      <c r="U156" s="43">
        <v>3836.9140000000002</v>
      </c>
      <c r="V156" s="54"/>
      <c r="W156" s="4"/>
    </row>
    <row r="157" spans="1:23">
      <c r="A157" s="4">
        <f t="shared" si="26"/>
        <v>2019</v>
      </c>
      <c r="B157" s="57"/>
      <c r="C157" s="4">
        <f>'Historical population and GDP'!$N154</f>
        <v>0.78709899199583089</v>
      </c>
      <c r="D157" s="15"/>
      <c r="E157" s="15"/>
      <c r="F157" s="57"/>
      <c r="G157" s="57"/>
      <c r="H157" s="57"/>
      <c r="I157" s="57">
        <v>435462000</v>
      </c>
      <c r="J157" s="15"/>
      <c r="K157" s="76">
        <f t="shared" si="24"/>
        <v>435462000</v>
      </c>
      <c r="L157" s="4"/>
      <c r="M157" s="57">
        <v>5357058000</v>
      </c>
      <c r="N157" s="69">
        <v>7.871478113768593E-2</v>
      </c>
      <c r="O157" s="69">
        <v>0</v>
      </c>
      <c r="P157" s="61">
        <f>'1.1 Price indices'!$T155</f>
        <v>78.042878096610579</v>
      </c>
      <c r="Q157" s="15">
        <f t="shared" si="27"/>
        <v>4209331554.030375</v>
      </c>
      <c r="R157" s="4"/>
      <c r="S157" s="70">
        <f t="shared" si="25"/>
        <v>5357058000</v>
      </c>
      <c r="T157" s="4"/>
      <c r="U157" s="43">
        <v>3836.9140000000002</v>
      </c>
      <c r="V157" s="54"/>
      <c r="W157" s="4"/>
    </row>
    <row r="158" spans="1:23">
      <c r="A158" s="4">
        <f t="shared" si="26"/>
        <v>2020</v>
      </c>
      <c r="B158" s="57"/>
      <c r="C158" s="4">
        <f>'Historical population and GDP'!$N155</f>
        <v>0.81181335361465279</v>
      </c>
      <c r="D158" s="15"/>
      <c r="E158" s="15"/>
      <c r="F158" s="57"/>
      <c r="G158" s="57"/>
      <c r="H158" s="57"/>
      <c r="I158" s="57">
        <v>876379000</v>
      </c>
      <c r="J158" s="15"/>
      <c r="K158" s="76">
        <f t="shared" si="24"/>
        <v>876379000</v>
      </c>
      <c r="L158" s="4"/>
      <c r="M158" s="57">
        <v>5830061000</v>
      </c>
      <c r="N158" s="69">
        <v>6.5729867635013192E-2</v>
      </c>
      <c r="O158" s="69">
        <v>0</v>
      </c>
      <c r="P158" s="61">
        <f>'1.1 Price indices'!$T156</f>
        <v>78.86784043064084</v>
      </c>
      <c r="Q158" s="15">
        <f t="shared" si="27"/>
        <v>4821800224.6927223</v>
      </c>
      <c r="R158" s="4"/>
      <c r="S158" s="70">
        <f t="shared" si="25"/>
        <v>5830061000</v>
      </c>
      <c r="T158" s="4"/>
      <c r="U158" s="43">
        <v>3953.16</v>
      </c>
      <c r="V158" s="54"/>
      <c r="W158" s="4"/>
    </row>
    <row r="159" spans="1:23">
      <c r="A159" s="4">
        <f t="shared" si="26"/>
        <v>2021</v>
      </c>
      <c r="B159" s="57"/>
      <c r="C159" s="4">
        <f>'Historical population and GDP'!$N156</f>
        <v>0.82737943691625704</v>
      </c>
      <c r="D159" s="15"/>
      <c r="E159" s="15"/>
      <c r="F159" s="57"/>
      <c r="G159" s="57"/>
      <c r="H159" s="57"/>
      <c r="I159" s="57">
        <v>1269078000</v>
      </c>
      <c r="J159" s="15"/>
      <c r="K159" s="76">
        <f t="shared" si="24"/>
        <v>1269078000</v>
      </c>
      <c r="L159" s="4"/>
      <c r="M159" s="57">
        <v>6850167000</v>
      </c>
      <c r="N159" s="69">
        <v>6.022722080536351E-2</v>
      </c>
      <c r="O159" s="69">
        <v>0</v>
      </c>
      <c r="P159" s="61">
        <f>'1.1 Price indices'!$T157</f>
        <v>81.320039436082141</v>
      </c>
      <c r="Q159" s="15">
        <f t="shared" si="27"/>
        <v>5903150565.0266895</v>
      </c>
      <c r="R159" s="4"/>
      <c r="S159" s="70">
        <f t="shared" si="25"/>
        <v>6850167000</v>
      </c>
      <c r="T159" s="4"/>
      <c r="U159" s="43">
        <v>3956.7759999999998</v>
      </c>
      <c r="V159" s="54"/>
      <c r="W159" s="4"/>
    </row>
    <row r="160" spans="1:23">
      <c r="A160" s="4">
        <f t="shared" si="26"/>
        <v>2022</v>
      </c>
      <c r="B160" s="57"/>
      <c r="C160" s="4">
        <f>'Historical population and GDP'!$N157</f>
        <v>0.86513645443659704</v>
      </c>
      <c r="D160" s="15"/>
      <c r="E160" s="15"/>
      <c r="F160" s="57"/>
      <c r="G160" s="57"/>
      <c r="H160" s="57"/>
      <c r="I160" s="57">
        <v>1418341000</v>
      </c>
      <c r="J160" s="15"/>
      <c r="K160" s="76">
        <f t="shared" si="24"/>
        <v>1418341000</v>
      </c>
      <c r="L160" s="4"/>
      <c r="M160" s="57">
        <v>7978940000</v>
      </c>
      <c r="N160" s="69">
        <v>5.4919210299583777E-2</v>
      </c>
      <c r="O160" s="69">
        <v>0</v>
      </c>
      <c r="P160" s="61">
        <f>'1.1 Price indices'!$T158</f>
        <v>91.524838704222148</v>
      </c>
      <c r="Q160" s="15">
        <f t="shared" si="27"/>
        <v>7658447475.7260666</v>
      </c>
      <c r="R160" s="4"/>
      <c r="S160" s="70">
        <f t="shared" si="25"/>
        <v>7978940000</v>
      </c>
      <c r="T160" s="4"/>
      <c r="U160" s="43">
        <v>3962.953</v>
      </c>
      <c r="V160" s="54"/>
      <c r="W160" s="4"/>
    </row>
    <row r="161" spans="1:23">
      <c r="A161" s="4">
        <f t="shared" si="26"/>
        <v>2023</v>
      </c>
      <c r="B161" s="57"/>
      <c r="C161" s="4"/>
      <c r="D161" s="15"/>
      <c r="E161" s="15"/>
      <c r="F161" s="57"/>
      <c r="G161" s="57"/>
      <c r="H161" s="57"/>
      <c r="I161" s="57"/>
      <c r="J161" s="15"/>
      <c r="K161" s="25"/>
      <c r="L161" s="4"/>
      <c r="M161" s="4"/>
      <c r="N161" s="4"/>
      <c r="O161" s="4"/>
      <c r="P161" s="4"/>
      <c r="Q161" s="4"/>
      <c r="R161" s="4"/>
      <c r="S161" s="25"/>
      <c r="T161" s="4"/>
      <c r="U161" s="5"/>
      <c r="V161" s="54"/>
      <c r="W161" s="4"/>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D8C4F-6F8C-4882-B249-7ADBBE42179B}">
  <sheetPr>
    <tabColor theme="5" tint="0.39997558519241921"/>
  </sheetPr>
  <dimension ref="A1:AH161"/>
  <sheetViews>
    <sheetView showGridLines="0" zoomScale="70" zoomScaleNormal="70" workbookViewId="0">
      <pane xSplit="1" ySplit="6" topLeftCell="L58" activePane="bottomRight" state="frozen"/>
      <selection pane="topRight" activeCell="G177" sqref="G177"/>
      <selection pane="bottomLeft" activeCell="G177" sqref="G177"/>
      <selection pane="bottomRight" activeCell="AG64" sqref="AG64"/>
    </sheetView>
  </sheetViews>
  <sheetFormatPr defaultRowHeight="15"/>
  <cols>
    <col min="1" max="1" width="8.75" customWidth="1"/>
    <col min="2" max="9" width="14.75" customWidth="1"/>
    <col min="10" max="10" width="5.25" customWidth="1"/>
    <col min="11" max="11" width="18.375" style="21" customWidth="1"/>
    <col min="12" max="12" width="5.5" customWidth="1"/>
    <col min="13" max="14" width="15.875" bestFit="1" customWidth="1"/>
    <col min="15" max="16" width="15.25" customWidth="1"/>
    <col min="17" max="17" width="17.5" customWidth="1"/>
    <col min="18" max="18" width="12.75" bestFit="1" customWidth="1"/>
    <col min="19" max="19" width="12.25" customWidth="1"/>
    <col min="20" max="20" width="17.625" customWidth="1"/>
    <col min="21" max="21" width="5.5" customWidth="1"/>
    <col min="22" max="22" width="20.5" style="21" customWidth="1"/>
    <col min="23" max="23" width="5.5" customWidth="1"/>
    <col min="24" max="30" width="14.75" customWidth="1"/>
    <col min="31" max="31" width="4.25" customWidth="1"/>
    <col min="32" max="34" width="18.125" customWidth="1"/>
  </cols>
  <sheetData>
    <row r="1" spans="1:34" s="11" customFormat="1" ht="30">
      <c r="A1" s="23" t="s">
        <v>68</v>
      </c>
      <c r="B1" s="16" t="s">
        <v>235</v>
      </c>
      <c r="C1" s="16" t="s">
        <v>235</v>
      </c>
      <c r="D1" s="16" t="s">
        <v>235</v>
      </c>
      <c r="E1" s="16" t="s">
        <v>270</v>
      </c>
      <c r="F1" s="16" t="s">
        <v>270</v>
      </c>
      <c r="G1" s="16" t="s">
        <v>235</v>
      </c>
      <c r="H1" s="16" t="s">
        <v>270</v>
      </c>
      <c r="I1" s="16" t="s">
        <v>235</v>
      </c>
      <c r="J1" s="16"/>
      <c r="K1" s="23" t="s">
        <v>72</v>
      </c>
      <c r="L1" s="16"/>
      <c r="M1" s="16" t="s">
        <v>235</v>
      </c>
      <c r="N1" s="16" t="s">
        <v>235</v>
      </c>
      <c r="O1" s="16" t="s">
        <v>235</v>
      </c>
      <c r="P1" s="16" t="s">
        <v>270</v>
      </c>
      <c r="Q1" s="16" t="s">
        <v>235</v>
      </c>
      <c r="R1" s="16" t="s">
        <v>235</v>
      </c>
      <c r="S1" s="16" t="s">
        <v>235</v>
      </c>
      <c r="T1" s="16" t="s">
        <v>85</v>
      </c>
      <c r="U1" s="16"/>
      <c r="V1" s="23" t="s">
        <v>85</v>
      </c>
      <c r="W1" s="16"/>
      <c r="X1" s="16" t="s">
        <v>133</v>
      </c>
      <c r="Y1" s="16" t="s">
        <v>133</v>
      </c>
      <c r="Z1" s="16" t="s">
        <v>133</v>
      </c>
      <c r="AA1" s="16" t="s">
        <v>133</v>
      </c>
      <c r="AB1" s="16" t="s">
        <v>133</v>
      </c>
      <c r="AC1" s="16" t="s">
        <v>135</v>
      </c>
      <c r="AD1" s="16" t="s">
        <v>135</v>
      </c>
      <c r="AE1" s="16"/>
      <c r="AF1" s="16" t="s">
        <v>235</v>
      </c>
      <c r="AG1" s="16" t="s">
        <v>235</v>
      </c>
      <c r="AH1" s="16" t="s">
        <v>89</v>
      </c>
    </row>
    <row r="2" spans="1:34" s="11" customFormat="1" ht="29.25">
      <c r="A2" s="23" t="s">
        <v>42</v>
      </c>
      <c r="B2" s="16" t="s">
        <v>12</v>
      </c>
      <c r="C2" s="16" t="s">
        <v>12</v>
      </c>
      <c r="D2" s="16" t="s">
        <v>271</v>
      </c>
      <c r="E2" s="16" t="s">
        <v>12</v>
      </c>
      <c r="F2" s="16" t="s">
        <v>12</v>
      </c>
      <c r="G2" s="16" t="s">
        <v>12</v>
      </c>
      <c r="H2" s="16" t="s">
        <v>12</v>
      </c>
      <c r="I2" s="16" t="s">
        <v>12</v>
      </c>
      <c r="J2" s="16"/>
      <c r="K2" s="23" t="s">
        <v>12</v>
      </c>
      <c r="L2" s="16"/>
      <c r="M2" s="16" t="s">
        <v>12</v>
      </c>
      <c r="N2" s="16" t="s">
        <v>12</v>
      </c>
      <c r="O2" s="16" t="s">
        <v>12</v>
      </c>
      <c r="P2" s="16" t="s">
        <v>12</v>
      </c>
      <c r="Q2" s="16" t="s">
        <v>12</v>
      </c>
      <c r="R2" s="16" t="s">
        <v>12</v>
      </c>
      <c r="S2" s="16" t="s">
        <v>237</v>
      </c>
      <c r="T2" s="16" t="s">
        <v>12</v>
      </c>
      <c r="U2" s="16"/>
      <c r="V2" s="23" t="s">
        <v>12</v>
      </c>
      <c r="W2" s="16"/>
      <c r="X2" s="16" t="s">
        <v>12</v>
      </c>
      <c r="Y2" s="16" t="s">
        <v>12</v>
      </c>
      <c r="Z2" s="16" t="s">
        <v>12</v>
      </c>
      <c r="AA2" s="16" t="s">
        <v>12</v>
      </c>
      <c r="AB2" s="16" t="s">
        <v>12</v>
      </c>
      <c r="AC2" s="16" t="s">
        <v>12</v>
      </c>
      <c r="AD2" s="16" t="s">
        <v>12</v>
      </c>
      <c r="AE2" s="16"/>
      <c r="AF2" s="16" t="s">
        <v>12</v>
      </c>
      <c r="AG2" s="16" t="s">
        <v>12</v>
      </c>
      <c r="AH2" s="16" t="s">
        <v>12</v>
      </c>
    </row>
    <row r="3" spans="1:34" s="11" customFormat="1" ht="72">
      <c r="A3" s="23" t="s">
        <v>71</v>
      </c>
      <c r="B3" s="16" t="s">
        <v>306</v>
      </c>
      <c r="C3" s="16" t="s">
        <v>307</v>
      </c>
      <c r="D3" s="16" t="s">
        <v>76</v>
      </c>
      <c r="E3" s="16" t="s">
        <v>273</v>
      </c>
      <c r="F3" s="16" t="s">
        <v>274</v>
      </c>
      <c r="G3" s="16" t="s">
        <v>308</v>
      </c>
      <c r="H3" s="16" t="s">
        <v>309</v>
      </c>
      <c r="I3" s="16" t="s">
        <v>242</v>
      </c>
      <c r="J3" s="16"/>
      <c r="K3" s="23" t="s">
        <v>72</v>
      </c>
      <c r="L3" s="16"/>
      <c r="M3" s="16" t="s">
        <v>243</v>
      </c>
      <c r="N3" s="16" t="s">
        <v>243</v>
      </c>
      <c r="O3" s="16" t="s">
        <v>310</v>
      </c>
      <c r="P3" s="16" t="s">
        <v>311</v>
      </c>
      <c r="Q3" s="16" t="s">
        <v>244</v>
      </c>
      <c r="R3" s="16" t="s">
        <v>278</v>
      </c>
      <c r="S3" s="16" t="s">
        <v>103</v>
      </c>
      <c r="T3" s="16" t="s">
        <v>246</v>
      </c>
      <c r="U3" s="16"/>
      <c r="V3" s="23" t="s">
        <v>243</v>
      </c>
      <c r="W3" s="16"/>
      <c r="X3" s="16" t="s">
        <v>312</v>
      </c>
      <c r="Y3" s="16" t="s">
        <v>81</v>
      </c>
      <c r="Z3" s="16" t="s">
        <v>81</v>
      </c>
      <c r="AA3" s="16" t="s">
        <v>150</v>
      </c>
      <c r="AB3" s="16" t="s">
        <v>150</v>
      </c>
      <c r="AC3" s="16" t="s">
        <v>313</v>
      </c>
      <c r="AD3" s="16" t="s">
        <v>314</v>
      </c>
      <c r="AE3" s="16"/>
      <c r="AF3" s="16" t="s">
        <v>315</v>
      </c>
      <c r="AG3" s="16" t="s">
        <v>316</v>
      </c>
      <c r="AH3" s="16" t="s">
        <v>116</v>
      </c>
    </row>
    <row r="4" spans="1:34" s="11" customFormat="1" ht="62.65" customHeight="1">
      <c r="A4" s="23" t="s">
        <v>43</v>
      </c>
      <c r="B4" s="16" t="s">
        <v>178</v>
      </c>
      <c r="C4" s="16" t="s">
        <v>178</v>
      </c>
      <c r="D4" s="16" t="s">
        <v>279</v>
      </c>
      <c r="E4" s="16" t="s">
        <v>542</v>
      </c>
      <c r="F4" s="16" t="s">
        <v>317</v>
      </c>
      <c r="G4" s="16" t="s">
        <v>543</v>
      </c>
      <c r="H4" s="16" t="s">
        <v>318</v>
      </c>
      <c r="I4" s="16" t="s">
        <v>251</v>
      </c>
      <c r="J4" s="16"/>
      <c r="K4" s="23" t="s">
        <v>544</v>
      </c>
      <c r="L4" s="16"/>
      <c r="M4" s="16" t="s">
        <v>251</v>
      </c>
      <c r="N4" s="16" t="s">
        <v>532</v>
      </c>
      <c r="O4" s="16" t="s">
        <v>545</v>
      </c>
      <c r="P4" s="16" t="s">
        <v>319</v>
      </c>
      <c r="Q4" s="16" t="s">
        <v>444</v>
      </c>
      <c r="R4" s="16" t="s">
        <v>557</v>
      </c>
      <c r="S4" s="16" t="s">
        <v>447</v>
      </c>
      <c r="T4" s="16" t="s">
        <v>448</v>
      </c>
      <c r="U4" s="16"/>
      <c r="V4" s="23" t="s">
        <v>546</v>
      </c>
      <c r="W4" s="16"/>
      <c r="X4" s="16" t="s">
        <v>178</v>
      </c>
      <c r="Y4" s="16" t="s">
        <v>179</v>
      </c>
      <c r="Z4" s="16" t="s">
        <v>550</v>
      </c>
      <c r="AA4" s="16" t="s">
        <v>179</v>
      </c>
      <c r="AB4" s="16" t="s">
        <v>551</v>
      </c>
      <c r="AC4" s="16" t="s">
        <v>178</v>
      </c>
      <c r="AD4" s="16" t="s">
        <v>550</v>
      </c>
      <c r="AE4" s="16"/>
      <c r="AF4" s="16" t="s">
        <v>121</v>
      </c>
      <c r="AG4" s="16" t="s">
        <v>121</v>
      </c>
      <c r="AH4" s="16" t="s">
        <v>320</v>
      </c>
    </row>
    <row r="5" spans="1:34" s="11" customFormat="1" ht="29.25">
      <c r="A5" s="23" t="s">
        <v>73</v>
      </c>
      <c r="B5" s="16" t="s">
        <v>74</v>
      </c>
      <c r="C5" s="16" t="s">
        <v>74</v>
      </c>
      <c r="D5" s="16" t="s">
        <v>282</v>
      </c>
      <c r="E5" s="16" t="s">
        <v>188</v>
      </c>
      <c r="F5" s="16" t="s">
        <v>74</v>
      </c>
      <c r="G5" s="16" t="s">
        <v>74</v>
      </c>
      <c r="H5" s="16" t="s">
        <v>86</v>
      </c>
      <c r="I5" s="16" t="s">
        <v>74</v>
      </c>
      <c r="J5" s="16"/>
      <c r="K5" s="23" t="s">
        <v>74</v>
      </c>
      <c r="L5" s="16"/>
      <c r="M5" s="16" t="s">
        <v>74</v>
      </c>
      <c r="N5" s="16" t="s">
        <v>74</v>
      </c>
      <c r="O5" s="16" t="s">
        <v>74</v>
      </c>
      <c r="P5" s="16" t="s">
        <v>230</v>
      </c>
      <c r="Q5" s="16" t="s">
        <v>230</v>
      </c>
      <c r="R5" s="16" t="s">
        <v>230</v>
      </c>
      <c r="S5" s="16" t="s">
        <v>259</v>
      </c>
      <c r="T5" s="16" t="s">
        <v>74</v>
      </c>
      <c r="U5" s="16"/>
      <c r="V5" s="23" t="s">
        <v>74</v>
      </c>
      <c r="W5" s="16"/>
      <c r="X5" s="16" t="s">
        <v>188</v>
      </c>
      <c r="Y5" s="16" t="s">
        <v>188</v>
      </c>
      <c r="Z5" s="16" t="s">
        <v>188</v>
      </c>
      <c r="AA5" s="16" t="s">
        <v>189</v>
      </c>
      <c r="AB5" s="16" t="s">
        <v>190</v>
      </c>
      <c r="AC5" s="16" t="s">
        <v>230</v>
      </c>
      <c r="AD5" s="16" t="s">
        <v>230</v>
      </c>
      <c r="AE5" s="16"/>
      <c r="AF5" s="16" t="s">
        <v>188</v>
      </c>
      <c r="AG5" s="16" t="s">
        <v>74</v>
      </c>
      <c r="AH5" s="16" t="s">
        <v>321</v>
      </c>
    </row>
    <row r="6" spans="1:34" s="11" customFormat="1" ht="29.25">
      <c r="A6" s="23" t="s">
        <v>75</v>
      </c>
      <c r="B6" s="16" t="s">
        <v>322</v>
      </c>
      <c r="C6" s="16" t="s">
        <v>323</v>
      </c>
      <c r="D6" s="16" t="s">
        <v>44</v>
      </c>
      <c r="E6" s="16" t="s">
        <v>324</v>
      </c>
      <c r="F6" s="16" t="s">
        <v>324</v>
      </c>
      <c r="G6" s="16" t="s">
        <v>48</v>
      </c>
      <c r="H6" s="16" t="s">
        <v>325</v>
      </c>
      <c r="I6" s="16" t="s">
        <v>50</v>
      </c>
      <c r="J6" s="16"/>
      <c r="K6" s="23" t="s">
        <v>45</v>
      </c>
      <c r="L6" s="16"/>
      <c r="M6" s="16" t="s">
        <v>50</v>
      </c>
      <c r="N6" s="16" t="s">
        <v>48</v>
      </c>
      <c r="O6" s="16" t="s">
        <v>48</v>
      </c>
      <c r="P6" s="16"/>
      <c r="Q6" s="16" t="s">
        <v>44</v>
      </c>
      <c r="R6" s="16" t="s">
        <v>44</v>
      </c>
      <c r="S6" s="16" t="s">
        <v>44</v>
      </c>
      <c r="T6" s="16" t="s">
        <v>44</v>
      </c>
      <c r="U6" s="16"/>
      <c r="V6" s="23" t="s">
        <v>44</v>
      </c>
      <c r="W6" s="16"/>
      <c r="X6" s="16" t="s">
        <v>326</v>
      </c>
      <c r="Y6" s="16" t="s">
        <v>201</v>
      </c>
      <c r="Z6" s="16" t="s">
        <v>202</v>
      </c>
      <c r="AA6" s="16" t="s">
        <v>203</v>
      </c>
      <c r="AB6" s="16" t="s">
        <v>204</v>
      </c>
      <c r="AC6" s="16" t="s">
        <v>327</v>
      </c>
      <c r="AD6" s="16" t="s">
        <v>328</v>
      </c>
      <c r="AE6" s="16"/>
      <c r="AF6" s="16" t="s">
        <v>329</v>
      </c>
      <c r="AG6" s="16" t="s">
        <v>329</v>
      </c>
      <c r="AH6" s="16" t="s">
        <v>329</v>
      </c>
    </row>
    <row r="7" spans="1:34">
      <c r="A7" s="25" t="s">
        <v>56</v>
      </c>
      <c r="B7" s="4"/>
      <c r="C7" s="4"/>
      <c r="D7" s="4"/>
      <c r="E7" s="4"/>
      <c r="F7" s="4"/>
      <c r="G7" s="4"/>
      <c r="H7" s="4"/>
      <c r="I7" s="4"/>
      <c r="J7" s="4"/>
      <c r="K7" s="25"/>
      <c r="L7" s="4"/>
      <c r="M7" s="4"/>
      <c r="N7" s="4"/>
      <c r="O7" s="4"/>
      <c r="P7" s="4"/>
      <c r="Q7" s="4"/>
      <c r="R7" s="4"/>
      <c r="S7" s="4"/>
      <c r="T7" s="4"/>
      <c r="U7" s="4"/>
      <c r="V7" s="25"/>
      <c r="W7" s="4"/>
      <c r="X7" s="4"/>
      <c r="Y7" s="4"/>
      <c r="Z7" s="4"/>
      <c r="AA7" s="4"/>
      <c r="AB7" s="4"/>
      <c r="AC7" s="4"/>
      <c r="AD7" s="4"/>
      <c r="AE7" s="4"/>
      <c r="AF7" s="4"/>
      <c r="AG7" s="4"/>
      <c r="AH7" s="4"/>
    </row>
    <row r="8" spans="1:34">
      <c r="A8" s="4">
        <v>1870</v>
      </c>
      <c r="B8" s="57"/>
      <c r="C8" s="57"/>
      <c r="D8" s="4">
        <f>'Historical population and GDP'!$N5</f>
        <v>8.3396036262656653E-3</v>
      </c>
      <c r="E8" s="4"/>
      <c r="F8" s="15"/>
      <c r="G8" s="57"/>
      <c r="H8" s="15"/>
      <c r="I8" s="57"/>
      <c r="J8" s="15"/>
      <c r="K8" s="25"/>
      <c r="L8" s="4"/>
      <c r="M8" s="57"/>
      <c r="N8" s="57"/>
      <c r="O8" s="57"/>
      <c r="P8" s="15"/>
      <c r="Q8" s="77">
        <f t="shared" ref="Q8:Q39" si="0">AVERAGE(Q$128:Q$160)</f>
        <v>3.4425874154269967E-2</v>
      </c>
      <c r="R8" s="64"/>
      <c r="S8" s="61">
        <f>'1.1 Price indices'!$T6</f>
        <v>0.37760407913938265</v>
      </c>
      <c r="T8" s="62">
        <f>0*(1-Q8-R8)+K8*(1-0.5*Q8)</f>
        <v>0</v>
      </c>
      <c r="U8" s="4"/>
      <c r="V8" s="63">
        <f>ROUND(T8,-3)</f>
        <v>0</v>
      </c>
      <c r="W8" s="4"/>
      <c r="X8" s="45"/>
      <c r="Y8" s="45"/>
      <c r="Z8" s="45"/>
      <c r="AA8" s="45"/>
      <c r="AB8" s="45"/>
      <c r="AC8" s="45"/>
      <c r="AD8" s="45"/>
      <c r="AE8" s="4"/>
      <c r="AF8" s="45"/>
      <c r="AG8" s="45"/>
      <c r="AH8" s="4"/>
    </row>
    <row r="9" spans="1:34">
      <c r="A9" s="4">
        <f t="shared" ref="A9:A72" si="1">A8+1</f>
        <v>1871</v>
      </c>
      <c r="B9" s="57"/>
      <c r="C9" s="57"/>
      <c r="D9" s="4">
        <f>'Historical population and GDP'!$N6</f>
        <v>9.182140588408513E-3</v>
      </c>
      <c r="E9" s="4"/>
      <c r="F9" s="15"/>
      <c r="G9" s="57"/>
      <c r="H9" s="15"/>
      <c r="I9" s="57"/>
      <c r="J9" s="15"/>
      <c r="K9" s="25"/>
      <c r="L9" s="4"/>
      <c r="M9" s="57"/>
      <c r="N9" s="57"/>
      <c r="O9" s="57"/>
      <c r="P9" s="15"/>
      <c r="Q9" s="77">
        <f t="shared" si="0"/>
        <v>3.4425874154269967E-2</v>
      </c>
      <c r="R9" s="78"/>
      <c r="S9" s="61">
        <f>'1.1 Price indices'!$T7</f>
        <v>0.38910471099134353</v>
      </c>
      <c r="T9" s="15">
        <f>T8*(S9/S8)*(1-Q9-R9)+K9*(1-0.5*Q9)</f>
        <v>0</v>
      </c>
      <c r="U9" s="4"/>
      <c r="V9" s="63">
        <f t="shared" ref="V9:V72" si="2">ROUND(T9,-3)</f>
        <v>0</v>
      </c>
      <c r="W9" s="4"/>
      <c r="X9" s="45"/>
      <c r="Y9" s="45"/>
      <c r="Z9" s="45"/>
      <c r="AA9" s="45"/>
      <c r="AB9" s="45"/>
      <c r="AC9" s="45"/>
      <c r="AD9" s="45"/>
      <c r="AE9" s="4"/>
      <c r="AF9" s="45"/>
      <c r="AG9" s="45"/>
      <c r="AH9" s="4"/>
    </row>
    <row r="10" spans="1:34">
      <c r="A10" s="4">
        <f t="shared" si="1"/>
        <v>1872</v>
      </c>
      <c r="B10" s="57"/>
      <c r="C10" s="57"/>
      <c r="D10" s="4">
        <f>'Historical population and GDP'!$N7</f>
        <v>8.764180179339099E-3</v>
      </c>
      <c r="E10" s="4"/>
      <c r="F10" s="15"/>
      <c r="G10" s="57"/>
      <c r="H10" s="15"/>
      <c r="I10" s="57"/>
      <c r="J10" s="15"/>
      <c r="K10" s="25"/>
      <c r="L10" s="4"/>
      <c r="M10" s="57"/>
      <c r="N10" s="57"/>
      <c r="O10" s="57"/>
      <c r="P10" s="15"/>
      <c r="Q10" s="77">
        <f t="shared" si="0"/>
        <v>3.4425874154269967E-2</v>
      </c>
      <c r="R10" s="78"/>
      <c r="S10" s="61">
        <f>'1.1 Price indices'!$T8</f>
        <v>0.42744015049787981</v>
      </c>
      <c r="T10" s="15">
        <f t="shared" ref="T10:T40" si="3">T9*(S10/S9)*(1-Q10-R10)+K10*(1-0.5*Q10)</f>
        <v>0</v>
      </c>
      <c r="U10" s="4"/>
      <c r="V10" s="63">
        <f t="shared" si="2"/>
        <v>0</v>
      </c>
      <c r="W10" s="4"/>
      <c r="X10" s="45"/>
      <c r="Y10" s="45"/>
      <c r="Z10" s="45"/>
      <c r="AA10" s="45"/>
      <c r="AB10" s="45"/>
      <c r="AC10" s="45"/>
      <c r="AD10" s="45"/>
      <c r="AE10" s="4"/>
      <c r="AF10" s="45"/>
      <c r="AG10" s="45"/>
      <c r="AH10" s="4"/>
    </row>
    <row r="11" spans="1:34">
      <c r="A11" s="4">
        <f t="shared" si="1"/>
        <v>1873</v>
      </c>
      <c r="B11" s="57"/>
      <c r="C11" s="57"/>
      <c r="D11" s="4">
        <f>'Historical population and GDP'!$N8</f>
        <v>8.3887521911802168E-3</v>
      </c>
      <c r="E11" s="4"/>
      <c r="F11" s="15"/>
      <c r="G11" s="57"/>
      <c r="H11" s="15"/>
      <c r="I11" s="57"/>
      <c r="J11" s="15"/>
      <c r="K11" s="25"/>
      <c r="L11" s="4"/>
      <c r="M11" s="57"/>
      <c r="N11" s="57"/>
      <c r="O11" s="57"/>
      <c r="P11" s="15"/>
      <c r="Q11" s="77">
        <f t="shared" si="0"/>
        <v>3.4425874154269967E-2</v>
      </c>
      <c r="R11" s="78"/>
      <c r="S11" s="61">
        <f>'1.1 Price indices'!$T9</f>
        <v>0.44852464222647481</v>
      </c>
      <c r="T11" s="15">
        <f t="shared" si="3"/>
        <v>0</v>
      </c>
      <c r="U11" s="4"/>
      <c r="V11" s="63">
        <f t="shared" si="2"/>
        <v>0</v>
      </c>
      <c r="W11" s="4"/>
      <c r="X11" s="45"/>
      <c r="Y11" s="45"/>
      <c r="Z11" s="45"/>
      <c r="AA11" s="45"/>
      <c r="AB11" s="45"/>
      <c r="AC11" s="45"/>
      <c r="AD11" s="45"/>
      <c r="AE11" s="4"/>
      <c r="AF11" s="45"/>
      <c r="AG11" s="45"/>
      <c r="AH11" s="4"/>
    </row>
    <row r="12" spans="1:34">
      <c r="A12" s="4">
        <f t="shared" si="1"/>
        <v>1874</v>
      </c>
      <c r="B12" s="57"/>
      <c r="C12" s="57"/>
      <c r="D12" s="4">
        <f>'Historical population and GDP'!$N9</f>
        <v>8.2767094001735004E-3</v>
      </c>
      <c r="E12" s="4"/>
      <c r="F12" s="15"/>
      <c r="G12" s="57"/>
      <c r="H12" s="15"/>
      <c r="I12" s="57"/>
      <c r="J12" s="15"/>
      <c r="K12" s="25"/>
      <c r="L12" s="4"/>
      <c r="M12" s="57"/>
      <c r="N12" s="57"/>
      <c r="O12" s="57"/>
      <c r="P12" s="15"/>
      <c r="Q12" s="77">
        <f t="shared" si="0"/>
        <v>3.4425874154269967E-2</v>
      </c>
      <c r="R12" s="78"/>
      <c r="S12" s="61">
        <f>'1.1 Price indices'!$T10</f>
        <v>0.41210597469526533</v>
      </c>
      <c r="T12" s="15">
        <f t="shared" si="3"/>
        <v>0</v>
      </c>
      <c r="U12" s="4"/>
      <c r="V12" s="63">
        <f t="shared" si="2"/>
        <v>0</v>
      </c>
      <c r="W12" s="4"/>
      <c r="X12" s="45"/>
      <c r="Y12" s="45"/>
      <c r="Z12" s="45"/>
      <c r="AA12" s="45"/>
      <c r="AB12" s="45"/>
      <c r="AC12" s="45"/>
      <c r="AD12" s="45"/>
      <c r="AE12" s="4"/>
      <c r="AF12" s="45"/>
      <c r="AG12" s="45"/>
      <c r="AH12" s="4"/>
    </row>
    <row r="13" spans="1:34">
      <c r="A13" s="4">
        <f t="shared" si="1"/>
        <v>1875</v>
      </c>
      <c r="B13" s="57"/>
      <c r="C13" s="57"/>
      <c r="D13" s="4">
        <f>'Historical population and GDP'!$N10</f>
        <v>8.0763748245485899E-3</v>
      </c>
      <c r="E13" s="4"/>
      <c r="F13" s="15"/>
      <c r="G13" s="57"/>
      <c r="H13" s="15"/>
      <c r="I13" s="57"/>
      <c r="J13" s="15"/>
      <c r="K13" s="25"/>
      <c r="L13" s="4"/>
      <c r="M13" s="57"/>
      <c r="N13" s="57"/>
      <c r="O13" s="57"/>
      <c r="P13" s="15"/>
      <c r="Q13" s="77">
        <f t="shared" si="0"/>
        <v>3.4425874154269967E-2</v>
      </c>
      <c r="R13" s="78"/>
      <c r="S13" s="61">
        <f>'1.1 Price indices'!$T11</f>
        <v>0.42744015049787981</v>
      </c>
      <c r="T13" s="15">
        <f t="shared" si="3"/>
        <v>0</v>
      </c>
      <c r="U13" s="4"/>
      <c r="V13" s="63">
        <f t="shared" si="2"/>
        <v>0</v>
      </c>
      <c r="W13" s="4"/>
      <c r="X13" s="45"/>
      <c r="Y13" s="45"/>
      <c r="Z13" s="45"/>
      <c r="AA13" s="45"/>
      <c r="AB13" s="45"/>
      <c r="AC13" s="45"/>
      <c r="AD13" s="45"/>
      <c r="AE13" s="4"/>
      <c r="AF13" s="45"/>
      <c r="AG13" s="45"/>
      <c r="AH13" s="4"/>
    </row>
    <row r="14" spans="1:34">
      <c r="A14" s="4">
        <f t="shared" si="1"/>
        <v>1876</v>
      </c>
      <c r="B14" s="57"/>
      <c r="C14" s="57"/>
      <c r="D14" s="4">
        <f>'Historical population and GDP'!$N11</f>
        <v>7.9820062774263074E-3</v>
      </c>
      <c r="E14" s="4"/>
      <c r="F14" s="15"/>
      <c r="G14" s="57"/>
      <c r="H14" s="15"/>
      <c r="I14" s="57"/>
      <c r="J14" s="15"/>
      <c r="K14" s="25"/>
      <c r="L14" s="4"/>
      <c r="M14" s="57"/>
      <c r="N14" s="57"/>
      <c r="O14" s="57"/>
      <c r="P14" s="15"/>
      <c r="Q14" s="77">
        <f t="shared" si="0"/>
        <v>3.4425874154269967E-2</v>
      </c>
      <c r="R14" s="78"/>
      <c r="S14" s="61">
        <f>'1.1 Price indices'!$T12</f>
        <v>0.44085755432516749</v>
      </c>
      <c r="T14" s="15">
        <f t="shared" si="3"/>
        <v>0</v>
      </c>
      <c r="U14" s="4"/>
      <c r="V14" s="63">
        <f t="shared" si="2"/>
        <v>0</v>
      </c>
      <c r="W14" s="4"/>
      <c r="X14" s="45"/>
      <c r="Y14" s="45"/>
      <c r="Z14" s="45"/>
      <c r="AA14" s="45"/>
      <c r="AB14" s="45"/>
      <c r="AC14" s="45"/>
      <c r="AD14" s="45"/>
      <c r="AE14" s="4"/>
      <c r="AF14" s="45"/>
      <c r="AG14" s="45"/>
      <c r="AH14" s="4"/>
    </row>
    <row r="15" spans="1:34">
      <c r="A15" s="4">
        <f t="shared" si="1"/>
        <v>1877</v>
      </c>
      <c r="B15" s="57"/>
      <c r="C15" s="57"/>
      <c r="D15" s="4">
        <f>'Historical population and GDP'!$N12</f>
        <v>7.7526382809485423E-3</v>
      </c>
      <c r="E15" s="4"/>
      <c r="F15" s="15"/>
      <c r="G15" s="57"/>
      <c r="H15" s="15"/>
      <c r="I15" s="57"/>
      <c r="J15" s="15"/>
      <c r="K15" s="25"/>
      <c r="L15" s="4"/>
      <c r="M15" s="57"/>
      <c r="N15" s="57"/>
      <c r="O15" s="57"/>
      <c r="P15" s="15"/>
      <c r="Q15" s="77">
        <f t="shared" si="0"/>
        <v>3.4425874154269967E-2</v>
      </c>
      <c r="R15" s="78"/>
      <c r="S15" s="61">
        <f>'1.1 Price indices'!$T13</f>
        <v>0.42168983457189946</v>
      </c>
      <c r="T15" s="15">
        <f t="shared" si="3"/>
        <v>0</v>
      </c>
      <c r="U15" s="4"/>
      <c r="V15" s="63">
        <f t="shared" si="2"/>
        <v>0</v>
      </c>
      <c r="W15" s="4"/>
      <c r="X15" s="45"/>
      <c r="Y15" s="45"/>
      <c r="Z15" s="45"/>
      <c r="AA15" s="45"/>
      <c r="AB15" s="45"/>
      <c r="AC15" s="45"/>
      <c r="AD15" s="45"/>
      <c r="AE15" s="4"/>
      <c r="AF15" s="45"/>
      <c r="AG15" s="45"/>
      <c r="AH15" s="4"/>
    </row>
    <row r="16" spans="1:34">
      <c r="A16" s="4">
        <f t="shared" si="1"/>
        <v>1878</v>
      </c>
      <c r="B16" s="57"/>
      <c r="C16" s="57"/>
      <c r="D16" s="4">
        <f>'Historical population and GDP'!$N13</f>
        <v>7.5140955646116649E-3</v>
      </c>
      <c r="E16" s="4"/>
      <c r="F16" s="15"/>
      <c r="G16" s="57"/>
      <c r="H16" s="15"/>
      <c r="I16" s="57"/>
      <c r="J16" s="15"/>
      <c r="K16" s="25"/>
      <c r="L16" s="4"/>
      <c r="M16" s="57"/>
      <c r="N16" s="57"/>
      <c r="O16" s="57"/>
      <c r="P16" s="15"/>
      <c r="Q16" s="77">
        <f t="shared" si="0"/>
        <v>3.4425874154269967E-2</v>
      </c>
      <c r="R16" s="78"/>
      <c r="S16" s="61">
        <f>'1.1 Price indices'!$T14</f>
        <v>0.45044141420180162</v>
      </c>
      <c r="T16" s="15">
        <f t="shared" si="3"/>
        <v>0</v>
      </c>
      <c r="U16" s="4"/>
      <c r="V16" s="63">
        <f t="shared" si="2"/>
        <v>0</v>
      </c>
      <c r="W16" s="4"/>
      <c r="X16" s="45"/>
      <c r="Y16" s="45"/>
      <c r="Z16" s="45"/>
      <c r="AA16" s="45"/>
      <c r="AB16" s="45"/>
      <c r="AC16" s="45"/>
      <c r="AD16" s="45"/>
      <c r="AE16" s="4"/>
      <c r="AF16" s="45"/>
      <c r="AG16" s="45"/>
      <c r="AH16" s="4"/>
    </row>
    <row r="17" spans="1:34">
      <c r="A17" s="4">
        <f t="shared" si="1"/>
        <v>1879</v>
      </c>
      <c r="B17" s="57"/>
      <c r="C17" s="57"/>
      <c r="D17" s="4">
        <f>'Historical population and GDP'!$N14</f>
        <v>7.3149893457337056E-3</v>
      </c>
      <c r="E17" s="4"/>
      <c r="F17" s="15"/>
      <c r="G17" s="57"/>
      <c r="H17" s="15"/>
      <c r="I17" s="57"/>
      <c r="J17" s="15"/>
      <c r="K17" s="25"/>
      <c r="L17" s="4"/>
      <c r="M17" s="57"/>
      <c r="N17" s="57"/>
      <c r="O17" s="57"/>
      <c r="P17" s="15"/>
      <c r="Q17" s="77">
        <f t="shared" si="0"/>
        <v>3.4425874154269967E-2</v>
      </c>
      <c r="R17" s="78"/>
      <c r="S17" s="61">
        <f>'1.1 Price indices'!$T15</f>
        <v>0.45235818617712853</v>
      </c>
      <c r="T17" s="15">
        <f t="shared" si="3"/>
        <v>0</v>
      </c>
      <c r="U17" s="4"/>
      <c r="V17" s="63">
        <f t="shared" si="2"/>
        <v>0</v>
      </c>
      <c r="W17" s="4"/>
      <c r="X17" s="45"/>
      <c r="Y17" s="45"/>
      <c r="Z17" s="45"/>
      <c r="AA17" s="45"/>
      <c r="AB17" s="45"/>
      <c r="AC17" s="45"/>
      <c r="AD17" s="45"/>
      <c r="AE17" s="4"/>
      <c r="AF17" s="45"/>
      <c r="AG17" s="45"/>
      <c r="AH17" s="4"/>
    </row>
    <row r="18" spans="1:34">
      <c r="A18" s="4">
        <f t="shared" si="1"/>
        <v>1880</v>
      </c>
      <c r="B18" s="57"/>
      <c r="C18" s="57"/>
      <c r="D18" s="4">
        <f>'Historical population and GDP'!$N15</f>
        <v>7.4435774623368952E-3</v>
      </c>
      <c r="E18" s="4"/>
      <c r="F18" s="15"/>
      <c r="G18" s="57"/>
      <c r="H18" s="15"/>
      <c r="I18" s="57"/>
      <c r="J18" s="15"/>
      <c r="K18" s="25"/>
      <c r="L18" s="4"/>
      <c r="M18" s="57"/>
      <c r="N18" s="57"/>
      <c r="O18" s="57"/>
      <c r="P18" s="15"/>
      <c r="Q18" s="77">
        <f t="shared" si="0"/>
        <v>3.4425874154269967E-2</v>
      </c>
      <c r="R18" s="78"/>
      <c r="S18" s="61">
        <f>'1.1 Price indices'!$T16</f>
        <v>0.45742189721642462</v>
      </c>
      <c r="T18" s="15">
        <f t="shared" si="3"/>
        <v>0</v>
      </c>
      <c r="U18" s="4"/>
      <c r="V18" s="63">
        <f t="shared" si="2"/>
        <v>0</v>
      </c>
      <c r="W18" s="4"/>
      <c r="X18" s="45"/>
      <c r="Y18" s="45"/>
      <c r="Z18" s="45"/>
      <c r="AA18" s="45"/>
      <c r="AB18" s="45"/>
      <c r="AC18" s="45"/>
      <c r="AD18" s="45"/>
      <c r="AE18" s="4"/>
      <c r="AF18" s="45"/>
      <c r="AG18" s="45"/>
      <c r="AH18" s="4"/>
    </row>
    <row r="19" spans="1:34">
      <c r="A19" s="4">
        <f t="shared" si="1"/>
        <v>1881</v>
      </c>
      <c r="B19" s="57"/>
      <c r="C19" s="57"/>
      <c r="D19" s="4">
        <f>'Historical population and GDP'!$N16</f>
        <v>7.9597937977674092E-3</v>
      </c>
      <c r="E19" s="4"/>
      <c r="F19" s="15"/>
      <c r="G19" s="57"/>
      <c r="H19" s="15"/>
      <c r="I19" s="57"/>
      <c r="J19" s="15"/>
      <c r="K19" s="25"/>
      <c r="L19" s="4"/>
      <c r="M19" s="57"/>
      <c r="N19" s="57"/>
      <c r="O19" s="57"/>
      <c r="P19" s="15"/>
      <c r="Q19" s="77">
        <f t="shared" si="0"/>
        <v>3.4425874154269967E-2</v>
      </c>
      <c r="R19" s="78"/>
      <c r="S19" s="61">
        <f>'1.1 Price indices'!$T17</f>
        <v>0.42619567914076478</v>
      </c>
      <c r="T19" s="15">
        <f t="shared" si="3"/>
        <v>0</v>
      </c>
      <c r="U19" s="4"/>
      <c r="V19" s="63">
        <f t="shared" si="2"/>
        <v>0</v>
      </c>
      <c r="W19" s="4"/>
      <c r="X19" s="45"/>
      <c r="Y19" s="45"/>
      <c r="Z19" s="45"/>
      <c r="AA19" s="45"/>
      <c r="AB19" s="45"/>
      <c r="AC19" s="45"/>
      <c r="AD19" s="45"/>
      <c r="AE19" s="4"/>
      <c r="AF19" s="45"/>
      <c r="AG19" s="45"/>
      <c r="AH19" s="4"/>
    </row>
    <row r="20" spans="1:34">
      <c r="A20" s="4">
        <f t="shared" si="1"/>
        <v>1882</v>
      </c>
      <c r="B20" s="57"/>
      <c r="C20" s="57"/>
      <c r="D20" s="4">
        <f>'Historical population and GDP'!$N17</f>
        <v>7.7484385852383863E-3</v>
      </c>
      <c r="E20" s="4"/>
      <c r="F20" s="15"/>
      <c r="G20" s="57"/>
      <c r="H20" s="15"/>
      <c r="I20" s="57"/>
      <c r="J20" s="15"/>
      <c r="K20" s="25"/>
      <c r="L20" s="4"/>
      <c r="M20" s="57"/>
      <c r="N20" s="57"/>
      <c r="O20" s="57"/>
      <c r="P20" s="15"/>
      <c r="Q20" s="77">
        <f t="shared" si="0"/>
        <v>3.4425874154269967E-2</v>
      </c>
      <c r="R20" s="78"/>
      <c r="S20" s="61">
        <f>'1.1 Price indices'!$T18</f>
        <v>0.42619567914076467</v>
      </c>
      <c r="T20" s="15">
        <f t="shared" si="3"/>
        <v>0</v>
      </c>
      <c r="U20" s="4"/>
      <c r="V20" s="63">
        <f t="shared" si="2"/>
        <v>0</v>
      </c>
      <c r="W20" s="4"/>
      <c r="X20" s="45"/>
      <c r="Y20" s="45"/>
      <c r="Z20" s="45"/>
      <c r="AA20" s="45"/>
      <c r="AB20" s="45"/>
      <c r="AC20" s="45"/>
      <c r="AD20" s="45"/>
      <c r="AE20" s="4"/>
      <c r="AF20" s="45"/>
      <c r="AG20" s="45"/>
      <c r="AH20" s="4"/>
    </row>
    <row r="21" spans="1:34">
      <c r="A21" s="4">
        <f t="shared" si="1"/>
        <v>1883</v>
      </c>
      <c r="B21" s="57"/>
      <c r="C21" s="57"/>
      <c r="D21" s="4">
        <f>'Historical population and GDP'!$N18</f>
        <v>7.4988694337816538E-3</v>
      </c>
      <c r="E21" s="4"/>
      <c r="F21" s="15"/>
      <c r="G21" s="57"/>
      <c r="H21" s="15"/>
      <c r="I21" s="57"/>
      <c r="J21" s="15"/>
      <c r="K21" s="25"/>
      <c r="L21" s="4"/>
      <c r="M21" s="57"/>
      <c r="N21" s="57"/>
      <c r="O21" s="57"/>
      <c r="P21" s="15"/>
      <c r="Q21" s="77">
        <f t="shared" si="0"/>
        <v>3.4425874154269967E-2</v>
      </c>
      <c r="R21" s="78"/>
      <c r="S21" s="61">
        <f>'1.1 Price indices'!$T19</f>
        <v>0.40425293130381451</v>
      </c>
      <c r="T21" s="15">
        <f t="shared" si="3"/>
        <v>0</v>
      </c>
      <c r="U21" s="4"/>
      <c r="V21" s="63">
        <f t="shared" si="2"/>
        <v>0</v>
      </c>
      <c r="W21" s="4"/>
      <c r="X21" s="45"/>
      <c r="Y21" s="45"/>
      <c r="Z21" s="45"/>
      <c r="AA21" s="45"/>
      <c r="AB21" s="45"/>
      <c r="AC21" s="45"/>
      <c r="AD21" s="45"/>
      <c r="AE21" s="4"/>
      <c r="AF21" s="45"/>
      <c r="AG21" s="45"/>
      <c r="AH21" s="4"/>
    </row>
    <row r="22" spans="1:34">
      <c r="A22" s="4">
        <f t="shared" si="1"/>
        <v>1884</v>
      </c>
      <c r="B22" s="57"/>
      <c r="C22" s="57"/>
      <c r="D22" s="4">
        <f>'Historical population and GDP'!$N19</f>
        <v>7.052734008738252E-3</v>
      </c>
      <c r="E22" s="4"/>
      <c r="F22" s="15"/>
      <c r="G22" s="57"/>
      <c r="H22" s="15"/>
      <c r="I22" s="57"/>
      <c r="J22" s="15"/>
      <c r="K22" s="25"/>
      <c r="L22" s="4"/>
      <c r="M22" s="57"/>
      <c r="N22" s="57"/>
      <c r="O22" s="57"/>
      <c r="P22" s="15"/>
      <c r="Q22" s="77">
        <f t="shared" si="0"/>
        <v>3.4425874154269967E-2</v>
      </c>
      <c r="R22" s="78"/>
      <c r="S22" s="61">
        <f>'1.1 Price indices'!$T20</f>
        <v>0.46248560825572088</v>
      </c>
      <c r="T22" s="15">
        <f t="shared" si="3"/>
        <v>0</v>
      </c>
      <c r="U22" s="4"/>
      <c r="V22" s="63">
        <f t="shared" si="2"/>
        <v>0</v>
      </c>
      <c r="W22" s="4"/>
      <c r="X22" s="45"/>
      <c r="Y22" s="45"/>
      <c r="Z22" s="45"/>
      <c r="AA22" s="45"/>
      <c r="AB22" s="45"/>
      <c r="AC22" s="45"/>
      <c r="AD22" s="45"/>
      <c r="AE22" s="4"/>
      <c r="AF22" s="45"/>
      <c r="AG22" s="45"/>
      <c r="AH22" s="4"/>
    </row>
    <row r="23" spans="1:34">
      <c r="A23" s="4">
        <f t="shared" si="1"/>
        <v>1885</v>
      </c>
      <c r="B23" s="57"/>
      <c r="C23" s="57"/>
      <c r="D23" s="4">
        <f>'Historical population and GDP'!$N20</f>
        <v>6.9246866198763727E-3</v>
      </c>
      <c r="E23" s="4"/>
      <c r="F23" s="15"/>
      <c r="G23" s="57"/>
      <c r="H23" s="15"/>
      <c r="I23" s="57"/>
      <c r="J23" s="15"/>
      <c r="K23" s="25"/>
      <c r="L23" s="4"/>
      <c r="M23" s="57"/>
      <c r="N23" s="57"/>
      <c r="O23" s="57"/>
      <c r="P23" s="15"/>
      <c r="Q23" s="77">
        <f t="shared" si="0"/>
        <v>3.4425874154269967E-2</v>
      </c>
      <c r="R23" s="78"/>
      <c r="S23" s="61">
        <f>'1.1 Price indices'!$T21</f>
        <v>0.39412550922522199</v>
      </c>
      <c r="T23" s="15">
        <f t="shared" si="3"/>
        <v>0</v>
      </c>
      <c r="U23" s="4"/>
      <c r="V23" s="63">
        <f t="shared" si="2"/>
        <v>0</v>
      </c>
      <c r="W23" s="4"/>
      <c r="X23" s="45"/>
      <c r="Y23" s="45"/>
      <c r="Z23" s="45"/>
      <c r="AA23" s="45"/>
      <c r="AB23" s="45"/>
      <c r="AC23" s="45"/>
      <c r="AD23" s="45"/>
      <c r="AE23" s="4"/>
      <c r="AF23" s="45"/>
      <c r="AG23" s="45"/>
      <c r="AH23" s="4"/>
    </row>
    <row r="24" spans="1:34">
      <c r="A24" s="4">
        <f t="shared" si="1"/>
        <v>1886</v>
      </c>
      <c r="B24" s="57"/>
      <c r="C24" s="57"/>
      <c r="D24" s="4">
        <f>'Historical population and GDP'!$N21</f>
        <v>6.3322932428228123E-3</v>
      </c>
      <c r="E24" s="4"/>
      <c r="F24" s="15"/>
      <c r="G24" s="57"/>
      <c r="H24" s="15"/>
      <c r="I24" s="57"/>
      <c r="J24" s="15"/>
      <c r="K24" s="25"/>
      <c r="L24" s="4"/>
      <c r="M24" s="57"/>
      <c r="N24" s="57"/>
      <c r="O24" s="57"/>
      <c r="P24" s="15"/>
      <c r="Q24" s="77">
        <f t="shared" si="0"/>
        <v>3.4425874154269967E-2</v>
      </c>
      <c r="R24" s="78"/>
      <c r="S24" s="61">
        <f>'1.1 Price indices'!$T22</f>
        <v>0.39581341290498745</v>
      </c>
      <c r="T24" s="15">
        <f t="shared" si="3"/>
        <v>0</v>
      </c>
      <c r="U24" s="4"/>
      <c r="V24" s="63">
        <f t="shared" si="2"/>
        <v>0</v>
      </c>
      <c r="W24" s="4"/>
      <c r="X24" s="45"/>
      <c r="Y24" s="45"/>
      <c r="Z24" s="45"/>
      <c r="AA24" s="45"/>
      <c r="AB24" s="45"/>
      <c r="AC24" s="45"/>
      <c r="AD24" s="45"/>
      <c r="AE24" s="4"/>
      <c r="AF24" s="45"/>
      <c r="AG24" s="45"/>
      <c r="AH24" s="4"/>
    </row>
    <row r="25" spans="1:34">
      <c r="A25" s="4">
        <f t="shared" si="1"/>
        <v>1887</v>
      </c>
      <c r="B25" s="57"/>
      <c r="C25" s="57"/>
      <c r="D25" s="4">
        <f>'Historical population and GDP'!$N22</f>
        <v>6.339051813767046E-3</v>
      </c>
      <c r="E25" s="4"/>
      <c r="F25" s="15"/>
      <c r="G25" s="57"/>
      <c r="H25" s="15"/>
      <c r="I25" s="57"/>
      <c r="J25" s="15"/>
      <c r="K25" s="25"/>
      <c r="L25" s="4"/>
      <c r="M25" s="57"/>
      <c r="N25" s="57"/>
      <c r="O25" s="57"/>
      <c r="P25" s="15"/>
      <c r="Q25" s="77">
        <f t="shared" si="0"/>
        <v>3.4425874154269967E-2</v>
      </c>
      <c r="R25" s="78"/>
      <c r="S25" s="61">
        <f>'1.1 Price indices'!$T23</f>
        <v>0.41184849786275873</v>
      </c>
      <c r="T25" s="15">
        <f t="shared" si="3"/>
        <v>0</v>
      </c>
      <c r="U25" s="4"/>
      <c r="V25" s="63">
        <f t="shared" si="2"/>
        <v>0</v>
      </c>
      <c r="W25" s="4"/>
      <c r="X25" s="45"/>
      <c r="Y25" s="45"/>
      <c r="Z25" s="45"/>
      <c r="AA25" s="45"/>
      <c r="AB25" s="45"/>
      <c r="AC25" s="45"/>
      <c r="AD25" s="45"/>
      <c r="AE25" s="4"/>
      <c r="AF25" s="45"/>
      <c r="AG25" s="45"/>
      <c r="AH25" s="4"/>
    </row>
    <row r="26" spans="1:34">
      <c r="A26" s="4">
        <f t="shared" si="1"/>
        <v>1888</v>
      </c>
      <c r="B26" s="57"/>
      <c r="C26" s="57"/>
      <c r="D26" s="4">
        <f>'Historical population and GDP'!$N23</f>
        <v>6.3832263908664682E-3</v>
      </c>
      <c r="E26" s="4"/>
      <c r="F26" s="15"/>
      <c r="G26" s="57"/>
      <c r="H26" s="15"/>
      <c r="I26" s="57"/>
      <c r="J26" s="15"/>
      <c r="K26" s="25"/>
      <c r="L26" s="4"/>
      <c r="M26" s="57"/>
      <c r="N26" s="57"/>
      <c r="O26" s="57"/>
      <c r="P26" s="15"/>
      <c r="Q26" s="77">
        <f t="shared" si="0"/>
        <v>3.4425874154269967E-2</v>
      </c>
      <c r="R26" s="78"/>
      <c r="S26" s="61">
        <f>'1.1 Price indices'!$T24</f>
        <v>0.38737389450616044</v>
      </c>
      <c r="T26" s="15">
        <f t="shared" si="3"/>
        <v>0</v>
      </c>
      <c r="U26" s="4"/>
      <c r="V26" s="63">
        <f t="shared" si="2"/>
        <v>0</v>
      </c>
      <c r="W26" s="4"/>
      <c r="X26" s="45"/>
      <c r="Y26" s="45"/>
      <c r="Z26" s="45"/>
      <c r="AA26" s="45"/>
      <c r="AB26" s="45"/>
      <c r="AC26" s="45"/>
      <c r="AD26" s="45"/>
      <c r="AE26" s="4"/>
      <c r="AF26" s="45"/>
      <c r="AG26" s="45"/>
      <c r="AH26" s="4"/>
    </row>
    <row r="27" spans="1:34">
      <c r="A27" s="4">
        <f t="shared" si="1"/>
        <v>1889</v>
      </c>
      <c r="B27" s="57"/>
      <c r="C27" s="57"/>
      <c r="D27" s="4">
        <f>'Historical population and GDP'!$N24</f>
        <v>5.9285909705426524E-3</v>
      </c>
      <c r="E27" s="4"/>
      <c r="F27" s="15"/>
      <c r="G27" s="57"/>
      <c r="H27" s="15"/>
      <c r="I27" s="57"/>
      <c r="J27" s="15"/>
      <c r="K27" s="25"/>
      <c r="L27" s="4"/>
      <c r="M27" s="57"/>
      <c r="N27" s="57"/>
      <c r="O27" s="57"/>
      <c r="P27" s="15"/>
      <c r="Q27" s="77">
        <f t="shared" si="0"/>
        <v>3.4425874154269967E-2</v>
      </c>
      <c r="R27" s="78"/>
      <c r="S27" s="61">
        <f>'1.1 Price indices'!$T25</f>
        <v>0.37724647242756798</v>
      </c>
      <c r="T27" s="15">
        <f t="shared" si="3"/>
        <v>0</v>
      </c>
      <c r="U27" s="4"/>
      <c r="V27" s="63">
        <f t="shared" si="2"/>
        <v>0</v>
      </c>
      <c r="W27" s="4"/>
      <c r="X27" s="45"/>
      <c r="Y27" s="45"/>
      <c r="Z27" s="45"/>
      <c r="AA27" s="45"/>
      <c r="AB27" s="45"/>
      <c r="AC27" s="45"/>
      <c r="AD27" s="45"/>
      <c r="AE27" s="4"/>
      <c r="AF27" s="45"/>
      <c r="AG27" s="45"/>
      <c r="AH27" s="4"/>
    </row>
    <row r="28" spans="1:34">
      <c r="A28" s="4">
        <f t="shared" si="1"/>
        <v>1890</v>
      </c>
      <c r="B28" s="57"/>
      <c r="C28" s="57"/>
      <c r="D28" s="4">
        <f>'Historical population and GDP'!$N25</f>
        <v>5.8208500439469041E-3</v>
      </c>
      <c r="E28" s="4"/>
      <c r="F28" s="15"/>
      <c r="G28" s="57"/>
      <c r="H28" s="15"/>
      <c r="I28" s="57"/>
      <c r="J28" s="15"/>
      <c r="K28" s="25"/>
      <c r="L28" s="4"/>
      <c r="M28" s="57"/>
      <c r="N28" s="57"/>
      <c r="O28" s="57"/>
      <c r="P28" s="15"/>
      <c r="Q28" s="77">
        <f t="shared" si="0"/>
        <v>3.4425874154269967E-2</v>
      </c>
      <c r="R28" s="78"/>
      <c r="S28" s="61">
        <f>'1.1 Price indices'!$T26</f>
        <v>0.38821784634604317</v>
      </c>
      <c r="T28" s="15">
        <f t="shared" si="3"/>
        <v>0</v>
      </c>
      <c r="U28" s="4"/>
      <c r="V28" s="63">
        <f t="shared" si="2"/>
        <v>0</v>
      </c>
      <c r="W28" s="4"/>
      <c r="X28" s="45"/>
      <c r="Y28" s="45"/>
      <c r="Z28" s="45"/>
      <c r="AA28" s="45"/>
      <c r="AB28" s="45"/>
      <c r="AC28" s="45"/>
      <c r="AD28" s="45"/>
      <c r="AE28" s="4"/>
      <c r="AF28" s="45"/>
      <c r="AG28" s="45"/>
      <c r="AH28" s="4"/>
    </row>
    <row r="29" spans="1:34">
      <c r="A29" s="4">
        <f t="shared" si="1"/>
        <v>1891</v>
      </c>
      <c r="B29" s="57"/>
      <c r="C29" s="57"/>
      <c r="D29" s="4">
        <f>'Historical population and GDP'!$N26</f>
        <v>6.0108709966474032E-3</v>
      </c>
      <c r="E29" s="4"/>
      <c r="F29" s="15"/>
      <c r="G29" s="57"/>
      <c r="H29" s="15"/>
      <c r="I29" s="57"/>
      <c r="J29" s="15"/>
      <c r="K29" s="25"/>
      <c r="L29" s="4"/>
      <c r="M29" s="57"/>
      <c r="N29" s="57"/>
      <c r="O29" s="57"/>
      <c r="P29" s="15"/>
      <c r="Q29" s="77">
        <f t="shared" si="0"/>
        <v>3.4425874154269967E-2</v>
      </c>
      <c r="R29" s="78"/>
      <c r="S29" s="61">
        <f>'1.1 Price indices'!$T27</f>
        <v>0.38146623162698151</v>
      </c>
      <c r="T29" s="15">
        <f t="shared" si="3"/>
        <v>0</v>
      </c>
      <c r="U29" s="4"/>
      <c r="V29" s="63">
        <f t="shared" si="2"/>
        <v>0</v>
      </c>
      <c r="W29" s="4"/>
      <c r="X29" s="45"/>
      <c r="Y29" s="45"/>
      <c r="Z29" s="45"/>
      <c r="AA29" s="45"/>
      <c r="AB29" s="45"/>
      <c r="AC29" s="45"/>
      <c r="AD29" s="45"/>
      <c r="AE29" s="4"/>
      <c r="AF29" s="45"/>
      <c r="AG29" s="45"/>
      <c r="AH29" s="4"/>
    </row>
    <row r="30" spans="1:34">
      <c r="A30" s="4">
        <f t="shared" si="1"/>
        <v>1892</v>
      </c>
      <c r="B30" s="57"/>
      <c r="C30" s="57"/>
      <c r="D30" s="4">
        <f>'Historical population and GDP'!$N27</f>
        <v>5.8755808409206535E-3</v>
      </c>
      <c r="E30" s="4"/>
      <c r="F30" s="15"/>
      <c r="G30" s="57"/>
      <c r="H30" s="15"/>
      <c r="I30" s="57"/>
      <c r="J30" s="15"/>
      <c r="K30" s="25"/>
      <c r="L30" s="4"/>
      <c r="M30" s="57"/>
      <c r="N30" s="57"/>
      <c r="O30" s="57"/>
      <c r="P30" s="15"/>
      <c r="Q30" s="77">
        <f t="shared" si="0"/>
        <v>3.4425874154269967E-2</v>
      </c>
      <c r="R30" s="78"/>
      <c r="S30" s="61">
        <f>'1.1 Price indices'!$T28</f>
        <v>0.37977832794721611</v>
      </c>
      <c r="T30" s="15">
        <f t="shared" si="3"/>
        <v>0</v>
      </c>
      <c r="U30" s="4"/>
      <c r="V30" s="63">
        <f t="shared" si="2"/>
        <v>0</v>
      </c>
      <c r="W30" s="4"/>
      <c r="X30" s="45"/>
      <c r="Y30" s="45"/>
      <c r="Z30" s="45"/>
      <c r="AA30" s="45"/>
      <c r="AB30" s="45"/>
      <c r="AC30" s="45"/>
      <c r="AD30" s="45"/>
      <c r="AE30" s="4"/>
      <c r="AF30" s="45"/>
      <c r="AG30" s="45"/>
      <c r="AH30" s="4"/>
    </row>
    <row r="31" spans="1:34">
      <c r="A31" s="4">
        <f t="shared" si="1"/>
        <v>1893</v>
      </c>
      <c r="B31" s="57"/>
      <c r="C31" s="57"/>
      <c r="D31" s="4">
        <f>'Historical population and GDP'!$N28</f>
        <v>5.9158593651545861E-3</v>
      </c>
      <c r="E31" s="4"/>
      <c r="F31" s="15"/>
      <c r="G31" s="57"/>
      <c r="H31" s="15"/>
      <c r="I31" s="57"/>
      <c r="J31" s="15"/>
      <c r="K31" s="25"/>
      <c r="L31" s="4"/>
      <c r="M31" s="57"/>
      <c r="N31" s="57"/>
      <c r="O31" s="57"/>
      <c r="P31" s="15"/>
      <c r="Q31" s="77">
        <f t="shared" si="0"/>
        <v>3.4425874154269967E-2</v>
      </c>
      <c r="R31" s="78"/>
      <c r="S31" s="61">
        <f>'1.1 Price indices'!$T29</f>
        <v>0.38399808714662959</v>
      </c>
      <c r="T31" s="15">
        <f t="shared" si="3"/>
        <v>0</v>
      </c>
      <c r="U31" s="4"/>
      <c r="V31" s="63">
        <f t="shared" si="2"/>
        <v>0</v>
      </c>
      <c r="W31" s="4"/>
      <c r="X31" s="45"/>
      <c r="Y31" s="45"/>
      <c r="Z31" s="45"/>
      <c r="AA31" s="45"/>
      <c r="AB31" s="45"/>
      <c r="AC31" s="45"/>
      <c r="AD31" s="45"/>
      <c r="AE31" s="4"/>
      <c r="AF31" s="45"/>
      <c r="AG31" s="45"/>
      <c r="AH31" s="4"/>
    </row>
    <row r="32" spans="1:34">
      <c r="A32" s="4">
        <f t="shared" si="1"/>
        <v>1894</v>
      </c>
      <c r="B32" s="57"/>
      <c r="C32" s="57"/>
      <c r="D32" s="4">
        <f>'Historical population and GDP'!$N29</f>
        <v>6.1705677862349565E-3</v>
      </c>
      <c r="E32" s="4"/>
      <c r="F32" s="15"/>
      <c r="G32" s="57"/>
      <c r="H32" s="15"/>
      <c r="I32" s="57"/>
      <c r="J32" s="15"/>
      <c r="K32" s="25"/>
      <c r="L32" s="4"/>
      <c r="M32" s="57"/>
      <c r="N32" s="57"/>
      <c r="O32" s="57"/>
      <c r="P32" s="15"/>
      <c r="Q32" s="77">
        <f t="shared" si="0"/>
        <v>3.4425874154269967E-2</v>
      </c>
      <c r="R32" s="78"/>
      <c r="S32" s="61">
        <f>'1.1 Price indices'!$T30</f>
        <v>0.37555856874780258</v>
      </c>
      <c r="T32" s="15">
        <f t="shared" si="3"/>
        <v>0</v>
      </c>
      <c r="U32" s="4"/>
      <c r="V32" s="63">
        <f t="shared" si="2"/>
        <v>0</v>
      </c>
      <c r="W32" s="4"/>
      <c r="X32" s="45"/>
      <c r="Y32" s="45"/>
      <c r="Z32" s="45"/>
      <c r="AA32" s="45"/>
      <c r="AB32" s="45"/>
      <c r="AC32" s="45"/>
      <c r="AD32" s="45"/>
      <c r="AE32" s="4"/>
      <c r="AF32" s="45"/>
      <c r="AG32" s="45"/>
      <c r="AH32" s="4"/>
    </row>
    <row r="33" spans="1:34">
      <c r="A33" s="4">
        <f t="shared" si="1"/>
        <v>1895</v>
      </c>
      <c r="B33" s="57"/>
      <c r="C33" s="57"/>
      <c r="D33" s="4">
        <f>'Historical population and GDP'!$N30</f>
        <v>6.233197308536784E-3</v>
      </c>
      <c r="E33" s="4"/>
      <c r="F33" s="15"/>
      <c r="G33" s="57"/>
      <c r="H33" s="15"/>
      <c r="I33" s="57"/>
      <c r="J33" s="15"/>
      <c r="K33" s="25"/>
      <c r="L33" s="4"/>
      <c r="M33" s="57"/>
      <c r="N33" s="57"/>
      <c r="O33" s="57"/>
      <c r="P33" s="15"/>
      <c r="Q33" s="77">
        <f t="shared" si="0"/>
        <v>3.4425874154269967E-2</v>
      </c>
      <c r="R33" s="78"/>
      <c r="S33" s="61">
        <f>'1.1 Price indices'!$T31</f>
        <v>0.35783558011026584</v>
      </c>
      <c r="T33" s="15">
        <f t="shared" si="3"/>
        <v>0</v>
      </c>
      <c r="U33" s="4"/>
      <c r="V33" s="63">
        <f t="shared" si="2"/>
        <v>0</v>
      </c>
      <c r="W33" s="4"/>
      <c r="X33" s="45"/>
      <c r="Y33" s="45"/>
      <c r="Z33" s="45"/>
      <c r="AA33" s="45"/>
      <c r="AB33" s="45"/>
      <c r="AC33" s="45"/>
      <c r="AD33" s="45"/>
      <c r="AE33" s="4"/>
      <c r="AF33" s="45"/>
      <c r="AG33" s="45"/>
      <c r="AH33" s="4"/>
    </row>
    <row r="34" spans="1:34">
      <c r="A34" s="4">
        <f t="shared" si="1"/>
        <v>1896</v>
      </c>
      <c r="B34" s="57"/>
      <c r="C34" s="57"/>
      <c r="D34" s="4">
        <f>'Historical population and GDP'!$N31</f>
        <v>6.3023099519075049E-3</v>
      </c>
      <c r="E34" s="4"/>
      <c r="F34" s="15"/>
      <c r="G34" s="57"/>
      <c r="H34" s="15"/>
      <c r="I34" s="57"/>
      <c r="J34" s="15"/>
      <c r="K34" s="25"/>
      <c r="L34" s="4"/>
      <c r="M34" s="57"/>
      <c r="N34" s="57"/>
      <c r="O34" s="57"/>
      <c r="P34" s="15"/>
      <c r="Q34" s="77">
        <f t="shared" si="0"/>
        <v>3.4425874154269967E-2</v>
      </c>
      <c r="R34" s="78"/>
      <c r="S34" s="61">
        <f>'1.1 Price indices'!$T32</f>
        <v>0.37555856874780258</v>
      </c>
      <c r="T34" s="15">
        <f t="shared" si="3"/>
        <v>0</v>
      </c>
      <c r="U34" s="4"/>
      <c r="V34" s="63">
        <f t="shared" si="2"/>
        <v>0</v>
      </c>
      <c r="W34" s="4"/>
      <c r="X34" s="45"/>
      <c r="Y34" s="45"/>
      <c r="Z34" s="45"/>
      <c r="AA34" s="45"/>
      <c r="AB34" s="45"/>
      <c r="AC34" s="45"/>
      <c r="AD34" s="45"/>
      <c r="AE34" s="4"/>
      <c r="AF34" s="45"/>
      <c r="AG34" s="45"/>
      <c r="AH34" s="4"/>
    </row>
    <row r="35" spans="1:34">
      <c r="A35" s="4">
        <f t="shared" si="1"/>
        <v>1897</v>
      </c>
      <c r="B35" s="57"/>
      <c r="C35" s="57"/>
      <c r="D35" s="4">
        <f>'Historical population and GDP'!$N32</f>
        <v>6.3630144381370173E-3</v>
      </c>
      <c r="E35" s="4"/>
      <c r="F35" s="15"/>
      <c r="G35" s="57"/>
      <c r="H35" s="15"/>
      <c r="I35" s="57"/>
      <c r="J35" s="15"/>
      <c r="K35" s="25"/>
      <c r="L35" s="4"/>
      <c r="M35" s="57"/>
      <c r="N35" s="57"/>
      <c r="O35" s="57"/>
      <c r="P35" s="15"/>
      <c r="Q35" s="77">
        <f t="shared" si="0"/>
        <v>3.4425874154269967E-2</v>
      </c>
      <c r="R35" s="78"/>
      <c r="S35" s="61">
        <f>'1.1 Price indices'!$T33</f>
        <v>0.37471461690791991</v>
      </c>
      <c r="T35" s="15">
        <f t="shared" si="3"/>
        <v>0</v>
      </c>
      <c r="U35" s="4"/>
      <c r="V35" s="63">
        <f t="shared" si="2"/>
        <v>0</v>
      </c>
      <c r="W35" s="4"/>
      <c r="X35" s="45"/>
      <c r="Y35" s="45"/>
      <c r="Z35" s="45"/>
      <c r="AA35" s="45"/>
      <c r="AB35" s="45"/>
      <c r="AC35" s="45"/>
      <c r="AD35" s="45"/>
      <c r="AE35" s="4"/>
      <c r="AF35" s="45"/>
      <c r="AG35" s="45"/>
      <c r="AH35" s="4"/>
    </row>
    <row r="36" spans="1:34">
      <c r="A36" s="4">
        <f t="shared" si="1"/>
        <v>1898</v>
      </c>
      <c r="B36" s="57"/>
      <c r="C36" s="57"/>
      <c r="D36" s="4">
        <f>'Historical population and GDP'!$N33</f>
        <v>6.3027800279835755E-3</v>
      </c>
      <c r="E36" s="4"/>
      <c r="F36" s="15"/>
      <c r="G36" s="57"/>
      <c r="H36" s="15"/>
      <c r="I36" s="57"/>
      <c r="J36" s="15"/>
      <c r="K36" s="25"/>
      <c r="L36" s="4"/>
      <c r="M36" s="57"/>
      <c r="N36" s="57"/>
      <c r="O36" s="57"/>
      <c r="P36" s="15"/>
      <c r="Q36" s="77">
        <f t="shared" si="0"/>
        <v>3.4425874154269967E-2</v>
      </c>
      <c r="R36" s="78"/>
      <c r="S36" s="61">
        <f>'1.1 Price indices'!$T34</f>
        <v>0.38399808714662959</v>
      </c>
      <c r="T36" s="15">
        <f t="shared" si="3"/>
        <v>0</v>
      </c>
      <c r="U36" s="4"/>
      <c r="V36" s="63">
        <f t="shared" si="2"/>
        <v>0</v>
      </c>
      <c r="W36" s="4"/>
      <c r="X36" s="45"/>
      <c r="Y36" s="45"/>
      <c r="Z36" s="45"/>
      <c r="AA36" s="45"/>
      <c r="AB36" s="45"/>
      <c r="AC36" s="45"/>
      <c r="AD36" s="45"/>
      <c r="AE36" s="4"/>
      <c r="AF36" s="45"/>
      <c r="AG36" s="45"/>
      <c r="AH36" s="4"/>
    </row>
    <row r="37" spans="1:34">
      <c r="A37" s="4">
        <f t="shared" si="1"/>
        <v>1899</v>
      </c>
      <c r="B37" s="57"/>
      <c r="C37" s="57"/>
      <c r="D37" s="4">
        <f>'Historical population and GDP'!$N34</f>
        <v>6.3311669945730247E-3</v>
      </c>
      <c r="E37" s="4"/>
      <c r="F37" s="15"/>
      <c r="G37" s="57"/>
      <c r="H37" s="15"/>
      <c r="I37" s="57"/>
      <c r="J37" s="15"/>
      <c r="K37" s="25"/>
      <c r="L37" s="4"/>
      <c r="M37" s="57"/>
      <c r="N37" s="57"/>
      <c r="O37" s="57"/>
      <c r="P37" s="15"/>
      <c r="Q37" s="77">
        <f t="shared" si="0"/>
        <v>3.4425874154269967E-2</v>
      </c>
      <c r="R37" s="78"/>
      <c r="S37" s="61">
        <f>'1.1 Price indices'!$T35</f>
        <v>0.39581341290498745</v>
      </c>
      <c r="T37" s="15">
        <f t="shared" si="3"/>
        <v>0</v>
      </c>
      <c r="U37" s="4"/>
      <c r="V37" s="63">
        <f t="shared" si="2"/>
        <v>0</v>
      </c>
      <c r="W37" s="4"/>
      <c r="X37" s="45"/>
      <c r="Y37" s="45"/>
      <c r="Z37" s="45"/>
      <c r="AA37" s="45"/>
      <c r="AB37" s="45"/>
      <c r="AC37" s="45"/>
      <c r="AD37" s="45"/>
      <c r="AE37" s="4"/>
      <c r="AF37" s="45"/>
      <c r="AG37" s="45"/>
      <c r="AH37" s="4"/>
    </row>
    <row r="38" spans="1:34">
      <c r="A38" s="4">
        <f t="shared" si="1"/>
        <v>1900</v>
      </c>
      <c r="B38" s="57"/>
      <c r="C38" s="57"/>
      <c r="D38" s="4">
        <f>'Historical population and GDP'!$N35</f>
        <v>6.3039933454940959E-3</v>
      </c>
      <c r="E38" s="4"/>
      <c r="F38" s="15"/>
      <c r="G38" s="57"/>
      <c r="H38" s="15"/>
      <c r="I38" s="57"/>
      <c r="J38" s="15"/>
      <c r="K38" s="25"/>
      <c r="L38" s="4"/>
      <c r="M38" s="57"/>
      <c r="N38" s="57"/>
      <c r="O38" s="57"/>
      <c r="P38" s="15"/>
      <c r="Q38" s="77">
        <f t="shared" si="0"/>
        <v>3.4425874154269967E-2</v>
      </c>
      <c r="R38" s="78"/>
      <c r="S38" s="61">
        <f>'1.1 Price indices'!$T36</f>
        <v>0.3975013165847528</v>
      </c>
      <c r="T38" s="15">
        <f t="shared" si="3"/>
        <v>0</v>
      </c>
      <c r="U38" s="4"/>
      <c r="V38" s="63">
        <f t="shared" si="2"/>
        <v>0</v>
      </c>
      <c r="W38" s="4"/>
      <c r="X38" s="45"/>
      <c r="Y38" s="45"/>
      <c r="Z38" s="45"/>
      <c r="AA38" s="45"/>
      <c r="AB38" s="45"/>
      <c r="AC38" s="45"/>
      <c r="AD38" s="45"/>
      <c r="AE38" s="4"/>
      <c r="AF38" s="45"/>
      <c r="AG38" s="45"/>
      <c r="AH38" s="4"/>
    </row>
    <row r="39" spans="1:34">
      <c r="A39" s="4">
        <f t="shared" si="1"/>
        <v>1901</v>
      </c>
      <c r="B39" s="57"/>
      <c r="C39" s="57"/>
      <c r="D39" s="4">
        <f>'Historical population and GDP'!$N36</f>
        <v>6.6879767709173889E-3</v>
      </c>
      <c r="E39" s="4"/>
      <c r="F39" s="15"/>
      <c r="G39" s="57"/>
      <c r="H39" s="15"/>
      <c r="I39" s="57"/>
      <c r="J39" s="15"/>
      <c r="K39" s="25"/>
      <c r="L39" s="4"/>
      <c r="M39" s="57"/>
      <c r="N39" s="57"/>
      <c r="O39" s="57"/>
      <c r="P39" s="15"/>
      <c r="Q39" s="77">
        <f t="shared" si="0"/>
        <v>3.4425874154269967E-2</v>
      </c>
      <c r="R39" s="78"/>
      <c r="S39" s="61">
        <f>'1.1 Price indices'!$T37</f>
        <v>0.37218276138827183</v>
      </c>
      <c r="T39" s="15">
        <f t="shared" si="3"/>
        <v>0</v>
      </c>
      <c r="U39" s="4"/>
      <c r="V39" s="63">
        <f t="shared" si="2"/>
        <v>0</v>
      </c>
      <c r="W39" s="4"/>
      <c r="X39" s="45"/>
      <c r="Y39" s="45"/>
      <c r="Z39" s="45"/>
      <c r="AA39" s="45"/>
      <c r="AB39" s="45"/>
      <c r="AC39" s="45"/>
      <c r="AD39" s="45"/>
      <c r="AE39" s="4"/>
      <c r="AF39" s="45"/>
      <c r="AG39" s="45"/>
      <c r="AH39" s="4"/>
    </row>
    <row r="40" spans="1:34">
      <c r="A40" s="4">
        <f t="shared" si="1"/>
        <v>1902</v>
      </c>
      <c r="B40" s="57"/>
      <c r="C40" s="57"/>
      <c r="D40" s="4">
        <f>'Historical population and GDP'!$N37</f>
        <v>6.7821412981331113E-3</v>
      </c>
      <c r="E40" s="4"/>
      <c r="F40" s="15"/>
      <c r="G40" s="57"/>
      <c r="H40" s="15"/>
      <c r="I40" s="57"/>
      <c r="J40" s="15"/>
      <c r="K40" s="25"/>
      <c r="L40" s="4"/>
      <c r="M40" s="57"/>
      <c r="N40" s="57"/>
      <c r="O40" s="57"/>
      <c r="P40" s="15"/>
      <c r="Q40" s="77">
        <f t="shared" ref="Q40:Q71" si="4">AVERAGE(Q$128:Q$160)</f>
        <v>3.4425874154269967E-2</v>
      </c>
      <c r="R40" s="78"/>
      <c r="S40" s="61">
        <f>'1.1 Price indices'!$T38</f>
        <v>0.40678478682346259</v>
      </c>
      <c r="T40" s="15">
        <f t="shared" si="3"/>
        <v>0</v>
      </c>
      <c r="U40" s="4"/>
      <c r="V40" s="63">
        <f t="shared" si="2"/>
        <v>0</v>
      </c>
      <c r="W40" s="4"/>
      <c r="X40" s="45"/>
      <c r="Y40" s="45"/>
      <c r="Z40" s="45"/>
      <c r="AA40" s="45"/>
      <c r="AB40" s="45"/>
      <c r="AC40" s="45"/>
      <c r="AD40" s="45"/>
      <c r="AE40" s="4"/>
      <c r="AF40" s="45"/>
      <c r="AG40" s="45"/>
      <c r="AH40" s="4"/>
    </row>
    <row r="41" spans="1:34">
      <c r="A41" s="4">
        <f t="shared" si="1"/>
        <v>1903</v>
      </c>
      <c r="B41" s="57"/>
      <c r="C41" s="57"/>
      <c r="D41" s="4">
        <f>'Historical population and GDP'!$N38</f>
        <v>6.5164403499319108E-3</v>
      </c>
      <c r="E41" s="4"/>
      <c r="F41" s="15"/>
      <c r="G41" s="57"/>
      <c r="H41" s="15"/>
      <c r="I41" s="57"/>
      <c r="J41" s="15"/>
      <c r="K41" s="25"/>
      <c r="L41" s="4"/>
      <c r="M41" s="57"/>
      <c r="N41" s="57"/>
      <c r="O41" s="57"/>
      <c r="P41" s="15"/>
      <c r="Q41" s="77">
        <f t="shared" si="4"/>
        <v>3.4425874154269967E-2</v>
      </c>
      <c r="R41" s="78"/>
      <c r="S41" s="61">
        <f>'1.1 Price indices'!$T39</f>
        <v>0.40931664234311077</v>
      </c>
      <c r="T41" s="15">
        <f t="shared" ref="T41:T72" si="5">T40*(S41/S40)*(1-Q41-R41)+K41*(1-0.5*Q41)</f>
        <v>0</v>
      </c>
      <c r="U41" s="4"/>
      <c r="V41" s="63">
        <f t="shared" si="2"/>
        <v>0</v>
      </c>
      <c r="W41" s="4"/>
      <c r="X41" s="45"/>
      <c r="Y41" s="45"/>
      <c r="Z41" s="45"/>
      <c r="AA41" s="45"/>
      <c r="AB41" s="45"/>
      <c r="AC41" s="45"/>
      <c r="AD41" s="45"/>
      <c r="AE41" s="4"/>
      <c r="AF41" s="45"/>
      <c r="AG41" s="45"/>
      <c r="AH41" s="4"/>
    </row>
    <row r="42" spans="1:34">
      <c r="A42" s="4">
        <f t="shared" si="1"/>
        <v>1904</v>
      </c>
      <c r="B42" s="57"/>
      <c r="C42" s="57"/>
      <c r="D42" s="4">
        <f>'Historical population and GDP'!$N39</f>
        <v>6.6629601657447433E-3</v>
      </c>
      <c r="E42" s="4"/>
      <c r="F42" s="15"/>
      <c r="G42" s="57"/>
      <c r="H42" s="15"/>
      <c r="I42" s="57"/>
      <c r="J42" s="15"/>
      <c r="K42" s="25"/>
      <c r="L42" s="4"/>
      <c r="M42" s="57"/>
      <c r="N42" s="57"/>
      <c r="O42" s="57"/>
      <c r="P42" s="15"/>
      <c r="Q42" s="77">
        <f t="shared" si="4"/>
        <v>3.4425874154269967E-2</v>
      </c>
      <c r="R42" s="78"/>
      <c r="S42" s="61">
        <f>'1.1 Price indices'!$T40</f>
        <v>0.42619567914076467</v>
      </c>
      <c r="T42" s="15">
        <f t="shared" si="5"/>
        <v>0</v>
      </c>
      <c r="U42" s="4"/>
      <c r="V42" s="63">
        <f t="shared" si="2"/>
        <v>0</v>
      </c>
      <c r="W42" s="4"/>
      <c r="X42" s="45"/>
      <c r="Y42" s="45"/>
      <c r="Z42" s="45"/>
      <c r="AA42" s="45"/>
      <c r="AB42" s="45"/>
      <c r="AC42" s="45"/>
      <c r="AD42" s="45"/>
      <c r="AE42" s="4"/>
      <c r="AF42" s="45"/>
      <c r="AG42" s="45"/>
      <c r="AH42" s="4"/>
    </row>
    <row r="43" spans="1:34">
      <c r="A43" s="4">
        <f t="shared" si="1"/>
        <v>1905</v>
      </c>
      <c r="B43" s="57"/>
      <c r="C43" s="57"/>
      <c r="D43" s="4">
        <f>'Historical population and GDP'!$N40</f>
        <v>6.2703201235197025E-3</v>
      </c>
      <c r="E43" s="4"/>
      <c r="F43" s="15"/>
      <c r="G43" s="57"/>
      <c r="H43" s="15"/>
      <c r="I43" s="57"/>
      <c r="J43" s="15"/>
      <c r="K43" s="25"/>
      <c r="L43" s="4"/>
      <c r="M43" s="57"/>
      <c r="N43" s="57"/>
      <c r="O43" s="57"/>
      <c r="P43" s="15"/>
      <c r="Q43" s="77">
        <f t="shared" si="4"/>
        <v>3.4425874154269967E-2</v>
      </c>
      <c r="R43" s="78"/>
      <c r="S43" s="61">
        <f>'1.1 Price indices'!$T41</f>
        <v>0.41606825706217232</v>
      </c>
      <c r="T43" s="15">
        <f t="shared" si="5"/>
        <v>0</v>
      </c>
      <c r="U43" s="4"/>
      <c r="V43" s="63">
        <f t="shared" si="2"/>
        <v>0</v>
      </c>
      <c r="W43" s="4"/>
      <c r="X43" s="45"/>
      <c r="Y43" s="45"/>
      <c r="Z43" s="45"/>
      <c r="AA43" s="45"/>
      <c r="AB43" s="45"/>
      <c r="AC43" s="45"/>
      <c r="AD43" s="45"/>
      <c r="AE43" s="4"/>
      <c r="AF43" s="45"/>
      <c r="AG43" s="45"/>
      <c r="AH43" s="4"/>
    </row>
    <row r="44" spans="1:34">
      <c r="A44" s="4">
        <f t="shared" si="1"/>
        <v>1906</v>
      </c>
      <c r="B44" s="57"/>
      <c r="C44" s="57"/>
      <c r="D44" s="4">
        <f>'Historical population and GDP'!$N41</f>
        <v>6.4093119623069277E-3</v>
      </c>
      <c r="E44" s="33">
        <f>($X$48-$X$43)/($A$48-$A$43)</f>
        <v>0.74</v>
      </c>
      <c r="F44" s="62">
        <f>($C$61 / SUMPRODUCT($D$44:$D$61,$E$44:$E$61)) * E44 * D44</f>
        <v>214942.16912141844</v>
      </c>
      <c r="G44" s="57"/>
      <c r="H44" s="15"/>
      <c r="I44" s="57"/>
      <c r="J44" s="15"/>
      <c r="K44" s="70">
        <f>ROUND(F44*(AVERAGE($H$110:$H$119)),-3)</f>
        <v>245000</v>
      </c>
      <c r="L44" s="4"/>
      <c r="M44" s="57"/>
      <c r="N44" s="57"/>
      <c r="O44" s="57"/>
      <c r="P44" s="15"/>
      <c r="Q44" s="77">
        <f t="shared" si="4"/>
        <v>3.4425874154269967E-2</v>
      </c>
      <c r="R44" s="60">
        <v>0.08</v>
      </c>
      <c r="S44" s="61">
        <f>'1.1 Price indices'!$T42</f>
        <v>0.43716705305923986</v>
      </c>
      <c r="T44" s="15">
        <f t="shared" si="5"/>
        <v>240782.83041610193</v>
      </c>
      <c r="U44" s="4"/>
      <c r="V44" s="63">
        <f t="shared" si="2"/>
        <v>241000</v>
      </c>
      <c r="W44" s="4"/>
      <c r="X44" s="45">
        <v>0</v>
      </c>
      <c r="Y44" s="45"/>
      <c r="Z44" s="45"/>
      <c r="AA44" s="45"/>
      <c r="AB44" s="45"/>
      <c r="AC44" s="45"/>
      <c r="AD44" s="45"/>
      <c r="AE44" s="4"/>
      <c r="AF44" s="45"/>
      <c r="AG44" s="45"/>
      <c r="AH44" s="4"/>
    </row>
    <row r="45" spans="1:34">
      <c r="A45" s="4">
        <f t="shared" si="1"/>
        <v>1907</v>
      </c>
      <c r="B45" s="57"/>
      <c r="C45" s="57"/>
      <c r="D45" s="4">
        <f>'Historical population and GDP'!$N42</f>
        <v>6.4130913216014947E-3</v>
      </c>
      <c r="E45" s="33">
        <f>($X$48-$X$43)/($A$48-$A$43)</f>
        <v>0.74</v>
      </c>
      <c r="F45" s="62">
        <f t="shared" ref="F45:F61" si="6">($C$61 / SUMPRODUCT($D$44:$D$61,$E$44:$E$61)) * E45 * D45</f>
        <v>215068.91340995376</v>
      </c>
      <c r="G45" s="57"/>
      <c r="H45" s="15"/>
      <c r="I45" s="57"/>
      <c r="J45" s="15"/>
      <c r="K45" s="70">
        <f t="shared" ref="K45:K60" si="7">ROUND(F45*(AVERAGE($H$110:$H$119)),-3)</f>
        <v>245000</v>
      </c>
      <c r="L45" s="4"/>
      <c r="M45" s="57"/>
      <c r="N45" s="57"/>
      <c r="O45" s="57"/>
      <c r="P45" s="15"/>
      <c r="Q45" s="77">
        <f t="shared" si="4"/>
        <v>3.4425874154269967E-2</v>
      </c>
      <c r="R45" s="60">
        <v>0.08</v>
      </c>
      <c r="S45" s="61">
        <f>'1.1 Price indices'!$T43</f>
        <v>0.44307471593841879</v>
      </c>
      <c r="T45" s="15">
        <f t="shared" si="5"/>
        <v>456895.3755827237</v>
      </c>
      <c r="U45" s="4"/>
      <c r="V45" s="63">
        <f t="shared" si="2"/>
        <v>457000</v>
      </c>
      <c r="W45" s="4"/>
      <c r="X45" s="45">
        <v>1.7000000000000002</v>
      </c>
      <c r="Y45" s="45"/>
      <c r="Z45" s="45"/>
      <c r="AA45" s="45"/>
      <c r="AB45" s="45"/>
      <c r="AC45" s="45"/>
      <c r="AD45" s="45"/>
      <c r="AE45" s="4"/>
      <c r="AF45" s="45">
        <v>2</v>
      </c>
      <c r="AG45" s="57">
        <v>70000</v>
      </c>
      <c r="AH45" s="15">
        <f>IF(AF45/MAX(X45:Z45)&gt;0.002,AG45/AF45,NA())</f>
        <v>35000</v>
      </c>
    </row>
    <row r="46" spans="1:34">
      <c r="A46" s="4">
        <f t="shared" si="1"/>
        <v>1908</v>
      </c>
      <c r="B46" s="57"/>
      <c r="C46" s="57"/>
      <c r="D46" s="4">
        <f>'Historical population and GDP'!$N43</f>
        <v>6.4734706082840718E-3</v>
      </c>
      <c r="E46" s="33">
        <f>($X$48-$X$43)/($A$48-$A$43)</f>
        <v>0.74</v>
      </c>
      <c r="F46" s="62">
        <f t="shared" si="6"/>
        <v>217093.78829915883</v>
      </c>
      <c r="G46" s="57"/>
      <c r="H46" s="15"/>
      <c r="I46" s="57"/>
      <c r="J46" s="15"/>
      <c r="K46" s="70">
        <f t="shared" si="7"/>
        <v>247000</v>
      </c>
      <c r="L46" s="4"/>
      <c r="M46" s="57"/>
      <c r="N46" s="57"/>
      <c r="O46" s="57"/>
      <c r="P46" s="15"/>
      <c r="Q46" s="77">
        <f t="shared" si="4"/>
        <v>3.4425874154269967E-2</v>
      </c>
      <c r="R46" s="60">
        <v>0.08</v>
      </c>
      <c r="S46" s="61">
        <f>'1.1 Price indices'!$T44</f>
        <v>0.44476261961818414</v>
      </c>
      <c r="T46" s="15">
        <f t="shared" si="5"/>
        <v>648904.51679689705</v>
      </c>
      <c r="U46" s="4"/>
      <c r="V46" s="63">
        <f t="shared" si="2"/>
        <v>649000</v>
      </c>
      <c r="W46" s="4"/>
      <c r="X46" s="45">
        <v>1.7000000000000002</v>
      </c>
      <c r="Y46" s="45"/>
      <c r="Z46" s="45"/>
      <c r="AA46" s="45"/>
      <c r="AB46" s="45"/>
      <c r="AC46" s="45"/>
      <c r="AD46" s="45"/>
      <c r="AE46" s="4"/>
      <c r="AF46" s="45">
        <v>0</v>
      </c>
      <c r="AG46" s="57">
        <v>0</v>
      </c>
      <c r="AH46" s="15" t="e">
        <f t="shared" ref="AH46:AH109" si="8">IF(AF46/MAX(X46:Z46)&gt;0.002,AG46/AF46,NA())</f>
        <v>#N/A</v>
      </c>
    </row>
    <row r="47" spans="1:34">
      <c r="A47" s="4">
        <f t="shared" si="1"/>
        <v>1909</v>
      </c>
      <c r="B47" s="57"/>
      <c r="C47" s="57"/>
      <c r="D47" s="4">
        <f>'Historical population and GDP'!$N44</f>
        <v>6.6764142181750209E-3</v>
      </c>
      <c r="E47" s="33">
        <f>($X$48-$X$43)/($A$48-$A$43)</f>
        <v>0.74</v>
      </c>
      <c r="F47" s="62">
        <f t="shared" si="6"/>
        <v>223899.68883510199</v>
      </c>
      <c r="G47" s="57"/>
      <c r="H47" s="15"/>
      <c r="I47" s="57"/>
      <c r="J47" s="15"/>
      <c r="K47" s="70">
        <f t="shared" si="7"/>
        <v>255000</v>
      </c>
      <c r="L47" s="4"/>
      <c r="M47" s="57"/>
      <c r="N47" s="57"/>
      <c r="O47" s="57"/>
      <c r="P47" s="15"/>
      <c r="Q47" s="77">
        <f t="shared" si="4"/>
        <v>3.4425874154269967E-2</v>
      </c>
      <c r="R47" s="60">
        <v>0.08</v>
      </c>
      <c r="S47" s="61">
        <f>'1.1 Price indices'!$T45</f>
        <v>0.43716705305923986</v>
      </c>
      <c r="T47" s="15">
        <f t="shared" si="5"/>
        <v>815449.94205829955</v>
      </c>
      <c r="U47" s="4"/>
      <c r="V47" s="63">
        <f t="shared" si="2"/>
        <v>815000</v>
      </c>
      <c r="W47" s="4"/>
      <c r="X47" s="45">
        <v>1.7000000000000002</v>
      </c>
      <c r="Y47" s="45"/>
      <c r="Z47" s="45"/>
      <c r="AA47" s="45"/>
      <c r="AB47" s="45"/>
      <c r="AC47" s="45"/>
      <c r="AD47" s="45"/>
      <c r="AE47" s="4"/>
      <c r="AF47" s="45">
        <v>0</v>
      </c>
      <c r="AG47" s="57">
        <v>0</v>
      </c>
      <c r="AH47" s="15" t="e">
        <f t="shared" si="8"/>
        <v>#N/A</v>
      </c>
    </row>
    <row r="48" spans="1:34">
      <c r="A48" s="4">
        <f t="shared" si="1"/>
        <v>1910</v>
      </c>
      <c r="B48" s="57"/>
      <c r="C48" s="57"/>
      <c r="D48" s="4">
        <f>'Historical population and GDP'!$N45</f>
        <v>6.5278131797572676E-3</v>
      </c>
      <c r="E48" s="33">
        <f>($X$48-$X$43)/($A$48-$A$43)</f>
        <v>0.74</v>
      </c>
      <c r="F48" s="62">
        <f t="shared" si="6"/>
        <v>218916.21639390243</v>
      </c>
      <c r="G48" s="57"/>
      <c r="H48" s="15"/>
      <c r="I48" s="57"/>
      <c r="J48" s="15"/>
      <c r="K48" s="70">
        <f t="shared" si="7"/>
        <v>249000</v>
      </c>
      <c r="L48" s="4"/>
      <c r="M48" s="57"/>
      <c r="N48" s="57"/>
      <c r="O48" s="57"/>
      <c r="P48" s="15"/>
      <c r="Q48" s="77">
        <f t="shared" si="4"/>
        <v>3.4425874154269967E-2</v>
      </c>
      <c r="R48" s="60">
        <v>0.08</v>
      </c>
      <c r="S48" s="61">
        <f>'1.1 Price indices'!$T46</f>
        <v>0.45151423433724586</v>
      </c>
      <c r="T48" s="15">
        <f t="shared" si="5"/>
        <v>990554.96851516399</v>
      </c>
      <c r="U48" s="4"/>
      <c r="V48" s="63">
        <f t="shared" si="2"/>
        <v>991000</v>
      </c>
      <c r="W48" s="4"/>
      <c r="X48" s="45">
        <v>3.7</v>
      </c>
      <c r="Y48" s="45"/>
      <c r="Z48" s="45"/>
      <c r="AA48" s="45"/>
      <c r="AB48" s="45"/>
      <c r="AC48" s="45"/>
      <c r="AD48" s="45"/>
      <c r="AE48" s="4"/>
      <c r="AF48" s="45">
        <v>0</v>
      </c>
      <c r="AG48" s="57">
        <v>0</v>
      </c>
      <c r="AH48" s="15" t="e">
        <f t="shared" si="8"/>
        <v>#N/A</v>
      </c>
    </row>
    <row r="49" spans="1:34">
      <c r="A49" s="4">
        <f t="shared" si="1"/>
        <v>1911</v>
      </c>
      <c r="B49" s="57"/>
      <c r="C49" s="57"/>
      <c r="D49" s="4">
        <f>'Historical population and GDP'!$N46</f>
        <v>6.4780433901934767E-3</v>
      </c>
      <c r="E49" s="33">
        <f>($X$54-$X$48)/($A$54-$A$48)</f>
        <v>3.5333333333333332</v>
      </c>
      <c r="F49" s="62">
        <f t="shared" si="6"/>
        <v>1037306.1675188973</v>
      </c>
      <c r="G49" s="57"/>
      <c r="H49" s="15"/>
      <c r="I49" s="57"/>
      <c r="J49" s="15"/>
      <c r="K49" s="70">
        <f t="shared" si="7"/>
        <v>1181000</v>
      </c>
      <c r="L49" s="4"/>
      <c r="M49" s="57"/>
      <c r="N49" s="57"/>
      <c r="O49" s="57"/>
      <c r="P49" s="15"/>
      <c r="Q49" s="77">
        <f t="shared" si="4"/>
        <v>3.4425874154269967E-2</v>
      </c>
      <c r="R49" s="60">
        <v>0.08</v>
      </c>
      <c r="S49" s="61">
        <f>'1.1 Price indices'!$T47</f>
        <v>0.44898237881759773</v>
      </c>
      <c r="T49" s="15">
        <f t="shared" si="5"/>
        <v>2032962.4379166125</v>
      </c>
      <c r="U49" s="4"/>
      <c r="V49" s="63">
        <f t="shared" si="2"/>
        <v>2033000</v>
      </c>
      <c r="W49" s="4"/>
      <c r="X49" s="45">
        <v>3.7</v>
      </c>
      <c r="Y49" s="45"/>
      <c r="Z49" s="45"/>
      <c r="AA49" s="45"/>
      <c r="AB49" s="45"/>
      <c r="AC49" s="45"/>
      <c r="AD49" s="45"/>
      <c r="AE49" s="4"/>
      <c r="AF49" s="45">
        <v>0</v>
      </c>
      <c r="AG49" s="57">
        <v>0</v>
      </c>
      <c r="AH49" s="15" t="e">
        <f t="shared" si="8"/>
        <v>#N/A</v>
      </c>
    </row>
    <row r="50" spans="1:34">
      <c r="A50" s="4">
        <f t="shared" si="1"/>
        <v>1912</v>
      </c>
      <c r="B50" s="57"/>
      <c r="C50" s="57"/>
      <c r="D50" s="4">
        <f>'Historical population and GDP'!$N47</f>
        <v>6.7442803029412763E-3</v>
      </c>
      <c r="E50" s="33">
        <f>($X$54-$X$48)/($A$54-$A$48)</f>
        <v>3.5333333333333332</v>
      </c>
      <c r="F50" s="62">
        <f t="shared" si="6"/>
        <v>1079937.7423602375</v>
      </c>
      <c r="G50" s="57"/>
      <c r="H50" s="15"/>
      <c r="I50" s="57"/>
      <c r="J50" s="15"/>
      <c r="K50" s="70">
        <f t="shared" si="7"/>
        <v>1229000</v>
      </c>
      <c r="L50" s="4"/>
      <c r="M50" s="57"/>
      <c r="N50" s="57"/>
      <c r="O50" s="57"/>
      <c r="P50" s="15"/>
      <c r="Q50" s="77">
        <f t="shared" si="4"/>
        <v>3.4425874154269967E-2</v>
      </c>
      <c r="R50" s="60">
        <v>0.08</v>
      </c>
      <c r="S50" s="61">
        <f>'1.1 Price indices'!$T48</f>
        <v>0.46079770457595548</v>
      </c>
      <c r="T50" s="15">
        <f t="shared" si="5"/>
        <v>3055561.5745314937</v>
      </c>
      <c r="U50" s="4"/>
      <c r="V50" s="63">
        <f t="shared" si="2"/>
        <v>3056000</v>
      </c>
      <c r="W50" s="4"/>
      <c r="X50" s="45">
        <v>3.7</v>
      </c>
      <c r="Y50" s="45"/>
      <c r="Z50" s="45"/>
      <c r="AA50" s="45"/>
      <c r="AB50" s="45"/>
      <c r="AC50" s="45"/>
      <c r="AD50" s="45"/>
      <c r="AE50" s="4"/>
      <c r="AF50" s="45">
        <v>0</v>
      </c>
      <c r="AG50" s="57">
        <v>0</v>
      </c>
      <c r="AH50" s="15" t="e">
        <f t="shared" si="8"/>
        <v>#N/A</v>
      </c>
    </row>
    <row r="51" spans="1:34">
      <c r="A51" s="4">
        <f t="shared" si="1"/>
        <v>1913</v>
      </c>
      <c r="B51" s="57"/>
      <c r="C51" s="57"/>
      <c r="D51" s="4">
        <f>'Historical population and GDP'!$N48</f>
        <v>6.7773158446943127E-3</v>
      </c>
      <c r="E51" s="33">
        <f t="shared" ref="E51:E54" si="9">($X$54-$X$48)/($A$54-$A$48)</f>
        <v>3.5333333333333332</v>
      </c>
      <c r="F51" s="62">
        <f t="shared" si="6"/>
        <v>1085227.6067751052</v>
      </c>
      <c r="G51" s="57"/>
      <c r="H51" s="15"/>
      <c r="I51" s="57"/>
      <c r="J51" s="15"/>
      <c r="K51" s="70">
        <f t="shared" si="7"/>
        <v>1235000</v>
      </c>
      <c r="L51" s="4"/>
      <c r="M51" s="57"/>
      <c r="N51" s="57"/>
      <c r="O51" s="57"/>
      <c r="P51" s="15"/>
      <c r="Q51" s="77">
        <f t="shared" si="4"/>
        <v>3.4425874154269967E-2</v>
      </c>
      <c r="R51" s="60">
        <v>0.08</v>
      </c>
      <c r="S51" s="61">
        <f>'1.1 Price indices'!$T49</f>
        <v>0.46079770457595548</v>
      </c>
      <c r="T51" s="15">
        <f t="shared" si="5"/>
        <v>3919668.2930432679</v>
      </c>
      <c r="U51" s="4"/>
      <c r="V51" s="63">
        <f t="shared" si="2"/>
        <v>3920000</v>
      </c>
      <c r="W51" s="4"/>
      <c r="X51" s="45">
        <v>5.7</v>
      </c>
      <c r="Y51" s="45"/>
      <c r="Z51" s="45"/>
      <c r="AA51" s="45"/>
      <c r="AB51" s="45"/>
      <c r="AC51" s="45"/>
      <c r="AD51" s="45"/>
      <c r="AE51" s="4"/>
      <c r="AF51" s="45">
        <v>4</v>
      </c>
      <c r="AG51" s="57">
        <v>140000</v>
      </c>
      <c r="AH51" s="15">
        <f t="shared" si="8"/>
        <v>35000</v>
      </c>
    </row>
    <row r="52" spans="1:34">
      <c r="A52" s="4">
        <f t="shared" si="1"/>
        <v>1914</v>
      </c>
      <c r="B52" s="57"/>
      <c r="C52" s="57"/>
      <c r="D52" s="4">
        <f>'Historical population and GDP'!$N49</f>
        <v>7.1004401579506599E-3</v>
      </c>
      <c r="E52" s="33">
        <f>($X$54-$X$48)/($A$54-$A$48)</f>
        <v>3.5333333333333332</v>
      </c>
      <c r="F52" s="62">
        <f t="shared" si="6"/>
        <v>1136968.3597814087</v>
      </c>
      <c r="G52" s="57"/>
      <c r="H52" s="15"/>
      <c r="I52" s="57"/>
      <c r="J52" s="15"/>
      <c r="K52" s="70">
        <f t="shared" si="7"/>
        <v>1294000</v>
      </c>
      <c r="L52" s="4"/>
      <c r="M52" s="57"/>
      <c r="N52" s="57"/>
      <c r="O52" s="57"/>
      <c r="P52" s="15"/>
      <c r="Q52" s="77">
        <f t="shared" si="4"/>
        <v>3.4425874154269967E-2</v>
      </c>
      <c r="R52" s="60">
        <v>0.08</v>
      </c>
      <c r="S52" s="61">
        <f>'1.1 Price indices'!$T50</f>
        <v>0.49793158553079442</v>
      </c>
      <c r="T52" s="15">
        <f t="shared" si="5"/>
        <v>5022610.205041308</v>
      </c>
      <c r="U52" s="4"/>
      <c r="V52" s="63">
        <f t="shared" si="2"/>
        <v>5023000</v>
      </c>
      <c r="W52" s="4"/>
      <c r="X52" s="45">
        <v>8.9</v>
      </c>
      <c r="Y52" s="45"/>
      <c r="Z52" s="45"/>
      <c r="AA52" s="45"/>
      <c r="AB52" s="45"/>
      <c r="AC52" s="45"/>
      <c r="AD52" s="45"/>
      <c r="AE52" s="4"/>
      <c r="AF52" s="45">
        <v>4.5</v>
      </c>
      <c r="AG52" s="57">
        <v>200000</v>
      </c>
      <c r="AH52" s="15">
        <f t="shared" si="8"/>
        <v>44444.444444444445</v>
      </c>
    </row>
    <row r="53" spans="1:34">
      <c r="A53" s="4">
        <f t="shared" si="1"/>
        <v>1915</v>
      </c>
      <c r="B53" s="57"/>
      <c r="C53" s="57"/>
      <c r="D53" s="4">
        <f>'Historical population and GDP'!$N50</f>
        <v>8.1224222408614495E-3</v>
      </c>
      <c r="E53" s="33">
        <f t="shared" si="9"/>
        <v>3.5333333333333332</v>
      </c>
      <c r="F53" s="62">
        <f>($C$61 / SUMPRODUCT($D$44:$D$61,$E$44:$E$61)) * E53 * D53</f>
        <v>1300614.7347504268</v>
      </c>
      <c r="G53" s="57"/>
      <c r="H53" s="15"/>
      <c r="I53" s="57"/>
      <c r="J53" s="15"/>
      <c r="K53" s="70">
        <f t="shared" si="7"/>
        <v>1480000</v>
      </c>
      <c r="L53" s="4"/>
      <c r="M53" s="57"/>
      <c r="N53" s="57"/>
      <c r="O53" s="57"/>
      <c r="P53" s="15"/>
      <c r="Q53" s="77">
        <f t="shared" si="4"/>
        <v>3.4425874154269967E-2</v>
      </c>
      <c r="R53" s="60">
        <v>0.08</v>
      </c>
      <c r="S53" s="61">
        <f>'1.1 Price indices'!$T51</f>
        <v>0.55700821432258363</v>
      </c>
      <c r="T53" s="15">
        <f t="shared" si="5"/>
        <v>6430134.6897081751</v>
      </c>
      <c r="U53" s="4"/>
      <c r="V53" s="63">
        <f t="shared" si="2"/>
        <v>6430000</v>
      </c>
      <c r="W53" s="4"/>
      <c r="X53" s="45">
        <v>13.7</v>
      </c>
      <c r="Y53" s="45"/>
      <c r="Z53" s="45"/>
      <c r="AA53" s="45"/>
      <c r="AB53" s="45"/>
      <c r="AC53" s="45"/>
      <c r="AD53" s="45"/>
      <c r="AE53" s="4"/>
      <c r="AF53" s="45">
        <v>0</v>
      </c>
      <c r="AG53" s="57">
        <v>0</v>
      </c>
      <c r="AH53" s="15" t="e">
        <f t="shared" si="8"/>
        <v>#N/A</v>
      </c>
    </row>
    <row r="54" spans="1:34">
      <c r="A54" s="4">
        <f t="shared" si="1"/>
        <v>1916</v>
      </c>
      <c r="B54" s="57"/>
      <c r="C54" s="57"/>
      <c r="D54" s="4">
        <f>'Historical population and GDP'!$N51</f>
        <v>8.9345872996213476E-3</v>
      </c>
      <c r="E54" s="33">
        <f t="shared" si="9"/>
        <v>3.5333333333333332</v>
      </c>
      <c r="F54" s="62">
        <f t="shared" si="6"/>
        <v>1430663.8520148031</v>
      </c>
      <c r="G54" s="57"/>
      <c r="H54" s="15"/>
      <c r="I54" s="57"/>
      <c r="J54" s="15"/>
      <c r="K54" s="70">
        <f t="shared" si="7"/>
        <v>1628000</v>
      </c>
      <c r="L54" s="4"/>
      <c r="M54" s="57"/>
      <c r="N54" s="57"/>
      <c r="O54" s="57"/>
      <c r="P54" s="15"/>
      <c r="Q54" s="77">
        <f t="shared" si="4"/>
        <v>3.4425874154269967E-2</v>
      </c>
      <c r="R54" s="60">
        <v>0.08</v>
      </c>
      <c r="S54" s="61">
        <f>'1.1 Price indices'!$T52</f>
        <v>0.62283645783343444</v>
      </c>
      <c r="T54" s="15">
        <f t="shared" si="5"/>
        <v>7967308.1707089739</v>
      </c>
      <c r="U54" s="4"/>
      <c r="V54" s="63">
        <f t="shared" si="2"/>
        <v>7967000</v>
      </c>
      <c r="W54" s="4"/>
      <c r="X54" s="45">
        <v>24.9</v>
      </c>
      <c r="Y54" s="45"/>
      <c r="Z54" s="45"/>
      <c r="AA54" s="45"/>
      <c r="AB54" s="45"/>
      <c r="AC54" s="45"/>
      <c r="AD54" s="45"/>
      <c r="AE54" s="4"/>
      <c r="AF54" s="45">
        <v>0</v>
      </c>
      <c r="AG54" s="57">
        <v>0</v>
      </c>
      <c r="AH54" s="15" t="e">
        <f t="shared" si="8"/>
        <v>#N/A</v>
      </c>
    </row>
    <row r="55" spans="1:34">
      <c r="A55" s="4">
        <f t="shared" si="1"/>
        <v>1917</v>
      </c>
      <c r="B55" s="57"/>
      <c r="C55" s="57"/>
      <c r="D55" s="4">
        <f>'Historical population and GDP'!$N52</f>
        <v>9.9525322204997591E-3</v>
      </c>
      <c r="E55" s="33">
        <f t="shared" ref="E55:E61" si="10">($X$61-$X$54)/($A$61-$A$54)</f>
        <v>1.1571428571428573</v>
      </c>
      <c r="F55" s="62">
        <f t="shared" si="6"/>
        <v>521914.14586842823</v>
      </c>
      <c r="G55" s="57"/>
      <c r="H55" s="15"/>
      <c r="I55" s="57"/>
      <c r="J55" s="15"/>
      <c r="K55" s="70">
        <f t="shared" si="7"/>
        <v>594000</v>
      </c>
      <c r="L55" s="4"/>
      <c r="M55" s="57"/>
      <c r="N55" s="57"/>
      <c r="O55" s="57"/>
      <c r="P55" s="15"/>
      <c r="Q55" s="77">
        <f t="shared" si="4"/>
        <v>3.4425874154269967E-2</v>
      </c>
      <c r="R55" s="60">
        <v>0.08</v>
      </c>
      <c r="S55" s="61">
        <f>'1.1 Price indices'!$T53</f>
        <v>0.79837844052903639</v>
      </c>
      <c r="T55" s="15">
        <f t="shared" si="5"/>
        <v>9627999.502251124</v>
      </c>
      <c r="U55" s="4"/>
      <c r="V55" s="63">
        <f t="shared" si="2"/>
        <v>9628000</v>
      </c>
      <c r="W55" s="4"/>
      <c r="X55" s="45">
        <v>26.8</v>
      </c>
      <c r="Y55" s="45"/>
      <c r="Z55" s="45"/>
      <c r="AA55" s="45"/>
      <c r="AB55" s="45"/>
      <c r="AC55" s="45"/>
      <c r="AD55" s="45"/>
      <c r="AE55" s="4"/>
      <c r="AF55" s="45">
        <v>1.5</v>
      </c>
      <c r="AG55" s="57">
        <v>100000</v>
      </c>
      <c r="AH55" s="15">
        <f t="shared" si="8"/>
        <v>66666.666666666672</v>
      </c>
    </row>
    <row r="56" spans="1:34">
      <c r="A56" s="4">
        <f t="shared" si="1"/>
        <v>1918</v>
      </c>
      <c r="B56" s="57"/>
      <c r="C56" s="57"/>
      <c r="D56" s="4">
        <f>'Historical population and GDP'!$N53</f>
        <v>1.1587429439124526E-2</v>
      </c>
      <c r="E56" s="33">
        <f t="shared" si="10"/>
        <v>1.1571428571428573</v>
      </c>
      <c r="F56" s="62">
        <f t="shared" si="6"/>
        <v>607648.70733849076</v>
      </c>
      <c r="G56" s="57"/>
      <c r="H56" s="15"/>
      <c r="I56" s="57"/>
      <c r="J56" s="15"/>
      <c r="K56" s="70">
        <f t="shared" si="7"/>
        <v>692000</v>
      </c>
      <c r="L56" s="4"/>
      <c r="M56" s="57"/>
      <c r="N56" s="57"/>
      <c r="O56" s="57"/>
      <c r="P56" s="15"/>
      <c r="Q56" s="77">
        <f t="shared" si="4"/>
        <v>3.4425874154269967E-2</v>
      </c>
      <c r="R56" s="60">
        <v>0.08</v>
      </c>
      <c r="S56" s="61">
        <f>'1.1 Price indices'!$T54</f>
        <v>0.85070345460176411</v>
      </c>
      <c r="T56" s="15">
        <f t="shared" si="5"/>
        <v>9765202.4961599149</v>
      </c>
      <c r="U56" s="4"/>
      <c r="V56" s="63">
        <f t="shared" si="2"/>
        <v>9765000</v>
      </c>
      <c r="W56" s="4"/>
      <c r="X56" s="45">
        <v>27.3</v>
      </c>
      <c r="Y56" s="45"/>
      <c r="Z56" s="45"/>
      <c r="AA56" s="45"/>
      <c r="AB56" s="45"/>
      <c r="AC56" s="45"/>
      <c r="AD56" s="45"/>
      <c r="AE56" s="4"/>
      <c r="AF56" s="45">
        <v>0</v>
      </c>
      <c r="AG56" s="57">
        <v>0</v>
      </c>
      <c r="AH56" s="15" t="e">
        <f t="shared" si="8"/>
        <v>#N/A</v>
      </c>
    </row>
    <row r="57" spans="1:34">
      <c r="A57" s="4">
        <f t="shared" si="1"/>
        <v>1919</v>
      </c>
      <c r="B57" s="57"/>
      <c r="C57" s="57"/>
      <c r="D57" s="4">
        <f>'Historical population and GDP'!$N54</f>
        <v>1.2435450438285426E-2</v>
      </c>
      <c r="E57" s="33">
        <f t="shared" si="10"/>
        <v>1.1571428571428573</v>
      </c>
      <c r="F57" s="62">
        <f t="shared" si="6"/>
        <v>652119.21450689936</v>
      </c>
      <c r="G57" s="57"/>
      <c r="H57" s="15"/>
      <c r="I57" s="57"/>
      <c r="J57" s="15"/>
      <c r="K57" s="70">
        <f t="shared" si="7"/>
        <v>742000</v>
      </c>
      <c r="L57" s="4"/>
      <c r="M57" s="57"/>
      <c r="N57" s="57"/>
      <c r="O57" s="57"/>
      <c r="P57" s="15"/>
      <c r="Q57" s="77">
        <f t="shared" si="4"/>
        <v>3.4425874154269967E-2</v>
      </c>
      <c r="R57" s="60">
        <v>0.08</v>
      </c>
      <c r="S57" s="61">
        <f>'1.1 Price indices'!$T55</f>
        <v>0.91653169811261492</v>
      </c>
      <c r="T57" s="15">
        <f t="shared" si="5"/>
        <v>10046214.490141429</v>
      </c>
      <c r="U57" s="4"/>
      <c r="V57" s="63">
        <f t="shared" si="2"/>
        <v>10046000</v>
      </c>
      <c r="W57" s="4"/>
      <c r="X57" s="45">
        <v>29.5</v>
      </c>
      <c r="Y57" s="45"/>
      <c r="Z57" s="45"/>
      <c r="AA57" s="45"/>
      <c r="AB57" s="45"/>
      <c r="AC57" s="45"/>
      <c r="AD57" s="45"/>
      <c r="AE57" s="4"/>
      <c r="AF57" s="45">
        <v>0</v>
      </c>
      <c r="AG57" s="57">
        <v>0</v>
      </c>
      <c r="AH57" s="15" t="e">
        <f t="shared" si="8"/>
        <v>#N/A</v>
      </c>
    </row>
    <row r="58" spans="1:34">
      <c r="A58" s="4">
        <f t="shared" si="1"/>
        <v>1920</v>
      </c>
      <c r="B58" s="57"/>
      <c r="C58" s="57"/>
      <c r="D58" s="4">
        <f>'Historical population and GDP'!$N55</f>
        <v>1.3120708984971625E-2</v>
      </c>
      <c r="E58" s="33">
        <f t="shared" si="10"/>
        <v>1.1571428571428573</v>
      </c>
      <c r="F58" s="62">
        <f t="shared" si="6"/>
        <v>688054.40378024883</v>
      </c>
      <c r="G58" s="57"/>
      <c r="H58" s="15"/>
      <c r="I58" s="57"/>
      <c r="J58" s="15"/>
      <c r="K58" s="70">
        <f t="shared" si="7"/>
        <v>783000</v>
      </c>
      <c r="L58" s="4"/>
      <c r="M58" s="57"/>
      <c r="N58" s="57"/>
      <c r="O58" s="57"/>
      <c r="P58" s="15"/>
      <c r="Q58" s="77">
        <f t="shared" si="4"/>
        <v>3.4425874154269967E-2</v>
      </c>
      <c r="R58" s="60">
        <v>0.08</v>
      </c>
      <c r="S58" s="61">
        <f>'1.1 Price indices'!$T56</f>
        <v>0.97054461586510776</v>
      </c>
      <c r="T58" s="15">
        <f t="shared" si="5"/>
        <v>10190487.05612547</v>
      </c>
      <c r="U58" s="4"/>
      <c r="V58" s="63">
        <f t="shared" si="2"/>
        <v>10190000</v>
      </c>
      <c r="W58" s="4"/>
      <c r="X58" s="45">
        <v>29</v>
      </c>
      <c r="Y58" s="45"/>
      <c r="Z58" s="45"/>
      <c r="AA58" s="45"/>
      <c r="AB58" s="45"/>
      <c r="AC58" s="45"/>
      <c r="AD58" s="45"/>
      <c r="AE58" s="4"/>
      <c r="AF58" s="45">
        <v>0.1</v>
      </c>
      <c r="AG58" s="57">
        <v>2237</v>
      </c>
      <c r="AH58" s="15">
        <f t="shared" si="8"/>
        <v>22370</v>
      </c>
    </row>
    <row r="59" spans="1:34">
      <c r="A59" s="4">
        <f t="shared" si="1"/>
        <v>1921</v>
      </c>
      <c r="B59" s="57"/>
      <c r="C59" s="57"/>
      <c r="D59" s="4">
        <f>'Historical population and GDP'!$N56</f>
        <v>1.4240435626200153E-2</v>
      </c>
      <c r="E59" s="33">
        <f t="shared" si="10"/>
        <v>1.1571428571428573</v>
      </c>
      <c r="F59" s="62">
        <f t="shared" si="6"/>
        <v>746773.2464441479</v>
      </c>
      <c r="G59" s="57"/>
      <c r="H59" s="15"/>
      <c r="I59" s="57"/>
      <c r="J59" s="15"/>
      <c r="K59" s="70">
        <f t="shared" si="7"/>
        <v>850000</v>
      </c>
      <c r="L59" s="4"/>
      <c r="M59" s="57"/>
      <c r="N59" s="57"/>
      <c r="O59" s="57"/>
      <c r="P59" s="15"/>
      <c r="Q59" s="77">
        <f t="shared" si="4"/>
        <v>3.4425874154269967E-2</v>
      </c>
      <c r="R59" s="60">
        <v>0.08</v>
      </c>
      <c r="S59" s="61">
        <f>'1.1 Price indices'!$T57</f>
        <v>0.86420668403988721</v>
      </c>
      <c r="T59" s="15">
        <f t="shared" si="5"/>
        <v>8871036.8527632449</v>
      </c>
      <c r="U59" s="4"/>
      <c r="V59" s="63">
        <f t="shared" si="2"/>
        <v>8871000</v>
      </c>
      <c r="W59" s="4"/>
      <c r="X59" s="45">
        <v>30.2</v>
      </c>
      <c r="Y59" s="45">
        <v>49.6</v>
      </c>
      <c r="Z59" s="45"/>
      <c r="AA59" s="43">
        <v>4216</v>
      </c>
      <c r="AB59" s="45"/>
      <c r="AC59" s="45"/>
      <c r="AD59" s="45"/>
      <c r="AE59" s="4"/>
      <c r="AF59" s="45">
        <v>0</v>
      </c>
      <c r="AG59" s="57">
        <v>0</v>
      </c>
      <c r="AH59" s="15" t="e">
        <f t="shared" si="8"/>
        <v>#N/A</v>
      </c>
    </row>
    <row r="60" spans="1:34">
      <c r="A60" s="4">
        <f t="shared" si="1"/>
        <v>1922</v>
      </c>
      <c r="B60" s="57"/>
      <c r="C60" s="57"/>
      <c r="D60" s="4">
        <f>'Historical population and GDP'!$N57</f>
        <v>1.4019682471326025E-2</v>
      </c>
      <c r="E60" s="33">
        <f t="shared" si="10"/>
        <v>1.1571428571428573</v>
      </c>
      <c r="F60" s="62">
        <f t="shared" si="6"/>
        <v>735196.87655944878</v>
      </c>
      <c r="G60" s="57"/>
      <c r="H60" s="15"/>
      <c r="I60" s="57"/>
      <c r="J60" s="15"/>
      <c r="K60" s="70">
        <f t="shared" si="7"/>
        <v>837000</v>
      </c>
      <c r="L60" s="4"/>
      <c r="M60" s="57"/>
      <c r="N60" s="57"/>
      <c r="O60" s="57"/>
      <c r="P60" s="15"/>
      <c r="Q60" s="77">
        <f t="shared" si="4"/>
        <v>3.4425874154269967E-2</v>
      </c>
      <c r="R60" s="60">
        <v>0.08</v>
      </c>
      <c r="S60" s="61">
        <f>'1.1 Price indices'!$T58</f>
        <v>0.80850586260762891</v>
      </c>
      <c r="T60" s="15">
        <f t="shared" si="5"/>
        <v>8172212.2605037065</v>
      </c>
      <c r="U60" s="4"/>
      <c r="V60" s="63">
        <f t="shared" si="2"/>
        <v>8172000</v>
      </c>
      <c r="W60" s="4"/>
      <c r="X60" s="45">
        <v>33.700000000000003</v>
      </c>
      <c r="Y60" s="45">
        <v>51.7</v>
      </c>
      <c r="Z60" s="45"/>
      <c r="AA60" s="43">
        <v>4528</v>
      </c>
      <c r="AB60" s="45"/>
      <c r="AC60" s="45"/>
      <c r="AD60" s="45"/>
      <c r="AE60" s="4"/>
      <c r="AF60" s="45">
        <v>21.8</v>
      </c>
      <c r="AG60" s="57">
        <v>720000</v>
      </c>
      <c r="AH60" s="15">
        <f t="shared" si="8"/>
        <v>33027.522935779816</v>
      </c>
    </row>
    <row r="61" spans="1:34">
      <c r="A61" s="4">
        <f t="shared" si="1"/>
        <v>1923</v>
      </c>
      <c r="B61" s="57"/>
      <c r="C61" s="57">
        <v>12816984</v>
      </c>
      <c r="D61" s="4">
        <f>'Historical population and GDP'!$N58</f>
        <v>1.3436949561211008E-2</v>
      </c>
      <c r="E61" s="33">
        <f t="shared" si="10"/>
        <v>1.1571428571428573</v>
      </c>
      <c r="F61" s="62">
        <f t="shared" si="6"/>
        <v>704638.16624192207</v>
      </c>
      <c r="G61" s="57"/>
      <c r="H61" s="15"/>
      <c r="I61" s="57"/>
      <c r="J61" s="15"/>
      <c r="K61" s="70">
        <f>ROUND(F61*(AVERAGE($H$110:$H$119)),-3)</f>
        <v>802000</v>
      </c>
      <c r="L61" s="4"/>
      <c r="M61" s="57"/>
      <c r="N61" s="57"/>
      <c r="O61" s="57"/>
      <c r="P61" s="15"/>
      <c r="Q61" s="77">
        <f t="shared" si="4"/>
        <v>3.4425874154269967E-2</v>
      </c>
      <c r="R61" s="60">
        <v>0.08</v>
      </c>
      <c r="S61" s="61">
        <f>'1.1 Price indices'!$T59</f>
        <v>0.81525747732669063</v>
      </c>
      <c r="T61" s="15">
        <f t="shared" si="5"/>
        <v>8085730.0240898198</v>
      </c>
      <c r="U61" s="4"/>
      <c r="V61" s="63">
        <f t="shared" si="2"/>
        <v>8086000</v>
      </c>
      <c r="W61" s="4"/>
      <c r="X61" s="45">
        <v>33</v>
      </c>
      <c r="Y61" s="45">
        <v>57.6</v>
      </c>
      <c r="Z61" s="45"/>
      <c r="AA61" s="43">
        <v>6047</v>
      </c>
      <c r="AB61" s="45"/>
      <c r="AC61" s="45"/>
      <c r="AD61" s="45"/>
      <c r="AE61" s="4"/>
      <c r="AF61" s="45">
        <v>6</v>
      </c>
      <c r="AG61" s="57">
        <v>300000</v>
      </c>
      <c r="AH61" s="15">
        <f t="shared" si="8"/>
        <v>50000</v>
      </c>
    </row>
    <row r="62" spans="1:34">
      <c r="A62" s="4">
        <f t="shared" si="1"/>
        <v>1924</v>
      </c>
      <c r="B62" s="57">
        <v>2827084</v>
      </c>
      <c r="C62" s="57">
        <v>15644068</v>
      </c>
      <c r="D62" s="4">
        <f>'Historical population and GDP'!$N59</f>
        <v>1.40273364707487E-2</v>
      </c>
      <c r="E62" s="4"/>
      <c r="F62" s="15"/>
      <c r="G62" s="57"/>
      <c r="H62" s="15"/>
      <c r="I62" s="57"/>
      <c r="J62" s="15"/>
      <c r="K62" s="63">
        <f>ROUND(B62*(AVERAGE($H$110:$H$119)),-3)</f>
        <v>3218000</v>
      </c>
      <c r="L62" s="4"/>
      <c r="M62" s="57"/>
      <c r="N62" s="57"/>
      <c r="O62" s="57"/>
      <c r="P62" s="15"/>
      <c r="Q62" s="77">
        <f t="shared" si="4"/>
        <v>3.4425874154269967E-2</v>
      </c>
      <c r="R62" s="60">
        <v>0.08</v>
      </c>
      <c r="S62" s="61">
        <f>'1.1 Price indices'!$T60</f>
        <v>0.81863328468622132</v>
      </c>
      <c r="T62" s="15">
        <f t="shared" si="5"/>
        <v>10352772.224977164</v>
      </c>
      <c r="U62" s="4"/>
      <c r="V62" s="63">
        <f t="shared" si="2"/>
        <v>10353000</v>
      </c>
      <c r="W62" s="4"/>
      <c r="X62" s="45">
        <v>35.700000000000003</v>
      </c>
      <c r="Y62" s="45">
        <v>66</v>
      </c>
      <c r="Z62" s="45"/>
      <c r="AA62" s="43">
        <v>7849</v>
      </c>
      <c r="AB62" s="45"/>
      <c r="AC62" s="45"/>
      <c r="AD62" s="45"/>
      <c r="AE62" s="4"/>
      <c r="AF62" s="45">
        <v>19.2</v>
      </c>
      <c r="AG62" s="57">
        <v>3569612</v>
      </c>
      <c r="AH62" s="15">
        <f t="shared" si="8"/>
        <v>185917.29166666669</v>
      </c>
    </row>
    <row r="63" spans="1:34">
      <c r="A63" s="4">
        <f t="shared" si="1"/>
        <v>1925</v>
      </c>
      <c r="B63" s="57">
        <v>3489110</v>
      </c>
      <c r="C63" s="57">
        <v>19133178</v>
      </c>
      <c r="D63" s="4">
        <f>'Historical population and GDP'!$N60</f>
        <v>1.4610645055155221E-2</v>
      </c>
      <c r="E63" s="4"/>
      <c r="F63" s="15"/>
      <c r="G63" s="57"/>
      <c r="H63" s="15"/>
      <c r="I63" s="57"/>
      <c r="J63" s="15"/>
      <c r="K63" s="63">
        <f t="shared" ref="K63:K108" si="11">ROUND(B63*(AVERAGE($H$110:$H$118)),-3)</f>
        <v>3977000</v>
      </c>
      <c r="L63" s="4"/>
      <c r="M63" s="57"/>
      <c r="N63" s="57"/>
      <c r="O63" s="57"/>
      <c r="P63" s="15"/>
      <c r="Q63" s="77">
        <f t="shared" si="4"/>
        <v>3.4425874154269967E-2</v>
      </c>
      <c r="R63" s="60">
        <v>0.08</v>
      </c>
      <c r="S63" s="61">
        <f>'1.1 Price indices'!$T61</f>
        <v>0.78656311477067853</v>
      </c>
      <c r="T63" s="15">
        <f t="shared" si="5"/>
        <v>12717526.832456136</v>
      </c>
      <c r="U63" s="4"/>
      <c r="V63" s="63">
        <f t="shared" si="2"/>
        <v>12718000</v>
      </c>
      <c r="W63" s="4"/>
      <c r="X63" s="45">
        <v>44.7</v>
      </c>
      <c r="Y63" s="45">
        <v>81.900000000000006</v>
      </c>
      <c r="Z63" s="43"/>
      <c r="AA63" s="43">
        <v>9672</v>
      </c>
      <c r="AB63" s="43"/>
      <c r="AC63" s="43"/>
      <c r="AD63" s="45"/>
      <c r="AE63" s="4"/>
      <c r="AF63" s="45">
        <v>6</v>
      </c>
      <c r="AG63" s="57">
        <v>765559</v>
      </c>
      <c r="AH63" s="15">
        <f t="shared" si="8"/>
        <v>127593.16666666667</v>
      </c>
    </row>
    <row r="64" spans="1:34">
      <c r="A64" s="4">
        <f t="shared" si="1"/>
        <v>1926</v>
      </c>
      <c r="B64" s="57">
        <v>1121038</v>
      </c>
      <c r="C64" s="57">
        <v>20254216</v>
      </c>
      <c r="D64" s="4">
        <f>'Historical population and GDP'!$N61</f>
        <v>1.459752207845834E-2</v>
      </c>
      <c r="E64" s="4"/>
      <c r="F64" s="15"/>
      <c r="G64" s="57"/>
      <c r="H64" s="15"/>
      <c r="I64" s="57"/>
      <c r="J64" s="15"/>
      <c r="K64" s="63">
        <f t="shared" si="11"/>
        <v>1278000</v>
      </c>
      <c r="L64" s="4"/>
      <c r="M64" s="57"/>
      <c r="N64" s="57"/>
      <c r="O64" s="57"/>
      <c r="P64" s="15"/>
      <c r="Q64" s="77">
        <f t="shared" si="4"/>
        <v>3.4425874154269967E-2</v>
      </c>
      <c r="R64" s="60">
        <v>0.08</v>
      </c>
      <c r="S64" s="61">
        <f>'1.1 Price indices'!$T62</f>
        <v>0.75955665589443222</v>
      </c>
      <c r="T64" s="15">
        <f t="shared" si="5"/>
        <v>12131625.72565873</v>
      </c>
      <c r="U64" s="4"/>
      <c r="V64" s="63">
        <f t="shared" si="2"/>
        <v>12132000</v>
      </c>
      <c r="W64" s="4"/>
      <c r="X64" s="45">
        <v>76.7</v>
      </c>
      <c r="Y64" s="45">
        <v>127</v>
      </c>
      <c r="Z64" s="43"/>
      <c r="AA64" s="43">
        <v>20038</v>
      </c>
      <c r="AB64" s="43"/>
      <c r="AC64" s="43"/>
      <c r="AD64" s="45"/>
      <c r="AE64" s="4"/>
      <c r="AF64" s="45">
        <v>15</v>
      </c>
      <c r="AG64" s="57">
        <v>800000</v>
      </c>
      <c r="AH64" s="15">
        <f t="shared" si="8"/>
        <v>53333.333333333336</v>
      </c>
    </row>
    <row r="65" spans="1:34">
      <c r="A65" s="4">
        <f t="shared" si="1"/>
        <v>1927</v>
      </c>
      <c r="B65" s="57">
        <v>6781528.0142846759</v>
      </c>
      <c r="C65" s="57"/>
      <c r="D65" s="4">
        <f>'Historical population and GDP'!$N62</f>
        <v>1.4385680910144973E-2</v>
      </c>
      <c r="E65" s="4"/>
      <c r="F65" s="15"/>
      <c r="G65" s="57"/>
      <c r="H65" s="15"/>
      <c r="I65" s="57"/>
      <c r="J65" s="15"/>
      <c r="K65" s="63">
        <f t="shared" si="11"/>
        <v>7730000</v>
      </c>
      <c r="L65" s="4"/>
      <c r="M65" s="57"/>
      <c r="N65" s="57"/>
      <c r="O65" s="57"/>
      <c r="P65" s="15"/>
      <c r="Q65" s="77">
        <f t="shared" si="4"/>
        <v>3.4425874154269967E-2</v>
      </c>
      <c r="R65" s="60">
        <v>0.08</v>
      </c>
      <c r="S65" s="61">
        <f>'1.1 Price indices'!$T63</f>
        <v>0.71904696758006248</v>
      </c>
      <c r="T65" s="15">
        <f t="shared" si="5"/>
        <v>17767413.638303529</v>
      </c>
      <c r="U65" s="4"/>
      <c r="V65" s="63">
        <f t="shared" si="2"/>
        <v>17767000</v>
      </c>
      <c r="W65" s="4"/>
      <c r="X65" s="45"/>
      <c r="Y65" s="45">
        <v>138.9</v>
      </c>
      <c r="Z65" s="43"/>
      <c r="AA65" s="43">
        <v>24095</v>
      </c>
      <c r="AB65" s="43"/>
      <c r="AC65" s="43"/>
      <c r="AD65" s="45"/>
      <c r="AE65" s="4"/>
      <c r="AF65" s="45">
        <v>0</v>
      </c>
      <c r="AG65" s="57">
        <v>0</v>
      </c>
      <c r="AH65" s="15" t="e">
        <f t="shared" si="8"/>
        <v>#N/A</v>
      </c>
    </row>
    <row r="66" spans="1:34">
      <c r="A66" s="4">
        <f t="shared" si="1"/>
        <v>1928</v>
      </c>
      <c r="B66" s="57">
        <v>5575980</v>
      </c>
      <c r="C66" s="57"/>
      <c r="D66" s="4">
        <f>'Historical population and GDP'!$N63</f>
        <v>1.5175242938452153E-2</v>
      </c>
      <c r="E66" s="4"/>
      <c r="F66" s="15"/>
      <c r="G66" s="57"/>
      <c r="H66" s="15"/>
      <c r="I66" s="57"/>
      <c r="J66" s="15"/>
      <c r="K66" s="63">
        <f t="shared" si="11"/>
        <v>6356000</v>
      </c>
      <c r="L66" s="4"/>
      <c r="M66" s="57"/>
      <c r="N66" s="57"/>
      <c r="O66" s="57"/>
      <c r="P66" s="15"/>
      <c r="Q66" s="77">
        <f t="shared" si="4"/>
        <v>3.4425874154269967E-2</v>
      </c>
      <c r="R66" s="60">
        <v>0.08</v>
      </c>
      <c r="S66" s="61">
        <f>'1.1 Price indices'!$T64</f>
        <v>0.71229535286100087</v>
      </c>
      <c r="T66" s="15">
        <f t="shared" si="5"/>
        <v>21833215.886820883</v>
      </c>
      <c r="U66" s="4"/>
      <c r="V66" s="63">
        <f t="shared" si="2"/>
        <v>21833000</v>
      </c>
      <c r="W66" s="4"/>
      <c r="X66" s="45"/>
      <c r="Y66" s="45">
        <v>146.4</v>
      </c>
      <c r="Z66" s="43"/>
      <c r="AA66" s="43">
        <v>27454</v>
      </c>
      <c r="AB66" s="43"/>
      <c r="AC66" s="43"/>
      <c r="AD66" s="45"/>
      <c r="AE66" s="4"/>
      <c r="AF66" s="45">
        <v>0</v>
      </c>
      <c r="AG66" s="57">
        <v>0</v>
      </c>
      <c r="AH66" s="15" t="e">
        <f t="shared" si="8"/>
        <v>#N/A</v>
      </c>
    </row>
    <row r="67" spans="1:34">
      <c r="A67" s="4">
        <f t="shared" si="1"/>
        <v>1929</v>
      </c>
      <c r="B67" s="57">
        <v>4926014</v>
      </c>
      <c r="C67" s="57"/>
      <c r="D67" s="4">
        <f>'Historical population and GDP'!$N64</f>
        <v>1.4968186901942633E-2</v>
      </c>
      <c r="E67" s="4"/>
      <c r="F67" s="15"/>
      <c r="G67" s="57"/>
      <c r="H67" s="15"/>
      <c r="I67" s="57"/>
      <c r="J67" s="15"/>
      <c r="K67" s="63">
        <f t="shared" si="11"/>
        <v>5615000</v>
      </c>
      <c r="L67" s="4"/>
      <c r="M67" s="57"/>
      <c r="N67" s="57"/>
      <c r="O67" s="57"/>
      <c r="P67" s="15"/>
      <c r="Q67" s="77">
        <f t="shared" si="4"/>
        <v>3.4425874154269967E-2</v>
      </c>
      <c r="R67" s="60">
        <v>0.08</v>
      </c>
      <c r="S67" s="61">
        <f>'1.1 Price indices'!$T65</f>
        <v>0.71904696758006248</v>
      </c>
      <c r="T67" s="15">
        <f t="shared" si="5"/>
        <v>25036549.920531526</v>
      </c>
      <c r="U67" s="4"/>
      <c r="V67" s="63">
        <f t="shared" si="2"/>
        <v>25037000</v>
      </c>
      <c r="W67" s="4"/>
      <c r="X67" s="57"/>
      <c r="Y67" s="45">
        <v>175</v>
      </c>
      <c r="Z67" s="43"/>
      <c r="AA67" s="43">
        <v>28574</v>
      </c>
      <c r="AB67" s="43"/>
      <c r="AC67" s="43"/>
      <c r="AD67" s="45"/>
      <c r="AE67" s="4"/>
      <c r="AF67" s="45">
        <v>36</v>
      </c>
      <c r="AG67" s="57">
        <v>1539494</v>
      </c>
      <c r="AH67" s="15">
        <f t="shared" si="8"/>
        <v>42763.722222222219</v>
      </c>
    </row>
    <row r="68" spans="1:34">
      <c r="A68" s="4">
        <f t="shared" si="1"/>
        <v>1930</v>
      </c>
      <c r="B68" s="57">
        <v>7666800</v>
      </c>
      <c r="C68" s="57"/>
      <c r="D68" s="4">
        <f>'Historical population and GDP'!$N65</f>
        <v>1.4365122622223735E-2</v>
      </c>
      <c r="E68" s="4"/>
      <c r="F68" s="15"/>
      <c r="G68" s="57"/>
      <c r="H68" s="15"/>
      <c r="I68" s="57"/>
      <c r="J68" s="15"/>
      <c r="K68" s="63">
        <f t="shared" si="11"/>
        <v>8740000</v>
      </c>
      <c r="L68" s="4"/>
      <c r="M68" s="57"/>
      <c r="N68" s="57"/>
      <c r="O68" s="57"/>
      <c r="P68" s="15"/>
      <c r="Q68" s="77">
        <f t="shared" si="4"/>
        <v>3.4425874154269967E-2</v>
      </c>
      <c r="R68" s="60">
        <v>0.08</v>
      </c>
      <c r="S68" s="61">
        <f>'1.1 Price indices'!$T66</f>
        <v>0.70216793078240847</v>
      </c>
      <c r="T68" s="15">
        <f t="shared" si="5"/>
        <v>30240816.810199738</v>
      </c>
      <c r="U68" s="4"/>
      <c r="V68" s="63">
        <f t="shared" si="2"/>
        <v>30241000</v>
      </c>
      <c r="W68" s="4"/>
      <c r="X68" s="57"/>
      <c r="Y68" s="45">
        <v>254</v>
      </c>
      <c r="Z68" s="43"/>
      <c r="AA68" s="43">
        <v>30777</v>
      </c>
      <c r="AB68" s="43"/>
      <c r="AC68" s="43"/>
      <c r="AD68" s="45"/>
      <c r="AE68" s="4"/>
      <c r="AF68" s="45">
        <v>0</v>
      </c>
      <c r="AG68" s="57">
        <v>0</v>
      </c>
      <c r="AH68" s="15" t="e">
        <f t="shared" si="8"/>
        <v>#N/A</v>
      </c>
    </row>
    <row r="69" spans="1:34">
      <c r="A69" s="4">
        <f t="shared" si="1"/>
        <v>1931</v>
      </c>
      <c r="B69" s="57">
        <v>3083642</v>
      </c>
      <c r="C69" s="57"/>
      <c r="D69" s="4">
        <f>'Historical population and GDP'!$N66</f>
        <v>1.3020432769765555E-2</v>
      </c>
      <c r="E69" s="4"/>
      <c r="F69" s="15"/>
      <c r="G69" s="57"/>
      <c r="H69" s="15"/>
      <c r="I69" s="57"/>
      <c r="J69" s="15"/>
      <c r="K69" s="63">
        <f t="shared" si="11"/>
        <v>3515000</v>
      </c>
      <c r="L69" s="4"/>
      <c r="M69" s="57"/>
      <c r="N69" s="57"/>
      <c r="O69" s="57"/>
      <c r="P69" s="15"/>
      <c r="Q69" s="77">
        <f t="shared" si="4"/>
        <v>3.4425874154269967E-2</v>
      </c>
      <c r="R69" s="60">
        <v>0.08</v>
      </c>
      <c r="S69" s="61">
        <f>'1.1 Price indices'!$T67</f>
        <v>0.64646710935015006</v>
      </c>
      <c r="T69" s="15">
        <f t="shared" si="5"/>
        <v>28110567.971185859</v>
      </c>
      <c r="U69" s="4"/>
      <c r="V69" s="63">
        <f t="shared" si="2"/>
        <v>28111000</v>
      </c>
      <c r="W69" s="4"/>
      <c r="X69" s="57"/>
      <c r="Y69" s="45">
        <v>224</v>
      </c>
      <c r="Z69" s="43"/>
      <c r="AA69" s="43">
        <v>31594</v>
      </c>
      <c r="AB69" s="43"/>
      <c r="AC69" s="43"/>
      <c r="AD69" s="45"/>
      <c r="AE69" s="4"/>
      <c r="AF69" s="45">
        <v>0</v>
      </c>
      <c r="AG69" s="57">
        <v>0</v>
      </c>
      <c r="AH69" s="15" t="e">
        <f t="shared" si="8"/>
        <v>#N/A</v>
      </c>
    </row>
    <row r="70" spans="1:34">
      <c r="A70" s="4">
        <f t="shared" si="1"/>
        <v>1932</v>
      </c>
      <c r="B70" s="57">
        <v>1210446</v>
      </c>
      <c r="C70" s="57"/>
      <c r="D70" s="4">
        <f>'Historical population and GDP'!$N67</f>
        <v>1.1572042574985928E-2</v>
      </c>
      <c r="E70" s="4"/>
      <c r="F70" s="15"/>
      <c r="G70" s="57"/>
      <c r="H70" s="15"/>
      <c r="I70" s="57"/>
      <c r="J70" s="15"/>
      <c r="K70" s="63">
        <f t="shared" si="11"/>
        <v>1380000</v>
      </c>
      <c r="L70" s="4"/>
      <c r="M70" s="57"/>
      <c r="N70" s="57"/>
      <c r="O70" s="57"/>
      <c r="P70" s="15"/>
      <c r="Q70" s="77">
        <f t="shared" si="4"/>
        <v>3.4425874154269967E-2</v>
      </c>
      <c r="R70" s="60">
        <v>0.08</v>
      </c>
      <c r="S70" s="61">
        <f>'1.1 Price indices'!$T68</f>
        <v>0.62958807255249594</v>
      </c>
      <c r="T70" s="15">
        <f t="shared" si="5"/>
        <v>25600264.132407941</v>
      </c>
      <c r="U70" s="4"/>
      <c r="V70" s="63">
        <f t="shared" si="2"/>
        <v>25600000</v>
      </c>
      <c r="W70" s="4"/>
      <c r="X70" s="57"/>
      <c r="Y70" s="45">
        <v>191.1</v>
      </c>
      <c r="Z70" s="43"/>
      <c r="AA70" s="43">
        <v>32584</v>
      </c>
      <c r="AB70" s="43"/>
      <c r="AC70" s="43"/>
      <c r="AD70" s="45"/>
      <c r="AE70" s="4"/>
      <c r="AF70" s="45">
        <v>63</v>
      </c>
      <c r="AG70" s="57">
        <v>5058216</v>
      </c>
      <c r="AH70" s="15">
        <f t="shared" si="8"/>
        <v>80289.142857142855</v>
      </c>
    </row>
    <row r="71" spans="1:34">
      <c r="A71" s="4">
        <f t="shared" si="1"/>
        <v>1933</v>
      </c>
      <c r="B71" s="57">
        <v>1407998</v>
      </c>
      <c r="C71" s="57"/>
      <c r="D71" s="4">
        <f>'Historical population and GDP'!$N68</f>
        <v>1.0647876506244321E-2</v>
      </c>
      <c r="E71" s="4"/>
      <c r="F71" s="15"/>
      <c r="G71" s="57"/>
      <c r="H71" s="15"/>
      <c r="I71" s="57"/>
      <c r="J71" s="15"/>
      <c r="K71" s="63">
        <f t="shared" si="11"/>
        <v>1605000</v>
      </c>
      <c r="L71" s="4"/>
      <c r="M71" s="57"/>
      <c r="N71" s="57"/>
      <c r="O71" s="57"/>
      <c r="P71" s="15"/>
      <c r="Q71" s="77">
        <f t="shared" si="4"/>
        <v>3.4425874154269967E-2</v>
      </c>
      <c r="R71" s="60">
        <v>0.08</v>
      </c>
      <c r="S71" s="61">
        <f>'1.1 Price indices'!$T69</f>
        <v>0.59076628791789176</v>
      </c>
      <c r="T71" s="15">
        <f t="shared" si="5"/>
        <v>22850365.288717572</v>
      </c>
      <c r="U71" s="4"/>
      <c r="V71" s="63">
        <f t="shared" si="2"/>
        <v>22850000</v>
      </c>
      <c r="W71" s="4"/>
      <c r="X71" s="57"/>
      <c r="Y71" s="45">
        <v>203.4</v>
      </c>
      <c r="Z71" s="43"/>
      <c r="AA71" s="43">
        <v>33121</v>
      </c>
      <c r="AB71" s="43"/>
      <c r="AC71" s="43"/>
      <c r="AD71" s="45"/>
      <c r="AE71" s="4"/>
      <c r="AF71" s="45">
        <v>0</v>
      </c>
      <c r="AG71" s="57">
        <v>0</v>
      </c>
      <c r="AH71" s="15" t="e">
        <f t="shared" si="8"/>
        <v>#N/A</v>
      </c>
    </row>
    <row r="72" spans="1:34">
      <c r="A72" s="4">
        <f t="shared" si="1"/>
        <v>1934</v>
      </c>
      <c r="B72" s="57">
        <v>405316</v>
      </c>
      <c r="C72" s="57"/>
      <c r="D72" s="4">
        <f>'Historical population and GDP'!$N69</f>
        <v>1.0676127377558508E-2</v>
      </c>
      <c r="E72" s="4"/>
      <c r="F72" s="15"/>
      <c r="G72" s="57"/>
      <c r="H72" s="15"/>
      <c r="I72" s="57"/>
      <c r="J72" s="15"/>
      <c r="K72" s="63">
        <f t="shared" si="11"/>
        <v>462000</v>
      </c>
      <c r="L72" s="4"/>
      <c r="M72" s="57"/>
      <c r="N72" s="57"/>
      <c r="O72" s="57"/>
      <c r="P72" s="15"/>
      <c r="Q72" s="77">
        <f t="shared" ref="Q72:Q103" si="12">AVERAGE(Q$128:Q$160)</f>
        <v>3.4425874154269967E-2</v>
      </c>
      <c r="R72" s="60">
        <v>0.08</v>
      </c>
      <c r="S72" s="61">
        <f>'1.1 Price indices'!$T70</f>
        <v>0.59245419159765711</v>
      </c>
      <c r="T72" s="15">
        <f t="shared" si="5"/>
        <v>20747556.15249864</v>
      </c>
      <c r="U72" s="4"/>
      <c r="V72" s="63">
        <f t="shared" si="2"/>
        <v>20748000</v>
      </c>
      <c r="W72" s="4"/>
      <c r="X72" s="57"/>
      <c r="Y72" s="45">
        <v>203.7</v>
      </c>
      <c r="Z72" s="43"/>
      <c r="AA72" s="43">
        <v>33783</v>
      </c>
      <c r="AB72" s="43"/>
      <c r="AC72" s="79">
        <v>0.21838271124240213</v>
      </c>
      <c r="AD72" s="45"/>
      <c r="AE72" s="4"/>
      <c r="AF72" s="45">
        <v>75</v>
      </c>
      <c r="AG72" s="57">
        <v>5532190</v>
      </c>
      <c r="AH72" s="15">
        <f t="shared" si="8"/>
        <v>73762.53333333334</v>
      </c>
    </row>
    <row r="73" spans="1:34">
      <c r="A73" s="4">
        <f t="shared" ref="A73:A136" si="13">A72+1</f>
        <v>1935</v>
      </c>
      <c r="B73" s="57">
        <v>5572264</v>
      </c>
      <c r="C73" s="57"/>
      <c r="D73" s="4">
        <f>'Historical population and GDP'!$N70</f>
        <v>1.1220724666034351E-2</v>
      </c>
      <c r="E73" s="4"/>
      <c r="F73" s="15"/>
      <c r="G73" s="57"/>
      <c r="H73" s="15"/>
      <c r="I73" s="57"/>
      <c r="J73" s="15"/>
      <c r="K73" s="63">
        <f t="shared" si="11"/>
        <v>6352000</v>
      </c>
      <c r="L73" s="4"/>
      <c r="M73" s="57"/>
      <c r="N73" s="57"/>
      <c r="O73" s="57"/>
      <c r="P73" s="15"/>
      <c r="Q73" s="77">
        <f t="shared" si="12"/>
        <v>3.4425874154269967E-2</v>
      </c>
      <c r="R73" s="60">
        <v>0.08</v>
      </c>
      <c r="S73" s="61">
        <f>'1.1 Price indices'!$T71</f>
        <v>0.60089370999648417</v>
      </c>
      <c r="T73" s="15">
        <f t="shared" ref="T73:T104" si="14">T72*(S73/S72)*(1-Q73-R73)+K73*(1-0.5*Q73)</f>
        <v>24877893.080476835</v>
      </c>
      <c r="U73" s="4"/>
      <c r="V73" s="63">
        <f t="shared" ref="V73:V127" si="15">ROUND(T73,-3)</f>
        <v>24878000</v>
      </c>
      <c r="W73" s="4"/>
      <c r="X73" s="57"/>
      <c r="Y73" s="45">
        <v>233.8</v>
      </c>
      <c r="Z73" s="43"/>
      <c r="AA73" s="43">
        <v>34927</v>
      </c>
      <c r="AB73" s="43"/>
      <c r="AC73" s="79">
        <v>0.21637516888536748</v>
      </c>
      <c r="AD73" s="45"/>
      <c r="AE73" s="4"/>
      <c r="AF73" s="45">
        <v>0</v>
      </c>
      <c r="AG73" s="57">
        <v>0</v>
      </c>
      <c r="AH73" s="15" t="e">
        <f t="shared" si="8"/>
        <v>#N/A</v>
      </c>
    </row>
    <row r="74" spans="1:34">
      <c r="A74" s="4">
        <f t="shared" si="13"/>
        <v>1936</v>
      </c>
      <c r="B74" s="57">
        <v>1083500</v>
      </c>
      <c r="C74" s="57"/>
      <c r="D74" s="4">
        <f>'Historical population and GDP'!$N71</f>
        <v>1.1756155250534576E-2</v>
      </c>
      <c r="E74" s="4"/>
      <c r="F74" s="15"/>
      <c r="G74" s="57"/>
      <c r="H74" s="15"/>
      <c r="I74" s="57"/>
      <c r="J74" s="15"/>
      <c r="K74" s="63">
        <f t="shared" si="11"/>
        <v>1235000</v>
      </c>
      <c r="L74" s="4"/>
      <c r="M74" s="57"/>
      <c r="N74" s="57"/>
      <c r="O74" s="57"/>
      <c r="P74" s="15"/>
      <c r="Q74" s="77">
        <f t="shared" si="12"/>
        <v>3.4425874154269967E-2</v>
      </c>
      <c r="R74" s="60">
        <v>0.08</v>
      </c>
      <c r="S74" s="61">
        <f>'1.1 Price indices'!$T72</f>
        <v>0.69035260502405049</v>
      </c>
      <c r="T74" s="15">
        <f t="shared" si="14"/>
        <v>26524889.024983231</v>
      </c>
      <c r="U74" s="4"/>
      <c r="V74" s="63">
        <f t="shared" si="15"/>
        <v>26525000</v>
      </c>
      <c r="W74" s="4"/>
      <c r="X74" s="57"/>
      <c r="Y74" s="45">
        <v>235.4</v>
      </c>
      <c r="Z74" s="43"/>
      <c r="AA74" s="43">
        <v>36080</v>
      </c>
      <c r="AB74" s="43"/>
      <c r="AC74" s="79">
        <v>0.20775923985581066</v>
      </c>
      <c r="AD74" s="45"/>
      <c r="AE74" s="4"/>
      <c r="AF74" s="45">
        <v>0</v>
      </c>
      <c r="AG74" s="57">
        <v>0</v>
      </c>
      <c r="AH74" s="15" t="e">
        <f t="shared" si="8"/>
        <v>#N/A</v>
      </c>
    </row>
    <row r="75" spans="1:34">
      <c r="A75" s="4">
        <f t="shared" si="13"/>
        <v>1937</v>
      </c>
      <c r="B75" s="57">
        <v>2620962</v>
      </c>
      <c r="C75" s="57"/>
      <c r="D75" s="4">
        <f>'Historical population and GDP'!$N72</f>
        <v>1.2606515913913003E-2</v>
      </c>
      <c r="E75" s="4"/>
      <c r="F75" s="15"/>
      <c r="G75" s="57"/>
      <c r="H75" s="15"/>
      <c r="I75" s="57"/>
      <c r="J75" s="15"/>
      <c r="K75" s="63">
        <f t="shared" si="11"/>
        <v>2988000</v>
      </c>
      <c r="L75" s="4"/>
      <c r="M75" s="57"/>
      <c r="N75" s="57"/>
      <c r="O75" s="57"/>
      <c r="P75" s="15"/>
      <c r="Q75" s="77">
        <f t="shared" si="12"/>
        <v>3.4425874154269967E-2</v>
      </c>
      <c r="R75" s="60">
        <v>0.08</v>
      </c>
      <c r="S75" s="61">
        <f>'1.1 Price indices'!$T73</f>
        <v>0.76124455957419757</v>
      </c>
      <c r="T75" s="15">
        <f t="shared" si="14"/>
        <v>28838474.077915702</v>
      </c>
      <c r="U75" s="4"/>
      <c r="V75" s="63">
        <f t="shared" si="15"/>
        <v>28838000</v>
      </c>
      <c r="W75" s="4"/>
      <c r="X75" s="57"/>
      <c r="Y75" s="45">
        <v>235.5</v>
      </c>
      <c r="Z75" s="43"/>
      <c r="AA75" s="43">
        <v>37525</v>
      </c>
      <c r="AB75" s="43"/>
      <c r="AC75" s="79">
        <v>0.20161336931831117</v>
      </c>
      <c r="AD75" s="45"/>
      <c r="AE75" s="4"/>
      <c r="AF75" s="45">
        <v>0</v>
      </c>
      <c r="AG75" s="57">
        <v>0</v>
      </c>
      <c r="AH75" s="15" t="e">
        <f t="shared" si="8"/>
        <v>#N/A</v>
      </c>
    </row>
    <row r="76" spans="1:34">
      <c r="A76" s="4">
        <f t="shared" si="13"/>
        <v>1938</v>
      </c>
      <c r="B76" s="57">
        <v>3276570</v>
      </c>
      <c r="C76" s="57"/>
      <c r="D76" s="4">
        <f>'Historical population and GDP'!$N73</f>
        <v>1.3390529060468051E-2</v>
      </c>
      <c r="E76" s="4"/>
      <c r="F76" s="15"/>
      <c r="G76" s="57"/>
      <c r="H76" s="15"/>
      <c r="I76" s="57"/>
      <c r="J76" s="15"/>
      <c r="K76" s="63">
        <f t="shared" si="11"/>
        <v>3735000</v>
      </c>
      <c r="L76" s="4"/>
      <c r="M76" s="57"/>
      <c r="N76" s="57"/>
      <c r="O76" s="57"/>
      <c r="P76" s="15"/>
      <c r="Q76" s="77">
        <f t="shared" si="12"/>
        <v>3.4425874154269967E-2</v>
      </c>
      <c r="R76" s="60">
        <v>0.08</v>
      </c>
      <c r="S76" s="61">
        <f>'1.1 Price indices'!$T74</f>
        <v>0.80850586260762891</v>
      </c>
      <c r="T76" s="15">
        <f t="shared" si="14"/>
        <v>30794861.565204699</v>
      </c>
      <c r="U76" s="4"/>
      <c r="V76" s="63">
        <f t="shared" si="15"/>
        <v>30795000</v>
      </c>
      <c r="W76" s="4"/>
      <c r="X76" s="57"/>
      <c r="Y76" s="45">
        <v>279.89999999999998</v>
      </c>
      <c r="Z76" s="43"/>
      <c r="AA76" s="43">
        <v>39271</v>
      </c>
      <c r="AB76" s="43"/>
      <c r="AC76" s="79">
        <v>0.2185855869809239</v>
      </c>
      <c r="AD76" s="45"/>
      <c r="AE76" s="4"/>
      <c r="AF76" s="45">
        <v>51</v>
      </c>
      <c r="AG76" s="57">
        <v>929055</v>
      </c>
      <c r="AH76" s="15">
        <f t="shared" si="8"/>
        <v>18216.764705882353</v>
      </c>
    </row>
    <row r="77" spans="1:34">
      <c r="A77" s="4">
        <f t="shared" si="13"/>
        <v>1939</v>
      </c>
      <c r="B77" s="57">
        <v>3374190</v>
      </c>
      <c r="C77" s="57"/>
      <c r="D77" s="4">
        <f>'Historical population and GDP'!$N74</f>
        <v>1.3743240583004227E-2</v>
      </c>
      <c r="E77" s="4"/>
      <c r="F77" s="15"/>
      <c r="G77" s="57"/>
      <c r="H77" s="15"/>
      <c r="I77" s="57"/>
      <c r="J77" s="15"/>
      <c r="K77" s="63">
        <f t="shared" si="11"/>
        <v>3846000</v>
      </c>
      <c r="L77" s="4"/>
      <c r="M77" s="57"/>
      <c r="N77" s="57"/>
      <c r="O77" s="57"/>
      <c r="P77" s="15"/>
      <c r="Q77" s="77">
        <f t="shared" si="12"/>
        <v>3.4425874154269967E-2</v>
      </c>
      <c r="R77" s="60">
        <v>0.08</v>
      </c>
      <c r="S77" s="61">
        <f>'1.1 Price indices'!$T75</f>
        <v>0.87433410611847973</v>
      </c>
      <c r="T77" s="15">
        <f t="shared" si="14"/>
        <v>33271337.024322525</v>
      </c>
      <c r="U77" s="4"/>
      <c r="V77" s="63">
        <f t="shared" si="15"/>
        <v>33271000</v>
      </c>
      <c r="W77" s="4"/>
      <c r="X77" s="57"/>
      <c r="Y77" s="45">
        <v>279.89999999999998</v>
      </c>
      <c r="Z77" s="43"/>
      <c r="AA77" s="43">
        <v>41805</v>
      </c>
      <c r="AB77" s="43"/>
      <c r="AC77" s="79">
        <v>0.2172961363067184</v>
      </c>
      <c r="AD77" s="45"/>
      <c r="AE77" s="4"/>
      <c r="AF77" s="45">
        <v>28.1</v>
      </c>
      <c r="AG77" s="57">
        <v>3200915</v>
      </c>
      <c r="AH77" s="15">
        <f t="shared" si="8"/>
        <v>113911.56583629892</v>
      </c>
    </row>
    <row r="78" spans="1:34">
      <c r="A78" s="4">
        <f t="shared" si="13"/>
        <v>1940</v>
      </c>
      <c r="B78" s="57">
        <v>3939972</v>
      </c>
      <c r="C78" s="57"/>
      <c r="D78" s="4">
        <f>'Historical population and GDP'!$N75</f>
        <v>1.4012966848585405E-2</v>
      </c>
      <c r="E78" s="4"/>
      <c r="F78" s="15"/>
      <c r="G78" s="57"/>
      <c r="H78" s="15"/>
      <c r="I78" s="57"/>
      <c r="J78" s="15"/>
      <c r="K78" s="63">
        <f t="shared" si="11"/>
        <v>4491000</v>
      </c>
      <c r="L78" s="4"/>
      <c r="M78" s="57"/>
      <c r="N78" s="57"/>
      <c r="O78" s="57"/>
      <c r="P78" s="15"/>
      <c r="Q78" s="77">
        <f t="shared" si="12"/>
        <v>3.4425874154269967E-2</v>
      </c>
      <c r="R78" s="60">
        <v>0.08</v>
      </c>
      <c r="S78" s="61">
        <f>'1.1 Price indices'!$T76</f>
        <v>0.94860186802815749</v>
      </c>
      <c r="T78" s="15">
        <f t="shared" si="14"/>
        <v>36380685.469819397</v>
      </c>
      <c r="U78" s="4"/>
      <c r="V78" s="63">
        <f t="shared" si="15"/>
        <v>36381000</v>
      </c>
      <c r="W78" s="4"/>
      <c r="X78" s="57"/>
      <c r="Y78" s="45">
        <v>299.39999999999998</v>
      </c>
      <c r="Z78" s="43"/>
      <c r="AA78" s="43">
        <v>44019</v>
      </c>
      <c r="AB78" s="43"/>
      <c r="AC78" s="79">
        <v>0.2163177084738116</v>
      </c>
      <c r="AD78" s="45"/>
      <c r="AE78" s="4"/>
      <c r="AF78" s="45">
        <v>0</v>
      </c>
      <c r="AG78" s="57">
        <v>0</v>
      </c>
      <c r="AH78" s="15" t="e">
        <f t="shared" si="8"/>
        <v>#N/A</v>
      </c>
    </row>
    <row r="79" spans="1:34">
      <c r="A79" s="4">
        <f t="shared" si="13"/>
        <v>1941</v>
      </c>
      <c r="B79" s="57">
        <v>4393128</v>
      </c>
      <c r="C79" s="57"/>
      <c r="D79" s="4">
        <f>'Historical population and GDP'!$N76</f>
        <v>1.4564322786711176E-2</v>
      </c>
      <c r="E79" s="4"/>
      <c r="F79" s="15"/>
      <c r="G79" s="57"/>
      <c r="H79" s="15"/>
      <c r="I79" s="57"/>
      <c r="J79" s="15"/>
      <c r="K79" s="63">
        <f t="shared" si="11"/>
        <v>5008000</v>
      </c>
      <c r="L79" s="4"/>
      <c r="M79" s="57"/>
      <c r="N79" s="57"/>
      <c r="O79" s="57"/>
      <c r="P79" s="15"/>
      <c r="Q79" s="77">
        <f t="shared" si="12"/>
        <v>3.4425874154269967E-2</v>
      </c>
      <c r="R79" s="60">
        <v>0.08</v>
      </c>
      <c r="S79" s="61">
        <f>'1.1 Price indices'!$T77</f>
        <v>1.0009268821008852</v>
      </c>
      <c r="T79" s="15">
        <f t="shared" si="14"/>
        <v>38916729.432174705</v>
      </c>
      <c r="U79" s="4"/>
      <c r="V79" s="63">
        <f t="shared" si="15"/>
        <v>38917000</v>
      </c>
      <c r="W79" s="4"/>
      <c r="X79" s="57"/>
      <c r="Y79" s="45">
        <v>338.1</v>
      </c>
      <c r="Z79" s="43"/>
      <c r="AA79" s="43">
        <v>45342</v>
      </c>
      <c r="AB79" s="43"/>
      <c r="AC79" s="79">
        <v>0.20911437012973527</v>
      </c>
      <c r="AD79" s="45"/>
      <c r="AE79" s="4"/>
      <c r="AF79" s="45">
        <v>0.1</v>
      </c>
      <c r="AG79" s="57">
        <v>419292</v>
      </c>
      <c r="AH79" s="15" t="e">
        <f t="shared" si="8"/>
        <v>#N/A</v>
      </c>
    </row>
    <row r="80" spans="1:34">
      <c r="A80" s="4">
        <f t="shared" si="13"/>
        <v>1942</v>
      </c>
      <c r="B80" s="57">
        <v>2543290</v>
      </c>
      <c r="C80" s="57"/>
      <c r="D80" s="4">
        <f>'Historical population and GDP'!$N77</f>
        <v>1.4930499717173489E-2</v>
      </c>
      <c r="E80" s="4"/>
      <c r="F80" s="15"/>
      <c r="G80" s="57"/>
      <c r="H80" s="15"/>
      <c r="I80" s="57"/>
      <c r="J80" s="15"/>
      <c r="K80" s="63">
        <f t="shared" si="11"/>
        <v>2899000</v>
      </c>
      <c r="L80" s="4"/>
      <c r="M80" s="57"/>
      <c r="N80" s="57"/>
      <c r="O80" s="57"/>
      <c r="P80" s="15"/>
      <c r="Q80" s="77">
        <f t="shared" si="12"/>
        <v>3.4425874154269967E-2</v>
      </c>
      <c r="R80" s="60">
        <v>0.08</v>
      </c>
      <c r="S80" s="61">
        <f>'1.1 Price indices'!$T78</f>
        <v>1.0515639924938471</v>
      </c>
      <c r="T80" s="15">
        <f t="shared" si="14"/>
        <v>39056271.883440733</v>
      </c>
      <c r="U80" s="4"/>
      <c r="V80" s="63">
        <f t="shared" si="15"/>
        <v>39056000</v>
      </c>
      <c r="W80" s="4"/>
      <c r="X80" s="57"/>
      <c r="Y80" s="45">
        <v>340.8</v>
      </c>
      <c r="Z80" s="43"/>
      <c r="AA80" s="43">
        <v>46721</v>
      </c>
      <c r="AB80" s="43"/>
      <c r="AC80" s="79">
        <v>0.19903704464168126</v>
      </c>
      <c r="AD80" s="45"/>
      <c r="AE80" s="4"/>
      <c r="AF80" s="45">
        <v>0</v>
      </c>
      <c r="AG80" s="57">
        <v>0</v>
      </c>
      <c r="AH80" s="15" t="e">
        <f t="shared" si="8"/>
        <v>#N/A</v>
      </c>
    </row>
    <row r="81" spans="1:34">
      <c r="A81" s="4">
        <f t="shared" si="13"/>
        <v>1943</v>
      </c>
      <c r="B81" s="57">
        <v>798966</v>
      </c>
      <c r="C81" s="57"/>
      <c r="D81" s="4">
        <f>'Historical population and GDP'!$N78</f>
        <v>1.5257550689810589E-2</v>
      </c>
      <c r="E81" s="4"/>
      <c r="F81" s="15"/>
      <c r="G81" s="57"/>
      <c r="H81" s="15"/>
      <c r="I81" s="57"/>
      <c r="J81" s="15"/>
      <c r="K81" s="63">
        <f t="shared" si="11"/>
        <v>911000</v>
      </c>
      <c r="L81" s="4"/>
      <c r="M81" s="57"/>
      <c r="N81" s="57"/>
      <c r="O81" s="57"/>
      <c r="P81" s="15"/>
      <c r="Q81" s="77">
        <f t="shared" si="12"/>
        <v>3.4425874154269967E-2</v>
      </c>
      <c r="R81" s="60">
        <v>0.08</v>
      </c>
      <c r="S81" s="61">
        <f>'1.1 Price indices'!$T79</f>
        <v>1.0853220660891554</v>
      </c>
      <c r="T81" s="15">
        <f t="shared" si="14"/>
        <v>36592887.110562667</v>
      </c>
      <c r="U81" s="4"/>
      <c r="V81" s="63">
        <f t="shared" si="15"/>
        <v>36593000</v>
      </c>
      <c r="W81" s="4"/>
      <c r="X81" s="57"/>
      <c r="Y81" s="45">
        <v>364.2</v>
      </c>
      <c r="Z81" s="43"/>
      <c r="AA81" s="43">
        <v>47383</v>
      </c>
      <c r="AB81" s="43"/>
      <c r="AC81" s="79">
        <v>0.19295429606003234</v>
      </c>
      <c r="AD81" s="45"/>
      <c r="AE81" s="4"/>
      <c r="AF81" s="45">
        <v>42</v>
      </c>
      <c r="AG81" s="57">
        <v>2154949</v>
      </c>
      <c r="AH81" s="15">
        <f t="shared" si="8"/>
        <v>51308.309523809527</v>
      </c>
    </row>
    <row r="82" spans="1:34">
      <c r="A82" s="4">
        <f t="shared" si="13"/>
        <v>1944</v>
      </c>
      <c r="B82" s="57">
        <v>3396164</v>
      </c>
      <c r="C82" s="57"/>
      <c r="D82" s="4">
        <f>'Historical population and GDP'!$N79</f>
        <v>1.5684800914431807E-2</v>
      </c>
      <c r="E82" s="4"/>
      <c r="F82" s="15"/>
      <c r="G82" s="57"/>
      <c r="H82" s="15"/>
      <c r="I82" s="57"/>
      <c r="J82" s="15"/>
      <c r="K82" s="63">
        <f t="shared" si="11"/>
        <v>3871000</v>
      </c>
      <c r="L82" s="4"/>
      <c r="M82" s="57"/>
      <c r="N82" s="57"/>
      <c r="O82" s="57"/>
      <c r="P82" s="15"/>
      <c r="Q82" s="77">
        <f t="shared" si="12"/>
        <v>3.4425874154269967E-2</v>
      </c>
      <c r="R82" s="60">
        <v>0.08</v>
      </c>
      <c r="S82" s="61">
        <f>'1.1 Price indices'!$T80</f>
        <v>1.1629656353583639</v>
      </c>
      <c r="T82" s="15">
        <f t="shared" si="14"/>
        <v>38528376.428831667</v>
      </c>
      <c r="U82" s="4"/>
      <c r="V82" s="63">
        <f t="shared" si="15"/>
        <v>38528000</v>
      </c>
      <c r="W82" s="4"/>
      <c r="X82" s="57"/>
      <c r="Y82" s="45">
        <v>414.3</v>
      </c>
      <c r="Z82" s="43"/>
      <c r="AA82" s="43">
        <v>47618</v>
      </c>
      <c r="AB82" s="43"/>
      <c r="AC82" s="79">
        <v>0.20016275042692036</v>
      </c>
      <c r="AD82" s="45"/>
      <c r="AE82" s="4"/>
      <c r="AF82" s="45">
        <v>12</v>
      </c>
      <c r="AG82" s="57">
        <v>1237196</v>
      </c>
      <c r="AH82" s="15">
        <f t="shared" si="8"/>
        <v>103099.66666666667</v>
      </c>
    </row>
    <row r="83" spans="1:34">
      <c r="A83" s="4">
        <f t="shared" si="13"/>
        <v>1945</v>
      </c>
      <c r="B83" s="57">
        <v>7881998</v>
      </c>
      <c r="C83" s="57"/>
      <c r="D83" s="4">
        <f>'Historical population and GDP'!$N80</f>
        <v>1.617750717517168E-2</v>
      </c>
      <c r="E83" s="4"/>
      <c r="F83" s="15"/>
      <c r="G83" s="57"/>
      <c r="H83" s="15"/>
      <c r="I83" s="57"/>
      <c r="J83" s="15"/>
      <c r="K83" s="63">
        <f t="shared" si="11"/>
        <v>8985000</v>
      </c>
      <c r="L83" s="4"/>
      <c r="M83" s="57"/>
      <c r="N83" s="57"/>
      <c r="O83" s="57"/>
      <c r="P83" s="15"/>
      <c r="Q83" s="77">
        <f t="shared" si="12"/>
        <v>3.4425874154269967E-2</v>
      </c>
      <c r="R83" s="60">
        <v>0.08</v>
      </c>
      <c r="S83" s="61">
        <f>'1.1 Price indices'!$T81</f>
        <v>1.1933479015941413</v>
      </c>
      <c r="T83" s="15">
        <f t="shared" si="14"/>
        <v>43841446.878338732</v>
      </c>
      <c r="U83" s="4"/>
      <c r="V83" s="63">
        <f t="shared" si="15"/>
        <v>43841000</v>
      </c>
      <c r="W83" s="4"/>
      <c r="X83" s="57"/>
      <c r="Y83" s="45">
        <v>395.4</v>
      </c>
      <c r="Z83" s="43"/>
      <c r="AA83" s="43">
        <v>48539</v>
      </c>
      <c r="AB83" s="43"/>
      <c r="AC83" s="79">
        <v>0.20734845343051991</v>
      </c>
      <c r="AD83" s="45"/>
      <c r="AE83" s="4"/>
      <c r="AF83" s="45">
        <v>25.2</v>
      </c>
      <c r="AG83" s="57">
        <v>1280838</v>
      </c>
      <c r="AH83" s="15">
        <f t="shared" si="8"/>
        <v>50826.904761904763</v>
      </c>
    </row>
    <row r="84" spans="1:34">
      <c r="A84" s="4">
        <f t="shared" si="13"/>
        <v>1946</v>
      </c>
      <c r="B84" s="57">
        <v>8120316</v>
      </c>
      <c r="C84" s="57"/>
      <c r="D84" s="4">
        <f>'Historical population and GDP'!$N81</f>
        <v>1.6486900025511137E-2</v>
      </c>
      <c r="E84" s="4"/>
      <c r="F84" s="15"/>
      <c r="G84" s="57"/>
      <c r="H84" s="15"/>
      <c r="I84" s="57"/>
      <c r="J84" s="15"/>
      <c r="K84" s="63">
        <f t="shared" si="11"/>
        <v>9257000</v>
      </c>
      <c r="L84" s="4"/>
      <c r="M84" s="57"/>
      <c r="N84" s="57"/>
      <c r="O84" s="57"/>
      <c r="P84" s="15"/>
      <c r="Q84" s="77">
        <f t="shared" si="12"/>
        <v>3.4425874154269967E-2</v>
      </c>
      <c r="R84" s="60">
        <v>0.08</v>
      </c>
      <c r="S84" s="61">
        <f>'1.1 Price indices'!$T82</f>
        <v>1.2152906494310916</v>
      </c>
      <c r="T84" s="15">
        <f t="shared" si="14"/>
        <v>48636404.843555778</v>
      </c>
      <c r="U84" s="4"/>
      <c r="V84" s="63">
        <f t="shared" si="15"/>
        <v>48636000</v>
      </c>
      <c r="W84" s="4"/>
      <c r="X84" s="57"/>
      <c r="Y84" s="45">
        <v>433.9</v>
      </c>
      <c r="Z84" s="43"/>
      <c r="AA84" s="43">
        <v>49520</v>
      </c>
      <c r="AB84" s="43"/>
      <c r="AC84" s="79">
        <v>0.2011442053988228</v>
      </c>
      <c r="AD84" s="45"/>
      <c r="AE84" s="4"/>
      <c r="AF84" s="45">
        <v>54</v>
      </c>
      <c r="AG84" s="57">
        <v>1267434.0000000005</v>
      </c>
      <c r="AH84" s="15">
        <f t="shared" si="8"/>
        <v>23471.000000000007</v>
      </c>
    </row>
    <row r="85" spans="1:34">
      <c r="A85" s="4">
        <f t="shared" si="13"/>
        <v>1947</v>
      </c>
      <c r="B85" s="57">
        <v>12364258</v>
      </c>
      <c r="C85" s="57"/>
      <c r="D85" s="4">
        <f>'Historical population and GDP'!$N82</f>
        <v>1.7429436224420041E-2</v>
      </c>
      <c r="E85" s="4"/>
      <c r="F85" s="15"/>
      <c r="G85" s="57"/>
      <c r="H85" s="15"/>
      <c r="I85" s="57"/>
      <c r="J85" s="15"/>
      <c r="K85" s="63">
        <f t="shared" si="11"/>
        <v>14094000</v>
      </c>
      <c r="L85" s="4"/>
      <c r="M85" s="57"/>
      <c r="N85" s="57"/>
      <c r="O85" s="57"/>
      <c r="P85" s="15"/>
      <c r="Q85" s="77">
        <f t="shared" si="12"/>
        <v>3.4425874154269967E-2</v>
      </c>
      <c r="R85" s="60">
        <v>0.08</v>
      </c>
      <c r="S85" s="61">
        <f>'1.1 Price indices'!$T83</f>
        <v>1.2946221223800654</v>
      </c>
      <c r="T85" s="15">
        <f t="shared" si="14"/>
        <v>59734130.985209286</v>
      </c>
      <c r="U85" s="4"/>
      <c r="V85" s="63">
        <f t="shared" si="15"/>
        <v>59734000</v>
      </c>
      <c r="W85" s="4"/>
      <c r="X85" s="57"/>
      <c r="Y85" s="45">
        <v>455.9</v>
      </c>
      <c r="Z85" s="43"/>
      <c r="AA85" s="43">
        <v>50553</v>
      </c>
      <c r="AB85" s="43"/>
      <c r="AC85" s="79">
        <v>0.21038305563776619</v>
      </c>
      <c r="AD85" s="45"/>
      <c r="AE85" s="4"/>
      <c r="AF85" s="45">
        <v>0</v>
      </c>
      <c r="AG85" s="57">
        <v>0</v>
      </c>
      <c r="AH85" s="15" t="e">
        <f t="shared" si="8"/>
        <v>#N/A</v>
      </c>
    </row>
    <row r="86" spans="1:34">
      <c r="A86" s="4">
        <f t="shared" si="13"/>
        <v>1948</v>
      </c>
      <c r="B86" s="57">
        <v>13399442</v>
      </c>
      <c r="C86" s="57"/>
      <c r="D86" s="4">
        <f>'Historical population and GDP'!$N83</f>
        <v>1.9150837343869298E-2</v>
      </c>
      <c r="E86" s="4"/>
      <c r="F86" s="15"/>
      <c r="G86" s="57"/>
      <c r="H86" s="15"/>
      <c r="I86" s="57"/>
      <c r="J86" s="15"/>
      <c r="K86" s="63">
        <f t="shared" si="11"/>
        <v>15274000</v>
      </c>
      <c r="L86" s="4"/>
      <c r="M86" s="57"/>
      <c r="N86" s="57"/>
      <c r="O86" s="57"/>
      <c r="P86" s="15"/>
      <c r="Q86" s="77">
        <f t="shared" si="12"/>
        <v>3.4425874154269967E-2</v>
      </c>
      <c r="R86" s="60">
        <v>0.08</v>
      </c>
      <c r="S86" s="61">
        <f>'1.1 Price indices'!$T84</f>
        <v>1.3570745585313853</v>
      </c>
      <c r="T86" s="15">
        <f t="shared" si="14"/>
        <v>70461932.712025642</v>
      </c>
      <c r="U86" s="4"/>
      <c r="V86" s="63">
        <f t="shared" si="15"/>
        <v>70462000</v>
      </c>
      <c r="W86" s="4"/>
      <c r="X86" s="57"/>
      <c r="Y86" s="45">
        <v>509.2</v>
      </c>
      <c r="Z86" s="43"/>
      <c r="AA86" s="43">
        <v>54777</v>
      </c>
      <c r="AB86" s="43"/>
      <c r="AC86" s="79">
        <v>0.21766552621620161</v>
      </c>
      <c r="AD86" s="45"/>
      <c r="AE86" s="4"/>
      <c r="AF86" s="45">
        <v>126</v>
      </c>
      <c r="AG86" s="57">
        <v>12167621</v>
      </c>
      <c r="AH86" s="15">
        <f t="shared" si="8"/>
        <v>96568.420634920636</v>
      </c>
    </row>
    <row r="87" spans="1:34">
      <c r="A87" s="4">
        <f t="shared" si="13"/>
        <v>1949</v>
      </c>
      <c r="B87" s="57">
        <v>15082310</v>
      </c>
      <c r="C87" s="57"/>
      <c r="D87" s="4">
        <f>'Historical population and GDP'!$N84</f>
        <v>2.0447388261477361E-2</v>
      </c>
      <c r="E87" s="4"/>
      <c r="F87" s="15"/>
      <c r="G87" s="57"/>
      <c r="H87" s="15"/>
      <c r="I87" s="57"/>
      <c r="J87" s="15"/>
      <c r="K87" s="63">
        <f t="shared" si="11"/>
        <v>17193000</v>
      </c>
      <c r="L87" s="4"/>
      <c r="M87" s="57"/>
      <c r="N87" s="57"/>
      <c r="O87" s="57"/>
      <c r="P87" s="15"/>
      <c r="Q87" s="77">
        <f t="shared" si="12"/>
        <v>3.4425874154269967E-2</v>
      </c>
      <c r="R87" s="60">
        <v>0.08</v>
      </c>
      <c r="S87" s="61">
        <f>'1.1 Price indices'!$T85</f>
        <v>1.5106737933900372</v>
      </c>
      <c r="T87" s="15">
        <f t="shared" si="14"/>
        <v>86358925.756207466</v>
      </c>
      <c r="U87" s="4"/>
      <c r="V87" s="63">
        <f t="shared" si="15"/>
        <v>86359000</v>
      </c>
      <c r="W87" s="4"/>
      <c r="X87" s="57"/>
      <c r="Y87" s="45">
        <v>586.70000000000005</v>
      </c>
      <c r="Z87" s="43"/>
      <c r="AA87" s="43">
        <v>61647</v>
      </c>
      <c r="AB87" s="43"/>
      <c r="AC87" s="79">
        <v>0.19986839110775523</v>
      </c>
      <c r="AD87" s="45"/>
      <c r="AE87" s="4"/>
      <c r="AF87" s="45">
        <v>0</v>
      </c>
      <c r="AG87" s="57">
        <v>0</v>
      </c>
      <c r="AH87" s="15" t="e">
        <f t="shared" si="8"/>
        <v>#N/A</v>
      </c>
    </row>
    <row r="88" spans="1:34">
      <c r="A88" s="4">
        <f t="shared" si="13"/>
        <v>1950</v>
      </c>
      <c r="B88" s="57">
        <v>17097654</v>
      </c>
      <c r="C88" s="57"/>
      <c r="D88" s="4">
        <f>'Historical population and GDP'!$N85</f>
        <v>2.1780726980146391E-2</v>
      </c>
      <c r="E88" s="4"/>
      <c r="F88" s="15"/>
      <c r="G88" s="57"/>
      <c r="H88" s="15"/>
      <c r="I88" s="57"/>
      <c r="J88" s="15"/>
      <c r="K88" s="63">
        <f t="shared" si="11"/>
        <v>19490000</v>
      </c>
      <c r="L88" s="4"/>
      <c r="M88" s="57"/>
      <c r="N88" s="57"/>
      <c r="O88" s="57"/>
      <c r="P88" s="15"/>
      <c r="Q88" s="77">
        <f t="shared" si="12"/>
        <v>3.4425874154269967E-2</v>
      </c>
      <c r="R88" s="60">
        <v>0.08</v>
      </c>
      <c r="S88" s="61">
        <f>'1.1 Price indices'!$T86</f>
        <v>1.687903679765405</v>
      </c>
      <c r="T88" s="15">
        <f t="shared" si="14"/>
        <v>104603939.05807583</v>
      </c>
      <c r="U88" s="4"/>
      <c r="V88" s="63">
        <f t="shared" si="15"/>
        <v>104604000</v>
      </c>
      <c r="W88" s="4"/>
      <c r="X88" s="57"/>
      <c r="Y88" s="45">
        <v>590</v>
      </c>
      <c r="Z88" s="43"/>
      <c r="AA88" s="43">
        <v>65195</v>
      </c>
      <c r="AB88" s="43"/>
      <c r="AC88" s="79">
        <v>0.20855336323165924</v>
      </c>
      <c r="AD88" s="45"/>
      <c r="AE88" s="4"/>
      <c r="AF88" s="45">
        <v>0</v>
      </c>
      <c r="AG88" s="57">
        <v>0</v>
      </c>
      <c r="AH88" s="15" t="e">
        <f t="shared" si="8"/>
        <v>#N/A</v>
      </c>
    </row>
    <row r="89" spans="1:34">
      <c r="A89" s="4">
        <f t="shared" si="13"/>
        <v>1951</v>
      </c>
      <c r="B89" s="57">
        <v>21991390</v>
      </c>
      <c r="C89" s="57"/>
      <c r="D89" s="4">
        <f>'Historical population and GDP'!$N86</f>
        <v>2.3965034168274238E-2</v>
      </c>
      <c r="E89" s="4"/>
      <c r="F89" s="15"/>
      <c r="G89" s="57"/>
      <c r="H89" s="15"/>
      <c r="I89" s="57"/>
      <c r="J89" s="15"/>
      <c r="K89" s="63">
        <f t="shared" si="11"/>
        <v>25068000</v>
      </c>
      <c r="L89" s="4"/>
      <c r="M89" s="57"/>
      <c r="N89" s="57"/>
      <c r="O89" s="57"/>
      <c r="P89" s="15"/>
      <c r="Q89" s="77">
        <f t="shared" si="12"/>
        <v>3.4425874154269967E-2</v>
      </c>
      <c r="R89" s="60">
        <v>0.08</v>
      </c>
      <c r="S89" s="61">
        <f>'1.1 Price indices'!$T87</f>
        <v>1.8904521213372536</v>
      </c>
      <c r="T89" s="15">
        <f t="shared" si="14"/>
        <v>128387193.01169094</v>
      </c>
      <c r="U89" s="4"/>
      <c r="V89" s="63">
        <f t="shared" si="15"/>
        <v>128387000</v>
      </c>
      <c r="W89" s="4"/>
      <c r="X89" s="57"/>
      <c r="Y89" s="45">
        <v>589.9</v>
      </c>
      <c r="Z89" s="43"/>
      <c r="AA89" s="43">
        <v>67843</v>
      </c>
      <c r="AB89" s="43"/>
      <c r="AC89" s="79">
        <v>0.21073561225819459</v>
      </c>
      <c r="AD89" s="45"/>
      <c r="AE89" s="4"/>
      <c r="AF89" s="45">
        <v>25.1</v>
      </c>
      <c r="AG89" s="57">
        <v>11984998</v>
      </c>
      <c r="AH89" s="15">
        <f t="shared" si="8"/>
        <v>477489.96015936253</v>
      </c>
    </row>
    <row r="90" spans="1:34">
      <c r="A90" s="4">
        <f t="shared" si="13"/>
        <v>1952</v>
      </c>
      <c r="B90" s="57">
        <v>25241022</v>
      </c>
      <c r="C90" s="57"/>
      <c r="D90" s="4">
        <f>'Historical population and GDP'!$N87</f>
        <v>2.6279446866879184E-2</v>
      </c>
      <c r="E90" s="4"/>
      <c r="F90" s="15"/>
      <c r="G90" s="57"/>
      <c r="H90" s="15"/>
      <c r="I90" s="57"/>
      <c r="J90" s="15"/>
      <c r="K90" s="63">
        <f t="shared" si="11"/>
        <v>28773000</v>
      </c>
      <c r="L90" s="4"/>
      <c r="M90" s="57"/>
      <c r="N90" s="57"/>
      <c r="O90" s="57"/>
      <c r="P90" s="15"/>
      <c r="Q90" s="77">
        <f t="shared" si="12"/>
        <v>3.4425874154269967E-2</v>
      </c>
      <c r="R90" s="60">
        <v>0.08</v>
      </c>
      <c r="S90" s="61">
        <f>'1.1 Price indices'!$T88</f>
        <v>2.0029790333216138</v>
      </c>
      <c r="T90" s="15">
        <f t="shared" si="14"/>
        <v>148741749.82432786</v>
      </c>
      <c r="U90" s="4"/>
      <c r="V90" s="63">
        <f t="shared" si="15"/>
        <v>148742000</v>
      </c>
      <c r="W90" s="4"/>
      <c r="X90" s="57"/>
      <c r="Y90" s="45">
        <v>616.1</v>
      </c>
      <c r="Z90" s="43"/>
      <c r="AA90" s="43">
        <v>70180</v>
      </c>
      <c r="AB90" s="43"/>
      <c r="AC90" s="79">
        <v>0.21108590037673344</v>
      </c>
      <c r="AD90" s="45"/>
      <c r="AE90" s="4"/>
      <c r="AF90" s="45">
        <v>0</v>
      </c>
      <c r="AG90" s="57">
        <v>0</v>
      </c>
      <c r="AH90" s="15" t="e">
        <f t="shared" si="8"/>
        <v>#N/A</v>
      </c>
    </row>
    <row r="91" spans="1:34">
      <c r="A91" s="4">
        <f t="shared" si="13"/>
        <v>1953</v>
      </c>
      <c r="B91" s="57">
        <v>35544374</v>
      </c>
      <c r="C91" s="57"/>
      <c r="D91" s="4">
        <f>'Historical population and GDP'!$N88</f>
        <v>2.7552468825861019E-2</v>
      </c>
      <c r="E91" s="4"/>
      <c r="F91" s="15"/>
      <c r="G91" s="57"/>
      <c r="H91" s="15"/>
      <c r="I91" s="57"/>
      <c r="J91" s="15"/>
      <c r="K91" s="63">
        <f t="shared" si="11"/>
        <v>40518000</v>
      </c>
      <c r="L91" s="4"/>
      <c r="M91" s="57"/>
      <c r="N91" s="57"/>
      <c r="O91" s="57"/>
      <c r="P91" s="15"/>
      <c r="Q91" s="77">
        <f t="shared" si="12"/>
        <v>3.4425874154269967E-2</v>
      </c>
      <c r="R91" s="60">
        <v>0.08</v>
      </c>
      <c r="S91" s="61">
        <f>'1.1 Price indices'!$T89</f>
        <v>2.0930005629091024</v>
      </c>
      <c r="T91" s="15">
        <f t="shared" si="14"/>
        <v>177462494.21778098</v>
      </c>
      <c r="U91" s="4"/>
      <c r="V91" s="63">
        <f t="shared" si="15"/>
        <v>177462000</v>
      </c>
      <c r="W91" s="4"/>
      <c r="X91" s="57"/>
      <c r="Y91" s="45">
        <v>702</v>
      </c>
      <c r="Z91" s="43"/>
      <c r="AA91" s="43">
        <v>73642</v>
      </c>
      <c r="AB91" s="43"/>
      <c r="AC91" s="79">
        <v>0.20667438365656984</v>
      </c>
      <c r="AD91" s="45"/>
      <c r="AE91" s="4"/>
      <c r="AF91" s="45">
        <v>180</v>
      </c>
      <c r="AG91" s="57">
        <v>19186413</v>
      </c>
      <c r="AH91" s="15">
        <f t="shared" si="8"/>
        <v>106591.18333333333</v>
      </c>
    </row>
    <row r="92" spans="1:34">
      <c r="A92" s="4">
        <f t="shared" si="13"/>
        <v>1954</v>
      </c>
      <c r="B92" s="57">
        <v>36851960</v>
      </c>
      <c r="C92" s="57"/>
      <c r="D92" s="4">
        <f>'Historical population and GDP'!$N89</f>
        <v>2.958332563642585E-2</v>
      </c>
      <c r="E92" s="4"/>
      <c r="F92" s="15"/>
      <c r="G92" s="57"/>
      <c r="H92" s="15"/>
      <c r="I92" s="57"/>
      <c r="J92" s="15"/>
      <c r="K92" s="63">
        <f t="shared" si="11"/>
        <v>42008000</v>
      </c>
      <c r="L92" s="4"/>
      <c r="M92" s="57"/>
      <c r="N92" s="57"/>
      <c r="O92" s="57"/>
      <c r="P92" s="15"/>
      <c r="Q92" s="77">
        <f t="shared" si="12"/>
        <v>3.4425874154269967E-2</v>
      </c>
      <c r="R92" s="60">
        <v>0.08</v>
      </c>
      <c r="S92" s="61">
        <f>'1.1 Price indices'!$T90</f>
        <v>2.1830220924965902</v>
      </c>
      <c r="T92" s="15">
        <f t="shared" si="14"/>
        <v>205200518.28517216</v>
      </c>
      <c r="U92" s="4"/>
      <c r="V92" s="63">
        <f t="shared" si="15"/>
        <v>205201000</v>
      </c>
      <c r="W92" s="4"/>
      <c r="X92" s="57"/>
      <c r="Y92" s="45">
        <v>764.9</v>
      </c>
      <c r="Z92" s="43"/>
      <c r="AA92" s="43">
        <v>77721</v>
      </c>
      <c r="AB92" s="43"/>
      <c r="AC92" s="79">
        <v>0.19950348802771509</v>
      </c>
      <c r="AD92" s="45"/>
      <c r="AE92" s="4"/>
      <c r="AF92" s="45">
        <v>0</v>
      </c>
      <c r="AG92" s="57">
        <v>0</v>
      </c>
      <c r="AH92" s="15" t="e">
        <f t="shared" si="8"/>
        <v>#N/A</v>
      </c>
    </row>
    <row r="93" spans="1:34">
      <c r="A93" s="4">
        <f t="shared" si="13"/>
        <v>1955</v>
      </c>
      <c r="B93" s="57">
        <v>35681578</v>
      </c>
      <c r="C93" s="57"/>
      <c r="D93" s="4">
        <f>'Historical population and GDP'!$N90</f>
        <v>3.077305692827333E-2</v>
      </c>
      <c r="E93" s="4"/>
      <c r="F93" s="15"/>
      <c r="G93" s="57"/>
      <c r="H93" s="15"/>
      <c r="I93" s="57"/>
      <c r="J93" s="15"/>
      <c r="K93" s="63">
        <f t="shared" si="11"/>
        <v>40674000</v>
      </c>
      <c r="L93" s="4"/>
      <c r="M93" s="57"/>
      <c r="N93" s="57"/>
      <c r="O93" s="57"/>
      <c r="P93" s="15"/>
      <c r="Q93" s="77">
        <f t="shared" si="12"/>
        <v>3.4425874154269967E-2</v>
      </c>
      <c r="R93" s="60">
        <v>0.08</v>
      </c>
      <c r="S93" s="61">
        <f>'1.1 Price indices'!$T91</f>
        <v>2.2730436220840788</v>
      </c>
      <c r="T93" s="15">
        <f t="shared" si="14"/>
        <v>229187769.96589875</v>
      </c>
      <c r="U93" s="4"/>
      <c r="V93" s="63">
        <f t="shared" si="15"/>
        <v>229188000</v>
      </c>
      <c r="W93" s="4"/>
      <c r="X93" s="57"/>
      <c r="Y93" s="45">
        <v>864.6</v>
      </c>
      <c r="Z93" s="43"/>
      <c r="AA93" s="43">
        <v>81551</v>
      </c>
      <c r="AB93" s="43"/>
      <c r="AC93" s="79">
        <v>0.19289227441446913</v>
      </c>
      <c r="AD93" s="45"/>
      <c r="AE93" s="4"/>
      <c r="AF93" s="45">
        <v>13.600000000000001</v>
      </c>
      <c r="AG93" s="57">
        <v>820000</v>
      </c>
      <c r="AH93" s="15">
        <f t="shared" si="8"/>
        <v>60294.117647058818</v>
      </c>
    </row>
    <row r="94" spans="1:34">
      <c r="A94" s="4">
        <f t="shared" si="13"/>
        <v>1956</v>
      </c>
      <c r="B94" s="57">
        <v>39953622</v>
      </c>
      <c r="C94" s="57"/>
      <c r="D94" s="4">
        <f>'Historical population and GDP'!$N91</f>
        <v>3.1274709839078763E-2</v>
      </c>
      <c r="E94" s="4"/>
      <c r="F94" s="15"/>
      <c r="G94" s="57"/>
      <c r="H94" s="15"/>
      <c r="I94" s="57"/>
      <c r="J94" s="15"/>
      <c r="K94" s="63">
        <f t="shared" si="11"/>
        <v>45544000</v>
      </c>
      <c r="L94" s="4"/>
      <c r="M94" s="57"/>
      <c r="N94" s="57"/>
      <c r="O94" s="57"/>
      <c r="P94" s="15"/>
      <c r="Q94" s="77">
        <f t="shared" si="12"/>
        <v>3.4425874154269967E-2</v>
      </c>
      <c r="R94" s="60">
        <v>0.08</v>
      </c>
      <c r="S94" s="61">
        <f>'1.1 Price indices'!$T92</f>
        <v>2.3405597692746949</v>
      </c>
      <c r="T94" s="15">
        <f t="shared" si="14"/>
        <v>253751409.83907223</v>
      </c>
      <c r="U94" s="4"/>
      <c r="V94" s="63">
        <f t="shared" si="15"/>
        <v>253751000</v>
      </c>
      <c r="W94" s="4"/>
      <c r="X94" s="57"/>
      <c r="Y94" s="45">
        <v>940.2</v>
      </c>
      <c r="Z94" s="43"/>
      <c r="AA94" s="43">
        <v>85671</v>
      </c>
      <c r="AB94" s="43"/>
      <c r="AC94" s="79">
        <v>0.18419769129492419</v>
      </c>
      <c r="AD94" s="45"/>
      <c r="AE94" s="4"/>
      <c r="AF94" s="45">
        <v>260</v>
      </c>
      <c r="AG94" s="57">
        <v>65490443</v>
      </c>
      <c r="AH94" s="15">
        <f t="shared" si="8"/>
        <v>251886.31923076924</v>
      </c>
    </row>
    <row r="95" spans="1:34">
      <c r="A95" s="4">
        <f t="shared" si="13"/>
        <v>1957</v>
      </c>
      <c r="B95" s="57">
        <v>44274840</v>
      </c>
      <c r="C95" s="57"/>
      <c r="D95" s="4">
        <f>'Historical population and GDP'!$N92</f>
        <v>3.221897256116972E-2</v>
      </c>
      <c r="E95" s="4"/>
      <c r="F95" s="15"/>
      <c r="G95" s="57"/>
      <c r="H95" s="15"/>
      <c r="I95" s="57"/>
      <c r="J95" s="15"/>
      <c r="K95" s="63">
        <f t="shared" si="11"/>
        <v>50470000</v>
      </c>
      <c r="L95" s="4"/>
      <c r="M95" s="57"/>
      <c r="N95" s="57"/>
      <c r="O95" s="57"/>
      <c r="P95" s="15"/>
      <c r="Q95" s="77">
        <f t="shared" si="12"/>
        <v>3.4425874154269967E-2</v>
      </c>
      <c r="R95" s="60">
        <v>0.08</v>
      </c>
      <c r="S95" s="61">
        <f>'1.1 Price indices'!$T93</f>
        <v>2.4080759164653109</v>
      </c>
      <c r="T95" s="15">
        <f t="shared" si="14"/>
        <v>280799129.17810446</v>
      </c>
      <c r="U95" s="4"/>
      <c r="V95" s="63">
        <f t="shared" si="15"/>
        <v>280799000</v>
      </c>
      <c r="W95" s="4"/>
      <c r="X95" s="57"/>
      <c r="Y95" s="45">
        <v>1205.2</v>
      </c>
      <c r="Z95" s="43"/>
      <c r="AA95" s="43">
        <v>90101</v>
      </c>
      <c r="AB95" s="43"/>
      <c r="AC95" s="79">
        <v>0.18237935924575521</v>
      </c>
      <c r="AD95" s="45"/>
      <c r="AE95" s="4"/>
      <c r="AF95" s="45">
        <v>0</v>
      </c>
      <c r="AG95" s="57">
        <v>0</v>
      </c>
      <c r="AH95" s="15" t="e">
        <f t="shared" si="8"/>
        <v>#N/A</v>
      </c>
    </row>
    <row r="96" spans="1:34">
      <c r="A96" s="4">
        <f t="shared" si="13"/>
        <v>1958</v>
      </c>
      <c r="B96" s="57">
        <v>52505684</v>
      </c>
      <c r="C96" s="57"/>
      <c r="D96" s="4">
        <f>'Historical population and GDP'!$N93</f>
        <v>3.2799912831015146E-2</v>
      </c>
      <c r="E96" s="4"/>
      <c r="F96" s="15"/>
      <c r="G96" s="57"/>
      <c r="H96" s="15"/>
      <c r="I96" s="57"/>
      <c r="J96" s="15"/>
      <c r="K96" s="63">
        <f t="shared" si="11"/>
        <v>59852000</v>
      </c>
      <c r="L96" s="4"/>
      <c r="M96" s="57"/>
      <c r="N96" s="57"/>
      <c r="O96" s="57"/>
      <c r="P96" s="15"/>
      <c r="Q96" s="77">
        <f t="shared" si="12"/>
        <v>3.4425874154269967E-2</v>
      </c>
      <c r="R96" s="60">
        <v>0.08</v>
      </c>
      <c r="S96" s="61">
        <f>'1.1 Price indices'!$T94</f>
        <v>2.4530866812590553</v>
      </c>
      <c r="T96" s="15">
        <f t="shared" si="14"/>
        <v>312138222.93730688</v>
      </c>
      <c r="U96" s="4"/>
      <c r="V96" s="63">
        <f t="shared" si="15"/>
        <v>312138000</v>
      </c>
      <c r="W96" s="4"/>
      <c r="X96" s="57"/>
      <c r="Y96" s="45">
        <v>1201</v>
      </c>
      <c r="Z96" s="43"/>
      <c r="AA96" s="43">
        <v>94041</v>
      </c>
      <c r="AB96" s="43"/>
      <c r="AC96" s="79">
        <v>0.17657265760157256</v>
      </c>
      <c r="AD96" s="45"/>
      <c r="AE96" s="4"/>
      <c r="AF96" s="45">
        <v>249</v>
      </c>
      <c r="AG96" s="57">
        <v>52505438</v>
      </c>
      <c r="AH96" s="15">
        <f t="shared" si="8"/>
        <v>210865.21285140561</v>
      </c>
    </row>
    <row r="97" spans="1:34">
      <c r="A97" s="4">
        <f t="shared" si="13"/>
        <v>1959</v>
      </c>
      <c r="B97" s="57">
        <v>44726480</v>
      </c>
      <c r="C97" s="57"/>
      <c r="D97" s="4">
        <f>'Historical population and GDP'!$N94</f>
        <v>3.3287091258034369E-2</v>
      </c>
      <c r="E97" s="4"/>
      <c r="F97" s="15"/>
      <c r="G97" s="57"/>
      <c r="H97" s="15"/>
      <c r="I97" s="57"/>
      <c r="J97" s="15"/>
      <c r="K97" s="63">
        <f t="shared" si="11"/>
        <v>50985000</v>
      </c>
      <c r="L97" s="4"/>
      <c r="M97" s="57"/>
      <c r="N97" s="57"/>
      <c r="O97" s="57"/>
      <c r="P97" s="15"/>
      <c r="Q97" s="77">
        <f t="shared" si="12"/>
        <v>3.4425874154269967E-2</v>
      </c>
      <c r="R97" s="60">
        <v>0.08</v>
      </c>
      <c r="S97" s="61">
        <f>'1.1 Price indices'!$T95</f>
        <v>2.4305812988621831</v>
      </c>
      <c r="T97" s="15">
        <f t="shared" si="14"/>
        <v>323992954.94844764</v>
      </c>
      <c r="U97" s="4"/>
      <c r="V97" s="63">
        <f t="shared" si="15"/>
        <v>323993000</v>
      </c>
      <c r="W97" s="4"/>
      <c r="X97" s="57"/>
      <c r="Y97" s="45">
        <v>1360</v>
      </c>
      <c r="Z97" s="43"/>
      <c r="AA97" s="43">
        <v>97423</v>
      </c>
      <c r="AB97" s="43"/>
      <c r="AC97" s="79">
        <v>0.17211189800399948</v>
      </c>
      <c r="AD97" s="45"/>
      <c r="AE97" s="4"/>
      <c r="AF97" s="45">
        <v>63.1</v>
      </c>
      <c r="AG97" s="57">
        <v>24351273</v>
      </c>
      <c r="AH97" s="15">
        <f t="shared" si="8"/>
        <v>385915.57844690967</v>
      </c>
    </row>
    <row r="98" spans="1:34">
      <c r="A98" s="4">
        <f t="shared" si="13"/>
        <v>1960</v>
      </c>
      <c r="B98" s="57">
        <v>53627228</v>
      </c>
      <c r="C98" s="57"/>
      <c r="D98" s="4">
        <f>'Historical population and GDP'!$N95</f>
        <v>3.4248750703793886E-2</v>
      </c>
      <c r="E98" s="4"/>
      <c r="F98" s="15"/>
      <c r="G98" s="57"/>
      <c r="H98" s="15"/>
      <c r="I98" s="57"/>
      <c r="J98" s="15"/>
      <c r="K98" s="63">
        <f t="shared" si="11"/>
        <v>61131000</v>
      </c>
      <c r="L98" s="4"/>
      <c r="M98" s="57"/>
      <c r="N98" s="57"/>
      <c r="O98" s="57"/>
      <c r="P98" s="15"/>
      <c r="Q98" s="77">
        <f t="shared" si="12"/>
        <v>3.4425874154269967E-2</v>
      </c>
      <c r="R98" s="60">
        <v>0.08</v>
      </c>
      <c r="S98" s="61">
        <f>'1.1 Price indices'!$T96</f>
        <v>2.475592063655927</v>
      </c>
      <c r="T98" s="15">
        <f t="shared" si="14"/>
        <v>352311863.02178872</v>
      </c>
      <c r="U98" s="4"/>
      <c r="V98" s="63">
        <f t="shared" si="15"/>
        <v>352312000</v>
      </c>
      <c r="W98" s="4"/>
      <c r="X98" s="57"/>
      <c r="Y98" s="45">
        <v>1509.4</v>
      </c>
      <c r="Z98" s="43"/>
      <c r="AA98" s="43">
        <v>100294</v>
      </c>
      <c r="AB98" s="43"/>
      <c r="AC98" s="79">
        <v>0.1708543203386052</v>
      </c>
      <c r="AD98" s="45"/>
      <c r="AE98" s="4"/>
      <c r="AF98" s="45">
        <v>0</v>
      </c>
      <c r="AG98" s="57">
        <v>0</v>
      </c>
      <c r="AH98" s="15" t="e">
        <f t="shared" si="8"/>
        <v>#N/A</v>
      </c>
    </row>
    <row r="99" spans="1:34">
      <c r="A99" s="4">
        <f t="shared" si="13"/>
        <v>1961</v>
      </c>
      <c r="B99" s="57">
        <v>48697194</v>
      </c>
      <c r="C99" s="57"/>
      <c r="D99" s="4">
        <f>'Historical population and GDP'!$N96</f>
        <v>3.492619014812922E-2</v>
      </c>
      <c r="E99" s="4"/>
      <c r="F99" s="15"/>
      <c r="G99" s="57"/>
      <c r="H99" s="15"/>
      <c r="I99" s="57"/>
      <c r="J99" s="15"/>
      <c r="K99" s="63">
        <f t="shared" si="11"/>
        <v>55511000</v>
      </c>
      <c r="L99" s="4"/>
      <c r="M99" s="57"/>
      <c r="N99" s="57"/>
      <c r="O99" s="57"/>
      <c r="P99" s="15"/>
      <c r="Q99" s="77">
        <f t="shared" si="12"/>
        <v>3.4425874154269967E-2</v>
      </c>
      <c r="R99" s="60">
        <v>0.08</v>
      </c>
      <c r="S99" s="61">
        <f>'1.1 Price indices'!$T97</f>
        <v>2.5431082108465435</v>
      </c>
      <c r="T99" s="15">
        <f t="shared" si="14"/>
        <v>375062806.50107419</v>
      </c>
      <c r="U99" s="4"/>
      <c r="V99" s="63">
        <f t="shared" si="15"/>
        <v>375063000</v>
      </c>
      <c r="W99" s="4"/>
      <c r="X99" s="57"/>
      <c r="Y99" s="45">
        <v>1565.8</v>
      </c>
      <c r="Z99" s="43"/>
      <c r="AA99" s="43">
        <v>104220</v>
      </c>
      <c r="AB99" s="43"/>
      <c r="AC99" s="79">
        <v>0.16840872362388429</v>
      </c>
      <c r="AD99" s="45"/>
      <c r="AE99" s="4"/>
      <c r="AF99" s="45">
        <v>163</v>
      </c>
      <c r="AG99" s="57">
        <v>37466106</v>
      </c>
      <c r="AH99" s="15">
        <f t="shared" si="8"/>
        <v>229853.41104294479</v>
      </c>
    </row>
    <row r="100" spans="1:34">
      <c r="A100" s="4">
        <f t="shared" si="13"/>
        <v>1962</v>
      </c>
      <c r="B100" s="57">
        <v>48528980</v>
      </c>
      <c r="C100" s="57"/>
      <c r="D100" s="4">
        <f>'Historical population and GDP'!$N97</f>
        <v>3.5010991244388882E-2</v>
      </c>
      <c r="E100" s="4"/>
      <c r="F100" s="15"/>
      <c r="G100" s="57"/>
      <c r="H100" s="15"/>
      <c r="I100" s="57"/>
      <c r="J100" s="15"/>
      <c r="K100" s="63">
        <f t="shared" si="11"/>
        <v>55319000</v>
      </c>
      <c r="L100" s="4"/>
      <c r="M100" s="57"/>
      <c r="N100" s="57"/>
      <c r="O100" s="57"/>
      <c r="P100" s="15"/>
      <c r="Q100" s="77">
        <f t="shared" si="12"/>
        <v>3.4425874154269967E-2</v>
      </c>
      <c r="R100" s="60">
        <v>0.08</v>
      </c>
      <c r="S100" s="61">
        <f>'1.1 Price indices'!$T98</f>
        <v>2.5431082108465435</v>
      </c>
      <c r="T100" s="15">
        <f t="shared" si="14"/>
        <v>386512714.53826493</v>
      </c>
      <c r="U100" s="4"/>
      <c r="V100" s="63">
        <f t="shared" si="15"/>
        <v>386513000</v>
      </c>
      <c r="W100" s="4"/>
      <c r="X100" s="57"/>
      <c r="Y100" s="45">
        <v>1814.6</v>
      </c>
      <c r="Z100" s="43"/>
      <c r="AA100" s="43">
        <v>106612</v>
      </c>
      <c r="AB100" s="43"/>
      <c r="AC100" s="79">
        <v>0.16620576746137203</v>
      </c>
      <c r="AD100" s="45"/>
      <c r="AE100" s="4"/>
      <c r="AF100" s="45">
        <v>181</v>
      </c>
      <c r="AG100" s="57">
        <v>49380534</v>
      </c>
      <c r="AH100" s="15">
        <f t="shared" si="8"/>
        <v>272820.62983425416</v>
      </c>
    </row>
    <row r="101" spans="1:34">
      <c r="A101" s="4">
        <f t="shared" si="13"/>
        <v>1963</v>
      </c>
      <c r="B101" s="57">
        <v>48981228</v>
      </c>
      <c r="C101" s="57"/>
      <c r="D101" s="4">
        <f>'Historical population and GDP'!$N98</f>
        <v>3.6832156976566589E-2</v>
      </c>
      <c r="E101" s="4"/>
      <c r="F101" s="15"/>
      <c r="G101" s="57"/>
      <c r="H101" s="15"/>
      <c r="I101" s="57"/>
      <c r="J101" s="15"/>
      <c r="K101" s="63">
        <f t="shared" si="11"/>
        <v>55835000</v>
      </c>
      <c r="L101" s="4"/>
      <c r="M101" s="57"/>
      <c r="N101" s="57"/>
      <c r="O101" s="57"/>
      <c r="P101" s="15"/>
      <c r="Q101" s="77">
        <f t="shared" si="12"/>
        <v>3.4425874154269967E-2</v>
      </c>
      <c r="R101" s="60">
        <v>0.08</v>
      </c>
      <c r="S101" s="61">
        <f>'1.1 Price indices'!$T99</f>
        <v>2.5431082108465435</v>
      </c>
      <c r="T101" s="15">
        <f t="shared" si="14"/>
        <v>397159574.96378231</v>
      </c>
      <c r="U101" s="4"/>
      <c r="V101" s="63">
        <f t="shared" si="15"/>
        <v>397160000</v>
      </c>
      <c r="W101" s="4"/>
      <c r="X101" s="57"/>
      <c r="Y101" s="45">
        <v>1944.6</v>
      </c>
      <c r="Z101" s="43"/>
      <c r="AA101" s="43">
        <v>110146</v>
      </c>
      <c r="AB101" s="43"/>
      <c r="AC101" s="79">
        <v>0.15934559393083195</v>
      </c>
      <c r="AD101" s="45"/>
      <c r="AE101" s="4"/>
      <c r="AF101" s="45">
        <v>0</v>
      </c>
      <c r="AG101" s="57">
        <v>0</v>
      </c>
      <c r="AH101" s="15" t="e">
        <f t="shared" si="8"/>
        <v>#N/A</v>
      </c>
    </row>
    <row r="102" spans="1:34">
      <c r="A102" s="4">
        <f t="shared" si="13"/>
        <v>1964</v>
      </c>
      <c r="B102" s="57">
        <v>61497494</v>
      </c>
      <c r="C102" s="57"/>
      <c r="D102" s="4">
        <f>'Historical population and GDP'!$N99</f>
        <v>3.787178899765236E-2</v>
      </c>
      <c r="E102" s="4"/>
      <c r="F102" s="15"/>
      <c r="G102" s="57"/>
      <c r="H102" s="15"/>
      <c r="I102" s="57"/>
      <c r="J102" s="15"/>
      <c r="K102" s="63">
        <f t="shared" si="11"/>
        <v>70102000</v>
      </c>
      <c r="L102" s="4"/>
      <c r="M102" s="57"/>
      <c r="N102" s="57"/>
      <c r="O102" s="57"/>
      <c r="P102" s="15"/>
      <c r="Q102" s="77">
        <f t="shared" si="12"/>
        <v>3.4425874154269967E-2</v>
      </c>
      <c r="R102" s="60">
        <v>0.08</v>
      </c>
      <c r="S102" s="61">
        <f>'1.1 Price indices'!$T100</f>
        <v>2.7006458876246477</v>
      </c>
      <c r="T102" s="15">
        <f t="shared" si="14"/>
        <v>442397190.10428929</v>
      </c>
      <c r="U102" s="4"/>
      <c r="V102" s="63">
        <f t="shared" si="15"/>
        <v>442397000</v>
      </c>
      <c r="W102" s="4"/>
      <c r="X102" s="57"/>
      <c r="Y102" s="45">
        <v>2006.3</v>
      </c>
      <c r="Z102" s="43"/>
      <c r="AA102" s="43">
        <v>112635</v>
      </c>
      <c r="AB102" s="43"/>
      <c r="AC102" s="79">
        <v>0.15445731378226177</v>
      </c>
      <c r="AD102" s="45"/>
      <c r="AE102" s="4"/>
      <c r="AF102" s="45">
        <v>213</v>
      </c>
      <c r="AG102" s="57">
        <v>46542583</v>
      </c>
      <c r="AH102" s="15">
        <f t="shared" si="8"/>
        <v>218509.77934272299</v>
      </c>
    </row>
    <row r="103" spans="1:34">
      <c r="A103" s="4">
        <f t="shared" si="13"/>
        <v>1965</v>
      </c>
      <c r="B103" s="57">
        <v>69376260</v>
      </c>
      <c r="C103" s="57"/>
      <c r="D103" s="4">
        <f>'Historical population and GDP'!$N100</f>
        <v>3.9085842441556079E-2</v>
      </c>
      <c r="E103" s="4"/>
      <c r="F103" s="15"/>
      <c r="G103" s="57"/>
      <c r="H103" s="15"/>
      <c r="I103" s="57"/>
      <c r="J103" s="15"/>
      <c r="K103" s="63">
        <f t="shared" si="11"/>
        <v>79083000</v>
      </c>
      <c r="L103" s="4"/>
      <c r="M103" s="57"/>
      <c r="N103" s="57"/>
      <c r="O103" s="57"/>
      <c r="P103" s="15"/>
      <c r="Q103" s="77">
        <f t="shared" si="12"/>
        <v>3.4425874154269967E-2</v>
      </c>
      <c r="R103" s="60">
        <v>0.08</v>
      </c>
      <c r="S103" s="61">
        <f>'1.1 Price indices'!$T101</f>
        <v>2.8356781820058803</v>
      </c>
      <c r="T103" s="15">
        <f t="shared" si="14"/>
        <v>489086029.44550288</v>
      </c>
      <c r="U103" s="4"/>
      <c r="V103" s="63">
        <f t="shared" si="15"/>
        <v>489086000</v>
      </c>
      <c r="W103" s="4"/>
      <c r="X103" s="57"/>
      <c r="Y103" s="45">
        <v>2335.8000000000002</v>
      </c>
      <c r="Z103" s="43"/>
      <c r="AA103" s="43">
        <v>115526</v>
      </c>
      <c r="AB103" s="43"/>
      <c r="AC103" s="79">
        <v>0.15733416449127402</v>
      </c>
      <c r="AD103" s="45"/>
      <c r="AE103" s="4"/>
      <c r="AF103" s="45">
        <v>540</v>
      </c>
      <c r="AG103" s="57">
        <v>66656210</v>
      </c>
      <c r="AH103" s="15">
        <f t="shared" si="8"/>
        <v>123437.42592592593</v>
      </c>
    </row>
    <row r="104" spans="1:34">
      <c r="A104" s="4">
        <f t="shared" si="13"/>
        <v>1966</v>
      </c>
      <c r="B104" s="57">
        <v>84804000</v>
      </c>
      <c r="C104" s="57"/>
      <c r="D104" s="4">
        <f>'Historical population and GDP'!$N101</f>
        <v>3.9731985939440488E-2</v>
      </c>
      <c r="E104" s="4"/>
      <c r="F104" s="15"/>
      <c r="G104" s="57"/>
      <c r="H104" s="15"/>
      <c r="I104" s="57"/>
      <c r="J104" s="15"/>
      <c r="K104" s="63">
        <f t="shared" si="11"/>
        <v>96670000</v>
      </c>
      <c r="L104" s="4"/>
      <c r="M104" s="57"/>
      <c r="N104" s="57"/>
      <c r="O104" s="57"/>
      <c r="P104" s="15"/>
      <c r="Q104" s="77">
        <f t="shared" ref="Q104:Q127" si="16">AVERAGE(Q$128:Q$160)</f>
        <v>3.4425874154269967E-2</v>
      </c>
      <c r="R104" s="60">
        <v>0.08</v>
      </c>
      <c r="S104" s="61">
        <f>'1.1 Price indices'!$T102</f>
        <v>2.9256997115933685</v>
      </c>
      <c r="T104" s="15">
        <f t="shared" si="14"/>
        <v>541877860.9969027</v>
      </c>
      <c r="U104" s="4"/>
      <c r="V104" s="63">
        <f t="shared" si="15"/>
        <v>541878000</v>
      </c>
      <c r="W104" s="4"/>
      <c r="X104" s="57"/>
      <c r="Y104" s="45">
        <v>2522.1</v>
      </c>
      <c r="Z104" s="43"/>
      <c r="AA104" s="43">
        <v>118704</v>
      </c>
      <c r="AB104" s="43"/>
      <c r="AC104" s="79">
        <v>0.14871891840786614</v>
      </c>
      <c r="AD104" s="45"/>
      <c r="AE104" s="4"/>
      <c r="AF104" s="45">
        <v>37</v>
      </c>
      <c r="AG104" s="57">
        <v>2200000</v>
      </c>
      <c r="AH104" s="15">
        <f t="shared" si="8"/>
        <v>59459.45945945946</v>
      </c>
    </row>
    <row r="105" spans="1:34">
      <c r="A105" s="4">
        <f t="shared" si="13"/>
        <v>1967</v>
      </c>
      <c r="B105" s="57">
        <v>111899000</v>
      </c>
      <c r="C105" s="57"/>
      <c r="D105" s="4">
        <f>'Historical population and GDP'!$N102</f>
        <v>3.9977263817437395E-2</v>
      </c>
      <c r="E105" s="4"/>
      <c r="F105" s="15"/>
      <c r="G105" s="57"/>
      <c r="H105" s="15"/>
      <c r="I105" s="57"/>
      <c r="J105" s="15"/>
      <c r="K105" s="63">
        <f t="shared" si="11"/>
        <v>127556000</v>
      </c>
      <c r="L105" s="4"/>
      <c r="M105" s="57"/>
      <c r="N105" s="57"/>
      <c r="O105" s="57"/>
      <c r="P105" s="15"/>
      <c r="Q105" s="77">
        <f t="shared" si="16"/>
        <v>3.4425874154269967E-2</v>
      </c>
      <c r="R105" s="60">
        <v>0.08</v>
      </c>
      <c r="S105" s="61">
        <f>'1.1 Price indices'!$T103</f>
        <v>2.993215858783985</v>
      </c>
      <c r="T105" s="15">
        <f t="shared" ref="T105:T136" si="17">T104*(S105/S104)*(1-Q105-R105)+K105*(1-0.5*Q105)</f>
        <v>616307392.27492487</v>
      </c>
      <c r="U105" s="4"/>
      <c r="V105" s="63">
        <f t="shared" si="15"/>
        <v>616307000</v>
      </c>
      <c r="W105" s="4"/>
      <c r="X105" s="57"/>
      <c r="Y105" s="45">
        <v>2649.8</v>
      </c>
      <c r="Z105" s="43"/>
      <c r="AA105" s="43">
        <v>120699</v>
      </c>
      <c r="AB105" s="43"/>
      <c r="AC105" s="79">
        <v>0.15146694945210321</v>
      </c>
      <c r="AD105" s="45"/>
      <c r="AE105" s="4"/>
      <c r="AF105" s="45">
        <v>342</v>
      </c>
      <c r="AG105" s="57">
        <v>69209096</v>
      </c>
      <c r="AH105" s="15">
        <f t="shared" si="8"/>
        <v>202365.77777777778</v>
      </c>
    </row>
    <row r="106" spans="1:34">
      <c r="A106" s="4">
        <f t="shared" si="13"/>
        <v>1968</v>
      </c>
      <c r="B106" s="57">
        <v>100293000</v>
      </c>
      <c r="C106" s="57"/>
      <c r="D106" s="4">
        <f>'Historical population and GDP'!$N103</f>
        <v>4.2106145360333865E-2</v>
      </c>
      <c r="E106" s="4"/>
      <c r="F106" s="15"/>
      <c r="G106" s="57"/>
      <c r="H106" s="15"/>
      <c r="I106" s="57"/>
      <c r="J106" s="15"/>
      <c r="K106" s="63">
        <f t="shared" si="11"/>
        <v>114326000</v>
      </c>
      <c r="L106" s="4"/>
      <c r="M106" s="57"/>
      <c r="N106" s="57"/>
      <c r="O106" s="57"/>
      <c r="P106" s="15"/>
      <c r="Q106" s="77">
        <f t="shared" si="16"/>
        <v>3.4425874154269967E-2</v>
      </c>
      <c r="R106" s="60">
        <v>0.08</v>
      </c>
      <c r="S106" s="61">
        <f>'1.1 Price indices'!$T104</f>
        <v>3.1957643003558327</v>
      </c>
      <c r="T106" s="15">
        <f t="shared" si="17"/>
        <v>695076873.03083336</v>
      </c>
      <c r="U106" s="4"/>
      <c r="V106" s="63">
        <f t="shared" si="15"/>
        <v>695077000</v>
      </c>
      <c r="W106" s="4"/>
      <c r="X106" s="57"/>
      <c r="Y106" s="45">
        <v>2975.5</v>
      </c>
      <c r="Z106" s="43"/>
      <c r="AA106" s="43">
        <v>124311</v>
      </c>
      <c r="AB106" s="43"/>
      <c r="AC106" s="79">
        <v>0.14752261956053425</v>
      </c>
      <c r="AD106" s="45"/>
      <c r="AE106" s="4"/>
      <c r="AF106" s="45">
        <v>418</v>
      </c>
      <c r="AG106" s="57">
        <v>54840449</v>
      </c>
      <c r="AH106" s="15">
        <f t="shared" si="8"/>
        <v>131197.24641148324</v>
      </c>
    </row>
    <row r="107" spans="1:34">
      <c r="A107" s="4">
        <f t="shared" si="13"/>
        <v>1969</v>
      </c>
      <c r="B107" s="57">
        <v>70606000</v>
      </c>
      <c r="C107" s="57"/>
      <c r="D107" s="4">
        <f>'Historical population and GDP'!$N104</f>
        <v>4.3743149292552297E-2</v>
      </c>
      <c r="E107" s="4"/>
      <c r="F107" s="15"/>
      <c r="G107" s="57"/>
      <c r="H107" s="15"/>
      <c r="I107" s="57"/>
      <c r="J107" s="15"/>
      <c r="K107" s="63">
        <f t="shared" si="11"/>
        <v>80485000</v>
      </c>
      <c r="L107" s="4"/>
      <c r="M107" s="57"/>
      <c r="N107" s="57"/>
      <c r="O107" s="57"/>
      <c r="P107" s="15"/>
      <c r="Q107" s="77">
        <f t="shared" si="16"/>
        <v>3.4425874154269967E-2</v>
      </c>
      <c r="R107" s="60">
        <v>0.08</v>
      </c>
      <c r="S107" s="61">
        <f>'1.1 Price indices'!$T105</f>
        <v>3.4883342715151699</v>
      </c>
      <c r="T107" s="15">
        <f t="shared" si="17"/>
        <v>750994156.23560667</v>
      </c>
      <c r="U107" s="4"/>
      <c r="V107" s="63">
        <f t="shared" si="15"/>
        <v>750994000</v>
      </c>
      <c r="W107" s="4"/>
      <c r="X107" s="57"/>
      <c r="Y107" s="45">
        <v>3137.5</v>
      </c>
      <c r="Z107" s="43"/>
      <c r="AA107" s="43">
        <v>126966</v>
      </c>
      <c r="AB107" s="43"/>
      <c r="AC107" s="79">
        <v>0.14214081131874173</v>
      </c>
      <c r="AD107" s="45"/>
      <c r="AE107" s="4"/>
      <c r="AF107" s="45">
        <v>0</v>
      </c>
      <c r="AG107" s="57">
        <v>0</v>
      </c>
      <c r="AH107" s="15" t="e">
        <f t="shared" si="8"/>
        <v>#N/A</v>
      </c>
    </row>
    <row r="108" spans="1:34">
      <c r="A108" s="4">
        <f t="shared" si="13"/>
        <v>1970</v>
      </c>
      <c r="B108" s="57">
        <v>82860000</v>
      </c>
      <c r="C108" s="57"/>
      <c r="D108" s="4">
        <f>'Historical population and GDP'!$N105</f>
        <v>4.604324484237185E-2</v>
      </c>
      <c r="E108" s="4"/>
      <c r="F108" s="15"/>
      <c r="G108" s="57"/>
      <c r="H108" s="15"/>
      <c r="I108" s="57"/>
      <c r="J108" s="15"/>
      <c r="K108" s="63">
        <f t="shared" si="11"/>
        <v>94454000</v>
      </c>
      <c r="L108" s="4"/>
      <c r="M108" s="57"/>
      <c r="N108" s="57"/>
      <c r="O108" s="57"/>
      <c r="P108" s="15"/>
      <c r="Q108" s="77">
        <f t="shared" si="16"/>
        <v>3.4425874154269967E-2</v>
      </c>
      <c r="R108" s="60">
        <v>0.08</v>
      </c>
      <c r="S108" s="61">
        <f>'1.1 Price indices'!$T106</f>
        <v>3.9609473018494836</v>
      </c>
      <c r="T108" s="15">
        <f t="shared" si="17"/>
        <v>847994200.48359644</v>
      </c>
      <c r="U108" s="4"/>
      <c r="V108" s="63">
        <f t="shared" si="15"/>
        <v>847994000</v>
      </c>
      <c r="W108" s="4"/>
      <c r="X108" s="57"/>
      <c r="Y108" s="45">
        <v>3682.7</v>
      </c>
      <c r="Z108" s="43"/>
      <c r="AA108" s="43">
        <v>129891</v>
      </c>
      <c r="AB108" s="43"/>
      <c r="AC108" s="79">
        <v>0.14359101318314044</v>
      </c>
      <c r="AD108" s="45"/>
      <c r="AE108" s="4"/>
      <c r="AF108" s="45">
        <v>0</v>
      </c>
      <c r="AG108" s="57">
        <v>0</v>
      </c>
      <c r="AH108" s="15" t="e">
        <f t="shared" si="8"/>
        <v>#N/A</v>
      </c>
    </row>
    <row r="109" spans="1:34">
      <c r="A109" s="4">
        <f t="shared" si="13"/>
        <v>1971</v>
      </c>
      <c r="B109" s="57">
        <v>93144000</v>
      </c>
      <c r="C109" s="57"/>
      <c r="D109" s="4">
        <f>'Historical population and GDP'!$N106</f>
        <v>5.0447531849288872E-2</v>
      </c>
      <c r="E109" s="4"/>
      <c r="F109" s="15"/>
      <c r="G109" s="57"/>
      <c r="H109" s="15"/>
      <c r="I109" s="57"/>
      <c r="J109" s="15"/>
      <c r="K109" s="63">
        <f>ROUND(B109*(AVERAGE($H$110:$H$118)),-3)</f>
        <v>106177000</v>
      </c>
      <c r="L109" s="4"/>
      <c r="M109" s="57"/>
      <c r="N109" s="57"/>
      <c r="O109" s="57"/>
      <c r="P109" s="15"/>
      <c r="Q109" s="77">
        <f t="shared" si="16"/>
        <v>3.4425874154269967E-2</v>
      </c>
      <c r="R109" s="60">
        <v>0.08</v>
      </c>
      <c r="S109" s="61">
        <f>'1.1 Price indices'!$T107</f>
        <v>4.5010764793744125</v>
      </c>
      <c r="T109" s="15">
        <f t="shared" si="17"/>
        <v>957714976.08849466</v>
      </c>
      <c r="U109" s="4"/>
      <c r="V109" s="63">
        <f t="shared" si="15"/>
        <v>957715000</v>
      </c>
      <c r="W109" s="4"/>
      <c r="X109" s="57"/>
      <c r="Y109" s="45">
        <v>3908.6</v>
      </c>
      <c r="Z109" s="43"/>
      <c r="AA109" s="43">
        <v>132231</v>
      </c>
      <c r="AB109" s="43"/>
      <c r="AC109" s="79">
        <v>0.14300619450301699</v>
      </c>
      <c r="AD109" s="45"/>
      <c r="AE109" s="4"/>
      <c r="AF109" s="45">
        <v>765.2</v>
      </c>
      <c r="AG109" s="57">
        <v>179328723</v>
      </c>
      <c r="AH109" s="15">
        <f t="shared" si="8"/>
        <v>234355.36199686356</v>
      </c>
    </row>
    <row r="110" spans="1:34">
      <c r="A110" s="4">
        <f t="shared" si="13"/>
        <v>1972</v>
      </c>
      <c r="B110" s="57">
        <v>107000000</v>
      </c>
      <c r="C110" s="57"/>
      <c r="D110" s="4">
        <f>'Historical population and GDP'!$N107</f>
        <v>5.7958502843866284E-2</v>
      </c>
      <c r="E110" s="4"/>
      <c r="F110" s="15"/>
      <c r="G110" s="57">
        <v>122000000</v>
      </c>
      <c r="H110" s="33">
        <f>G110/B110</f>
        <v>1.1401869158878504</v>
      </c>
      <c r="I110" s="57"/>
      <c r="J110" s="15"/>
      <c r="K110" s="75">
        <f t="shared" ref="K110:K127" si="18">G110</f>
        <v>122000000</v>
      </c>
      <c r="L110" s="4"/>
      <c r="M110" s="57"/>
      <c r="N110" s="57">
        <v>820000000</v>
      </c>
      <c r="O110" s="57">
        <v>30000000</v>
      </c>
      <c r="P110" s="15"/>
      <c r="Q110" s="77">
        <f t="shared" si="16"/>
        <v>3.4425874154269967E-2</v>
      </c>
      <c r="R110" s="60">
        <v>0.08</v>
      </c>
      <c r="S110" s="61">
        <f>'1.1 Price indices'!$T108</f>
        <v>5.1577317840767805</v>
      </c>
      <c r="T110" s="15">
        <f t="shared" si="17"/>
        <v>1091759689.8576949</v>
      </c>
      <c r="U110" s="4"/>
      <c r="V110" s="63">
        <f t="shared" si="15"/>
        <v>1091760000</v>
      </c>
      <c r="W110" s="4"/>
      <c r="X110" s="79"/>
      <c r="Y110" s="45">
        <v>4208.6000000000004</v>
      </c>
      <c r="Z110" s="43"/>
      <c r="AA110" s="43">
        <v>135898</v>
      </c>
      <c r="AB110" s="43"/>
      <c r="AC110" s="79">
        <v>0.13703047973831259</v>
      </c>
      <c r="AD110" s="45"/>
      <c r="AE110" s="4"/>
      <c r="AF110" s="45">
        <v>15.6</v>
      </c>
      <c r="AG110" s="57">
        <v>9000000</v>
      </c>
      <c r="AH110" s="15">
        <f t="shared" ref="AH110:AH151" si="19">IF(AF110/MAX(X110:Z110)&gt;0.002,AG110/AF110,NA())</f>
        <v>576923.07692307688</v>
      </c>
    </row>
    <row r="111" spans="1:34">
      <c r="A111" s="4">
        <f t="shared" si="13"/>
        <v>1973</v>
      </c>
      <c r="B111" s="57">
        <v>140700000</v>
      </c>
      <c r="C111" s="57"/>
      <c r="D111" s="4">
        <f>'Historical population and GDP'!$N108</f>
        <v>6.4151544228989638E-2</v>
      </c>
      <c r="E111" s="4"/>
      <c r="F111" s="15"/>
      <c r="G111" s="57">
        <v>159000000</v>
      </c>
      <c r="H111" s="33">
        <f t="shared" ref="H111:H128" si="20">G111/B111</f>
        <v>1.1300639658848615</v>
      </c>
      <c r="I111" s="57"/>
      <c r="J111" s="15"/>
      <c r="K111" s="75">
        <f t="shared" si="18"/>
        <v>159000000</v>
      </c>
      <c r="L111" s="4"/>
      <c r="M111" s="57"/>
      <c r="N111" s="57">
        <v>938000000</v>
      </c>
      <c r="O111" s="57">
        <v>33000000</v>
      </c>
      <c r="P111" s="8">
        <f>((N110*S111/S110+K111-O111)-N111)/(N111-0.5*K111)</f>
        <v>8.5657784478822413E-2</v>
      </c>
      <c r="Q111" s="77">
        <f t="shared" si="16"/>
        <v>3.4425874154269967E-2</v>
      </c>
      <c r="R111" s="60">
        <v>0.08</v>
      </c>
      <c r="S111" s="61">
        <f>'1.1 Price indices'!$T109</f>
        <v>5.5699553701897857</v>
      </c>
      <c r="T111" s="15">
        <f t="shared" si="17"/>
        <v>1200369970.6797545</v>
      </c>
      <c r="U111" s="4"/>
      <c r="V111" s="63">
        <f t="shared" si="15"/>
        <v>1200370000</v>
      </c>
      <c r="W111" s="4"/>
      <c r="X111" s="79"/>
      <c r="Y111" s="45">
        <v>4209.2</v>
      </c>
      <c r="Z111" s="43"/>
      <c r="AA111" s="43"/>
      <c r="AB111" s="43">
        <v>128605</v>
      </c>
      <c r="AC111" s="79">
        <v>0.12884342307357927</v>
      </c>
      <c r="AD111" s="45"/>
      <c r="AE111" s="4"/>
      <c r="AF111" s="45">
        <v>200</v>
      </c>
      <c r="AG111" s="57">
        <v>224109850</v>
      </c>
      <c r="AH111" s="15">
        <f t="shared" si="19"/>
        <v>1120549.25</v>
      </c>
    </row>
    <row r="112" spans="1:34">
      <c r="A112" s="4">
        <f t="shared" si="13"/>
        <v>1974</v>
      </c>
      <c r="B112" s="57">
        <v>128000000</v>
      </c>
      <c r="C112" s="57"/>
      <c r="D112" s="4">
        <f>'Historical population and GDP'!$N109</f>
        <v>6.9343990970485894E-2</v>
      </c>
      <c r="E112" s="4"/>
      <c r="F112" s="15"/>
      <c r="G112" s="57">
        <v>147000000</v>
      </c>
      <c r="H112" s="33">
        <f t="shared" si="20"/>
        <v>1.1484375</v>
      </c>
      <c r="I112" s="57"/>
      <c r="J112" s="15"/>
      <c r="K112" s="75">
        <f t="shared" si="18"/>
        <v>147000000</v>
      </c>
      <c r="L112" s="4"/>
      <c r="M112" s="57"/>
      <c r="N112" s="57">
        <v>1101000000</v>
      </c>
      <c r="O112" s="57">
        <v>37000000</v>
      </c>
      <c r="P112" s="8">
        <f t="shared" ref="P112:P160" si="21">((N111*S112/S111+K112-O112)-N112)/(N112-0.5*K112)</f>
        <v>7.3506066677762702E-2</v>
      </c>
      <c r="Q112" s="77">
        <f t="shared" si="16"/>
        <v>3.4425874154269967E-2</v>
      </c>
      <c r="R112" s="60">
        <v>0.08</v>
      </c>
      <c r="S112" s="61">
        <f>'1.1 Price indices'!$T110</f>
        <v>6.3331668275472568</v>
      </c>
      <c r="T112" s="15">
        <f t="shared" si="17"/>
        <v>1353143905.0426848</v>
      </c>
      <c r="U112" s="4"/>
      <c r="V112" s="63">
        <f t="shared" si="15"/>
        <v>1353144000</v>
      </c>
      <c r="W112" s="4"/>
      <c r="X112" s="79"/>
      <c r="Y112" s="45">
        <v>4543.7</v>
      </c>
      <c r="Z112" s="43"/>
      <c r="AA112" s="43"/>
      <c r="AB112" s="43">
        <v>130685</v>
      </c>
      <c r="AC112" s="79">
        <v>0.11962858278496664</v>
      </c>
      <c r="AD112" s="45"/>
      <c r="AE112" s="4"/>
      <c r="AF112" s="45">
        <v>600</v>
      </c>
      <c r="AG112" s="57">
        <v>136307197</v>
      </c>
      <c r="AH112" s="15">
        <f t="shared" si="19"/>
        <v>227178.66166666665</v>
      </c>
    </row>
    <row r="113" spans="1:34">
      <c r="A113" s="4">
        <f t="shared" si="13"/>
        <v>1975</v>
      </c>
      <c r="B113" s="57">
        <v>188700000</v>
      </c>
      <c r="C113" s="57"/>
      <c r="D113" s="4">
        <f>'Historical population and GDP'!$N110</f>
        <v>7.2659349690125927E-2</v>
      </c>
      <c r="E113" s="4"/>
      <c r="F113" s="15"/>
      <c r="G113" s="57">
        <v>219000000</v>
      </c>
      <c r="H113" s="33">
        <f t="shared" si="20"/>
        <v>1.1605723370429253</v>
      </c>
      <c r="I113" s="57"/>
      <c r="J113" s="15"/>
      <c r="K113" s="75">
        <f t="shared" si="18"/>
        <v>219000000</v>
      </c>
      <c r="L113" s="4"/>
      <c r="M113" s="57"/>
      <c r="N113" s="57">
        <v>1399000000</v>
      </c>
      <c r="O113" s="57">
        <v>45000000</v>
      </c>
      <c r="P113" s="8">
        <f t="shared" si="21"/>
        <v>7.2699170989559442E-2</v>
      </c>
      <c r="Q113" s="77">
        <f t="shared" si="16"/>
        <v>3.4425874154269967E-2</v>
      </c>
      <c r="R113" s="60">
        <v>0.08</v>
      </c>
      <c r="S113" s="61">
        <f>'1.1 Price indices'!$T111</f>
        <v>7.5856818960099632</v>
      </c>
      <c r="T113" s="15">
        <f t="shared" si="17"/>
        <v>1650530096.8858168</v>
      </c>
      <c r="U113" s="4"/>
      <c r="V113" s="63">
        <f t="shared" si="15"/>
        <v>1650530000</v>
      </c>
      <c r="W113" s="4"/>
      <c r="X113" s="79"/>
      <c r="Y113" s="45">
        <v>4784.5</v>
      </c>
      <c r="Z113" s="43"/>
      <c r="AA113" s="43"/>
      <c r="AB113" s="43">
        <v>134121</v>
      </c>
      <c r="AC113" s="79">
        <v>0.11328650751701477</v>
      </c>
      <c r="AD113" s="45"/>
      <c r="AE113" s="4"/>
      <c r="AF113" s="45">
        <v>0</v>
      </c>
      <c r="AG113" s="57">
        <v>0</v>
      </c>
      <c r="AH113" s="15" t="e">
        <f t="shared" si="19"/>
        <v>#N/A</v>
      </c>
    </row>
    <row r="114" spans="1:34">
      <c r="A114" s="4">
        <f t="shared" si="13"/>
        <v>1976</v>
      </c>
      <c r="B114" s="57">
        <v>265000000</v>
      </c>
      <c r="C114" s="57"/>
      <c r="D114" s="4">
        <f>'Historical population and GDP'!$N111</f>
        <v>8.05734533773724E-2</v>
      </c>
      <c r="E114" s="4"/>
      <c r="F114" s="15"/>
      <c r="G114" s="57">
        <v>310000000</v>
      </c>
      <c r="H114" s="33">
        <f t="shared" si="20"/>
        <v>1.1698113207547169</v>
      </c>
      <c r="I114" s="57"/>
      <c r="J114" s="15"/>
      <c r="K114" s="75">
        <f t="shared" si="18"/>
        <v>310000000</v>
      </c>
      <c r="L114" s="4"/>
      <c r="M114" s="57"/>
      <c r="N114" s="57">
        <v>1796000000</v>
      </c>
      <c r="O114" s="57">
        <v>60000000</v>
      </c>
      <c r="P114" s="8">
        <f t="shared" si="21"/>
        <v>7.7727281646614757E-2</v>
      </c>
      <c r="Q114" s="77">
        <f t="shared" si="16"/>
        <v>3.4425874154269967E-2</v>
      </c>
      <c r="R114" s="60">
        <v>0.08</v>
      </c>
      <c r="S114" s="61">
        <f>'1.1 Price indices'!$T112</f>
        <v>9.0743541787945645</v>
      </c>
      <c r="T114" s="15">
        <f t="shared" si="17"/>
        <v>2053179408.7014389</v>
      </c>
      <c r="U114" s="4"/>
      <c r="V114" s="63">
        <f t="shared" si="15"/>
        <v>2053179000</v>
      </c>
      <c r="W114" s="4"/>
      <c r="X114" s="79"/>
      <c r="Y114" s="45">
        <v>5037.7</v>
      </c>
      <c r="Z114" s="43">
        <v>5385.9141200000004</v>
      </c>
      <c r="AA114" s="43"/>
      <c r="AB114" s="43">
        <v>138146</v>
      </c>
      <c r="AC114" s="79">
        <v>0.12062059069711825</v>
      </c>
      <c r="AD114" s="45"/>
      <c r="AE114" s="4"/>
      <c r="AF114" s="45">
        <v>242</v>
      </c>
      <c r="AG114" s="57">
        <v>43883668</v>
      </c>
      <c r="AH114" s="15">
        <f t="shared" si="19"/>
        <v>181337.47107438016</v>
      </c>
    </row>
    <row r="115" spans="1:34">
      <c r="A115" s="4">
        <f t="shared" si="13"/>
        <v>1977</v>
      </c>
      <c r="B115" s="57">
        <v>285100000</v>
      </c>
      <c r="C115" s="57"/>
      <c r="D115" s="4">
        <f>'Historical population and GDP'!$N112</f>
        <v>9.7701458443624239E-2</v>
      </c>
      <c r="E115" s="4"/>
      <c r="F115" s="15"/>
      <c r="G115" s="57">
        <v>337000000</v>
      </c>
      <c r="H115" s="33">
        <f t="shared" si="20"/>
        <v>1.1820413889863206</v>
      </c>
      <c r="I115" s="57"/>
      <c r="J115" s="15"/>
      <c r="K115" s="75">
        <f t="shared" si="18"/>
        <v>337000000</v>
      </c>
      <c r="L115" s="4"/>
      <c r="M115" s="57"/>
      <c r="N115" s="57">
        <v>2181000000</v>
      </c>
      <c r="O115" s="57">
        <v>76000000</v>
      </c>
      <c r="P115" s="8">
        <f t="shared" si="21"/>
        <v>7.8758077253427441E-2</v>
      </c>
      <c r="Q115" s="77">
        <f t="shared" si="16"/>
        <v>3.4425874154269967E-2</v>
      </c>
      <c r="R115" s="60">
        <v>0.08</v>
      </c>
      <c r="S115" s="61">
        <f>'1.1 Price indices'!$T113</f>
        <v>10.501698709217969</v>
      </c>
      <c r="T115" s="15">
        <f t="shared" si="17"/>
        <v>2435441059.4965162</v>
      </c>
      <c r="U115" s="4"/>
      <c r="V115" s="63">
        <f t="shared" si="15"/>
        <v>2435441000</v>
      </c>
      <c r="W115" s="4"/>
      <c r="X115" s="79"/>
      <c r="Y115" s="45">
        <v>5365.7</v>
      </c>
      <c r="Z115" s="43">
        <v>5592.6641200000004</v>
      </c>
      <c r="AA115" s="43"/>
      <c r="AB115" s="43">
        <v>139958</v>
      </c>
      <c r="AC115" s="79">
        <v>0.10543075996213098</v>
      </c>
      <c r="AD115" s="45"/>
      <c r="AE115" s="4"/>
      <c r="AF115" s="45">
        <v>160</v>
      </c>
      <c r="AG115" s="57">
        <v>116185621</v>
      </c>
      <c r="AH115" s="15">
        <f t="shared" si="19"/>
        <v>726160.13124999998</v>
      </c>
    </row>
    <row r="116" spans="1:34">
      <c r="A116" s="4">
        <f t="shared" si="13"/>
        <v>1978</v>
      </c>
      <c r="B116" s="57">
        <v>355600000</v>
      </c>
      <c r="C116" s="57"/>
      <c r="D116" s="4">
        <f>'Historical population and GDP'!$N113</f>
        <v>0.11351913529538665</v>
      </c>
      <c r="E116" s="4"/>
      <c r="F116" s="15"/>
      <c r="G116" s="57">
        <v>396000000</v>
      </c>
      <c r="H116" s="33">
        <f t="shared" si="20"/>
        <v>1.1136107986501687</v>
      </c>
      <c r="I116" s="57"/>
      <c r="J116" s="15"/>
      <c r="K116" s="75">
        <f t="shared" si="18"/>
        <v>396000000</v>
      </c>
      <c r="L116" s="4"/>
      <c r="M116" s="57"/>
      <c r="N116" s="57">
        <v>2560000000</v>
      </c>
      <c r="O116" s="57">
        <v>93000000</v>
      </c>
      <c r="P116" s="8">
        <f t="shared" si="21"/>
        <v>8.1201120608440203E-2</v>
      </c>
      <c r="Q116" s="77">
        <f t="shared" si="16"/>
        <v>3.4425874154269967E-2</v>
      </c>
      <c r="R116" s="60">
        <v>0.08</v>
      </c>
      <c r="S116" s="61">
        <f>'1.1 Price indices'!$T114</f>
        <v>11.791164046917189</v>
      </c>
      <c r="T116" s="15">
        <f t="shared" si="17"/>
        <v>2810768410.2612443</v>
      </c>
      <c r="U116" s="4"/>
      <c r="V116" s="63">
        <f t="shared" si="15"/>
        <v>2810768000</v>
      </c>
      <c r="W116" s="4"/>
      <c r="X116" s="79"/>
      <c r="Y116" s="45">
        <v>5633.7</v>
      </c>
      <c r="Z116" s="43">
        <v>5639.4141200000004</v>
      </c>
      <c r="AA116" s="43"/>
      <c r="AB116" s="43">
        <v>141899</v>
      </c>
      <c r="AC116" s="79">
        <v>0.11096222112513812</v>
      </c>
      <c r="AD116" s="45"/>
      <c r="AE116" s="4"/>
      <c r="AF116" s="45">
        <v>310</v>
      </c>
      <c r="AG116" s="57">
        <v>168619832.99999997</v>
      </c>
      <c r="AH116" s="15">
        <f t="shared" si="19"/>
        <v>543934.94516129023</v>
      </c>
    </row>
    <row r="117" spans="1:34">
      <c r="A117" s="4">
        <f t="shared" si="13"/>
        <v>1979</v>
      </c>
      <c r="B117" s="57">
        <v>382000000</v>
      </c>
      <c r="C117" s="57"/>
      <c r="D117" s="4">
        <f>'Historical population and GDP'!$N114</f>
        <v>0.12863698288573003</v>
      </c>
      <c r="E117" s="4"/>
      <c r="F117" s="15"/>
      <c r="G117" s="57">
        <v>422000000</v>
      </c>
      <c r="H117" s="33">
        <f t="shared" si="20"/>
        <v>1.1047120418848169</v>
      </c>
      <c r="I117" s="57"/>
      <c r="J117" s="15"/>
      <c r="K117" s="75">
        <f t="shared" si="18"/>
        <v>422000000</v>
      </c>
      <c r="L117" s="4"/>
      <c r="M117" s="57"/>
      <c r="N117" s="57">
        <v>3031000000</v>
      </c>
      <c r="O117" s="57">
        <v>110000000</v>
      </c>
      <c r="P117" s="8">
        <f t="shared" si="21"/>
        <v>8.1465839019489963E-2</v>
      </c>
      <c r="Q117" s="77">
        <f t="shared" si="16"/>
        <v>3.4425874154269967E-2</v>
      </c>
      <c r="R117" s="60">
        <v>0.08</v>
      </c>
      <c r="S117" s="61">
        <f>'1.1 Price indices'!$T115</f>
        <v>13.581641557377248</v>
      </c>
      <c r="T117" s="15">
        <f t="shared" si="17"/>
        <v>3281854131.7301302</v>
      </c>
      <c r="U117" s="4"/>
      <c r="V117" s="63">
        <f t="shared" si="15"/>
        <v>3281854000</v>
      </c>
      <c r="W117" s="4"/>
      <c r="X117" s="80"/>
      <c r="Y117" s="45">
        <v>5623.3</v>
      </c>
      <c r="Z117" s="43">
        <v>6373.9278199999999</v>
      </c>
      <c r="AA117" s="43"/>
      <c r="AB117" s="43">
        <v>143986</v>
      </c>
      <c r="AC117" s="79">
        <v>0.12584820770025079</v>
      </c>
      <c r="AD117" s="45"/>
      <c r="AE117" s="4"/>
      <c r="AF117" s="45">
        <v>275.2</v>
      </c>
      <c r="AG117" s="57">
        <v>158111512</v>
      </c>
      <c r="AH117" s="15">
        <f t="shared" si="19"/>
        <v>574533.11046511633</v>
      </c>
    </row>
    <row r="118" spans="1:34">
      <c r="A118" s="4">
        <f t="shared" si="13"/>
        <v>1980</v>
      </c>
      <c r="B118" s="57">
        <v>350500000</v>
      </c>
      <c r="C118" s="57"/>
      <c r="D118" s="4">
        <f>'Historical population and GDP'!$N115</f>
        <v>0.14521559819202581</v>
      </c>
      <c r="E118" s="4"/>
      <c r="F118" s="15"/>
      <c r="G118" s="57">
        <v>389000000</v>
      </c>
      <c r="H118" s="33">
        <f t="shared" si="20"/>
        <v>1.1098430813124109</v>
      </c>
      <c r="I118" s="57"/>
      <c r="J118" s="15"/>
      <c r="K118" s="75">
        <f t="shared" si="18"/>
        <v>389000000</v>
      </c>
      <c r="L118" s="4"/>
      <c r="M118" s="57"/>
      <c r="N118" s="57">
        <v>3539000000</v>
      </c>
      <c r="O118" s="57">
        <v>131000000</v>
      </c>
      <c r="P118" s="8">
        <f t="shared" si="21"/>
        <v>6.5646709418334032E-2</v>
      </c>
      <c r="Q118" s="77">
        <f t="shared" si="16"/>
        <v>3.4425874154269967E-2</v>
      </c>
      <c r="R118" s="60">
        <v>0.08</v>
      </c>
      <c r="S118" s="61">
        <f>'1.1 Price indices'!$T116</f>
        <v>15.685677651407259</v>
      </c>
      <c r="T118" s="15">
        <f t="shared" si="17"/>
        <v>3738870348.1372509</v>
      </c>
      <c r="U118" s="4"/>
      <c r="V118" s="63">
        <f t="shared" si="15"/>
        <v>3738870000</v>
      </c>
      <c r="W118" s="4"/>
      <c r="X118" s="79"/>
      <c r="Y118" s="45">
        <v>5860.4</v>
      </c>
      <c r="Z118" s="43">
        <v>6586.0990499999998</v>
      </c>
      <c r="AA118" s="43"/>
      <c r="AB118" s="43">
        <v>144632</v>
      </c>
      <c r="AC118" s="79">
        <v>0.11880299159539412</v>
      </c>
      <c r="AD118" s="45"/>
      <c r="AE118" s="4"/>
      <c r="AF118" s="45">
        <v>264</v>
      </c>
      <c r="AG118" s="57">
        <v>152688593</v>
      </c>
      <c r="AH118" s="15">
        <f t="shared" si="19"/>
        <v>578365.88257575757</v>
      </c>
    </row>
    <row r="119" spans="1:34">
      <c r="A119" s="4">
        <f t="shared" si="13"/>
        <v>1981</v>
      </c>
      <c r="B119" s="57">
        <v>370700000</v>
      </c>
      <c r="C119" s="57"/>
      <c r="D119" s="4">
        <f>'Historical population and GDP'!$N116</f>
        <v>0.16739331065329263</v>
      </c>
      <c r="E119" s="4"/>
      <c r="F119" s="15"/>
      <c r="G119" s="57">
        <v>416000000</v>
      </c>
      <c r="H119" s="33">
        <f t="shared" si="20"/>
        <v>1.1222012408956028</v>
      </c>
      <c r="I119" s="57"/>
      <c r="J119" s="15"/>
      <c r="K119" s="75">
        <f t="shared" si="18"/>
        <v>416000000</v>
      </c>
      <c r="L119" s="4"/>
      <c r="M119" s="57"/>
      <c r="N119" s="57">
        <v>4159000000</v>
      </c>
      <c r="O119" s="57">
        <v>150000000</v>
      </c>
      <c r="P119" s="8">
        <f t="shared" si="21"/>
        <v>5.2083071527705561E-2</v>
      </c>
      <c r="Q119" s="77">
        <f t="shared" si="16"/>
        <v>3.4425874154269967E-2</v>
      </c>
      <c r="R119" s="60">
        <v>7.2000000000000008E-2</v>
      </c>
      <c r="S119" s="61">
        <f>'1.1 Price indices'!$T117</f>
        <v>18.166754796824165</v>
      </c>
      <c r="T119" s="15">
        <f t="shared" si="17"/>
        <v>4278252174.3382659</v>
      </c>
      <c r="U119" s="4"/>
      <c r="V119" s="63">
        <f t="shared" si="15"/>
        <v>4278252000</v>
      </c>
      <c r="W119" s="4"/>
      <c r="X119" s="79"/>
      <c r="Y119" s="45">
        <v>6018.2</v>
      </c>
      <c r="Z119" s="43">
        <v>6629.77</v>
      </c>
      <c r="AA119" s="43"/>
      <c r="AB119" s="43">
        <v>147446</v>
      </c>
      <c r="AC119" s="79">
        <v>0.11623384259133629</v>
      </c>
      <c r="AD119" s="45"/>
      <c r="AE119" s="4"/>
      <c r="AF119" s="45">
        <v>20</v>
      </c>
      <c r="AG119" s="57">
        <v>27000000</v>
      </c>
      <c r="AH119" s="15">
        <f t="shared" si="19"/>
        <v>1350000</v>
      </c>
    </row>
    <row r="120" spans="1:34">
      <c r="A120" s="4">
        <f t="shared" si="13"/>
        <v>1982</v>
      </c>
      <c r="B120" s="57">
        <v>459200000</v>
      </c>
      <c r="C120" s="57"/>
      <c r="D120" s="4">
        <f>'Historical population and GDP'!$N117</f>
        <v>0.1935523639731036</v>
      </c>
      <c r="E120" s="4"/>
      <c r="F120" s="15"/>
      <c r="G120" s="57">
        <v>519000000</v>
      </c>
      <c r="H120" s="33">
        <f t="shared" si="20"/>
        <v>1.130226480836237</v>
      </c>
      <c r="I120" s="57"/>
      <c r="J120" s="15"/>
      <c r="K120" s="75">
        <f t="shared" si="18"/>
        <v>519000000</v>
      </c>
      <c r="L120" s="4"/>
      <c r="M120" s="57"/>
      <c r="N120" s="57">
        <v>4902000000</v>
      </c>
      <c r="O120" s="57">
        <v>179000000</v>
      </c>
      <c r="P120" s="8">
        <f t="shared" si="21"/>
        <v>5.1230259118612495E-2</v>
      </c>
      <c r="Q120" s="77">
        <f t="shared" si="16"/>
        <v>3.4425874154269967E-2</v>
      </c>
      <c r="R120" s="60">
        <v>6.4000000000000001E-2</v>
      </c>
      <c r="S120" s="61">
        <f>'1.1 Price indices'!$T118</f>
        <v>20.965965943716753</v>
      </c>
      <c r="T120" s="15">
        <f t="shared" si="17"/>
        <v>4961555857.4697618</v>
      </c>
      <c r="U120" s="4"/>
      <c r="V120" s="63">
        <f t="shared" si="15"/>
        <v>4961556000</v>
      </c>
      <c r="W120" s="4"/>
      <c r="X120" s="79"/>
      <c r="Y120" s="45">
        <v>5826.6</v>
      </c>
      <c r="Z120" s="43">
        <v>6615.5812999999998</v>
      </c>
      <c r="AA120" s="43"/>
      <c r="AB120" s="43">
        <v>148853</v>
      </c>
      <c r="AC120" s="79">
        <v>0.12446271562142082</v>
      </c>
      <c r="AD120" s="45"/>
      <c r="AE120" s="4"/>
      <c r="AF120" s="45">
        <v>24</v>
      </c>
      <c r="AG120" s="57">
        <v>32000000</v>
      </c>
      <c r="AH120" s="15">
        <f t="shared" si="19"/>
        <v>1333333.3333333333</v>
      </c>
    </row>
    <row r="121" spans="1:34">
      <c r="A121" s="4">
        <f t="shared" si="13"/>
        <v>1983</v>
      </c>
      <c r="B121" s="57">
        <v>491300000</v>
      </c>
      <c r="C121" s="57"/>
      <c r="D121" s="4">
        <f>'Historical population and GDP'!$N118</f>
        <v>0.22082429857521141</v>
      </c>
      <c r="E121" s="4"/>
      <c r="F121" s="15"/>
      <c r="G121" s="57">
        <v>589000000</v>
      </c>
      <c r="H121" s="33">
        <f t="shared" si="20"/>
        <v>1.1988601669041319</v>
      </c>
      <c r="I121" s="57"/>
      <c r="J121" s="15"/>
      <c r="K121" s="75">
        <f t="shared" si="18"/>
        <v>589000000</v>
      </c>
      <c r="L121" s="4"/>
      <c r="M121" s="57"/>
      <c r="N121" s="57">
        <v>5387000000</v>
      </c>
      <c r="O121" s="57">
        <v>203000000</v>
      </c>
      <c r="P121" s="8">
        <f t="shared" si="21"/>
        <v>5.1237527014627207E-2</v>
      </c>
      <c r="Q121" s="77">
        <f t="shared" si="16"/>
        <v>3.4425874154269967E-2</v>
      </c>
      <c r="R121" s="60">
        <v>5.6000000000000001E-2</v>
      </c>
      <c r="S121" s="61">
        <f>'1.1 Price indices'!$T119</f>
        <v>22.505382396872065</v>
      </c>
      <c r="T121" s="15">
        <f t="shared" si="17"/>
        <v>5423122236.8004684</v>
      </c>
      <c r="U121" s="4"/>
      <c r="V121" s="63">
        <f t="shared" si="15"/>
        <v>5423122000</v>
      </c>
      <c r="W121" s="4"/>
      <c r="X121" s="79"/>
      <c r="Y121" s="45">
        <v>5819.8</v>
      </c>
      <c r="Z121" s="43">
        <v>7011.8395</v>
      </c>
      <c r="AA121" s="43"/>
      <c r="AB121" s="43">
        <v>150528</v>
      </c>
      <c r="AC121" s="79">
        <v>0.1205696814573706</v>
      </c>
      <c r="AD121" s="45"/>
      <c r="AE121" s="4"/>
      <c r="AF121" s="45">
        <v>1140.5</v>
      </c>
      <c r="AG121" s="57">
        <v>1026941980</v>
      </c>
      <c r="AH121" s="15">
        <f t="shared" si="19"/>
        <v>900431.37220517313</v>
      </c>
    </row>
    <row r="122" spans="1:34">
      <c r="A122" s="4">
        <f t="shared" si="13"/>
        <v>1984</v>
      </c>
      <c r="B122" s="57">
        <v>488700000</v>
      </c>
      <c r="C122" s="57"/>
      <c r="D122" s="4">
        <f>'Historical population and GDP'!$N119</f>
        <v>0.23780386907089204</v>
      </c>
      <c r="E122" s="4"/>
      <c r="F122" s="15"/>
      <c r="G122" s="57">
        <v>618000000</v>
      </c>
      <c r="H122" s="33">
        <f t="shared" si="20"/>
        <v>1.2645794966236956</v>
      </c>
      <c r="I122" s="57"/>
      <c r="J122" s="15"/>
      <c r="K122" s="75">
        <f t="shared" si="18"/>
        <v>618000000</v>
      </c>
      <c r="L122" s="4"/>
      <c r="M122" s="57"/>
      <c r="N122" s="57">
        <v>5792000000</v>
      </c>
      <c r="O122" s="57">
        <v>206000000</v>
      </c>
      <c r="P122" s="8">
        <f t="shared" si="21"/>
        <v>5.1764924615281829E-2</v>
      </c>
      <c r="Q122" s="77">
        <f t="shared" si="16"/>
        <v>3.4425874154269967E-2</v>
      </c>
      <c r="R122" s="60">
        <v>4.8000000000000001E-2</v>
      </c>
      <c r="S122" s="61">
        <f>'1.1 Price indices'!$T120</f>
        <v>23.661888676934112</v>
      </c>
      <c r="T122" s="15">
        <f t="shared" si="17"/>
        <v>5839191664.2020578</v>
      </c>
      <c r="U122" s="4"/>
      <c r="V122" s="63">
        <f t="shared" si="15"/>
        <v>5839192000</v>
      </c>
      <c r="W122" s="4"/>
      <c r="X122" s="79"/>
      <c r="Y122" s="45">
        <v>6382.3</v>
      </c>
      <c r="Z122" s="43">
        <v>7580.9422999999997</v>
      </c>
      <c r="AA122" s="43"/>
      <c r="AB122" s="43">
        <v>152290</v>
      </c>
      <c r="AC122" s="79">
        <v>0.1093796533732484</v>
      </c>
      <c r="AD122" s="45"/>
      <c r="AE122" s="4"/>
      <c r="AF122" s="45">
        <v>252.7</v>
      </c>
      <c r="AG122" s="57">
        <v>228265075</v>
      </c>
      <c r="AH122" s="15">
        <f t="shared" si="19"/>
        <v>903304.61020973488</v>
      </c>
    </row>
    <row r="123" spans="1:34">
      <c r="A123" s="4">
        <f t="shared" si="13"/>
        <v>1985</v>
      </c>
      <c r="B123" s="57">
        <v>411100000</v>
      </c>
      <c r="C123" s="57"/>
      <c r="D123" s="4">
        <f>'Historical population and GDP'!$N120</f>
        <v>0.25733074153671937</v>
      </c>
      <c r="E123" s="4"/>
      <c r="F123" s="15"/>
      <c r="G123" s="57">
        <v>480000000</v>
      </c>
      <c r="H123" s="33">
        <f t="shared" si="20"/>
        <v>1.1675991243006567</v>
      </c>
      <c r="I123" s="57"/>
      <c r="J123" s="15"/>
      <c r="K123" s="75">
        <f t="shared" si="18"/>
        <v>480000000</v>
      </c>
      <c r="L123" s="4"/>
      <c r="M123" s="57"/>
      <c r="N123" s="57">
        <v>6364000000</v>
      </c>
      <c r="O123" s="57">
        <v>223000000</v>
      </c>
      <c r="P123" s="8">
        <f t="shared" si="21"/>
        <v>4.1822329205104369E-2</v>
      </c>
      <c r="Q123" s="77">
        <f t="shared" si="16"/>
        <v>3.4425874154269967E-2</v>
      </c>
      <c r="R123" s="60">
        <v>0.04</v>
      </c>
      <c r="S123" s="61">
        <f>'1.1 Price indices'!$T121</f>
        <v>25.995068327717373</v>
      </c>
      <c r="T123" s="15">
        <f t="shared" si="17"/>
        <v>6409263357.3773212</v>
      </c>
      <c r="U123" s="4"/>
      <c r="V123" s="63">
        <f t="shared" si="15"/>
        <v>6409263000</v>
      </c>
      <c r="W123" s="4"/>
      <c r="X123" s="79"/>
      <c r="Y123" s="45">
        <v>6987.9</v>
      </c>
      <c r="Z123" s="43">
        <v>8047.9422999999997</v>
      </c>
      <c r="AA123" s="43"/>
      <c r="AB123" s="43">
        <v>154496</v>
      </c>
      <c r="AC123" s="79">
        <v>0.10353227771010963</v>
      </c>
      <c r="AD123" s="45"/>
      <c r="AE123" s="4"/>
      <c r="AF123" s="45">
        <v>212</v>
      </c>
      <c r="AG123" s="57">
        <v>98347782</v>
      </c>
      <c r="AH123" s="15">
        <f t="shared" si="19"/>
        <v>463904.63207547169</v>
      </c>
    </row>
    <row r="124" spans="1:34">
      <c r="A124" s="4">
        <f t="shared" si="13"/>
        <v>1986</v>
      </c>
      <c r="B124" s="57">
        <v>456300000</v>
      </c>
      <c r="C124" s="57"/>
      <c r="D124" s="4">
        <f>'Historical population and GDP'!$N121</f>
        <v>0.29241542457189085</v>
      </c>
      <c r="E124" s="4"/>
      <c r="F124" s="15"/>
      <c r="G124" s="57">
        <v>546000000</v>
      </c>
      <c r="H124" s="33">
        <f t="shared" si="20"/>
        <v>1.1965811965811965</v>
      </c>
      <c r="I124" s="57"/>
      <c r="J124" s="15"/>
      <c r="K124" s="75">
        <f t="shared" si="18"/>
        <v>546000000</v>
      </c>
      <c r="L124" s="4"/>
      <c r="M124" s="57"/>
      <c r="N124" s="57">
        <v>7145000000</v>
      </c>
      <c r="O124" s="57">
        <v>246000000</v>
      </c>
      <c r="P124" s="8">
        <f t="shared" si="21"/>
        <v>4.6661156930448013E-2</v>
      </c>
      <c r="Q124" s="77">
        <f t="shared" si="16"/>
        <v>3.4425874154269967E-2</v>
      </c>
      <c r="R124" s="60">
        <v>3.2000000000000001E-2</v>
      </c>
      <c r="S124" s="61">
        <f>'1.1 Price indices'!$T122</f>
        <v>29.269595155029332</v>
      </c>
      <c r="T124" s="15">
        <f t="shared" si="17"/>
        <v>7273851937.050437</v>
      </c>
      <c r="U124" s="4"/>
      <c r="V124" s="63">
        <f t="shared" si="15"/>
        <v>7273852000</v>
      </c>
      <c r="W124" s="4"/>
      <c r="X124" s="79"/>
      <c r="Y124" s="45">
        <v>7435.1</v>
      </c>
      <c r="Z124" s="43">
        <v>8047.9422999999997</v>
      </c>
      <c r="AA124" s="43"/>
      <c r="AB124" s="43">
        <v>156102</v>
      </c>
      <c r="AC124" s="79">
        <v>0.10149127774631622</v>
      </c>
      <c r="AD124" s="45"/>
      <c r="AE124" s="4"/>
      <c r="AF124" s="45">
        <v>0</v>
      </c>
      <c r="AG124" s="57">
        <v>0</v>
      </c>
      <c r="AH124" s="15" t="e">
        <f t="shared" si="19"/>
        <v>#N/A</v>
      </c>
    </row>
    <row r="125" spans="1:34">
      <c r="A125" s="4">
        <f t="shared" si="13"/>
        <v>1987</v>
      </c>
      <c r="B125" s="57">
        <v>484200000</v>
      </c>
      <c r="C125" s="57"/>
      <c r="D125" s="4">
        <f>'Historical population and GDP'!$N122</f>
        <v>0.33825872458440187</v>
      </c>
      <c r="E125" s="4"/>
      <c r="F125" s="15"/>
      <c r="G125" s="57">
        <v>581000000</v>
      </c>
      <c r="H125" s="33">
        <f t="shared" si="20"/>
        <v>1.1999173895084676</v>
      </c>
      <c r="I125" s="57"/>
      <c r="J125" s="15"/>
      <c r="K125" s="75">
        <f t="shared" si="18"/>
        <v>581000000</v>
      </c>
      <c r="L125" s="4"/>
      <c r="M125" s="57"/>
      <c r="N125" s="57">
        <v>8169000000</v>
      </c>
      <c r="O125" s="57">
        <v>259000000</v>
      </c>
      <c r="P125" s="8">
        <f t="shared" si="21"/>
        <v>1.5527936168791218E-2</v>
      </c>
      <c r="Q125" s="77">
        <f t="shared" si="16"/>
        <v>3.4425874154269967E-2</v>
      </c>
      <c r="R125" s="60">
        <v>2.4E-2</v>
      </c>
      <c r="S125" s="61">
        <f>'1.1 Price indices'!$T123</f>
        <v>32.64650288457748</v>
      </c>
      <c r="T125" s="15">
        <f t="shared" si="17"/>
        <v>8210041725.5070572</v>
      </c>
      <c r="U125" s="4"/>
      <c r="V125" s="63">
        <f t="shared" si="15"/>
        <v>8210042000</v>
      </c>
      <c r="W125" s="4"/>
      <c r="X125" s="79"/>
      <c r="Y125" s="45">
        <v>7388.7</v>
      </c>
      <c r="Z125" s="43">
        <v>8048.0123000000003</v>
      </c>
      <c r="AA125" s="43"/>
      <c r="AB125" s="43">
        <v>157487</v>
      </c>
      <c r="AC125" s="79">
        <v>9.9824570125783926E-2</v>
      </c>
      <c r="AD125" s="45"/>
      <c r="AE125" s="4"/>
      <c r="AF125" s="45">
        <v>38</v>
      </c>
      <c r="AG125" s="57">
        <v>21000000</v>
      </c>
      <c r="AH125" s="15">
        <f t="shared" si="19"/>
        <v>552631.57894736843</v>
      </c>
    </row>
    <row r="126" spans="1:34">
      <c r="A126" s="4">
        <f t="shared" si="13"/>
        <v>1988</v>
      </c>
      <c r="B126" s="57">
        <v>588000000</v>
      </c>
      <c r="C126" s="57"/>
      <c r="D126" s="4">
        <f>'Historical population and GDP'!$N123</f>
        <v>0.37670800425697665</v>
      </c>
      <c r="E126" s="4"/>
      <c r="F126" s="15"/>
      <c r="G126" s="57">
        <v>527000000</v>
      </c>
      <c r="H126" s="33">
        <f t="shared" si="20"/>
        <v>0.8962585034013606</v>
      </c>
      <c r="I126" s="57"/>
      <c r="J126" s="15"/>
      <c r="K126" s="75">
        <f t="shared" si="18"/>
        <v>527000000</v>
      </c>
      <c r="L126" s="4"/>
      <c r="M126" s="57"/>
      <c r="N126" s="57">
        <v>8995000000</v>
      </c>
      <c r="O126" s="57">
        <v>287000000</v>
      </c>
      <c r="P126" s="8">
        <f t="shared" si="21"/>
        <v>1.0606748013760553E-2</v>
      </c>
      <c r="Q126" s="77">
        <f t="shared" si="16"/>
        <v>3.4425874154269967E-2</v>
      </c>
      <c r="R126" s="60">
        <v>1.6E-2</v>
      </c>
      <c r="S126" s="61">
        <f>'1.1 Price indices'!$T124</f>
        <v>35.358503789810982</v>
      </c>
      <c r="T126" s="15">
        <f t="shared" si="17"/>
        <v>8961602636.5496178</v>
      </c>
      <c r="U126" s="4"/>
      <c r="V126" s="63">
        <f t="shared" si="15"/>
        <v>8961603000</v>
      </c>
      <c r="W126" s="4"/>
      <c r="X126" s="79"/>
      <c r="Y126" s="45">
        <v>7398.5</v>
      </c>
      <c r="Z126" s="43">
        <v>7885.8356000000003</v>
      </c>
      <c r="AA126" s="43"/>
      <c r="AB126" s="43">
        <v>159473</v>
      </c>
      <c r="AC126" s="79">
        <v>0.10050198703200168</v>
      </c>
      <c r="AD126" s="45"/>
      <c r="AE126" s="4"/>
      <c r="AF126" s="45">
        <v>0</v>
      </c>
      <c r="AG126" s="57">
        <v>0</v>
      </c>
      <c r="AH126" s="15" t="e">
        <f t="shared" si="19"/>
        <v>#N/A</v>
      </c>
    </row>
    <row r="127" spans="1:34">
      <c r="A127" s="4">
        <f t="shared" si="13"/>
        <v>1989</v>
      </c>
      <c r="B127" s="57">
        <v>576000000</v>
      </c>
      <c r="C127" s="57"/>
      <c r="D127" s="4">
        <f>'Historical population and GDP'!$N124</f>
        <v>0.40972527099818368</v>
      </c>
      <c r="E127" s="4"/>
      <c r="F127" s="15"/>
      <c r="G127" s="57">
        <v>582000000</v>
      </c>
      <c r="H127" s="33">
        <f t="shared" si="20"/>
        <v>1.0104166666666667</v>
      </c>
      <c r="I127" s="57"/>
      <c r="J127" s="15"/>
      <c r="K127" s="75">
        <f t="shared" si="18"/>
        <v>582000000</v>
      </c>
      <c r="L127" s="4"/>
      <c r="M127" s="57"/>
      <c r="N127" s="57">
        <v>9729000000</v>
      </c>
      <c r="O127" s="57">
        <v>307000000</v>
      </c>
      <c r="P127" s="8">
        <f t="shared" si="21"/>
        <v>1.2796253488351087E-2</v>
      </c>
      <c r="Q127" s="59">
        <f t="shared" si="16"/>
        <v>3.4425874154269967E-2</v>
      </c>
      <c r="R127" s="60">
        <v>8.0000000000000002E-3</v>
      </c>
      <c r="S127" s="61">
        <f>'1.1 Price indices'!$T125</f>
        <v>37.637529529668825</v>
      </c>
      <c r="T127" s="15">
        <f t="shared" si="17"/>
        <v>9706493334.7285538</v>
      </c>
      <c r="U127" s="4"/>
      <c r="V127" s="63">
        <f t="shared" si="15"/>
        <v>9706493000</v>
      </c>
      <c r="W127" s="4"/>
      <c r="X127" s="79"/>
      <c r="Y127" s="45">
        <v>7373</v>
      </c>
      <c r="Z127" s="43">
        <v>7971.8356000000003</v>
      </c>
      <c r="AA127" s="43"/>
      <c r="AB127" s="43">
        <v>161309</v>
      </c>
      <c r="AC127" s="79">
        <v>9.4123235613463627E-2</v>
      </c>
      <c r="AD127" s="45"/>
      <c r="AE127" s="4"/>
      <c r="AF127" s="45">
        <v>116</v>
      </c>
      <c r="AG127" s="57">
        <v>300000000</v>
      </c>
      <c r="AH127" s="15">
        <f t="shared" si="19"/>
        <v>2586206.8965517241</v>
      </c>
    </row>
    <row r="128" spans="1:34">
      <c r="A128" s="4">
        <f t="shared" si="13"/>
        <v>1990</v>
      </c>
      <c r="B128" s="57">
        <v>564000000</v>
      </c>
      <c r="C128" s="57"/>
      <c r="D128" s="4">
        <f>'Historical population and GDP'!$N125</f>
        <v>0.43227282363804437</v>
      </c>
      <c r="E128" s="4"/>
      <c r="F128" s="15"/>
      <c r="G128" s="57">
        <v>594000000</v>
      </c>
      <c r="H128" s="33">
        <f t="shared" si="20"/>
        <v>1.053191489361702</v>
      </c>
      <c r="I128" s="57">
        <v>594128236.30575466</v>
      </c>
      <c r="J128" s="15"/>
      <c r="K128" s="58">
        <f>I128</f>
        <v>594128236.30575466</v>
      </c>
      <c r="L128" s="4"/>
      <c r="M128" s="57">
        <v>10463710389.624531</v>
      </c>
      <c r="N128" s="57">
        <v>10458000000</v>
      </c>
      <c r="O128" s="57">
        <v>325000000</v>
      </c>
      <c r="P128" s="8">
        <f t="shared" si="21"/>
        <v>1.1988577111555992E-2</v>
      </c>
      <c r="Q128" s="69">
        <v>3.195203131159767E-2</v>
      </c>
      <c r="R128" s="69">
        <v>0</v>
      </c>
      <c r="S128" s="61">
        <f>'1.1 Price indices'!$T126</f>
        <v>39.88783880024809</v>
      </c>
      <c r="T128" s="15">
        <f t="shared" si="17"/>
        <v>10542785784.047529</v>
      </c>
      <c r="U128" s="8"/>
      <c r="V128" s="70">
        <f t="shared" ref="V128:V160" si="22">ROUND(M128,-3)</f>
        <v>10463710000</v>
      </c>
      <c r="W128" s="4"/>
      <c r="X128" s="79"/>
      <c r="Y128" s="45">
        <v>7181.9</v>
      </c>
      <c r="Z128" s="43">
        <v>7975.3801199999998</v>
      </c>
      <c r="AA128" s="43"/>
      <c r="AB128" s="43">
        <v>161068</v>
      </c>
      <c r="AC128" s="79">
        <v>9.2582153397221215E-2</v>
      </c>
      <c r="AD128" s="69">
        <v>7.5774896139466349E-2</v>
      </c>
      <c r="AE128" s="4"/>
      <c r="AF128" s="45">
        <v>31</v>
      </c>
      <c r="AG128" s="57">
        <v>50000000</v>
      </c>
      <c r="AH128" s="15">
        <f t="shared" si="19"/>
        <v>1612903.2258064516</v>
      </c>
    </row>
    <row r="129" spans="1:34">
      <c r="A129" s="4">
        <f t="shared" si="13"/>
        <v>1991</v>
      </c>
      <c r="B129" s="57"/>
      <c r="C129" s="57"/>
      <c r="D129" s="4">
        <f>'Historical population and GDP'!$N126</f>
        <v>0.44047135780471286</v>
      </c>
      <c r="E129" s="4"/>
      <c r="F129" s="15"/>
      <c r="G129" s="57">
        <v>859000000</v>
      </c>
      <c r="H129" s="15"/>
      <c r="I129" s="57">
        <v>859101227.98495364</v>
      </c>
      <c r="J129" s="15"/>
      <c r="K129" s="58">
        <f t="shared" ref="K129:K160" si="23">I129</f>
        <v>859101227.98495364</v>
      </c>
      <c r="L129" s="4"/>
      <c r="M129" s="57">
        <v>11110576816.170094</v>
      </c>
      <c r="N129" s="57">
        <v>11104000000</v>
      </c>
      <c r="O129" s="57">
        <v>356000000</v>
      </c>
      <c r="P129" s="8">
        <f t="shared" si="21"/>
        <v>1.0786132287092605E-2</v>
      </c>
      <c r="Q129" s="69">
        <v>3.3334343841176103E-2</v>
      </c>
      <c r="R129" s="69">
        <v>0</v>
      </c>
      <c r="S129" s="61">
        <f>'1.1 Price indices'!$T127</f>
        <v>40.872008843771738</v>
      </c>
      <c r="T129" s="15">
        <f t="shared" si="17"/>
        <v>11287586975.024881</v>
      </c>
      <c r="U129" s="4"/>
      <c r="V129" s="70">
        <f t="shared" si="22"/>
        <v>11110577000</v>
      </c>
      <c r="W129" s="4"/>
      <c r="X129" s="57"/>
      <c r="Y129" s="45"/>
      <c r="Z129" s="43">
        <v>7768.8356000000003</v>
      </c>
      <c r="AA129" s="43"/>
      <c r="AB129" s="43"/>
      <c r="AC129" s="79">
        <v>9.8483375461792727E-2</v>
      </c>
      <c r="AD129" s="69">
        <v>7.3481058355168549E-2</v>
      </c>
      <c r="AE129" s="4"/>
      <c r="AF129" s="45">
        <v>0</v>
      </c>
      <c r="AG129" s="57">
        <v>0</v>
      </c>
      <c r="AH129" s="15" t="e">
        <f t="shared" si="19"/>
        <v>#N/A</v>
      </c>
    </row>
    <row r="130" spans="1:34">
      <c r="A130" s="4">
        <f t="shared" si="13"/>
        <v>1992</v>
      </c>
      <c r="B130" s="57"/>
      <c r="C130" s="57"/>
      <c r="D130" s="4">
        <f>'Historical population and GDP'!$N127</f>
        <v>0.44427071308353561</v>
      </c>
      <c r="E130" s="4"/>
      <c r="F130" s="15"/>
      <c r="G130" s="57">
        <v>634000000</v>
      </c>
      <c r="H130" s="15"/>
      <c r="I130" s="57">
        <v>633907233.58472025</v>
      </c>
      <c r="J130" s="15"/>
      <c r="K130" s="58">
        <f t="shared" si="23"/>
        <v>633907233.58472025</v>
      </c>
      <c r="L130" s="4"/>
      <c r="M130" s="57">
        <v>11265893973.832569</v>
      </c>
      <c r="N130" s="57">
        <v>11259000000</v>
      </c>
      <c r="O130" s="57">
        <v>380000000</v>
      </c>
      <c r="P130" s="8">
        <f t="shared" si="21"/>
        <v>4.8593512735865853E-3</v>
      </c>
      <c r="Q130" s="69">
        <v>3.4697421632744842E-2</v>
      </c>
      <c r="R130" s="69">
        <v>0</v>
      </c>
      <c r="S130" s="61">
        <f>'1.1 Price indices'!$T128</f>
        <v>40.703662153657397</v>
      </c>
      <c r="T130" s="15">
        <f t="shared" si="17"/>
        <v>11473967570.526642</v>
      </c>
      <c r="U130" s="4"/>
      <c r="V130" s="70">
        <f t="shared" si="22"/>
        <v>11265894000</v>
      </c>
      <c r="W130" s="4"/>
      <c r="X130" s="57"/>
      <c r="Y130" s="45"/>
      <c r="Z130" s="43">
        <v>7960.9246400000002</v>
      </c>
      <c r="AA130" s="43"/>
      <c r="AB130" s="43"/>
      <c r="AC130" s="79"/>
      <c r="AD130" s="69">
        <v>7.448877559459631E-2</v>
      </c>
      <c r="AE130" s="4"/>
      <c r="AF130" s="45">
        <v>432</v>
      </c>
      <c r="AG130" s="57">
        <v>1700000000</v>
      </c>
      <c r="AH130" s="15">
        <f t="shared" si="19"/>
        <v>3935185.1851851852</v>
      </c>
    </row>
    <row r="131" spans="1:34">
      <c r="A131" s="4">
        <f t="shared" si="13"/>
        <v>1993</v>
      </c>
      <c r="B131" s="57"/>
      <c r="C131" s="57"/>
      <c r="D131" s="4">
        <f>'Historical population and GDP'!$N128</f>
        <v>0.45289873853923956</v>
      </c>
      <c r="E131" s="4"/>
      <c r="F131" s="15"/>
      <c r="G131" s="57">
        <v>476000000</v>
      </c>
      <c r="H131" s="15"/>
      <c r="I131" s="57">
        <v>475821409.23314482</v>
      </c>
      <c r="J131" s="15"/>
      <c r="K131" s="58">
        <f t="shared" si="23"/>
        <v>475821409.23314482</v>
      </c>
      <c r="L131" s="4"/>
      <c r="M131" s="57">
        <v>11302346877.831312</v>
      </c>
      <c r="N131" s="57">
        <v>11294000000</v>
      </c>
      <c r="O131" s="57">
        <v>389000000</v>
      </c>
      <c r="P131" s="8">
        <f t="shared" si="21"/>
        <v>-1.5913872935947866E-3</v>
      </c>
      <c r="Q131" s="69">
        <v>3.5177662368575349E-2</v>
      </c>
      <c r="R131" s="69">
        <v>0</v>
      </c>
      <c r="S131" s="61">
        <f>'1.1 Price indices'!$T129</f>
        <v>40.452708913363935</v>
      </c>
      <c r="T131" s="15">
        <f t="shared" si="17"/>
        <v>11469539708.705683</v>
      </c>
      <c r="U131" s="4"/>
      <c r="V131" s="70">
        <f t="shared" si="22"/>
        <v>11302347000</v>
      </c>
      <c r="W131" s="4"/>
      <c r="X131" s="57"/>
      <c r="Y131" s="43"/>
      <c r="Z131" s="43">
        <v>7961.1496399999996</v>
      </c>
      <c r="AA131" s="43"/>
      <c r="AB131" s="43"/>
      <c r="AC131" s="79"/>
      <c r="AD131" s="69">
        <v>7.2955297650777712E-2</v>
      </c>
      <c r="AE131" s="4"/>
      <c r="AF131" s="45">
        <v>0</v>
      </c>
      <c r="AG131" s="57">
        <v>0</v>
      </c>
      <c r="AH131" s="15" t="e">
        <f t="shared" si="19"/>
        <v>#N/A</v>
      </c>
    </row>
    <row r="132" spans="1:34">
      <c r="A132" s="4">
        <f t="shared" si="13"/>
        <v>1994</v>
      </c>
      <c r="B132" s="57"/>
      <c r="C132" s="57"/>
      <c r="D132" s="4">
        <f>'Historical population and GDP'!$N129</f>
        <v>0.45912766258016224</v>
      </c>
      <c r="E132" s="4"/>
      <c r="F132" s="15"/>
      <c r="G132" s="57">
        <v>372000000</v>
      </c>
      <c r="H132" s="15"/>
      <c r="I132" s="57">
        <v>372348674.2163952</v>
      </c>
      <c r="J132" s="15"/>
      <c r="K132" s="58">
        <f t="shared" si="23"/>
        <v>372348674.2163952</v>
      </c>
      <c r="L132" s="4"/>
      <c r="M132" s="57">
        <v>11307872086.324059</v>
      </c>
      <c r="N132" s="57">
        <v>11299000000</v>
      </c>
      <c r="O132" s="57">
        <v>401000000</v>
      </c>
      <c r="P132" s="8">
        <f t="shared" si="21"/>
        <v>-1.5717950891660569E-3</v>
      </c>
      <c r="Q132" s="69">
        <v>3.601167816561443E-2</v>
      </c>
      <c r="R132" s="69">
        <v>0</v>
      </c>
      <c r="S132" s="61">
        <f>'1.1 Price indices'!$T130</f>
        <v>40.510677426675798</v>
      </c>
      <c r="T132" s="15">
        <f t="shared" si="17"/>
        <v>11437990468.024382</v>
      </c>
      <c r="U132" s="4"/>
      <c r="V132" s="70">
        <f t="shared" si="22"/>
        <v>11307872000</v>
      </c>
      <c r="W132" s="4"/>
      <c r="X132" s="57"/>
      <c r="Y132" s="43"/>
      <c r="Z132" s="43">
        <v>7966.1128399999998</v>
      </c>
      <c r="AA132" s="43"/>
      <c r="AB132" s="43"/>
      <c r="AC132" s="79"/>
      <c r="AD132" s="69">
        <v>7.3897866547832397E-2</v>
      </c>
      <c r="AE132" s="4"/>
      <c r="AF132" s="45">
        <v>14.2</v>
      </c>
      <c r="AG132" s="57">
        <v>17000000</v>
      </c>
      <c r="AH132" s="15" t="e">
        <f t="shared" si="19"/>
        <v>#N/A</v>
      </c>
    </row>
    <row r="133" spans="1:34">
      <c r="A133" s="4">
        <f t="shared" si="13"/>
        <v>1995</v>
      </c>
      <c r="B133" s="57"/>
      <c r="C133" s="57"/>
      <c r="D133" s="4">
        <f>'Historical population and GDP'!$N130</f>
        <v>0.46716016060219151</v>
      </c>
      <c r="E133" s="4"/>
      <c r="F133" s="15"/>
      <c r="G133" s="57">
        <v>405000000</v>
      </c>
      <c r="H133" s="15"/>
      <c r="I133" s="57">
        <v>404712824.34820253</v>
      </c>
      <c r="J133" s="15"/>
      <c r="K133" s="58">
        <f t="shared" si="23"/>
        <v>404712824.34820253</v>
      </c>
      <c r="L133" s="4"/>
      <c r="M133" s="57">
        <v>11443000667.302214</v>
      </c>
      <c r="N133" s="57">
        <v>11433000000</v>
      </c>
      <c r="O133" s="57">
        <v>403000000</v>
      </c>
      <c r="P133" s="8">
        <f t="shared" si="21"/>
        <v>1.7152577713420128E-3</v>
      </c>
      <c r="Q133" s="69">
        <v>3.584483156436373E-2</v>
      </c>
      <c r="R133" s="69">
        <v>0</v>
      </c>
      <c r="S133" s="61">
        <f>'1.1 Price indices'!$T131</f>
        <v>41.054036879421183</v>
      </c>
      <c r="T133" s="15">
        <f t="shared" si="17"/>
        <v>11573372757.264938</v>
      </c>
      <c r="U133" s="4"/>
      <c r="V133" s="70">
        <f t="shared" si="22"/>
        <v>11443001000</v>
      </c>
      <c r="W133" s="4"/>
      <c r="X133" s="57"/>
      <c r="Y133" s="43"/>
      <c r="Z133" s="43">
        <v>7973.5192999999999</v>
      </c>
      <c r="AA133" s="43"/>
      <c r="AB133" s="43"/>
      <c r="AC133" s="79"/>
      <c r="AD133" s="69">
        <v>7.3482814461005935E-2</v>
      </c>
      <c r="AE133" s="4"/>
      <c r="AF133" s="45">
        <v>54</v>
      </c>
      <c r="AG133" s="57">
        <v>40000000</v>
      </c>
      <c r="AH133" s="15">
        <f t="shared" si="19"/>
        <v>740740.74074074079</v>
      </c>
    </row>
    <row r="134" spans="1:34">
      <c r="A134" s="4">
        <f t="shared" si="13"/>
        <v>1996</v>
      </c>
      <c r="B134" s="57"/>
      <c r="C134" s="57"/>
      <c r="D134" s="4">
        <f>'Historical population and GDP'!$N131</f>
        <v>0.47522517055540581</v>
      </c>
      <c r="E134" s="4"/>
      <c r="F134" s="15"/>
      <c r="G134" s="57">
        <v>524000000</v>
      </c>
      <c r="H134" s="15"/>
      <c r="I134" s="57">
        <v>523895126.49906504</v>
      </c>
      <c r="J134" s="15"/>
      <c r="K134" s="58">
        <f t="shared" si="23"/>
        <v>523895126.49906504</v>
      </c>
      <c r="L134" s="4"/>
      <c r="M134" s="57">
        <v>11668525064.125601</v>
      </c>
      <c r="N134" s="57">
        <v>11658000000</v>
      </c>
      <c r="O134" s="57">
        <v>411000000</v>
      </c>
      <c r="P134" s="8">
        <f t="shared" si="21"/>
        <v>-7.3751832949404755E-4</v>
      </c>
      <c r="Q134" s="69">
        <v>3.6050164913044039E-2</v>
      </c>
      <c r="R134" s="69">
        <v>0</v>
      </c>
      <c r="S134" s="61">
        <f>'1.1 Price indices'!$T132</f>
        <v>41.426406925974405</v>
      </c>
      <c r="T134" s="15">
        <f t="shared" si="17"/>
        <v>11771791620.778702</v>
      </c>
      <c r="U134" s="4"/>
      <c r="V134" s="70">
        <f t="shared" si="22"/>
        <v>11668525000</v>
      </c>
      <c r="W134" s="4"/>
      <c r="X134" s="57"/>
      <c r="Y134" s="43"/>
      <c r="Z134" s="43">
        <v>7707.7950000000001</v>
      </c>
      <c r="AA134" s="43"/>
      <c r="AB134" s="43"/>
      <c r="AC134" s="79"/>
      <c r="AD134" s="69">
        <v>7.280620092515197E-2</v>
      </c>
      <c r="AE134" s="4"/>
      <c r="AF134" s="45">
        <v>248.25</v>
      </c>
      <c r="AG134" s="57">
        <v>261500000</v>
      </c>
      <c r="AH134" s="15">
        <f t="shared" si="19"/>
        <v>1053373.6153071499</v>
      </c>
    </row>
    <row r="135" spans="1:34">
      <c r="A135" s="4">
        <f t="shared" si="13"/>
        <v>1997</v>
      </c>
      <c r="B135" s="57"/>
      <c r="C135" s="57"/>
      <c r="D135" s="4">
        <f>'Historical population and GDP'!$N132</f>
        <v>0.4818454637163696</v>
      </c>
      <c r="E135" s="4"/>
      <c r="F135" s="15"/>
      <c r="G135" s="57">
        <v>953000000</v>
      </c>
      <c r="H135" s="15"/>
      <c r="I135" s="57">
        <v>952997812.54606271</v>
      </c>
      <c r="J135" s="15"/>
      <c r="K135" s="58">
        <f t="shared" si="23"/>
        <v>952997812.54606271</v>
      </c>
      <c r="L135" s="4"/>
      <c r="M135" s="57">
        <v>12224806748.800804</v>
      </c>
      <c r="N135" s="57">
        <v>12213000000</v>
      </c>
      <c r="O135" s="57">
        <v>415000000</v>
      </c>
      <c r="P135" s="8">
        <f t="shared" si="21"/>
        <v>2.0533145493870886E-4</v>
      </c>
      <c r="Q135" s="69">
        <v>3.5315553998177346E-2</v>
      </c>
      <c r="R135" s="69">
        <v>0</v>
      </c>
      <c r="S135" s="61">
        <f>'1.1 Price indices'!$T133</f>
        <v>41.495387189247232</v>
      </c>
      <c r="T135" s="15">
        <f t="shared" si="17"/>
        <v>12311143566.555887</v>
      </c>
      <c r="U135" s="4"/>
      <c r="V135" s="70">
        <f t="shared" si="22"/>
        <v>12224807000</v>
      </c>
      <c r="W135" s="4"/>
      <c r="X135" s="57"/>
      <c r="Y135" s="43"/>
      <c r="Z135" s="43">
        <v>7464.62</v>
      </c>
      <c r="AA135" s="43"/>
      <c r="AB135" s="43"/>
      <c r="AC135" s="79"/>
      <c r="AD135" s="69">
        <v>7.5391664426957258E-2</v>
      </c>
      <c r="AE135" s="4"/>
      <c r="AF135" s="45">
        <v>436</v>
      </c>
      <c r="AG135" s="57">
        <v>185000000</v>
      </c>
      <c r="AH135" s="15">
        <f t="shared" si="19"/>
        <v>424311.92660550459</v>
      </c>
    </row>
    <row r="136" spans="1:34">
      <c r="A136" s="4">
        <f t="shared" si="13"/>
        <v>1998</v>
      </c>
      <c r="B136" s="57"/>
      <c r="C136" s="57"/>
      <c r="D136" s="4">
        <f>'Historical population and GDP'!$N133</f>
        <v>0.48937095861056157</v>
      </c>
      <c r="E136" s="4"/>
      <c r="F136" s="15"/>
      <c r="G136" s="57">
        <v>1209000000</v>
      </c>
      <c r="H136" s="15"/>
      <c r="I136" s="57">
        <v>1209381978.5052478</v>
      </c>
      <c r="J136" s="15"/>
      <c r="K136" s="58">
        <f t="shared" si="23"/>
        <v>1209381978.5052478</v>
      </c>
      <c r="L136" s="4"/>
      <c r="M136" s="57">
        <v>13197688624.14057</v>
      </c>
      <c r="N136" s="57">
        <v>13185000000</v>
      </c>
      <c r="O136" s="57">
        <v>427000000</v>
      </c>
      <c r="P136" s="8">
        <f t="shared" si="21"/>
        <v>8.4392110069022846E-3</v>
      </c>
      <c r="Q136" s="69">
        <v>3.387247519353604E-2</v>
      </c>
      <c r="R136" s="69">
        <v>0</v>
      </c>
      <c r="S136" s="61">
        <f>'1.1 Price indices'!$T134</f>
        <v>42.500361446349885</v>
      </c>
      <c r="T136" s="15">
        <f t="shared" si="17"/>
        <v>13371097583.005692</v>
      </c>
      <c r="U136" s="4"/>
      <c r="V136" s="70">
        <f t="shared" si="22"/>
        <v>13197689000</v>
      </c>
      <c r="W136" s="4"/>
      <c r="X136" s="57"/>
      <c r="Y136" s="43"/>
      <c r="Z136" s="43">
        <v>7491.62</v>
      </c>
      <c r="AA136" s="43"/>
      <c r="AB136" s="43"/>
      <c r="AC136" s="79"/>
      <c r="AD136" s="69">
        <v>7.6176522156898019E-2</v>
      </c>
      <c r="AE136" s="4"/>
      <c r="AF136" s="45">
        <v>448.1</v>
      </c>
      <c r="AG136" s="57">
        <v>575000000</v>
      </c>
      <c r="AH136" s="15">
        <f t="shared" si="19"/>
        <v>1283195.7152421335</v>
      </c>
    </row>
    <row r="137" spans="1:34">
      <c r="A137" s="4">
        <f t="shared" ref="A137:A161" si="24">A136+1</f>
        <v>1999</v>
      </c>
      <c r="B137" s="57"/>
      <c r="C137" s="57"/>
      <c r="D137" s="4">
        <f>'Historical population and GDP'!$N134</f>
        <v>0.49451517222310415</v>
      </c>
      <c r="E137" s="4"/>
      <c r="F137" s="15"/>
      <c r="G137" s="57">
        <v>704000000</v>
      </c>
      <c r="H137" s="15"/>
      <c r="I137" s="57">
        <v>704440391.15044081</v>
      </c>
      <c r="J137" s="15"/>
      <c r="K137" s="58">
        <f t="shared" si="23"/>
        <v>704440391.15044081</v>
      </c>
      <c r="L137" s="4"/>
      <c r="M137" s="57">
        <v>13543640836.487219</v>
      </c>
      <c r="N137" s="57">
        <v>13529000000</v>
      </c>
      <c r="O137" s="57">
        <v>476000000</v>
      </c>
      <c r="P137" s="8">
        <f t="shared" si="21"/>
        <v>1.4864218122603654E-3</v>
      </c>
      <c r="Q137" s="69">
        <v>3.6082618616814326E-2</v>
      </c>
      <c r="R137" s="69">
        <v>0</v>
      </c>
      <c r="S137" s="61">
        <f>'1.1 Price indices'!$T135</f>
        <v>42.935988899747102</v>
      </c>
      <c r="T137" s="15">
        <f t="shared" ref="T137:T160" si="25">T136*(S137/S136)*(1-Q137-R137)+K137*(1-0.5*Q137)</f>
        <v>13712472845.113415</v>
      </c>
      <c r="U137" s="4"/>
      <c r="V137" s="70">
        <f t="shared" si="22"/>
        <v>13543641000</v>
      </c>
      <c r="W137" s="4"/>
      <c r="X137" s="57"/>
      <c r="Y137" s="43"/>
      <c r="Z137" s="43">
        <v>7890.3</v>
      </c>
      <c r="AA137" s="43"/>
      <c r="AB137" s="43"/>
      <c r="AC137" s="79"/>
      <c r="AD137" s="69">
        <v>7.5302585371548381E-2</v>
      </c>
      <c r="AE137" s="4"/>
      <c r="AF137" s="45">
        <v>83.2</v>
      </c>
      <c r="AG137" s="57">
        <v>114500000</v>
      </c>
      <c r="AH137" s="15">
        <f t="shared" si="19"/>
        <v>1376201.923076923</v>
      </c>
    </row>
    <row r="138" spans="1:34">
      <c r="A138" s="4">
        <f t="shared" si="24"/>
        <v>2000</v>
      </c>
      <c r="B138" s="57"/>
      <c r="C138" s="57"/>
      <c r="D138" s="4">
        <f>'Historical population and GDP'!$N135</f>
        <v>0.4974065391753496</v>
      </c>
      <c r="E138" s="4"/>
      <c r="F138" s="15"/>
      <c r="G138" s="57">
        <v>828000000</v>
      </c>
      <c r="H138" s="15"/>
      <c r="I138" s="57">
        <v>828408736.0110482</v>
      </c>
      <c r="J138" s="15"/>
      <c r="K138" s="58">
        <f t="shared" si="23"/>
        <v>828408736.0110482</v>
      </c>
      <c r="L138" s="4"/>
      <c r="M138" s="57">
        <v>14149843615.706167</v>
      </c>
      <c r="N138" s="57">
        <v>14134000000</v>
      </c>
      <c r="O138" s="57">
        <v>483000000</v>
      </c>
      <c r="P138" s="8">
        <f t="shared" si="21"/>
        <v>-1.0216599626679333E-2</v>
      </c>
      <c r="Q138" s="69">
        <v>3.5149219580793853E-2</v>
      </c>
      <c r="R138" s="69">
        <v>0</v>
      </c>
      <c r="S138" s="61">
        <f>'1.1 Price indices'!$T136</f>
        <v>43.314988434754667</v>
      </c>
      <c r="T138" s="15">
        <f t="shared" si="25"/>
        <v>14161126535.455935</v>
      </c>
      <c r="U138" s="4"/>
      <c r="V138" s="70">
        <f t="shared" si="22"/>
        <v>14149844000</v>
      </c>
      <c r="W138" s="4"/>
      <c r="X138" s="57"/>
      <c r="Y138" s="43"/>
      <c r="Z138" s="43">
        <v>7910.72</v>
      </c>
      <c r="AA138" s="43"/>
      <c r="AB138" s="43"/>
      <c r="AC138" s="79"/>
      <c r="AD138" s="69">
        <v>7.9697401067410439E-2</v>
      </c>
      <c r="AE138" s="4"/>
      <c r="AF138" s="45">
        <v>439.5</v>
      </c>
      <c r="AG138" s="57">
        <v>687000000</v>
      </c>
      <c r="AH138" s="15">
        <f t="shared" si="19"/>
        <v>1563139.9317406144</v>
      </c>
    </row>
    <row r="139" spans="1:34">
      <c r="A139" s="4">
        <f t="shared" si="24"/>
        <v>2001</v>
      </c>
      <c r="B139" s="57"/>
      <c r="C139" s="57"/>
      <c r="D139" s="4">
        <f>'Historical population and GDP'!$N136</f>
        <v>0.51175611470772864</v>
      </c>
      <c r="E139" s="4"/>
      <c r="F139" s="15"/>
      <c r="G139" s="57">
        <v>672000000</v>
      </c>
      <c r="H139" s="15"/>
      <c r="I139" s="57">
        <v>671931592.42032695</v>
      </c>
      <c r="J139" s="15"/>
      <c r="K139" s="58">
        <f t="shared" si="23"/>
        <v>671931592.42032695</v>
      </c>
      <c r="L139" s="4"/>
      <c r="M139" s="57">
        <v>14929965894.363211</v>
      </c>
      <c r="N139" s="57">
        <v>14913000000</v>
      </c>
      <c r="O139" s="57">
        <v>541000000</v>
      </c>
      <c r="P139" s="8">
        <f t="shared" si="21"/>
        <v>2.6695726945548367E-3</v>
      </c>
      <c r="Q139" s="69">
        <v>3.7043031133624338E-2</v>
      </c>
      <c r="R139" s="69">
        <v>0</v>
      </c>
      <c r="S139" s="61">
        <f>'1.1 Price indices'!$T137</f>
        <v>45.420312804237767</v>
      </c>
      <c r="T139" s="15">
        <f t="shared" si="25"/>
        <v>14958846462.049099</v>
      </c>
      <c r="U139" s="4"/>
      <c r="V139" s="70">
        <f t="shared" si="22"/>
        <v>14929966000</v>
      </c>
      <c r="W139" s="4"/>
      <c r="X139" s="57"/>
      <c r="Y139" s="43"/>
      <c r="Z139" s="43">
        <v>7910.72</v>
      </c>
      <c r="AA139" s="43"/>
      <c r="AB139" s="43"/>
      <c r="AC139" s="65"/>
      <c r="AD139" s="69">
        <v>7.8958394403536483E-2</v>
      </c>
      <c r="AE139" s="4"/>
      <c r="AF139" s="45">
        <v>0</v>
      </c>
      <c r="AG139" s="57">
        <v>0</v>
      </c>
      <c r="AH139" s="15" t="e">
        <f t="shared" si="19"/>
        <v>#N/A</v>
      </c>
    </row>
    <row r="140" spans="1:34">
      <c r="A140" s="4">
        <f t="shared" si="24"/>
        <v>2002</v>
      </c>
      <c r="B140" s="57"/>
      <c r="C140" s="57"/>
      <c r="D140" s="4">
        <f>'Historical population and GDP'!$N137</f>
        <v>0.53151704179063941</v>
      </c>
      <c r="E140" s="4"/>
      <c r="F140" s="15"/>
      <c r="G140" s="57">
        <v>640000000</v>
      </c>
      <c r="H140" s="15"/>
      <c r="I140" s="57">
        <v>640358522.85665631</v>
      </c>
      <c r="J140" s="15"/>
      <c r="K140" s="58">
        <f t="shared" si="23"/>
        <v>640358522.85665631</v>
      </c>
      <c r="L140" s="4"/>
      <c r="M140" s="57">
        <v>15110989350.222795</v>
      </c>
      <c r="N140" s="57">
        <v>15091000000</v>
      </c>
      <c r="O140" s="57">
        <v>567000000</v>
      </c>
      <c r="P140" s="8">
        <f t="shared" si="21"/>
        <v>-1.7152405250412877E-2</v>
      </c>
      <c r="Q140" s="69">
        <v>3.8365917525363301E-2</v>
      </c>
      <c r="R140" s="69">
        <v>0</v>
      </c>
      <c r="S140" s="61">
        <f>'1.1 Price indices'!$T138</f>
        <v>44.967377820448149</v>
      </c>
      <c r="T140" s="15">
        <f t="shared" si="25"/>
        <v>14869563408.524597</v>
      </c>
      <c r="U140" s="4"/>
      <c r="V140" s="70">
        <f t="shared" si="22"/>
        <v>15110989000</v>
      </c>
      <c r="W140" s="4"/>
      <c r="X140" s="57"/>
      <c r="Y140" s="43"/>
      <c r="Z140" s="43">
        <v>8621.49</v>
      </c>
      <c r="AA140" s="43"/>
      <c r="AB140" s="43"/>
      <c r="AC140" s="65"/>
      <c r="AD140" s="69">
        <v>7.7823293004631922E-2</v>
      </c>
      <c r="AE140" s="4"/>
      <c r="AF140" s="45">
        <v>125</v>
      </c>
      <c r="AG140" s="57">
        <v>210265000</v>
      </c>
      <c r="AH140" s="15">
        <f t="shared" si="19"/>
        <v>1682120</v>
      </c>
    </row>
    <row r="141" spans="1:34">
      <c r="A141" s="4">
        <f t="shared" si="24"/>
        <v>2003</v>
      </c>
      <c r="B141" s="57"/>
      <c r="C141" s="57"/>
      <c r="D141" s="4">
        <f>'Historical population and GDP'!$N138</f>
        <v>0.53310312264926463</v>
      </c>
      <c r="E141" s="4"/>
      <c r="F141" s="15"/>
      <c r="G141" s="57">
        <v>834000000</v>
      </c>
      <c r="H141" s="15"/>
      <c r="I141" s="57">
        <v>833891519.8608427</v>
      </c>
      <c r="J141" s="15"/>
      <c r="K141" s="58">
        <f t="shared" si="23"/>
        <v>833891519.8608427</v>
      </c>
      <c r="L141" s="4"/>
      <c r="M141" s="57">
        <v>15788732941.771938</v>
      </c>
      <c r="N141" s="57">
        <v>15763000000</v>
      </c>
      <c r="O141" s="57">
        <v>554000000</v>
      </c>
      <c r="P141" s="8">
        <f t="shared" si="21"/>
        <v>-1.3291223209549291E-2</v>
      </c>
      <c r="Q141" s="69">
        <v>3.6008760299118925E-2</v>
      </c>
      <c r="R141" s="69">
        <v>0</v>
      </c>
      <c r="S141" s="61">
        <f>'1.1 Price indices'!$T139</f>
        <v>45.527989548974375</v>
      </c>
      <c r="T141" s="15">
        <f t="shared" si="25"/>
        <v>15331711361.604782</v>
      </c>
      <c r="U141" s="4"/>
      <c r="V141" s="70">
        <f t="shared" si="22"/>
        <v>15788733000</v>
      </c>
      <c r="W141" s="4"/>
      <c r="X141" s="57"/>
      <c r="Y141" s="43"/>
      <c r="Z141" s="43">
        <v>8648.2440000000006</v>
      </c>
      <c r="AA141" s="43"/>
      <c r="AB141" s="43"/>
      <c r="AC141" s="65"/>
      <c r="AD141" s="69">
        <v>7.4954600154965453E-2</v>
      </c>
      <c r="AE141" s="4"/>
      <c r="AF141" s="45">
        <v>6</v>
      </c>
      <c r="AG141" s="57">
        <v>20000000</v>
      </c>
      <c r="AH141" s="15" t="e">
        <f t="shared" si="19"/>
        <v>#N/A</v>
      </c>
    </row>
    <row r="142" spans="1:34">
      <c r="A142" s="4">
        <f t="shared" si="24"/>
        <v>2004</v>
      </c>
      <c r="B142" s="57"/>
      <c r="C142" s="57"/>
      <c r="D142" s="4">
        <f>'Historical population and GDP'!$N139</f>
        <v>0.54413472888516201</v>
      </c>
      <c r="E142" s="4"/>
      <c r="F142" s="15"/>
      <c r="G142" s="57">
        <v>1056000000</v>
      </c>
      <c r="H142" s="15"/>
      <c r="I142" s="57">
        <v>1055836630.9885561</v>
      </c>
      <c r="J142" s="15"/>
      <c r="K142" s="58">
        <f t="shared" si="23"/>
        <v>1055836630.9885561</v>
      </c>
      <c r="L142" s="4"/>
      <c r="M142" s="57">
        <v>16835616565.577946</v>
      </c>
      <c r="N142" s="57">
        <v>16804000000</v>
      </c>
      <c r="O142" s="57">
        <v>562000000</v>
      </c>
      <c r="P142" s="8">
        <f t="shared" si="21"/>
        <v>3.2916474222089674E-2</v>
      </c>
      <c r="Q142" s="69">
        <v>3.4451397823547385E-2</v>
      </c>
      <c r="R142" s="69">
        <v>0</v>
      </c>
      <c r="S142" s="61">
        <f>'1.1 Price indices'!$T140</f>
        <v>48.655752299519733</v>
      </c>
      <c r="T142" s="15">
        <f t="shared" si="25"/>
        <v>16858159593.962471</v>
      </c>
      <c r="U142" s="4"/>
      <c r="V142" s="70">
        <f t="shared" si="22"/>
        <v>16835617000</v>
      </c>
      <c r="W142" s="4"/>
      <c r="X142" s="57"/>
      <c r="Y142" s="43"/>
      <c r="Z142" s="43">
        <v>8944.5108400000008</v>
      </c>
      <c r="AA142" s="43"/>
      <c r="AB142" s="43"/>
      <c r="AC142" s="65"/>
      <c r="AD142" s="69">
        <v>7.3073598374793367E-2</v>
      </c>
      <c r="AE142" s="4"/>
      <c r="AF142" s="45">
        <v>338.85</v>
      </c>
      <c r="AG142" s="57">
        <v>473000000</v>
      </c>
      <c r="AH142" s="15">
        <f t="shared" si="19"/>
        <v>1395897.8899217942</v>
      </c>
    </row>
    <row r="143" spans="1:34">
      <c r="A143" s="4">
        <f t="shared" si="24"/>
        <v>2005</v>
      </c>
      <c r="B143" s="57"/>
      <c r="C143" s="57"/>
      <c r="D143" s="4">
        <f>'Historical population and GDP'!$N140</f>
        <v>0.55914747692391653</v>
      </c>
      <c r="E143" s="4"/>
      <c r="F143" s="15"/>
      <c r="G143" s="57">
        <v>1162000000</v>
      </c>
      <c r="H143" s="15"/>
      <c r="I143" s="57">
        <v>1161900212.8947985</v>
      </c>
      <c r="J143" s="15"/>
      <c r="K143" s="58">
        <f t="shared" si="23"/>
        <v>1161900212.8947985</v>
      </c>
      <c r="L143" s="4"/>
      <c r="M143" s="57">
        <v>18153894037.659203</v>
      </c>
      <c r="N143" s="57">
        <v>18116000000</v>
      </c>
      <c r="O143" s="57">
        <v>589000000</v>
      </c>
      <c r="P143" s="8">
        <f t="shared" si="21"/>
        <v>9.1957940730217329E-3</v>
      </c>
      <c r="Q143" s="69">
        <v>3.3527506962196932E-2</v>
      </c>
      <c r="R143" s="69">
        <v>0</v>
      </c>
      <c r="S143" s="61">
        <f>'1.1 Price indices'!$T141</f>
        <v>51.262699059535635</v>
      </c>
      <c r="T143" s="15">
        <f t="shared" si="25"/>
        <v>18308336537.453022</v>
      </c>
      <c r="U143" s="4"/>
      <c r="V143" s="70">
        <f t="shared" si="22"/>
        <v>18153894000</v>
      </c>
      <c r="W143" s="4"/>
      <c r="X143" s="57"/>
      <c r="Y143" s="43"/>
      <c r="Z143" s="43">
        <v>8955.6111600000004</v>
      </c>
      <c r="AA143" s="43"/>
      <c r="AB143" s="43"/>
      <c r="AC143" s="65"/>
      <c r="AD143" s="69">
        <v>7.3082343481545478E-2</v>
      </c>
      <c r="AE143" s="4"/>
      <c r="AF143" s="45">
        <v>90.8</v>
      </c>
      <c r="AG143" s="57">
        <v>171000000</v>
      </c>
      <c r="AH143" s="15">
        <f t="shared" si="19"/>
        <v>1883259.9118942732</v>
      </c>
    </row>
    <row r="144" spans="1:34">
      <c r="A144" s="4">
        <f t="shared" si="24"/>
        <v>2006</v>
      </c>
      <c r="B144" s="57"/>
      <c r="C144" s="57"/>
      <c r="D144" s="4">
        <f>'Historical population and GDP'!$N141</f>
        <v>0.57033365847691209</v>
      </c>
      <c r="E144" s="4"/>
      <c r="F144" s="15"/>
      <c r="G144" s="57">
        <v>1523000000</v>
      </c>
      <c r="H144" s="15"/>
      <c r="I144" s="57">
        <v>1522791261.0398922</v>
      </c>
      <c r="J144" s="15"/>
      <c r="K144" s="58">
        <f t="shared" si="23"/>
        <v>1522791261.0398922</v>
      </c>
      <c r="L144" s="4"/>
      <c r="M144" s="57">
        <v>20141539877.726826</v>
      </c>
      <c r="N144" s="57">
        <v>20099000000</v>
      </c>
      <c r="O144" s="57">
        <v>620000000</v>
      </c>
      <c r="P144" s="8">
        <f t="shared" si="21"/>
        <v>-3.8706499211006462E-3</v>
      </c>
      <c r="Q144" s="69">
        <v>3.1994085910344208E-2</v>
      </c>
      <c r="R144" s="69">
        <v>0</v>
      </c>
      <c r="S144" s="61">
        <f>'1.1 Price indices'!$T142</f>
        <v>54.10755712871601</v>
      </c>
      <c r="T144" s="15">
        <f t="shared" si="25"/>
        <v>20204535574.560112</v>
      </c>
      <c r="U144" s="4"/>
      <c r="V144" s="70">
        <f t="shared" si="22"/>
        <v>20141540000</v>
      </c>
      <c r="W144" s="4"/>
      <c r="X144" s="57"/>
      <c r="Y144" s="43"/>
      <c r="Z144" s="43">
        <v>8968.7161599999999</v>
      </c>
      <c r="AA144" s="43"/>
      <c r="AB144" s="43"/>
      <c r="AC144" s="65"/>
      <c r="AD144" s="69">
        <v>7.2617090034914636E-2</v>
      </c>
      <c r="AE144" s="4"/>
      <c r="AF144" s="45">
        <v>0</v>
      </c>
      <c r="AG144" s="57">
        <v>0</v>
      </c>
      <c r="AH144" s="15" t="e">
        <f t="shared" si="19"/>
        <v>#N/A</v>
      </c>
    </row>
    <row r="145" spans="1:34">
      <c r="A145" s="4">
        <f t="shared" si="24"/>
        <v>2007</v>
      </c>
      <c r="B145" s="57"/>
      <c r="C145" s="57"/>
      <c r="D145" s="4">
        <f>'Historical population and GDP'!$N142</f>
        <v>0.58578756278802935</v>
      </c>
      <c r="E145" s="4"/>
      <c r="F145" s="15"/>
      <c r="G145" s="57">
        <v>1303000000</v>
      </c>
      <c r="H145" s="15"/>
      <c r="I145" s="57">
        <v>1303077058.2493894</v>
      </c>
      <c r="J145" s="15"/>
      <c r="K145" s="58">
        <f t="shared" si="23"/>
        <v>1303077058.2493894</v>
      </c>
      <c r="L145" s="4"/>
      <c r="M145" s="57">
        <v>21457517867.505955</v>
      </c>
      <c r="N145" s="57">
        <v>21410000000</v>
      </c>
      <c r="O145" s="57">
        <v>684000000</v>
      </c>
      <c r="P145" s="8">
        <f t="shared" si="21"/>
        <v>5.1086226004948719E-3</v>
      </c>
      <c r="Q145" s="69">
        <v>3.2875357072868101E-2</v>
      </c>
      <c r="R145" s="69">
        <v>0</v>
      </c>
      <c r="S145" s="61">
        <f>'1.1 Price indices'!$T143</f>
        <v>56.255734255870472</v>
      </c>
      <c r="T145" s="15">
        <f t="shared" si="25"/>
        <v>21597750509.559536</v>
      </c>
      <c r="U145" s="4"/>
      <c r="V145" s="70">
        <f t="shared" si="22"/>
        <v>21457518000</v>
      </c>
      <c r="W145" s="4"/>
      <c r="X145" s="57"/>
      <c r="Y145" s="43"/>
      <c r="Z145" s="43">
        <v>9518.7761599999994</v>
      </c>
      <c r="AA145" s="43"/>
      <c r="AB145" s="43"/>
      <c r="AC145" s="65"/>
      <c r="AD145" s="69">
        <v>7.2792329339060033E-2</v>
      </c>
      <c r="AE145" s="4"/>
      <c r="AF145" s="45">
        <v>754</v>
      </c>
      <c r="AG145" s="57">
        <v>965000000</v>
      </c>
      <c r="AH145" s="15">
        <f t="shared" si="19"/>
        <v>1279840.8488063661</v>
      </c>
    </row>
    <row r="146" spans="1:34">
      <c r="A146" s="4">
        <f t="shared" si="24"/>
        <v>2008</v>
      </c>
      <c r="B146" s="57"/>
      <c r="C146" s="57"/>
      <c r="D146" s="4">
        <f>'Historical population and GDP'!$N143</f>
        <v>0.61689048274925784</v>
      </c>
      <c r="E146" s="4"/>
      <c r="F146" s="15"/>
      <c r="G146" s="57">
        <v>1076000000</v>
      </c>
      <c r="H146" s="15"/>
      <c r="I146" s="57">
        <v>1075741324.608165</v>
      </c>
      <c r="J146" s="15"/>
      <c r="K146" s="58">
        <f t="shared" si="23"/>
        <v>1075741324.608165</v>
      </c>
      <c r="L146" s="4"/>
      <c r="M146" s="57">
        <v>22525556495.845238</v>
      </c>
      <c r="N146" s="57">
        <v>22475000000</v>
      </c>
      <c r="O146" s="57">
        <v>721000000</v>
      </c>
      <c r="P146" s="8">
        <f t="shared" si="21"/>
        <v>6.728755564112749E-3</v>
      </c>
      <c r="Q146" s="69">
        <v>3.2790262943459769E-2</v>
      </c>
      <c r="R146" s="69">
        <v>0</v>
      </c>
      <c r="S146" s="61">
        <f>'1.1 Price indices'!$T144</f>
        <v>58.509821535799645</v>
      </c>
      <c r="T146" s="15">
        <f t="shared" si="25"/>
        <v>22784673744.521767</v>
      </c>
      <c r="U146" s="4"/>
      <c r="V146" s="70">
        <f t="shared" si="22"/>
        <v>22525556000</v>
      </c>
      <c r="W146" s="4"/>
      <c r="X146" s="57"/>
      <c r="Y146" s="43"/>
      <c r="Z146" s="43">
        <v>9453.2911600000007</v>
      </c>
      <c r="AA146" s="43"/>
      <c r="AB146" s="43"/>
      <c r="AC146" s="65"/>
      <c r="AD146" s="69">
        <v>7.5498952889221788E-2</v>
      </c>
      <c r="AE146" s="4"/>
      <c r="AF146" s="45">
        <v>115</v>
      </c>
      <c r="AG146" s="57">
        <v>377000000</v>
      </c>
      <c r="AH146" s="15">
        <f t="shared" si="19"/>
        <v>3278260.8695652173</v>
      </c>
    </row>
    <row r="147" spans="1:34">
      <c r="A147" s="4">
        <f t="shared" si="24"/>
        <v>2009</v>
      </c>
      <c r="B147" s="57"/>
      <c r="C147" s="57"/>
      <c r="D147" s="4">
        <f>'Historical population and GDP'!$N144</f>
        <v>0.63380568945657156</v>
      </c>
      <c r="E147" s="4"/>
      <c r="F147" s="15"/>
      <c r="G147" s="57">
        <v>2270000000</v>
      </c>
      <c r="H147" s="15"/>
      <c r="I147" s="57">
        <v>2270397934.6332846</v>
      </c>
      <c r="J147" s="15"/>
      <c r="K147" s="58">
        <f t="shared" si="23"/>
        <v>2270397934.6332846</v>
      </c>
      <c r="L147" s="4"/>
      <c r="M147" s="57">
        <v>24956219395.138885</v>
      </c>
      <c r="N147" s="57">
        <v>24967000000</v>
      </c>
      <c r="O147" s="57">
        <v>790000000</v>
      </c>
      <c r="P147" s="8">
        <f t="shared" si="21"/>
        <v>3.1688917446055292E-3</v>
      </c>
      <c r="Q147" s="69">
        <v>3.3169821687283434E-2</v>
      </c>
      <c r="R147" s="69">
        <v>0</v>
      </c>
      <c r="S147" s="61">
        <f>'1.1 Price indices'!$T145</f>
        <v>61.339959079421746</v>
      </c>
      <c r="T147" s="15">
        <f t="shared" si="25"/>
        <v>25327198731.567856</v>
      </c>
      <c r="U147" s="4"/>
      <c r="V147" s="70">
        <f t="shared" si="22"/>
        <v>24956219000</v>
      </c>
      <c r="W147" s="4"/>
      <c r="X147" s="57"/>
      <c r="Y147" s="43"/>
      <c r="Z147" s="43">
        <v>9484.5123600000006</v>
      </c>
      <c r="AA147" s="43"/>
      <c r="AB147" s="43"/>
      <c r="AC147" s="65"/>
      <c r="AD147" s="69">
        <v>7.1696526937829783E-2</v>
      </c>
      <c r="AE147" s="4"/>
      <c r="AF147" s="45">
        <v>143</v>
      </c>
      <c r="AG147" s="57">
        <v>430000000</v>
      </c>
      <c r="AH147" s="15">
        <f t="shared" si="19"/>
        <v>3006993.0069930069</v>
      </c>
    </row>
    <row r="148" spans="1:34">
      <c r="A148" s="4">
        <f t="shared" si="24"/>
        <v>2010</v>
      </c>
      <c r="B148" s="57"/>
      <c r="C148" s="57"/>
      <c r="D148" s="4">
        <f>'Historical population and GDP'!$N145</f>
        <v>0.65050543198380195</v>
      </c>
      <c r="E148" s="4"/>
      <c r="F148" s="15"/>
      <c r="G148" s="57">
        <v>2003000000</v>
      </c>
      <c r="H148" s="15"/>
      <c r="I148" s="57">
        <v>2002592946.668819</v>
      </c>
      <c r="J148" s="15"/>
      <c r="K148" s="58">
        <f t="shared" si="23"/>
        <v>2002592946.668819</v>
      </c>
      <c r="L148" s="4"/>
      <c r="M148" s="57">
        <v>26659575216.094845</v>
      </c>
      <c r="N148" s="57">
        <v>26720000000</v>
      </c>
      <c r="O148" s="57">
        <v>884000000</v>
      </c>
      <c r="P148" s="8">
        <f t="shared" si="21"/>
        <v>7.3402662486857072E-3</v>
      </c>
      <c r="Q148" s="69">
        <v>3.4338117877396317E-2</v>
      </c>
      <c r="R148" s="69">
        <v>0</v>
      </c>
      <c r="S148" s="61">
        <f>'1.1 Price indices'!$T146</f>
        <v>63.362404343550935</v>
      </c>
      <c r="T148" s="15">
        <f t="shared" si="25"/>
        <v>27232111463.94994</v>
      </c>
      <c r="U148" s="4"/>
      <c r="V148" s="70">
        <f t="shared" si="22"/>
        <v>26659575000</v>
      </c>
      <c r="W148" s="4"/>
      <c r="X148" s="57"/>
      <c r="Y148" s="43"/>
      <c r="Z148" s="43">
        <v>9647.7923599999995</v>
      </c>
      <c r="AA148" s="43"/>
      <c r="AB148" s="43"/>
      <c r="AC148" s="65"/>
      <c r="AD148" s="69">
        <v>7.1496356254256488E-2</v>
      </c>
      <c r="AE148" s="4"/>
      <c r="AF148" s="45">
        <v>163.1</v>
      </c>
      <c r="AG148" s="57">
        <v>597000000</v>
      </c>
      <c r="AH148" s="15">
        <f t="shared" si="19"/>
        <v>3660331.0852237893</v>
      </c>
    </row>
    <row r="149" spans="1:34">
      <c r="A149" s="4">
        <f t="shared" si="24"/>
        <v>2011</v>
      </c>
      <c r="B149" s="57"/>
      <c r="C149" s="57"/>
      <c r="D149" s="4">
        <f>'Historical population and GDP'!$N146</f>
        <v>0.67106307407410415</v>
      </c>
      <c r="E149" s="4"/>
      <c r="F149" s="15"/>
      <c r="G149" s="57">
        <v>2378000000</v>
      </c>
      <c r="H149" s="15"/>
      <c r="I149" s="57">
        <v>2377644377.570076</v>
      </c>
      <c r="J149" s="15"/>
      <c r="K149" s="58">
        <f t="shared" si="23"/>
        <v>2377644377.570076</v>
      </c>
      <c r="L149" s="4"/>
      <c r="M149" s="57">
        <v>28646425517.945442</v>
      </c>
      <c r="N149" s="57">
        <v>29010000000</v>
      </c>
      <c r="O149" s="57">
        <v>922000000</v>
      </c>
      <c r="P149" s="8">
        <f t="shared" si="21"/>
        <v>8.3484591344096405E-3</v>
      </c>
      <c r="Q149" s="69">
        <v>3.336991903539227E-2</v>
      </c>
      <c r="R149" s="69">
        <v>0</v>
      </c>
      <c r="S149" s="61">
        <f>'1.1 Price indices'!$T147</f>
        <v>65.89173000390376</v>
      </c>
      <c r="T149" s="15">
        <f t="shared" si="25"/>
        <v>29712138664.675503</v>
      </c>
      <c r="U149" s="4"/>
      <c r="V149" s="70">
        <f t="shared" si="22"/>
        <v>28646426000</v>
      </c>
      <c r="W149" s="4"/>
      <c r="X149" s="57"/>
      <c r="Y149" s="43"/>
      <c r="Z149" s="43">
        <v>10016.36736</v>
      </c>
      <c r="AA149" s="43"/>
      <c r="AB149" s="43"/>
      <c r="AC149" s="65"/>
      <c r="AD149" s="69">
        <v>6.9303488295650792E-2</v>
      </c>
      <c r="AE149" s="4"/>
      <c r="AF149" s="45">
        <v>365.54999999999995</v>
      </c>
      <c r="AG149" s="57">
        <v>632800000</v>
      </c>
      <c r="AH149" s="15">
        <f t="shared" si="19"/>
        <v>1731090.1381479963</v>
      </c>
    </row>
    <row r="150" spans="1:34">
      <c r="A150" s="4">
        <f t="shared" si="24"/>
        <v>2012</v>
      </c>
      <c r="B150" s="57"/>
      <c r="C150" s="57"/>
      <c r="D150" s="4">
        <f>'Historical population and GDP'!$N147</f>
        <v>0.68765324865719801</v>
      </c>
      <c r="E150" s="4"/>
      <c r="F150" s="15"/>
      <c r="G150" s="57">
        <v>2662000000</v>
      </c>
      <c r="H150" s="15"/>
      <c r="I150" s="57">
        <v>2661941318.3371706</v>
      </c>
      <c r="J150" s="15"/>
      <c r="K150" s="58">
        <f t="shared" si="23"/>
        <v>2661941318.3371706</v>
      </c>
      <c r="L150" s="4"/>
      <c r="M150" s="57">
        <v>31345523908.450066</v>
      </c>
      <c r="N150" s="57">
        <v>31723000000</v>
      </c>
      <c r="O150" s="57">
        <v>980000000</v>
      </c>
      <c r="P150" s="8">
        <f t="shared" si="21"/>
        <v>6.5877279804352632E-3</v>
      </c>
      <c r="Q150" s="69">
        <v>3.2208375449437762E-2</v>
      </c>
      <c r="R150" s="69">
        <v>0</v>
      </c>
      <c r="S150" s="61">
        <f>'1.1 Price indices'!$T148</f>
        <v>68.688376502086641</v>
      </c>
      <c r="T150" s="15">
        <f t="shared" si="25"/>
        <v>32594688733.017147</v>
      </c>
      <c r="U150" s="4"/>
      <c r="V150" s="70">
        <f t="shared" si="22"/>
        <v>31345524000</v>
      </c>
      <c r="W150" s="4"/>
      <c r="X150" s="57"/>
      <c r="Y150" s="43"/>
      <c r="Z150" s="43">
        <v>9914.3823599999996</v>
      </c>
      <c r="AA150" s="43"/>
      <c r="AB150" s="43"/>
      <c r="AC150" s="65"/>
      <c r="AD150" s="69">
        <v>6.9570646484303708E-2</v>
      </c>
      <c r="AE150" s="4"/>
      <c r="AF150" s="45">
        <v>25</v>
      </c>
      <c r="AG150" s="57">
        <v>42000000</v>
      </c>
      <c r="AH150" s="15">
        <f t="shared" si="19"/>
        <v>1680000</v>
      </c>
    </row>
    <row r="151" spans="1:34">
      <c r="A151" s="4">
        <f t="shared" si="24"/>
        <v>2013</v>
      </c>
      <c r="B151" s="57"/>
      <c r="C151" s="57"/>
      <c r="D151" s="4">
        <f>'Historical population and GDP'!$N148</f>
        <v>0.68642608626564183</v>
      </c>
      <c r="E151" s="4"/>
      <c r="F151" s="15"/>
      <c r="G151" s="57">
        <v>2068000000</v>
      </c>
      <c r="H151" s="15"/>
      <c r="I151" s="57">
        <v>2067640803.7088263</v>
      </c>
      <c r="J151" s="15"/>
      <c r="K151" s="58">
        <f t="shared" si="23"/>
        <v>2067640803.7088263</v>
      </c>
      <c r="L151" s="4"/>
      <c r="M151" s="57">
        <v>32848048694.762592</v>
      </c>
      <c r="N151" s="57">
        <v>33236000000</v>
      </c>
      <c r="O151" s="57">
        <v>1040000000</v>
      </c>
      <c r="P151" s="8">
        <f t="shared" si="21"/>
        <v>2.2378879312909558E-3</v>
      </c>
      <c r="Q151" s="69">
        <v>3.2244283612834664E-2</v>
      </c>
      <c r="R151" s="69">
        <v>0</v>
      </c>
      <c r="S151" s="61">
        <f>'1.1 Price indices'!$T149</f>
        <v>69.895341608596439</v>
      </c>
      <c r="T151" s="15">
        <f t="shared" si="25"/>
        <v>34132275762.857094</v>
      </c>
      <c r="U151" s="4"/>
      <c r="V151" s="70">
        <f t="shared" si="22"/>
        <v>32848049000</v>
      </c>
      <c r="W151" s="4"/>
      <c r="X151" s="57"/>
      <c r="Y151" s="43"/>
      <c r="Z151" s="43">
        <v>9748.48236</v>
      </c>
      <c r="AA151" s="43"/>
      <c r="AB151" s="43"/>
      <c r="AC151" s="65"/>
      <c r="AD151" s="69">
        <v>6.834758780925522E-2</v>
      </c>
      <c r="AE151" s="4"/>
      <c r="AF151" s="45">
        <v>184</v>
      </c>
      <c r="AG151" s="57">
        <v>566000000</v>
      </c>
      <c r="AH151" s="15">
        <f t="shared" si="19"/>
        <v>3076086.9565217393</v>
      </c>
    </row>
    <row r="152" spans="1:34">
      <c r="A152" s="4">
        <f t="shared" si="24"/>
        <v>2014</v>
      </c>
      <c r="B152" s="57"/>
      <c r="C152" s="57"/>
      <c r="D152" s="4">
        <f>'Historical population and GDP'!$N149</f>
        <v>0.71514178040637033</v>
      </c>
      <c r="E152" s="4"/>
      <c r="F152" s="15"/>
      <c r="G152" s="57">
        <v>1774000000</v>
      </c>
      <c r="H152" s="15"/>
      <c r="I152" s="57">
        <v>1773539327.5663359</v>
      </c>
      <c r="J152" s="15"/>
      <c r="K152" s="58">
        <f t="shared" si="23"/>
        <v>1773539327.5663359</v>
      </c>
      <c r="L152" s="4"/>
      <c r="M152" s="57">
        <v>33951784229.464977</v>
      </c>
      <c r="N152" s="57">
        <v>34332000000</v>
      </c>
      <c r="O152" s="57">
        <v>1079000000</v>
      </c>
      <c r="P152" s="8">
        <f t="shared" si="21"/>
        <v>1.2001123086882262E-3</v>
      </c>
      <c r="Q152" s="69">
        <v>3.2188221114671497E-2</v>
      </c>
      <c r="R152" s="69">
        <v>0</v>
      </c>
      <c r="S152" s="61">
        <f>'1.1 Price indices'!$T150</f>
        <v>70.82402413181768</v>
      </c>
      <c r="T152" s="15">
        <f t="shared" si="25"/>
        <v>35217524024.232277</v>
      </c>
      <c r="U152" s="4"/>
      <c r="V152" s="70">
        <f t="shared" si="22"/>
        <v>33951784000</v>
      </c>
      <c r="W152" s="4"/>
      <c r="X152" s="57"/>
      <c r="Y152" s="43"/>
      <c r="Z152" s="43">
        <v>9939.6323599999996</v>
      </c>
      <c r="AA152" s="43"/>
      <c r="AB152" s="43"/>
      <c r="AC152" s="65"/>
      <c r="AD152" s="69">
        <v>6.6837726913373849E-2</v>
      </c>
      <c r="AE152" s="4"/>
      <c r="AF152" s="45"/>
      <c r="AG152" s="45"/>
      <c r="AH152" s="4"/>
    </row>
    <row r="153" spans="1:34">
      <c r="A153" s="4">
        <f t="shared" si="24"/>
        <v>2015</v>
      </c>
      <c r="B153" s="57"/>
      <c r="C153" s="57"/>
      <c r="D153" s="4">
        <f>'Historical population and GDP'!$N150</f>
        <v>0.71834292216086626</v>
      </c>
      <c r="E153" s="4"/>
      <c r="F153" s="15"/>
      <c r="G153" s="57">
        <v>1580000000</v>
      </c>
      <c r="H153" s="15"/>
      <c r="I153" s="57">
        <v>1580456615.0397267</v>
      </c>
      <c r="J153" s="15"/>
      <c r="K153" s="58">
        <f t="shared" si="23"/>
        <v>1580456615.0397267</v>
      </c>
      <c r="L153" s="4"/>
      <c r="M153" s="57">
        <v>34975233634.773552</v>
      </c>
      <c r="N153" s="57">
        <v>35355000000</v>
      </c>
      <c r="O153" s="57">
        <v>1118000000</v>
      </c>
      <c r="P153" s="8">
        <f t="shared" si="21"/>
        <v>-1.3242755089189339E-3</v>
      </c>
      <c r="Q153" s="69">
        <v>3.2260430836346374E-2</v>
      </c>
      <c r="R153" s="69">
        <v>0</v>
      </c>
      <c r="S153" s="61">
        <f>'1.1 Price indices'!$T151</f>
        <v>71.885951496721262</v>
      </c>
      <c r="T153" s="15">
        <f t="shared" si="25"/>
        <v>36147367544.976952</v>
      </c>
      <c r="U153" s="4"/>
      <c r="V153" s="70">
        <f t="shared" si="22"/>
        <v>34975234000</v>
      </c>
      <c r="W153" s="4"/>
      <c r="X153" s="57"/>
      <c r="Y153" s="43"/>
      <c r="Z153" s="43">
        <v>9591.0373600000003</v>
      </c>
      <c r="AA153" s="43"/>
      <c r="AB153" s="43">
        <v>162513</v>
      </c>
      <c r="AC153" s="65"/>
      <c r="AD153" s="69">
        <v>6.683718457379656E-2</v>
      </c>
      <c r="AE153" s="4"/>
      <c r="AF153" s="45"/>
      <c r="AG153" s="45"/>
      <c r="AH153" s="4"/>
    </row>
    <row r="154" spans="1:34">
      <c r="A154" s="4">
        <f t="shared" si="24"/>
        <v>2016</v>
      </c>
      <c r="B154" s="57"/>
      <c r="C154" s="57"/>
      <c r="D154" s="4">
        <f>'Historical population and GDP'!$N151</f>
        <v>0.72885923607835856</v>
      </c>
      <c r="E154" s="4"/>
      <c r="F154" s="15"/>
      <c r="G154" s="57">
        <v>1776000000</v>
      </c>
      <c r="H154" s="15"/>
      <c r="I154" s="57">
        <v>1775571386.0728018</v>
      </c>
      <c r="J154" s="15"/>
      <c r="K154" s="58">
        <f t="shared" si="23"/>
        <v>1775571386.0728018</v>
      </c>
      <c r="L154" s="4"/>
      <c r="M154" s="57">
        <v>36233978537.029213</v>
      </c>
      <c r="N154" s="57">
        <v>36620000000</v>
      </c>
      <c r="O154" s="57">
        <v>1181000000</v>
      </c>
      <c r="P154" s="8">
        <f t="shared" si="21"/>
        <v>-1.7723157705253211E-3</v>
      </c>
      <c r="Q154" s="69">
        <v>3.2960324896716527E-2</v>
      </c>
      <c r="R154" s="69">
        <v>0</v>
      </c>
      <c r="S154" s="61">
        <f>'1.1 Price indices'!$T152</f>
        <v>73.1203440905485</v>
      </c>
      <c r="T154" s="15">
        <f t="shared" si="25"/>
        <v>37302495594.7854</v>
      </c>
      <c r="U154" s="4"/>
      <c r="V154" s="70">
        <f t="shared" si="22"/>
        <v>36233979000</v>
      </c>
      <c r="W154" s="4"/>
      <c r="X154" s="57"/>
      <c r="Y154" s="43"/>
      <c r="Z154" s="43">
        <v>9413.4843600000004</v>
      </c>
      <c r="AA154" s="43"/>
      <c r="AB154" s="43">
        <v>163204</v>
      </c>
      <c r="AC154" s="65"/>
      <c r="AD154" s="69">
        <v>6.8851471936197894E-2</v>
      </c>
      <c r="AE154" s="4"/>
      <c r="AF154" s="45"/>
      <c r="AG154" s="45"/>
      <c r="AH154" s="4"/>
    </row>
    <row r="155" spans="1:34">
      <c r="A155" s="4">
        <f t="shared" si="24"/>
        <v>2017</v>
      </c>
      <c r="B155" s="57"/>
      <c r="C155" s="57"/>
      <c r="D155" s="4">
        <f>'Historical population and GDP'!$N152</f>
        <v>0.746501108274507</v>
      </c>
      <c r="E155" s="4"/>
      <c r="F155" s="15"/>
      <c r="G155" s="57">
        <v>1645000000</v>
      </c>
      <c r="H155" s="15"/>
      <c r="I155" s="57">
        <v>1645049115.1424561</v>
      </c>
      <c r="J155" s="15"/>
      <c r="K155" s="58">
        <f t="shared" si="23"/>
        <v>1645049115.1424561</v>
      </c>
      <c r="L155" s="4"/>
      <c r="M155" s="57">
        <v>37367155410.043304</v>
      </c>
      <c r="N155" s="57">
        <v>37759000000</v>
      </c>
      <c r="O155" s="57">
        <v>1264000000</v>
      </c>
      <c r="P155" s="8">
        <f t="shared" si="21"/>
        <v>-4.2649029583859518E-4</v>
      </c>
      <c r="Q155" s="69">
        <v>3.4139844100124585E-2</v>
      </c>
      <c r="R155" s="69">
        <v>0</v>
      </c>
      <c r="S155" s="61">
        <f>'1.1 Price indices'!$T153</f>
        <v>74.602314630950474</v>
      </c>
      <c r="T155" s="15">
        <f t="shared" si="25"/>
        <v>38376182060.234985</v>
      </c>
      <c r="U155" s="4"/>
      <c r="V155" s="70">
        <f t="shared" si="22"/>
        <v>37367155000</v>
      </c>
      <c r="W155" s="4"/>
      <c r="X155" s="57"/>
      <c r="Y155" s="43"/>
      <c r="Z155" s="43">
        <v>9417.0143599999992</v>
      </c>
      <c r="AA155" s="43"/>
      <c r="AB155" s="43">
        <v>164163</v>
      </c>
      <c r="AC155" s="65"/>
      <c r="AD155" s="69">
        <v>6.7977603420863342E-2</v>
      </c>
      <c r="AE155" s="4"/>
      <c r="AF155" s="45"/>
      <c r="AG155" s="45"/>
      <c r="AH155" s="4"/>
    </row>
    <row r="156" spans="1:34">
      <c r="A156" s="4">
        <f t="shared" si="24"/>
        <v>2018</v>
      </c>
      <c r="B156" s="57"/>
      <c r="C156" s="57"/>
      <c r="D156" s="4">
        <f>'Historical population and GDP'!$N153</f>
        <v>0.77348165568212079</v>
      </c>
      <c r="E156" s="4"/>
      <c r="F156" s="15"/>
      <c r="G156" s="57">
        <v>1523000000</v>
      </c>
      <c r="H156" s="15"/>
      <c r="I156" s="57">
        <v>1524127067.7650146</v>
      </c>
      <c r="J156" s="15"/>
      <c r="K156" s="58">
        <f t="shared" si="23"/>
        <v>1524127067.7650146</v>
      </c>
      <c r="L156" s="4"/>
      <c r="M156" s="57">
        <v>38362610499.314987</v>
      </c>
      <c r="N156" s="57">
        <v>38756000000</v>
      </c>
      <c r="O156" s="57">
        <v>1386000000</v>
      </c>
      <c r="P156" s="8">
        <f t="shared" si="21"/>
        <v>-4.4158095421322104E-4</v>
      </c>
      <c r="Q156" s="69">
        <v>3.6387688755108595E-2</v>
      </c>
      <c r="R156" s="69">
        <v>0</v>
      </c>
      <c r="S156" s="61">
        <f>'1.1 Price indices'!$T154</f>
        <v>76.266084220735053</v>
      </c>
      <c r="T156" s="15">
        <f t="shared" si="25"/>
        <v>39300875902.518341</v>
      </c>
      <c r="U156" s="4"/>
      <c r="V156" s="70">
        <f t="shared" si="22"/>
        <v>38362610000</v>
      </c>
      <c r="W156" s="4"/>
      <c r="X156" s="57"/>
      <c r="Y156" s="43"/>
      <c r="Z156" s="43">
        <v>9444.0143599999992</v>
      </c>
      <c r="AA156" s="43"/>
      <c r="AB156" s="43">
        <v>165293</v>
      </c>
      <c r="AC156" s="65"/>
      <c r="AD156" s="69">
        <v>6.7758914752493071E-2</v>
      </c>
      <c r="AE156" s="4"/>
      <c r="AF156" s="45"/>
      <c r="AG156" s="45"/>
      <c r="AH156" s="4"/>
    </row>
    <row r="157" spans="1:34">
      <c r="A157" s="4">
        <f t="shared" si="24"/>
        <v>2019</v>
      </c>
      <c r="B157" s="57"/>
      <c r="C157" s="57"/>
      <c r="D157" s="4">
        <f>'Historical population and GDP'!$N154</f>
        <v>0.78709899199583089</v>
      </c>
      <c r="E157" s="4"/>
      <c r="F157" s="15"/>
      <c r="G157" s="57">
        <v>2199000000</v>
      </c>
      <c r="H157" s="15"/>
      <c r="I157" s="57">
        <v>2201086201.1260166</v>
      </c>
      <c r="J157" s="15"/>
      <c r="K157" s="58">
        <f t="shared" si="23"/>
        <v>2201086201.1260166</v>
      </c>
      <c r="L157" s="4"/>
      <c r="M157" s="57">
        <v>40612470293.712837</v>
      </c>
      <c r="N157" s="57">
        <v>41008000000</v>
      </c>
      <c r="O157" s="57">
        <v>1493000000</v>
      </c>
      <c r="P157" s="8">
        <f t="shared" si="21"/>
        <v>-1.6062251860555762E-2</v>
      </c>
      <c r="Q157" s="69">
        <v>3.7310531394570481E-2</v>
      </c>
      <c r="R157" s="69">
        <v>0</v>
      </c>
      <c r="S157" s="61">
        <f>'1.1 Price indices'!$T155</f>
        <v>78.042878096610579</v>
      </c>
      <c r="T157" s="15">
        <f t="shared" si="25"/>
        <v>40876006320.726219</v>
      </c>
      <c r="U157" s="4"/>
      <c r="V157" s="70">
        <f t="shared" si="22"/>
        <v>40612470000</v>
      </c>
      <c r="W157" s="4"/>
      <c r="X157" s="57"/>
      <c r="Y157" s="43"/>
      <c r="Z157" s="43">
        <v>9452.0143599999992</v>
      </c>
      <c r="AA157" s="43"/>
      <c r="AB157" s="43">
        <v>165821</v>
      </c>
      <c r="AC157" s="65"/>
      <c r="AD157" s="69">
        <v>6.8483487722728609E-2</v>
      </c>
      <c r="AE157" s="4"/>
      <c r="AF157" s="45"/>
      <c r="AG157" s="45"/>
      <c r="AH157" s="4"/>
    </row>
    <row r="158" spans="1:34">
      <c r="A158" s="4">
        <f t="shared" si="24"/>
        <v>2020</v>
      </c>
      <c r="B158" s="57"/>
      <c r="C158" s="57"/>
      <c r="D158" s="4">
        <f>'Historical population and GDP'!$N155</f>
        <v>0.81181335361465279</v>
      </c>
      <c r="E158" s="4"/>
      <c r="F158" s="15"/>
      <c r="G158" s="57">
        <v>2427000000</v>
      </c>
      <c r="H158" s="15"/>
      <c r="I158" s="57">
        <v>2430394901.575326</v>
      </c>
      <c r="J158" s="15"/>
      <c r="K158" s="58">
        <f t="shared" si="23"/>
        <v>2430394901.575326</v>
      </c>
      <c r="L158" s="4"/>
      <c r="M158" s="57">
        <v>42062653392.994751</v>
      </c>
      <c r="N158" s="57">
        <v>42445000000</v>
      </c>
      <c r="O158" s="57">
        <v>1472000000</v>
      </c>
      <c r="P158" s="8">
        <f t="shared" si="21"/>
        <v>-1.0944687874562622E-3</v>
      </c>
      <c r="Q158" s="69">
        <v>3.5567625118576703E-2</v>
      </c>
      <c r="R158" s="69">
        <v>0</v>
      </c>
      <c r="S158" s="61">
        <f>'1.1 Price indices'!$T156</f>
        <v>78.86784043064084</v>
      </c>
      <c r="T158" s="15">
        <f t="shared" si="25"/>
        <v>42226033934.716698</v>
      </c>
      <c r="U158" s="4"/>
      <c r="V158" s="70">
        <f t="shared" si="22"/>
        <v>42062653000</v>
      </c>
      <c r="W158" s="4"/>
      <c r="X158" s="57"/>
      <c r="Y158" s="43"/>
      <c r="Z158" s="43">
        <v>9537.4293600000001</v>
      </c>
      <c r="AA158" s="43"/>
      <c r="AB158" s="43">
        <v>166134</v>
      </c>
      <c r="AC158" s="65"/>
      <c r="AD158" s="69">
        <v>6.8823575458383759E-2</v>
      </c>
      <c r="AE158" s="4"/>
      <c r="AF158" s="45"/>
      <c r="AG158" s="45"/>
      <c r="AH158" s="4"/>
    </row>
    <row r="159" spans="1:34">
      <c r="A159" s="4">
        <f t="shared" si="24"/>
        <v>2021</v>
      </c>
      <c r="B159" s="57"/>
      <c r="C159" s="57"/>
      <c r="D159" s="4">
        <f>'Historical population and GDP'!$N156</f>
        <v>0.82737943691625704</v>
      </c>
      <c r="E159" s="4"/>
      <c r="F159" s="15"/>
      <c r="G159" s="57">
        <v>2262000000</v>
      </c>
      <c r="H159" s="15"/>
      <c r="I159" s="57">
        <v>2298569074.2643218</v>
      </c>
      <c r="J159" s="15"/>
      <c r="K159" s="58">
        <f t="shared" si="23"/>
        <v>2298569074.2643218</v>
      </c>
      <c r="L159" s="4"/>
      <c r="M159" s="57">
        <v>44175347040.398384</v>
      </c>
      <c r="N159" s="57">
        <v>44499000000</v>
      </c>
      <c r="O159" s="57">
        <v>1502000000</v>
      </c>
      <c r="P159" s="8">
        <f t="shared" si="21"/>
        <v>1.4369321774408915E-3</v>
      </c>
      <c r="Q159" s="69">
        <v>3.4515591564700215E-2</v>
      </c>
      <c r="R159" s="69">
        <v>0</v>
      </c>
      <c r="S159" s="61">
        <f>'1.1 Price indices'!$T157</f>
        <v>81.320039436082141</v>
      </c>
      <c r="T159" s="15">
        <f t="shared" si="25"/>
        <v>44295075575.121689</v>
      </c>
      <c r="U159" s="4"/>
      <c r="V159" s="70">
        <f t="shared" si="22"/>
        <v>44175347000</v>
      </c>
      <c r="W159" s="4"/>
      <c r="X159" s="57"/>
      <c r="Y159" s="43"/>
      <c r="Z159" s="43">
        <v>9760.4293600000001</v>
      </c>
      <c r="AA159" s="43"/>
      <c r="AB159" s="43">
        <v>167008</v>
      </c>
      <c r="AC159" s="65"/>
      <c r="AD159" s="69">
        <v>6.9259308391573585E-2</v>
      </c>
      <c r="AE159" s="4"/>
      <c r="AF159" s="45"/>
      <c r="AG159" s="45"/>
      <c r="AH159" s="4"/>
    </row>
    <row r="160" spans="1:34">
      <c r="A160" s="4">
        <f t="shared" si="24"/>
        <v>2022</v>
      </c>
      <c r="B160" s="57"/>
      <c r="C160" s="57"/>
      <c r="D160" s="4">
        <f>'Historical population and GDP'!$N157</f>
        <v>0.86513645443659704</v>
      </c>
      <c r="E160" s="4"/>
      <c r="F160" s="15"/>
      <c r="G160" s="57">
        <v>3252000000</v>
      </c>
      <c r="H160" s="15"/>
      <c r="I160" s="57">
        <v>2633035397.3133092</v>
      </c>
      <c r="J160" s="15"/>
      <c r="K160" s="58">
        <f t="shared" si="23"/>
        <v>2633035397.3133092</v>
      </c>
      <c r="L160" s="4"/>
      <c r="M160" s="57">
        <v>46516588411.559883</v>
      </c>
      <c r="N160" s="57">
        <v>51280000000</v>
      </c>
      <c r="O160" s="57">
        <v>1589000000</v>
      </c>
      <c r="P160" s="8">
        <f t="shared" si="21"/>
        <v>-3.0585100060880731E-3</v>
      </c>
      <c r="Q160" s="69">
        <v>3.484875079078889E-2</v>
      </c>
      <c r="R160" s="69">
        <v>0</v>
      </c>
      <c r="S160" s="61">
        <f>'1.1 Price indices'!$T158</f>
        <v>91.524838704222148</v>
      </c>
      <c r="T160" s="15">
        <f t="shared" si="25"/>
        <v>50703455485.126099</v>
      </c>
      <c r="U160" s="4"/>
      <c r="V160" s="70">
        <f t="shared" si="22"/>
        <v>46516588000</v>
      </c>
      <c r="W160" s="4"/>
      <c r="X160" s="57"/>
      <c r="Y160" s="43"/>
      <c r="Z160" s="43">
        <v>9852.1193600000006</v>
      </c>
      <c r="AA160" s="43"/>
      <c r="AB160" s="43">
        <v>168073</v>
      </c>
      <c r="AC160" s="65"/>
      <c r="AD160" s="69">
        <v>6.9821291208941927E-2</v>
      </c>
      <c r="AE160" s="4"/>
      <c r="AF160" s="45"/>
      <c r="AG160" s="45"/>
      <c r="AH160" s="4"/>
    </row>
    <row r="161" spans="1:34">
      <c r="A161" s="4">
        <f t="shared" si="24"/>
        <v>2023</v>
      </c>
      <c r="B161" s="57"/>
      <c r="C161" s="57"/>
      <c r="D161" s="4"/>
      <c r="E161" s="4"/>
      <c r="F161" s="15"/>
      <c r="G161" s="57"/>
      <c r="H161" s="15"/>
      <c r="I161" s="57"/>
      <c r="J161" s="15"/>
      <c r="K161" s="25"/>
      <c r="L161" s="4"/>
      <c r="M161" s="45"/>
      <c r="N161" s="45"/>
      <c r="O161" s="45"/>
      <c r="P161" s="4"/>
      <c r="Q161" s="45"/>
      <c r="R161" s="45"/>
      <c r="S161" s="4"/>
      <c r="T161" s="4"/>
      <c r="U161" s="4"/>
      <c r="V161" s="25"/>
      <c r="W161" s="4"/>
      <c r="X161" s="45"/>
      <c r="Y161" s="43"/>
      <c r="Z161" s="43"/>
      <c r="AA161" s="43"/>
      <c r="AB161" s="43"/>
      <c r="AC161" s="65"/>
      <c r="AD161" s="69">
        <v>6.7896459631985845E-2</v>
      </c>
      <c r="AE161" s="4"/>
      <c r="AF161" s="45"/>
      <c r="AG161" s="45"/>
      <c r="AH161"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FB40A-5889-4198-B9F6-CD79F5E67635}">
  <sheetPr>
    <tabColor theme="5" tint="0.39997558519241921"/>
  </sheetPr>
  <dimension ref="A1:AE161"/>
  <sheetViews>
    <sheetView showGridLines="0" zoomScale="85" zoomScaleNormal="85" workbookViewId="0">
      <pane xSplit="1" ySplit="6" topLeftCell="B80" activePane="bottomRight" state="frozen"/>
      <selection pane="topRight" activeCell="G177" sqref="G177"/>
      <selection pane="bottomLeft" activeCell="G177" sqref="G177"/>
      <selection pane="bottomRight" activeCell="L80" sqref="L80"/>
    </sheetView>
  </sheetViews>
  <sheetFormatPr defaultRowHeight="15"/>
  <cols>
    <col min="1" max="1" width="8.75" customWidth="1"/>
    <col min="2" max="8" width="14.75" customWidth="1"/>
    <col min="9" max="9" width="23.75" customWidth="1"/>
    <col min="10" max="10" width="19.625" customWidth="1"/>
    <col min="11" max="11" width="26" bestFit="1" customWidth="1"/>
    <col min="12" max="15" width="14.75" customWidth="1"/>
    <col min="16" max="16" width="6.25" customWidth="1"/>
    <col min="17" max="17" width="14.75" style="21" customWidth="1"/>
    <col min="18" max="18" width="5.5" customWidth="1"/>
    <col min="19" max="20" width="15.25" customWidth="1"/>
    <col min="21" max="23" width="12.25" customWidth="1"/>
    <col min="24" max="24" width="15.75" bestFit="1" customWidth="1"/>
    <col min="25" max="25" width="5.5" customWidth="1"/>
    <col min="26" max="26" width="15.75" style="21" bestFit="1" customWidth="1"/>
    <col min="27" max="27" width="5.5" customWidth="1"/>
    <col min="28" max="29" width="12.75" customWidth="1"/>
    <col min="30" max="31" width="12.75" style="1" customWidth="1"/>
  </cols>
  <sheetData>
    <row r="1" spans="1:31" s="11" customFormat="1" ht="30">
      <c r="A1" s="23" t="s">
        <v>68</v>
      </c>
      <c r="B1" s="16" t="s">
        <v>235</v>
      </c>
      <c r="C1" s="16" t="s">
        <v>235</v>
      </c>
      <c r="D1" s="16" t="s">
        <v>235</v>
      </c>
      <c r="E1" s="16" t="s">
        <v>235</v>
      </c>
      <c r="F1" s="16" t="s">
        <v>235</v>
      </c>
      <c r="G1" s="16" t="s">
        <v>235</v>
      </c>
      <c r="H1" s="16" t="s">
        <v>270</v>
      </c>
      <c r="I1" s="16" t="s">
        <v>270</v>
      </c>
      <c r="J1" s="16" t="s">
        <v>270</v>
      </c>
      <c r="K1" s="16" t="s">
        <v>270</v>
      </c>
      <c r="L1" s="16" t="s">
        <v>270</v>
      </c>
      <c r="M1" s="16" t="s">
        <v>270</v>
      </c>
      <c r="N1" s="16" t="s">
        <v>235</v>
      </c>
      <c r="O1" s="16" t="s">
        <v>235</v>
      </c>
      <c r="P1" s="16"/>
      <c r="Q1" s="23" t="s">
        <v>72</v>
      </c>
      <c r="R1" s="16"/>
      <c r="S1" s="16" t="s">
        <v>235</v>
      </c>
      <c r="T1" s="16" t="s">
        <v>235</v>
      </c>
      <c r="U1" s="16" t="s">
        <v>235</v>
      </c>
      <c r="V1" s="16" t="s">
        <v>235</v>
      </c>
      <c r="W1" s="16" t="s">
        <v>235</v>
      </c>
      <c r="X1" s="16" t="s">
        <v>85</v>
      </c>
      <c r="Y1" s="16"/>
      <c r="Z1" s="23" t="s">
        <v>85</v>
      </c>
      <c r="AA1" s="16"/>
      <c r="AB1" s="16" t="s">
        <v>133</v>
      </c>
      <c r="AC1" s="16" t="s">
        <v>133</v>
      </c>
      <c r="AD1" s="81" t="s">
        <v>133</v>
      </c>
      <c r="AE1" s="81" t="s">
        <v>133</v>
      </c>
    </row>
    <row r="2" spans="1:31" s="11" customFormat="1" ht="30">
      <c r="A2" s="23" t="s">
        <v>42</v>
      </c>
      <c r="B2" s="16" t="s">
        <v>287</v>
      </c>
      <c r="C2" s="16" t="s">
        <v>287</v>
      </c>
      <c r="D2" s="16" t="s">
        <v>287</v>
      </c>
      <c r="E2" s="16" t="s">
        <v>287</v>
      </c>
      <c r="F2" s="16" t="s">
        <v>287</v>
      </c>
      <c r="G2" s="16" t="s">
        <v>15</v>
      </c>
      <c r="H2" s="16" t="s">
        <v>287</v>
      </c>
      <c r="I2" s="16" t="s">
        <v>287</v>
      </c>
      <c r="J2" s="16" t="s">
        <v>15</v>
      </c>
      <c r="K2" s="16" t="s">
        <v>15</v>
      </c>
      <c r="L2" s="16" t="s">
        <v>287</v>
      </c>
      <c r="M2" s="16" t="s">
        <v>15</v>
      </c>
      <c r="N2" s="16" t="s">
        <v>15</v>
      </c>
      <c r="O2" s="16" t="s">
        <v>15</v>
      </c>
      <c r="P2" s="16"/>
      <c r="Q2" s="23" t="s">
        <v>15</v>
      </c>
      <c r="R2" s="16"/>
      <c r="S2" s="16" t="s">
        <v>15</v>
      </c>
      <c r="T2" s="16" t="s">
        <v>15</v>
      </c>
      <c r="U2" s="16" t="s">
        <v>15</v>
      </c>
      <c r="V2" s="16" t="s">
        <v>15</v>
      </c>
      <c r="W2" s="16" t="s">
        <v>237</v>
      </c>
      <c r="X2" s="16" t="s">
        <v>15</v>
      </c>
      <c r="Y2" s="16"/>
      <c r="Z2" s="23" t="s">
        <v>15</v>
      </c>
      <c r="AA2" s="16"/>
      <c r="AB2" s="16" t="s">
        <v>15</v>
      </c>
      <c r="AC2" s="16" t="s">
        <v>15</v>
      </c>
      <c r="AD2" s="81" t="s">
        <v>15</v>
      </c>
      <c r="AE2" s="81" t="s">
        <v>15</v>
      </c>
    </row>
    <row r="3" spans="1:31" s="11" customFormat="1" ht="64.150000000000006" customHeight="1">
      <c r="A3" s="23" t="s">
        <v>71</v>
      </c>
      <c r="B3" s="16" t="s">
        <v>288</v>
      </c>
      <c r="C3" s="16" t="s">
        <v>289</v>
      </c>
      <c r="D3" s="16" t="s">
        <v>290</v>
      </c>
      <c r="E3" s="16" t="s">
        <v>291</v>
      </c>
      <c r="F3" s="16" t="s">
        <v>292</v>
      </c>
      <c r="G3" s="16" t="s">
        <v>293</v>
      </c>
      <c r="H3" s="16" t="s">
        <v>294</v>
      </c>
      <c r="I3" s="16" t="s">
        <v>295</v>
      </c>
      <c r="J3" s="16" t="s">
        <v>296</v>
      </c>
      <c r="K3" s="16" t="s">
        <v>297</v>
      </c>
      <c r="L3" s="16" t="s">
        <v>298</v>
      </c>
      <c r="M3" s="16" t="s">
        <v>530</v>
      </c>
      <c r="N3" s="16" t="s">
        <v>299</v>
      </c>
      <c r="O3" s="16" t="s">
        <v>242</v>
      </c>
      <c r="P3" s="16"/>
      <c r="Q3" s="23" t="s">
        <v>72</v>
      </c>
      <c r="R3" s="16"/>
      <c r="S3" s="16" t="s">
        <v>243</v>
      </c>
      <c r="T3" s="16" t="s">
        <v>300</v>
      </c>
      <c r="U3" s="16" t="s">
        <v>244</v>
      </c>
      <c r="V3" s="16" t="s">
        <v>278</v>
      </c>
      <c r="W3" s="16" t="s">
        <v>103</v>
      </c>
      <c r="X3" s="16" t="s">
        <v>246</v>
      </c>
      <c r="Y3" s="16"/>
      <c r="Z3" s="23" t="s">
        <v>243</v>
      </c>
      <c r="AA3" s="16"/>
      <c r="AB3" s="16" t="s">
        <v>228</v>
      </c>
      <c r="AC3" s="16" t="s">
        <v>229</v>
      </c>
      <c r="AD3" s="81" t="s">
        <v>151</v>
      </c>
      <c r="AE3" s="81" t="s">
        <v>152</v>
      </c>
    </row>
    <row r="4" spans="1:31" s="11" customFormat="1" ht="96" customHeight="1">
      <c r="A4" s="23" t="s">
        <v>43</v>
      </c>
      <c r="B4" s="16" t="s">
        <v>524</v>
      </c>
      <c r="C4" s="16" t="s">
        <v>178</v>
      </c>
      <c r="D4" s="16" t="s">
        <v>178</v>
      </c>
      <c r="E4" s="16" t="s">
        <v>178</v>
      </c>
      <c r="F4" s="16" t="s">
        <v>178</v>
      </c>
      <c r="G4" s="16" t="s">
        <v>178</v>
      </c>
      <c r="H4" s="16" t="s">
        <v>525</v>
      </c>
      <c r="I4" s="16" t="s">
        <v>526</v>
      </c>
      <c r="J4" s="16" t="s">
        <v>527</v>
      </c>
      <c r="K4" s="16" t="s">
        <v>528</v>
      </c>
      <c r="L4" s="16" t="s">
        <v>529</v>
      </c>
      <c r="M4" s="16" t="s">
        <v>529</v>
      </c>
      <c r="N4" s="16" t="s">
        <v>543</v>
      </c>
      <c r="O4" s="16" t="s">
        <v>251</v>
      </c>
      <c r="P4" s="16"/>
      <c r="Q4" s="23" t="s">
        <v>531</v>
      </c>
      <c r="R4" s="16"/>
      <c r="S4" s="16" t="s">
        <v>251</v>
      </c>
      <c r="T4" s="16" t="s">
        <v>532</v>
      </c>
      <c r="U4" s="16" t="s">
        <v>444</v>
      </c>
      <c r="V4" s="16" t="s">
        <v>255</v>
      </c>
      <c r="W4" s="16" t="s">
        <v>447</v>
      </c>
      <c r="X4" s="16" t="s">
        <v>448</v>
      </c>
      <c r="Y4" s="16"/>
      <c r="Z4" s="23" t="s">
        <v>533</v>
      </c>
      <c r="AA4" s="16"/>
      <c r="AB4" s="16" t="s">
        <v>534</v>
      </c>
      <c r="AC4" s="16" t="s">
        <v>534</v>
      </c>
      <c r="AD4" s="16" t="s">
        <v>534</v>
      </c>
      <c r="AE4" s="16" t="s">
        <v>534</v>
      </c>
    </row>
    <row r="5" spans="1:31" s="11" customFormat="1" ht="29.25">
      <c r="A5" s="23" t="s">
        <v>73</v>
      </c>
      <c r="B5" s="16" t="s">
        <v>74</v>
      </c>
      <c r="C5" s="16" t="s">
        <v>74</v>
      </c>
      <c r="D5" s="16" t="s">
        <v>74</v>
      </c>
      <c r="E5" s="16" t="s">
        <v>74</v>
      </c>
      <c r="F5" s="16" t="s">
        <v>74</v>
      </c>
      <c r="G5" s="16" t="s">
        <v>74</v>
      </c>
      <c r="H5" s="16" t="s">
        <v>86</v>
      </c>
      <c r="I5" s="16" t="s">
        <v>86</v>
      </c>
      <c r="J5" s="16" t="s">
        <v>86</v>
      </c>
      <c r="K5" s="16" t="s">
        <v>86</v>
      </c>
      <c r="L5" s="16" t="s">
        <v>74</v>
      </c>
      <c r="M5" s="16" t="s">
        <v>74</v>
      </c>
      <c r="N5" s="16" t="s">
        <v>74</v>
      </c>
      <c r="O5" s="16" t="s">
        <v>74</v>
      </c>
      <c r="P5" s="16"/>
      <c r="Q5" s="23" t="s">
        <v>74</v>
      </c>
      <c r="R5" s="16"/>
      <c r="S5" s="16" t="s">
        <v>74</v>
      </c>
      <c r="T5" s="16" t="s">
        <v>74</v>
      </c>
      <c r="U5" s="16" t="s">
        <v>230</v>
      </c>
      <c r="V5" s="16" t="s">
        <v>230</v>
      </c>
      <c r="W5" s="16" t="s">
        <v>259</v>
      </c>
      <c r="X5" s="16" t="s">
        <v>74</v>
      </c>
      <c r="Y5" s="16"/>
      <c r="Z5" s="23" t="s">
        <v>74</v>
      </c>
      <c r="AA5" s="16"/>
      <c r="AB5" s="16" t="s">
        <v>230</v>
      </c>
      <c r="AC5" s="16" t="s">
        <v>230</v>
      </c>
      <c r="AD5" s="81" t="s">
        <v>191</v>
      </c>
      <c r="AE5" s="81" t="s">
        <v>191</v>
      </c>
    </row>
    <row r="6" spans="1:31" s="11" customFormat="1">
      <c r="A6" s="23" t="s">
        <v>75</v>
      </c>
      <c r="B6" s="16" t="s">
        <v>301</v>
      </c>
      <c r="C6" s="16" t="s">
        <v>302</v>
      </c>
      <c r="D6" s="16" t="s">
        <v>302</v>
      </c>
      <c r="E6" s="16" t="s">
        <v>303</v>
      </c>
      <c r="F6" s="16" t="s">
        <v>304</v>
      </c>
      <c r="G6" s="16" t="s">
        <v>304</v>
      </c>
      <c r="H6" s="16" t="s">
        <v>302</v>
      </c>
      <c r="I6" s="16" t="s">
        <v>305</v>
      </c>
      <c r="J6" s="16" t="s">
        <v>305</v>
      </c>
      <c r="K6" s="16" t="s">
        <v>305</v>
      </c>
      <c r="L6" s="16" t="s">
        <v>305</v>
      </c>
      <c r="M6" s="16" t="s">
        <v>305</v>
      </c>
      <c r="N6" s="16" t="s">
        <v>48</v>
      </c>
      <c r="O6" s="16" t="s">
        <v>50</v>
      </c>
      <c r="P6" s="16"/>
      <c r="Q6" s="23" t="s">
        <v>46</v>
      </c>
      <c r="R6" s="16"/>
      <c r="S6" s="16" t="s">
        <v>50</v>
      </c>
      <c r="T6" s="16" t="s">
        <v>48</v>
      </c>
      <c r="U6" s="16" t="s">
        <v>44</v>
      </c>
      <c r="V6" s="16" t="s">
        <v>44</v>
      </c>
      <c r="W6" s="16" t="s">
        <v>44</v>
      </c>
      <c r="X6" s="16" t="s">
        <v>46</v>
      </c>
      <c r="Y6" s="16"/>
      <c r="Z6" s="23" t="s">
        <v>46</v>
      </c>
      <c r="AA6" s="16"/>
      <c r="AB6" s="52" t="s">
        <v>205</v>
      </c>
      <c r="AC6" s="52" t="s">
        <v>205</v>
      </c>
      <c r="AD6" s="82" t="s">
        <v>205</v>
      </c>
      <c r="AE6" s="82" t="s">
        <v>205</v>
      </c>
    </row>
    <row r="7" spans="1:31">
      <c r="A7" s="25" t="s">
        <v>56</v>
      </c>
      <c r="B7" s="4"/>
      <c r="C7" s="4"/>
      <c r="D7" s="4"/>
      <c r="E7" s="4"/>
      <c r="F7" s="4"/>
      <c r="G7" s="4"/>
      <c r="H7" s="4"/>
      <c r="I7" s="4"/>
      <c r="J7" s="4"/>
      <c r="K7" s="4"/>
      <c r="L7" s="4"/>
      <c r="M7" s="4"/>
      <c r="N7" s="4"/>
      <c r="O7" s="4"/>
      <c r="P7" s="4"/>
      <c r="Q7" s="25"/>
      <c r="R7" s="4"/>
      <c r="S7" s="4"/>
      <c r="T7" s="4"/>
      <c r="U7" s="4"/>
      <c r="V7" s="4"/>
      <c r="W7" s="4"/>
      <c r="X7" s="4"/>
      <c r="Y7" s="4"/>
      <c r="Z7" s="25"/>
      <c r="AA7" s="4"/>
      <c r="AB7" s="10"/>
      <c r="AC7" s="10"/>
      <c r="AD7" s="53"/>
      <c r="AE7" s="53"/>
    </row>
    <row r="8" spans="1:31">
      <c r="A8" s="4">
        <v>1870</v>
      </c>
      <c r="B8" s="57"/>
      <c r="C8" s="57"/>
      <c r="D8" s="57"/>
      <c r="E8" s="57"/>
      <c r="F8" s="57"/>
      <c r="G8" s="57"/>
      <c r="H8" s="15"/>
      <c r="I8" s="15"/>
      <c r="J8" s="15"/>
      <c r="K8" s="15"/>
      <c r="L8" s="15"/>
      <c r="M8" s="15"/>
      <c r="N8" s="57"/>
      <c r="O8" s="57"/>
      <c r="P8" s="15"/>
      <c r="Q8" s="25"/>
      <c r="R8" s="4"/>
      <c r="S8" s="15"/>
      <c r="T8" s="15"/>
      <c r="U8" s="59">
        <f t="shared" ref="U8:U71" si="0">AVERAGE(U$128:U$160)</f>
        <v>3.4415777717794985E-2</v>
      </c>
      <c r="V8" s="60">
        <v>4.3E-3</v>
      </c>
      <c r="W8" s="61">
        <f>'1.1 Price indices'!$T6</f>
        <v>0.37760407913938265</v>
      </c>
      <c r="X8" s="62">
        <f>0*(1-U8-V8)+Q8*(1-0.5*U8)</f>
        <v>0</v>
      </c>
      <c r="Y8" s="4"/>
      <c r="Z8" s="63">
        <f>ROUND(X8,-3)</f>
        <v>0</v>
      </c>
      <c r="AA8" s="4"/>
      <c r="AB8" s="79"/>
      <c r="AC8" s="79"/>
      <c r="AD8" s="83"/>
      <c r="AE8" s="83"/>
    </row>
    <row r="9" spans="1:31">
      <c r="A9" s="4">
        <f t="shared" ref="A9:A40" si="1">A8+1</f>
        <v>1871</v>
      </c>
      <c r="B9" s="57"/>
      <c r="C9" s="57"/>
      <c r="D9" s="57"/>
      <c r="E9" s="57"/>
      <c r="F9" s="57"/>
      <c r="G9" s="57"/>
      <c r="H9" s="15"/>
      <c r="I9" s="15"/>
      <c r="J9" s="15"/>
      <c r="K9" s="15"/>
      <c r="L9" s="15"/>
      <c r="M9" s="15"/>
      <c r="N9" s="57"/>
      <c r="O9" s="57"/>
      <c r="P9" s="15"/>
      <c r="Q9" s="25"/>
      <c r="R9" s="4"/>
      <c r="S9" s="15"/>
      <c r="T9" s="15"/>
      <c r="U9" s="59">
        <f t="shared" si="0"/>
        <v>3.4415777717794985E-2</v>
      </c>
      <c r="V9" s="60">
        <v>4.3E-3</v>
      </c>
      <c r="W9" s="61">
        <f>'1.1 Price indices'!$T7</f>
        <v>0.38910471099134353</v>
      </c>
      <c r="X9" s="15">
        <f>X8*(W9/W8)*(1-U9-V9)+Q9*(1-0.5*U9)</f>
        <v>0</v>
      </c>
      <c r="Y9" s="4"/>
      <c r="Z9" s="63">
        <f t="shared" ref="Z9:Z72" si="2">ROUND(X9,-3)</f>
        <v>0</v>
      </c>
      <c r="AA9" s="4"/>
      <c r="AB9" s="79"/>
      <c r="AC9" s="79"/>
      <c r="AD9" s="83"/>
      <c r="AE9" s="83"/>
    </row>
    <row r="10" spans="1:31">
      <c r="A10" s="4">
        <f t="shared" si="1"/>
        <v>1872</v>
      </c>
      <c r="B10" s="57"/>
      <c r="C10" s="57"/>
      <c r="D10" s="57"/>
      <c r="E10" s="57"/>
      <c r="F10" s="57"/>
      <c r="G10" s="57"/>
      <c r="H10" s="15"/>
      <c r="I10" s="15"/>
      <c r="J10" s="15"/>
      <c r="K10" s="15"/>
      <c r="L10" s="15"/>
      <c r="M10" s="15"/>
      <c r="N10" s="57"/>
      <c r="O10" s="57"/>
      <c r="P10" s="15"/>
      <c r="Q10" s="25"/>
      <c r="R10" s="4"/>
      <c r="S10" s="15"/>
      <c r="T10" s="15"/>
      <c r="U10" s="59">
        <f t="shared" si="0"/>
        <v>3.4415777717794985E-2</v>
      </c>
      <c r="V10" s="60">
        <v>4.3E-3</v>
      </c>
      <c r="W10" s="61">
        <f>'1.1 Price indices'!$T8</f>
        <v>0.42744015049787981</v>
      </c>
      <c r="X10" s="15">
        <f t="shared" ref="X10:X40" si="3">X9*(W10/W9)*(1-U10-V10)+Q10*(1-0.5*U10)</f>
        <v>0</v>
      </c>
      <c r="Y10" s="4"/>
      <c r="Z10" s="63">
        <f t="shared" si="2"/>
        <v>0</v>
      </c>
      <c r="AA10" s="4"/>
      <c r="AB10" s="79"/>
      <c r="AC10" s="79"/>
      <c r="AD10" s="83"/>
      <c r="AE10" s="83"/>
    </row>
    <row r="11" spans="1:31">
      <c r="A11" s="4">
        <f t="shared" si="1"/>
        <v>1873</v>
      </c>
      <c r="B11" s="57"/>
      <c r="C11" s="57"/>
      <c r="D11" s="57"/>
      <c r="E11" s="57"/>
      <c r="F11" s="57"/>
      <c r="G11" s="57"/>
      <c r="H11" s="15"/>
      <c r="I11" s="15"/>
      <c r="J11" s="15"/>
      <c r="K11" s="15"/>
      <c r="L11" s="15"/>
      <c r="M11" s="15"/>
      <c r="N11" s="57"/>
      <c r="O11" s="57"/>
      <c r="P11" s="15"/>
      <c r="Q11" s="25"/>
      <c r="R11" s="4"/>
      <c r="S11" s="15"/>
      <c r="T11" s="15"/>
      <c r="U11" s="59">
        <f t="shared" si="0"/>
        <v>3.4415777717794985E-2</v>
      </c>
      <c r="V11" s="60">
        <v>4.3E-3</v>
      </c>
      <c r="W11" s="61">
        <f>'1.1 Price indices'!$T9</f>
        <v>0.44852464222647481</v>
      </c>
      <c r="X11" s="15">
        <f t="shared" si="3"/>
        <v>0</v>
      </c>
      <c r="Y11" s="4"/>
      <c r="Z11" s="63">
        <f t="shared" si="2"/>
        <v>0</v>
      </c>
      <c r="AA11" s="4"/>
      <c r="AB11" s="79"/>
      <c r="AC11" s="79"/>
      <c r="AD11" s="83"/>
      <c r="AE11" s="83"/>
    </row>
    <row r="12" spans="1:31">
      <c r="A12" s="4">
        <f t="shared" si="1"/>
        <v>1874</v>
      </c>
      <c r="B12" s="57"/>
      <c r="C12" s="57"/>
      <c r="D12" s="57"/>
      <c r="E12" s="57"/>
      <c r="F12" s="57"/>
      <c r="G12" s="57"/>
      <c r="H12" s="15"/>
      <c r="I12" s="15"/>
      <c r="J12" s="15"/>
      <c r="K12" s="15"/>
      <c r="L12" s="15"/>
      <c r="M12" s="15"/>
      <c r="N12" s="57"/>
      <c r="O12" s="57"/>
      <c r="P12" s="15"/>
      <c r="Q12" s="25"/>
      <c r="R12" s="4"/>
      <c r="S12" s="15"/>
      <c r="T12" s="15"/>
      <c r="U12" s="59">
        <f t="shared" si="0"/>
        <v>3.4415777717794985E-2</v>
      </c>
      <c r="V12" s="60">
        <v>4.3E-3</v>
      </c>
      <c r="W12" s="61">
        <f>'1.1 Price indices'!$T10</f>
        <v>0.41210597469526533</v>
      </c>
      <c r="X12" s="15">
        <f t="shared" si="3"/>
        <v>0</v>
      </c>
      <c r="Y12" s="4"/>
      <c r="Z12" s="63">
        <f t="shared" si="2"/>
        <v>0</v>
      </c>
      <c r="AA12" s="4"/>
      <c r="AB12" s="79"/>
      <c r="AC12" s="79"/>
      <c r="AD12" s="83"/>
      <c r="AE12" s="83"/>
    </row>
    <row r="13" spans="1:31">
      <c r="A13" s="4">
        <f t="shared" si="1"/>
        <v>1875</v>
      </c>
      <c r="B13" s="57"/>
      <c r="C13" s="57"/>
      <c r="D13" s="57"/>
      <c r="E13" s="57"/>
      <c r="F13" s="57"/>
      <c r="G13" s="57"/>
      <c r="H13" s="15"/>
      <c r="I13" s="15"/>
      <c r="J13" s="15"/>
      <c r="K13" s="15"/>
      <c r="L13" s="15"/>
      <c r="M13" s="15"/>
      <c r="N13" s="57"/>
      <c r="O13" s="57"/>
      <c r="P13" s="15"/>
      <c r="Q13" s="25"/>
      <c r="R13" s="4"/>
      <c r="S13" s="15"/>
      <c r="T13" s="15"/>
      <c r="U13" s="59">
        <f t="shared" si="0"/>
        <v>3.4415777717794985E-2</v>
      </c>
      <c r="V13" s="60">
        <v>4.3E-3</v>
      </c>
      <c r="W13" s="61">
        <f>'1.1 Price indices'!$T11</f>
        <v>0.42744015049787981</v>
      </c>
      <c r="X13" s="15">
        <f t="shared" si="3"/>
        <v>0</v>
      </c>
      <c r="Y13" s="4"/>
      <c r="Z13" s="63">
        <f t="shared" si="2"/>
        <v>0</v>
      </c>
      <c r="AA13" s="4"/>
      <c r="AB13" s="79"/>
      <c r="AC13" s="79"/>
      <c r="AD13" s="83"/>
      <c r="AE13" s="83"/>
    </row>
    <row r="14" spans="1:31">
      <c r="A14" s="4">
        <f t="shared" si="1"/>
        <v>1876</v>
      </c>
      <c r="B14" s="57"/>
      <c r="C14" s="57"/>
      <c r="D14" s="57"/>
      <c r="E14" s="57"/>
      <c r="F14" s="57"/>
      <c r="G14" s="57"/>
      <c r="H14" s="15"/>
      <c r="I14" s="15"/>
      <c r="J14" s="15"/>
      <c r="K14" s="15"/>
      <c r="L14" s="15"/>
      <c r="M14" s="15"/>
      <c r="N14" s="57"/>
      <c r="O14" s="57"/>
      <c r="P14" s="15"/>
      <c r="Q14" s="25"/>
      <c r="R14" s="4"/>
      <c r="S14" s="15"/>
      <c r="T14" s="15"/>
      <c r="U14" s="59">
        <f t="shared" si="0"/>
        <v>3.4415777717794985E-2</v>
      </c>
      <c r="V14" s="60">
        <v>4.3E-3</v>
      </c>
      <c r="W14" s="61">
        <f>'1.1 Price indices'!$T12</f>
        <v>0.44085755432516749</v>
      </c>
      <c r="X14" s="15">
        <f t="shared" si="3"/>
        <v>0</v>
      </c>
      <c r="Y14" s="4"/>
      <c r="Z14" s="63">
        <f t="shared" si="2"/>
        <v>0</v>
      </c>
      <c r="AA14" s="4"/>
      <c r="AB14" s="79"/>
      <c r="AC14" s="79"/>
      <c r="AD14" s="83"/>
      <c r="AE14" s="83"/>
    </row>
    <row r="15" spans="1:31">
      <c r="A15" s="4">
        <f t="shared" si="1"/>
        <v>1877</v>
      </c>
      <c r="B15" s="57"/>
      <c r="C15" s="57"/>
      <c r="D15" s="57"/>
      <c r="E15" s="57"/>
      <c r="F15" s="57"/>
      <c r="G15" s="57"/>
      <c r="H15" s="15"/>
      <c r="I15" s="15"/>
      <c r="J15" s="15"/>
      <c r="K15" s="15"/>
      <c r="L15" s="15"/>
      <c r="M15" s="15"/>
      <c r="N15" s="57"/>
      <c r="O15" s="57"/>
      <c r="P15" s="15"/>
      <c r="Q15" s="25"/>
      <c r="R15" s="4"/>
      <c r="S15" s="15"/>
      <c r="T15" s="15"/>
      <c r="U15" s="59">
        <f t="shared" si="0"/>
        <v>3.4415777717794985E-2</v>
      </c>
      <c r="V15" s="60">
        <v>4.3E-3</v>
      </c>
      <c r="W15" s="61">
        <f>'1.1 Price indices'!$T13</f>
        <v>0.42168983457189946</v>
      </c>
      <c r="X15" s="15">
        <f t="shared" si="3"/>
        <v>0</v>
      </c>
      <c r="Y15" s="4"/>
      <c r="Z15" s="63">
        <f t="shared" si="2"/>
        <v>0</v>
      </c>
      <c r="AA15" s="4"/>
      <c r="AB15" s="79"/>
      <c r="AC15" s="79"/>
      <c r="AD15" s="83"/>
      <c r="AE15" s="83"/>
    </row>
    <row r="16" spans="1:31">
      <c r="A16" s="4">
        <f t="shared" si="1"/>
        <v>1878</v>
      </c>
      <c r="B16" s="57"/>
      <c r="C16" s="57"/>
      <c r="D16" s="57"/>
      <c r="E16" s="57"/>
      <c r="F16" s="57"/>
      <c r="G16" s="57"/>
      <c r="H16" s="15"/>
      <c r="I16" s="15"/>
      <c r="J16" s="15"/>
      <c r="K16" s="15"/>
      <c r="L16" s="15"/>
      <c r="M16" s="15"/>
      <c r="N16" s="57"/>
      <c r="O16" s="57"/>
      <c r="P16" s="15"/>
      <c r="Q16" s="25"/>
      <c r="R16" s="4"/>
      <c r="S16" s="15"/>
      <c r="T16" s="15"/>
      <c r="U16" s="59">
        <f t="shared" si="0"/>
        <v>3.4415777717794985E-2</v>
      </c>
      <c r="V16" s="60">
        <v>4.3E-3</v>
      </c>
      <c r="W16" s="61">
        <f>'1.1 Price indices'!$T14</f>
        <v>0.45044141420180162</v>
      </c>
      <c r="X16" s="15">
        <f t="shared" si="3"/>
        <v>0</v>
      </c>
      <c r="Y16" s="4"/>
      <c r="Z16" s="63">
        <f t="shared" si="2"/>
        <v>0</v>
      </c>
      <c r="AA16" s="4"/>
      <c r="AB16" s="79"/>
      <c r="AC16" s="79"/>
      <c r="AD16" s="83"/>
      <c r="AE16" s="83"/>
    </row>
    <row r="17" spans="1:31">
      <c r="A17" s="4">
        <f t="shared" si="1"/>
        <v>1879</v>
      </c>
      <c r="B17" s="57"/>
      <c r="C17" s="57"/>
      <c r="D17" s="57"/>
      <c r="E17" s="57"/>
      <c r="F17" s="57"/>
      <c r="G17" s="57"/>
      <c r="H17" s="15"/>
      <c r="I17" s="15"/>
      <c r="J17" s="15"/>
      <c r="K17" s="15"/>
      <c r="L17" s="15"/>
      <c r="M17" s="15"/>
      <c r="N17" s="57"/>
      <c r="O17" s="57"/>
      <c r="P17" s="15"/>
      <c r="Q17" s="25"/>
      <c r="R17" s="4"/>
      <c r="S17" s="15"/>
      <c r="T17" s="15"/>
      <c r="U17" s="59">
        <f t="shared" si="0"/>
        <v>3.4415777717794985E-2</v>
      </c>
      <c r="V17" s="60">
        <v>4.3E-3</v>
      </c>
      <c r="W17" s="61">
        <f>'1.1 Price indices'!$T15</f>
        <v>0.45235818617712853</v>
      </c>
      <c r="X17" s="15">
        <f t="shared" si="3"/>
        <v>0</v>
      </c>
      <c r="Y17" s="4"/>
      <c r="Z17" s="63">
        <f t="shared" si="2"/>
        <v>0</v>
      </c>
      <c r="AA17" s="4"/>
      <c r="AB17" s="79"/>
      <c r="AC17" s="79"/>
      <c r="AD17" s="83"/>
      <c r="AE17" s="83"/>
    </row>
    <row r="18" spans="1:31">
      <c r="A18" s="4">
        <f t="shared" si="1"/>
        <v>1880</v>
      </c>
      <c r="B18" s="57"/>
      <c r="C18" s="57"/>
      <c r="D18" s="57"/>
      <c r="E18" s="57"/>
      <c r="F18" s="57"/>
      <c r="G18" s="57"/>
      <c r="H18" s="15"/>
      <c r="I18" s="15"/>
      <c r="J18" s="15"/>
      <c r="K18" s="15"/>
      <c r="L18" s="15"/>
      <c r="M18" s="15"/>
      <c r="N18" s="57"/>
      <c r="O18" s="57"/>
      <c r="P18" s="15"/>
      <c r="Q18" s="25"/>
      <c r="R18" s="4"/>
      <c r="S18" s="15"/>
      <c r="T18" s="15"/>
      <c r="U18" s="59">
        <f t="shared" si="0"/>
        <v>3.4415777717794985E-2</v>
      </c>
      <c r="V18" s="60">
        <v>4.3E-3</v>
      </c>
      <c r="W18" s="61">
        <f>'1.1 Price indices'!$T16</f>
        <v>0.45742189721642462</v>
      </c>
      <c r="X18" s="15">
        <f t="shared" si="3"/>
        <v>0</v>
      </c>
      <c r="Y18" s="4"/>
      <c r="Z18" s="63">
        <f t="shared" si="2"/>
        <v>0</v>
      </c>
      <c r="AA18" s="4"/>
      <c r="AB18" s="79"/>
      <c r="AC18" s="79"/>
      <c r="AD18" s="83"/>
      <c r="AE18" s="83"/>
    </row>
    <row r="19" spans="1:31">
      <c r="A19" s="4">
        <f t="shared" si="1"/>
        <v>1881</v>
      </c>
      <c r="B19" s="57"/>
      <c r="C19" s="57"/>
      <c r="D19" s="57"/>
      <c r="E19" s="57"/>
      <c r="F19" s="57"/>
      <c r="G19" s="57"/>
      <c r="H19" s="15"/>
      <c r="I19" s="15"/>
      <c r="J19" s="15"/>
      <c r="K19" s="15"/>
      <c r="L19" s="15"/>
      <c r="M19" s="15"/>
      <c r="N19" s="57"/>
      <c r="O19" s="57"/>
      <c r="P19" s="15"/>
      <c r="Q19" s="25"/>
      <c r="R19" s="4"/>
      <c r="S19" s="15"/>
      <c r="T19" s="15"/>
      <c r="U19" s="59">
        <f t="shared" si="0"/>
        <v>3.4415777717794985E-2</v>
      </c>
      <c r="V19" s="60">
        <v>4.3E-3</v>
      </c>
      <c r="W19" s="61">
        <f>'1.1 Price indices'!$T17</f>
        <v>0.42619567914076478</v>
      </c>
      <c r="X19" s="15">
        <f t="shared" si="3"/>
        <v>0</v>
      </c>
      <c r="Y19" s="4"/>
      <c r="Z19" s="63">
        <f t="shared" si="2"/>
        <v>0</v>
      </c>
      <c r="AA19" s="4"/>
      <c r="AB19" s="79"/>
      <c r="AC19" s="79"/>
      <c r="AD19" s="83"/>
      <c r="AE19" s="83"/>
    </row>
    <row r="20" spans="1:31">
      <c r="A20" s="4">
        <f t="shared" si="1"/>
        <v>1882</v>
      </c>
      <c r="B20" s="57"/>
      <c r="C20" s="57"/>
      <c r="D20" s="57"/>
      <c r="E20" s="57"/>
      <c r="F20" s="57"/>
      <c r="G20" s="57"/>
      <c r="H20" s="15"/>
      <c r="I20" s="15"/>
      <c r="J20" s="15"/>
      <c r="K20" s="15"/>
      <c r="L20" s="15"/>
      <c r="M20" s="15"/>
      <c r="N20" s="57"/>
      <c r="O20" s="57"/>
      <c r="P20" s="15"/>
      <c r="Q20" s="25"/>
      <c r="R20" s="4"/>
      <c r="S20" s="15"/>
      <c r="T20" s="15"/>
      <c r="U20" s="59">
        <f t="shared" si="0"/>
        <v>3.4415777717794985E-2</v>
      </c>
      <c r="V20" s="60">
        <v>4.3E-3</v>
      </c>
      <c r="W20" s="61">
        <f>'1.1 Price indices'!$T18</f>
        <v>0.42619567914076467</v>
      </c>
      <c r="X20" s="15">
        <f t="shared" si="3"/>
        <v>0</v>
      </c>
      <c r="Y20" s="4"/>
      <c r="Z20" s="63">
        <f t="shared" si="2"/>
        <v>0</v>
      </c>
      <c r="AA20" s="4"/>
      <c r="AB20" s="79"/>
      <c r="AC20" s="79"/>
      <c r="AD20" s="83"/>
      <c r="AE20" s="83"/>
    </row>
    <row r="21" spans="1:31">
      <c r="A21" s="4">
        <f t="shared" si="1"/>
        <v>1883</v>
      </c>
      <c r="B21" s="57"/>
      <c r="C21" s="57"/>
      <c r="D21" s="57"/>
      <c r="E21" s="57"/>
      <c r="F21" s="57"/>
      <c r="G21" s="57"/>
      <c r="H21" s="15"/>
      <c r="I21" s="15"/>
      <c r="J21" s="15"/>
      <c r="K21" s="15"/>
      <c r="L21" s="15"/>
      <c r="M21" s="15"/>
      <c r="N21" s="57"/>
      <c r="O21" s="57"/>
      <c r="P21" s="15"/>
      <c r="Q21" s="25"/>
      <c r="R21" s="4"/>
      <c r="S21" s="15"/>
      <c r="T21" s="15"/>
      <c r="U21" s="59">
        <f t="shared" si="0"/>
        <v>3.4415777717794985E-2</v>
      </c>
      <c r="V21" s="60">
        <v>4.3E-3</v>
      </c>
      <c r="W21" s="61">
        <f>'1.1 Price indices'!$T19</f>
        <v>0.40425293130381451</v>
      </c>
      <c r="X21" s="15">
        <f t="shared" si="3"/>
        <v>0</v>
      </c>
      <c r="Y21" s="4"/>
      <c r="Z21" s="63">
        <f t="shared" si="2"/>
        <v>0</v>
      </c>
      <c r="AA21" s="4"/>
      <c r="AB21" s="79"/>
      <c r="AC21" s="79"/>
      <c r="AD21" s="83"/>
      <c r="AE21" s="83"/>
    </row>
    <row r="22" spans="1:31">
      <c r="A22" s="4">
        <f t="shared" si="1"/>
        <v>1884</v>
      </c>
      <c r="B22" s="57"/>
      <c r="C22" s="57"/>
      <c r="D22" s="57"/>
      <c r="E22" s="57"/>
      <c r="F22" s="57"/>
      <c r="G22" s="57"/>
      <c r="H22" s="15"/>
      <c r="I22" s="15"/>
      <c r="J22" s="15"/>
      <c r="K22" s="15"/>
      <c r="L22" s="15"/>
      <c r="M22" s="15"/>
      <c r="N22" s="57"/>
      <c r="O22" s="57"/>
      <c r="P22" s="15"/>
      <c r="Q22" s="25"/>
      <c r="R22" s="4"/>
      <c r="S22" s="15"/>
      <c r="T22" s="15"/>
      <c r="U22" s="59">
        <f t="shared" si="0"/>
        <v>3.4415777717794985E-2</v>
      </c>
      <c r="V22" s="60">
        <v>4.3E-3</v>
      </c>
      <c r="W22" s="61">
        <f>'1.1 Price indices'!$T20</f>
        <v>0.46248560825572088</v>
      </c>
      <c r="X22" s="15">
        <f t="shared" si="3"/>
        <v>0</v>
      </c>
      <c r="Y22" s="4"/>
      <c r="Z22" s="63">
        <f t="shared" si="2"/>
        <v>0</v>
      </c>
      <c r="AA22" s="4"/>
      <c r="AB22" s="79"/>
      <c r="AC22" s="79"/>
      <c r="AD22" s="83"/>
      <c r="AE22" s="83"/>
    </row>
    <row r="23" spans="1:31">
      <c r="A23" s="4">
        <f t="shared" si="1"/>
        <v>1885</v>
      </c>
      <c r="B23" s="57">
        <v>3307412</v>
      </c>
      <c r="C23" s="57"/>
      <c r="D23" s="57"/>
      <c r="E23" s="57"/>
      <c r="F23" s="57"/>
      <c r="G23" s="57"/>
      <c r="H23" s="15"/>
      <c r="I23" s="79">
        <v>0.61961073186893278</v>
      </c>
      <c r="J23" s="84">
        <f>AVERAGE($J$30:$J$39)</f>
        <v>0.29221133617005102</v>
      </c>
      <c r="K23" s="36">
        <f>AVERAGE($K$41:$K$60)</f>
        <v>0.32908396496527503</v>
      </c>
      <c r="L23" s="85">
        <f t="shared" ref="L23:L29" si="4">B23*AVERAGE($H$30:$H$39)*$I23</f>
        <v>1018331.3385543515</v>
      </c>
      <c r="M23" s="85">
        <f t="shared" ref="M23:M40" si="5">L23*J23*K23</f>
        <v>97924.844486343354</v>
      </c>
      <c r="N23" s="57"/>
      <c r="O23" s="57"/>
      <c r="P23" s="15"/>
      <c r="Q23" s="63">
        <f t="shared" ref="Q23:Q54" si="6">ROUND(M23,-3)</f>
        <v>98000</v>
      </c>
      <c r="R23" s="4"/>
      <c r="S23" s="15"/>
      <c r="T23" s="15"/>
      <c r="U23" s="59">
        <f t="shared" si="0"/>
        <v>3.4415777717794985E-2</v>
      </c>
      <c r="V23" s="60">
        <v>4.3E-3</v>
      </c>
      <c r="W23" s="61">
        <f>'1.1 Price indices'!$T21</f>
        <v>0.39412550922522199</v>
      </c>
      <c r="X23" s="15">
        <f t="shared" si="3"/>
        <v>96313.626891828055</v>
      </c>
      <c r="Y23" s="4"/>
      <c r="Z23" s="63">
        <f t="shared" si="2"/>
        <v>96000</v>
      </c>
      <c r="AA23" s="4"/>
      <c r="AB23" s="79"/>
      <c r="AC23" s="79"/>
      <c r="AD23" s="83"/>
      <c r="AE23" s="83"/>
    </row>
    <row r="24" spans="1:31">
      <c r="A24" s="4">
        <f t="shared" si="1"/>
        <v>1886</v>
      </c>
      <c r="B24" s="57">
        <v>3289412</v>
      </c>
      <c r="C24" s="57"/>
      <c r="D24" s="57"/>
      <c r="E24" s="57"/>
      <c r="F24" s="57"/>
      <c r="G24" s="57"/>
      <c r="H24" s="15"/>
      <c r="I24" s="79">
        <v>0.61961073186893278</v>
      </c>
      <c r="J24" s="84">
        <f t="shared" ref="J24:J29" si="7">AVERAGE($J$30:$J$39)</f>
        <v>0.29221133617005102</v>
      </c>
      <c r="K24" s="36">
        <f t="shared" ref="K24:K39" si="8">AVERAGE($K$41:$K$60)</f>
        <v>0.32908396496527503</v>
      </c>
      <c r="L24" s="85">
        <f t="shared" si="4"/>
        <v>1012789.2518430562</v>
      </c>
      <c r="M24" s="85">
        <f t="shared" si="5"/>
        <v>97391.905983140794</v>
      </c>
      <c r="N24" s="57"/>
      <c r="O24" s="57"/>
      <c r="P24" s="15"/>
      <c r="Q24" s="63">
        <f t="shared" si="6"/>
        <v>97000</v>
      </c>
      <c r="R24" s="4"/>
      <c r="S24" s="15"/>
      <c r="T24" s="15"/>
      <c r="U24" s="59">
        <f t="shared" si="0"/>
        <v>3.4415777717794985E-2</v>
      </c>
      <c r="V24" s="60">
        <v>4.3E-3</v>
      </c>
      <c r="W24" s="61">
        <f>'1.1 Price indices'!$T22</f>
        <v>0.39581341290498745</v>
      </c>
      <c r="X24" s="15">
        <f t="shared" si="3"/>
        <v>188312.11335320541</v>
      </c>
      <c r="Y24" s="4"/>
      <c r="Z24" s="63">
        <f t="shared" si="2"/>
        <v>188000</v>
      </c>
      <c r="AA24" s="4"/>
      <c r="AB24" s="79">
        <v>2.2343541923914106E-2</v>
      </c>
      <c r="AC24" s="79">
        <v>0.32292357704784302</v>
      </c>
      <c r="AD24" s="83">
        <v>2646.5255102618544</v>
      </c>
      <c r="AE24" s="83">
        <v>38249.328930585863</v>
      </c>
    </row>
    <row r="25" spans="1:31">
      <c r="A25" s="4">
        <f t="shared" si="1"/>
        <v>1887</v>
      </c>
      <c r="B25" s="57">
        <v>3770002</v>
      </c>
      <c r="C25" s="57"/>
      <c r="D25" s="57"/>
      <c r="E25" s="57"/>
      <c r="F25" s="57"/>
      <c r="G25" s="57"/>
      <c r="H25" s="15"/>
      <c r="I25" s="79">
        <v>0.61961073186893278</v>
      </c>
      <c r="J25" s="84">
        <f t="shared" si="7"/>
        <v>0.29221133617005102</v>
      </c>
      <c r="K25" s="36">
        <f t="shared" si="8"/>
        <v>0.32908396496527503</v>
      </c>
      <c r="L25" s="85">
        <f t="shared" si="4"/>
        <v>1160759.8880975766</v>
      </c>
      <c r="M25" s="85">
        <f t="shared" si="5"/>
        <v>111621.06794170287</v>
      </c>
      <c r="N25" s="57"/>
      <c r="O25" s="57"/>
      <c r="P25" s="15"/>
      <c r="Q25" s="63">
        <f t="shared" si="6"/>
        <v>112000</v>
      </c>
      <c r="R25" s="4"/>
      <c r="S25" s="15"/>
      <c r="T25" s="15"/>
      <c r="U25" s="59">
        <f t="shared" si="0"/>
        <v>3.4415777717794985E-2</v>
      </c>
      <c r="V25" s="60">
        <v>4.3E-3</v>
      </c>
      <c r="W25" s="61">
        <f>'1.1 Price indices'!$T23</f>
        <v>0.41184849786275873</v>
      </c>
      <c r="X25" s="15">
        <f t="shared" si="3"/>
        <v>298427.67200079828</v>
      </c>
      <c r="Y25" s="4"/>
      <c r="Z25" s="63">
        <f t="shared" si="2"/>
        <v>298000</v>
      </c>
      <c r="AA25" s="4"/>
      <c r="AB25" s="79"/>
      <c r="AC25" s="79"/>
      <c r="AD25" s="83"/>
      <c r="AE25" s="83"/>
    </row>
    <row r="26" spans="1:31">
      <c r="A26" s="4">
        <f t="shared" si="1"/>
        <v>1888</v>
      </c>
      <c r="B26" s="57">
        <v>3639574</v>
      </c>
      <c r="C26" s="57"/>
      <c r="D26" s="57"/>
      <c r="E26" s="57"/>
      <c r="F26" s="57"/>
      <c r="G26" s="57"/>
      <c r="H26" s="15"/>
      <c r="I26" s="79">
        <v>0.61961073186893278</v>
      </c>
      <c r="J26" s="84">
        <f t="shared" si="7"/>
        <v>0.29221133617005102</v>
      </c>
      <c r="K26" s="36">
        <f t="shared" si="8"/>
        <v>0.32908396496527503</v>
      </c>
      <c r="L26" s="85">
        <f t="shared" si="4"/>
        <v>1120601.9277875314</v>
      </c>
      <c r="M26" s="85">
        <f t="shared" si="5"/>
        <v>107759.39554749713</v>
      </c>
      <c r="N26" s="57"/>
      <c r="O26" s="57"/>
      <c r="P26" s="15"/>
      <c r="Q26" s="63">
        <f t="shared" si="6"/>
        <v>108000</v>
      </c>
      <c r="R26" s="4"/>
      <c r="S26" s="15"/>
      <c r="T26" s="15"/>
      <c r="U26" s="59">
        <f t="shared" si="0"/>
        <v>3.4415777717794985E-2</v>
      </c>
      <c r="V26" s="60">
        <v>4.3E-3</v>
      </c>
      <c r="W26" s="61">
        <f>'1.1 Price indices'!$T24</f>
        <v>0.38737389450616044</v>
      </c>
      <c r="X26" s="15">
        <f t="shared" si="3"/>
        <v>375967.53156334232</v>
      </c>
      <c r="Y26" s="4"/>
      <c r="Z26" s="63">
        <f t="shared" si="2"/>
        <v>376000</v>
      </c>
      <c r="AA26" s="4"/>
      <c r="AB26" s="79"/>
      <c r="AC26" s="79"/>
      <c r="AD26" s="83"/>
      <c r="AE26" s="83"/>
    </row>
    <row r="27" spans="1:31">
      <c r="A27" s="4">
        <f t="shared" si="1"/>
        <v>1889</v>
      </c>
      <c r="B27" s="57">
        <v>3121210</v>
      </c>
      <c r="C27" s="57"/>
      <c r="D27" s="57"/>
      <c r="E27" s="57"/>
      <c r="F27" s="57"/>
      <c r="G27" s="57"/>
      <c r="H27" s="15"/>
      <c r="I27" s="79">
        <v>0.61961073186893278</v>
      </c>
      <c r="J27" s="84">
        <f t="shared" si="7"/>
        <v>0.29221133617005102</v>
      </c>
      <c r="K27" s="36">
        <f t="shared" si="8"/>
        <v>0.32908396496527503</v>
      </c>
      <c r="L27" s="85">
        <f t="shared" si="4"/>
        <v>961000.91467565193</v>
      </c>
      <c r="M27" s="85">
        <f t="shared" si="5"/>
        <v>92411.832532269866</v>
      </c>
      <c r="N27" s="57"/>
      <c r="O27" s="57"/>
      <c r="P27" s="15"/>
      <c r="Q27" s="63">
        <f t="shared" si="6"/>
        <v>92000</v>
      </c>
      <c r="R27" s="4"/>
      <c r="S27" s="15"/>
      <c r="T27" s="15"/>
      <c r="U27" s="59">
        <f t="shared" si="0"/>
        <v>3.4415777717794985E-2</v>
      </c>
      <c r="V27" s="60">
        <v>4.3E-3</v>
      </c>
      <c r="W27" s="61">
        <f>'1.1 Price indices'!$T25</f>
        <v>0.37724647242756798</v>
      </c>
      <c r="X27" s="15">
        <f t="shared" si="3"/>
        <v>442379.85965734709</v>
      </c>
      <c r="Y27" s="4"/>
      <c r="Z27" s="63">
        <f t="shared" si="2"/>
        <v>442000</v>
      </c>
      <c r="AA27" s="4"/>
      <c r="AB27" s="79"/>
      <c r="AC27" s="79"/>
      <c r="AD27" s="83"/>
      <c r="AE27" s="83"/>
    </row>
    <row r="28" spans="1:31">
      <c r="A28" s="4">
        <f t="shared" si="1"/>
        <v>1890</v>
      </c>
      <c r="B28" s="57">
        <v>2953080</v>
      </c>
      <c r="C28" s="57"/>
      <c r="D28" s="57"/>
      <c r="E28" s="57"/>
      <c r="F28" s="57"/>
      <c r="G28" s="57"/>
      <c r="H28" s="15"/>
      <c r="I28" s="79">
        <v>0.61961073186893278</v>
      </c>
      <c r="J28" s="84">
        <f t="shared" si="7"/>
        <v>0.29221133617005102</v>
      </c>
      <c r="K28" s="36">
        <f t="shared" si="8"/>
        <v>0.32908396496527503</v>
      </c>
      <c r="L28" s="85">
        <f t="shared" si="4"/>
        <v>909234.74585509265</v>
      </c>
      <c r="M28" s="85">
        <f t="shared" si="5"/>
        <v>87433.89083541173</v>
      </c>
      <c r="N28" s="57"/>
      <c r="O28" s="57"/>
      <c r="P28" s="15"/>
      <c r="Q28" s="63">
        <f t="shared" si="6"/>
        <v>87000</v>
      </c>
      <c r="R28" s="4"/>
      <c r="S28" s="15"/>
      <c r="T28" s="15"/>
      <c r="U28" s="59">
        <f t="shared" si="0"/>
        <v>3.4415777717794985E-2</v>
      </c>
      <c r="V28" s="60">
        <v>4.3E-3</v>
      </c>
      <c r="W28" s="61">
        <f>'1.1 Price indices'!$T26</f>
        <v>0.38821784634604317</v>
      </c>
      <c r="X28" s="15">
        <f t="shared" si="3"/>
        <v>523123.22350876371</v>
      </c>
      <c r="Y28" s="4"/>
      <c r="Z28" s="63">
        <f t="shared" si="2"/>
        <v>523000</v>
      </c>
      <c r="AA28" s="4"/>
      <c r="AB28" s="79"/>
      <c r="AC28" s="79"/>
      <c r="AD28" s="83"/>
      <c r="AE28" s="83"/>
    </row>
    <row r="29" spans="1:31">
      <c r="A29" s="4">
        <f t="shared" si="1"/>
        <v>1891</v>
      </c>
      <c r="B29" s="57">
        <v>2762640</v>
      </c>
      <c r="C29" s="57"/>
      <c r="D29" s="57"/>
      <c r="E29" s="57"/>
      <c r="F29" s="57"/>
      <c r="G29" s="57"/>
      <c r="H29" s="15"/>
      <c r="I29" s="79">
        <v>0.61961073186893278</v>
      </c>
      <c r="J29" s="84">
        <f t="shared" si="7"/>
        <v>0.29221133617005102</v>
      </c>
      <c r="K29" s="36">
        <f t="shared" si="8"/>
        <v>0.32908396496527503</v>
      </c>
      <c r="L29" s="85">
        <f t="shared" si="4"/>
        <v>850599.46844958945</v>
      </c>
      <c r="M29" s="85">
        <f t="shared" si="5"/>
        <v>81795.401471528676</v>
      </c>
      <c r="N29" s="57"/>
      <c r="O29" s="57"/>
      <c r="P29" s="15"/>
      <c r="Q29" s="63">
        <f t="shared" si="6"/>
        <v>82000</v>
      </c>
      <c r="R29" s="4"/>
      <c r="S29" s="15"/>
      <c r="T29" s="15"/>
      <c r="U29" s="59">
        <f t="shared" si="0"/>
        <v>3.4415777717794985E-2</v>
      </c>
      <c r="V29" s="60">
        <v>4.3E-3</v>
      </c>
      <c r="W29" s="61">
        <f>'1.1 Price indices'!$T27</f>
        <v>0.38146623162698151</v>
      </c>
      <c r="X29" s="15">
        <f t="shared" si="3"/>
        <v>574713.48720685008</v>
      </c>
      <c r="Y29" s="4"/>
      <c r="Z29" s="63">
        <f t="shared" si="2"/>
        <v>575000</v>
      </c>
      <c r="AA29" s="4"/>
      <c r="AB29" s="79"/>
      <c r="AC29" s="79"/>
      <c r="AD29" s="83"/>
      <c r="AE29" s="83"/>
    </row>
    <row r="30" spans="1:31">
      <c r="A30" s="4">
        <f t="shared" si="1"/>
        <v>1892</v>
      </c>
      <c r="B30" s="57">
        <v>2800934</v>
      </c>
      <c r="C30" s="57">
        <v>1397452</v>
      </c>
      <c r="D30" s="57">
        <v>309206</v>
      </c>
      <c r="E30" s="57"/>
      <c r="F30" s="57"/>
      <c r="G30" s="57"/>
      <c r="H30" s="34">
        <f t="shared" ref="H30:H61" si="9">C30/B30</f>
        <v>0.49892357335088938</v>
      </c>
      <c r="I30" s="79">
        <v>0.61961073186893278</v>
      </c>
      <c r="J30" s="34">
        <f>D30/C30</f>
        <v>0.22126412928673042</v>
      </c>
      <c r="K30" s="36">
        <f t="shared" si="8"/>
        <v>0.32908396496527503</v>
      </c>
      <c r="L30" s="86">
        <f t="shared" ref="L30:L61" si="10">C30*$I30</f>
        <v>865876.25647170388</v>
      </c>
      <c r="M30" s="85">
        <f t="shared" si="5"/>
        <v>63048.326735959432</v>
      </c>
      <c r="N30" s="57"/>
      <c r="O30" s="57"/>
      <c r="P30" s="15"/>
      <c r="Q30" s="63">
        <f t="shared" si="6"/>
        <v>63000</v>
      </c>
      <c r="R30" s="4"/>
      <c r="S30" s="15"/>
      <c r="T30" s="15"/>
      <c r="U30" s="59">
        <f t="shared" si="0"/>
        <v>3.4415777717794985E-2</v>
      </c>
      <c r="V30" s="60">
        <v>4.3E-3</v>
      </c>
      <c r="W30" s="61">
        <f>'1.1 Price indices'!$T28</f>
        <v>0.37977832794721611</v>
      </c>
      <c r="X30" s="15">
        <f t="shared" si="3"/>
        <v>611934.38400438707</v>
      </c>
      <c r="Y30" s="4"/>
      <c r="Z30" s="63">
        <f t="shared" si="2"/>
        <v>612000</v>
      </c>
      <c r="AA30" s="4"/>
      <c r="AB30" s="79"/>
      <c r="AC30" s="79"/>
      <c r="AD30" s="83"/>
      <c r="AE30" s="83"/>
    </row>
    <row r="31" spans="1:31">
      <c r="A31" s="4">
        <f t="shared" si="1"/>
        <v>1893</v>
      </c>
      <c r="B31" s="57">
        <v>2965096</v>
      </c>
      <c r="C31" s="57">
        <v>1511558</v>
      </c>
      <c r="D31" s="57">
        <v>416676</v>
      </c>
      <c r="E31" s="57"/>
      <c r="F31" s="57"/>
      <c r="G31" s="57"/>
      <c r="H31" s="34">
        <f t="shared" si="9"/>
        <v>0.50978383161961704</v>
      </c>
      <c r="I31" s="79">
        <v>0.61961073186893278</v>
      </c>
      <c r="J31" s="34">
        <f t="shared" ref="J31:J94" si="11">D31/C31</f>
        <v>0.27565994821237427</v>
      </c>
      <c r="K31" s="36">
        <f t="shared" si="8"/>
        <v>0.32908396496527503</v>
      </c>
      <c r="L31" s="86">
        <f t="shared" si="10"/>
        <v>936577.55864234036</v>
      </c>
      <c r="M31" s="85">
        <f t="shared" si="5"/>
        <v>84961.884927952997</v>
      </c>
      <c r="N31" s="57"/>
      <c r="O31" s="57"/>
      <c r="P31" s="15"/>
      <c r="Q31" s="63">
        <f t="shared" si="6"/>
        <v>85000</v>
      </c>
      <c r="R31" s="4"/>
      <c r="S31" s="15"/>
      <c r="T31" s="15"/>
      <c r="U31" s="59">
        <f t="shared" si="0"/>
        <v>3.4415777717794985E-2</v>
      </c>
      <c r="V31" s="60">
        <v>4.3E-3</v>
      </c>
      <c r="W31" s="61">
        <f>'1.1 Price indices'!$T29</f>
        <v>0.38399808714662959</v>
      </c>
      <c r="X31" s="15">
        <f t="shared" si="3"/>
        <v>678316.22973367339</v>
      </c>
      <c r="Y31" s="4"/>
      <c r="Z31" s="63">
        <f t="shared" si="2"/>
        <v>678000</v>
      </c>
      <c r="AA31" s="4"/>
      <c r="AB31" s="79"/>
      <c r="AC31" s="79"/>
      <c r="AD31" s="83"/>
      <c r="AE31" s="83"/>
    </row>
    <row r="32" spans="1:31">
      <c r="A32" s="4">
        <f t="shared" si="1"/>
        <v>1894</v>
      </c>
      <c r="B32" s="57">
        <v>3178248</v>
      </c>
      <c r="C32" s="57">
        <v>1634918</v>
      </c>
      <c r="D32" s="57">
        <v>430418</v>
      </c>
      <c r="E32" s="57"/>
      <c r="F32" s="57"/>
      <c r="G32" s="57"/>
      <c r="H32" s="34">
        <f t="shared" si="9"/>
        <v>0.51440856723578521</v>
      </c>
      <c r="I32" s="79">
        <v>0.61961073186893278</v>
      </c>
      <c r="J32" s="34">
        <f t="shared" si="11"/>
        <v>0.26326580293323582</v>
      </c>
      <c r="K32" s="36">
        <f t="shared" si="8"/>
        <v>0.32908396496527503</v>
      </c>
      <c r="L32" s="86">
        <f t="shared" si="10"/>
        <v>1013012.7385256919</v>
      </c>
      <c r="M32" s="85">
        <f t="shared" si="5"/>
        <v>87763.933096505862</v>
      </c>
      <c r="N32" s="57"/>
      <c r="O32" s="57"/>
      <c r="P32" s="15"/>
      <c r="Q32" s="63">
        <f t="shared" si="6"/>
        <v>88000</v>
      </c>
      <c r="R32" s="4"/>
      <c r="S32" s="15"/>
      <c r="T32" s="15"/>
      <c r="U32" s="59">
        <f t="shared" si="0"/>
        <v>3.4415777717794985E-2</v>
      </c>
      <c r="V32" s="60">
        <v>4.3E-3</v>
      </c>
      <c r="W32" s="61">
        <f>'1.1 Price indices'!$T30</f>
        <v>0.37555856874780258</v>
      </c>
      <c r="X32" s="15">
        <f t="shared" si="3"/>
        <v>724209.5228477018</v>
      </c>
      <c r="Y32" s="4"/>
      <c r="Z32" s="63">
        <f t="shared" si="2"/>
        <v>724000</v>
      </c>
      <c r="AA32" s="4"/>
      <c r="AB32" s="79"/>
      <c r="AC32" s="79"/>
      <c r="AD32" s="83"/>
      <c r="AE32" s="83"/>
    </row>
    <row r="33" spans="1:31">
      <c r="A33" s="4">
        <f t="shared" si="1"/>
        <v>1895</v>
      </c>
      <c r="B33" s="57">
        <v>3169036</v>
      </c>
      <c r="C33" s="57">
        <v>1515354</v>
      </c>
      <c r="D33" s="57">
        <v>394346</v>
      </c>
      <c r="E33" s="57"/>
      <c r="F33" s="57"/>
      <c r="G33" s="57"/>
      <c r="H33" s="34">
        <f t="shared" si="9"/>
        <v>0.47817506648709573</v>
      </c>
      <c r="I33" s="79">
        <v>0.61961073186893278</v>
      </c>
      <c r="J33" s="34">
        <f t="shared" si="11"/>
        <v>0.2602335823840502</v>
      </c>
      <c r="K33" s="36">
        <f t="shared" si="8"/>
        <v>0.32908396496527503</v>
      </c>
      <c r="L33" s="86">
        <f t="shared" si="10"/>
        <v>938929.60098051478</v>
      </c>
      <c r="M33" s="85">
        <f t="shared" si="5"/>
        <v>80408.709582021882</v>
      </c>
      <c r="N33" s="57"/>
      <c r="O33" s="57"/>
      <c r="P33" s="15"/>
      <c r="Q33" s="63">
        <f t="shared" si="6"/>
        <v>80000</v>
      </c>
      <c r="R33" s="4"/>
      <c r="S33" s="15"/>
      <c r="T33" s="15"/>
      <c r="U33" s="59">
        <f t="shared" si="0"/>
        <v>3.4415777717794985E-2</v>
      </c>
      <c r="V33" s="60">
        <v>4.3E-3</v>
      </c>
      <c r="W33" s="61">
        <f>'1.1 Price indices'!$T31</f>
        <v>0.35783558011026584</v>
      </c>
      <c r="X33" s="15">
        <f t="shared" si="3"/>
        <v>741941.53447908233</v>
      </c>
      <c r="Y33" s="4"/>
      <c r="Z33" s="63">
        <f t="shared" si="2"/>
        <v>742000</v>
      </c>
      <c r="AA33" s="4"/>
      <c r="AB33" s="79"/>
      <c r="AC33" s="79"/>
      <c r="AD33" s="83"/>
      <c r="AE33" s="83"/>
    </row>
    <row r="34" spans="1:31">
      <c r="A34" s="4">
        <f t="shared" si="1"/>
        <v>1896</v>
      </c>
      <c r="B34" s="57">
        <v>3254158</v>
      </c>
      <c r="C34" s="57">
        <v>1559448</v>
      </c>
      <c r="D34" s="57">
        <v>456656</v>
      </c>
      <c r="E34" s="57"/>
      <c r="F34" s="57"/>
      <c r="G34" s="57"/>
      <c r="H34" s="34">
        <f t="shared" si="9"/>
        <v>0.47921705092377198</v>
      </c>
      <c r="I34" s="79">
        <v>0.61961073186893278</v>
      </c>
      <c r="J34" s="34">
        <f t="shared" si="11"/>
        <v>0.29283182254233547</v>
      </c>
      <c r="K34" s="36">
        <f t="shared" si="8"/>
        <v>0.32908396496527503</v>
      </c>
      <c r="L34" s="86">
        <f t="shared" si="10"/>
        <v>966250.71659154352</v>
      </c>
      <c r="M34" s="85">
        <f t="shared" si="5"/>
        <v>93113.965103964001</v>
      </c>
      <c r="N34" s="57"/>
      <c r="O34" s="57"/>
      <c r="P34" s="15"/>
      <c r="Q34" s="63">
        <f t="shared" si="6"/>
        <v>93000</v>
      </c>
      <c r="R34" s="4"/>
      <c r="S34" s="15"/>
      <c r="T34" s="15"/>
      <c r="U34" s="59">
        <f t="shared" si="0"/>
        <v>3.4415777717794985E-2</v>
      </c>
      <c r="V34" s="60">
        <v>4.3E-3</v>
      </c>
      <c r="W34" s="61">
        <f>'1.1 Price indices'!$T32</f>
        <v>0.37555856874780258</v>
      </c>
      <c r="X34" s="15">
        <f t="shared" si="3"/>
        <v>839940.76886681304</v>
      </c>
      <c r="Y34" s="4"/>
      <c r="Z34" s="63">
        <f t="shared" si="2"/>
        <v>840000</v>
      </c>
      <c r="AA34" s="4"/>
      <c r="AB34" s="79"/>
      <c r="AC34" s="79"/>
      <c r="AD34" s="83"/>
      <c r="AE34" s="83"/>
    </row>
    <row r="35" spans="1:31">
      <c r="A35" s="4">
        <f t="shared" si="1"/>
        <v>1897</v>
      </c>
      <c r="B35" s="57">
        <v>3273432</v>
      </c>
      <c r="C35" s="57">
        <v>1613646</v>
      </c>
      <c r="D35" s="57">
        <v>525968</v>
      </c>
      <c r="E35" s="57"/>
      <c r="F35" s="57"/>
      <c r="G35" s="57"/>
      <c r="H35" s="34">
        <f t="shared" si="9"/>
        <v>0.49295235092710038</v>
      </c>
      <c r="I35" s="79">
        <v>0.61961073186893278</v>
      </c>
      <c r="J35" s="34">
        <f t="shared" si="11"/>
        <v>0.32595005348137074</v>
      </c>
      <c r="K35" s="36">
        <f t="shared" si="8"/>
        <v>0.32908396496527503</v>
      </c>
      <c r="L35" s="86">
        <f t="shared" si="10"/>
        <v>999832.37903737591</v>
      </c>
      <c r="M35" s="85">
        <f t="shared" si="5"/>
        <v>107246.95612846811</v>
      </c>
      <c r="N35" s="57"/>
      <c r="O35" s="57"/>
      <c r="P35" s="15"/>
      <c r="Q35" s="63">
        <f t="shared" si="6"/>
        <v>107000</v>
      </c>
      <c r="R35" s="4"/>
      <c r="S35" s="15"/>
      <c r="T35" s="15"/>
      <c r="U35" s="59">
        <f t="shared" si="0"/>
        <v>3.4415777717794985E-2</v>
      </c>
      <c r="V35" s="60">
        <v>4.3E-3</v>
      </c>
      <c r="W35" s="61">
        <f>'1.1 Price indices'!$T33</f>
        <v>0.37471461690791991</v>
      </c>
      <c r="X35" s="15">
        <f t="shared" si="3"/>
        <v>910766.13362442108</v>
      </c>
      <c r="Y35" s="4"/>
      <c r="Z35" s="63">
        <f t="shared" si="2"/>
        <v>911000</v>
      </c>
      <c r="AA35" s="4"/>
      <c r="AB35" s="79"/>
      <c r="AC35" s="79"/>
      <c r="AD35" s="83"/>
      <c r="AE35" s="83"/>
    </row>
    <row r="36" spans="1:31">
      <c r="A36" s="4">
        <f t="shared" si="1"/>
        <v>1898</v>
      </c>
      <c r="B36" s="57">
        <v>3466032</v>
      </c>
      <c r="C36" s="57">
        <v>1713192</v>
      </c>
      <c r="D36" s="57">
        <v>497838</v>
      </c>
      <c r="E36" s="57"/>
      <c r="F36" s="57"/>
      <c r="G36" s="57"/>
      <c r="H36" s="34">
        <f t="shared" si="9"/>
        <v>0.4942804913514936</v>
      </c>
      <c r="I36" s="79">
        <v>0.61961073186893278</v>
      </c>
      <c r="J36" s="34">
        <f t="shared" si="11"/>
        <v>0.29059089699228108</v>
      </c>
      <c r="K36" s="36">
        <f t="shared" si="8"/>
        <v>0.32908396496527503</v>
      </c>
      <c r="L36" s="86">
        <f t="shared" si="10"/>
        <v>1061512.1489520008</v>
      </c>
      <c r="M36" s="85">
        <f t="shared" si="5"/>
        <v>101511.13783554193</v>
      </c>
      <c r="N36" s="57"/>
      <c r="O36" s="57"/>
      <c r="P36" s="15"/>
      <c r="Q36" s="63">
        <f t="shared" si="6"/>
        <v>102000</v>
      </c>
      <c r="R36" s="4"/>
      <c r="S36" s="15"/>
      <c r="T36" s="15"/>
      <c r="U36" s="59">
        <f t="shared" si="0"/>
        <v>3.4415777717794985E-2</v>
      </c>
      <c r="V36" s="60">
        <v>4.3E-3</v>
      </c>
      <c r="W36" s="61">
        <f>'1.1 Price indices'!$T34</f>
        <v>0.38399808714662959</v>
      </c>
      <c r="X36" s="15">
        <f t="shared" si="3"/>
        <v>997440.35180298181</v>
      </c>
      <c r="Y36" s="4"/>
      <c r="Z36" s="63">
        <f t="shared" si="2"/>
        <v>997000</v>
      </c>
      <c r="AA36" s="4"/>
      <c r="AB36" s="79"/>
      <c r="AC36" s="79"/>
      <c r="AD36" s="83"/>
      <c r="AE36" s="83"/>
    </row>
    <row r="37" spans="1:31">
      <c r="A37" s="4">
        <f t="shared" si="1"/>
        <v>1899</v>
      </c>
      <c r="B37" s="57">
        <v>3557148</v>
      </c>
      <c r="C37" s="57">
        <v>1722430</v>
      </c>
      <c r="D37" s="57">
        <v>494876</v>
      </c>
      <c r="E37" s="57"/>
      <c r="F37" s="57"/>
      <c r="G37" s="57"/>
      <c r="H37" s="34">
        <f t="shared" si="9"/>
        <v>0.48421656900415727</v>
      </c>
      <c r="I37" s="79">
        <v>0.61961073186893278</v>
      </c>
      <c r="J37" s="34">
        <f t="shared" si="11"/>
        <v>0.2873126919526483</v>
      </c>
      <c r="K37" s="36">
        <f t="shared" si="8"/>
        <v>0.32908396496527503</v>
      </c>
      <c r="L37" s="86">
        <f t="shared" si="10"/>
        <v>1067236.1128930058</v>
      </c>
      <c r="M37" s="85">
        <f t="shared" si="5"/>
        <v>100907.17431674889</v>
      </c>
      <c r="N37" s="57"/>
      <c r="O37" s="57"/>
      <c r="P37" s="15"/>
      <c r="Q37" s="63">
        <f t="shared" si="6"/>
        <v>101000</v>
      </c>
      <c r="R37" s="4"/>
      <c r="S37" s="15"/>
      <c r="T37" s="15"/>
      <c r="U37" s="59">
        <f t="shared" si="0"/>
        <v>3.4415777717794985E-2</v>
      </c>
      <c r="V37" s="60">
        <v>4.3E-3</v>
      </c>
      <c r="W37" s="61">
        <f>'1.1 Price indices'!$T35</f>
        <v>0.39581341290498745</v>
      </c>
      <c r="X37" s="15">
        <f t="shared" si="3"/>
        <v>1087587.942938172</v>
      </c>
      <c r="Y37" s="4"/>
      <c r="Z37" s="63">
        <f t="shared" si="2"/>
        <v>1088000</v>
      </c>
      <c r="AA37" s="4"/>
      <c r="AB37" s="79"/>
      <c r="AC37" s="79"/>
      <c r="AD37" s="83"/>
      <c r="AE37" s="83"/>
    </row>
    <row r="38" spans="1:31">
      <c r="A38" s="4">
        <f t="shared" si="1"/>
        <v>1900</v>
      </c>
      <c r="B38" s="57">
        <v>3920146</v>
      </c>
      <c r="C38" s="57">
        <v>1784828</v>
      </c>
      <c r="D38" s="57">
        <v>571726</v>
      </c>
      <c r="E38" s="57"/>
      <c r="F38" s="57"/>
      <c r="G38" s="57"/>
      <c r="H38" s="34">
        <f t="shared" si="9"/>
        <v>0.45529630784159569</v>
      </c>
      <c r="I38" s="79">
        <v>0.61961073186893278</v>
      </c>
      <c r="J38" s="34">
        <f t="shared" si="11"/>
        <v>0.32032554397398516</v>
      </c>
      <c r="K38" s="36">
        <f t="shared" si="8"/>
        <v>0.32908396496527503</v>
      </c>
      <c r="L38" s="86">
        <f t="shared" si="10"/>
        <v>1105898.5833401636</v>
      </c>
      <c r="M38" s="85">
        <f t="shared" si="5"/>
        <v>116577.19336443389</v>
      </c>
      <c r="N38" s="57"/>
      <c r="O38" s="57"/>
      <c r="P38" s="15"/>
      <c r="Q38" s="63">
        <f t="shared" si="6"/>
        <v>117000</v>
      </c>
      <c r="R38" s="4"/>
      <c r="S38" s="15"/>
      <c r="T38" s="15"/>
      <c r="U38" s="59">
        <f t="shared" si="0"/>
        <v>3.4415777717794985E-2</v>
      </c>
      <c r="V38" s="60">
        <v>4.3E-3</v>
      </c>
      <c r="W38" s="61">
        <f>'1.1 Price indices'!$T36</f>
        <v>0.3975013165847528</v>
      </c>
      <c r="X38" s="15">
        <f t="shared" si="3"/>
        <v>1164926.1485996242</v>
      </c>
      <c r="Y38" s="4"/>
      <c r="Z38" s="63">
        <f t="shared" si="2"/>
        <v>1165000</v>
      </c>
      <c r="AA38" s="4"/>
      <c r="AB38" s="79"/>
      <c r="AC38" s="79"/>
      <c r="AD38" s="83"/>
      <c r="AE38" s="83"/>
    </row>
    <row r="39" spans="1:31">
      <c r="A39" s="4">
        <f t="shared" si="1"/>
        <v>1901</v>
      </c>
      <c r="B39" s="57">
        <v>4501144</v>
      </c>
      <c r="C39" s="57">
        <v>2529164</v>
      </c>
      <c r="D39" s="57">
        <v>972916</v>
      </c>
      <c r="E39" s="57"/>
      <c r="F39" s="57"/>
      <c r="G39" s="57"/>
      <c r="H39" s="34">
        <f t="shared" si="9"/>
        <v>0.56189359860515464</v>
      </c>
      <c r="I39" s="55">
        <f>I38+($I$105-$I$38)/($A$105-$A$38)</f>
        <v>0.61671768063376664</v>
      </c>
      <c r="J39" s="34">
        <f t="shared" si="11"/>
        <v>0.38467888994149846</v>
      </c>
      <c r="K39" s="36">
        <f t="shared" si="8"/>
        <v>0.32908396496527503</v>
      </c>
      <c r="L39" s="86">
        <f t="shared" si="10"/>
        <v>1559780.1560224197</v>
      </c>
      <c r="M39" s="85">
        <f t="shared" si="5"/>
        <v>197455.15035818814</v>
      </c>
      <c r="N39" s="57"/>
      <c r="O39" s="57"/>
      <c r="P39" s="15"/>
      <c r="Q39" s="63">
        <f t="shared" si="6"/>
        <v>197000</v>
      </c>
      <c r="R39" s="4"/>
      <c r="S39" s="15"/>
      <c r="T39" s="15"/>
      <c r="U39" s="59">
        <f t="shared" si="0"/>
        <v>3.4415777717794985E-2</v>
      </c>
      <c r="V39" s="60">
        <v>4.3E-3</v>
      </c>
      <c r="W39" s="61">
        <f>'1.1 Price indices'!$T37</f>
        <v>0.37218276138827183</v>
      </c>
      <c r="X39" s="15">
        <f t="shared" si="3"/>
        <v>1242108.731471872</v>
      </c>
      <c r="Y39" s="4"/>
      <c r="Z39" s="63">
        <f t="shared" si="2"/>
        <v>1242000</v>
      </c>
      <c r="AA39" s="4"/>
      <c r="AB39" s="79"/>
      <c r="AC39" s="79"/>
      <c r="AD39" s="83"/>
      <c r="AE39" s="83"/>
    </row>
    <row r="40" spans="1:31">
      <c r="A40" s="4">
        <f t="shared" si="1"/>
        <v>1902</v>
      </c>
      <c r="B40" s="57">
        <v>5056184</v>
      </c>
      <c r="C40" s="57">
        <v>2907752</v>
      </c>
      <c r="D40" s="57">
        <v>1071734</v>
      </c>
      <c r="E40" s="57"/>
      <c r="F40" s="57"/>
      <c r="G40" s="57"/>
      <c r="H40" s="34">
        <f t="shared" si="9"/>
        <v>0.57508824837070804</v>
      </c>
      <c r="I40" s="55">
        <f t="shared" ref="I40:I103" si="12">I39+($I$105-$I$38)/($A$105-$A$38)</f>
        <v>0.6138246293986005</v>
      </c>
      <c r="J40" s="34">
        <f t="shared" si="11"/>
        <v>0.36857820061683388</v>
      </c>
      <c r="K40" s="36">
        <f>AVERAGE($K$41:$K$60)</f>
        <v>0.32908396496527503</v>
      </c>
      <c r="L40" s="86">
        <f t="shared" si="10"/>
        <v>1784849.7937830393</v>
      </c>
      <c r="M40" s="85">
        <f t="shared" si="5"/>
        <v>216490.09956181754</v>
      </c>
      <c r="N40" s="57"/>
      <c r="O40" s="57"/>
      <c r="P40" s="15"/>
      <c r="Q40" s="63">
        <f t="shared" si="6"/>
        <v>216000</v>
      </c>
      <c r="R40" s="4"/>
      <c r="S40" s="15"/>
      <c r="T40" s="15"/>
      <c r="U40" s="59">
        <f t="shared" si="0"/>
        <v>3.4415777717794985E-2</v>
      </c>
      <c r="V40" s="60">
        <v>4.3E-3</v>
      </c>
      <c r="W40" s="61">
        <f>'1.1 Price indices'!$T38</f>
        <v>0.40678478682346259</v>
      </c>
      <c r="X40" s="15">
        <f t="shared" si="3"/>
        <v>1517311.2399856744</v>
      </c>
      <c r="Y40" s="4"/>
      <c r="Z40" s="63">
        <f t="shared" si="2"/>
        <v>1517000</v>
      </c>
      <c r="AA40" s="4"/>
      <c r="AB40" s="79"/>
      <c r="AC40" s="79"/>
      <c r="AD40" s="83"/>
      <c r="AE40" s="83"/>
    </row>
    <row r="41" spans="1:31">
      <c r="A41" s="4">
        <f t="shared" ref="A41:A72" si="13">A40+1</f>
        <v>1903</v>
      </c>
      <c r="B41" s="57">
        <v>5735012</v>
      </c>
      <c r="C41" s="57">
        <v>3335038</v>
      </c>
      <c r="D41" s="57">
        <v>1464452</v>
      </c>
      <c r="E41" s="57"/>
      <c r="F41" s="57">
        <v>806730</v>
      </c>
      <c r="G41" s="57">
        <v>223138</v>
      </c>
      <c r="H41" s="34">
        <f t="shared" si="9"/>
        <v>0.581522410066448</v>
      </c>
      <c r="I41" s="55">
        <f t="shared" si="12"/>
        <v>0.61093157816343435</v>
      </c>
      <c r="J41" s="34">
        <f t="shared" si="11"/>
        <v>0.43911103861485234</v>
      </c>
      <c r="K41" s="34">
        <f t="shared" ref="K41:K72" si="14">G41/F41</f>
        <v>0.27659563918535324</v>
      </c>
      <c r="L41" s="86">
        <f t="shared" si="10"/>
        <v>2037480.0285750239</v>
      </c>
      <c r="M41" s="88">
        <f t="shared" ref="M41:M87" si="15">L41*J41*K41</f>
        <v>247464.57858464785</v>
      </c>
      <c r="N41" s="57"/>
      <c r="O41" s="57"/>
      <c r="P41" s="15"/>
      <c r="Q41" s="63">
        <f t="shared" si="6"/>
        <v>247000</v>
      </c>
      <c r="R41" s="4"/>
      <c r="S41" s="15"/>
      <c r="T41" s="15"/>
      <c r="U41" s="59">
        <f t="shared" si="0"/>
        <v>3.4415777717794985E-2</v>
      </c>
      <c r="V41" s="60">
        <v>4.3E-3</v>
      </c>
      <c r="W41" s="61">
        <f>'1.1 Price indices'!$T39</f>
        <v>0.40931664234311077</v>
      </c>
      <c r="X41" s="15">
        <f t="shared" ref="X41:X72" si="16">X40*(W41/W40)*(1-U41-V41)+Q41*(1-0.5*U41)</f>
        <v>1710395.2267952</v>
      </c>
      <c r="Y41" s="4"/>
      <c r="Z41" s="63">
        <f t="shared" si="2"/>
        <v>1710000</v>
      </c>
      <c r="AA41" s="4"/>
      <c r="AB41" s="79"/>
      <c r="AC41" s="79"/>
      <c r="AD41" s="83"/>
      <c r="AE41" s="83"/>
    </row>
    <row r="42" spans="1:31">
      <c r="A42" s="4">
        <f t="shared" si="13"/>
        <v>1904</v>
      </c>
      <c r="B42" s="57">
        <v>6461424</v>
      </c>
      <c r="C42" s="57">
        <v>3850162</v>
      </c>
      <c r="D42" s="57">
        <v>1958222</v>
      </c>
      <c r="E42" s="57"/>
      <c r="F42" s="57">
        <v>1205724</v>
      </c>
      <c r="G42" s="57">
        <v>302466</v>
      </c>
      <c r="H42" s="34">
        <f t="shared" si="9"/>
        <v>0.5958689601549132</v>
      </c>
      <c r="I42" s="55">
        <f t="shared" si="12"/>
        <v>0.60803852692826821</v>
      </c>
      <c r="J42" s="34">
        <f t="shared" si="11"/>
        <v>0.50860768975435322</v>
      </c>
      <c r="K42" s="34">
        <f t="shared" si="14"/>
        <v>0.25085840540621235</v>
      </c>
      <c r="L42" s="86">
        <f t="shared" si="10"/>
        <v>2341046.8309151949</v>
      </c>
      <c r="M42" s="88">
        <f t="shared" si="15"/>
        <v>298690.68642903765</v>
      </c>
      <c r="N42" s="57"/>
      <c r="O42" s="57"/>
      <c r="P42" s="15"/>
      <c r="Q42" s="63">
        <f t="shared" si="6"/>
        <v>299000</v>
      </c>
      <c r="R42" s="4"/>
      <c r="S42" s="15"/>
      <c r="T42" s="15"/>
      <c r="U42" s="59">
        <f t="shared" si="0"/>
        <v>3.4415777717794985E-2</v>
      </c>
      <c r="V42" s="60">
        <v>4.3E-3</v>
      </c>
      <c r="W42" s="61">
        <f>'1.1 Price indices'!$T40</f>
        <v>0.42619567914076467</v>
      </c>
      <c r="X42" s="15">
        <f t="shared" si="16"/>
        <v>2005831.8565289928</v>
      </c>
      <c r="Y42" s="4"/>
      <c r="Z42" s="63">
        <f t="shared" si="2"/>
        <v>2006000</v>
      </c>
      <c r="AA42" s="4"/>
      <c r="AB42" s="79"/>
      <c r="AC42" s="79"/>
      <c r="AD42" s="83"/>
      <c r="AE42" s="83"/>
    </row>
    <row r="43" spans="1:31">
      <c r="A43" s="4">
        <f t="shared" si="13"/>
        <v>1905</v>
      </c>
      <c r="B43" s="57">
        <v>6994642</v>
      </c>
      <c r="C43" s="57">
        <v>3992416</v>
      </c>
      <c r="D43" s="57">
        <v>2102330</v>
      </c>
      <c r="E43" s="57"/>
      <c r="F43" s="57">
        <v>1222210</v>
      </c>
      <c r="G43" s="57">
        <v>420352</v>
      </c>
      <c r="H43" s="34">
        <f t="shared" si="9"/>
        <v>0.57078203573535291</v>
      </c>
      <c r="I43" s="55">
        <f t="shared" si="12"/>
        <v>0.60514547569310206</v>
      </c>
      <c r="J43" s="34">
        <f t="shared" si="11"/>
        <v>0.52658089738143521</v>
      </c>
      <c r="K43" s="34">
        <f t="shared" si="14"/>
        <v>0.34392780291439279</v>
      </c>
      <c r="L43" s="86">
        <f t="shared" si="10"/>
        <v>2415992.4794847518</v>
      </c>
      <c r="M43" s="88">
        <f t="shared" si="15"/>
        <v>437550.27759188274</v>
      </c>
      <c r="N43" s="57"/>
      <c r="O43" s="57"/>
      <c r="P43" s="15"/>
      <c r="Q43" s="63">
        <f t="shared" si="6"/>
        <v>438000</v>
      </c>
      <c r="R43" s="4"/>
      <c r="S43" s="15"/>
      <c r="T43" s="15"/>
      <c r="U43" s="59">
        <f t="shared" si="0"/>
        <v>3.4415777717794985E-2</v>
      </c>
      <c r="V43" s="60">
        <v>4.3E-3</v>
      </c>
      <c r="W43" s="61">
        <f>'1.1 Price indices'!$T41</f>
        <v>0.41606825706217232</v>
      </c>
      <c r="X43" s="15">
        <f t="shared" si="16"/>
        <v>2312819.4526056363</v>
      </c>
      <c r="Y43" s="4"/>
      <c r="Z43" s="63">
        <f t="shared" si="2"/>
        <v>2313000</v>
      </c>
      <c r="AA43" s="4"/>
      <c r="AB43" s="79"/>
      <c r="AC43" s="79"/>
      <c r="AD43" s="83"/>
      <c r="AE43" s="83"/>
    </row>
    <row r="44" spans="1:31">
      <c r="A44" s="4">
        <f t="shared" si="13"/>
        <v>1906</v>
      </c>
      <c r="B44" s="57">
        <v>7203012</v>
      </c>
      <c r="C44" s="57">
        <v>3809496</v>
      </c>
      <c r="D44" s="57">
        <v>1821162</v>
      </c>
      <c r="E44" s="57"/>
      <c r="F44" s="57">
        <v>889528</v>
      </c>
      <c r="G44" s="57">
        <v>289950</v>
      </c>
      <c r="H44" s="34">
        <f t="shared" si="9"/>
        <v>0.52887542044911218</v>
      </c>
      <c r="I44" s="55">
        <f t="shared" si="12"/>
        <v>0.60225242445793592</v>
      </c>
      <c r="J44" s="34">
        <f t="shared" si="11"/>
        <v>0.47805851482715822</v>
      </c>
      <c r="K44" s="34">
        <f t="shared" si="14"/>
        <v>0.32595938520203971</v>
      </c>
      <c r="L44" s="86">
        <f t="shared" si="10"/>
        <v>2294278.2019628091</v>
      </c>
      <c r="M44" s="88">
        <f t="shared" si="15"/>
        <v>357512.0026456737</v>
      </c>
      <c r="N44" s="57"/>
      <c r="O44" s="57"/>
      <c r="P44" s="15"/>
      <c r="Q44" s="63">
        <f t="shared" si="6"/>
        <v>358000</v>
      </c>
      <c r="R44" s="4"/>
      <c r="S44" s="15"/>
      <c r="T44" s="15"/>
      <c r="U44" s="59">
        <f t="shared" si="0"/>
        <v>3.4415777717794985E-2</v>
      </c>
      <c r="V44" s="60">
        <v>4.3E-3</v>
      </c>
      <c r="W44" s="61">
        <f>'1.1 Price indices'!$T42</f>
        <v>0.43716705305923986</v>
      </c>
      <c r="X44" s="15">
        <f t="shared" si="16"/>
        <v>2687858.6582764885</v>
      </c>
      <c r="Y44" s="4"/>
      <c r="Z44" s="63">
        <f t="shared" si="2"/>
        <v>2688000</v>
      </c>
      <c r="AA44" s="4"/>
      <c r="AB44" s="79">
        <v>7.8863294104994208E-2</v>
      </c>
      <c r="AC44" s="79">
        <v>0.36313564000998749</v>
      </c>
      <c r="AD44" s="83">
        <v>15111.9421429872</v>
      </c>
      <c r="AE44" s="83">
        <v>69584.77760999382</v>
      </c>
    </row>
    <row r="45" spans="1:31">
      <c r="A45" s="4">
        <f t="shared" si="13"/>
        <v>1907</v>
      </c>
      <c r="B45" s="57">
        <v>7795030</v>
      </c>
      <c r="C45" s="57">
        <v>4244542</v>
      </c>
      <c r="D45" s="57">
        <v>2242342</v>
      </c>
      <c r="E45" s="57"/>
      <c r="F45" s="57">
        <v>1302264</v>
      </c>
      <c r="G45" s="57">
        <v>564436</v>
      </c>
      <c r="H45" s="34">
        <f t="shared" si="9"/>
        <v>0.54451900762408867</v>
      </c>
      <c r="I45" s="55">
        <f t="shared" si="12"/>
        <v>0.59935937322276978</v>
      </c>
      <c r="J45" s="34">
        <f t="shared" si="11"/>
        <v>0.52828832887034693</v>
      </c>
      <c r="K45" s="34">
        <f t="shared" si="14"/>
        <v>0.43342670917724824</v>
      </c>
      <c r="L45" s="86">
        <f t="shared" si="10"/>
        <v>2544006.0327377217</v>
      </c>
      <c r="M45" s="88">
        <f t="shared" si="15"/>
        <v>582511.92900196009</v>
      </c>
      <c r="N45" s="57"/>
      <c r="O45" s="57"/>
      <c r="P45" s="15"/>
      <c r="Q45" s="63">
        <f t="shared" si="6"/>
        <v>583000</v>
      </c>
      <c r="R45" s="4"/>
      <c r="S45" s="15"/>
      <c r="T45" s="15"/>
      <c r="U45" s="59">
        <f t="shared" si="0"/>
        <v>3.4415777717794985E-2</v>
      </c>
      <c r="V45" s="60">
        <v>4.3E-3</v>
      </c>
      <c r="W45" s="61">
        <f>'1.1 Price indices'!$T43</f>
        <v>0.44307471593841879</v>
      </c>
      <c r="X45" s="15">
        <f t="shared" si="16"/>
        <v>3191680.0845038495</v>
      </c>
      <c r="Y45" s="4"/>
      <c r="Z45" s="63">
        <f t="shared" si="2"/>
        <v>3192000</v>
      </c>
      <c r="AA45" s="4"/>
      <c r="AB45" s="79"/>
      <c r="AC45" s="79"/>
      <c r="AD45" s="83"/>
      <c r="AE45" s="83"/>
    </row>
    <row r="46" spans="1:31">
      <c r="A46" s="4">
        <f t="shared" si="13"/>
        <v>1908</v>
      </c>
      <c r="B46" s="57">
        <v>8982226</v>
      </c>
      <c r="C46" s="57">
        <v>5051760</v>
      </c>
      <c r="D46" s="57">
        <v>2789926</v>
      </c>
      <c r="E46" s="57"/>
      <c r="F46" s="57">
        <v>1566584</v>
      </c>
      <c r="G46" s="57">
        <v>451170</v>
      </c>
      <c r="H46" s="34">
        <f t="shared" si="9"/>
        <v>0.56241737849838114</v>
      </c>
      <c r="I46" s="55">
        <f t="shared" si="12"/>
        <v>0.59646632198760363</v>
      </c>
      <c r="J46" s="34">
        <f t="shared" si="11"/>
        <v>0.55226812041743867</v>
      </c>
      <c r="K46" s="34">
        <f t="shared" si="14"/>
        <v>0.28799604745101443</v>
      </c>
      <c r="L46" s="86">
        <f t="shared" si="10"/>
        <v>3013204.7067640964</v>
      </c>
      <c r="M46" s="88">
        <f t="shared" si="15"/>
        <v>479253.32972871169</v>
      </c>
      <c r="N46" s="57"/>
      <c r="O46" s="57"/>
      <c r="P46" s="15"/>
      <c r="Q46" s="63">
        <f t="shared" si="6"/>
        <v>479000</v>
      </c>
      <c r="R46" s="4"/>
      <c r="S46" s="15"/>
      <c r="T46" s="15"/>
      <c r="U46" s="59">
        <f t="shared" si="0"/>
        <v>3.4415777717794985E-2</v>
      </c>
      <c r="V46" s="60">
        <v>4.3E-3</v>
      </c>
      <c r="W46" s="61">
        <f>'1.1 Price indices'!$T44</f>
        <v>0.44476261961818414</v>
      </c>
      <c r="X46" s="15">
        <f t="shared" si="16"/>
        <v>3550557.1736436384</v>
      </c>
      <c r="Y46" s="4"/>
      <c r="Z46" s="63">
        <f t="shared" si="2"/>
        <v>3551000</v>
      </c>
      <c r="AA46" s="4"/>
      <c r="AB46" s="79"/>
      <c r="AC46" s="79"/>
      <c r="AD46" s="83"/>
      <c r="AE46" s="83"/>
    </row>
    <row r="47" spans="1:31">
      <c r="A47" s="4">
        <f t="shared" si="13"/>
        <v>1909</v>
      </c>
      <c r="B47" s="57">
        <v>9601422</v>
      </c>
      <c r="C47" s="57">
        <v>5538586</v>
      </c>
      <c r="D47" s="57">
        <v>2472594</v>
      </c>
      <c r="E47" s="57"/>
      <c r="F47" s="57">
        <v>1228534</v>
      </c>
      <c r="G47" s="57">
        <v>523856</v>
      </c>
      <c r="H47" s="34">
        <f t="shared" si="9"/>
        <v>0.57685059567218278</v>
      </c>
      <c r="I47" s="55">
        <f t="shared" si="12"/>
        <v>0.59357327075243749</v>
      </c>
      <c r="J47" s="34">
        <f t="shared" si="11"/>
        <v>0.44643055104678342</v>
      </c>
      <c r="K47" s="34">
        <f t="shared" si="14"/>
        <v>0.42640740915595338</v>
      </c>
      <c r="L47" s="86">
        <f t="shared" si="10"/>
        <v>3287556.6073636599</v>
      </c>
      <c r="M47" s="88">
        <f t="shared" si="15"/>
        <v>625823.53197978099</v>
      </c>
      <c r="N47" s="57"/>
      <c r="O47" s="57"/>
      <c r="P47" s="15"/>
      <c r="Q47" s="63">
        <f t="shared" si="6"/>
        <v>626000</v>
      </c>
      <c r="R47" s="4"/>
      <c r="S47" s="15"/>
      <c r="T47" s="15"/>
      <c r="U47" s="59">
        <f t="shared" si="0"/>
        <v>3.4415777717794985E-2</v>
      </c>
      <c r="V47" s="60">
        <v>4.3E-3</v>
      </c>
      <c r="W47" s="61">
        <f>'1.1 Price indices'!$T45</f>
        <v>0.43716705305923986</v>
      </c>
      <c r="X47" s="15">
        <f t="shared" si="16"/>
        <v>3970034.3099828428</v>
      </c>
      <c r="Y47" s="4"/>
      <c r="Z47" s="63">
        <f t="shared" si="2"/>
        <v>3970000</v>
      </c>
      <c r="AA47" s="4"/>
      <c r="AB47" s="79"/>
      <c r="AC47" s="79"/>
      <c r="AD47" s="83"/>
      <c r="AE47" s="83"/>
    </row>
    <row r="48" spans="1:31">
      <c r="A48" s="4">
        <f t="shared" si="13"/>
        <v>1910</v>
      </c>
      <c r="B48" s="57">
        <v>9796964</v>
      </c>
      <c r="C48" s="57">
        <v>5392940</v>
      </c>
      <c r="D48" s="57">
        <v>2245786</v>
      </c>
      <c r="E48" s="57"/>
      <c r="F48" s="57">
        <v>1110024</v>
      </c>
      <c r="G48" s="57">
        <v>581312</v>
      </c>
      <c r="H48" s="34">
        <f t="shared" si="9"/>
        <v>0.5504705335244674</v>
      </c>
      <c r="I48" s="55">
        <f t="shared" si="12"/>
        <v>0.59068021951727134</v>
      </c>
      <c r="J48" s="34">
        <f t="shared" si="11"/>
        <v>0.41643074093166249</v>
      </c>
      <c r="K48" s="34">
        <f t="shared" si="14"/>
        <v>0.52369318140869026</v>
      </c>
      <c r="L48" s="86">
        <f t="shared" si="10"/>
        <v>3185502.9830434732</v>
      </c>
      <c r="M48" s="88">
        <f t="shared" si="15"/>
        <v>694700.66899997799</v>
      </c>
      <c r="N48" s="57"/>
      <c r="O48" s="57"/>
      <c r="P48" s="15"/>
      <c r="Q48" s="63">
        <f t="shared" si="6"/>
        <v>695000</v>
      </c>
      <c r="R48" s="4"/>
      <c r="S48" s="15"/>
      <c r="T48" s="15"/>
      <c r="U48" s="59">
        <f t="shared" si="0"/>
        <v>3.4415777717794985E-2</v>
      </c>
      <c r="V48" s="60">
        <v>4.3E-3</v>
      </c>
      <c r="W48" s="61">
        <f>'1.1 Price indices'!$T46</f>
        <v>0.45151423433724586</v>
      </c>
      <c r="X48" s="15">
        <f t="shared" si="16"/>
        <v>4624618.2568115164</v>
      </c>
      <c r="Y48" s="4"/>
      <c r="Z48" s="63">
        <f t="shared" si="2"/>
        <v>4625000</v>
      </c>
      <c r="AA48" s="4"/>
      <c r="AB48" s="79"/>
      <c r="AC48" s="79"/>
      <c r="AD48" s="83"/>
      <c r="AE48" s="83"/>
    </row>
    <row r="49" spans="1:31">
      <c r="A49" s="4">
        <f t="shared" si="13"/>
        <v>1911</v>
      </c>
      <c r="B49" s="57">
        <v>10720522</v>
      </c>
      <c r="C49" s="57">
        <v>6086784</v>
      </c>
      <c r="D49" s="57">
        <v>2716980</v>
      </c>
      <c r="E49" s="57"/>
      <c r="F49" s="57">
        <v>1316980</v>
      </c>
      <c r="G49" s="57">
        <v>551508</v>
      </c>
      <c r="H49" s="34">
        <f t="shared" si="9"/>
        <v>0.56776936794682198</v>
      </c>
      <c r="I49" s="55">
        <f t="shared" si="12"/>
        <v>0.5877871682821052</v>
      </c>
      <c r="J49" s="34">
        <f t="shared" si="11"/>
        <v>0.44637365150463693</v>
      </c>
      <c r="K49" s="34">
        <f t="shared" si="14"/>
        <v>0.4187671794560282</v>
      </c>
      <c r="L49" s="86">
        <f t="shared" si="10"/>
        <v>3577733.5313048256</v>
      </c>
      <c r="M49" s="88">
        <f t="shared" si="15"/>
        <v>668773.69001964747</v>
      </c>
      <c r="N49" s="57"/>
      <c r="O49" s="57"/>
      <c r="P49" s="15"/>
      <c r="Q49" s="63">
        <f t="shared" si="6"/>
        <v>669000</v>
      </c>
      <c r="R49" s="4"/>
      <c r="S49" s="15"/>
      <c r="T49" s="15"/>
      <c r="U49" s="59">
        <f t="shared" si="0"/>
        <v>3.4415777717794985E-2</v>
      </c>
      <c r="V49" s="60">
        <v>4.3E-3</v>
      </c>
      <c r="W49" s="61">
        <f>'1.1 Price indices'!$T47</f>
        <v>0.44898237881759773</v>
      </c>
      <c r="X49" s="15">
        <f t="shared" si="16"/>
        <v>5078132.0424184613</v>
      </c>
      <c r="Y49" s="4"/>
      <c r="Z49" s="63">
        <f t="shared" si="2"/>
        <v>5078000</v>
      </c>
      <c r="AA49" s="4"/>
      <c r="AB49" s="79"/>
      <c r="AC49" s="79"/>
      <c r="AD49" s="83"/>
      <c r="AE49" s="83"/>
    </row>
    <row r="50" spans="1:31">
      <c r="A50" s="4">
        <f t="shared" si="13"/>
        <v>1912</v>
      </c>
      <c r="B50" s="57">
        <v>12148744</v>
      </c>
      <c r="C50" s="57">
        <v>7052842</v>
      </c>
      <c r="D50" s="57">
        <v>3485542</v>
      </c>
      <c r="E50" s="57"/>
      <c r="F50" s="57">
        <v>1941280</v>
      </c>
      <c r="G50" s="57">
        <v>905756</v>
      </c>
      <c r="H50" s="34">
        <f t="shared" si="9"/>
        <v>0.58054083615557295</v>
      </c>
      <c r="I50" s="55">
        <f t="shared" si="12"/>
        <v>0.58489411704693905</v>
      </c>
      <c r="J50" s="34">
        <f t="shared" si="11"/>
        <v>0.49420389681209365</v>
      </c>
      <c r="K50" s="34">
        <f t="shared" si="14"/>
        <v>0.46657669166735349</v>
      </c>
      <c r="L50" s="86">
        <f t="shared" si="10"/>
        <v>4125165.7942615678</v>
      </c>
      <c r="M50" s="88">
        <f t="shared" si="15"/>
        <v>951197.30863995571</v>
      </c>
      <c r="N50" s="57"/>
      <c r="O50" s="57"/>
      <c r="P50" s="15"/>
      <c r="Q50" s="63">
        <f t="shared" si="6"/>
        <v>951000</v>
      </c>
      <c r="R50" s="4"/>
      <c r="S50" s="15"/>
      <c r="T50" s="15"/>
      <c r="U50" s="59">
        <f t="shared" si="0"/>
        <v>3.4415777717794985E-2</v>
      </c>
      <c r="V50" s="60">
        <v>4.3E-3</v>
      </c>
      <c r="W50" s="61">
        <f>'1.1 Price indices'!$T48</f>
        <v>0.46079770457595548</v>
      </c>
      <c r="X50" s="15">
        <f t="shared" si="16"/>
        <v>5944624.7774494104</v>
      </c>
      <c r="Y50" s="4"/>
      <c r="Z50" s="63">
        <f t="shared" si="2"/>
        <v>5945000</v>
      </c>
      <c r="AA50" s="4"/>
      <c r="AB50" s="79"/>
      <c r="AC50" s="79"/>
      <c r="AD50" s="83"/>
      <c r="AE50" s="83"/>
    </row>
    <row r="51" spans="1:31">
      <c r="A51" s="4">
        <f t="shared" si="13"/>
        <v>1913</v>
      </c>
      <c r="B51" s="57">
        <v>13075538</v>
      </c>
      <c r="C51" s="57">
        <v>9698280</v>
      </c>
      <c r="D51" s="57">
        <v>5469214</v>
      </c>
      <c r="E51" s="57"/>
      <c r="F51" s="57">
        <v>1778364</v>
      </c>
      <c r="G51" s="57">
        <v>749640</v>
      </c>
      <c r="H51" s="34">
        <f t="shared" si="9"/>
        <v>0.74171173683254943</v>
      </c>
      <c r="I51" s="55">
        <f t="shared" si="12"/>
        <v>0.58200106581177291</v>
      </c>
      <c r="J51" s="34">
        <f t="shared" si="11"/>
        <v>0.56393649183154126</v>
      </c>
      <c r="K51" s="34">
        <f t="shared" si="14"/>
        <v>0.42153349932859641</v>
      </c>
      <c r="L51" s="86">
        <f t="shared" si="10"/>
        <v>5644409.2965410007</v>
      </c>
      <c r="M51" s="88">
        <f t="shared" si="15"/>
        <v>1341778.382293348</v>
      </c>
      <c r="N51" s="57"/>
      <c r="O51" s="57"/>
      <c r="P51" s="15"/>
      <c r="Q51" s="63">
        <f t="shared" si="6"/>
        <v>1342000</v>
      </c>
      <c r="R51" s="4"/>
      <c r="S51" s="15"/>
      <c r="T51" s="15"/>
      <c r="U51" s="59">
        <f t="shared" si="0"/>
        <v>3.4415777717794985E-2</v>
      </c>
      <c r="V51" s="60">
        <v>4.3E-3</v>
      </c>
      <c r="W51" s="61">
        <f>'1.1 Price indices'!$T49</f>
        <v>0.46079770457595548</v>
      </c>
      <c r="X51" s="15">
        <f t="shared" si="16"/>
        <v>7033381.0191013422</v>
      </c>
      <c r="Y51" s="4"/>
      <c r="Z51" s="63">
        <f t="shared" si="2"/>
        <v>7033000</v>
      </c>
      <c r="AA51" s="4"/>
      <c r="AB51" s="79"/>
      <c r="AC51" s="79"/>
      <c r="AD51" s="83"/>
      <c r="AE51" s="83"/>
    </row>
    <row r="52" spans="1:31">
      <c r="A52" s="4">
        <f t="shared" si="13"/>
        <v>1914</v>
      </c>
      <c r="B52" s="57">
        <v>13592628</v>
      </c>
      <c r="C52" s="57">
        <v>9798606</v>
      </c>
      <c r="D52" s="57">
        <v>5449458</v>
      </c>
      <c r="E52" s="57"/>
      <c r="F52" s="57">
        <v>1669768</v>
      </c>
      <c r="G52" s="57">
        <v>522296</v>
      </c>
      <c r="H52" s="34">
        <f t="shared" si="9"/>
        <v>0.72087649275769194</v>
      </c>
      <c r="I52" s="55">
        <f t="shared" si="12"/>
        <v>0.57910801457660677</v>
      </c>
      <c r="J52" s="34">
        <f t="shared" si="11"/>
        <v>0.55614625182398392</v>
      </c>
      <c r="K52" s="34">
        <f t="shared" si="14"/>
        <v>0.31279555004048465</v>
      </c>
      <c r="L52" s="86">
        <f t="shared" si="10"/>
        <v>5674451.2662784262</v>
      </c>
      <c r="M52" s="88">
        <f t="shared" si="15"/>
        <v>987127.95505407348</v>
      </c>
      <c r="N52" s="57"/>
      <c r="O52" s="57"/>
      <c r="P52" s="15"/>
      <c r="Q52" s="63">
        <f t="shared" si="6"/>
        <v>987000</v>
      </c>
      <c r="R52" s="4"/>
      <c r="S52" s="15"/>
      <c r="T52" s="15"/>
      <c r="U52" s="59">
        <f t="shared" si="0"/>
        <v>3.4415777717794985E-2</v>
      </c>
      <c r="V52" s="60">
        <v>4.3E-3</v>
      </c>
      <c r="W52" s="61">
        <f>'1.1 Price indices'!$T50</f>
        <v>0.49793158553079442</v>
      </c>
      <c r="X52" s="15">
        <f t="shared" si="16"/>
        <v>8275942.8095701532</v>
      </c>
      <c r="Y52" s="4"/>
      <c r="Z52" s="63">
        <f t="shared" si="2"/>
        <v>8276000</v>
      </c>
      <c r="AA52" s="4"/>
      <c r="AB52" s="79"/>
      <c r="AC52" s="79"/>
      <c r="AD52" s="83"/>
      <c r="AE52" s="83"/>
    </row>
    <row r="53" spans="1:31">
      <c r="A53" s="4">
        <f t="shared" si="13"/>
        <v>1915</v>
      </c>
      <c r="B53" s="57">
        <v>13613134</v>
      </c>
      <c r="C53" s="57">
        <v>9481050</v>
      </c>
      <c r="D53" s="57">
        <v>5157966</v>
      </c>
      <c r="E53" s="57"/>
      <c r="F53" s="57">
        <v>1223318</v>
      </c>
      <c r="G53" s="57">
        <v>276734</v>
      </c>
      <c r="H53" s="34">
        <f t="shared" si="9"/>
        <v>0.69646343009625855</v>
      </c>
      <c r="I53" s="55">
        <f t="shared" si="12"/>
        <v>0.57621496334144062</v>
      </c>
      <c r="J53" s="34">
        <f t="shared" si="11"/>
        <v>0.54402898413150447</v>
      </c>
      <c r="K53" s="34">
        <f t="shared" si="14"/>
        <v>0.22621591442290556</v>
      </c>
      <c r="L53" s="86">
        <f t="shared" si="10"/>
        <v>5463122.8781883661</v>
      </c>
      <c r="M53" s="88">
        <f t="shared" si="15"/>
        <v>672335.68350055895</v>
      </c>
      <c r="N53" s="57"/>
      <c r="O53" s="57"/>
      <c r="P53" s="15"/>
      <c r="Q53" s="63">
        <f t="shared" si="6"/>
        <v>672000</v>
      </c>
      <c r="R53" s="4"/>
      <c r="S53" s="15"/>
      <c r="T53" s="15"/>
      <c r="U53" s="59">
        <f t="shared" si="0"/>
        <v>3.4415777717794985E-2</v>
      </c>
      <c r="V53" s="60">
        <v>4.3E-3</v>
      </c>
      <c r="W53" s="61">
        <f>'1.1 Price indices'!$T51</f>
        <v>0.55700821432258363</v>
      </c>
      <c r="X53" s="15">
        <f t="shared" si="16"/>
        <v>9559846.3719932102</v>
      </c>
      <c r="Y53" s="4"/>
      <c r="Z53" s="63">
        <f t="shared" si="2"/>
        <v>9560000</v>
      </c>
      <c r="AA53" s="4"/>
      <c r="AB53" s="79"/>
      <c r="AC53" s="79"/>
      <c r="AD53" s="83"/>
      <c r="AE53" s="83"/>
    </row>
    <row r="54" spans="1:31">
      <c r="A54" s="4">
        <f t="shared" si="13"/>
        <v>1916</v>
      </c>
      <c r="B54" s="57">
        <v>13841472</v>
      </c>
      <c r="C54" s="57">
        <v>9521178</v>
      </c>
      <c r="D54" s="57">
        <v>5581710</v>
      </c>
      <c r="E54" s="57"/>
      <c r="F54" s="57">
        <v>1482030</v>
      </c>
      <c r="G54" s="57">
        <v>370460</v>
      </c>
      <c r="H54" s="34">
        <f t="shared" si="9"/>
        <v>0.68787322620021918</v>
      </c>
      <c r="I54" s="55">
        <f t="shared" si="12"/>
        <v>0.57332191210627448</v>
      </c>
      <c r="J54" s="34">
        <f t="shared" si="11"/>
        <v>0.58624153439836957</v>
      </c>
      <c r="K54" s="34">
        <f t="shared" si="14"/>
        <v>0.24996794936674696</v>
      </c>
      <c r="L54" s="86">
        <f t="shared" si="10"/>
        <v>5458699.9764641942</v>
      </c>
      <c r="M54" s="88">
        <f t="shared" si="15"/>
        <v>799926.59674056142</v>
      </c>
      <c r="N54" s="57"/>
      <c r="O54" s="57"/>
      <c r="P54" s="15"/>
      <c r="Q54" s="63">
        <f t="shared" si="6"/>
        <v>800000</v>
      </c>
      <c r="R54" s="4"/>
      <c r="S54" s="15"/>
      <c r="T54" s="15"/>
      <c r="U54" s="59">
        <f t="shared" si="0"/>
        <v>3.4415777717794985E-2</v>
      </c>
      <c r="V54" s="60">
        <v>4.3E-3</v>
      </c>
      <c r="W54" s="61">
        <f>'1.1 Price indices'!$T52</f>
        <v>0.62283645783343444</v>
      </c>
      <c r="X54" s="15">
        <f t="shared" si="16"/>
        <v>11062022.112869052</v>
      </c>
      <c r="Y54" s="4"/>
      <c r="Z54" s="63">
        <f t="shared" si="2"/>
        <v>11062000</v>
      </c>
      <c r="AA54" s="4"/>
      <c r="AB54" s="79"/>
      <c r="AC54" s="79"/>
      <c r="AD54" s="83"/>
      <c r="AE54" s="83"/>
    </row>
    <row r="55" spans="1:31">
      <c r="A55" s="4">
        <f t="shared" si="13"/>
        <v>1917</v>
      </c>
      <c r="B55" s="57">
        <v>13517186</v>
      </c>
      <c r="C55" s="57">
        <v>8826890</v>
      </c>
      <c r="D55" s="57">
        <v>5349256</v>
      </c>
      <c r="E55" s="57"/>
      <c r="F55" s="57">
        <v>1039872</v>
      </c>
      <c r="G55" s="57">
        <v>353378</v>
      </c>
      <c r="H55" s="34">
        <f t="shared" si="9"/>
        <v>0.65301239473955597</v>
      </c>
      <c r="I55" s="55">
        <f t="shared" si="12"/>
        <v>0.57042886087110833</v>
      </c>
      <c r="J55" s="34">
        <f t="shared" si="11"/>
        <v>0.6060182012011025</v>
      </c>
      <c r="K55" s="34">
        <f t="shared" si="14"/>
        <v>0.33982836349089118</v>
      </c>
      <c r="L55" s="86">
        <f t="shared" si="10"/>
        <v>5035112.807734577</v>
      </c>
      <c r="M55" s="88">
        <f t="shared" si="15"/>
        <v>1036942.0757439699</v>
      </c>
      <c r="N55" s="57"/>
      <c r="O55" s="57"/>
      <c r="P55" s="15"/>
      <c r="Q55" s="63">
        <f t="shared" ref="Q55:Q86" si="17">ROUND(M55,-3)</f>
        <v>1037000</v>
      </c>
      <c r="R55" s="4"/>
      <c r="S55" s="15"/>
      <c r="T55" s="15"/>
      <c r="U55" s="59">
        <f t="shared" si="0"/>
        <v>3.4415777717794985E-2</v>
      </c>
      <c r="V55" s="60">
        <v>4.3E-3</v>
      </c>
      <c r="W55" s="61">
        <f>'1.1 Price indices'!$T53</f>
        <v>0.79837844052903639</v>
      </c>
      <c r="X55" s="15">
        <f t="shared" si="16"/>
        <v>14649948.059038464</v>
      </c>
      <c r="Y55" s="4"/>
      <c r="Z55" s="63">
        <f t="shared" si="2"/>
        <v>14650000</v>
      </c>
      <c r="AA55" s="4"/>
      <c r="AB55" s="79"/>
      <c r="AC55" s="79"/>
      <c r="AD55" s="83"/>
      <c r="AE55" s="83"/>
    </row>
    <row r="56" spans="1:31">
      <c r="A56" s="4">
        <f t="shared" si="13"/>
        <v>1918</v>
      </c>
      <c r="B56" s="57">
        <v>14206146</v>
      </c>
      <c r="C56" s="57">
        <v>9301854</v>
      </c>
      <c r="D56" s="57">
        <v>5321318</v>
      </c>
      <c r="E56" s="57"/>
      <c r="F56" s="57">
        <v>770898</v>
      </c>
      <c r="G56" s="57">
        <v>264526</v>
      </c>
      <c r="H56" s="34">
        <f t="shared" si="9"/>
        <v>0.65477674240430872</v>
      </c>
      <c r="I56" s="55">
        <f t="shared" si="12"/>
        <v>0.56753580963594219</v>
      </c>
      <c r="J56" s="34">
        <f t="shared" si="11"/>
        <v>0.57207068612343304</v>
      </c>
      <c r="K56" s="34">
        <f t="shared" si="14"/>
        <v>0.34314007819452119</v>
      </c>
      <c r="L56" s="86">
        <f t="shared" si="10"/>
        <v>5279135.2410053276</v>
      </c>
      <c r="M56" s="88">
        <f t="shared" si="15"/>
        <v>1036296.2537180777</v>
      </c>
      <c r="N56" s="57"/>
      <c r="O56" s="57"/>
      <c r="P56" s="15"/>
      <c r="Q56" s="63">
        <f t="shared" si="17"/>
        <v>1036000</v>
      </c>
      <c r="R56" s="4"/>
      <c r="S56" s="15"/>
      <c r="T56" s="15"/>
      <c r="U56" s="59">
        <f t="shared" si="0"/>
        <v>3.4415777717794985E-2</v>
      </c>
      <c r="V56" s="60">
        <v>4.3E-3</v>
      </c>
      <c r="W56" s="61">
        <f>'1.1 Price indices'!$T54</f>
        <v>0.85070345460176411</v>
      </c>
      <c r="X56" s="15">
        <f t="shared" si="16"/>
        <v>16023908.396506613</v>
      </c>
      <c r="Y56" s="4"/>
      <c r="Z56" s="63">
        <f t="shared" si="2"/>
        <v>16024000</v>
      </c>
      <c r="AA56" s="4"/>
      <c r="AB56" s="79"/>
      <c r="AC56" s="79"/>
      <c r="AD56" s="83"/>
      <c r="AE56" s="83"/>
    </row>
    <row r="57" spans="1:31">
      <c r="A57" s="4">
        <f t="shared" si="13"/>
        <v>1919</v>
      </c>
      <c r="B57" s="57">
        <v>14640554</v>
      </c>
      <c r="C57" s="57">
        <v>9714616</v>
      </c>
      <c r="D57" s="57">
        <v>5613862</v>
      </c>
      <c r="E57" s="57"/>
      <c r="F57" s="57">
        <v>608700</v>
      </c>
      <c r="G57" s="57">
        <v>206606</v>
      </c>
      <c r="H57" s="34">
        <f t="shared" si="9"/>
        <v>0.66354155723888586</v>
      </c>
      <c r="I57" s="55">
        <f t="shared" si="12"/>
        <v>0.56464275840077605</v>
      </c>
      <c r="J57" s="34">
        <f t="shared" si="11"/>
        <v>0.57787791097455632</v>
      </c>
      <c r="K57" s="34">
        <f t="shared" si="14"/>
        <v>0.33942171841629704</v>
      </c>
      <c r="L57" s="86">
        <f t="shared" si="10"/>
        <v>5485287.5750443134</v>
      </c>
      <c r="M57" s="88">
        <f t="shared" si="15"/>
        <v>1075907.966183923</v>
      </c>
      <c r="N57" s="57"/>
      <c r="O57" s="57"/>
      <c r="P57" s="15"/>
      <c r="Q57" s="63">
        <f t="shared" si="17"/>
        <v>1076000</v>
      </c>
      <c r="R57" s="4"/>
      <c r="S57" s="15"/>
      <c r="T57" s="15"/>
      <c r="U57" s="59">
        <f t="shared" si="0"/>
        <v>3.4415777717794985E-2</v>
      </c>
      <c r="V57" s="60">
        <v>4.3E-3</v>
      </c>
      <c r="W57" s="61">
        <f>'1.1 Price indices'!$T55</f>
        <v>0.91653169811261492</v>
      </c>
      <c r="X57" s="15">
        <f t="shared" si="16"/>
        <v>17652954.478701781</v>
      </c>
      <c r="Y57" s="4"/>
      <c r="Z57" s="63">
        <f t="shared" si="2"/>
        <v>17653000</v>
      </c>
      <c r="AA57" s="4"/>
      <c r="AB57" s="79"/>
      <c r="AC57" s="79"/>
      <c r="AD57" s="83"/>
      <c r="AE57" s="83"/>
    </row>
    <row r="58" spans="1:31">
      <c r="A58" s="4">
        <f t="shared" si="13"/>
        <v>1920</v>
      </c>
      <c r="B58" s="57">
        <v>21767172</v>
      </c>
      <c r="C58" s="57">
        <v>15733538</v>
      </c>
      <c r="D58" s="57">
        <v>10373916</v>
      </c>
      <c r="E58" s="57"/>
      <c r="F58" s="57">
        <v>3306200</v>
      </c>
      <c r="G58" s="57">
        <v>253708</v>
      </c>
      <c r="H58" s="34">
        <f t="shared" si="9"/>
        <v>0.72281038620910421</v>
      </c>
      <c r="I58" s="55">
        <f t="shared" si="12"/>
        <v>0.5617497071656099</v>
      </c>
      <c r="J58" s="34">
        <f t="shared" si="11"/>
        <v>0.65935049065251572</v>
      </c>
      <c r="K58" s="34">
        <f t="shared" si="14"/>
        <v>7.673703950154255E-2</v>
      </c>
      <c r="L58" s="86">
        <f t="shared" si="10"/>
        <v>8838310.3641789965</v>
      </c>
      <c r="M58" s="88">
        <f t="shared" si="15"/>
        <v>447188.49523998983</v>
      </c>
      <c r="N58" s="57"/>
      <c r="O58" s="57"/>
      <c r="P58" s="15"/>
      <c r="Q58" s="63">
        <f t="shared" si="17"/>
        <v>447000</v>
      </c>
      <c r="R58" s="4"/>
      <c r="S58" s="15"/>
      <c r="T58" s="15"/>
      <c r="U58" s="59">
        <f t="shared" si="0"/>
        <v>3.4415777717794985E-2</v>
      </c>
      <c r="V58" s="60">
        <v>4.3E-3</v>
      </c>
      <c r="W58" s="61">
        <f>'1.1 Price indices'!$T56</f>
        <v>0.97054461586510776</v>
      </c>
      <c r="X58" s="15">
        <f t="shared" si="16"/>
        <v>18408859.279571701</v>
      </c>
      <c r="Y58" s="4"/>
      <c r="Z58" s="63">
        <f t="shared" si="2"/>
        <v>18409000</v>
      </c>
      <c r="AA58" s="4"/>
      <c r="AB58" s="79"/>
      <c r="AC58" s="79"/>
      <c r="AD58" s="83"/>
      <c r="AE58" s="83"/>
    </row>
    <row r="59" spans="1:31">
      <c r="A59" s="4">
        <f t="shared" si="13"/>
        <v>1921</v>
      </c>
      <c r="B59" s="57">
        <v>25523380</v>
      </c>
      <c r="C59" s="57">
        <v>18438768</v>
      </c>
      <c r="D59" s="57">
        <v>10959430</v>
      </c>
      <c r="E59" s="57"/>
      <c r="F59" s="57">
        <v>1669854</v>
      </c>
      <c r="G59" s="57">
        <v>427674</v>
      </c>
      <c r="H59" s="34">
        <f t="shared" si="9"/>
        <v>0.72242657516363429</v>
      </c>
      <c r="I59" s="55">
        <f t="shared" si="12"/>
        <v>0.55885665593044376</v>
      </c>
      <c r="J59" s="34">
        <f t="shared" si="11"/>
        <v>0.59436888625096862</v>
      </c>
      <c r="K59" s="34">
        <f t="shared" si="14"/>
        <v>0.25611460642666961</v>
      </c>
      <c r="L59" s="86">
        <f t="shared" si="10"/>
        <v>10304628.223957276</v>
      </c>
      <c r="M59" s="88">
        <f t="shared" si="15"/>
        <v>1568638.0383378365</v>
      </c>
      <c r="N59" s="57"/>
      <c r="O59" s="57"/>
      <c r="P59" s="15"/>
      <c r="Q59" s="63">
        <f t="shared" si="17"/>
        <v>1569000</v>
      </c>
      <c r="R59" s="4"/>
      <c r="S59" s="15"/>
      <c r="T59" s="15"/>
      <c r="U59" s="59">
        <f t="shared" si="0"/>
        <v>3.4415777717794985E-2</v>
      </c>
      <c r="V59" s="60">
        <v>4.3E-3</v>
      </c>
      <c r="W59" s="61">
        <f>'1.1 Price indices'!$T57</f>
        <v>0.86420668403988721</v>
      </c>
      <c r="X59" s="15">
        <f t="shared" si="16"/>
        <v>17299264.717233963</v>
      </c>
      <c r="Y59" s="4"/>
      <c r="Z59" s="63">
        <f t="shared" si="2"/>
        <v>17299000</v>
      </c>
      <c r="AA59" s="4"/>
      <c r="AB59" s="79"/>
      <c r="AC59" s="79"/>
      <c r="AD59" s="83"/>
      <c r="AE59" s="83"/>
    </row>
    <row r="60" spans="1:31">
      <c r="A60" s="4">
        <f t="shared" si="13"/>
        <v>1922</v>
      </c>
      <c r="B60" s="57">
        <v>30183750</v>
      </c>
      <c r="C60" s="57">
        <v>21735620</v>
      </c>
      <c r="D60" s="57">
        <v>13044960</v>
      </c>
      <c r="E60" s="57"/>
      <c r="F60" s="57">
        <v>2995742</v>
      </c>
      <c r="G60" s="57">
        <v>784034</v>
      </c>
      <c r="H60" s="34">
        <f t="shared" si="9"/>
        <v>0.72010999295978795</v>
      </c>
      <c r="I60" s="55">
        <f t="shared" si="12"/>
        <v>0.55596360469527761</v>
      </c>
      <c r="J60" s="34">
        <f t="shared" si="11"/>
        <v>0.60016507465625546</v>
      </c>
      <c r="K60" s="34">
        <f t="shared" si="14"/>
        <v>0.2617161290925587</v>
      </c>
      <c r="L60" s="86">
        <f t="shared" si="10"/>
        <v>12084213.64548677</v>
      </c>
      <c r="M60" s="88">
        <f t="shared" si="15"/>
        <v>1898102.2417119881</v>
      </c>
      <c r="N60" s="57"/>
      <c r="O60" s="57"/>
      <c r="P60" s="15"/>
      <c r="Q60" s="63">
        <f t="shared" si="17"/>
        <v>1898000</v>
      </c>
      <c r="R60" s="4"/>
      <c r="S60" s="15"/>
      <c r="T60" s="15"/>
      <c r="U60" s="59">
        <f t="shared" si="0"/>
        <v>3.4415777717794985E-2</v>
      </c>
      <c r="V60" s="60">
        <v>4.3E-3</v>
      </c>
      <c r="W60" s="61">
        <f>'1.1 Price indices'!$T58</f>
        <v>0.80850586260762891</v>
      </c>
      <c r="X60" s="15">
        <f t="shared" si="16"/>
        <v>17423025.755178537</v>
      </c>
      <c r="Y60" s="4"/>
      <c r="Z60" s="63">
        <f t="shared" si="2"/>
        <v>17423000</v>
      </c>
      <c r="AA60" s="4"/>
      <c r="AB60" s="79"/>
      <c r="AC60" s="79"/>
      <c r="AD60" s="83"/>
      <c r="AE60" s="83"/>
    </row>
    <row r="61" spans="1:31">
      <c r="A61" s="4">
        <f t="shared" si="13"/>
        <v>1923</v>
      </c>
      <c r="B61" s="57">
        <v>31391014</v>
      </c>
      <c r="C61" s="57">
        <v>22523548</v>
      </c>
      <c r="D61" s="57">
        <v>13466046</v>
      </c>
      <c r="E61" s="57"/>
      <c r="F61" s="57">
        <v>4275700</v>
      </c>
      <c r="G61" s="57">
        <v>980784</v>
      </c>
      <c r="H61" s="34">
        <f t="shared" si="9"/>
        <v>0.71751578333850574</v>
      </c>
      <c r="I61" s="55">
        <f t="shared" si="12"/>
        <v>0.55307055346011147</v>
      </c>
      <c r="J61" s="34">
        <f t="shared" si="11"/>
        <v>0.59786522087905514</v>
      </c>
      <c r="K61" s="34">
        <f t="shared" si="14"/>
        <v>0.22938559767991207</v>
      </c>
      <c r="L61" s="86">
        <f t="shared" si="10"/>
        <v>12457111.158245387</v>
      </c>
      <c r="M61" s="88">
        <f t="shared" si="15"/>
        <v>1708389.0403656992</v>
      </c>
      <c r="N61" s="57"/>
      <c r="O61" s="57"/>
      <c r="P61" s="15"/>
      <c r="Q61" s="63">
        <f t="shared" si="17"/>
        <v>1708000</v>
      </c>
      <c r="R61" s="4"/>
      <c r="S61" s="15"/>
      <c r="T61" s="15"/>
      <c r="U61" s="59">
        <f t="shared" si="0"/>
        <v>3.4415777717794985E-2</v>
      </c>
      <c r="V61" s="60">
        <v>4.3E-3</v>
      </c>
      <c r="W61" s="61">
        <f>'1.1 Price indices'!$T59</f>
        <v>0.81525747732669063</v>
      </c>
      <c r="X61" s="15">
        <f t="shared" si="16"/>
        <v>18566950.732647441</v>
      </c>
      <c r="Y61" s="4"/>
      <c r="Z61" s="63">
        <f t="shared" si="2"/>
        <v>18567000</v>
      </c>
      <c r="AA61" s="4"/>
      <c r="AB61" s="79"/>
      <c r="AC61" s="79"/>
      <c r="AD61" s="83"/>
      <c r="AE61" s="83"/>
    </row>
    <row r="62" spans="1:31">
      <c r="A62" s="4">
        <f t="shared" si="13"/>
        <v>1924</v>
      </c>
      <c r="B62" s="57">
        <v>33041900</v>
      </c>
      <c r="C62" s="57">
        <v>24063160</v>
      </c>
      <c r="D62" s="57">
        <v>13528570</v>
      </c>
      <c r="E62" s="57"/>
      <c r="F62" s="57">
        <v>3762512</v>
      </c>
      <c r="G62" s="57">
        <v>940062</v>
      </c>
      <c r="H62" s="34">
        <f t="shared" ref="H62:H93" si="18">C62/B62</f>
        <v>0.72826199461895347</v>
      </c>
      <c r="I62" s="55">
        <f t="shared" si="12"/>
        <v>0.55017750222494533</v>
      </c>
      <c r="J62" s="34">
        <f t="shared" si="11"/>
        <v>0.56221086507341511</v>
      </c>
      <c r="K62" s="34">
        <f t="shared" si="14"/>
        <v>0.24984956858609356</v>
      </c>
      <c r="L62" s="86">
        <f t="shared" ref="L62:L94" si="19">C62*$I62</f>
        <v>13239009.264439216</v>
      </c>
      <c r="M62" s="88">
        <f t="shared" si="15"/>
        <v>1859659.0345278867</v>
      </c>
      <c r="N62" s="57"/>
      <c r="O62" s="57"/>
      <c r="P62" s="15"/>
      <c r="Q62" s="63">
        <f t="shared" si="17"/>
        <v>1860000</v>
      </c>
      <c r="R62" s="4"/>
      <c r="S62" s="15"/>
      <c r="T62" s="15"/>
      <c r="U62" s="59">
        <f t="shared" si="0"/>
        <v>3.4415777717794985E-2</v>
      </c>
      <c r="V62" s="60">
        <v>4.3E-3</v>
      </c>
      <c r="W62" s="61">
        <f>'1.1 Price indices'!$T60</f>
        <v>0.81863328468622132</v>
      </c>
      <c r="X62" s="15">
        <f t="shared" si="16"/>
        <v>19750015.367436178</v>
      </c>
      <c r="Y62" s="4"/>
      <c r="Z62" s="63">
        <f t="shared" si="2"/>
        <v>19750000</v>
      </c>
      <c r="AA62" s="4"/>
      <c r="AB62" s="79"/>
      <c r="AC62" s="79"/>
      <c r="AD62" s="83"/>
      <c r="AE62" s="83"/>
    </row>
    <row r="63" spans="1:31">
      <c r="A63" s="4">
        <f t="shared" si="13"/>
        <v>1925</v>
      </c>
      <c r="B63" s="57">
        <v>38845666</v>
      </c>
      <c r="C63" s="57">
        <v>28513774</v>
      </c>
      <c r="D63" s="57">
        <v>15515344</v>
      </c>
      <c r="E63" s="57"/>
      <c r="F63" s="57">
        <v>4827774</v>
      </c>
      <c r="G63" s="57">
        <v>1253802</v>
      </c>
      <c r="H63" s="34">
        <f t="shared" si="18"/>
        <v>0.73402716277280455</v>
      </c>
      <c r="I63" s="55">
        <f t="shared" si="12"/>
        <v>0.54728445098977918</v>
      </c>
      <c r="J63" s="34">
        <f t="shared" si="11"/>
        <v>0.5441350555699852</v>
      </c>
      <c r="K63" s="34">
        <f t="shared" si="14"/>
        <v>0.25970602600701692</v>
      </c>
      <c r="L63" s="86">
        <f t="shared" si="19"/>
        <v>15605145.14923664</v>
      </c>
      <c r="M63" s="88">
        <f t="shared" si="15"/>
        <v>2205243.4726847694</v>
      </c>
      <c r="N63" s="57"/>
      <c r="O63" s="57"/>
      <c r="P63" s="15"/>
      <c r="Q63" s="63">
        <f t="shared" si="17"/>
        <v>2205000</v>
      </c>
      <c r="R63" s="4"/>
      <c r="S63" s="15"/>
      <c r="T63" s="15"/>
      <c r="U63" s="59">
        <f t="shared" si="0"/>
        <v>3.4415777717794985E-2</v>
      </c>
      <c r="V63" s="60">
        <v>4.3E-3</v>
      </c>
      <c r="W63" s="61">
        <f>'1.1 Price indices'!$T61</f>
        <v>0.78656311477067853</v>
      </c>
      <c r="X63" s="15">
        <f t="shared" si="16"/>
        <v>20408677.684957113</v>
      </c>
      <c r="Y63" s="4"/>
      <c r="Z63" s="63">
        <f t="shared" si="2"/>
        <v>20409000</v>
      </c>
      <c r="AA63" s="4"/>
      <c r="AB63" s="79"/>
      <c r="AC63" s="79"/>
      <c r="AD63" s="83"/>
      <c r="AE63" s="83"/>
    </row>
    <row r="64" spans="1:31">
      <c r="A64" s="4">
        <f t="shared" si="13"/>
        <v>1926</v>
      </c>
      <c r="B64" s="57">
        <v>41831290</v>
      </c>
      <c r="C64" s="57">
        <v>30909678</v>
      </c>
      <c r="D64" s="57">
        <v>16359608</v>
      </c>
      <c r="E64" s="57"/>
      <c r="F64" s="57">
        <v>5238706</v>
      </c>
      <c r="G64" s="57">
        <v>1610088</v>
      </c>
      <c r="H64" s="34">
        <f t="shared" si="18"/>
        <v>0.73891285685906416</v>
      </c>
      <c r="I64" s="55">
        <f t="shared" si="12"/>
        <v>0.54439139975461304</v>
      </c>
      <c r="J64" s="34">
        <f t="shared" si="11"/>
        <v>0.52927138225121595</v>
      </c>
      <c r="K64" s="34">
        <f t="shared" si="14"/>
        <v>0.30734459998327829</v>
      </c>
      <c r="L64" s="86">
        <f t="shared" si="19"/>
        <v>16826962.872384369</v>
      </c>
      <c r="M64" s="88">
        <f t="shared" si="15"/>
        <v>2737220.1966110459</v>
      </c>
      <c r="N64" s="57"/>
      <c r="O64" s="57"/>
      <c r="P64" s="15"/>
      <c r="Q64" s="63">
        <f t="shared" si="17"/>
        <v>2737000</v>
      </c>
      <c r="R64" s="4"/>
      <c r="S64" s="15"/>
      <c r="T64" s="15"/>
      <c r="U64" s="59">
        <f t="shared" si="0"/>
        <v>3.4415777717794985E-2</v>
      </c>
      <c r="V64" s="60">
        <v>4.3E-3</v>
      </c>
      <c r="W64" s="61">
        <f>'1.1 Price indices'!$T62</f>
        <v>0.75955665589443222</v>
      </c>
      <c r="X64" s="15">
        <f t="shared" si="16"/>
        <v>21634843.929408837</v>
      </c>
      <c r="Y64" s="4"/>
      <c r="Z64" s="63">
        <f t="shared" si="2"/>
        <v>21635000</v>
      </c>
      <c r="AA64" s="4"/>
      <c r="AB64" s="79"/>
      <c r="AC64" s="79"/>
      <c r="AD64" s="83"/>
      <c r="AE64" s="83"/>
    </row>
    <row r="65" spans="1:31">
      <c r="A65" s="4">
        <f t="shared" si="13"/>
        <v>1927</v>
      </c>
      <c r="B65" s="57">
        <v>43495114</v>
      </c>
      <c r="C65" s="57">
        <v>31663200</v>
      </c>
      <c r="D65" s="57">
        <v>16895440</v>
      </c>
      <c r="E65" s="57"/>
      <c r="F65" s="57">
        <v>4477390</v>
      </c>
      <c r="G65" s="57">
        <v>1347994</v>
      </c>
      <c r="H65" s="34">
        <f t="shared" si="18"/>
        <v>0.72797142226136025</v>
      </c>
      <c r="I65" s="55">
        <f t="shared" si="12"/>
        <v>0.54149834851944689</v>
      </c>
      <c r="J65" s="34">
        <f t="shared" si="11"/>
        <v>0.5335986255337426</v>
      </c>
      <c r="K65" s="34">
        <f t="shared" si="14"/>
        <v>0.30106691621681381</v>
      </c>
      <c r="L65" s="86">
        <f t="shared" si="19"/>
        <v>17145570.508840952</v>
      </c>
      <c r="M65" s="88">
        <f t="shared" si="15"/>
        <v>2754416.9167317413</v>
      </c>
      <c r="N65" s="57"/>
      <c r="O65" s="57"/>
      <c r="P65" s="15"/>
      <c r="Q65" s="63">
        <f t="shared" si="17"/>
        <v>2754000</v>
      </c>
      <c r="R65" s="4"/>
      <c r="S65" s="15"/>
      <c r="T65" s="15"/>
      <c r="U65" s="59">
        <f t="shared" si="0"/>
        <v>3.4415777717794985E-2</v>
      </c>
      <c r="V65" s="60">
        <v>4.3E-3</v>
      </c>
      <c r="W65" s="61">
        <f>'1.1 Price indices'!$T63</f>
        <v>0.71904696758006248</v>
      </c>
      <c r="X65" s="15">
        <f t="shared" si="16"/>
        <v>22394657.775181059</v>
      </c>
      <c r="Y65" s="4"/>
      <c r="Z65" s="63">
        <f t="shared" si="2"/>
        <v>22395000</v>
      </c>
      <c r="AA65" s="4"/>
      <c r="AB65" s="79"/>
      <c r="AC65" s="79"/>
      <c r="AD65" s="83"/>
      <c r="AE65" s="83"/>
    </row>
    <row r="66" spans="1:31">
      <c r="A66" s="4">
        <f t="shared" si="13"/>
        <v>1928</v>
      </c>
      <c r="B66" s="57">
        <v>44846334</v>
      </c>
      <c r="C66" s="57">
        <v>30400560</v>
      </c>
      <c r="D66" s="57">
        <v>16573090</v>
      </c>
      <c r="E66" s="57"/>
      <c r="F66" s="57">
        <v>4238438</v>
      </c>
      <c r="G66" s="57">
        <v>1324218</v>
      </c>
      <c r="H66" s="34">
        <f t="shared" si="18"/>
        <v>0.67788283430257645</v>
      </c>
      <c r="I66" s="55">
        <f t="shared" si="12"/>
        <v>0.53860529728428075</v>
      </c>
      <c r="J66" s="34">
        <f t="shared" si="11"/>
        <v>0.54515739183751877</v>
      </c>
      <c r="K66" s="34">
        <f t="shared" si="14"/>
        <v>0.31243066431548605</v>
      </c>
      <c r="L66" s="86">
        <f t="shared" si="19"/>
        <v>16373902.656408614</v>
      </c>
      <c r="M66" s="88">
        <f t="shared" si="15"/>
        <v>2788866.730870951</v>
      </c>
      <c r="N66" s="57"/>
      <c r="O66" s="57"/>
      <c r="P66" s="15"/>
      <c r="Q66" s="63">
        <f t="shared" si="17"/>
        <v>2789000</v>
      </c>
      <c r="R66" s="4"/>
      <c r="S66" s="15"/>
      <c r="T66" s="15"/>
      <c r="U66" s="59">
        <f t="shared" si="0"/>
        <v>3.4415777717794985E-2</v>
      </c>
      <c r="V66" s="60">
        <v>4.3E-3</v>
      </c>
      <c r="W66" s="61">
        <f>'1.1 Price indices'!$T64</f>
        <v>0.71229535286100087</v>
      </c>
      <c r="X66" s="15">
        <f t="shared" si="16"/>
        <v>24066500.998666495</v>
      </c>
      <c r="Y66" s="4"/>
      <c r="Z66" s="63">
        <f t="shared" si="2"/>
        <v>24067000</v>
      </c>
      <c r="AA66" s="4"/>
      <c r="AB66" s="79"/>
      <c r="AC66" s="79"/>
      <c r="AD66" s="83"/>
      <c r="AE66" s="83"/>
    </row>
    <row r="67" spans="1:31">
      <c r="A67" s="4">
        <f t="shared" si="13"/>
        <v>1929</v>
      </c>
      <c r="B67" s="57">
        <v>42600048</v>
      </c>
      <c r="C67" s="57">
        <v>26597678</v>
      </c>
      <c r="D67" s="57">
        <v>14182032</v>
      </c>
      <c r="E67" s="57"/>
      <c r="F67" s="57">
        <v>2981212</v>
      </c>
      <c r="G67" s="57">
        <v>877624</v>
      </c>
      <c r="H67" s="34">
        <f t="shared" si="18"/>
        <v>0.62435793499575398</v>
      </c>
      <c r="I67" s="55">
        <f t="shared" si="12"/>
        <v>0.5357122460491146</v>
      </c>
      <c r="J67" s="34">
        <f t="shared" si="11"/>
        <v>0.53320564298883533</v>
      </c>
      <c r="K67" s="34">
        <f t="shared" si="14"/>
        <v>0.29438496826123067</v>
      </c>
      <c r="L67" s="86">
        <f t="shared" si="19"/>
        <v>14248701.821071122</v>
      </c>
      <c r="M67" s="88">
        <f t="shared" si="15"/>
        <v>2236586.3274088968</v>
      </c>
      <c r="N67" s="57"/>
      <c r="O67" s="57"/>
      <c r="P67" s="15"/>
      <c r="Q67" s="63">
        <f t="shared" si="17"/>
        <v>2237000</v>
      </c>
      <c r="R67" s="4"/>
      <c r="S67" s="15"/>
      <c r="T67" s="15"/>
      <c r="U67" s="59">
        <f t="shared" si="0"/>
        <v>3.4415777717794985E-2</v>
      </c>
      <c r="V67" s="60">
        <v>4.3E-3</v>
      </c>
      <c r="W67" s="61">
        <f>'1.1 Price indices'!$T65</f>
        <v>0.71904696758006248</v>
      </c>
      <c r="X67" s="15">
        <f t="shared" si="16"/>
        <v>25552540.356194437</v>
      </c>
      <c r="Y67" s="4"/>
      <c r="Z67" s="63">
        <f t="shared" si="2"/>
        <v>25553000</v>
      </c>
      <c r="AA67" s="4"/>
      <c r="AB67" s="79"/>
      <c r="AC67" s="79"/>
      <c r="AD67" s="83"/>
      <c r="AE67" s="83"/>
    </row>
    <row r="68" spans="1:31">
      <c r="A68" s="4">
        <f t="shared" si="13"/>
        <v>1930</v>
      </c>
      <c r="B68" s="57">
        <v>44122176</v>
      </c>
      <c r="C68" s="57">
        <v>28972976</v>
      </c>
      <c r="D68" s="57">
        <v>14501848</v>
      </c>
      <c r="E68" s="57"/>
      <c r="F68" s="57">
        <v>3192762</v>
      </c>
      <c r="G68" s="57">
        <v>887728</v>
      </c>
      <c r="H68" s="34">
        <f t="shared" si="18"/>
        <v>0.65665337992396389</v>
      </c>
      <c r="I68" s="55">
        <f t="shared" si="12"/>
        <v>0.53281919481394846</v>
      </c>
      <c r="J68" s="34">
        <f t="shared" si="11"/>
        <v>0.5005301491983426</v>
      </c>
      <c r="K68" s="34">
        <f t="shared" si="14"/>
        <v>0.27804390054755102</v>
      </c>
      <c r="L68" s="86">
        <f t="shared" si="19"/>
        <v>15437357.743683854</v>
      </c>
      <c r="M68" s="88">
        <f t="shared" si="15"/>
        <v>2148407.1204748866</v>
      </c>
      <c r="N68" s="57"/>
      <c r="O68" s="57"/>
      <c r="P68" s="15"/>
      <c r="Q68" s="63">
        <f t="shared" si="17"/>
        <v>2148000</v>
      </c>
      <c r="R68" s="4"/>
      <c r="S68" s="15"/>
      <c r="T68" s="15"/>
      <c r="U68" s="59">
        <f t="shared" si="0"/>
        <v>3.4415777717794985E-2</v>
      </c>
      <c r="V68" s="60">
        <v>4.3E-3</v>
      </c>
      <c r="W68" s="61">
        <f>'1.1 Price indices'!$T66</f>
        <v>0.70216793078240847</v>
      </c>
      <c r="X68" s="15">
        <f t="shared" si="16"/>
        <v>26097689.134528827</v>
      </c>
      <c r="Y68" s="4"/>
      <c r="Z68" s="63">
        <f t="shared" si="2"/>
        <v>26098000</v>
      </c>
      <c r="AA68" s="4"/>
      <c r="AB68" s="79"/>
      <c r="AC68" s="79"/>
      <c r="AD68" s="83"/>
      <c r="AE68" s="83"/>
    </row>
    <row r="69" spans="1:31">
      <c r="A69" s="4">
        <f t="shared" si="13"/>
        <v>1931</v>
      </c>
      <c r="B69" s="57">
        <v>44349048</v>
      </c>
      <c r="C69" s="57">
        <v>28804654</v>
      </c>
      <c r="D69" s="57">
        <v>14246140</v>
      </c>
      <c r="E69" s="57"/>
      <c r="F69" s="57">
        <v>2674186</v>
      </c>
      <c r="G69" s="57">
        <v>834922</v>
      </c>
      <c r="H69" s="34">
        <f t="shared" si="18"/>
        <v>0.64949881224056938</v>
      </c>
      <c r="I69" s="55">
        <f t="shared" si="12"/>
        <v>0.52992614357878232</v>
      </c>
      <c r="J69" s="34">
        <f t="shared" si="11"/>
        <v>0.49457771650372889</v>
      </c>
      <c r="K69" s="34">
        <f t="shared" si="14"/>
        <v>0.31221538068032667</v>
      </c>
      <c r="L69" s="86">
        <f t="shared" si="19"/>
        <v>15264339.211341146</v>
      </c>
      <c r="M69" s="88">
        <f t="shared" si="15"/>
        <v>2357039.4290435459</v>
      </c>
      <c r="N69" s="57"/>
      <c r="O69" s="57"/>
      <c r="P69" s="15"/>
      <c r="Q69" s="63">
        <f t="shared" si="17"/>
        <v>2357000</v>
      </c>
      <c r="R69" s="4"/>
      <c r="S69" s="15"/>
      <c r="T69" s="15"/>
      <c r="U69" s="59">
        <f t="shared" si="0"/>
        <v>3.4415777717794985E-2</v>
      </c>
      <c r="V69" s="60">
        <v>4.3E-3</v>
      </c>
      <c r="W69" s="61">
        <f>'1.1 Price indices'!$T67</f>
        <v>0.64646710935015006</v>
      </c>
      <c r="X69" s="15">
        <f t="shared" si="16"/>
        <v>25413639.745304521</v>
      </c>
      <c r="Y69" s="4"/>
      <c r="Z69" s="63">
        <f t="shared" si="2"/>
        <v>25414000</v>
      </c>
      <c r="AA69" s="4"/>
      <c r="AB69" s="79"/>
      <c r="AC69" s="79"/>
      <c r="AD69" s="83"/>
      <c r="AE69" s="83"/>
    </row>
    <row r="70" spans="1:31">
      <c r="A70" s="4">
        <f t="shared" si="13"/>
        <v>1932</v>
      </c>
      <c r="B70" s="57">
        <v>40174762</v>
      </c>
      <c r="C70" s="57">
        <v>25389016</v>
      </c>
      <c r="D70" s="57">
        <v>13364498</v>
      </c>
      <c r="E70" s="57"/>
      <c r="F70" s="57">
        <v>1798500</v>
      </c>
      <c r="G70" s="57">
        <v>615902</v>
      </c>
      <c r="H70" s="34">
        <f t="shared" si="18"/>
        <v>0.63196431630385264</v>
      </c>
      <c r="I70" s="55">
        <f t="shared" si="12"/>
        <v>0.52703309234361617</v>
      </c>
      <c r="J70" s="34">
        <f t="shared" si="11"/>
        <v>0.52638897072655355</v>
      </c>
      <c r="K70" s="34">
        <f t="shared" si="14"/>
        <v>0.34245315540728383</v>
      </c>
      <c r="L70" s="86">
        <f t="shared" si="19"/>
        <v>13380851.614041548</v>
      </c>
      <c r="M70" s="88">
        <f t="shared" si="15"/>
        <v>2412080.0012608096</v>
      </c>
      <c r="N70" s="57"/>
      <c r="O70" s="57"/>
      <c r="P70" s="15"/>
      <c r="Q70" s="63">
        <f t="shared" si="17"/>
        <v>2412000</v>
      </c>
      <c r="R70" s="4"/>
      <c r="S70" s="15"/>
      <c r="T70" s="15"/>
      <c r="U70" s="59">
        <f t="shared" si="0"/>
        <v>3.4415777717794985E-2</v>
      </c>
      <c r="V70" s="60">
        <v>4.3E-3</v>
      </c>
      <c r="W70" s="61">
        <f>'1.1 Price indices'!$T68</f>
        <v>0.62958807255249594</v>
      </c>
      <c r="X70" s="15">
        <f t="shared" si="16"/>
        <v>26162373.507806268</v>
      </c>
      <c r="Y70" s="4"/>
      <c r="Z70" s="63">
        <f t="shared" si="2"/>
        <v>26162000</v>
      </c>
      <c r="AA70" s="4"/>
      <c r="AB70" s="79"/>
      <c r="AC70" s="79"/>
      <c r="AD70" s="83"/>
      <c r="AE70" s="83"/>
    </row>
    <row r="71" spans="1:31">
      <c r="A71" s="4">
        <f t="shared" si="13"/>
        <v>1933</v>
      </c>
      <c r="B71" s="57">
        <v>37770346</v>
      </c>
      <c r="C71" s="57">
        <v>23168622</v>
      </c>
      <c r="D71" s="57">
        <v>11873434</v>
      </c>
      <c r="E71" s="57"/>
      <c r="F71" s="57">
        <v>761388</v>
      </c>
      <c r="G71" s="57">
        <v>372828</v>
      </c>
      <c r="H71" s="34">
        <f t="shared" si="18"/>
        <v>0.61340772467374272</v>
      </c>
      <c r="I71" s="55">
        <f t="shared" si="12"/>
        <v>0.52414004110845003</v>
      </c>
      <c r="J71" s="34">
        <f t="shared" si="11"/>
        <v>0.51247907622645839</v>
      </c>
      <c r="K71" s="34">
        <f t="shared" si="14"/>
        <v>0.48966886790965974</v>
      </c>
      <c r="L71" s="86">
        <f t="shared" si="19"/>
        <v>12143602.48750614</v>
      </c>
      <c r="M71" s="88">
        <f t="shared" si="15"/>
        <v>3047376.9222740745</v>
      </c>
      <c r="N71" s="57"/>
      <c r="O71" s="57"/>
      <c r="P71" s="15"/>
      <c r="Q71" s="63">
        <f t="shared" si="17"/>
        <v>3047000</v>
      </c>
      <c r="R71" s="4"/>
      <c r="S71" s="15"/>
      <c r="T71" s="15"/>
      <c r="U71" s="59">
        <f t="shared" si="0"/>
        <v>3.4415777717794985E-2</v>
      </c>
      <c r="V71" s="60">
        <v>4.3E-3</v>
      </c>
      <c r="W71" s="61">
        <f>'1.1 Price indices'!$T69</f>
        <v>0.59076628791789176</v>
      </c>
      <c r="X71" s="15">
        <f t="shared" si="16"/>
        <v>26593272.400925335</v>
      </c>
      <c r="Y71" s="4"/>
      <c r="Z71" s="63">
        <f t="shared" si="2"/>
        <v>26593000</v>
      </c>
      <c r="AA71" s="4"/>
      <c r="AB71" s="79"/>
      <c r="AC71" s="79"/>
      <c r="AD71" s="83"/>
      <c r="AE71" s="83"/>
    </row>
    <row r="72" spans="1:31">
      <c r="A72" s="4">
        <f t="shared" si="13"/>
        <v>1934</v>
      </c>
      <c r="B72" s="57">
        <v>35475584</v>
      </c>
      <c r="C72" s="57">
        <v>21508892</v>
      </c>
      <c r="D72" s="57">
        <v>11091040</v>
      </c>
      <c r="E72" s="57"/>
      <c r="F72" s="57">
        <v>486758</v>
      </c>
      <c r="G72" s="57">
        <v>285582</v>
      </c>
      <c r="H72" s="34">
        <f t="shared" si="18"/>
        <v>0.60630128033974018</v>
      </c>
      <c r="I72" s="55">
        <f t="shared" si="12"/>
        <v>0.52124698987328388</v>
      </c>
      <c r="J72" s="34">
        <f t="shared" si="11"/>
        <v>0.5156490627225242</v>
      </c>
      <c r="K72" s="34">
        <f t="shared" si="14"/>
        <v>0.58670222163785701</v>
      </c>
      <c r="L72" s="86">
        <f t="shared" si="19"/>
        <v>11211445.210509557</v>
      </c>
      <c r="M72" s="88">
        <f t="shared" si="15"/>
        <v>3391825.9952536365</v>
      </c>
      <c r="N72" s="57"/>
      <c r="O72" s="57"/>
      <c r="P72" s="15"/>
      <c r="Q72" s="63">
        <f t="shared" si="17"/>
        <v>3392000</v>
      </c>
      <c r="R72" s="4"/>
      <c r="S72" s="15"/>
      <c r="T72" s="15"/>
      <c r="U72" s="59">
        <f t="shared" ref="U72:U126" si="20">AVERAGE(U$128:U$160)</f>
        <v>3.4415777717794985E-2</v>
      </c>
      <c r="V72" s="60">
        <v>4.3E-3</v>
      </c>
      <c r="W72" s="61">
        <f>'1.1 Price indices'!$T70</f>
        <v>0.59245419159765711</v>
      </c>
      <c r="X72" s="15">
        <f t="shared" si="16"/>
        <v>28970363.142218269</v>
      </c>
      <c r="Y72" s="4"/>
      <c r="Z72" s="63">
        <f t="shared" si="2"/>
        <v>28970000</v>
      </c>
      <c r="AA72" s="4"/>
      <c r="AB72" s="79"/>
      <c r="AC72" s="79"/>
      <c r="AD72" s="83"/>
      <c r="AE72" s="83"/>
    </row>
    <row r="73" spans="1:31">
      <c r="A73" s="4">
        <f t="shared" ref="A73:A136" si="21">A72+1</f>
        <v>1935</v>
      </c>
      <c r="B73" s="57">
        <v>37489782</v>
      </c>
      <c r="C73" s="57">
        <v>23313546</v>
      </c>
      <c r="D73" s="57">
        <v>11445166</v>
      </c>
      <c r="E73" s="57"/>
      <c r="F73" s="57">
        <v>794878</v>
      </c>
      <c r="G73" s="57">
        <v>542156</v>
      </c>
      <c r="H73" s="34">
        <f t="shared" si="18"/>
        <v>0.62186400550421983</v>
      </c>
      <c r="I73" s="55">
        <f t="shared" si="12"/>
        <v>0.51835393863811774</v>
      </c>
      <c r="J73" s="34">
        <f t="shared" si="11"/>
        <v>0.49092343138190991</v>
      </c>
      <c r="K73" s="34">
        <f t="shared" ref="K73:K105" si="22">G73/F73</f>
        <v>0.68206190132322198</v>
      </c>
      <c r="L73" s="86">
        <f t="shared" si="19"/>
        <v>12084668.392720936</v>
      </c>
      <c r="M73" s="88">
        <f t="shared" si="15"/>
        <v>4046432.4070782815</v>
      </c>
      <c r="N73" s="57"/>
      <c r="O73" s="57"/>
      <c r="P73" s="15"/>
      <c r="Q73" s="63">
        <f t="shared" si="17"/>
        <v>4046000</v>
      </c>
      <c r="R73" s="4"/>
      <c r="S73" s="15"/>
      <c r="T73" s="15"/>
      <c r="U73" s="59">
        <f t="shared" si="20"/>
        <v>3.4415777717794985E-2</v>
      </c>
      <c r="V73" s="60">
        <v>4.3E-3</v>
      </c>
      <c r="W73" s="61">
        <f>'1.1 Price indices'!$T71</f>
        <v>0.60089370999648417</v>
      </c>
      <c r="X73" s="15">
        <f t="shared" ref="X73:X104" si="23">X72*(W73/W72)*(1-U73-V73)+Q73*(1-0.5*U73)</f>
        <v>32221835.767302327</v>
      </c>
      <c r="Y73" s="4"/>
      <c r="Z73" s="63">
        <f t="shared" ref="Z73:Z127" si="24">ROUND(X73,-3)</f>
        <v>32222000</v>
      </c>
      <c r="AA73" s="4"/>
      <c r="AB73" s="79"/>
      <c r="AC73" s="79"/>
      <c r="AD73" s="83"/>
      <c r="AE73" s="83"/>
    </row>
    <row r="74" spans="1:31">
      <c r="A74" s="4">
        <f t="shared" si="21"/>
        <v>1936</v>
      </c>
      <c r="B74" s="57">
        <v>38674484</v>
      </c>
      <c r="C74" s="57">
        <v>24501322</v>
      </c>
      <c r="D74" s="57">
        <v>11915448</v>
      </c>
      <c r="E74" s="57"/>
      <c r="F74" s="57">
        <v>981432</v>
      </c>
      <c r="G74" s="57">
        <v>622690</v>
      </c>
      <c r="H74" s="34">
        <f t="shared" si="18"/>
        <v>0.63352679766845754</v>
      </c>
      <c r="I74" s="55">
        <f t="shared" si="12"/>
        <v>0.5154608874029516</v>
      </c>
      <c r="J74" s="34">
        <f t="shared" si="11"/>
        <v>0.48631857497321979</v>
      </c>
      <c r="K74" s="34">
        <f t="shared" si="22"/>
        <v>0.63447085483253041</v>
      </c>
      <c r="L74" s="86">
        <f t="shared" si="19"/>
        <v>12629473.180665461</v>
      </c>
      <c r="M74" s="88">
        <f t="shared" si="15"/>
        <v>3896886.6171406643</v>
      </c>
      <c r="N74" s="57"/>
      <c r="O74" s="57"/>
      <c r="P74" s="15"/>
      <c r="Q74" s="63">
        <f t="shared" si="17"/>
        <v>3897000</v>
      </c>
      <c r="R74" s="4"/>
      <c r="S74" s="15"/>
      <c r="T74" s="15"/>
      <c r="U74" s="59">
        <f t="shared" si="20"/>
        <v>3.4415777717794985E-2</v>
      </c>
      <c r="V74" s="60">
        <v>4.3E-3</v>
      </c>
      <c r="W74" s="61">
        <f>'1.1 Price indices'!$T72</f>
        <v>0.69035260502405049</v>
      </c>
      <c r="X74" s="15">
        <f t="shared" si="23"/>
        <v>39415631.911766157</v>
      </c>
      <c r="Y74" s="4"/>
      <c r="Z74" s="63">
        <f t="shared" si="24"/>
        <v>39416000</v>
      </c>
      <c r="AA74" s="4"/>
      <c r="AB74" s="79"/>
      <c r="AC74" s="79"/>
      <c r="AD74" s="83"/>
      <c r="AE74" s="83"/>
    </row>
    <row r="75" spans="1:31">
      <c r="A75" s="4">
        <f t="shared" si="21"/>
        <v>1937</v>
      </c>
      <c r="B75" s="57">
        <v>40445430</v>
      </c>
      <c r="C75" s="57">
        <v>26328752</v>
      </c>
      <c r="D75" s="57">
        <v>12788492</v>
      </c>
      <c r="E75" s="57"/>
      <c r="F75" s="57">
        <v>1053480</v>
      </c>
      <c r="G75" s="57">
        <v>464478</v>
      </c>
      <c r="H75" s="34">
        <f t="shared" si="18"/>
        <v>0.6509697634565883</v>
      </c>
      <c r="I75" s="55">
        <f t="shared" si="12"/>
        <v>0.51256783616778545</v>
      </c>
      <c r="J75" s="34">
        <f t="shared" si="11"/>
        <v>0.48572344029067538</v>
      </c>
      <c r="K75" s="34">
        <f t="shared" si="22"/>
        <v>0.44089873561909099</v>
      </c>
      <c r="L75" s="86">
        <f>C75*$I75</f>
        <v>13495271.441638254</v>
      </c>
      <c r="M75" s="88">
        <f t="shared" si="15"/>
        <v>2890077.8405337227</v>
      </c>
      <c r="N75" s="57"/>
      <c r="O75" s="57"/>
      <c r="P75" s="15"/>
      <c r="Q75" s="63">
        <f t="shared" si="17"/>
        <v>2890000</v>
      </c>
      <c r="R75" s="4"/>
      <c r="S75" s="15"/>
      <c r="T75" s="15"/>
      <c r="U75" s="59">
        <f t="shared" si="20"/>
        <v>3.4415777717794985E-2</v>
      </c>
      <c r="V75" s="60">
        <v>4.3E-3</v>
      </c>
      <c r="W75" s="61">
        <f>'1.1 Price indices'!$T73</f>
        <v>0.76124455957419757</v>
      </c>
      <c r="X75" s="15">
        <f t="shared" si="23"/>
        <v>44620760.41317033</v>
      </c>
      <c r="Y75" s="4"/>
      <c r="Z75" s="63">
        <f t="shared" si="24"/>
        <v>44621000</v>
      </c>
      <c r="AA75" s="4"/>
      <c r="AB75" s="79"/>
      <c r="AC75" s="79"/>
      <c r="AD75" s="83"/>
      <c r="AE75" s="83"/>
    </row>
    <row r="76" spans="1:31">
      <c r="A76" s="4">
        <f t="shared" si="21"/>
        <v>1938</v>
      </c>
      <c r="B76" s="57">
        <v>44102294</v>
      </c>
      <c r="C76" s="57">
        <v>29344968</v>
      </c>
      <c r="D76" s="57">
        <v>14590038</v>
      </c>
      <c r="E76" s="57"/>
      <c r="F76" s="57">
        <v>1488070</v>
      </c>
      <c r="G76" s="57">
        <v>487264</v>
      </c>
      <c r="H76" s="34">
        <f t="shared" si="18"/>
        <v>0.66538416346324303</v>
      </c>
      <c r="I76" s="55">
        <f t="shared" si="12"/>
        <v>0.50967478493261931</v>
      </c>
      <c r="J76" s="34">
        <f t="shared" si="11"/>
        <v>0.49719045527669342</v>
      </c>
      <c r="K76" s="34">
        <f t="shared" si="22"/>
        <v>0.32744696150046704</v>
      </c>
      <c r="L76" s="86">
        <f t="shared" si="19"/>
        <v>14956390.254254596</v>
      </c>
      <c r="M76" s="88">
        <f t="shared" si="15"/>
        <v>2434952.738600689</v>
      </c>
      <c r="N76" s="57"/>
      <c r="O76" s="57"/>
      <c r="P76" s="15"/>
      <c r="Q76" s="63">
        <f t="shared" si="17"/>
        <v>2435000</v>
      </c>
      <c r="R76" s="4"/>
      <c r="S76" s="15"/>
      <c r="T76" s="15"/>
      <c r="U76" s="59">
        <f t="shared" si="20"/>
        <v>3.4415777717794985E-2</v>
      </c>
      <c r="V76" s="60">
        <v>4.3E-3</v>
      </c>
      <c r="W76" s="61">
        <f>'1.1 Price indices'!$T74</f>
        <v>0.80850586260762891</v>
      </c>
      <c r="X76" s="15">
        <f t="shared" si="23"/>
        <v>47949326.270246767</v>
      </c>
      <c r="Y76" s="4"/>
      <c r="Z76" s="63">
        <f t="shared" si="24"/>
        <v>47949000</v>
      </c>
      <c r="AA76" s="4"/>
      <c r="AB76" s="79"/>
      <c r="AC76" s="79"/>
      <c r="AD76" s="83"/>
      <c r="AE76" s="83"/>
    </row>
    <row r="77" spans="1:31">
      <c r="A77" s="4">
        <f t="shared" si="21"/>
        <v>1939</v>
      </c>
      <c r="B77" s="57">
        <v>50157870</v>
      </c>
      <c r="C77" s="57">
        <v>34340928</v>
      </c>
      <c r="D77" s="57">
        <v>17202630</v>
      </c>
      <c r="E77" s="57"/>
      <c r="F77" s="57">
        <v>1604236</v>
      </c>
      <c r="G77" s="57">
        <v>575816</v>
      </c>
      <c r="H77" s="34">
        <f t="shared" si="18"/>
        <v>0.68465682454219046</v>
      </c>
      <c r="I77" s="55">
        <f t="shared" si="12"/>
        <v>0.50678173369745316</v>
      </c>
      <c r="J77" s="34">
        <f t="shared" si="11"/>
        <v>0.50093666659211999</v>
      </c>
      <c r="K77" s="34">
        <f t="shared" si="22"/>
        <v>0.35893472032793178</v>
      </c>
      <c r="L77" s="86">
        <f t="shared" si="19"/>
        <v>17403355.028619412</v>
      </c>
      <c r="M77" s="88">
        <f t="shared" si="15"/>
        <v>3129185.2305568061</v>
      </c>
      <c r="N77" s="57"/>
      <c r="O77" s="57"/>
      <c r="P77" s="15"/>
      <c r="Q77" s="63">
        <f t="shared" si="17"/>
        <v>3129000</v>
      </c>
      <c r="R77" s="4"/>
      <c r="S77" s="15"/>
      <c r="T77" s="15"/>
      <c r="U77" s="59">
        <f t="shared" si="20"/>
        <v>3.4415777717794985E-2</v>
      </c>
      <c r="V77" s="60">
        <v>4.3E-3</v>
      </c>
      <c r="W77" s="61">
        <f>'1.1 Price indices'!$T75</f>
        <v>0.87433410611847973</v>
      </c>
      <c r="X77" s="15">
        <f t="shared" si="23"/>
        <v>52920956.434241988</v>
      </c>
      <c r="Y77" s="4"/>
      <c r="Z77" s="63">
        <f t="shared" si="24"/>
        <v>52921000</v>
      </c>
      <c r="AA77" s="4"/>
      <c r="AB77" s="79"/>
      <c r="AC77" s="79"/>
      <c r="AD77" s="83"/>
      <c r="AE77" s="83"/>
    </row>
    <row r="78" spans="1:31">
      <c r="A78" s="4">
        <f t="shared" si="21"/>
        <v>1940</v>
      </c>
      <c r="B78" s="57">
        <v>51418390</v>
      </c>
      <c r="C78" s="57">
        <v>34826484</v>
      </c>
      <c r="D78" s="57">
        <v>17591412</v>
      </c>
      <c r="E78" s="57"/>
      <c r="F78" s="57">
        <v>1484892</v>
      </c>
      <c r="G78" s="57">
        <v>588520</v>
      </c>
      <c r="H78" s="34">
        <f t="shared" si="18"/>
        <v>0.67731572303216803</v>
      </c>
      <c r="I78" s="55">
        <f t="shared" si="12"/>
        <v>0.50388868246228702</v>
      </c>
      <c r="J78" s="34">
        <f t="shared" si="11"/>
        <v>0.50511593418388145</v>
      </c>
      <c r="K78" s="34">
        <f t="shared" si="22"/>
        <v>0.39633858893441409</v>
      </c>
      <c r="L78" s="86">
        <f t="shared" si="19"/>
        <v>17548671.137553919</v>
      </c>
      <c r="M78" s="88">
        <f t="shared" si="15"/>
        <v>3513190.2031870037</v>
      </c>
      <c r="N78" s="57"/>
      <c r="O78" s="57"/>
      <c r="P78" s="15"/>
      <c r="Q78" s="63">
        <f t="shared" si="17"/>
        <v>3513000</v>
      </c>
      <c r="R78" s="4"/>
      <c r="S78" s="15"/>
      <c r="T78" s="15"/>
      <c r="U78" s="59">
        <f t="shared" si="20"/>
        <v>3.4415777717794985E-2</v>
      </c>
      <c r="V78" s="60">
        <v>4.3E-3</v>
      </c>
      <c r="W78" s="61">
        <f>'1.1 Price indices'!$T76</f>
        <v>0.94860186802815749</v>
      </c>
      <c r="X78" s="15">
        <f t="shared" si="23"/>
        <v>58645809.713381298</v>
      </c>
      <c r="Y78" s="4"/>
      <c r="Z78" s="63">
        <f t="shared" si="24"/>
        <v>58646000</v>
      </c>
      <c r="AA78" s="4"/>
      <c r="AB78" s="79"/>
      <c r="AC78" s="79"/>
      <c r="AD78" s="83"/>
      <c r="AE78" s="83"/>
    </row>
    <row r="79" spans="1:31">
      <c r="A79" s="4">
        <f t="shared" si="21"/>
        <v>1941</v>
      </c>
      <c r="B79" s="57">
        <v>49453256</v>
      </c>
      <c r="C79" s="57">
        <v>32241796</v>
      </c>
      <c r="D79" s="57">
        <v>16222678</v>
      </c>
      <c r="E79" s="57"/>
      <c r="F79" s="57">
        <v>1079370</v>
      </c>
      <c r="G79" s="57">
        <v>457968</v>
      </c>
      <c r="H79" s="34">
        <f t="shared" si="18"/>
        <v>0.65196507991303954</v>
      </c>
      <c r="I79" s="55">
        <f t="shared" si="12"/>
        <v>0.50099563122712087</v>
      </c>
      <c r="J79" s="34">
        <f t="shared" si="11"/>
        <v>0.50315677203590026</v>
      </c>
      <c r="K79" s="34">
        <f t="shared" si="22"/>
        <v>0.42429194808082493</v>
      </c>
      <c r="L79" s="86">
        <f t="shared" si="19"/>
        <v>16152998.938916061</v>
      </c>
      <c r="M79" s="88">
        <f t="shared" si="15"/>
        <v>3448428.9065794195</v>
      </c>
      <c r="N79" s="57"/>
      <c r="O79" s="57"/>
      <c r="P79" s="15"/>
      <c r="Q79" s="63">
        <f t="shared" si="17"/>
        <v>3448000</v>
      </c>
      <c r="R79" s="4"/>
      <c r="S79" s="15"/>
      <c r="T79" s="15"/>
      <c r="U79" s="59">
        <f t="shared" si="20"/>
        <v>3.4415777717794985E-2</v>
      </c>
      <c r="V79" s="60">
        <v>4.3E-3</v>
      </c>
      <c r="W79" s="61">
        <f>'1.1 Price indices'!$T77</f>
        <v>1.0009268821008852</v>
      </c>
      <c r="X79" s="15">
        <f t="shared" si="23"/>
        <v>62873627.888181955</v>
      </c>
      <c r="Y79" s="4"/>
      <c r="Z79" s="63">
        <f t="shared" si="24"/>
        <v>62874000</v>
      </c>
      <c r="AA79" s="4"/>
      <c r="AB79" s="79"/>
      <c r="AC79" s="79"/>
      <c r="AD79" s="83"/>
      <c r="AE79" s="83"/>
    </row>
    <row r="80" spans="1:31">
      <c r="A80" s="4">
        <f t="shared" si="21"/>
        <v>1942</v>
      </c>
      <c r="B80" s="57">
        <v>48144184</v>
      </c>
      <c r="C80" s="57">
        <v>30228510</v>
      </c>
      <c r="D80" s="57">
        <v>14654672</v>
      </c>
      <c r="E80" s="57"/>
      <c r="F80" s="57">
        <v>862122</v>
      </c>
      <c r="G80" s="57">
        <v>599402</v>
      </c>
      <c r="H80" s="34">
        <f t="shared" si="18"/>
        <v>0.62787459436429538</v>
      </c>
      <c r="I80" s="55">
        <f t="shared" si="12"/>
        <v>0.49810257999195473</v>
      </c>
      <c r="J80" s="34">
        <f t="shared" si="11"/>
        <v>0.48479637269584241</v>
      </c>
      <c r="K80" s="34">
        <f t="shared" si="22"/>
        <v>0.69526354738656482</v>
      </c>
      <c r="L80" s="86">
        <f>C80*$I80</f>
        <v>15056898.820312604</v>
      </c>
      <c r="M80" s="88">
        <f t="shared" si="15"/>
        <v>5075097.074871188</v>
      </c>
      <c r="N80" s="57"/>
      <c r="O80" s="57"/>
      <c r="P80" s="15"/>
      <c r="Q80" s="63">
        <f t="shared" si="17"/>
        <v>5075000</v>
      </c>
      <c r="R80" s="4"/>
      <c r="S80" s="15"/>
      <c r="T80" s="15"/>
      <c r="U80" s="59">
        <f t="shared" si="20"/>
        <v>3.4415777717794985E-2</v>
      </c>
      <c r="V80" s="60">
        <v>4.3E-3</v>
      </c>
      <c r="W80" s="61">
        <f>'1.1 Price indices'!$T78</f>
        <v>1.0515639924938471</v>
      </c>
      <c r="X80" s="15">
        <f t="shared" si="23"/>
        <v>68484740.286337435</v>
      </c>
      <c r="Y80" s="4"/>
      <c r="Z80" s="63">
        <f t="shared" si="24"/>
        <v>68485000</v>
      </c>
      <c r="AA80" s="4"/>
      <c r="AB80" s="79"/>
      <c r="AC80" s="79"/>
      <c r="AD80" s="83"/>
      <c r="AE80" s="83"/>
    </row>
    <row r="81" spans="1:31">
      <c r="A81" s="4">
        <f t="shared" si="21"/>
        <v>1943</v>
      </c>
      <c r="B81" s="57">
        <v>46456868</v>
      </c>
      <c r="C81" s="57">
        <v>27605730</v>
      </c>
      <c r="D81" s="57">
        <v>13954594</v>
      </c>
      <c r="E81" s="57"/>
      <c r="F81" s="57">
        <v>415650</v>
      </c>
      <c r="G81" s="57">
        <v>259938</v>
      </c>
      <c r="H81" s="34">
        <f t="shared" si="18"/>
        <v>0.59422279607828921</v>
      </c>
      <c r="I81" s="55">
        <f t="shared" si="12"/>
        <v>0.49520952875678859</v>
      </c>
      <c r="J81" s="34">
        <f t="shared" si="11"/>
        <v>0.50549628645936917</v>
      </c>
      <c r="K81" s="34">
        <f t="shared" si="22"/>
        <v>0.62537712017322267</v>
      </c>
      <c r="L81" s="86">
        <f t="shared" si="19"/>
        <v>13670620.544287141</v>
      </c>
      <c r="M81" s="88">
        <f t="shared" si="15"/>
        <v>4321636.0185238523</v>
      </c>
      <c r="N81" s="57"/>
      <c r="O81" s="57"/>
      <c r="P81" s="15"/>
      <c r="Q81" s="63">
        <f t="shared" si="17"/>
        <v>4322000</v>
      </c>
      <c r="R81" s="4"/>
      <c r="S81" s="15"/>
      <c r="T81" s="15"/>
      <c r="U81" s="59">
        <f t="shared" si="20"/>
        <v>3.4415777717794985E-2</v>
      </c>
      <c r="V81" s="60">
        <v>4.3E-3</v>
      </c>
      <c r="W81" s="61">
        <f>'1.1 Price indices'!$T79</f>
        <v>1.0853220660891554</v>
      </c>
      <c r="X81" s="15">
        <f t="shared" si="23"/>
        <v>72194356.389901593</v>
      </c>
      <c r="Y81" s="4"/>
      <c r="Z81" s="63">
        <f t="shared" si="24"/>
        <v>72194000</v>
      </c>
      <c r="AA81" s="4"/>
      <c r="AB81" s="79"/>
      <c r="AC81" s="79"/>
      <c r="AD81" s="83"/>
      <c r="AE81" s="83"/>
    </row>
    <row r="82" spans="1:31">
      <c r="A82" s="4">
        <f t="shared" si="21"/>
        <v>1944</v>
      </c>
      <c r="B82" s="57">
        <v>47602394</v>
      </c>
      <c r="C82" s="57">
        <v>28445140</v>
      </c>
      <c r="D82" s="57">
        <v>14679864</v>
      </c>
      <c r="E82" s="57"/>
      <c r="F82" s="57">
        <v>454034</v>
      </c>
      <c r="G82" s="57">
        <v>321818</v>
      </c>
      <c r="H82" s="34">
        <f t="shared" si="18"/>
        <v>0.59755692119182069</v>
      </c>
      <c r="I82" s="55">
        <f t="shared" si="12"/>
        <v>0.49231647752162244</v>
      </c>
      <c r="J82" s="34">
        <f t="shared" si="11"/>
        <v>0.51607634907052669</v>
      </c>
      <c r="K82" s="34">
        <f t="shared" si="22"/>
        <v>0.70879713854028548</v>
      </c>
      <c r="L82" s="86">
        <f t="shared" si="19"/>
        <v>14004011.127409404</v>
      </c>
      <c r="M82" s="88">
        <f t="shared" si="15"/>
        <v>5122575.396944412</v>
      </c>
      <c r="N82" s="57"/>
      <c r="O82" s="57"/>
      <c r="P82" s="15"/>
      <c r="Q82" s="63">
        <f t="shared" si="17"/>
        <v>5123000</v>
      </c>
      <c r="R82" s="4"/>
      <c r="S82" s="15"/>
      <c r="T82" s="15"/>
      <c r="U82" s="59">
        <f t="shared" si="20"/>
        <v>3.4415777717794985E-2</v>
      </c>
      <c r="V82" s="60">
        <v>4.3E-3</v>
      </c>
      <c r="W82" s="61">
        <f>'1.1 Price indices'!$T80</f>
        <v>1.1629656353583639</v>
      </c>
      <c r="X82" s="15">
        <f t="shared" si="23"/>
        <v>79398941.593014866</v>
      </c>
      <c r="Y82" s="4"/>
      <c r="Z82" s="63">
        <f t="shared" si="24"/>
        <v>79399000</v>
      </c>
      <c r="AA82" s="4"/>
      <c r="AB82" s="79"/>
      <c r="AC82" s="79"/>
      <c r="AD82" s="83"/>
      <c r="AE82" s="83"/>
    </row>
    <row r="83" spans="1:31">
      <c r="A83" s="4">
        <f t="shared" si="21"/>
        <v>1945</v>
      </c>
      <c r="B83" s="57">
        <v>50447286</v>
      </c>
      <c r="C83" s="57">
        <v>30857180</v>
      </c>
      <c r="D83" s="57">
        <v>16423473.333333334</v>
      </c>
      <c r="E83" s="57"/>
      <c r="F83" s="57">
        <v>841862</v>
      </c>
      <c r="G83" s="57">
        <v>541760</v>
      </c>
      <c r="H83" s="34">
        <f t="shared" si="18"/>
        <v>0.61167175574123056</v>
      </c>
      <c r="I83" s="55">
        <f t="shared" si="12"/>
        <v>0.4894234262864563</v>
      </c>
      <c r="J83" s="34">
        <f t="shared" si="11"/>
        <v>0.53224155069689882</v>
      </c>
      <c r="K83" s="34">
        <f t="shared" si="22"/>
        <v>0.64352589854394193</v>
      </c>
      <c r="L83" s="86">
        <f t="shared" si="19"/>
        <v>15102226.761137914</v>
      </c>
      <c r="M83" s="88">
        <f t="shared" si="15"/>
        <v>5172682.1452139001</v>
      </c>
      <c r="N83" s="57"/>
      <c r="O83" s="57"/>
      <c r="P83" s="15"/>
      <c r="Q83" s="63">
        <f t="shared" si="17"/>
        <v>5173000</v>
      </c>
      <c r="R83" s="4"/>
      <c r="S83" s="15"/>
      <c r="T83" s="15"/>
      <c r="U83" s="59">
        <f t="shared" si="20"/>
        <v>3.4415777717794985E-2</v>
      </c>
      <c r="V83" s="60">
        <v>4.3E-3</v>
      </c>
      <c r="W83" s="61">
        <f>'1.1 Price indices'!$T81</f>
        <v>1.1933479015941413</v>
      </c>
      <c r="X83" s="15">
        <f t="shared" si="23"/>
        <v>83402908.877181053</v>
      </c>
      <c r="Y83" s="4"/>
      <c r="Z83" s="63">
        <f t="shared" si="24"/>
        <v>83403000</v>
      </c>
      <c r="AA83" s="4"/>
      <c r="AB83" s="79">
        <v>0.69758039466131239</v>
      </c>
      <c r="AC83" s="79">
        <v>0.78956118095228633</v>
      </c>
      <c r="AD83" s="83">
        <v>281357.89090032579</v>
      </c>
      <c r="AE83" s="83">
        <v>318456.86935820943</v>
      </c>
    </row>
    <row r="84" spans="1:31">
      <c r="A84" s="4">
        <f t="shared" si="21"/>
        <v>1946</v>
      </c>
      <c r="B84" s="57">
        <v>54709266</v>
      </c>
      <c r="C84" s="57">
        <v>35032872</v>
      </c>
      <c r="D84" s="57">
        <v>18167082.666666668</v>
      </c>
      <c r="E84" s="57"/>
      <c r="F84" s="57">
        <v>1177246</v>
      </c>
      <c r="G84" s="57">
        <v>571430</v>
      </c>
      <c r="H84" s="34">
        <f t="shared" si="18"/>
        <v>0.64034622581118161</v>
      </c>
      <c r="I84" s="55">
        <f t="shared" si="12"/>
        <v>0.48653037505129015</v>
      </c>
      <c r="J84" s="34">
        <f t="shared" si="11"/>
        <v>0.51857246150605829</v>
      </c>
      <c r="K84" s="34">
        <f t="shared" si="22"/>
        <v>0.48539557577600606</v>
      </c>
      <c r="L84" s="86">
        <f t="shared" si="19"/>
        <v>17044556.353283841</v>
      </c>
      <c r="M84" s="88">
        <f t="shared" si="15"/>
        <v>4290332.6385697685</v>
      </c>
      <c r="N84" s="57"/>
      <c r="O84" s="57"/>
      <c r="P84" s="15"/>
      <c r="Q84" s="63">
        <f t="shared" si="17"/>
        <v>4290000</v>
      </c>
      <c r="R84" s="4"/>
      <c r="S84" s="15"/>
      <c r="T84" s="15"/>
      <c r="U84" s="59">
        <f t="shared" si="20"/>
        <v>3.4415777717794985E-2</v>
      </c>
      <c r="V84" s="60">
        <v>4.3E-3</v>
      </c>
      <c r="W84" s="61">
        <f>'1.1 Price indices'!$T82</f>
        <v>1.2152906494310916</v>
      </c>
      <c r="X84" s="15">
        <f t="shared" si="23"/>
        <v>85864280.398908079</v>
      </c>
      <c r="Y84" s="4"/>
      <c r="Z84" s="63">
        <f t="shared" si="24"/>
        <v>85864000</v>
      </c>
      <c r="AA84" s="4"/>
      <c r="AB84" s="79"/>
      <c r="AC84" s="79"/>
      <c r="AD84" s="83"/>
      <c r="AE84" s="83"/>
    </row>
    <row r="85" spans="1:31">
      <c r="A85" s="4">
        <f t="shared" si="21"/>
        <v>1947</v>
      </c>
      <c r="B85" s="57">
        <v>60958348</v>
      </c>
      <c r="C85" s="57">
        <v>40638730</v>
      </c>
      <c r="D85" s="57">
        <v>19910692</v>
      </c>
      <c r="E85" s="57"/>
      <c r="F85" s="57">
        <v>1723360</v>
      </c>
      <c r="G85" s="57">
        <v>655214</v>
      </c>
      <c r="H85" s="34">
        <f t="shared" si="18"/>
        <v>0.66666389975003915</v>
      </c>
      <c r="I85" s="55">
        <f t="shared" si="12"/>
        <v>0.48363732381612401</v>
      </c>
      <c r="J85" s="34">
        <f t="shared" si="11"/>
        <v>0.48994375562425302</v>
      </c>
      <c r="K85" s="34">
        <f t="shared" si="22"/>
        <v>0.38019566428372481</v>
      </c>
      <c r="L85" s="86">
        <f t="shared" si="19"/>
        <v>19654406.620486032</v>
      </c>
      <c r="M85" s="88">
        <f t="shared" si="15"/>
        <v>3661114.6015444347</v>
      </c>
      <c r="N85" s="57"/>
      <c r="O85" s="57"/>
      <c r="P85" s="15"/>
      <c r="Q85" s="63">
        <f t="shared" si="17"/>
        <v>3661000</v>
      </c>
      <c r="R85" s="4"/>
      <c r="S85" s="15"/>
      <c r="T85" s="15"/>
      <c r="U85" s="59">
        <f t="shared" si="20"/>
        <v>3.4415777717794985E-2</v>
      </c>
      <c r="V85" s="60">
        <v>4.3E-3</v>
      </c>
      <c r="W85" s="61">
        <f>'1.1 Price indices'!$T83</f>
        <v>1.2946221223800654</v>
      </c>
      <c r="X85" s="15">
        <f t="shared" si="23"/>
        <v>91526006.26597172</v>
      </c>
      <c r="Y85" s="4"/>
      <c r="Z85" s="63">
        <f t="shared" si="24"/>
        <v>91526000</v>
      </c>
      <c r="AA85" s="4"/>
      <c r="AB85" s="79"/>
      <c r="AC85" s="79"/>
      <c r="AD85" s="83"/>
      <c r="AE85" s="83"/>
    </row>
    <row r="86" spans="1:31">
      <c r="A86" s="4">
        <f t="shared" si="21"/>
        <v>1948</v>
      </c>
      <c r="B86" s="57">
        <v>64914652</v>
      </c>
      <c r="C86" s="57">
        <v>45101332</v>
      </c>
      <c r="D86" s="57">
        <v>22330186</v>
      </c>
      <c r="E86" s="57"/>
      <c r="F86" s="57">
        <v>1800608</v>
      </c>
      <c r="G86" s="57">
        <v>715282</v>
      </c>
      <c r="H86" s="34">
        <f t="shared" si="18"/>
        <v>0.69477892294639432</v>
      </c>
      <c r="I86" s="55">
        <f t="shared" si="12"/>
        <v>0.48074427258095787</v>
      </c>
      <c r="J86" s="34">
        <f t="shared" si="11"/>
        <v>0.49511145258414985</v>
      </c>
      <c r="K86" s="34">
        <f t="shared" si="22"/>
        <v>0.39724470845403331</v>
      </c>
      <c r="L86" s="86">
        <f t="shared" si="19"/>
        <v>21682207.044772279</v>
      </c>
      <c r="M86" s="88">
        <f t="shared" si="15"/>
        <v>4264465.2549249213</v>
      </c>
      <c r="N86" s="57"/>
      <c r="O86" s="57"/>
      <c r="P86" s="15"/>
      <c r="Q86" s="63">
        <f t="shared" si="17"/>
        <v>4264000</v>
      </c>
      <c r="R86" s="4"/>
      <c r="S86" s="15"/>
      <c r="T86" s="15"/>
      <c r="U86" s="59">
        <f t="shared" si="20"/>
        <v>3.4415777717794985E-2</v>
      </c>
      <c r="V86" s="60">
        <v>4.3E-3</v>
      </c>
      <c r="W86" s="61">
        <f>'1.1 Price indices'!$T84</f>
        <v>1.3570745585313853</v>
      </c>
      <c r="X86" s="15">
        <f t="shared" si="23"/>
        <v>96417398.214568764</v>
      </c>
      <c r="Y86" s="4"/>
      <c r="Z86" s="63">
        <f t="shared" si="24"/>
        <v>96417000</v>
      </c>
      <c r="AA86" s="4"/>
      <c r="AB86" s="79"/>
      <c r="AC86" s="79"/>
      <c r="AD86" s="83"/>
      <c r="AE86" s="83"/>
    </row>
    <row r="87" spans="1:31">
      <c r="A87" s="4">
        <f t="shared" si="21"/>
        <v>1949</v>
      </c>
      <c r="B87" s="57">
        <v>71624946</v>
      </c>
      <c r="C87" s="57">
        <v>51245482</v>
      </c>
      <c r="D87" s="57">
        <v>25282005</v>
      </c>
      <c r="E87" s="57"/>
      <c r="F87" s="57">
        <v>2212098</v>
      </c>
      <c r="G87" s="57">
        <v>901788</v>
      </c>
      <c r="H87" s="34">
        <f t="shared" si="18"/>
        <v>0.7154697470906296</v>
      </c>
      <c r="I87" s="55">
        <f t="shared" si="12"/>
        <v>0.47785122134579172</v>
      </c>
      <c r="J87" s="34">
        <f t="shared" si="11"/>
        <v>0.49335090652479374</v>
      </c>
      <c r="K87" s="34">
        <f t="shared" si="22"/>
        <v>0.40766186669849164</v>
      </c>
      <c r="L87" s="86">
        <f t="shared" si="19"/>
        <v>24487716.162153784</v>
      </c>
      <c r="M87" s="88">
        <f t="shared" si="15"/>
        <v>4924978.0817513233</v>
      </c>
      <c r="N87" s="57"/>
      <c r="O87" s="57"/>
      <c r="P87" s="15"/>
      <c r="Q87" s="63">
        <f t="shared" ref="Q87:Q109" si="25">ROUND(M87,-3)</f>
        <v>4925000</v>
      </c>
      <c r="R87" s="4"/>
      <c r="S87" s="15"/>
      <c r="T87" s="15"/>
      <c r="U87" s="59">
        <f t="shared" si="20"/>
        <v>3.4415777717794985E-2</v>
      </c>
      <c r="V87" s="60">
        <v>4.3E-3</v>
      </c>
      <c r="W87" s="61">
        <f>'1.1 Price indices'!$T85</f>
        <v>1.5106737933900372</v>
      </c>
      <c r="X87" s="15">
        <f t="shared" si="23"/>
        <v>108015187.30802047</v>
      </c>
      <c r="Y87" s="4"/>
      <c r="Z87" s="63">
        <f t="shared" si="24"/>
        <v>108015000</v>
      </c>
      <c r="AA87" s="4"/>
      <c r="AB87" s="79"/>
      <c r="AC87" s="79"/>
      <c r="AD87" s="83"/>
      <c r="AE87" s="83"/>
    </row>
    <row r="88" spans="1:31">
      <c r="A88" s="4">
        <f t="shared" si="21"/>
        <v>1950</v>
      </c>
      <c r="B88" s="57">
        <v>79328508</v>
      </c>
      <c r="C88" s="57">
        <v>58198540</v>
      </c>
      <c r="D88" s="57">
        <v>28233824</v>
      </c>
      <c r="E88" s="57"/>
      <c r="F88" s="57">
        <v>3041822</v>
      </c>
      <c r="G88" s="57">
        <v>1203568</v>
      </c>
      <c r="H88" s="34">
        <f t="shared" si="18"/>
        <v>0.73363966457052232</v>
      </c>
      <c r="I88" s="55">
        <f t="shared" si="12"/>
        <v>0.47495817011062558</v>
      </c>
      <c r="J88" s="34">
        <f t="shared" si="11"/>
        <v>0.48512942077241111</v>
      </c>
      <c r="K88" s="34">
        <f t="shared" si="22"/>
        <v>0.39567338259766677</v>
      </c>
      <c r="L88" s="86">
        <f t="shared" si="19"/>
        <v>27641872.061510049</v>
      </c>
      <c r="M88" s="88">
        <f t="shared" ref="M88:M111" si="26">L88*J88*K88</f>
        <v>5305934.7094479818</v>
      </c>
      <c r="N88" s="57"/>
      <c r="O88" s="57"/>
      <c r="P88" s="15"/>
      <c r="Q88" s="63">
        <f t="shared" si="25"/>
        <v>5306000</v>
      </c>
      <c r="R88" s="4"/>
      <c r="S88" s="15"/>
      <c r="T88" s="15"/>
      <c r="U88" s="59">
        <f t="shared" si="20"/>
        <v>3.4415777717794985E-2</v>
      </c>
      <c r="V88" s="60">
        <v>4.3E-3</v>
      </c>
      <c r="W88" s="61">
        <f>'1.1 Price indices'!$T86</f>
        <v>1.687903679765405</v>
      </c>
      <c r="X88" s="15">
        <f t="shared" si="23"/>
        <v>121229550.05462773</v>
      </c>
      <c r="Y88" s="4"/>
      <c r="Z88" s="63">
        <f t="shared" si="24"/>
        <v>121230000</v>
      </c>
      <c r="AA88" s="4"/>
      <c r="AB88" s="79"/>
      <c r="AC88" s="79"/>
      <c r="AD88" s="83"/>
      <c r="AE88" s="83"/>
    </row>
    <row r="89" spans="1:31">
      <c r="A89" s="4">
        <f t="shared" si="21"/>
        <v>1951</v>
      </c>
      <c r="B89" s="57">
        <v>86484858</v>
      </c>
      <c r="C89" s="57">
        <v>64260648</v>
      </c>
      <c r="D89" s="57">
        <v>30819902</v>
      </c>
      <c r="E89" s="57"/>
      <c r="F89" s="57">
        <v>3698058</v>
      </c>
      <c r="G89" s="57">
        <v>1405186</v>
      </c>
      <c r="H89" s="34">
        <f t="shared" si="18"/>
        <v>0.74302773324782467</v>
      </c>
      <c r="I89" s="55">
        <f t="shared" si="12"/>
        <v>0.47206511887545943</v>
      </c>
      <c r="J89" s="34">
        <f t="shared" si="11"/>
        <v>0.47960770641466299</v>
      </c>
      <c r="K89" s="34">
        <f t="shared" si="22"/>
        <v>0.37997943785630189</v>
      </c>
      <c r="L89" s="86">
        <f t="shared" si="19"/>
        <v>30335210.437134054</v>
      </c>
      <c r="M89" s="88">
        <f t="shared" si="26"/>
        <v>5528321.1078737183</v>
      </c>
      <c r="N89" s="57"/>
      <c r="O89" s="57"/>
      <c r="P89" s="15"/>
      <c r="Q89" s="63">
        <f t="shared" si="25"/>
        <v>5528000</v>
      </c>
      <c r="R89" s="4"/>
      <c r="S89" s="15"/>
      <c r="T89" s="15"/>
      <c r="U89" s="59">
        <f t="shared" si="20"/>
        <v>3.4415777717794985E-2</v>
      </c>
      <c r="V89" s="60">
        <v>4.3E-3</v>
      </c>
      <c r="W89" s="61">
        <f>'1.1 Price indices'!$T87</f>
        <v>1.8904521213372536</v>
      </c>
      <c r="X89" s="15">
        <f t="shared" si="23"/>
        <v>135953254.9812986</v>
      </c>
      <c r="Y89" s="4"/>
      <c r="Z89" s="63">
        <f t="shared" si="24"/>
        <v>135953000</v>
      </c>
      <c r="AA89" s="4"/>
      <c r="AB89" s="79"/>
      <c r="AC89" s="79"/>
      <c r="AD89" s="83"/>
      <c r="AE89" s="83"/>
    </row>
    <row r="90" spans="1:31">
      <c r="A90" s="4">
        <f t="shared" si="21"/>
        <v>1952</v>
      </c>
      <c r="B90" s="57">
        <v>97692492</v>
      </c>
      <c r="C90" s="57">
        <v>73977732</v>
      </c>
      <c r="D90" s="57">
        <v>35864610</v>
      </c>
      <c r="E90" s="57"/>
      <c r="F90" s="57">
        <v>4599402</v>
      </c>
      <c r="G90" s="57">
        <v>1876504</v>
      </c>
      <c r="H90" s="34">
        <f t="shared" si="18"/>
        <v>0.75725094616278188</v>
      </c>
      <c r="I90" s="55">
        <f t="shared" si="12"/>
        <v>0.46917206764029329</v>
      </c>
      <c r="J90" s="34">
        <f t="shared" si="11"/>
        <v>0.48480277821980267</v>
      </c>
      <c r="K90" s="34">
        <f t="shared" si="22"/>
        <v>0.40798869070370453</v>
      </c>
      <c r="L90" s="86">
        <f t="shared" si="19"/>
        <v>34708285.481779486</v>
      </c>
      <c r="M90" s="88">
        <f t="shared" si="26"/>
        <v>6865092.3795223841</v>
      </c>
      <c r="N90" s="57"/>
      <c r="O90" s="57"/>
      <c r="P90" s="15"/>
      <c r="Q90" s="63">
        <f t="shared" si="25"/>
        <v>6865000</v>
      </c>
      <c r="R90" s="4"/>
      <c r="S90" s="15"/>
      <c r="T90" s="15"/>
      <c r="U90" s="59">
        <f t="shared" si="20"/>
        <v>3.4415777717794985E-2</v>
      </c>
      <c r="V90" s="60">
        <v>4.3E-3</v>
      </c>
      <c r="W90" s="61">
        <f>'1.1 Price indices'!$T88</f>
        <v>2.0029790333216138</v>
      </c>
      <c r="X90" s="15">
        <f t="shared" si="23"/>
        <v>145215736.76378655</v>
      </c>
      <c r="Y90" s="4"/>
      <c r="Z90" s="63">
        <f t="shared" si="24"/>
        <v>145216000</v>
      </c>
      <c r="AA90" s="4"/>
      <c r="AB90" s="79"/>
      <c r="AC90" s="79"/>
      <c r="AD90" s="83"/>
      <c r="AE90" s="83"/>
    </row>
    <row r="91" spans="1:31">
      <c r="A91" s="4">
        <f t="shared" si="21"/>
        <v>1953</v>
      </c>
      <c r="B91" s="57">
        <v>116674684</v>
      </c>
      <c r="C91" s="57">
        <v>90121058</v>
      </c>
      <c r="D91" s="57">
        <v>42255008</v>
      </c>
      <c r="E91" s="57"/>
      <c r="F91" s="57">
        <v>7032928</v>
      </c>
      <c r="G91" s="57">
        <v>3054528</v>
      </c>
      <c r="H91" s="34">
        <f t="shared" si="18"/>
        <v>0.77241313119819544</v>
      </c>
      <c r="I91" s="55">
        <f t="shared" si="12"/>
        <v>0.46627901640512714</v>
      </c>
      <c r="J91" s="34">
        <f t="shared" si="11"/>
        <v>0.46886941784460628</v>
      </c>
      <c r="K91" s="34">
        <f t="shared" si="22"/>
        <v>0.43431811046551311</v>
      </c>
      <c r="L91" s="86">
        <f t="shared" si="19"/>
        <v>42021558.281629413</v>
      </c>
      <c r="M91" s="88">
        <f t="shared" si="26"/>
        <v>8557206.2394541409</v>
      </c>
      <c r="N91" s="57"/>
      <c r="O91" s="57"/>
      <c r="P91" s="15"/>
      <c r="Q91" s="63">
        <f t="shared" si="25"/>
        <v>8557000</v>
      </c>
      <c r="R91" s="4"/>
      <c r="S91" s="15"/>
      <c r="T91" s="15"/>
      <c r="U91" s="59">
        <f t="shared" si="20"/>
        <v>3.4415777717794985E-2</v>
      </c>
      <c r="V91" s="60">
        <v>4.3E-3</v>
      </c>
      <c r="W91" s="61">
        <f>'1.1 Price indices'!$T89</f>
        <v>2.0930005629091024</v>
      </c>
      <c r="X91" s="15">
        <f t="shared" si="23"/>
        <v>154277218.18227711</v>
      </c>
      <c r="Y91" s="4"/>
      <c r="Z91" s="63">
        <f t="shared" si="24"/>
        <v>154277000</v>
      </c>
      <c r="AA91" s="4"/>
      <c r="AB91" s="79"/>
      <c r="AC91" s="79"/>
      <c r="AD91" s="83"/>
      <c r="AE91" s="83"/>
    </row>
    <row r="92" spans="1:31">
      <c r="A92" s="4">
        <f t="shared" si="21"/>
        <v>1954</v>
      </c>
      <c r="B92" s="57">
        <v>136578000</v>
      </c>
      <c r="C92" s="57">
        <v>107328000</v>
      </c>
      <c r="D92" s="57">
        <v>48501538</v>
      </c>
      <c r="E92" s="57"/>
      <c r="F92" s="57">
        <v>9510000</v>
      </c>
      <c r="G92" s="57">
        <v>3476000</v>
      </c>
      <c r="H92" s="34">
        <f t="shared" si="18"/>
        <v>0.78583666476299252</v>
      </c>
      <c r="I92" s="55">
        <f t="shared" si="12"/>
        <v>0.463385965169961</v>
      </c>
      <c r="J92" s="34">
        <f t="shared" si="11"/>
        <v>0.45190013789505068</v>
      </c>
      <c r="K92" s="34">
        <f t="shared" si="22"/>
        <v>0.36550998948475288</v>
      </c>
      <c r="L92" s="86">
        <f t="shared" si="19"/>
        <v>49734288.869761571</v>
      </c>
      <c r="M92" s="88">
        <f t="shared" si="26"/>
        <v>8214812.1583901998</v>
      </c>
      <c r="N92" s="57"/>
      <c r="O92" s="57"/>
      <c r="P92" s="15"/>
      <c r="Q92" s="63">
        <f t="shared" si="25"/>
        <v>8215000</v>
      </c>
      <c r="R92" s="4"/>
      <c r="S92" s="15"/>
      <c r="T92" s="15"/>
      <c r="U92" s="59">
        <f t="shared" si="20"/>
        <v>3.4415777717794985E-2</v>
      </c>
      <c r="V92" s="60">
        <v>4.3E-3</v>
      </c>
      <c r="W92" s="61">
        <f>'1.1 Price indices'!$T90</f>
        <v>2.1830220924965902</v>
      </c>
      <c r="X92" s="15">
        <f t="shared" si="23"/>
        <v>162756570.55358964</v>
      </c>
      <c r="Y92" s="4"/>
      <c r="Z92" s="63">
        <f t="shared" si="24"/>
        <v>162757000</v>
      </c>
      <c r="AA92" s="4"/>
      <c r="AB92" s="79"/>
      <c r="AC92" s="79"/>
      <c r="AD92" s="83"/>
      <c r="AE92" s="83"/>
    </row>
    <row r="93" spans="1:31">
      <c r="A93" s="4">
        <f t="shared" si="21"/>
        <v>1955</v>
      </c>
      <c r="B93" s="57">
        <v>147962000</v>
      </c>
      <c r="C93" s="57">
        <v>116188000</v>
      </c>
      <c r="D93" s="57">
        <v>53804758</v>
      </c>
      <c r="E93" s="57"/>
      <c r="F93" s="57">
        <v>10472000</v>
      </c>
      <c r="G93" s="57">
        <v>4448000</v>
      </c>
      <c r="H93" s="34">
        <f t="shared" si="18"/>
        <v>0.78525567375407201</v>
      </c>
      <c r="I93" s="55">
        <f t="shared" si="12"/>
        <v>0.46049291393479486</v>
      </c>
      <c r="J93" s="34">
        <f t="shared" si="11"/>
        <v>0.46308360588012532</v>
      </c>
      <c r="K93" s="34">
        <f t="shared" si="22"/>
        <v>0.42475171886936591</v>
      </c>
      <c r="L93" s="86">
        <f t="shared" si="19"/>
        <v>53503750.684255943</v>
      </c>
      <c r="M93" s="88">
        <f t="shared" si="26"/>
        <v>10523950.073343709</v>
      </c>
      <c r="N93" s="57"/>
      <c r="O93" s="57"/>
      <c r="P93" s="15"/>
      <c r="Q93" s="63">
        <f t="shared" si="25"/>
        <v>10524000</v>
      </c>
      <c r="R93" s="4"/>
      <c r="S93" s="15"/>
      <c r="T93" s="15"/>
      <c r="U93" s="59">
        <f t="shared" si="20"/>
        <v>3.4415777717794985E-2</v>
      </c>
      <c r="V93" s="60">
        <v>4.3E-3</v>
      </c>
      <c r="W93" s="61">
        <f>'1.1 Price indices'!$T91</f>
        <v>2.2730436220840788</v>
      </c>
      <c r="X93" s="15">
        <f t="shared" si="23"/>
        <v>173249993.43474743</v>
      </c>
      <c r="Y93" s="4"/>
      <c r="Z93" s="63">
        <f t="shared" si="24"/>
        <v>173250000</v>
      </c>
      <c r="AA93" s="4"/>
      <c r="AB93" s="79"/>
      <c r="AC93" s="79"/>
      <c r="AD93" s="83"/>
      <c r="AE93" s="83"/>
    </row>
    <row r="94" spans="1:31">
      <c r="A94" s="4">
        <f t="shared" si="21"/>
        <v>1956</v>
      </c>
      <c r="B94" s="57">
        <v>167118000</v>
      </c>
      <c r="C94" s="57">
        <v>132836000</v>
      </c>
      <c r="D94" s="57">
        <v>61316812</v>
      </c>
      <c r="E94" s="57"/>
      <c r="F94" s="57">
        <v>11744000</v>
      </c>
      <c r="G94" s="57">
        <v>5308000</v>
      </c>
      <c r="H94" s="34">
        <f t="shared" ref="H94:H111" si="27">C94/B94</f>
        <v>0.79486350961595997</v>
      </c>
      <c r="I94" s="55">
        <f t="shared" si="12"/>
        <v>0.45759986269962871</v>
      </c>
      <c r="J94" s="34">
        <f t="shared" si="11"/>
        <v>0.46159784998042697</v>
      </c>
      <c r="K94" s="34">
        <f t="shared" si="22"/>
        <v>0.45197547683923706</v>
      </c>
      <c r="L94" s="86">
        <f t="shared" si="19"/>
        <v>60785735.361567877</v>
      </c>
      <c r="M94" s="88">
        <f t="shared" si="26"/>
        <v>12681783.183381082</v>
      </c>
      <c r="N94" s="57"/>
      <c r="O94" s="57"/>
      <c r="P94" s="15"/>
      <c r="Q94" s="63">
        <f t="shared" si="25"/>
        <v>12682000</v>
      </c>
      <c r="R94" s="4"/>
      <c r="S94" s="15"/>
      <c r="T94" s="15"/>
      <c r="U94" s="59">
        <f t="shared" si="20"/>
        <v>3.4415777717794985E-2</v>
      </c>
      <c r="V94" s="60">
        <v>4.3E-3</v>
      </c>
      <c r="W94" s="61">
        <f>'1.1 Price indices'!$T92</f>
        <v>2.3405597692746949</v>
      </c>
      <c r="X94" s="15">
        <f t="shared" si="23"/>
        <v>183953061.24387863</v>
      </c>
      <c r="Y94" s="4"/>
      <c r="Z94" s="63">
        <f t="shared" si="24"/>
        <v>183953000</v>
      </c>
      <c r="AA94" s="4"/>
      <c r="AB94" s="79">
        <v>0.81021986094386711</v>
      </c>
      <c r="AC94" s="79">
        <v>0.86024836393342408</v>
      </c>
      <c r="AD94" s="83">
        <v>456195.91314416629</v>
      </c>
      <c r="AE94" s="83">
        <v>484364.5618094423</v>
      </c>
    </row>
    <row r="95" spans="1:31">
      <c r="A95" s="4">
        <f t="shared" si="21"/>
        <v>1957</v>
      </c>
      <c r="B95" s="57">
        <v>181480000</v>
      </c>
      <c r="C95" s="57">
        <v>145502000</v>
      </c>
      <c r="D95" s="57">
        <v>67811466</v>
      </c>
      <c r="E95" s="57"/>
      <c r="F95" s="57">
        <v>13706000</v>
      </c>
      <c r="G95" s="57">
        <v>5644000</v>
      </c>
      <c r="H95" s="34">
        <f t="shared" si="27"/>
        <v>0.8017522592021159</v>
      </c>
      <c r="I95" s="55">
        <f>I94+($I$105-$I$38)/($A$105-$A$38)</f>
        <v>0.45470681146446257</v>
      </c>
      <c r="J95" s="34">
        <f>D95/C95</f>
        <v>0.46605177935698477</v>
      </c>
      <c r="K95" s="34">
        <f t="shared" si="22"/>
        <v>0.41179045673427694</v>
      </c>
      <c r="L95" s="86">
        <f>C95*$I95</f>
        <v>66160750.481702231</v>
      </c>
      <c r="M95" s="88">
        <f t="shared" si="26"/>
        <v>12697285.092709364</v>
      </c>
      <c r="N95" s="57"/>
      <c r="O95" s="57"/>
      <c r="P95" s="15"/>
      <c r="Q95" s="63">
        <f t="shared" si="25"/>
        <v>12697000</v>
      </c>
      <c r="R95" s="4"/>
      <c r="S95" s="15"/>
      <c r="T95" s="15"/>
      <c r="U95" s="59">
        <f t="shared" si="20"/>
        <v>3.4415777717794985E-2</v>
      </c>
      <c r="V95" s="60">
        <v>4.3E-3</v>
      </c>
      <c r="W95" s="61">
        <f>'1.1 Price indices'!$T93</f>
        <v>2.4080759164653109</v>
      </c>
      <c r="X95" s="15">
        <f t="shared" si="23"/>
        <v>194410586.14020699</v>
      </c>
      <c r="Y95" s="4"/>
      <c r="Z95" s="63">
        <f t="shared" si="24"/>
        <v>194411000</v>
      </c>
      <c r="AA95" s="4"/>
      <c r="AB95" s="79"/>
      <c r="AC95" s="79"/>
      <c r="AD95" s="83"/>
      <c r="AE95" s="83"/>
    </row>
    <row r="96" spans="1:31">
      <c r="A96" s="4">
        <f t="shared" si="21"/>
        <v>1958</v>
      </c>
      <c r="B96" s="57">
        <v>196576000</v>
      </c>
      <c r="C96" s="57">
        <v>159238000</v>
      </c>
      <c r="D96" s="57">
        <v>76269684</v>
      </c>
      <c r="E96" s="57"/>
      <c r="F96" s="57">
        <v>18042000</v>
      </c>
      <c r="G96" s="57">
        <v>8260000</v>
      </c>
      <c r="H96" s="34">
        <f t="shared" si="27"/>
        <v>0.81005819632101583</v>
      </c>
      <c r="I96" s="55">
        <f>I95+($I$105-$I$38)/($A$105-$A$38)</f>
        <v>0.45181376022929642</v>
      </c>
      <c r="J96" s="34">
        <f t="shared" ref="J96:J110" si="28">D96/C96</f>
        <v>0.4789666034489255</v>
      </c>
      <c r="K96" s="34">
        <f t="shared" si="22"/>
        <v>0.45782064072719209</v>
      </c>
      <c r="L96" s="86">
        <f t="shared" ref="L96:L104" si="29">C96*$I96</f>
        <v>71945919.551392704</v>
      </c>
      <c r="M96" s="88">
        <f t="shared" si="26"/>
        <v>15776358.600122055</v>
      </c>
      <c r="N96" s="57"/>
      <c r="O96" s="57"/>
      <c r="P96" s="15"/>
      <c r="Q96" s="63">
        <f t="shared" si="25"/>
        <v>15776000</v>
      </c>
      <c r="R96" s="4"/>
      <c r="S96" s="15"/>
      <c r="T96" s="15"/>
      <c r="U96" s="59">
        <f t="shared" si="20"/>
        <v>3.4415777717794985E-2</v>
      </c>
      <c r="V96" s="60">
        <v>4.3E-3</v>
      </c>
      <c r="W96" s="61">
        <f>'1.1 Price indices'!$T94</f>
        <v>2.4530866812590553</v>
      </c>
      <c r="X96" s="15">
        <f t="shared" si="23"/>
        <v>205881513.13071343</v>
      </c>
      <c r="Y96" s="4"/>
      <c r="Z96" s="63">
        <f t="shared" si="24"/>
        <v>205882000</v>
      </c>
      <c r="AA96" s="4"/>
      <c r="AB96" s="79"/>
      <c r="AC96" s="79"/>
      <c r="AD96" s="83"/>
      <c r="AE96" s="83"/>
    </row>
    <row r="97" spans="1:31">
      <c r="A97" s="4">
        <f t="shared" si="21"/>
        <v>1959</v>
      </c>
      <c r="B97" s="57">
        <v>213198000</v>
      </c>
      <c r="C97" s="57">
        <v>171738000</v>
      </c>
      <c r="D97" s="57">
        <v>80863904</v>
      </c>
      <c r="E97" s="57"/>
      <c r="F97" s="57">
        <v>15760000</v>
      </c>
      <c r="G97" s="57">
        <v>5018000</v>
      </c>
      <c r="H97" s="34">
        <f t="shared" si="27"/>
        <v>0.80553288492387354</v>
      </c>
      <c r="I97" s="55">
        <f t="shared" si="12"/>
        <v>0.44892070899413028</v>
      </c>
      <c r="J97" s="34">
        <f t="shared" si="28"/>
        <v>0.47085621120544086</v>
      </c>
      <c r="K97" s="34">
        <f t="shared" si="22"/>
        <v>0.3184010152284264</v>
      </c>
      <c r="L97" s="86">
        <f t="shared" si="29"/>
        <v>77096744.721233949</v>
      </c>
      <c r="M97" s="88">
        <f t="shared" si="26"/>
        <v>11558428.441538662</v>
      </c>
      <c r="N97" s="57"/>
      <c r="O97" s="57"/>
      <c r="P97" s="15"/>
      <c r="Q97" s="63">
        <f t="shared" si="25"/>
        <v>11558000</v>
      </c>
      <c r="R97" s="4"/>
      <c r="S97" s="15"/>
      <c r="T97" s="15"/>
      <c r="U97" s="59">
        <f t="shared" si="20"/>
        <v>3.4415777717794985E-2</v>
      </c>
      <c r="V97" s="60">
        <v>4.3E-3</v>
      </c>
      <c r="W97" s="61">
        <f>'1.1 Price indices'!$T95</f>
        <v>2.4305812988621831</v>
      </c>
      <c r="X97" s="15">
        <f t="shared" si="23"/>
        <v>207454067.4138833</v>
      </c>
      <c r="Y97" s="4"/>
      <c r="Z97" s="63">
        <f t="shared" si="24"/>
        <v>207454000</v>
      </c>
      <c r="AA97" s="4"/>
      <c r="AB97" s="79"/>
      <c r="AC97" s="79"/>
      <c r="AD97" s="83"/>
      <c r="AE97" s="83"/>
    </row>
    <row r="98" spans="1:31">
      <c r="A98" s="4">
        <f t="shared" si="21"/>
        <v>1960</v>
      </c>
      <c r="B98" s="57">
        <v>231192000</v>
      </c>
      <c r="C98" s="57">
        <v>180184000</v>
      </c>
      <c r="D98" s="57">
        <v>85038120</v>
      </c>
      <c r="E98" s="57"/>
      <c r="F98" s="57">
        <v>16060000</v>
      </c>
      <c r="G98" s="57">
        <v>5426000</v>
      </c>
      <c r="H98" s="34">
        <f t="shared" si="27"/>
        <v>0.7793695283573826</v>
      </c>
      <c r="I98" s="55">
        <f t="shared" si="12"/>
        <v>0.44602765775896414</v>
      </c>
      <c r="J98" s="34">
        <f t="shared" si="28"/>
        <v>0.47195156062691473</v>
      </c>
      <c r="K98" s="34">
        <f t="shared" si="22"/>
        <v>0.33785803237858031</v>
      </c>
      <c r="L98" s="86">
        <f t="shared" si="29"/>
        <v>80367047.485641196</v>
      </c>
      <c r="M98" s="88">
        <f t="shared" si="26"/>
        <v>12814736.73743701</v>
      </c>
      <c r="N98" s="57"/>
      <c r="O98" s="57"/>
      <c r="P98" s="15"/>
      <c r="Q98" s="63">
        <f t="shared" si="25"/>
        <v>12815000</v>
      </c>
      <c r="R98" s="4"/>
      <c r="S98" s="15"/>
      <c r="T98" s="15"/>
      <c r="U98" s="59">
        <f t="shared" si="20"/>
        <v>3.4415777717794985E-2</v>
      </c>
      <c r="V98" s="60">
        <v>4.3E-3</v>
      </c>
      <c r="W98" s="61">
        <f>'1.1 Price indices'!$T96</f>
        <v>2.475592063655927</v>
      </c>
      <c r="X98" s="15">
        <f t="shared" si="23"/>
        <v>215709808.71775323</v>
      </c>
      <c r="Y98" s="4"/>
      <c r="Z98" s="63">
        <f t="shared" si="24"/>
        <v>215710000</v>
      </c>
      <c r="AA98" s="4"/>
      <c r="AB98" s="79"/>
      <c r="AC98" s="79"/>
      <c r="AD98" s="83"/>
      <c r="AE98" s="83"/>
    </row>
    <row r="99" spans="1:31">
      <c r="A99" s="4">
        <f t="shared" si="21"/>
        <v>1961</v>
      </c>
      <c r="B99" s="57">
        <v>245010000</v>
      </c>
      <c r="C99" s="57">
        <v>190450000</v>
      </c>
      <c r="D99" s="57">
        <v>88687996</v>
      </c>
      <c r="E99" s="57"/>
      <c r="F99" s="57">
        <v>13424000</v>
      </c>
      <c r="G99" s="57">
        <v>4990000</v>
      </c>
      <c r="H99" s="34">
        <f t="shared" si="27"/>
        <v>0.7773152116240154</v>
      </c>
      <c r="I99" s="55">
        <f t="shared" si="12"/>
        <v>0.44313460652379799</v>
      </c>
      <c r="J99" s="34">
        <f t="shared" si="28"/>
        <v>0.46567600945129956</v>
      </c>
      <c r="K99" s="34">
        <f t="shared" si="22"/>
        <v>0.37172228843861738</v>
      </c>
      <c r="L99" s="86">
        <f t="shared" si="29"/>
        <v>84394985.812457323</v>
      </c>
      <c r="M99" s="88">
        <f t="shared" si="26"/>
        <v>14608953.654060815</v>
      </c>
      <c r="N99" s="57"/>
      <c r="O99" s="57"/>
      <c r="P99" s="15"/>
      <c r="Q99" s="63">
        <f t="shared" si="25"/>
        <v>14609000</v>
      </c>
      <c r="R99" s="4"/>
      <c r="S99" s="15"/>
      <c r="T99" s="15"/>
      <c r="U99" s="59">
        <f t="shared" si="20"/>
        <v>3.4415777717794985E-2</v>
      </c>
      <c r="V99" s="60">
        <v>4.3E-3</v>
      </c>
      <c r="W99" s="61">
        <f>'1.1 Price indices'!$T97</f>
        <v>2.5431082108465435</v>
      </c>
      <c r="X99" s="15">
        <f t="shared" si="23"/>
        <v>227371275.72841868</v>
      </c>
      <c r="Y99" s="4"/>
      <c r="Z99" s="63">
        <f t="shared" si="24"/>
        <v>227371000</v>
      </c>
      <c r="AA99" s="4"/>
      <c r="AB99" s="79">
        <v>0.88489678991445353</v>
      </c>
      <c r="AC99" s="79">
        <v>0.878</v>
      </c>
      <c r="AD99" s="83">
        <v>560765.29004631855</v>
      </c>
      <c r="AE99" s="83">
        <v>556394.74600000004</v>
      </c>
    </row>
    <row r="100" spans="1:31">
      <c r="A100" s="4">
        <f t="shared" si="21"/>
        <v>1962</v>
      </c>
      <c r="B100" s="57">
        <v>267544000</v>
      </c>
      <c r="C100" s="57">
        <v>207860000</v>
      </c>
      <c r="D100" s="57">
        <v>96494000</v>
      </c>
      <c r="E100" s="57"/>
      <c r="F100" s="57">
        <v>16748000</v>
      </c>
      <c r="G100" s="57">
        <v>6354000</v>
      </c>
      <c r="H100" s="34">
        <f t="shared" si="27"/>
        <v>0.77691893669826273</v>
      </c>
      <c r="I100" s="55">
        <f t="shared" si="12"/>
        <v>0.44024155528863185</v>
      </c>
      <c r="J100" s="34">
        <f t="shared" si="28"/>
        <v>0.46422592129317808</v>
      </c>
      <c r="K100" s="34">
        <f t="shared" si="22"/>
        <v>0.37938858371148793</v>
      </c>
      <c r="L100" s="86">
        <f t="shared" si="29"/>
        <v>91508609.682295009</v>
      </c>
      <c r="M100" s="88">
        <f t="shared" si="26"/>
        <v>16116680.708937122</v>
      </c>
      <c r="N100" s="57"/>
      <c r="O100" s="57"/>
      <c r="P100" s="15"/>
      <c r="Q100" s="63">
        <f t="shared" si="25"/>
        <v>16117000</v>
      </c>
      <c r="R100" s="4"/>
      <c r="S100" s="15"/>
      <c r="T100" s="15"/>
      <c r="U100" s="59">
        <f t="shared" si="20"/>
        <v>3.4415777717794985E-2</v>
      </c>
      <c r="V100" s="60">
        <v>4.3E-3</v>
      </c>
      <c r="W100" s="61">
        <f>'1.1 Price indices'!$T98</f>
        <v>2.5431082108465435</v>
      </c>
      <c r="X100" s="15">
        <f t="shared" si="23"/>
        <v>234408080.41316688</v>
      </c>
      <c r="Y100" s="4"/>
      <c r="Z100" s="63">
        <f t="shared" si="24"/>
        <v>234408000</v>
      </c>
      <c r="AA100" s="4"/>
      <c r="AB100" s="79"/>
      <c r="AC100" s="79"/>
      <c r="AD100" s="83"/>
      <c r="AE100" s="83"/>
    </row>
    <row r="101" spans="1:31">
      <c r="A101" s="4">
        <f t="shared" si="21"/>
        <v>1963</v>
      </c>
      <c r="B101" s="57">
        <v>286476000</v>
      </c>
      <c r="C101" s="57">
        <v>222840000</v>
      </c>
      <c r="D101" s="57">
        <v>101266000</v>
      </c>
      <c r="E101" s="57"/>
      <c r="F101" s="57">
        <v>17158000</v>
      </c>
      <c r="G101" s="57">
        <v>7386000</v>
      </c>
      <c r="H101" s="34">
        <f t="shared" si="27"/>
        <v>0.77786620868763878</v>
      </c>
      <c r="I101" s="55">
        <f t="shared" si="12"/>
        <v>0.4373485040534657</v>
      </c>
      <c r="J101" s="34">
        <f t="shared" si="28"/>
        <v>0.4544336743852091</v>
      </c>
      <c r="K101" s="34">
        <f t="shared" si="22"/>
        <v>0.43046975171931462</v>
      </c>
      <c r="L101" s="86">
        <f t="shared" si="29"/>
        <v>97458740.643274292</v>
      </c>
      <c r="M101" s="88">
        <f t="shared" si="26"/>
        <v>19064874.067745566</v>
      </c>
      <c r="N101" s="57"/>
      <c r="O101" s="57"/>
      <c r="P101" s="15"/>
      <c r="Q101" s="63">
        <f t="shared" si="25"/>
        <v>19065000</v>
      </c>
      <c r="R101" s="4"/>
      <c r="S101" s="15"/>
      <c r="T101" s="15"/>
      <c r="U101" s="59">
        <f t="shared" si="20"/>
        <v>3.4415777717794985E-2</v>
      </c>
      <c r="V101" s="60">
        <v>4.3E-3</v>
      </c>
      <c r="W101" s="61">
        <f>'1.1 Price indices'!$T99</f>
        <v>2.5431082108465435</v>
      </c>
      <c r="X101" s="15">
        <f t="shared" si="23"/>
        <v>244069720.87554082</v>
      </c>
      <c r="Y101" s="4"/>
      <c r="Z101" s="63">
        <f t="shared" si="24"/>
        <v>244070000</v>
      </c>
      <c r="AA101" s="4"/>
      <c r="AB101" s="79"/>
      <c r="AC101" s="79"/>
      <c r="AD101" s="83"/>
      <c r="AE101" s="83"/>
    </row>
    <row r="102" spans="1:31">
      <c r="A102" s="4">
        <f t="shared" si="21"/>
        <v>1964</v>
      </c>
      <c r="B102" s="57">
        <v>329624000</v>
      </c>
      <c r="C102" s="57">
        <v>241516000</v>
      </c>
      <c r="D102" s="57">
        <v>110718000</v>
      </c>
      <c r="E102" s="57"/>
      <c r="F102" s="57">
        <v>19992000</v>
      </c>
      <c r="G102" s="57">
        <v>7932000</v>
      </c>
      <c r="H102" s="34">
        <f t="shared" si="27"/>
        <v>0.73270150231779241</v>
      </c>
      <c r="I102" s="55">
        <f t="shared" si="12"/>
        <v>0.43445545281829956</v>
      </c>
      <c r="J102" s="34">
        <f t="shared" si="28"/>
        <v>0.45842925520462413</v>
      </c>
      <c r="K102" s="34">
        <f t="shared" si="22"/>
        <v>0.39675870348139258</v>
      </c>
      <c r="L102" s="86">
        <f t="shared" si="29"/>
        <v>104927943.14286444</v>
      </c>
      <c r="M102" s="88">
        <f t="shared" si="26"/>
        <v>19084902.559072763</v>
      </c>
      <c r="N102" s="57"/>
      <c r="O102" s="57"/>
      <c r="P102" s="15"/>
      <c r="Q102" s="63">
        <f t="shared" si="25"/>
        <v>19085000</v>
      </c>
      <c r="R102" s="4"/>
      <c r="S102" s="15"/>
      <c r="T102" s="15"/>
      <c r="U102" s="59">
        <f t="shared" si="20"/>
        <v>3.4415777717794985E-2</v>
      </c>
      <c r="V102" s="60">
        <v>4.3E-3</v>
      </c>
      <c r="W102" s="61">
        <f>'1.1 Price indices'!$T100</f>
        <v>2.7006458876246477</v>
      </c>
      <c r="X102" s="15">
        <f t="shared" si="23"/>
        <v>267910964.58924735</v>
      </c>
      <c r="Y102" s="4"/>
      <c r="Z102" s="63">
        <f t="shared" si="24"/>
        <v>267911000</v>
      </c>
      <c r="AA102" s="4"/>
      <c r="AB102" s="79"/>
      <c r="AC102" s="79"/>
      <c r="AD102" s="83"/>
      <c r="AE102" s="83"/>
    </row>
    <row r="103" spans="1:31">
      <c r="A103" s="4">
        <f t="shared" si="21"/>
        <v>1965</v>
      </c>
      <c r="B103" s="57">
        <v>361106000</v>
      </c>
      <c r="C103" s="57">
        <v>262838000</v>
      </c>
      <c r="D103" s="57">
        <v>122306000</v>
      </c>
      <c r="E103" s="57"/>
      <c r="F103" s="57">
        <v>24948000</v>
      </c>
      <c r="G103" s="57">
        <v>9262000</v>
      </c>
      <c r="H103" s="34">
        <f t="shared" si="27"/>
        <v>0.72786937907428839</v>
      </c>
      <c r="I103" s="55">
        <f t="shared" si="12"/>
        <v>0.43156240158313341</v>
      </c>
      <c r="J103" s="34">
        <f t="shared" si="28"/>
        <v>0.46532845326779232</v>
      </c>
      <c r="K103" s="34">
        <f t="shared" si="22"/>
        <v>0.37125220458553793</v>
      </c>
      <c r="L103" s="86">
        <f t="shared" si="29"/>
        <v>113430998.50730762</v>
      </c>
      <c r="M103" s="88">
        <f t="shared" si="26"/>
        <v>19595683.005343251</v>
      </c>
      <c r="N103" s="57"/>
      <c r="O103" s="57"/>
      <c r="P103" s="15"/>
      <c r="Q103" s="63">
        <f t="shared" si="25"/>
        <v>19596000</v>
      </c>
      <c r="R103" s="4"/>
      <c r="S103" s="15"/>
      <c r="T103" s="15"/>
      <c r="U103" s="59">
        <f t="shared" si="20"/>
        <v>3.4415777717794985E-2</v>
      </c>
      <c r="V103" s="60">
        <v>4.3E-3</v>
      </c>
      <c r="W103" s="61">
        <f>'1.1 Price indices'!$T101</f>
        <v>2.8356781820058803</v>
      </c>
      <c r="X103" s="15">
        <f t="shared" si="23"/>
        <v>289674306.6077736</v>
      </c>
      <c r="Y103" s="4"/>
      <c r="Z103" s="63">
        <f t="shared" si="24"/>
        <v>289674000</v>
      </c>
      <c r="AA103" s="4"/>
      <c r="AB103" s="79"/>
      <c r="AC103" s="79"/>
      <c r="AD103" s="83"/>
      <c r="AE103" s="83"/>
    </row>
    <row r="104" spans="1:31">
      <c r="A104" s="4">
        <f t="shared" si="21"/>
        <v>1966</v>
      </c>
      <c r="B104" s="57">
        <v>387544000</v>
      </c>
      <c r="C104" s="57">
        <v>288668000</v>
      </c>
      <c r="D104" s="57">
        <v>133137000</v>
      </c>
      <c r="E104" s="57"/>
      <c r="F104" s="57">
        <v>26132000</v>
      </c>
      <c r="G104" s="57">
        <v>8296000</v>
      </c>
      <c r="H104" s="34">
        <f t="shared" si="27"/>
        <v>0.74486509918873733</v>
      </c>
      <c r="I104" s="55">
        <f t="shared" ref="I104" si="30">I103+($I$105-$I$38)/($A$105-$A$38)</f>
        <v>0.42866935034796727</v>
      </c>
      <c r="J104" s="34">
        <f t="shared" si="28"/>
        <v>0.46121149555891194</v>
      </c>
      <c r="K104" s="34">
        <f t="shared" si="22"/>
        <v>0.3174651767947344</v>
      </c>
      <c r="L104" s="86">
        <f t="shared" si="29"/>
        <v>123743124.02624701</v>
      </c>
      <c r="M104" s="88">
        <f t="shared" si="26"/>
        <v>18118293.615575254</v>
      </c>
      <c r="N104" s="57"/>
      <c r="O104" s="57"/>
      <c r="P104" s="15"/>
      <c r="Q104" s="63">
        <f t="shared" si="25"/>
        <v>18118000</v>
      </c>
      <c r="R104" s="4"/>
      <c r="S104" s="15"/>
      <c r="T104" s="15"/>
      <c r="U104" s="59">
        <f t="shared" si="20"/>
        <v>3.4415777717794985E-2</v>
      </c>
      <c r="V104" s="60">
        <v>4.3E-3</v>
      </c>
      <c r="W104" s="61">
        <f>'1.1 Price indices'!$T102</f>
        <v>2.9256997115933685</v>
      </c>
      <c r="X104" s="15">
        <f t="shared" si="23"/>
        <v>305105547.07708925</v>
      </c>
      <c r="Y104" s="4"/>
      <c r="Z104" s="63">
        <f t="shared" si="24"/>
        <v>305106000</v>
      </c>
      <c r="AA104" s="4"/>
      <c r="AB104" s="79">
        <v>0.94292284766727918</v>
      </c>
      <c r="AC104" s="79">
        <v>0.90400000000000003</v>
      </c>
      <c r="AD104" s="83">
        <v>675230.82290592929</v>
      </c>
      <c r="AE104" s="83">
        <v>647358.01600000006</v>
      </c>
    </row>
    <row r="105" spans="1:31">
      <c r="A105" s="4">
        <f t="shared" si="21"/>
        <v>1967</v>
      </c>
      <c r="B105" s="57">
        <v>401558000</v>
      </c>
      <c r="C105" s="57">
        <v>302976000</v>
      </c>
      <c r="D105" s="57">
        <v>141029000</v>
      </c>
      <c r="E105" s="57">
        <v>129000000</v>
      </c>
      <c r="F105" s="57">
        <v>23750000</v>
      </c>
      <c r="G105" s="57">
        <v>7991000</v>
      </c>
      <c r="H105" s="34">
        <f t="shared" si="27"/>
        <v>0.75450121775683709</v>
      </c>
      <c r="I105" s="87">
        <f>E105/C105</f>
        <v>0.42577629911280102</v>
      </c>
      <c r="J105" s="34">
        <f t="shared" si="28"/>
        <v>0.4654791138572032</v>
      </c>
      <c r="K105" s="34">
        <f t="shared" si="22"/>
        <v>0.33646315789473685</v>
      </c>
      <c r="L105" s="89">
        <f>E105</f>
        <v>129000000</v>
      </c>
      <c r="M105" s="88">
        <f t="shared" si="26"/>
        <v>20203537.863134548</v>
      </c>
      <c r="N105" s="57"/>
      <c r="O105" s="57"/>
      <c r="P105" s="15"/>
      <c r="Q105" s="63">
        <f t="shared" si="25"/>
        <v>20204000</v>
      </c>
      <c r="R105" s="4"/>
      <c r="S105" s="15"/>
      <c r="T105" s="15"/>
      <c r="U105" s="59">
        <f t="shared" si="20"/>
        <v>3.4415777717794985E-2</v>
      </c>
      <c r="V105" s="60">
        <v>4.3E-3</v>
      </c>
      <c r="W105" s="61">
        <f>'1.1 Price indices'!$T103</f>
        <v>2.993215858783985</v>
      </c>
      <c r="X105" s="15">
        <f t="shared" ref="X105:X136" si="31">X104*(W105/W104)*(1-U105-V105)+Q105*(1-0.5*U105)</f>
        <v>319917783.77723485</v>
      </c>
      <c r="Y105" s="4"/>
      <c r="Z105" s="63">
        <f t="shared" si="24"/>
        <v>319918000</v>
      </c>
      <c r="AA105" s="4"/>
      <c r="AB105" s="79"/>
      <c r="AC105" s="79"/>
      <c r="AD105" s="83"/>
      <c r="AE105" s="83"/>
    </row>
    <row r="106" spans="1:31">
      <c r="A106" s="4">
        <f t="shared" si="21"/>
        <v>1968</v>
      </c>
      <c r="B106" s="57">
        <v>420748000</v>
      </c>
      <c r="C106" s="57">
        <v>311367000</v>
      </c>
      <c r="D106" s="57">
        <v>137230000</v>
      </c>
      <c r="E106" s="57">
        <v>132000000</v>
      </c>
      <c r="F106" s="57">
        <v>21672000</v>
      </c>
      <c r="G106" s="57">
        <v>6300000</v>
      </c>
      <c r="H106" s="34">
        <f t="shared" si="27"/>
        <v>0.74003203817962293</v>
      </c>
      <c r="I106" s="87">
        <f t="shared" ref="I106:I110" si="32">E106/C106</f>
        <v>0.42393702608176204</v>
      </c>
      <c r="J106" s="34">
        <f t="shared" si="28"/>
        <v>0.44073392491818336</v>
      </c>
      <c r="K106" s="34">
        <f t="shared" ref="K106" si="33">G106/F106</f>
        <v>0.29069767441860467</v>
      </c>
      <c r="L106" s="89">
        <f t="shared" ref="L106:L110" si="34">E106</f>
        <v>132000000</v>
      </c>
      <c r="M106" s="88">
        <f t="shared" si="26"/>
        <v>16911883.165465176</v>
      </c>
      <c r="N106" s="57"/>
      <c r="O106" s="57"/>
      <c r="P106" s="15"/>
      <c r="Q106" s="63">
        <f t="shared" si="25"/>
        <v>16912000</v>
      </c>
      <c r="R106" s="4"/>
      <c r="S106" s="15"/>
      <c r="T106" s="15"/>
      <c r="U106" s="59">
        <f t="shared" si="20"/>
        <v>3.4415777717794985E-2</v>
      </c>
      <c r="V106" s="60">
        <v>4.3E-3</v>
      </c>
      <c r="W106" s="61">
        <f>'1.1 Price indices'!$T104</f>
        <v>3.1957643003558327</v>
      </c>
      <c r="X106" s="15">
        <f t="shared" si="31"/>
        <v>344963328.69565958</v>
      </c>
      <c r="Y106" s="4"/>
      <c r="Z106" s="63">
        <f t="shared" si="24"/>
        <v>344963000</v>
      </c>
      <c r="AA106" s="4"/>
      <c r="AB106" s="79"/>
      <c r="AC106" s="79"/>
      <c r="AD106" s="83"/>
      <c r="AE106" s="83"/>
    </row>
    <row r="107" spans="1:31">
      <c r="A107" s="4">
        <f t="shared" si="21"/>
        <v>1969</v>
      </c>
      <c r="B107" s="57">
        <v>456618000</v>
      </c>
      <c r="C107" s="57">
        <v>334730000</v>
      </c>
      <c r="D107" s="57">
        <v>144370000</v>
      </c>
      <c r="E107" s="57">
        <v>136000000</v>
      </c>
      <c r="F107" s="57"/>
      <c r="G107" s="57"/>
      <c r="H107" s="34">
        <f t="shared" si="27"/>
        <v>0.73306352355798499</v>
      </c>
      <c r="I107" s="87">
        <f t="shared" si="32"/>
        <v>0.40629761300152362</v>
      </c>
      <c r="J107" s="34">
        <f t="shared" si="28"/>
        <v>0.43130284109580858</v>
      </c>
      <c r="K107" s="129">
        <f>AVERAGE($K$87:$K$106)</f>
        <v>0.38439731798139676</v>
      </c>
      <c r="L107" s="89">
        <f t="shared" si="34"/>
        <v>136000000</v>
      </c>
      <c r="M107" s="90">
        <f t="shared" si="26"/>
        <v>22547665.12827801</v>
      </c>
      <c r="N107" s="57"/>
      <c r="O107" s="57"/>
      <c r="P107" s="15"/>
      <c r="Q107" s="63">
        <f t="shared" si="25"/>
        <v>22548000</v>
      </c>
      <c r="R107" s="4"/>
      <c r="S107" s="15"/>
      <c r="T107" s="15"/>
      <c r="U107" s="59">
        <f t="shared" si="20"/>
        <v>3.4415777717794985E-2</v>
      </c>
      <c r="V107" s="60">
        <v>4.3E-3</v>
      </c>
      <c r="W107" s="61">
        <f>'1.1 Price indices'!$T105</f>
        <v>3.4883342715151699</v>
      </c>
      <c r="X107" s="15">
        <f t="shared" si="31"/>
        <v>384126262.69714069</v>
      </c>
      <c r="Y107" s="4"/>
      <c r="Z107" s="63">
        <f t="shared" si="24"/>
        <v>384126000</v>
      </c>
      <c r="AA107" s="4"/>
      <c r="AB107" s="79"/>
      <c r="AC107" s="79"/>
      <c r="AD107" s="83"/>
      <c r="AE107" s="83"/>
    </row>
    <row r="108" spans="1:31">
      <c r="A108" s="4">
        <f t="shared" si="21"/>
        <v>1970</v>
      </c>
      <c r="B108" s="57">
        <v>492082000</v>
      </c>
      <c r="C108" s="57">
        <v>362808000</v>
      </c>
      <c r="D108" s="57">
        <v>160757000</v>
      </c>
      <c r="E108" s="57">
        <v>147000000</v>
      </c>
      <c r="F108" s="57"/>
      <c r="G108" s="57"/>
      <c r="H108" s="34">
        <f t="shared" si="27"/>
        <v>0.73729175218764353</v>
      </c>
      <c r="I108" s="87">
        <f t="shared" si="32"/>
        <v>0.40517298405768343</v>
      </c>
      <c r="J108" s="34">
        <f t="shared" si="28"/>
        <v>0.44309111155211572</v>
      </c>
      <c r="K108" s="87">
        <f t="shared" ref="K108:K111" si="35">AVERAGE($K$87:$K$106)</f>
        <v>0.38439731798139676</v>
      </c>
      <c r="L108" s="89">
        <f t="shared" si="34"/>
        <v>147000000</v>
      </c>
      <c r="M108" s="90">
        <f t="shared" si="26"/>
        <v>25037486.130598288</v>
      </c>
      <c r="N108" s="57"/>
      <c r="O108" s="57"/>
      <c r="P108" s="15"/>
      <c r="Q108" s="63">
        <f t="shared" si="25"/>
        <v>25037000</v>
      </c>
      <c r="R108" s="4"/>
      <c r="S108" s="15"/>
      <c r="T108" s="15"/>
      <c r="U108" s="59">
        <f t="shared" si="20"/>
        <v>3.4415777717794985E-2</v>
      </c>
      <c r="V108" s="60">
        <v>4.3E-3</v>
      </c>
      <c r="W108" s="61">
        <f>'1.1 Price indices'!$T106</f>
        <v>3.9609473018494836</v>
      </c>
      <c r="X108" s="15">
        <f t="shared" si="31"/>
        <v>443888712.94030684</v>
      </c>
      <c r="Y108" s="4"/>
      <c r="Z108" s="63">
        <f t="shared" si="24"/>
        <v>443889000</v>
      </c>
      <c r="AA108" s="4"/>
      <c r="AB108" s="79"/>
      <c r="AC108" s="79"/>
      <c r="AD108" s="83"/>
      <c r="AE108" s="83"/>
    </row>
    <row r="109" spans="1:31">
      <c r="A109" s="4">
        <f t="shared" si="21"/>
        <v>1971</v>
      </c>
      <c r="B109" s="57">
        <v>539186000</v>
      </c>
      <c r="C109" s="57">
        <v>402355000</v>
      </c>
      <c r="D109" s="57">
        <v>176884000</v>
      </c>
      <c r="E109" s="57">
        <v>162000000</v>
      </c>
      <c r="F109" s="57"/>
      <c r="G109" s="57"/>
      <c r="H109" s="34">
        <f t="shared" si="27"/>
        <v>0.74622671953648645</v>
      </c>
      <c r="I109" s="87">
        <f t="shared" si="32"/>
        <v>0.40262951870860308</v>
      </c>
      <c r="J109" s="34">
        <f t="shared" si="28"/>
        <v>0.43962172708180586</v>
      </c>
      <c r="K109" s="87">
        <f t="shared" si="35"/>
        <v>0.38439731798139676</v>
      </c>
      <c r="L109" s="89">
        <f t="shared" si="34"/>
        <v>162000000</v>
      </c>
      <c r="M109" s="90">
        <f t="shared" si="26"/>
        <v>27376284.876288511</v>
      </c>
      <c r="N109" s="57"/>
      <c r="O109" s="57"/>
      <c r="P109" s="15"/>
      <c r="Q109" s="63">
        <f t="shared" si="25"/>
        <v>27376000</v>
      </c>
      <c r="R109" s="4"/>
      <c r="S109" s="15"/>
      <c r="T109" s="15"/>
      <c r="U109" s="59">
        <f t="shared" si="20"/>
        <v>3.4415777717794985E-2</v>
      </c>
      <c r="V109" s="60">
        <v>4.3E-3</v>
      </c>
      <c r="W109" s="61">
        <f>'1.1 Price indices'!$T107</f>
        <v>4.5010764793744125</v>
      </c>
      <c r="X109" s="15">
        <f t="shared" si="31"/>
        <v>511794935.24218041</v>
      </c>
      <c r="Y109" s="4"/>
      <c r="Z109" s="63">
        <f t="shared" si="24"/>
        <v>511795000</v>
      </c>
      <c r="AA109" s="4"/>
      <c r="AB109" s="79">
        <v>0.97125433149637141</v>
      </c>
      <c r="AC109" s="79">
        <v>0.92683021151051315</v>
      </c>
      <c r="AD109" s="83">
        <v>778641</v>
      </c>
      <c r="AE109" s="83">
        <v>743026.80494501721</v>
      </c>
    </row>
    <row r="110" spans="1:31">
      <c r="A110" s="4">
        <f t="shared" si="21"/>
        <v>1972</v>
      </c>
      <c r="B110" s="57">
        <v>604657000</v>
      </c>
      <c r="C110" s="57">
        <v>451814000</v>
      </c>
      <c r="D110" s="57">
        <v>197454000</v>
      </c>
      <c r="E110" s="57">
        <v>175000000</v>
      </c>
      <c r="F110" s="57"/>
      <c r="G110" s="57"/>
      <c r="H110" s="34">
        <f t="shared" si="27"/>
        <v>0.74722363257185476</v>
      </c>
      <c r="I110" s="87">
        <f t="shared" si="32"/>
        <v>0.3873275285847716</v>
      </c>
      <c r="J110" s="34">
        <f t="shared" si="28"/>
        <v>0.43702497045244282</v>
      </c>
      <c r="K110" s="87">
        <f t="shared" si="35"/>
        <v>0.38439731798139676</v>
      </c>
      <c r="L110" s="89">
        <f t="shared" si="34"/>
        <v>175000000</v>
      </c>
      <c r="M110" s="90">
        <f t="shared" si="26"/>
        <v>29398464.643243186</v>
      </c>
      <c r="N110" s="57">
        <v>29000000</v>
      </c>
      <c r="O110" s="57"/>
      <c r="P110" s="15"/>
      <c r="Q110" s="70">
        <f>N110</f>
        <v>29000000</v>
      </c>
      <c r="R110" s="4"/>
      <c r="S110" s="15"/>
      <c r="T110" s="57">
        <v>459000000</v>
      </c>
      <c r="U110" s="59">
        <f t="shared" si="20"/>
        <v>3.4415777717794985E-2</v>
      </c>
      <c r="V110" s="60">
        <v>4.3E-3</v>
      </c>
      <c r="W110" s="61">
        <f>'1.1 Price indices'!$T108</f>
        <v>5.1577317840767805</v>
      </c>
      <c r="X110" s="15">
        <f t="shared" si="31"/>
        <v>592255650.51525784</v>
      </c>
      <c r="Y110" s="4"/>
      <c r="Z110" s="63">
        <f t="shared" si="24"/>
        <v>592256000</v>
      </c>
      <c r="AA110" s="4"/>
      <c r="AB110" s="79"/>
      <c r="AC110" s="79"/>
      <c r="AD110" s="83"/>
      <c r="AE110" s="83"/>
    </row>
    <row r="111" spans="1:31">
      <c r="A111" s="4">
        <f t="shared" si="21"/>
        <v>1973</v>
      </c>
      <c r="B111" s="57">
        <v>674236000</v>
      </c>
      <c r="C111" s="57">
        <v>498796000</v>
      </c>
      <c r="D111" s="57">
        <v>217395000</v>
      </c>
      <c r="E111" s="57"/>
      <c r="F111" s="57"/>
      <c r="G111" s="57"/>
      <c r="H111" s="34">
        <f t="shared" si="27"/>
        <v>0.73979437466999687</v>
      </c>
      <c r="I111" s="128">
        <f>AVERAGE(I105:I110)</f>
        <v>0.40852349492452406</v>
      </c>
      <c r="J111" s="34">
        <f t="shared" ref="J111" si="36">D111/C111</f>
        <v>0.43583950151965933</v>
      </c>
      <c r="K111" s="87">
        <f t="shared" si="35"/>
        <v>0.38439731798139676</v>
      </c>
      <c r="L111" s="86">
        <f t="shared" ref="L111" si="37">C111*$I111</f>
        <v>203769885.17437291</v>
      </c>
      <c r="M111" s="90">
        <f t="shared" si="26"/>
        <v>34138696.822191752</v>
      </c>
      <c r="N111" s="57">
        <v>36000000</v>
      </c>
      <c r="O111" s="57"/>
      <c r="P111" s="15"/>
      <c r="Q111" s="70">
        <f t="shared" ref="Q111:Q127" si="38">N111</f>
        <v>36000000</v>
      </c>
      <c r="R111" s="4"/>
      <c r="S111" s="15"/>
      <c r="T111" s="57">
        <v>513000000</v>
      </c>
      <c r="U111" s="59">
        <f t="shared" si="20"/>
        <v>3.4415777717794985E-2</v>
      </c>
      <c r="V111" s="60">
        <v>4.3E-3</v>
      </c>
      <c r="W111" s="61">
        <f>'1.1 Price indices'!$T109</f>
        <v>5.5699553701897857</v>
      </c>
      <c r="X111" s="15">
        <f t="shared" si="31"/>
        <v>650209012.88684595</v>
      </c>
      <c r="Y111" s="4"/>
      <c r="Z111" s="63">
        <f t="shared" si="24"/>
        <v>650209000</v>
      </c>
      <c r="AA111" s="4"/>
      <c r="AB111" s="79"/>
      <c r="AC111" s="79"/>
      <c r="AD111" s="83"/>
      <c r="AE111" s="83"/>
    </row>
    <row r="112" spans="1:31">
      <c r="A112" s="4">
        <f t="shared" si="21"/>
        <v>1974</v>
      </c>
      <c r="B112" s="57">
        <v>584244000</v>
      </c>
      <c r="C112" s="57"/>
      <c r="D112" s="57"/>
      <c r="E112" s="57"/>
      <c r="F112" s="57"/>
      <c r="G112" s="57"/>
      <c r="H112" s="15"/>
      <c r="I112" s="15"/>
      <c r="J112" s="15"/>
      <c r="K112" s="15"/>
      <c r="L112" s="15"/>
      <c r="M112" s="15"/>
      <c r="N112" s="57">
        <v>32000000</v>
      </c>
      <c r="O112" s="57"/>
      <c r="P112" s="15"/>
      <c r="Q112" s="70">
        <f t="shared" si="38"/>
        <v>32000000</v>
      </c>
      <c r="R112" s="4"/>
      <c r="S112" s="15"/>
      <c r="T112" s="57">
        <v>595000000</v>
      </c>
      <c r="U112" s="59">
        <f t="shared" si="20"/>
        <v>3.4415777717794985E-2</v>
      </c>
      <c r="V112" s="60">
        <v>4.3E-3</v>
      </c>
      <c r="W112" s="61">
        <f>'1.1 Price indices'!$T110</f>
        <v>6.3331668275472568</v>
      </c>
      <c r="X112" s="15">
        <f t="shared" si="31"/>
        <v>742129214.49612415</v>
      </c>
      <c r="Y112" s="4"/>
      <c r="Z112" s="63">
        <f t="shared" si="24"/>
        <v>742129000</v>
      </c>
      <c r="AA112" s="4"/>
      <c r="AB112" s="79"/>
      <c r="AC112" s="79"/>
      <c r="AD112" s="83"/>
      <c r="AE112" s="83"/>
    </row>
    <row r="113" spans="1:31">
      <c r="A113" s="4">
        <f t="shared" si="21"/>
        <v>1975</v>
      </c>
      <c r="B113" s="57">
        <v>707274000</v>
      </c>
      <c r="C113" s="57"/>
      <c r="D113" s="57"/>
      <c r="E113" s="57"/>
      <c r="F113" s="57"/>
      <c r="G113" s="57"/>
      <c r="H113" s="15"/>
      <c r="I113" s="15"/>
      <c r="J113" s="15"/>
      <c r="K113" s="15"/>
      <c r="L113" s="15"/>
      <c r="M113" s="15"/>
      <c r="N113" s="57">
        <v>36000000</v>
      </c>
      <c r="O113" s="57"/>
      <c r="P113" s="15"/>
      <c r="Q113" s="70">
        <f t="shared" si="38"/>
        <v>36000000</v>
      </c>
      <c r="R113" s="4"/>
      <c r="S113" s="15"/>
      <c r="T113" s="57">
        <v>728000000</v>
      </c>
      <c r="U113" s="59">
        <f t="shared" si="20"/>
        <v>3.4415777717794985E-2</v>
      </c>
      <c r="V113" s="60">
        <v>4.3E-3</v>
      </c>
      <c r="W113" s="61">
        <f>'1.1 Price indices'!$T111</f>
        <v>7.5856818960099632</v>
      </c>
      <c r="X113" s="15">
        <f t="shared" si="31"/>
        <v>889866691.68987358</v>
      </c>
      <c r="Y113" s="4"/>
      <c r="Z113" s="63">
        <f t="shared" si="24"/>
        <v>889867000</v>
      </c>
      <c r="AA113" s="4"/>
      <c r="AB113" s="79"/>
      <c r="AC113" s="79"/>
      <c r="AD113" s="83"/>
      <c r="AE113" s="83"/>
    </row>
    <row r="114" spans="1:31">
      <c r="A114" s="4">
        <f t="shared" si="21"/>
        <v>1976</v>
      </c>
      <c r="B114" s="57">
        <v>812886000</v>
      </c>
      <c r="C114" s="57"/>
      <c r="D114" s="57"/>
      <c r="E114" s="57"/>
      <c r="F114" s="57"/>
      <c r="G114" s="57"/>
      <c r="H114" s="15"/>
      <c r="I114" s="15"/>
      <c r="J114" s="15"/>
      <c r="K114" s="15"/>
      <c r="L114" s="15"/>
      <c r="M114" s="15"/>
      <c r="N114" s="57">
        <v>56000000</v>
      </c>
      <c r="O114" s="57"/>
      <c r="P114" s="15"/>
      <c r="Q114" s="70">
        <f t="shared" si="38"/>
        <v>56000000</v>
      </c>
      <c r="R114" s="4"/>
      <c r="S114" s="15"/>
      <c r="T114" s="57">
        <v>902000000</v>
      </c>
      <c r="U114" s="59">
        <f t="shared" si="20"/>
        <v>3.4415777717794985E-2</v>
      </c>
      <c r="V114" s="60">
        <v>4.3E-3</v>
      </c>
      <c r="W114" s="61">
        <f>'1.1 Price indices'!$T112</f>
        <v>9.0743541787945645</v>
      </c>
      <c r="X114" s="15">
        <f t="shared" si="31"/>
        <v>1078324319.4237294</v>
      </c>
      <c r="Y114" s="4"/>
      <c r="Z114" s="63">
        <f t="shared" si="24"/>
        <v>1078324000</v>
      </c>
      <c r="AA114" s="4"/>
      <c r="AB114" s="79"/>
      <c r="AC114" s="79"/>
      <c r="AD114" s="83"/>
      <c r="AE114" s="83"/>
    </row>
    <row r="115" spans="1:31">
      <c r="A115" s="4">
        <f t="shared" si="21"/>
        <v>1977</v>
      </c>
      <c r="B115" s="57">
        <v>935475000</v>
      </c>
      <c r="C115" s="57"/>
      <c r="D115" s="57"/>
      <c r="E115" s="57"/>
      <c r="F115" s="57"/>
      <c r="G115" s="57"/>
      <c r="H115" s="15"/>
      <c r="I115" s="15"/>
      <c r="J115" s="15"/>
      <c r="K115" s="15"/>
      <c r="L115" s="15"/>
      <c r="M115" s="15"/>
      <c r="N115" s="57">
        <v>42000000</v>
      </c>
      <c r="O115" s="57"/>
      <c r="P115" s="15"/>
      <c r="Q115" s="70">
        <f t="shared" si="38"/>
        <v>42000000</v>
      </c>
      <c r="R115" s="4"/>
      <c r="S115" s="15"/>
      <c r="T115" s="57">
        <v>1052000000</v>
      </c>
      <c r="U115" s="59">
        <f t="shared" si="20"/>
        <v>3.4415777717794985E-2</v>
      </c>
      <c r="V115" s="60">
        <v>4.3E-3</v>
      </c>
      <c r="W115" s="61">
        <f>'1.1 Price indices'!$T113</f>
        <v>10.501698709217969</v>
      </c>
      <c r="X115" s="15">
        <f t="shared" si="31"/>
        <v>1240900983.1513946</v>
      </c>
      <c r="Y115" s="4"/>
      <c r="Z115" s="63">
        <f t="shared" si="24"/>
        <v>1240901000</v>
      </c>
      <c r="AA115" s="4"/>
      <c r="AB115" s="79"/>
      <c r="AC115" s="79"/>
      <c r="AD115" s="83"/>
      <c r="AE115" s="83"/>
    </row>
    <row r="116" spans="1:31">
      <c r="A116" s="4">
        <f t="shared" si="21"/>
        <v>1978</v>
      </c>
      <c r="B116" s="57">
        <v>1166710000</v>
      </c>
      <c r="C116" s="57"/>
      <c r="D116" s="57"/>
      <c r="E116" s="57"/>
      <c r="F116" s="57"/>
      <c r="G116" s="57"/>
      <c r="H116" s="15"/>
      <c r="I116" s="15"/>
      <c r="J116" s="15"/>
      <c r="K116" s="15"/>
      <c r="L116" s="15"/>
      <c r="M116" s="15"/>
      <c r="N116" s="57">
        <v>36000000</v>
      </c>
      <c r="O116" s="57"/>
      <c r="P116" s="15"/>
      <c r="Q116" s="70">
        <f t="shared" si="38"/>
        <v>36000000</v>
      </c>
      <c r="R116" s="4"/>
      <c r="S116" s="15"/>
      <c r="T116" s="57">
        <v>1186000000</v>
      </c>
      <c r="U116" s="59">
        <f t="shared" si="20"/>
        <v>3.4415777717794985E-2</v>
      </c>
      <c r="V116" s="60">
        <v>4.3E-3</v>
      </c>
      <c r="W116" s="61">
        <f>'1.1 Price indices'!$T114</f>
        <v>11.791164046917189</v>
      </c>
      <c r="X116" s="15">
        <f t="shared" si="31"/>
        <v>1374705807.870518</v>
      </c>
      <c r="Y116" s="4"/>
      <c r="Z116" s="63">
        <f t="shared" si="24"/>
        <v>1374706000</v>
      </c>
      <c r="AA116" s="4"/>
      <c r="AB116" s="79"/>
      <c r="AC116" s="79"/>
      <c r="AD116" s="83"/>
      <c r="AE116" s="83"/>
    </row>
    <row r="117" spans="1:31">
      <c r="A117" s="4">
        <f t="shared" si="21"/>
        <v>1979</v>
      </c>
      <c r="B117" s="57">
        <v>1382795000</v>
      </c>
      <c r="C117" s="57"/>
      <c r="D117" s="57"/>
      <c r="E117" s="57"/>
      <c r="F117" s="57"/>
      <c r="G117" s="57"/>
      <c r="H117" s="15"/>
      <c r="I117" s="15"/>
      <c r="J117" s="15"/>
      <c r="K117" s="15"/>
      <c r="L117" s="15"/>
      <c r="M117" s="15"/>
      <c r="N117" s="57">
        <v>28000000</v>
      </c>
      <c r="O117" s="57"/>
      <c r="P117" s="15"/>
      <c r="Q117" s="70">
        <f t="shared" si="38"/>
        <v>28000000</v>
      </c>
      <c r="R117" s="4"/>
      <c r="S117" s="15"/>
      <c r="T117" s="57">
        <v>1355000000</v>
      </c>
      <c r="U117" s="59">
        <f t="shared" si="20"/>
        <v>3.4415777717794985E-2</v>
      </c>
      <c r="V117" s="60">
        <v>4.3E-3</v>
      </c>
      <c r="W117" s="61">
        <f>'1.1 Price indices'!$T115</f>
        <v>13.581641557377248</v>
      </c>
      <c r="X117" s="15">
        <f t="shared" si="31"/>
        <v>1549667171.7589169</v>
      </c>
      <c r="Y117" s="4"/>
      <c r="Z117" s="63">
        <f t="shared" si="24"/>
        <v>1549667000</v>
      </c>
      <c r="AA117" s="4"/>
      <c r="AB117" s="79"/>
      <c r="AC117" s="79"/>
      <c r="AD117" s="83"/>
      <c r="AE117" s="83"/>
    </row>
    <row r="118" spans="1:31">
      <c r="A118" s="4">
        <f t="shared" si="21"/>
        <v>1980</v>
      </c>
      <c r="B118" s="57">
        <v>1662577000</v>
      </c>
      <c r="C118" s="57"/>
      <c r="D118" s="57"/>
      <c r="E118" s="57"/>
      <c r="F118" s="57"/>
      <c r="G118" s="57"/>
      <c r="H118" s="15"/>
      <c r="I118" s="15"/>
      <c r="J118" s="15"/>
      <c r="K118" s="15"/>
      <c r="L118" s="15"/>
      <c r="M118" s="15"/>
      <c r="N118" s="57">
        <v>42000000</v>
      </c>
      <c r="O118" s="57"/>
      <c r="P118" s="15"/>
      <c r="Q118" s="70">
        <f t="shared" si="38"/>
        <v>42000000</v>
      </c>
      <c r="R118" s="4"/>
      <c r="S118" s="15"/>
      <c r="T118" s="57">
        <v>1562000000</v>
      </c>
      <c r="U118" s="59">
        <f t="shared" si="20"/>
        <v>3.4415777717794985E-2</v>
      </c>
      <c r="V118" s="60">
        <v>4.3E-3</v>
      </c>
      <c r="W118" s="61">
        <f>'1.1 Price indices'!$T116</f>
        <v>15.685677651407259</v>
      </c>
      <c r="X118" s="15">
        <f t="shared" si="31"/>
        <v>1761724150.6625421</v>
      </c>
      <c r="Y118" s="4"/>
      <c r="Z118" s="63">
        <f t="shared" si="24"/>
        <v>1761724000</v>
      </c>
      <c r="AA118" s="4"/>
      <c r="AB118" s="79"/>
      <c r="AC118" s="79"/>
      <c r="AD118" s="83"/>
      <c r="AE118" s="83"/>
    </row>
    <row r="119" spans="1:31">
      <c r="A119" s="4">
        <f t="shared" si="21"/>
        <v>1981</v>
      </c>
      <c r="B119" s="57">
        <v>1987395000</v>
      </c>
      <c r="C119" s="57"/>
      <c r="D119" s="57"/>
      <c r="E119" s="57"/>
      <c r="F119" s="57"/>
      <c r="G119" s="57"/>
      <c r="H119" s="15"/>
      <c r="I119" s="15"/>
      <c r="J119" s="15"/>
      <c r="K119" s="15"/>
      <c r="L119" s="15"/>
      <c r="M119" s="15"/>
      <c r="N119" s="57">
        <v>53000000</v>
      </c>
      <c r="O119" s="57"/>
      <c r="P119" s="15"/>
      <c r="Q119" s="70">
        <f t="shared" si="38"/>
        <v>53000000</v>
      </c>
      <c r="R119" s="4"/>
      <c r="S119" s="15"/>
      <c r="T119" s="57">
        <v>1815000000</v>
      </c>
      <c r="U119" s="59">
        <f t="shared" si="20"/>
        <v>3.4415777717794985E-2</v>
      </c>
      <c r="V119" s="60">
        <v>4.3E-3</v>
      </c>
      <c r="W119" s="61">
        <f>'1.1 Price indices'!$T117</f>
        <v>18.166754796824165</v>
      </c>
      <c r="X119" s="15">
        <f t="shared" si="31"/>
        <v>2013477232.1900179</v>
      </c>
      <c r="Y119" s="4"/>
      <c r="Z119" s="63">
        <f t="shared" si="24"/>
        <v>2013477000</v>
      </c>
      <c r="AA119" s="4"/>
      <c r="AB119" s="79"/>
      <c r="AC119" s="79"/>
      <c r="AD119" s="83"/>
      <c r="AE119" s="83"/>
    </row>
    <row r="120" spans="1:31">
      <c r="A120" s="4">
        <f t="shared" si="21"/>
        <v>1982</v>
      </c>
      <c r="B120" s="57">
        <v>2311778000</v>
      </c>
      <c r="C120" s="57"/>
      <c r="D120" s="57"/>
      <c r="E120" s="57"/>
      <c r="F120" s="57"/>
      <c r="G120" s="57"/>
      <c r="H120" s="15"/>
      <c r="I120" s="15"/>
      <c r="J120" s="15"/>
      <c r="K120" s="15"/>
      <c r="L120" s="15"/>
      <c r="M120" s="15"/>
      <c r="N120" s="57">
        <v>59000000</v>
      </c>
      <c r="O120" s="57"/>
      <c r="P120" s="15"/>
      <c r="Q120" s="70">
        <f t="shared" si="38"/>
        <v>59000000</v>
      </c>
      <c r="R120" s="4"/>
      <c r="S120" s="15"/>
      <c r="T120" s="57">
        <v>2098000000</v>
      </c>
      <c r="U120" s="59">
        <f t="shared" si="20"/>
        <v>3.4415777717794985E-2</v>
      </c>
      <c r="V120" s="60">
        <v>4.3E-3</v>
      </c>
      <c r="W120" s="61">
        <f>'1.1 Price indices'!$T118</f>
        <v>20.965965943716753</v>
      </c>
      <c r="X120" s="15">
        <f t="shared" si="31"/>
        <v>2291742415.797627</v>
      </c>
      <c r="Y120" s="4"/>
      <c r="Z120" s="63">
        <f t="shared" si="24"/>
        <v>2291742000</v>
      </c>
      <c r="AA120" s="4"/>
      <c r="AB120" s="79"/>
      <c r="AC120" s="79"/>
      <c r="AD120" s="83"/>
      <c r="AE120" s="83"/>
    </row>
    <row r="121" spans="1:31">
      <c r="A121" s="4">
        <f t="shared" si="21"/>
        <v>1983</v>
      </c>
      <c r="B121" s="57">
        <v>2699955000</v>
      </c>
      <c r="C121" s="57"/>
      <c r="D121" s="57"/>
      <c r="E121" s="57"/>
      <c r="F121" s="57"/>
      <c r="G121" s="57"/>
      <c r="H121" s="15"/>
      <c r="I121" s="15"/>
      <c r="J121" s="15"/>
      <c r="K121" s="15"/>
      <c r="L121" s="15"/>
      <c r="M121" s="15"/>
      <c r="N121" s="57">
        <v>64000000</v>
      </c>
      <c r="O121" s="57"/>
      <c r="P121" s="15"/>
      <c r="Q121" s="70">
        <f t="shared" si="38"/>
        <v>64000000</v>
      </c>
      <c r="R121" s="4"/>
      <c r="S121" s="15"/>
      <c r="T121" s="57">
        <v>2250000000</v>
      </c>
      <c r="U121" s="59">
        <f t="shared" si="20"/>
        <v>3.4415777717794985E-2</v>
      </c>
      <c r="V121" s="60">
        <v>4.3E-3</v>
      </c>
      <c r="W121" s="61">
        <f>'1.1 Price indices'!$T119</f>
        <v>22.505382396872065</v>
      </c>
      <c r="X121" s="15">
        <f t="shared" si="31"/>
        <v>2427669949.6315818</v>
      </c>
      <c r="Y121" s="4"/>
      <c r="Z121" s="63">
        <f t="shared" si="24"/>
        <v>2427670000</v>
      </c>
      <c r="AA121" s="4"/>
      <c r="AB121" s="79"/>
      <c r="AC121" s="79"/>
      <c r="AD121" s="83"/>
      <c r="AE121" s="83"/>
    </row>
    <row r="122" spans="1:31">
      <c r="A122" s="4">
        <f t="shared" si="21"/>
        <v>1984</v>
      </c>
      <c r="B122" s="15"/>
      <c r="C122" s="15"/>
      <c r="D122" s="15"/>
      <c r="E122" s="15"/>
      <c r="F122" s="15"/>
      <c r="G122" s="15"/>
      <c r="H122" s="15"/>
      <c r="I122" s="15"/>
      <c r="J122" s="15"/>
      <c r="K122" s="15"/>
      <c r="L122" s="15"/>
      <c r="M122" s="15"/>
      <c r="N122" s="57">
        <v>56000000</v>
      </c>
      <c r="O122" s="57"/>
      <c r="P122" s="15"/>
      <c r="Q122" s="70">
        <f t="shared" si="38"/>
        <v>56000000</v>
      </c>
      <c r="R122" s="4"/>
      <c r="S122" s="15"/>
      <c r="T122" s="57">
        <v>2352000000</v>
      </c>
      <c r="U122" s="59">
        <f t="shared" si="20"/>
        <v>3.4415777717794985E-2</v>
      </c>
      <c r="V122" s="60">
        <v>4.3E-3</v>
      </c>
      <c r="W122" s="61">
        <f>'1.1 Price indices'!$T120</f>
        <v>23.661888676934112</v>
      </c>
      <c r="X122" s="15">
        <f t="shared" si="31"/>
        <v>2508640335.4631886</v>
      </c>
      <c r="Y122" s="4"/>
      <c r="Z122" s="63">
        <f t="shared" si="24"/>
        <v>2508640000</v>
      </c>
      <c r="AA122" s="4"/>
      <c r="AB122" s="79"/>
      <c r="AC122" s="79"/>
      <c r="AD122" s="83"/>
      <c r="AE122" s="83"/>
    </row>
    <row r="123" spans="1:31">
      <c r="A123" s="4">
        <f t="shared" si="21"/>
        <v>1985</v>
      </c>
      <c r="B123" s="15"/>
      <c r="C123" s="15"/>
      <c r="D123" s="15"/>
      <c r="E123" s="15"/>
      <c r="F123" s="15"/>
      <c r="G123" s="15"/>
      <c r="H123" s="15"/>
      <c r="I123" s="15"/>
      <c r="J123" s="15"/>
      <c r="K123" s="15"/>
      <c r="L123" s="15"/>
      <c r="M123" s="15"/>
      <c r="N123" s="57">
        <v>51000000</v>
      </c>
      <c r="O123" s="57"/>
      <c r="P123" s="15"/>
      <c r="Q123" s="70">
        <f t="shared" si="38"/>
        <v>51000000</v>
      </c>
      <c r="R123" s="4"/>
      <c r="S123" s="15"/>
      <c r="T123" s="57">
        <v>2558000000</v>
      </c>
      <c r="U123" s="59">
        <f t="shared" si="20"/>
        <v>3.4415777717794985E-2</v>
      </c>
      <c r="V123" s="60">
        <v>4.3E-3</v>
      </c>
      <c r="W123" s="61">
        <f>'1.1 Price indices'!$T121</f>
        <v>25.995068327717373</v>
      </c>
      <c r="X123" s="15">
        <f t="shared" si="31"/>
        <v>2699426253.6637449</v>
      </c>
      <c r="Y123" s="4"/>
      <c r="Z123" s="63">
        <f t="shared" si="24"/>
        <v>2699426000</v>
      </c>
      <c r="AA123" s="4"/>
      <c r="AB123" s="79"/>
      <c r="AC123" s="79"/>
      <c r="AD123" s="83"/>
      <c r="AE123" s="83"/>
    </row>
    <row r="124" spans="1:31">
      <c r="A124" s="4">
        <f t="shared" si="21"/>
        <v>1986</v>
      </c>
      <c r="B124" s="15"/>
      <c r="C124" s="15"/>
      <c r="D124" s="15"/>
      <c r="E124" s="15"/>
      <c r="F124" s="15"/>
      <c r="G124" s="15"/>
      <c r="H124" s="15"/>
      <c r="I124" s="15"/>
      <c r="J124" s="15"/>
      <c r="K124" s="15"/>
      <c r="L124" s="15"/>
      <c r="M124" s="15"/>
      <c r="N124" s="57">
        <v>69000000</v>
      </c>
      <c r="O124" s="57"/>
      <c r="P124" s="15"/>
      <c r="Q124" s="70">
        <f t="shared" si="38"/>
        <v>69000000</v>
      </c>
      <c r="R124" s="4"/>
      <c r="S124" s="15"/>
      <c r="T124" s="57">
        <v>2851000000</v>
      </c>
      <c r="U124" s="59">
        <f t="shared" si="20"/>
        <v>3.4415777717794985E-2</v>
      </c>
      <c r="V124" s="60">
        <v>4.3E-3</v>
      </c>
      <c r="W124" s="61">
        <f>'1.1 Price indices'!$T122</f>
        <v>29.269595155029332</v>
      </c>
      <c r="X124" s="15">
        <f t="shared" si="31"/>
        <v>2989602893.988997</v>
      </c>
      <c r="Y124" s="4"/>
      <c r="Z124" s="63">
        <f t="shared" si="24"/>
        <v>2989603000</v>
      </c>
      <c r="AA124" s="4"/>
      <c r="AB124" s="79"/>
      <c r="AC124" s="79"/>
      <c r="AD124" s="83"/>
      <c r="AE124" s="83"/>
    </row>
    <row r="125" spans="1:31">
      <c r="A125" s="4">
        <f t="shared" si="21"/>
        <v>1987</v>
      </c>
      <c r="B125" s="15"/>
      <c r="C125" s="15"/>
      <c r="D125" s="15"/>
      <c r="E125" s="15"/>
      <c r="F125" s="15"/>
      <c r="G125" s="15"/>
      <c r="H125" s="15"/>
      <c r="I125" s="15"/>
      <c r="J125" s="15"/>
      <c r="K125" s="15"/>
      <c r="L125" s="15"/>
      <c r="M125" s="15"/>
      <c r="N125" s="57">
        <v>116000000</v>
      </c>
      <c r="O125" s="57"/>
      <c r="P125" s="15"/>
      <c r="Q125" s="70">
        <f t="shared" si="38"/>
        <v>116000000</v>
      </c>
      <c r="R125" s="4"/>
      <c r="S125" s="15"/>
      <c r="T125" s="57">
        <v>3184000000</v>
      </c>
      <c r="U125" s="59">
        <f t="shared" si="20"/>
        <v>3.4415777717794985E-2</v>
      </c>
      <c r="V125" s="60">
        <v>4.3E-3</v>
      </c>
      <c r="W125" s="61">
        <f>'1.1 Price indices'!$T123</f>
        <v>32.64650288457748</v>
      </c>
      <c r="X125" s="15">
        <f t="shared" si="31"/>
        <v>3319426304.3746414</v>
      </c>
      <c r="Y125" s="4"/>
      <c r="Z125" s="63">
        <f t="shared" si="24"/>
        <v>3319426000</v>
      </c>
      <c r="AA125" s="4"/>
      <c r="AB125" s="79"/>
      <c r="AC125" s="79"/>
      <c r="AD125" s="83"/>
      <c r="AE125" s="83"/>
    </row>
    <row r="126" spans="1:31">
      <c r="A126" s="4">
        <f t="shared" si="21"/>
        <v>1988</v>
      </c>
      <c r="B126" s="15"/>
      <c r="C126" s="15"/>
      <c r="D126" s="15"/>
      <c r="E126" s="15"/>
      <c r="F126" s="15"/>
      <c r="G126" s="15"/>
      <c r="H126" s="15"/>
      <c r="I126" s="15"/>
      <c r="J126" s="15"/>
      <c r="K126" s="15"/>
      <c r="L126" s="15"/>
      <c r="M126" s="15"/>
      <c r="N126" s="57">
        <v>95000000</v>
      </c>
      <c r="O126" s="57"/>
      <c r="P126" s="15"/>
      <c r="Q126" s="70">
        <f t="shared" si="38"/>
        <v>95000000</v>
      </c>
      <c r="R126" s="4"/>
      <c r="S126" s="15"/>
      <c r="T126" s="57">
        <v>3427000000</v>
      </c>
      <c r="U126" s="59">
        <f t="shared" si="20"/>
        <v>3.4415777717794985E-2</v>
      </c>
      <c r="V126" s="60">
        <v>4.3E-3</v>
      </c>
      <c r="W126" s="61">
        <f>'1.1 Price indices'!$T124</f>
        <v>35.358503789810982</v>
      </c>
      <c r="X126" s="15">
        <f t="shared" si="31"/>
        <v>3549351919.6825213</v>
      </c>
      <c r="Y126" s="4"/>
      <c r="Z126" s="63">
        <f t="shared" si="24"/>
        <v>3549352000</v>
      </c>
      <c r="AA126" s="4"/>
      <c r="AB126" s="79"/>
      <c r="AC126" s="79"/>
      <c r="AD126" s="83"/>
      <c r="AE126" s="83"/>
    </row>
    <row r="127" spans="1:31">
      <c r="A127" s="4">
        <f t="shared" si="21"/>
        <v>1989</v>
      </c>
      <c r="B127" s="15"/>
      <c r="C127" s="15"/>
      <c r="D127" s="15"/>
      <c r="E127" s="15"/>
      <c r="F127" s="15"/>
      <c r="G127" s="15"/>
      <c r="H127" s="15"/>
      <c r="I127" s="15"/>
      <c r="J127" s="15"/>
      <c r="K127" s="15"/>
      <c r="L127" s="15"/>
      <c r="M127" s="15"/>
      <c r="N127" s="57">
        <v>73000000</v>
      </c>
      <c r="O127" s="57"/>
      <c r="P127" s="15"/>
      <c r="Q127" s="70">
        <f t="shared" si="38"/>
        <v>73000000</v>
      </c>
      <c r="R127" s="4"/>
      <c r="S127" s="15"/>
      <c r="T127" s="57">
        <v>3604000000</v>
      </c>
      <c r="U127" s="59">
        <f>AVERAGE(U$128:U$160)</f>
        <v>3.4415777717794985E-2</v>
      </c>
      <c r="V127" s="60">
        <v>4.3E-3</v>
      </c>
      <c r="W127" s="61">
        <f>'1.1 Price indices'!$T125</f>
        <v>37.637529529668825</v>
      </c>
      <c r="X127" s="15">
        <f t="shared" si="31"/>
        <v>3703595519.7081299</v>
      </c>
      <c r="Y127" s="4"/>
      <c r="Z127" s="63">
        <f t="shared" si="24"/>
        <v>3703596000</v>
      </c>
      <c r="AA127" s="4"/>
      <c r="AB127" s="79"/>
      <c r="AC127" s="79"/>
      <c r="AD127" s="83"/>
      <c r="AE127" s="83"/>
    </row>
    <row r="128" spans="1:31">
      <c r="A128" s="4">
        <f t="shared" si="21"/>
        <v>1990</v>
      </c>
      <c r="B128" s="15"/>
      <c r="C128" s="15"/>
      <c r="D128" s="15"/>
      <c r="E128" s="15"/>
      <c r="F128" s="15"/>
      <c r="G128" s="15"/>
      <c r="H128" s="15"/>
      <c r="I128" s="15"/>
      <c r="J128" s="15"/>
      <c r="K128" s="15"/>
      <c r="L128" s="15"/>
      <c r="M128" s="15"/>
      <c r="N128" s="57">
        <v>116000000</v>
      </c>
      <c r="O128" s="57">
        <v>116409000</v>
      </c>
      <c r="P128" s="15"/>
      <c r="Q128" s="75">
        <f>O128</f>
        <v>116409000</v>
      </c>
      <c r="R128" s="4"/>
      <c r="S128" s="57">
        <v>3906844000</v>
      </c>
      <c r="T128" s="57">
        <v>3779000000</v>
      </c>
      <c r="U128" s="60">
        <v>3.3923416313738922E-2</v>
      </c>
      <c r="V128" s="69">
        <v>0</v>
      </c>
      <c r="W128" s="61">
        <f>'1.1 Price indices'!$T126</f>
        <v>39.88783880024809</v>
      </c>
      <c r="X128" s="15">
        <f t="shared" si="31"/>
        <v>3906313783.6681881</v>
      </c>
      <c r="Y128" s="8"/>
      <c r="Z128" s="70">
        <f>S128</f>
        <v>3906844000</v>
      </c>
      <c r="AA128" s="4"/>
      <c r="AB128" s="79"/>
      <c r="AC128" s="79"/>
      <c r="AD128" s="83"/>
      <c r="AE128" s="83"/>
    </row>
    <row r="129" spans="1:31">
      <c r="A129" s="4">
        <f t="shared" si="21"/>
        <v>1991</v>
      </c>
      <c r="B129" s="15"/>
      <c r="C129" s="15"/>
      <c r="D129" s="15"/>
      <c r="E129" s="15"/>
      <c r="F129" s="15"/>
      <c r="G129" s="15"/>
      <c r="H129" s="15"/>
      <c r="I129" s="15"/>
      <c r="J129" s="15"/>
      <c r="K129" s="15"/>
      <c r="L129" s="15"/>
      <c r="M129" s="15"/>
      <c r="N129" s="57">
        <v>91000000</v>
      </c>
      <c r="O129" s="57">
        <v>90836000</v>
      </c>
      <c r="P129" s="15"/>
      <c r="Q129" s="75">
        <f t="shared" ref="Q129:Q160" si="39">O129</f>
        <v>90836000</v>
      </c>
      <c r="R129" s="4"/>
      <c r="S129" s="57">
        <v>3900956000</v>
      </c>
      <c r="T129" s="57">
        <v>3782000000</v>
      </c>
      <c r="U129" s="60">
        <v>3.5485838811600355E-2</v>
      </c>
      <c r="V129" s="69">
        <v>0</v>
      </c>
      <c r="W129" s="61">
        <f>'1.1 Price indices'!$T127</f>
        <v>40.872008843771738</v>
      </c>
      <c r="X129" s="15">
        <f t="shared" si="31"/>
        <v>3949881247.6275034</v>
      </c>
      <c r="Y129" s="4"/>
      <c r="Z129" s="70">
        <f t="shared" ref="Z129:Z160" si="40">S129</f>
        <v>3900956000</v>
      </c>
      <c r="AA129" s="4"/>
      <c r="AB129" s="79"/>
      <c r="AC129" s="79"/>
      <c r="AD129" s="83"/>
      <c r="AE129" s="83"/>
    </row>
    <row r="130" spans="1:31">
      <c r="A130" s="4">
        <f t="shared" si="21"/>
        <v>1992</v>
      </c>
      <c r="B130" s="15"/>
      <c r="C130" s="15"/>
      <c r="D130" s="15"/>
      <c r="E130" s="15"/>
      <c r="F130" s="15"/>
      <c r="G130" s="15"/>
      <c r="H130" s="15"/>
      <c r="I130" s="15"/>
      <c r="J130" s="15"/>
      <c r="K130" s="15"/>
      <c r="L130" s="15"/>
      <c r="M130" s="15"/>
      <c r="N130" s="57">
        <v>105000000</v>
      </c>
      <c r="O130" s="57">
        <v>105500000</v>
      </c>
      <c r="P130" s="15"/>
      <c r="Q130" s="75">
        <f t="shared" si="39"/>
        <v>105500000</v>
      </c>
      <c r="R130" s="4"/>
      <c r="S130" s="57">
        <v>3827802000</v>
      </c>
      <c r="T130" s="57">
        <v>3719000000</v>
      </c>
      <c r="U130" s="60">
        <v>3.643049155349383E-2</v>
      </c>
      <c r="V130" s="69">
        <v>0</v>
      </c>
      <c r="W130" s="61">
        <f>'1.1 Price indices'!$T128</f>
        <v>40.703662153657397</v>
      </c>
      <c r="X130" s="15">
        <f t="shared" si="31"/>
        <v>3893887047.2523313</v>
      </c>
      <c r="Y130" s="4"/>
      <c r="Z130" s="70">
        <f t="shared" si="40"/>
        <v>3827802000</v>
      </c>
      <c r="AA130" s="4"/>
      <c r="AB130" s="79"/>
      <c r="AC130" s="79"/>
      <c r="AD130" s="83"/>
      <c r="AE130" s="83"/>
    </row>
    <row r="131" spans="1:31">
      <c r="A131" s="4">
        <f t="shared" si="21"/>
        <v>1993</v>
      </c>
      <c r="B131" s="15"/>
      <c r="C131" s="15"/>
      <c r="D131" s="15"/>
      <c r="E131" s="15"/>
      <c r="F131" s="15"/>
      <c r="G131" s="15"/>
      <c r="H131" s="15"/>
      <c r="I131" s="15"/>
      <c r="J131" s="15"/>
      <c r="K131" s="15"/>
      <c r="L131" s="15"/>
      <c r="M131" s="15"/>
      <c r="N131" s="57">
        <v>90000000</v>
      </c>
      <c r="O131" s="57">
        <v>89644000</v>
      </c>
      <c r="P131" s="15"/>
      <c r="Q131" s="75">
        <f t="shared" si="39"/>
        <v>89644000</v>
      </c>
      <c r="R131" s="4"/>
      <c r="S131" s="57">
        <v>3752866000</v>
      </c>
      <c r="T131" s="57">
        <v>3653000000</v>
      </c>
      <c r="U131" s="60">
        <v>3.7546480030981294E-2</v>
      </c>
      <c r="V131" s="69">
        <v>0</v>
      </c>
      <c r="W131" s="61">
        <f>'1.1 Price indices'!$T129</f>
        <v>40.452708913363935</v>
      </c>
      <c r="X131" s="15">
        <f t="shared" si="31"/>
        <v>3812540510.7131844</v>
      </c>
      <c r="Y131" s="4"/>
      <c r="Z131" s="70">
        <f t="shared" si="40"/>
        <v>3752866000</v>
      </c>
      <c r="AA131" s="4"/>
      <c r="AB131" s="79"/>
      <c r="AC131" s="79"/>
      <c r="AD131" s="83"/>
      <c r="AE131" s="83"/>
    </row>
    <row r="132" spans="1:31">
      <c r="A132" s="4">
        <f t="shared" si="21"/>
        <v>1994</v>
      </c>
      <c r="B132" s="15"/>
      <c r="C132" s="15"/>
      <c r="D132" s="15"/>
      <c r="E132" s="15"/>
      <c r="F132" s="15"/>
      <c r="G132" s="15"/>
      <c r="H132" s="15"/>
      <c r="I132" s="15"/>
      <c r="J132" s="15"/>
      <c r="K132" s="15"/>
      <c r="L132" s="15"/>
      <c r="M132" s="15"/>
      <c r="N132" s="57">
        <v>159000000</v>
      </c>
      <c r="O132" s="57">
        <v>158672000</v>
      </c>
      <c r="P132" s="15"/>
      <c r="Q132" s="75">
        <f t="shared" si="39"/>
        <v>158672000</v>
      </c>
      <c r="R132" s="4"/>
      <c r="S132" s="57">
        <v>3785574000</v>
      </c>
      <c r="T132" s="57">
        <v>3696000000</v>
      </c>
      <c r="U132" s="60">
        <v>3.7589059310276347E-2</v>
      </c>
      <c r="V132" s="69">
        <v>0</v>
      </c>
      <c r="W132" s="61">
        <f>'1.1 Price indices'!$T130</f>
        <v>40.510677426675798</v>
      </c>
      <c r="X132" s="15">
        <f t="shared" si="31"/>
        <v>3830178521.4914598</v>
      </c>
      <c r="Y132" s="4"/>
      <c r="Z132" s="70">
        <f t="shared" si="40"/>
        <v>3785574000</v>
      </c>
      <c r="AA132" s="4"/>
      <c r="AB132" s="79"/>
      <c r="AC132" s="79"/>
      <c r="AD132" s="83"/>
      <c r="AE132" s="83"/>
    </row>
    <row r="133" spans="1:31">
      <c r="A133" s="4">
        <f t="shared" si="21"/>
        <v>1995</v>
      </c>
      <c r="B133" s="15"/>
      <c r="C133" s="15"/>
      <c r="D133" s="15"/>
      <c r="E133" s="15"/>
      <c r="F133" s="15"/>
      <c r="G133" s="15"/>
      <c r="H133" s="15"/>
      <c r="I133" s="15"/>
      <c r="J133" s="15"/>
      <c r="K133" s="15"/>
      <c r="L133" s="15"/>
      <c r="M133" s="15"/>
      <c r="N133" s="57">
        <v>148000000</v>
      </c>
      <c r="O133" s="57">
        <v>148300000</v>
      </c>
      <c r="P133" s="15"/>
      <c r="Q133" s="75">
        <f t="shared" si="39"/>
        <v>148300000</v>
      </c>
      <c r="R133" s="4"/>
      <c r="S133" s="57">
        <v>3842077000</v>
      </c>
      <c r="T133" s="57">
        <v>3762000000</v>
      </c>
      <c r="U133" s="60">
        <v>3.7762143481017543E-2</v>
      </c>
      <c r="V133" s="69">
        <v>0</v>
      </c>
      <c r="W133" s="61">
        <f>'1.1 Price indices'!$T131</f>
        <v>41.054036879421183</v>
      </c>
      <c r="X133" s="15">
        <f t="shared" si="31"/>
        <v>3880475959.0976753</v>
      </c>
      <c r="Y133" s="4"/>
      <c r="Z133" s="70">
        <f t="shared" si="40"/>
        <v>3842077000</v>
      </c>
      <c r="AA133" s="4"/>
      <c r="AB133" s="79"/>
      <c r="AC133" s="79"/>
      <c r="AD133" s="83"/>
      <c r="AE133" s="83"/>
    </row>
    <row r="134" spans="1:31">
      <c r="A134" s="4">
        <f t="shared" si="21"/>
        <v>1996</v>
      </c>
      <c r="B134" s="15"/>
      <c r="C134" s="15"/>
      <c r="D134" s="15"/>
      <c r="E134" s="15"/>
      <c r="F134" s="15"/>
      <c r="G134" s="15"/>
      <c r="H134" s="15"/>
      <c r="I134" s="15"/>
      <c r="J134" s="15"/>
      <c r="K134" s="15"/>
      <c r="L134" s="15"/>
      <c r="M134" s="15"/>
      <c r="N134" s="57">
        <v>206000000</v>
      </c>
      <c r="O134" s="57">
        <v>206443000</v>
      </c>
      <c r="P134" s="15"/>
      <c r="Q134" s="75">
        <f t="shared" si="39"/>
        <v>206443000</v>
      </c>
      <c r="R134" s="4"/>
      <c r="S134" s="57">
        <v>3936163000</v>
      </c>
      <c r="T134" s="57">
        <v>3864000000</v>
      </c>
      <c r="U134" s="60">
        <v>3.7808038552114606E-2</v>
      </c>
      <c r="V134" s="69">
        <v>0</v>
      </c>
      <c r="W134" s="61">
        <f>'1.1 Price indices'!$T132</f>
        <v>41.426406925974405</v>
      </c>
      <c r="X134" s="15">
        <f t="shared" si="31"/>
        <v>3970169303.6442046</v>
      </c>
      <c r="Y134" s="4"/>
      <c r="Z134" s="70">
        <f t="shared" si="40"/>
        <v>3936163000</v>
      </c>
      <c r="AA134" s="4"/>
      <c r="AB134" s="79"/>
      <c r="AC134" s="79"/>
      <c r="AD134" s="83"/>
      <c r="AE134" s="83"/>
    </row>
    <row r="135" spans="1:31">
      <c r="A135" s="4">
        <f t="shared" si="21"/>
        <v>1997</v>
      </c>
      <c r="B135" s="15"/>
      <c r="C135" s="15"/>
      <c r="D135" s="15"/>
      <c r="E135" s="15"/>
      <c r="F135" s="15"/>
      <c r="G135" s="15"/>
      <c r="H135" s="15"/>
      <c r="I135" s="15"/>
      <c r="J135" s="15"/>
      <c r="K135" s="15"/>
      <c r="L135" s="15"/>
      <c r="M135" s="15"/>
      <c r="N135" s="57">
        <v>295000000</v>
      </c>
      <c r="O135" s="57">
        <v>294900000</v>
      </c>
      <c r="P135" s="15"/>
      <c r="Q135" s="75">
        <f t="shared" si="39"/>
        <v>294900000</v>
      </c>
      <c r="R135" s="4"/>
      <c r="S135" s="57">
        <v>4092499000</v>
      </c>
      <c r="T135" s="57">
        <v>4028000000</v>
      </c>
      <c r="U135" s="60">
        <v>3.7500167932007944E-2</v>
      </c>
      <c r="V135" s="69">
        <v>0</v>
      </c>
      <c r="W135" s="61">
        <f>'1.1 Price indices'!$T133</f>
        <v>41.495387189247232</v>
      </c>
      <c r="X135" s="15">
        <f t="shared" si="31"/>
        <v>4117020820.105978</v>
      </c>
      <c r="Y135" s="4"/>
      <c r="Z135" s="70">
        <f t="shared" si="40"/>
        <v>4092499000</v>
      </c>
      <c r="AA135" s="4"/>
      <c r="AB135" s="79"/>
      <c r="AC135" s="79"/>
      <c r="AD135" s="83"/>
      <c r="AE135" s="83"/>
    </row>
    <row r="136" spans="1:31">
      <c r="A136" s="4">
        <f t="shared" si="21"/>
        <v>1998</v>
      </c>
      <c r="B136" s="15"/>
      <c r="C136" s="15"/>
      <c r="D136" s="15"/>
      <c r="E136" s="15"/>
      <c r="F136" s="15"/>
      <c r="G136" s="15"/>
      <c r="H136" s="15"/>
      <c r="I136" s="15"/>
      <c r="J136" s="15"/>
      <c r="K136" s="15"/>
      <c r="L136" s="15"/>
      <c r="M136" s="15"/>
      <c r="N136" s="57">
        <v>342000000</v>
      </c>
      <c r="O136" s="57">
        <v>342315000</v>
      </c>
      <c r="P136" s="15"/>
      <c r="Q136" s="75">
        <f t="shared" si="39"/>
        <v>342315000</v>
      </c>
      <c r="R136" s="4"/>
      <c r="S136" s="57">
        <v>4331138000</v>
      </c>
      <c r="T136" s="57">
        <v>4274000000</v>
      </c>
      <c r="U136" s="60">
        <v>3.6604017735179288E-2</v>
      </c>
      <c r="V136" s="69">
        <v>0</v>
      </c>
      <c r="W136" s="61">
        <f>'1.1 Price indices'!$T134</f>
        <v>42.500361446349885</v>
      </c>
      <c r="X136" s="15">
        <f t="shared" si="31"/>
        <v>4398431359.4278688</v>
      </c>
      <c r="Y136" s="4"/>
      <c r="Z136" s="70">
        <f t="shared" si="40"/>
        <v>4331138000</v>
      </c>
      <c r="AA136" s="4"/>
      <c r="AB136" s="79"/>
      <c r="AC136" s="79"/>
      <c r="AD136" s="83"/>
      <c r="AE136" s="83"/>
    </row>
    <row r="137" spans="1:31">
      <c r="A137" s="4">
        <f t="shared" ref="A137:A161" si="41">A136+1</f>
        <v>1999</v>
      </c>
      <c r="B137" s="15"/>
      <c r="C137" s="15"/>
      <c r="D137" s="15"/>
      <c r="E137" s="15"/>
      <c r="F137" s="15"/>
      <c r="G137" s="15"/>
      <c r="H137" s="15"/>
      <c r="I137" s="15"/>
      <c r="J137" s="15"/>
      <c r="K137" s="15"/>
      <c r="L137" s="15"/>
      <c r="M137" s="15"/>
      <c r="N137" s="57">
        <v>466000000</v>
      </c>
      <c r="O137" s="57">
        <v>465891000</v>
      </c>
      <c r="P137" s="15"/>
      <c r="Q137" s="75">
        <f t="shared" si="39"/>
        <v>465891000</v>
      </c>
      <c r="R137" s="4"/>
      <c r="S137" s="57">
        <v>4671058000</v>
      </c>
      <c r="T137" s="57">
        <v>4621000000</v>
      </c>
      <c r="U137" s="60">
        <v>3.6263388997011682E-2</v>
      </c>
      <c r="V137" s="69">
        <v>0</v>
      </c>
      <c r="W137" s="61">
        <f>'1.1 Price indices'!$T135</f>
        <v>42.935988899747102</v>
      </c>
      <c r="X137" s="15">
        <f t="shared" ref="X137:X160" si="42">X136*(W137/W136)*(1-U137-V137)+Q137*(1-0.5*U137)</f>
        <v>4739821839.6205912</v>
      </c>
      <c r="Y137" s="4"/>
      <c r="Z137" s="70">
        <f t="shared" si="40"/>
        <v>4671058000</v>
      </c>
      <c r="AA137" s="4"/>
      <c r="AB137" s="79"/>
      <c r="AC137" s="79"/>
      <c r="AD137" s="83"/>
      <c r="AE137" s="83"/>
    </row>
    <row r="138" spans="1:31">
      <c r="A138" s="4">
        <f t="shared" si="41"/>
        <v>2000</v>
      </c>
      <c r="B138" s="15"/>
      <c r="C138" s="15"/>
      <c r="D138" s="15"/>
      <c r="E138" s="15"/>
      <c r="F138" s="15"/>
      <c r="G138" s="15"/>
      <c r="H138" s="15"/>
      <c r="I138" s="15"/>
      <c r="J138" s="15"/>
      <c r="K138" s="15"/>
      <c r="L138" s="15"/>
      <c r="M138" s="15"/>
      <c r="N138" s="57">
        <v>587000000</v>
      </c>
      <c r="O138" s="57">
        <v>586545000</v>
      </c>
      <c r="P138" s="15"/>
      <c r="Q138" s="75">
        <f t="shared" si="39"/>
        <v>586545000</v>
      </c>
      <c r="R138" s="4"/>
      <c r="S138" s="57">
        <v>5191496000</v>
      </c>
      <c r="T138" s="57">
        <v>5146000000</v>
      </c>
      <c r="U138" s="60">
        <v>3.5010244020102388E-2</v>
      </c>
      <c r="V138" s="69">
        <v>0</v>
      </c>
      <c r="W138" s="61">
        <f>'1.1 Price indices'!$T136</f>
        <v>43.314988434754667</v>
      </c>
      <c r="X138" s="15">
        <f t="shared" si="42"/>
        <v>5190530992.4855137</v>
      </c>
      <c r="Y138" s="4"/>
      <c r="Z138" s="70">
        <f t="shared" si="40"/>
        <v>5191496000</v>
      </c>
      <c r="AA138" s="4"/>
      <c r="AB138" s="79"/>
      <c r="AC138" s="79"/>
      <c r="AD138" s="83"/>
      <c r="AE138" s="83"/>
    </row>
    <row r="139" spans="1:31">
      <c r="A139" s="4">
        <f t="shared" si="41"/>
        <v>2001</v>
      </c>
      <c r="B139" s="15"/>
      <c r="C139" s="15"/>
      <c r="D139" s="15"/>
      <c r="E139" s="15"/>
      <c r="F139" s="15"/>
      <c r="G139" s="15"/>
      <c r="H139" s="15"/>
      <c r="I139" s="15"/>
      <c r="J139" s="15"/>
      <c r="K139" s="15"/>
      <c r="L139" s="15"/>
      <c r="M139" s="15"/>
      <c r="N139" s="57">
        <v>610000000</v>
      </c>
      <c r="O139" s="57">
        <v>610195000</v>
      </c>
      <c r="P139" s="15"/>
      <c r="Q139" s="75">
        <f t="shared" si="39"/>
        <v>610195000</v>
      </c>
      <c r="R139" s="4"/>
      <c r="S139" s="57">
        <v>5861891000</v>
      </c>
      <c r="T139" s="57">
        <v>5820000000</v>
      </c>
      <c r="U139" s="60">
        <v>3.4265984510671491E-2</v>
      </c>
      <c r="V139" s="69">
        <v>0</v>
      </c>
      <c r="W139" s="61">
        <f>'1.1 Price indices'!$T137</f>
        <v>45.420312804237767</v>
      </c>
      <c r="X139" s="15">
        <f t="shared" si="42"/>
        <v>5856053736.2122116</v>
      </c>
      <c r="Y139" s="4"/>
      <c r="Z139" s="70">
        <f t="shared" si="40"/>
        <v>5861891000</v>
      </c>
      <c r="AA139" s="4"/>
      <c r="AB139" s="79"/>
      <c r="AC139" s="79"/>
      <c r="AD139" s="83"/>
      <c r="AE139" s="83"/>
    </row>
    <row r="140" spans="1:31">
      <c r="A140" s="4">
        <f t="shared" si="41"/>
        <v>2002</v>
      </c>
      <c r="B140" s="15"/>
      <c r="C140" s="15"/>
      <c r="D140" s="15"/>
      <c r="E140" s="15"/>
      <c r="F140" s="15"/>
      <c r="G140" s="15"/>
      <c r="H140" s="15"/>
      <c r="I140" s="15"/>
      <c r="J140" s="15"/>
      <c r="K140" s="15"/>
      <c r="L140" s="15"/>
      <c r="M140" s="15"/>
      <c r="N140" s="57">
        <v>744000000</v>
      </c>
      <c r="O140" s="57">
        <v>744063000</v>
      </c>
      <c r="P140" s="15"/>
      <c r="Q140" s="75">
        <f t="shared" si="39"/>
        <v>744063000</v>
      </c>
      <c r="R140" s="4"/>
      <c r="S140" s="57">
        <v>6529493000</v>
      </c>
      <c r="T140" s="57">
        <v>6491000000</v>
      </c>
      <c r="U140" s="60">
        <v>3.4192012406411308E-2</v>
      </c>
      <c r="V140" s="69">
        <v>0</v>
      </c>
      <c r="W140" s="61">
        <f>'1.1 Price indices'!$T138</f>
        <v>44.967377820448149</v>
      </c>
      <c r="X140" s="15">
        <f t="shared" si="42"/>
        <v>6330765645.5322943</v>
      </c>
      <c r="Y140" s="4"/>
      <c r="Z140" s="70">
        <f t="shared" si="40"/>
        <v>6529493000</v>
      </c>
      <c r="AA140" s="4"/>
      <c r="AB140" s="79"/>
      <c r="AC140" s="79"/>
      <c r="AD140" s="83"/>
      <c r="AE140" s="83"/>
    </row>
    <row r="141" spans="1:31">
      <c r="A141" s="4">
        <f t="shared" si="41"/>
        <v>2003</v>
      </c>
      <c r="B141" s="15"/>
      <c r="C141" s="15"/>
      <c r="D141" s="15"/>
      <c r="E141" s="15"/>
      <c r="F141" s="15"/>
      <c r="G141" s="15"/>
      <c r="H141" s="15"/>
      <c r="I141" s="15"/>
      <c r="J141" s="15"/>
      <c r="K141" s="15"/>
      <c r="L141" s="15"/>
      <c r="M141" s="15"/>
      <c r="N141" s="57">
        <v>591000000</v>
      </c>
      <c r="O141" s="57">
        <v>590589000</v>
      </c>
      <c r="P141" s="15"/>
      <c r="Q141" s="75">
        <f t="shared" si="39"/>
        <v>590589000</v>
      </c>
      <c r="R141" s="4"/>
      <c r="S141" s="57">
        <v>6960877000</v>
      </c>
      <c r="T141" s="57">
        <v>6926000000</v>
      </c>
      <c r="U141" s="60">
        <v>3.4435250032536543E-2</v>
      </c>
      <c r="V141" s="69">
        <v>0</v>
      </c>
      <c r="W141" s="61">
        <f>'1.1 Price indices'!$T139</f>
        <v>45.527989548974375</v>
      </c>
      <c r="X141" s="15">
        <f t="shared" si="42"/>
        <v>6769392904.4817715</v>
      </c>
      <c r="Y141" s="4"/>
      <c r="Z141" s="70">
        <f t="shared" si="40"/>
        <v>6960877000</v>
      </c>
      <c r="AA141" s="4"/>
      <c r="AB141" s="79"/>
      <c r="AC141" s="79"/>
      <c r="AD141" s="83"/>
      <c r="AE141" s="83"/>
    </row>
    <row r="142" spans="1:31">
      <c r="A142" s="4">
        <f t="shared" si="41"/>
        <v>2004</v>
      </c>
      <c r="B142" s="15"/>
      <c r="C142" s="15"/>
      <c r="D142" s="15"/>
      <c r="E142" s="15"/>
      <c r="F142" s="15"/>
      <c r="G142" s="15"/>
      <c r="H142" s="15"/>
      <c r="I142" s="15"/>
      <c r="J142" s="15"/>
      <c r="K142" s="15"/>
      <c r="L142" s="15"/>
      <c r="M142" s="15"/>
      <c r="N142" s="57">
        <v>773000000</v>
      </c>
      <c r="O142" s="57">
        <v>773422000</v>
      </c>
      <c r="P142" s="15"/>
      <c r="Q142" s="75">
        <f t="shared" si="39"/>
        <v>773422000</v>
      </c>
      <c r="R142" s="4"/>
      <c r="S142" s="57">
        <v>7710282000</v>
      </c>
      <c r="T142" s="57">
        <v>7676000000</v>
      </c>
      <c r="U142" s="60">
        <v>3.3394091488974438E-2</v>
      </c>
      <c r="V142" s="69">
        <v>0</v>
      </c>
      <c r="W142" s="61">
        <f>'1.1 Price indices'!$T140</f>
        <v>48.655752299519733</v>
      </c>
      <c r="X142" s="15">
        <f t="shared" si="42"/>
        <v>7753368986.6477337</v>
      </c>
      <c r="Y142" s="4"/>
      <c r="Z142" s="70">
        <f t="shared" si="40"/>
        <v>7710282000</v>
      </c>
      <c r="AA142" s="4"/>
      <c r="AB142" s="79"/>
      <c r="AC142" s="79"/>
      <c r="AD142" s="83"/>
      <c r="AE142" s="83"/>
    </row>
    <row r="143" spans="1:31">
      <c r="A143" s="4">
        <f t="shared" si="41"/>
        <v>2005</v>
      </c>
      <c r="B143" s="15"/>
      <c r="C143" s="15"/>
      <c r="D143" s="15"/>
      <c r="E143" s="15"/>
      <c r="F143" s="15"/>
      <c r="G143" s="15"/>
      <c r="H143" s="15"/>
      <c r="I143" s="15"/>
      <c r="J143" s="15"/>
      <c r="K143" s="15"/>
      <c r="L143" s="15"/>
      <c r="M143" s="15"/>
      <c r="N143" s="57">
        <v>780000000</v>
      </c>
      <c r="O143" s="57">
        <v>779521000</v>
      </c>
      <c r="P143" s="15"/>
      <c r="Q143" s="75">
        <f t="shared" si="39"/>
        <v>779521000</v>
      </c>
      <c r="R143" s="4"/>
      <c r="S143" s="57">
        <v>8608593000</v>
      </c>
      <c r="T143" s="57">
        <v>8576000000</v>
      </c>
      <c r="U143" s="60">
        <v>3.2600494048272671E-2</v>
      </c>
      <c r="V143" s="69">
        <v>0</v>
      </c>
      <c r="W143" s="61">
        <f>'1.1 Price indices'!$T141</f>
        <v>51.262699059535635</v>
      </c>
      <c r="X143" s="15">
        <f t="shared" si="42"/>
        <v>8669297990.2357597</v>
      </c>
      <c r="Y143" s="4"/>
      <c r="Z143" s="70">
        <f t="shared" si="40"/>
        <v>8608593000</v>
      </c>
      <c r="AA143" s="4"/>
      <c r="AB143" s="79"/>
      <c r="AC143" s="79"/>
      <c r="AD143" s="83"/>
      <c r="AE143" s="83"/>
    </row>
    <row r="144" spans="1:31">
      <c r="A144" s="4">
        <f t="shared" si="41"/>
        <v>2006</v>
      </c>
      <c r="B144" s="15"/>
      <c r="C144" s="15"/>
      <c r="D144" s="15"/>
      <c r="E144" s="15"/>
      <c r="F144" s="15"/>
      <c r="G144" s="15"/>
      <c r="H144" s="15"/>
      <c r="I144" s="15"/>
      <c r="J144" s="15"/>
      <c r="K144" s="15"/>
      <c r="L144" s="15"/>
      <c r="M144" s="15"/>
      <c r="N144" s="57">
        <v>1203000000</v>
      </c>
      <c r="O144" s="57">
        <v>1202856000</v>
      </c>
      <c r="P144" s="15"/>
      <c r="Q144" s="75">
        <f t="shared" si="39"/>
        <v>1202856000</v>
      </c>
      <c r="R144" s="4"/>
      <c r="S144" s="57">
        <v>9976980000</v>
      </c>
      <c r="T144" s="57">
        <v>9947000000</v>
      </c>
      <c r="U144" s="60">
        <v>3.1968357703098443E-2</v>
      </c>
      <c r="V144" s="69">
        <v>0</v>
      </c>
      <c r="W144" s="61">
        <f>'1.1 Price indices'!$T142</f>
        <v>54.10755712871601</v>
      </c>
      <c r="X144" s="15">
        <f t="shared" si="42"/>
        <v>10041512396.479546</v>
      </c>
      <c r="Y144" s="4"/>
      <c r="Z144" s="70">
        <f t="shared" si="40"/>
        <v>9976980000</v>
      </c>
      <c r="AA144" s="4"/>
      <c r="AB144" s="79"/>
      <c r="AC144" s="79"/>
      <c r="AD144" s="83"/>
      <c r="AE144" s="83"/>
    </row>
    <row r="145" spans="1:31">
      <c r="A145" s="4">
        <f t="shared" si="41"/>
        <v>2007</v>
      </c>
      <c r="B145" s="15"/>
      <c r="C145" s="15"/>
      <c r="D145" s="15"/>
      <c r="E145" s="15"/>
      <c r="F145" s="15"/>
      <c r="G145" s="15"/>
      <c r="H145" s="15"/>
      <c r="I145" s="15"/>
      <c r="J145" s="15"/>
      <c r="K145" s="15"/>
      <c r="L145" s="15"/>
      <c r="M145" s="15"/>
      <c r="N145" s="57">
        <v>1181000000</v>
      </c>
      <c r="O145" s="57">
        <v>1180861000</v>
      </c>
      <c r="P145" s="15"/>
      <c r="Q145" s="75">
        <f t="shared" si="39"/>
        <v>1180861000</v>
      </c>
      <c r="R145" s="4"/>
      <c r="S145" s="57">
        <v>11207362000</v>
      </c>
      <c r="T145" s="57">
        <v>11177000000</v>
      </c>
      <c r="U145" s="60">
        <v>3.2589830686955076E-2</v>
      </c>
      <c r="V145" s="69">
        <v>0</v>
      </c>
      <c r="W145" s="61">
        <f>'1.1 Price indices'!$T143</f>
        <v>56.255734255870472</v>
      </c>
      <c r="X145" s="15">
        <f t="shared" si="42"/>
        <v>11261555577.513981</v>
      </c>
      <c r="Y145" s="4"/>
      <c r="Z145" s="70">
        <f t="shared" si="40"/>
        <v>11207362000</v>
      </c>
      <c r="AA145" s="4"/>
      <c r="AB145" s="79"/>
      <c r="AC145" s="79"/>
      <c r="AD145" s="83"/>
      <c r="AE145" s="83"/>
    </row>
    <row r="146" spans="1:31">
      <c r="A146" s="4">
        <f t="shared" si="41"/>
        <v>2008</v>
      </c>
      <c r="B146" s="15"/>
      <c r="C146" s="15"/>
      <c r="D146" s="15"/>
      <c r="E146" s="15"/>
      <c r="F146" s="15"/>
      <c r="G146" s="15"/>
      <c r="H146" s="15"/>
      <c r="I146" s="15"/>
      <c r="J146" s="15"/>
      <c r="K146" s="15"/>
      <c r="L146" s="15"/>
      <c r="M146" s="15"/>
      <c r="N146" s="57">
        <v>1203000000</v>
      </c>
      <c r="O146" s="57">
        <v>1203124000</v>
      </c>
      <c r="P146" s="15"/>
      <c r="Q146" s="75">
        <f t="shared" si="39"/>
        <v>1203124000</v>
      </c>
      <c r="R146" s="4"/>
      <c r="S146" s="57">
        <v>12461911000</v>
      </c>
      <c r="T146" s="57">
        <v>12433000000</v>
      </c>
      <c r="U146" s="60">
        <v>3.2650051022950502E-2</v>
      </c>
      <c r="V146" s="69">
        <v>0</v>
      </c>
      <c r="W146" s="61">
        <f>'1.1 Price indices'!$T144</f>
        <v>58.509821535799645</v>
      </c>
      <c r="X146" s="15">
        <f t="shared" si="42"/>
        <v>12513849872.102921</v>
      </c>
      <c r="Y146" s="4"/>
      <c r="Z146" s="70">
        <f t="shared" si="40"/>
        <v>12461911000</v>
      </c>
      <c r="AA146" s="4"/>
      <c r="AB146" s="79"/>
      <c r="AC146" s="79"/>
      <c r="AD146" s="83"/>
      <c r="AE146" s="83"/>
    </row>
    <row r="147" spans="1:31">
      <c r="A147" s="4">
        <f t="shared" si="41"/>
        <v>2009</v>
      </c>
      <c r="B147" s="15"/>
      <c r="C147" s="15"/>
      <c r="D147" s="15"/>
      <c r="E147" s="15"/>
      <c r="F147" s="15"/>
      <c r="G147" s="15"/>
      <c r="H147" s="15"/>
      <c r="I147" s="15"/>
      <c r="J147" s="15"/>
      <c r="K147" s="15"/>
      <c r="L147" s="15"/>
      <c r="M147" s="15"/>
      <c r="N147" s="57">
        <v>1282000000</v>
      </c>
      <c r="O147" s="57">
        <v>1282029000</v>
      </c>
      <c r="P147" s="15"/>
      <c r="Q147" s="75">
        <f t="shared" si="39"/>
        <v>1282029000</v>
      </c>
      <c r="R147" s="4"/>
      <c r="S147" s="57">
        <v>13915084000</v>
      </c>
      <c r="T147" s="57">
        <v>13901000000</v>
      </c>
      <c r="U147" s="60">
        <v>3.2537421926260066E-2</v>
      </c>
      <c r="V147" s="69">
        <v>0</v>
      </c>
      <c r="W147" s="61">
        <f>'1.1 Price indices'!$T145</f>
        <v>61.339959079421746</v>
      </c>
      <c r="X147" s="15">
        <f t="shared" si="42"/>
        <v>13953457297.881256</v>
      </c>
      <c r="Y147" s="4"/>
      <c r="Z147" s="70">
        <f t="shared" si="40"/>
        <v>13915084000</v>
      </c>
      <c r="AA147" s="4"/>
      <c r="AB147" s="79"/>
      <c r="AC147" s="79"/>
      <c r="AD147" s="83"/>
      <c r="AE147" s="83"/>
    </row>
    <row r="148" spans="1:31">
      <c r="A148" s="4">
        <f t="shared" si="41"/>
        <v>2010</v>
      </c>
      <c r="B148" s="15"/>
      <c r="C148" s="15"/>
      <c r="D148" s="15"/>
      <c r="E148" s="15"/>
      <c r="F148" s="15"/>
      <c r="G148" s="15"/>
      <c r="H148" s="15"/>
      <c r="I148" s="15"/>
      <c r="J148" s="15"/>
      <c r="K148" s="15"/>
      <c r="L148" s="15"/>
      <c r="M148" s="15"/>
      <c r="N148" s="57">
        <v>1278000000</v>
      </c>
      <c r="O148" s="57">
        <v>1278499000</v>
      </c>
      <c r="P148" s="15"/>
      <c r="Q148" s="75">
        <f t="shared" si="39"/>
        <v>1278499000</v>
      </c>
      <c r="R148" s="4"/>
      <c r="S148" s="57">
        <v>15134738000</v>
      </c>
      <c r="T148" s="57">
        <v>15149000000</v>
      </c>
      <c r="U148" s="60">
        <v>3.3132101757039782E-2</v>
      </c>
      <c r="V148" s="69">
        <v>0</v>
      </c>
      <c r="W148" s="61">
        <f>'1.1 Price indices'!$T146</f>
        <v>63.362404343550935</v>
      </c>
      <c r="X148" s="15">
        <f t="shared" si="42"/>
        <v>15193287159.518307</v>
      </c>
      <c r="Y148" s="4"/>
      <c r="Z148" s="70">
        <f t="shared" si="40"/>
        <v>15134738000</v>
      </c>
      <c r="AA148" s="4"/>
      <c r="AB148" s="79"/>
      <c r="AC148" s="79"/>
      <c r="AD148" s="83"/>
      <c r="AE148" s="83"/>
    </row>
    <row r="149" spans="1:31">
      <c r="A149" s="4">
        <f t="shared" si="41"/>
        <v>2011</v>
      </c>
      <c r="B149" s="15"/>
      <c r="C149" s="15"/>
      <c r="D149" s="15"/>
      <c r="E149" s="15"/>
      <c r="F149" s="15"/>
      <c r="G149" s="15"/>
      <c r="H149" s="15"/>
      <c r="I149" s="15"/>
      <c r="J149" s="15"/>
      <c r="K149" s="15"/>
      <c r="L149" s="15"/>
      <c r="M149" s="15"/>
      <c r="N149" s="57">
        <v>861000000</v>
      </c>
      <c r="O149" s="57">
        <v>860697000</v>
      </c>
      <c r="P149" s="15"/>
      <c r="Q149" s="75">
        <f t="shared" si="39"/>
        <v>860697000</v>
      </c>
      <c r="R149" s="4"/>
      <c r="S149" s="57">
        <v>15581091000</v>
      </c>
      <c r="T149" s="57">
        <v>15722000000</v>
      </c>
      <c r="U149" s="60">
        <v>3.348911777756107E-2</v>
      </c>
      <c r="V149" s="69">
        <v>0</v>
      </c>
      <c r="W149" s="61">
        <f>'1.1 Price indices'!$T147</f>
        <v>65.89173000390376</v>
      </c>
      <c r="X149" s="15">
        <f t="shared" si="42"/>
        <v>16116943193.782852</v>
      </c>
      <c r="Y149" s="4"/>
      <c r="Z149" s="70">
        <f t="shared" si="40"/>
        <v>15581091000</v>
      </c>
      <c r="AA149" s="4"/>
      <c r="AB149" s="79"/>
      <c r="AC149" s="79"/>
      <c r="AD149" s="83"/>
      <c r="AE149" s="83"/>
    </row>
    <row r="150" spans="1:31">
      <c r="A150" s="4">
        <f t="shared" si="41"/>
        <v>2012</v>
      </c>
      <c r="B150" s="15"/>
      <c r="C150" s="15"/>
      <c r="D150" s="15"/>
      <c r="E150" s="15"/>
      <c r="F150" s="15"/>
      <c r="G150" s="15"/>
      <c r="H150" s="15"/>
      <c r="I150" s="15"/>
      <c r="J150" s="15"/>
      <c r="K150" s="15"/>
      <c r="L150" s="15"/>
      <c r="M150" s="15"/>
      <c r="N150" s="57">
        <v>1033000000</v>
      </c>
      <c r="O150" s="57">
        <v>1032981000</v>
      </c>
      <c r="P150" s="15"/>
      <c r="Q150" s="75">
        <f t="shared" si="39"/>
        <v>1032981000</v>
      </c>
      <c r="R150" s="4"/>
      <c r="S150" s="57">
        <v>16649071000</v>
      </c>
      <c r="T150" s="57">
        <v>16796000000</v>
      </c>
      <c r="U150" s="60">
        <v>3.2934284753762734E-2</v>
      </c>
      <c r="V150" s="69">
        <v>0</v>
      </c>
      <c r="W150" s="61">
        <f>'1.1 Price indices'!$T148</f>
        <v>68.688376502086641</v>
      </c>
      <c r="X150" s="15">
        <f t="shared" si="42"/>
        <v>17263637527.04451</v>
      </c>
      <c r="Y150" s="4"/>
      <c r="Z150" s="70">
        <f t="shared" si="40"/>
        <v>16649071000</v>
      </c>
      <c r="AA150" s="4"/>
      <c r="AB150" s="79"/>
      <c r="AC150" s="79"/>
      <c r="AD150" s="83"/>
      <c r="AE150" s="83"/>
    </row>
    <row r="151" spans="1:31">
      <c r="A151" s="4">
        <f t="shared" si="41"/>
        <v>2013</v>
      </c>
      <c r="B151" s="15"/>
      <c r="C151" s="15"/>
      <c r="D151" s="15"/>
      <c r="E151" s="15"/>
      <c r="F151" s="15"/>
      <c r="G151" s="15"/>
      <c r="H151" s="15"/>
      <c r="I151" s="15"/>
      <c r="J151" s="15"/>
      <c r="K151" s="15"/>
      <c r="L151" s="15"/>
      <c r="M151" s="15"/>
      <c r="N151" s="57">
        <v>1369000000</v>
      </c>
      <c r="O151" s="57">
        <v>1368674000</v>
      </c>
      <c r="P151" s="15"/>
      <c r="Q151" s="75">
        <f t="shared" si="39"/>
        <v>1368674000</v>
      </c>
      <c r="R151" s="4"/>
      <c r="S151" s="57">
        <v>17714881000</v>
      </c>
      <c r="T151" s="57">
        <v>17874000000</v>
      </c>
      <c r="U151" s="60">
        <v>3.2780103794687945E-2</v>
      </c>
      <c r="V151" s="69">
        <v>0</v>
      </c>
      <c r="W151" s="61">
        <f>'1.1 Price indices'!$T149</f>
        <v>69.895341608596439</v>
      </c>
      <c r="X151" s="15">
        <f t="shared" si="42"/>
        <v>18337381061.096481</v>
      </c>
      <c r="Y151" s="4"/>
      <c r="Z151" s="70">
        <f t="shared" si="40"/>
        <v>17714881000</v>
      </c>
      <c r="AA151" s="4"/>
      <c r="AB151" s="79"/>
      <c r="AC151" s="79"/>
      <c r="AD151" s="83"/>
      <c r="AE151" s="83"/>
    </row>
    <row r="152" spans="1:31">
      <c r="A152" s="4">
        <f t="shared" si="41"/>
        <v>2014</v>
      </c>
      <c r="B152" s="15"/>
      <c r="C152" s="15"/>
      <c r="D152" s="15"/>
      <c r="E152" s="15"/>
      <c r="F152" s="15"/>
      <c r="G152" s="15"/>
      <c r="H152" s="15"/>
      <c r="I152" s="15"/>
      <c r="J152" s="15"/>
      <c r="K152" s="15"/>
      <c r="L152" s="15"/>
      <c r="M152" s="15"/>
      <c r="N152" s="57">
        <v>1359000000</v>
      </c>
      <c r="O152" s="57">
        <v>1359189000</v>
      </c>
      <c r="P152" s="15"/>
      <c r="Q152" s="75">
        <f t="shared" si="39"/>
        <v>1359189000</v>
      </c>
      <c r="R152" s="4"/>
      <c r="S152" s="57">
        <v>18691250000</v>
      </c>
      <c r="T152" s="57">
        <v>18849000000</v>
      </c>
      <c r="U152" s="60">
        <v>3.2774666381999142E-2</v>
      </c>
      <c r="V152" s="69">
        <v>0</v>
      </c>
      <c r="W152" s="61">
        <f>'1.1 Price indices'!$T150</f>
        <v>70.82402413181768</v>
      </c>
      <c r="X152" s="15">
        <f t="shared" si="42"/>
        <v>19308954022.504837</v>
      </c>
      <c r="Y152" s="4"/>
      <c r="Z152" s="70">
        <f t="shared" si="40"/>
        <v>18691250000</v>
      </c>
      <c r="AA152" s="4"/>
      <c r="AB152" s="79"/>
      <c r="AC152" s="79"/>
      <c r="AD152" s="83"/>
      <c r="AE152" s="83"/>
    </row>
    <row r="153" spans="1:31">
      <c r="A153" s="4">
        <f t="shared" si="41"/>
        <v>2015</v>
      </c>
      <c r="B153" s="15"/>
      <c r="C153" s="15"/>
      <c r="D153" s="15"/>
      <c r="E153" s="15"/>
      <c r="F153" s="15"/>
      <c r="G153" s="15"/>
      <c r="H153" s="15"/>
      <c r="I153" s="15"/>
      <c r="J153" s="15"/>
      <c r="K153" s="15"/>
      <c r="L153" s="15"/>
      <c r="M153" s="15"/>
      <c r="N153" s="57">
        <v>1536000000</v>
      </c>
      <c r="O153" s="57">
        <v>1535909000</v>
      </c>
      <c r="P153" s="15"/>
      <c r="Q153" s="75">
        <f t="shared" si="39"/>
        <v>1535909000</v>
      </c>
      <c r="R153" s="4"/>
      <c r="S153" s="57">
        <v>19881744000</v>
      </c>
      <c r="T153" s="57">
        <v>20045000000</v>
      </c>
      <c r="U153" s="60">
        <v>3.3008472757325283E-2</v>
      </c>
      <c r="V153" s="69">
        <v>0</v>
      </c>
      <c r="W153" s="61">
        <f>'1.1 Price indices'!$T151</f>
        <v>71.885951496721262</v>
      </c>
      <c r="X153" s="15">
        <f t="shared" si="42"/>
        <v>20462114705.991074</v>
      </c>
      <c r="Y153" s="4"/>
      <c r="Z153" s="70">
        <f t="shared" si="40"/>
        <v>19881744000</v>
      </c>
      <c r="AA153" s="4"/>
      <c r="AB153" s="79"/>
      <c r="AC153" s="79"/>
      <c r="AD153" s="83"/>
      <c r="AE153" s="83"/>
    </row>
    <row r="154" spans="1:31">
      <c r="A154" s="4">
        <f t="shared" si="41"/>
        <v>2016</v>
      </c>
      <c r="B154" s="15"/>
      <c r="C154" s="15"/>
      <c r="D154" s="15"/>
      <c r="E154" s="15"/>
      <c r="F154" s="15"/>
      <c r="G154" s="15"/>
      <c r="H154" s="15"/>
      <c r="I154" s="15"/>
      <c r="J154" s="15"/>
      <c r="K154" s="15"/>
      <c r="L154" s="15"/>
      <c r="M154" s="15"/>
      <c r="N154" s="57">
        <v>1510000000</v>
      </c>
      <c r="O154" s="57">
        <v>1509836000</v>
      </c>
      <c r="P154" s="15"/>
      <c r="Q154" s="75">
        <f t="shared" si="39"/>
        <v>1509836000</v>
      </c>
      <c r="R154" s="4"/>
      <c r="S154" s="57">
        <v>21065308000</v>
      </c>
      <c r="T154" s="57">
        <v>21220000000</v>
      </c>
      <c r="U154" s="60">
        <v>3.3477545236699047E-2</v>
      </c>
      <c r="V154" s="69">
        <v>0</v>
      </c>
      <c r="W154" s="61">
        <f>'1.1 Price indices'!$T152</f>
        <v>73.1203440905485</v>
      </c>
      <c r="X154" s="15">
        <f t="shared" si="42"/>
        <v>21601259711.212688</v>
      </c>
      <c r="Y154" s="4"/>
      <c r="Z154" s="70">
        <f t="shared" si="40"/>
        <v>21065308000</v>
      </c>
      <c r="AA154" s="4"/>
      <c r="AB154" s="79"/>
      <c r="AC154" s="79"/>
      <c r="AD154" s="83"/>
      <c r="AE154" s="83"/>
    </row>
    <row r="155" spans="1:31">
      <c r="A155" s="4">
        <f t="shared" si="41"/>
        <v>2017</v>
      </c>
      <c r="B155" s="15"/>
      <c r="C155" s="15"/>
      <c r="D155" s="15"/>
      <c r="E155" s="15"/>
      <c r="F155" s="15"/>
      <c r="G155" s="15"/>
      <c r="H155" s="15"/>
      <c r="I155" s="15"/>
      <c r="J155" s="15"/>
      <c r="K155" s="15"/>
      <c r="L155" s="15"/>
      <c r="M155" s="15"/>
      <c r="N155" s="57">
        <v>1502000000</v>
      </c>
      <c r="O155" s="57">
        <v>1501501000</v>
      </c>
      <c r="P155" s="15"/>
      <c r="Q155" s="75">
        <f t="shared" si="39"/>
        <v>1501501000</v>
      </c>
      <c r="R155" s="4"/>
      <c r="S155" s="57">
        <v>22249170000</v>
      </c>
      <c r="T155" s="57">
        <v>22413000000</v>
      </c>
      <c r="U155" s="60">
        <v>3.4064132016774537E-2</v>
      </c>
      <c r="V155" s="69">
        <v>0</v>
      </c>
      <c r="W155" s="61">
        <f>'1.1 Price indices'!$T153</f>
        <v>74.602314630950474</v>
      </c>
      <c r="X155" s="15">
        <f t="shared" si="42"/>
        <v>22764250150.334038</v>
      </c>
      <c r="Y155" s="4"/>
      <c r="Z155" s="70">
        <f t="shared" si="40"/>
        <v>22249170000</v>
      </c>
      <c r="AA155" s="4"/>
      <c r="AB155" s="79"/>
      <c r="AC155" s="79"/>
      <c r="AD155" s="83"/>
      <c r="AE155" s="83"/>
    </row>
    <row r="156" spans="1:31">
      <c r="A156" s="4">
        <f t="shared" si="41"/>
        <v>2018</v>
      </c>
      <c r="B156" s="15"/>
      <c r="C156" s="15"/>
      <c r="D156" s="15"/>
      <c r="E156" s="15"/>
      <c r="F156" s="15"/>
      <c r="G156" s="15"/>
      <c r="H156" s="15"/>
      <c r="I156" s="15"/>
      <c r="J156" s="15"/>
      <c r="K156" s="15"/>
      <c r="L156" s="15"/>
      <c r="M156" s="15"/>
      <c r="N156" s="57">
        <v>1821000000</v>
      </c>
      <c r="O156" s="57">
        <v>1821234000</v>
      </c>
      <c r="P156" s="15"/>
      <c r="Q156" s="75">
        <f t="shared" si="39"/>
        <v>1821234000</v>
      </c>
      <c r="R156" s="4"/>
      <c r="S156" s="57">
        <v>23759767000</v>
      </c>
      <c r="T156" s="57">
        <v>23929000000</v>
      </c>
      <c r="U156" s="60">
        <v>3.4044154815387008E-2</v>
      </c>
      <c r="V156" s="69">
        <v>0</v>
      </c>
      <c r="W156" s="61">
        <f>'1.1 Price indices'!$T154</f>
        <v>76.266084220735053</v>
      </c>
      <c r="X156" s="15">
        <f t="shared" si="42"/>
        <v>24269894484.965164</v>
      </c>
      <c r="Y156" s="4"/>
      <c r="Z156" s="70">
        <f t="shared" si="40"/>
        <v>23759767000</v>
      </c>
      <c r="AA156" s="4"/>
      <c r="AB156" s="79">
        <v>0.99028760684514883</v>
      </c>
      <c r="AC156" s="79">
        <v>0.96812342759433456</v>
      </c>
      <c r="AD156" s="83">
        <v>1515042</v>
      </c>
      <c r="AE156" s="83">
        <v>1481133</v>
      </c>
    </row>
    <row r="157" spans="1:31">
      <c r="A157" s="4">
        <f t="shared" si="41"/>
        <v>2019</v>
      </c>
      <c r="B157" s="15"/>
      <c r="C157" s="15"/>
      <c r="D157" s="15"/>
      <c r="E157" s="15"/>
      <c r="F157" s="15"/>
      <c r="G157" s="15"/>
      <c r="H157" s="15"/>
      <c r="I157" s="15"/>
      <c r="J157" s="15"/>
      <c r="K157" s="15"/>
      <c r="L157" s="15"/>
      <c r="M157" s="15"/>
      <c r="N157" s="57">
        <v>2093000000</v>
      </c>
      <c r="O157" s="57">
        <v>2092944000</v>
      </c>
      <c r="P157" s="15"/>
      <c r="Q157" s="75">
        <f t="shared" si="39"/>
        <v>2092944000</v>
      </c>
      <c r="R157" s="4"/>
      <c r="S157" s="57">
        <v>25856309000</v>
      </c>
      <c r="T157" s="57">
        <v>26028000000</v>
      </c>
      <c r="U157" s="60">
        <v>3.6809512291435045E-2</v>
      </c>
      <c r="V157" s="69">
        <v>0</v>
      </c>
      <c r="W157" s="61">
        <f>'1.1 Price indices'!$T155</f>
        <v>78.042878096610579</v>
      </c>
      <c r="X157" s="15">
        <f t="shared" si="42"/>
        <v>25975565458.904072</v>
      </c>
      <c r="Y157" s="4"/>
      <c r="Z157" s="70">
        <f t="shared" si="40"/>
        <v>25856309000</v>
      </c>
      <c r="AA157" s="4"/>
      <c r="AB157" s="79"/>
      <c r="AC157" s="79"/>
      <c r="AD157" s="83"/>
      <c r="AE157" s="83"/>
    </row>
    <row r="158" spans="1:31">
      <c r="A158" s="4">
        <f t="shared" si="41"/>
        <v>2020</v>
      </c>
      <c r="B158" s="15"/>
      <c r="C158" s="15"/>
      <c r="D158" s="15"/>
      <c r="E158" s="15"/>
      <c r="F158" s="15"/>
      <c r="G158" s="15"/>
      <c r="H158" s="15"/>
      <c r="I158" s="15"/>
      <c r="J158" s="15"/>
      <c r="K158" s="15"/>
      <c r="L158" s="15"/>
      <c r="M158" s="15"/>
      <c r="N158" s="57">
        <v>2265000000</v>
      </c>
      <c r="O158" s="57">
        <v>2265547000</v>
      </c>
      <c r="P158" s="15"/>
      <c r="Q158" s="75">
        <f t="shared" si="39"/>
        <v>2265547000</v>
      </c>
      <c r="R158" s="4"/>
      <c r="S158" s="57">
        <v>27380725000</v>
      </c>
      <c r="T158" s="57">
        <v>27541000000</v>
      </c>
      <c r="U158" s="60">
        <v>3.4065515550804032E-2</v>
      </c>
      <c r="V158" s="69">
        <v>0</v>
      </c>
      <c r="W158" s="61">
        <f>'1.1 Price indices'!$T156</f>
        <v>78.86784043064084</v>
      </c>
      <c r="X158" s="15">
        <f t="shared" si="42"/>
        <v>27582877346.293625</v>
      </c>
      <c r="Y158" s="4"/>
      <c r="Z158" s="70">
        <f t="shared" si="40"/>
        <v>27380725000</v>
      </c>
      <c r="AA158" s="4"/>
      <c r="AB158" s="79"/>
      <c r="AC158" s="79"/>
      <c r="AD158" s="83"/>
      <c r="AE158" s="83"/>
    </row>
    <row r="159" spans="1:31">
      <c r="A159" s="4">
        <f t="shared" si="41"/>
        <v>2021</v>
      </c>
      <c r="B159" s="15"/>
      <c r="C159" s="15"/>
      <c r="D159" s="15"/>
      <c r="E159" s="15"/>
      <c r="F159" s="15"/>
      <c r="G159" s="15"/>
      <c r="H159" s="15"/>
      <c r="I159" s="15"/>
      <c r="J159" s="15"/>
      <c r="K159" s="15"/>
      <c r="L159" s="15"/>
      <c r="M159" s="15"/>
      <c r="N159" s="57">
        <v>2742000000</v>
      </c>
      <c r="O159" s="57">
        <v>2745325000</v>
      </c>
      <c r="P159" s="15"/>
      <c r="Q159" s="75">
        <f t="shared" si="39"/>
        <v>2745325000</v>
      </c>
      <c r="R159" s="4"/>
      <c r="S159" s="57">
        <v>30023949000</v>
      </c>
      <c r="T159" s="57">
        <v>30157000000</v>
      </c>
      <c r="U159" s="60">
        <v>3.2340467503963563E-2</v>
      </c>
      <c r="V159" s="69">
        <v>0</v>
      </c>
      <c r="W159" s="61">
        <f>'1.1 Price indices'!$T157</f>
        <v>81.320039436082141</v>
      </c>
      <c r="X159" s="15">
        <f t="shared" si="42"/>
        <v>30221651642.193626</v>
      </c>
      <c r="Y159" s="4"/>
      <c r="Z159" s="70">
        <f t="shared" si="40"/>
        <v>30023949000</v>
      </c>
      <c r="AA159" s="4"/>
      <c r="AB159" s="79"/>
      <c r="AC159" s="79"/>
      <c r="AD159" s="83"/>
      <c r="AE159" s="83"/>
    </row>
    <row r="160" spans="1:31">
      <c r="A160" s="4">
        <f t="shared" si="41"/>
        <v>2022</v>
      </c>
      <c r="B160" s="15"/>
      <c r="C160" s="15"/>
      <c r="D160" s="15"/>
      <c r="E160" s="15"/>
      <c r="F160" s="15"/>
      <c r="G160" s="15"/>
      <c r="H160" s="15"/>
      <c r="I160" s="15"/>
      <c r="J160" s="15"/>
      <c r="K160" s="15"/>
      <c r="L160" s="15"/>
      <c r="M160" s="15"/>
      <c r="N160" s="57">
        <v>3005000000</v>
      </c>
      <c r="O160" s="57">
        <v>3454215000</v>
      </c>
      <c r="P160" s="15"/>
      <c r="Q160" s="75">
        <f t="shared" si="39"/>
        <v>3454215000</v>
      </c>
      <c r="R160" s="4"/>
      <c r="S160" s="57">
        <v>33280203000</v>
      </c>
      <c r="T160" s="57">
        <v>36474000000</v>
      </c>
      <c r="U160" s="60">
        <v>3.2243809486140591E-2</v>
      </c>
      <c r="V160" s="69">
        <v>0</v>
      </c>
      <c r="W160" s="61">
        <f>'1.1 Price indices'!$T158</f>
        <v>91.524838704222148</v>
      </c>
      <c r="X160" s="15">
        <f t="shared" si="42"/>
        <v>36315927995.493004</v>
      </c>
      <c r="Y160" s="4"/>
      <c r="Z160" s="70">
        <f t="shared" si="40"/>
        <v>33280203000</v>
      </c>
      <c r="AA160" s="4"/>
      <c r="AB160" s="79"/>
      <c r="AC160" s="79"/>
      <c r="AD160" s="83"/>
      <c r="AE160" s="83"/>
    </row>
    <row r="161" spans="1:31">
      <c r="A161" s="4">
        <f t="shared" si="41"/>
        <v>2023</v>
      </c>
      <c r="B161" s="15"/>
      <c r="C161" s="15"/>
      <c r="D161" s="15"/>
      <c r="E161" s="15"/>
      <c r="F161" s="15"/>
      <c r="G161" s="15"/>
      <c r="H161" s="15"/>
      <c r="I161" s="15"/>
      <c r="J161" s="15"/>
      <c r="K161" s="15"/>
      <c r="L161" s="15"/>
      <c r="M161" s="15"/>
      <c r="N161" s="57"/>
      <c r="O161" s="57"/>
      <c r="P161" s="15"/>
      <c r="Q161" s="25"/>
      <c r="R161" s="4"/>
      <c r="S161" s="4"/>
      <c r="T161" s="4"/>
      <c r="U161" s="4"/>
      <c r="V161" s="4"/>
      <c r="W161" s="4"/>
      <c r="X161" s="4"/>
      <c r="Y161" s="4"/>
      <c r="Z161" s="25"/>
      <c r="AA161" s="4"/>
      <c r="AB161" s="79">
        <v>0.99033246660157037</v>
      </c>
      <c r="AC161" s="79">
        <v>0.96501987631701169</v>
      </c>
      <c r="AD161" s="83">
        <v>1624785</v>
      </c>
      <c r="AE161" s="83">
        <v>1583256</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1865-5670-4EF7-9587-7DB125655B3F}">
  <sheetPr>
    <tabColor theme="5" tint="0.39997558519241921"/>
  </sheetPr>
  <dimension ref="A1:AO170"/>
  <sheetViews>
    <sheetView showGridLines="0" zoomScale="85" zoomScaleNormal="85" workbookViewId="0">
      <pane xSplit="1" ySplit="6" topLeftCell="U37" activePane="bottomRight" state="frozen"/>
      <selection pane="topRight" activeCell="G177" sqref="G177"/>
      <selection pane="bottomLeft" activeCell="G177" sqref="G177"/>
      <selection pane="bottomRight" activeCell="AF41" sqref="AF41"/>
    </sheetView>
  </sheetViews>
  <sheetFormatPr defaultRowHeight="15"/>
  <cols>
    <col min="1" max="1" width="8.75" customWidth="1"/>
    <col min="2" max="16" width="14.75" customWidth="1"/>
    <col min="17" max="17" width="4.25" customWidth="1"/>
    <col min="18" max="18" width="14.75" style="21" customWidth="1"/>
    <col min="19" max="19" width="5.5" customWidth="1"/>
    <col min="20" max="23" width="15.25" customWidth="1"/>
    <col min="24" max="26" width="12.25" customWidth="1"/>
    <col min="27" max="27" width="15.75" bestFit="1" customWidth="1"/>
    <col min="28" max="28" width="6.625" customWidth="1"/>
    <col min="29" max="29" width="15.75" style="21" bestFit="1" customWidth="1"/>
    <col min="30" max="30" width="6.625" customWidth="1"/>
    <col min="31" max="37" width="14.5" customWidth="1"/>
    <col min="38" max="39" width="11.125" customWidth="1"/>
    <col min="40" max="40" width="3.125" customWidth="1"/>
    <col min="41" max="41" width="16.625" customWidth="1"/>
  </cols>
  <sheetData>
    <row r="1" spans="1:41" s="11" customFormat="1" ht="30">
      <c r="A1" s="23" t="s">
        <v>68</v>
      </c>
      <c r="B1" s="16" t="s">
        <v>235</v>
      </c>
      <c r="C1" s="16" t="s">
        <v>235</v>
      </c>
      <c r="D1" s="16" t="s">
        <v>235</v>
      </c>
      <c r="E1" s="16" t="s">
        <v>235</v>
      </c>
      <c r="F1" s="16" t="s">
        <v>235</v>
      </c>
      <c r="G1" s="16" t="s">
        <v>270</v>
      </c>
      <c r="H1" s="16" t="s">
        <v>270</v>
      </c>
      <c r="I1" s="16" t="s">
        <v>270</v>
      </c>
      <c r="J1" s="16" t="s">
        <v>270</v>
      </c>
      <c r="K1" s="16" t="s">
        <v>270</v>
      </c>
      <c r="L1" s="16" t="s">
        <v>235</v>
      </c>
      <c r="M1" s="16" t="s">
        <v>235</v>
      </c>
      <c r="N1" s="16" t="s">
        <v>270</v>
      </c>
      <c r="O1" s="16" t="s">
        <v>270</v>
      </c>
      <c r="P1" s="16" t="s">
        <v>270</v>
      </c>
      <c r="Q1" s="16"/>
      <c r="R1" s="23" t="s">
        <v>72</v>
      </c>
      <c r="S1" s="16"/>
      <c r="T1" s="16" t="s">
        <v>235</v>
      </c>
      <c r="U1" s="16" t="s">
        <v>235</v>
      </c>
      <c r="V1" s="16" t="s">
        <v>235</v>
      </c>
      <c r="W1" s="16" t="s">
        <v>270</v>
      </c>
      <c r="X1" s="16" t="s">
        <v>235</v>
      </c>
      <c r="Y1" s="16" t="s">
        <v>235</v>
      </c>
      <c r="Z1" s="16" t="s">
        <v>235</v>
      </c>
      <c r="AA1" s="16" t="s">
        <v>85</v>
      </c>
      <c r="AB1" s="16"/>
      <c r="AC1" s="23" t="s">
        <v>85</v>
      </c>
      <c r="AD1" s="16"/>
      <c r="AE1" s="16" t="s">
        <v>133</v>
      </c>
      <c r="AF1" s="16" t="s">
        <v>133</v>
      </c>
      <c r="AG1" s="16" t="s">
        <v>133</v>
      </c>
      <c r="AH1" s="16" t="s">
        <v>135</v>
      </c>
      <c r="AI1" s="16" t="s">
        <v>133</v>
      </c>
      <c r="AJ1" s="16" t="s">
        <v>133</v>
      </c>
      <c r="AK1" s="16" t="s">
        <v>133</v>
      </c>
      <c r="AL1" s="16" t="s">
        <v>133</v>
      </c>
      <c r="AM1" s="16" t="s">
        <v>134</v>
      </c>
      <c r="AN1" s="16"/>
      <c r="AO1" s="4" t="s">
        <v>89</v>
      </c>
    </row>
    <row r="2" spans="1:41" s="11" customFormat="1" ht="30">
      <c r="A2" s="23" t="s">
        <v>42</v>
      </c>
      <c r="B2" s="16" t="s">
        <v>17</v>
      </c>
      <c r="C2" s="16" t="s">
        <v>17</v>
      </c>
      <c r="D2" s="16" t="s">
        <v>17</v>
      </c>
      <c r="E2" s="16" t="s">
        <v>17</v>
      </c>
      <c r="F2" s="16" t="s">
        <v>271</v>
      </c>
      <c r="G2" s="16" t="s">
        <v>17</v>
      </c>
      <c r="H2" s="16" t="s">
        <v>17</v>
      </c>
      <c r="I2" s="16" t="s">
        <v>17</v>
      </c>
      <c r="J2" s="16"/>
      <c r="K2" s="16"/>
      <c r="L2" s="16" t="s">
        <v>17</v>
      </c>
      <c r="M2" s="16" t="s">
        <v>17</v>
      </c>
      <c r="N2" s="16" t="s">
        <v>17</v>
      </c>
      <c r="O2" s="16" t="s">
        <v>17</v>
      </c>
      <c r="P2" s="16" t="s">
        <v>17</v>
      </c>
      <c r="Q2" s="16"/>
      <c r="R2" s="23" t="s">
        <v>17</v>
      </c>
      <c r="S2" s="16"/>
      <c r="T2" s="16" t="s">
        <v>17</v>
      </c>
      <c r="U2" s="16" t="s">
        <v>17</v>
      </c>
      <c r="V2" s="16" t="s">
        <v>17</v>
      </c>
      <c r="W2" s="16" t="s">
        <v>17</v>
      </c>
      <c r="X2" s="16" t="s">
        <v>17</v>
      </c>
      <c r="Y2" s="16" t="s">
        <v>17</v>
      </c>
      <c r="Z2" s="16" t="s">
        <v>237</v>
      </c>
      <c r="AA2" s="16" t="s">
        <v>17</v>
      </c>
      <c r="AB2" s="16"/>
      <c r="AC2" s="23" t="s">
        <v>17</v>
      </c>
      <c r="AD2" s="16"/>
      <c r="AE2" s="16" t="s">
        <v>17</v>
      </c>
      <c r="AF2" s="16" t="s">
        <v>17</v>
      </c>
      <c r="AG2" s="16" t="s">
        <v>17</v>
      </c>
      <c r="AH2" s="16" t="s">
        <v>17</v>
      </c>
      <c r="AI2" s="16" t="s">
        <v>17</v>
      </c>
      <c r="AJ2" s="16" t="s">
        <v>17</v>
      </c>
      <c r="AK2" s="16" t="s">
        <v>17</v>
      </c>
      <c r="AL2" s="16" t="s">
        <v>17</v>
      </c>
      <c r="AM2" s="16" t="s">
        <v>17</v>
      </c>
      <c r="AN2" s="16"/>
      <c r="AO2" s="16" t="s">
        <v>17</v>
      </c>
    </row>
    <row r="3" spans="1:41" s="11" customFormat="1" ht="72">
      <c r="A3" s="23" t="s">
        <v>71</v>
      </c>
      <c r="B3" s="16" t="s">
        <v>330</v>
      </c>
      <c r="C3" s="16" t="s">
        <v>331</v>
      </c>
      <c r="D3" s="16" t="s">
        <v>332</v>
      </c>
      <c r="E3" s="16" t="s">
        <v>333</v>
      </c>
      <c r="F3" s="16" t="s">
        <v>76</v>
      </c>
      <c r="G3" s="16" t="s">
        <v>334</v>
      </c>
      <c r="H3" s="16" t="s">
        <v>335</v>
      </c>
      <c r="I3" s="16" t="s">
        <v>336</v>
      </c>
      <c r="J3" s="16" t="s">
        <v>337</v>
      </c>
      <c r="K3" s="16" t="s">
        <v>338</v>
      </c>
      <c r="L3" s="16" t="s">
        <v>339</v>
      </c>
      <c r="M3" s="16" t="s">
        <v>242</v>
      </c>
      <c r="N3" s="16" t="s">
        <v>340</v>
      </c>
      <c r="O3" s="16" t="s">
        <v>242</v>
      </c>
      <c r="P3" s="16" t="s">
        <v>341</v>
      </c>
      <c r="Q3" s="16"/>
      <c r="R3" s="23" t="s">
        <v>72</v>
      </c>
      <c r="S3" s="16"/>
      <c r="T3" s="16" t="s">
        <v>243</v>
      </c>
      <c r="U3" s="16" t="s">
        <v>342</v>
      </c>
      <c r="V3" s="16" t="s">
        <v>343</v>
      </c>
      <c r="W3" s="16" t="s">
        <v>311</v>
      </c>
      <c r="X3" s="16" t="s">
        <v>244</v>
      </c>
      <c r="Y3" s="16" t="s">
        <v>278</v>
      </c>
      <c r="Z3" s="16" t="s">
        <v>103</v>
      </c>
      <c r="AA3" s="16" t="s">
        <v>246</v>
      </c>
      <c r="AB3" s="16"/>
      <c r="AC3" s="23" t="s">
        <v>243</v>
      </c>
      <c r="AD3" s="16"/>
      <c r="AE3" s="16" t="s">
        <v>87</v>
      </c>
      <c r="AF3" s="16" t="s">
        <v>344</v>
      </c>
      <c r="AG3" s="16" t="s">
        <v>345</v>
      </c>
      <c r="AH3" s="16" t="s">
        <v>154</v>
      </c>
      <c r="AI3" s="16" t="s">
        <v>155</v>
      </c>
      <c r="AJ3" s="16" t="s">
        <v>88</v>
      </c>
      <c r="AK3" s="16" t="s">
        <v>156</v>
      </c>
      <c r="AL3" s="16" t="s">
        <v>157</v>
      </c>
      <c r="AM3" s="16" t="s">
        <v>158</v>
      </c>
      <c r="AN3" s="16"/>
      <c r="AO3" s="16" t="s">
        <v>346</v>
      </c>
    </row>
    <row r="4" spans="1:41" s="11" customFormat="1" ht="63" customHeight="1">
      <c r="A4" s="23" t="s">
        <v>43</v>
      </c>
      <c r="B4" s="16" t="s">
        <v>552</v>
      </c>
      <c r="C4" s="16" t="s">
        <v>552</v>
      </c>
      <c r="D4" s="16" t="s">
        <v>178</v>
      </c>
      <c r="E4" s="16" t="s">
        <v>178</v>
      </c>
      <c r="F4" s="16" t="s">
        <v>279</v>
      </c>
      <c r="G4" s="16" t="s">
        <v>553</v>
      </c>
      <c r="H4" s="16" t="s">
        <v>609</v>
      </c>
      <c r="I4" s="16" t="s">
        <v>485</v>
      </c>
      <c r="J4" s="16" t="s">
        <v>485</v>
      </c>
      <c r="K4" s="16" t="s">
        <v>554</v>
      </c>
      <c r="L4" s="16" t="s">
        <v>543</v>
      </c>
      <c r="M4" s="16" t="s">
        <v>251</v>
      </c>
      <c r="N4" s="16" t="s">
        <v>375</v>
      </c>
      <c r="O4" s="16" t="s">
        <v>347</v>
      </c>
      <c r="P4" s="16" t="s">
        <v>588</v>
      </c>
      <c r="Q4" s="16"/>
      <c r="R4" s="23" t="s">
        <v>555</v>
      </c>
      <c r="S4" s="16"/>
      <c r="T4" s="16" t="s">
        <v>251</v>
      </c>
      <c r="U4" s="16" t="s">
        <v>532</v>
      </c>
      <c r="V4" s="16" t="s">
        <v>545</v>
      </c>
      <c r="W4" s="16" t="s">
        <v>319</v>
      </c>
      <c r="X4" s="16" t="s">
        <v>556</v>
      </c>
      <c r="Y4" s="16" t="s">
        <v>557</v>
      </c>
      <c r="Z4" s="16" t="s">
        <v>447</v>
      </c>
      <c r="AA4" s="16" t="s">
        <v>448</v>
      </c>
      <c r="AB4" s="16"/>
      <c r="AC4" s="23" t="s">
        <v>465</v>
      </c>
      <c r="AD4" s="16"/>
      <c r="AE4" s="16" t="s">
        <v>558</v>
      </c>
      <c r="AF4" s="16" t="s">
        <v>610</v>
      </c>
      <c r="AG4" s="16" t="s">
        <v>178</v>
      </c>
      <c r="AH4" s="16" t="s">
        <v>178</v>
      </c>
      <c r="AI4" s="16" t="s">
        <v>559</v>
      </c>
      <c r="AJ4" s="16" t="s">
        <v>560</v>
      </c>
      <c r="AK4" s="16" t="s">
        <v>561</v>
      </c>
      <c r="AL4" s="16" t="s">
        <v>563</v>
      </c>
      <c r="AM4" s="16" t="s">
        <v>563</v>
      </c>
      <c r="AN4" s="16"/>
      <c r="AO4" s="16" t="s">
        <v>488</v>
      </c>
    </row>
    <row r="5" spans="1:41" s="11" customFormat="1" ht="29.25">
      <c r="A5" s="23" t="s">
        <v>73</v>
      </c>
      <c r="B5" s="16" t="s">
        <v>74</v>
      </c>
      <c r="C5" s="16" t="s">
        <v>74</v>
      </c>
      <c r="D5" s="16" t="s">
        <v>74</v>
      </c>
      <c r="E5" s="16" t="s">
        <v>74</v>
      </c>
      <c r="F5" s="16" t="s">
        <v>282</v>
      </c>
      <c r="G5" s="16" t="s">
        <v>183</v>
      </c>
      <c r="H5" s="16" t="s">
        <v>185</v>
      </c>
      <c r="I5" s="16" t="s">
        <v>74</v>
      </c>
      <c r="J5" s="16" t="s">
        <v>74</v>
      </c>
      <c r="K5" s="16" t="s">
        <v>74</v>
      </c>
      <c r="L5" s="16" t="s">
        <v>74</v>
      </c>
      <c r="M5" s="16" t="s">
        <v>74</v>
      </c>
      <c r="N5" s="16" t="s">
        <v>86</v>
      </c>
      <c r="O5" s="16" t="s">
        <v>74</v>
      </c>
      <c r="P5" s="16" t="s">
        <v>86</v>
      </c>
      <c r="Q5" s="16"/>
      <c r="R5" s="23" t="s">
        <v>74</v>
      </c>
      <c r="S5" s="16"/>
      <c r="T5" s="16" t="s">
        <v>74</v>
      </c>
      <c r="U5" s="16" t="s">
        <v>74</v>
      </c>
      <c r="V5" s="16" t="s">
        <v>74</v>
      </c>
      <c r="W5" s="16" t="s">
        <v>230</v>
      </c>
      <c r="X5" s="16" t="s">
        <v>230</v>
      </c>
      <c r="Y5" s="16" t="s">
        <v>230</v>
      </c>
      <c r="Z5" s="16" t="s">
        <v>259</v>
      </c>
      <c r="AA5" s="16" t="s">
        <v>74</v>
      </c>
      <c r="AB5" s="16"/>
      <c r="AC5" s="23" t="s">
        <v>74</v>
      </c>
      <c r="AD5" s="16"/>
      <c r="AE5" s="16" t="s">
        <v>183</v>
      </c>
      <c r="AF5" s="16" t="s">
        <v>185</v>
      </c>
      <c r="AG5" s="16" t="s">
        <v>185</v>
      </c>
      <c r="AH5" s="16" t="s">
        <v>185</v>
      </c>
      <c r="AI5" s="16" t="s">
        <v>185</v>
      </c>
      <c r="AJ5" s="16" t="s">
        <v>185</v>
      </c>
      <c r="AK5" s="16" t="s">
        <v>185</v>
      </c>
      <c r="AL5" s="16" t="s">
        <v>185</v>
      </c>
      <c r="AM5" s="16" t="s">
        <v>185</v>
      </c>
      <c r="AN5" s="16"/>
      <c r="AO5" s="16" t="s">
        <v>348</v>
      </c>
    </row>
    <row r="6" spans="1:41" s="11" customFormat="1">
      <c r="A6" s="23" t="s">
        <v>75</v>
      </c>
      <c r="B6" s="16" t="s">
        <v>349</v>
      </c>
      <c r="C6" s="16" t="s">
        <v>350</v>
      </c>
      <c r="D6" s="16" t="s">
        <v>349</v>
      </c>
      <c r="E6" s="16" t="s">
        <v>351</v>
      </c>
      <c r="F6" s="16" t="s">
        <v>44</v>
      </c>
      <c r="G6" s="16" t="s">
        <v>352</v>
      </c>
      <c r="H6" s="16" t="s">
        <v>353</v>
      </c>
      <c r="I6" s="16" t="s">
        <v>352</v>
      </c>
      <c r="J6" s="16" t="s">
        <v>353</v>
      </c>
      <c r="K6" s="16" t="s">
        <v>354</v>
      </c>
      <c r="L6" s="16" t="s">
        <v>48</v>
      </c>
      <c r="M6" s="16" t="s">
        <v>50</v>
      </c>
      <c r="N6" s="16" t="s">
        <v>50</v>
      </c>
      <c r="O6" s="16" t="s">
        <v>355</v>
      </c>
      <c r="P6" s="16" t="s">
        <v>50</v>
      </c>
      <c r="Q6" s="16"/>
      <c r="R6" s="23" t="s">
        <v>44</v>
      </c>
      <c r="S6" s="16"/>
      <c r="T6" s="16" t="s">
        <v>50</v>
      </c>
      <c r="U6" s="16" t="s">
        <v>48</v>
      </c>
      <c r="V6" s="16" t="s">
        <v>48</v>
      </c>
      <c r="W6" s="16"/>
      <c r="X6" s="16" t="s">
        <v>44</v>
      </c>
      <c r="Y6" s="16" t="s">
        <v>44</v>
      </c>
      <c r="Z6" s="16" t="s">
        <v>44</v>
      </c>
      <c r="AA6" s="16" t="s">
        <v>44</v>
      </c>
      <c r="AB6" s="16"/>
      <c r="AC6" s="23" t="s">
        <v>44</v>
      </c>
      <c r="AD6" s="16"/>
      <c r="AE6" s="16" t="s">
        <v>206</v>
      </c>
      <c r="AF6" s="16" t="s">
        <v>207</v>
      </c>
      <c r="AG6" s="16" t="s">
        <v>208</v>
      </c>
      <c r="AH6" s="16" t="s">
        <v>209</v>
      </c>
      <c r="AI6" s="16" t="s">
        <v>210</v>
      </c>
      <c r="AJ6" s="16" t="s">
        <v>211</v>
      </c>
      <c r="AK6" s="16" t="s">
        <v>212</v>
      </c>
      <c r="AL6" s="16" t="s">
        <v>213</v>
      </c>
      <c r="AM6" s="16" t="s">
        <v>213</v>
      </c>
      <c r="AN6" s="16"/>
      <c r="AO6" s="16" t="s">
        <v>356</v>
      </c>
    </row>
    <row r="7" spans="1:41">
      <c r="A7" s="25" t="s">
        <v>56</v>
      </c>
      <c r="B7" s="4"/>
      <c r="C7" s="4"/>
      <c r="D7" s="4"/>
      <c r="E7" s="4"/>
      <c r="F7" s="4"/>
      <c r="G7" s="4"/>
      <c r="H7" s="4"/>
      <c r="I7" s="4"/>
      <c r="J7" s="4"/>
      <c r="K7" s="4"/>
      <c r="L7" s="4"/>
      <c r="M7" s="4"/>
      <c r="N7" s="4"/>
      <c r="O7" s="4"/>
      <c r="P7" s="4"/>
      <c r="Q7" s="4"/>
      <c r="R7" s="25"/>
      <c r="S7" s="4"/>
      <c r="T7" s="4"/>
      <c r="U7" s="4"/>
      <c r="V7" s="4"/>
      <c r="W7" s="4"/>
      <c r="X7" s="4"/>
      <c r="Y7" s="4"/>
      <c r="Z7" s="4"/>
      <c r="AA7" s="4"/>
      <c r="AB7" s="4"/>
      <c r="AC7" s="25"/>
      <c r="AD7" s="4"/>
      <c r="AE7" s="4"/>
      <c r="AF7" s="4"/>
      <c r="AG7" s="4"/>
      <c r="AH7" s="4"/>
      <c r="AI7" s="4"/>
      <c r="AJ7" s="4"/>
      <c r="AK7" s="4"/>
      <c r="AL7" s="4"/>
      <c r="AM7" s="4"/>
      <c r="AN7" s="4"/>
      <c r="AO7" s="4"/>
    </row>
    <row r="8" spans="1:41">
      <c r="A8" s="4">
        <v>1870</v>
      </c>
      <c r="B8" s="45"/>
      <c r="C8" s="57"/>
      <c r="D8" s="57"/>
      <c r="E8" s="57"/>
      <c r="F8" s="4">
        <f>'Historical population and GDP'!$N5</f>
        <v>8.3396036262656653E-3</v>
      </c>
      <c r="G8" s="91">
        <v>321.86799999999994</v>
      </c>
      <c r="H8" s="29"/>
      <c r="I8" s="40">
        <f t="shared" ref="I8:I59" si="0">MAX(($B$59-$C$59)/SUMPRODUCT($F$8:$F$59,$G$8:$G$59)*$F8*G8,0)</f>
        <v>68499.807601314911</v>
      </c>
      <c r="J8" s="4"/>
      <c r="K8" s="62">
        <f>SUM(I8:J8)</f>
        <v>68499.807601314911</v>
      </c>
      <c r="L8" s="57"/>
      <c r="M8" s="57"/>
      <c r="N8" s="15"/>
      <c r="O8" s="15"/>
      <c r="P8" s="15"/>
      <c r="Q8" s="15"/>
      <c r="R8" s="63">
        <f>K8</f>
        <v>68499.807601314911</v>
      </c>
      <c r="S8" s="4"/>
      <c r="T8" s="57"/>
      <c r="U8" s="57"/>
      <c r="V8" s="57"/>
      <c r="W8" s="15"/>
      <c r="X8" s="77">
        <f t="shared" ref="X8:X39" si="1">AVERAGE(X$128:X$160)</f>
        <v>9.929874429553312E-2</v>
      </c>
      <c r="Y8" s="69">
        <v>0</v>
      </c>
      <c r="Z8" s="61">
        <f>'1.1 Price indices'!$T6</f>
        <v>0.37760407913938265</v>
      </c>
      <c r="AA8" s="62">
        <f>0*(1-X8-Y8)+R8*(1-0.5*X8)</f>
        <v>65098.835161666822</v>
      </c>
      <c r="AB8" s="4"/>
      <c r="AC8" s="63">
        <f>ROUND(AA8,-3)</f>
        <v>65000</v>
      </c>
      <c r="AD8" s="4"/>
      <c r="AE8" s="91">
        <v>2655.4110000000001</v>
      </c>
      <c r="AF8" s="45"/>
      <c r="AG8" s="45"/>
      <c r="AH8" s="45"/>
      <c r="AI8" s="45"/>
      <c r="AJ8" s="45"/>
      <c r="AK8" s="45"/>
      <c r="AL8" s="45"/>
      <c r="AM8" s="45"/>
      <c r="AN8" s="4"/>
      <c r="AO8" s="4"/>
    </row>
    <row r="9" spans="1:41">
      <c r="A9" s="4">
        <f t="shared" ref="A9:A72" si="2">A8+1</f>
        <v>1871</v>
      </c>
      <c r="B9" s="45"/>
      <c r="C9" s="57"/>
      <c r="D9" s="57"/>
      <c r="E9" s="57"/>
      <c r="F9" s="4">
        <f>'Historical population and GDP'!$N6</f>
        <v>9.182140588408513E-3</v>
      </c>
      <c r="G9" s="29">
        <f t="shared" ref="G9:G53" si="3">AE9-AE8</f>
        <v>370.14820000000009</v>
      </c>
      <c r="H9" s="29"/>
      <c r="I9" s="40">
        <f t="shared" si="0"/>
        <v>86733.270025835765</v>
      </c>
      <c r="J9" s="4"/>
      <c r="K9" s="62">
        <f t="shared" ref="K9:K31" si="4">SUM(I9:J9)</f>
        <v>86733.270025835765</v>
      </c>
      <c r="L9" s="57"/>
      <c r="M9" s="57"/>
      <c r="N9" s="15"/>
      <c r="O9" s="15"/>
      <c r="P9" s="15"/>
      <c r="Q9" s="15"/>
      <c r="R9" s="63">
        <f t="shared" ref="R9:R72" si="5">K9</f>
        <v>86733.270025835765</v>
      </c>
      <c r="S9" s="4"/>
      <c r="T9" s="57"/>
      <c r="U9" s="57"/>
      <c r="V9" s="57"/>
      <c r="W9" s="15"/>
      <c r="X9" s="77">
        <f t="shared" si="1"/>
        <v>9.929874429553312E-2</v>
      </c>
      <c r="Y9" s="69">
        <v>0</v>
      </c>
      <c r="Z9" s="61">
        <f>'1.1 Price indices'!$T7</f>
        <v>0.38910471099134353</v>
      </c>
      <c r="AA9" s="15">
        <f>AA8*(Z9/Z8)*(1-X9-Y9)+R9*(1-0.5*X9)</f>
        <v>142847.44565887912</v>
      </c>
      <c r="AB9" s="4"/>
      <c r="AC9" s="63">
        <f t="shared" ref="AC9:AC72" si="6">ROUND(AA9,-3)</f>
        <v>143000</v>
      </c>
      <c r="AD9" s="4"/>
      <c r="AE9" s="91">
        <v>3025.5592000000001</v>
      </c>
      <c r="AF9" s="45"/>
      <c r="AG9" s="45"/>
      <c r="AH9" s="45"/>
      <c r="AI9" s="45"/>
      <c r="AJ9" s="45"/>
      <c r="AK9" s="45"/>
      <c r="AL9" s="45"/>
      <c r="AM9" s="45"/>
      <c r="AN9" s="4"/>
      <c r="AO9" s="4"/>
    </row>
    <row r="10" spans="1:41">
      <c r="A10" s="4">
        <f t="shared" si="2"/>
        <v>1872</v>
      </c>
      <c r="B10" s="45"/>
      <c r="C10" s="57"/>
      <c r="D10" s="57"/>
      <c r="E10" s="57"/>
      <c r="F10" s="4">
        <f>'Historical population and GDP'!$N7</f>
        <v>8.764180179339099E-3</v>
      </c>
      <c r="G10" s="29">
        <f t="shared" si="3"/>
        <v>193.12079999999969</v>
      </c>
      <c r="H10" s="29"/>
      <c r="I10" s="40">
        <f t="shared" si="0"/>
        <v>43192.315820180724</v>
      </c>
      <c r="J10" s="4"/>
      <c r="K10" s="62">
        <f t="shared" si="4"/>
        <v>43192.315820180724</v>
      </c>
      <c r="L10" s="57"/>
      <c r="M10" s="57"/>
      <c r="N10" s="15"/>
      <c r="O10" s="15"/>
      <c r="P10" s="15"/>
      <c r="Q10" s="15"/>
      <c r="R10" s="63">
        <f t="shared" si="5"/>
        <v>43192.315820180724</v>
      </c>
      <c r="S10" s="4"/>
      <c r="T10" s="57"/>
      <c r="U10" s="57"/>
      <c r="V10" s="57"/>
      <c r="W10" s="15"/>
      <c r="X10" s="77">
        <f t="shared" si="1"/>
        <v>9.929874429553312E-2</v>
      </c>
      <c r="Y10" s="69">
        <v>0</v>
      </c>
      <c r="Z10" s="61">
        <f>'1.1 Price indices'!$T8</f>
        <v>0.42744015049787981</v>
      </c>
      <c r="AA10" s="15">
        <f t="shared" ref="AA10:AA40" si="7">AA9*(Z10/Z9)*(1-X10-Y10)+R10*(1-0.5*X10)</f>
        <v>182386.8633272906</v>
      </c>
      <c r="AB10" s="4"/>
      <c r="AC10" s="63">
        <f t="shared" si="6"/>
        <v>182000</v>
      </c>
      <c r="AD10" s="4"/>
      <c r="AE10" s="91">
        <v>3218.68</v>
      </c>
      <c r="AF10" s="45"/>
      <c r="AG10" s="45"/>
      <c r="AH10" s="45"/>
      <c r="AI10" s="45"/>
      <c r="AJ10" s="45"/>
      <c r="AK10" s="45"/>
      <c r="AL10" s="45"/>
      <c r="AM10" s="45"/>
      <c r="AN10" s="4"/>
      <c r="AO10" s="4"/>
    </row>
    <row r="11" spans="1:41">
      <c r="A11" s="4">
        <f t="shared" si="2"/>
        <v>1873</v>
      </c>
      <c r="B11" s="45"/>
      <c r="C11" s="57"/>
      <c r="D11" s="57"/>
      <c r="E11" s="57"/>
      <c r="F11" s="4">
        <f>'Historical population and GDP'!$N8</f>
        <v>8.3887521911802168E-3</v>
      </c>
      <c r="G11" s="29">
        <f t="shared" si="3"/>
        <v>563.26900000000023</v>
      </c>
      <c r="H11" s="29"/>
      <c r="I11" s="40">
        <f t="shared" si="0"/>
        <v>120581.13185104218</v>
      </c>
      <c r="J11" s="4"/>
      <c r="K11" s="62">
        <f t="shared" si="4"/>
        <v>120581.13185104218</v>
      </c>
      <c r="L11" s="57"/>
      <c r="M11" s="57"/>
      <c r="N11" s="15"/>
      <c r="O11" s="15"/>
      <c r="P11" s="15"/>
      <c r="Q11" s="15"/>
      <c r="R11" s="63">
        <f t="shared" si="5"/>
        <v>120581.13185104218</v>
      </c>
      <c r="S11" s="4"/>
      <c r="T11" s="57"/>
      <c r="U11" s="57"/>
      <c r="V11" s="57"/>
      <c r="W11" s="15"/>
      <c r="X11" s="77">
        <f t="shared" si="1"/>
        <v>9.929874429553312E-2</v>
      </c>
      <c r="Y11" s="69">
        <v>0</v>
      </c>
      <c r="Z11" s="61">
        <f>'1.1 Price indices'!$T9</f>
        <v>0.44852464222647481</v>
      </c>
      <c r="AA11" s="15">
        <f t="shared" si="7"/>
        <v>286973.73542256095</v>
      </c>
      <c r="AB11" s="4"/>
      <c r="AC11" s="63">
        <f t="shared" si="6"/>
        <v>287000</v>
      </c>
      <c r="AD11" s="4"/>
      <c r="AE11" s="91">
        <v>3781.9490000000001</v>
      </c>
      <c r="AF11" s="45"/>
      <c r="AG11" s="45"/>
      <c r="AH11" s="45"/>
      <c r="AI11" s="45"/>
      <c r="AJ11" s="45"/>
      <c r="AK11" s="45"/>
      <c r="AL11" s="45"/>
      <c r="AM11" s="45"/>
      <c r="AN11" s="4"/>
      <c r="AO11" s="4"/>
    </row>
    <row r="12" spans="1:41">
      <c r="A12" s="4">
        <f t="shared" si="2"/>
        <v>1874</v>
      </c>
      <c r="B12" s="45"/>
      <c r="C12" s="57"/>
      <c r="D12" s="57"/>
      <c r="E12" s="57"/>
      <c r="F12" s="4">
        <f>'Historical population and GDP'!$N9</f>
        <v>8.2767094001735004E-3</v>
      </c>
      <c r="G12" s="29">
        <f t="shared" si="3"/>
        <v>80.467000000000098</v>
      </c>
      <c r="H12" s="29"/>
      <c r="I12" s="40">
        <f t="shared" si="0"/>
        <v>16995.801805803334</v>
      </c>
      <c r="J12" s="4"/>
      <c r="K12" s="62">
        <f t="shared" si="4"/>
        <v>16995.801805803334</v>
      </c>
      <c r="L12" s="57"/>
      <c r="M12" s="57"/>
      <c r="N12" s="15"/>
      <c r="O12" s="15"/>
      <c r="P12" s="15"/>
      <c r="Q12" s="15"/>
      <c r="R12" s="63">
        <f t="shared" si="5"/>
        <v>16995.801805803334</v>
      </c>
      <c r="S12" s="4"/>
      <c r="T12" s="57"/>
      <c r="U12" s="57"/>
      <c r="V12" s="57"/>
      <c r="W12" s="15"/>
      <c r="X12" s="77">
        <f t="shared" si="1"/>
        <v>9.929874429553312E-2</v>
      </c>
      <c r="Y12" s="69">
        <v>0</v>
      </c>
      <c r="Z12" s="61">
        <f>'1.1 Price indices'!$T10</f>
        <v>0.41210597469526533</v>
      </c>
      <c r="AA12" s="15">
        <f t="shared" si="7"/>
        <v>253642.07701785184</v>
      </c>
      <c r="AB12" s="4"/>
      <c r="AC12" s="63">
        <f t="shared" si="6"/>
        <v>254000</v>
      </c>
      <c r="AD12" s="4"/>
      <c r="AE12" s="91">
        <v>3862.4160000000002</v>
      </c>
      <c r="AF12" s="45"/>
      <c r="AG12" s="45"/>
      <c r="AH12" s="45"/>
      <c r="AI12" s="45"/>
      <c r="AJ12" s="45"/>
      <c r="AK12" s="45"/>
      <c r="AL12" s="45"/>
      <c r="AM12" s="45"/>
      <c r="AN12" s="4"/>
      <c r="AO12" s="4"/>
    </row>
    <row r="13" spans="1:41">
      <c r="A13" s="4">
        <f t="shared" si="2"/>
        <v>1875</v>
      </c>
      <c r="B13" s="45"/>
      <c r="C13" s="57"/>
      <c r="D13" s="57"/>
      <c r="E13" s="57"/>
      <c r="F13" s="4">
        <f>'Historical population and GDP'!$N10</f>
        <v>8.0763748245485899E-3</v>
      </c>
      <c r="G13" s="29">
        <f t="shared" si="3"/>
        <v>402.33500000000004</v>
      </c>
      <c r="H13" s="29"/>
      <c r="I13" s="40">
        <f t="shared" si="0"/>
        <v>82922.124718145817</v>
      </c>
      <c r="J13" s="40"/>
      <c r="K13" s="62">
        <f t="shared" si="4"/>
        <v>82922.124718145817</v>
      </c>
      <c r="L13" s="57"/>
      <c r="M13" s="57"/>
      <c r="N13" s="15"/>
      <c r="O13" s="15"/>
      <c r="P13" s="15"/>
      <c r="Q13" s="15"/>
      <c r="R13" s="63">
        <f t="shared" si="5"/>
        <v>82922.124718145817</v>
      </c>
      <c r="S13" s="4"/>
      <c r="T13" s="57"/>
      <c r="U13" s="57"/>
      <c r="V13" s="57"/>
      <c r="W13" s="15"/>
      <c r="X13" s="77">
        <f t="shared" si="1"/>
        <v>9.929874429553312E-2</v>
      </c>
      <c r="Y13" s="69">
        <v>0</v>
      </c>
      <c r="Z13" s="61">
        <f>'1.1 Price indices'!$T11</f>
        <v>0.42744015049787981</v>
      </c>
      <c r="AA13" s="15">
        <f t="shared" si="7"/>
        <v>315761.50915427256</v>
      </c>
      <c r="AB13" s="4"/>
      <c r="AC13" s="63">
        <f t="shared" si="6"/>
        <v>316000</v>
      </c>
      <c r="AD13" s="4"/>
      <c r="AE13" s="91">
        <v>4264.7510000000002</v>
      </c>
      <c r="AF13" s="91"/>
      <c r="AG13" s="45"/>
      <c r="AH13" s="45"/>
      <c r="AI13" s="45"/>
      <c r="AJ13" s="45"/>
      <c r="AK13" s="45"/>
      <c r="AL13" s="45"/>
      <c r="AM13" s="45"/>
      <c r="AN13" s="4"/>
      <c r="AO13" s="4"/>
    </row>
    <row r="14" spans="1:41">
      <c r="A14" s="4">
        <f t="shared" si="2"/>
        <v>1876</v>
      </c>
      <c r="B14" s="45"/>
      <c r="C14" s="57"/>
      <c r="D14" s="57"/>
      <c r="E14" s="57"/>
      <c r="F14" s="4">
        <f>'Historical population and GDP'!$N11</f>
        <v>7.9820062774263074E-3</v>
      </c>
      <c r="G14" s="29">
        <f t="shared" si="3"/>
        <v>804.67000000000007</v>
      </c>
      <c r="H14" s="29"/>
      <c r="I14" s="40">
        <f t="shared" si="0"/>
        <v>163906.43931629599</v>
      </c>
      <c r="J14" s="40"/>
      <c r="K14" s="62">
        <f t="shared" si="4"/>
        <v>163906.43931629599</v>
      </c>
      <c r="L14" s="57"/>
      <c r="M14" s="57"/>
      <c r="N14" s="15"/>
      <c r="O14" s="15"/>
      <c r="P14" s="15"/>
      <c r="Q14" s="15"/>
      <c r="R14" s="63">
        <f t="shared" si="5"/>
        <v>163906.43931629599</v>
      </c>
      <c r="S14" s="4"/>
      <c r="T14" s="57"/>
      <c r="U14" s="57"/>
      <c r="V14" s="57"/>
      <c r="W14" s="15"/>
      <c r="X14" s="77">
        <f t="shared" si="1"/>
        <v>9.929874429553312E-2</v>
      </c>
      <c r="Y14" s="69">
        <v>0</v>
      </c>
      <c r="Z14" s="61">
        <f>'1.1 Price indices'!$T12</f>
        <v>0.44085755432516749</v>
      </c>
      <c r="AA14" s="15">
        <f t="shared" si="7"/>
        <v>449102.94264165103</v>
      </c>
      <c r="AB14" s="4"/>
      <c r="AC14" s="63">
        <f t="shared" si="6"/>
        <v>449000</v>
      </c>
      <c r="AD14" s="4"/>
      <c r="AE14" s="91">
        <v>5069.4210000000003</v>
      </c>
      <c r="AF14" s="91"/>
      <c r="AG14" s="45"/>
      <c r="AH14" s="45"/>
      <c r="AI14" s="45"/>
      <c r="AJ14" s="45"/>
      <c r="AK14" s="45"/>
      <c r="AL14" s="45"/>
      <c r="AM14" s="45"/>
      <c r="AN14" s="4"/>
      <c r="AO14" s="4"/>
    </row>
    <row r="15" spans="1:41">
      <c r="A15" s="4">
        <f t="shared" si="2"/>
        <v>1877</v>
      </c>
      <c r="B15" s="45"/>
      <c r="C15" s="57"/>
      <c r="D15" s="57"/>
      <c r="E15" s="57"/>
      <c r="F15" s="4">
        <f>'Historical population and GDP'!$N12</f>
        <v>7.7526382809485423E-3</v>
      </c>
      <c r="G15" s="29">
        <f t="shared" si="3"/>
        <v>48.28020000000015</v>
      </c>
      <c r="H15" s="29"/>
      <c r="I15" s="40">
        <f t="shared" si="0"/>
        <v>9551.7890498117631</v>
      </c>
      <c r="J15" s="40"/>
      <c r="K15" s="62">
        <f t="shared" si="4"/>
        <v>9551.7890498117631</v>
      </c>
      <c r="L15" s="57"/>
      <c r="M15" s="57"/>
      <c r="N15" s="15"/>
      <c r="O15" s="15"/>
      <c r="P15" s="15"/>
      <c r="Q15" s="15"/>
      <c r="R15" s="63">
        <f t="shared" si="5"/>
        <v>9551.7890498117631</v>
      </c>
      <c r="S15" s="4"/>
      <c r="T15" s="57"/>
      <c r="U15" s="57"/>
      <c r="V15" s="57"/>
      <c r="W15" s="15"/>
      <c r="X15" s="77">
        <f t="shared" si="1"/>
        <v>9.929874429553312E-2</v>
      </c>
      <c r="Y15" s="69">
        <v>0</v>
      </c>
      <c r="Z15" s="61">
        <f>'1.1 Price indices'!$T13</f>
        <v>0.42168983457189946</v>
      </c>
      <c r="AA15" s="15">
        <f t="shared" si="7"/>
        <v>395997.8468212068</v>
      </c>
      <c r="AB15" s="4"/>
      <c r="AC15" s="63">
        <f t="shared" si="6"/>
        <v>396000</v>
      </c>
      <c r="AD15" s="4"/>
      <c r="AE15" s="91">
        <v>5117.7012000000004</v>
      </c>
      <c r="AF15" s="91"/>
      <c r="AG15" s="45"/>
      <c r="AH15" s="45"/>
      <c r="AI15" s="45"/>
      <c r="AJ15" s="45"/>
      <c r="AK15" s="45"/>
      <c r="AL15" s="45"/>
      <c r="AM15" s="45"/>
      <c r="AN15" s="4"/>
      <c r="AO15" s="4"/>
    </row>
    <row r="16" spans="1:41">
      <c r="A16" s="4">
        <f t="shared" si="2"/>
        <v>1878</v>
      </c>
      <c r="B16" s="45"/>
      <c r="C16" s="57"/>
      <c r="D16" s="57"/>
      <c r="E16" s="57"/>
      <c r="F16" s="4">
        <f>'Historical population and GDP'!$N13</f>
        <v>7.5140955646116649E-3</v>
      </c>
      <c r="G16" s="29">
        <f t="shared" si="3"/>
        <v>257.49439999999959</v>
      </c>
      <c r="H16" s="29"/>
      <c r="I16" s="40">
        <f t="shared" si="0"/>
        <v>49375.401857488272</v>
      </c>
      <c r="J16" s="40"/>
      <c r="K16" s="62">
        <f t="shared" si="4"/>
        <v>49375.401857488272</v>
      </c>
      <c r="L16" s="57"/>
      <c r="M16" s="57"/>
      <c r="N16" s="15"/>
      <c r="O16" s="15"/>
      <c r="P16" s="15"/>
      <c r="Q16" s="15"/>
      <c r="R16" s="63">
        <f t="shared" si="5"/>
        <v>49375.401857488272</v>
      </c>
      <c r="S16" s="4"/>
      <c r="T16" s="57"/>
      <c r="U16" s="57"/>
      <c r="V16" s="57"/>
      <c r="W16" s="15"/>
      <c r="X16" s="77">
        <f t="shared" si="1"/>
        <v>9.929874429553312E-2</v>
      </c>
      <c r="Y16" s="69">
        <v>0</v>
      </c>
      <c r="Z16" s="61">
        <f>'1.1 Price indices'!$T14</f>
        <v>0.45044141420180162</v>
      </c>
      <c r="AA16" s="15">
        <f t="shared" si="7"/>
        <v>427918.50371803669</v>
      </c>
      <c r="AB16" s="4"/>
      <c r="AC16" s="63">
        <f t="shared" si="6"/>
        <v>428000</v>
      </c>
      <c r="AD16" s="4"/>
      <c r="AE16" s="91">
        <v>5375.1956</v>
      </c>
      <c r="AF16" s="91"/>
      <c r="AG16" s="45"/>
      <c r="AH16" s="45"/>
      <c r="AI16" s="45"/>
      <c r="AJ16" s="45"/>
      <c r="AK16" s="45"/>
      <c r="AL16" s="45"/>
      <c r="AM16" s="45"/>
      <c r="AN16" s="4"/>
      <c r="AO16" s="4"/>
    </row>
    <row r="17" spans="1:41">
      <c r="A17" s="4">
        <f t="shared" si="2"/>
        <v>1879</v>
      </c>
      <c r="B17" s="45"/>
      <c r="C17" s="57"/>
      <c r="D17" s="57"/>
      <c r="E17" s="57"/>
      <c r="F17" s="4">
        <f>'Historical population and GDP'!$N14</f>
        <v>7.3149893457337056E-3</v>
      </c>
      <c r="G17" s="29">
        <f t="shared" si="3"/>
        <v>160.9340000000002</v>
      </c>
      <c r="H17" s="29"/>
      <c r="I17" s="40">
        <f t="shared" si="0"/>
        <v>30041.917172795009</v>
      </c>
      <c r="J17" s="40"/>
      <c r="K17" s="62">
        <f t="shared" si="4"/>
        <v>30041.917172795009</v>
      </c>
      <c r="L17" s="57"/>
      <c r="M17" s="57"/>
      <c r="N17" s="15"/>
      <c r="O17" s="15"/>
      <c r="P17" s="15"/>
      <c r="Q17" s="15"/>
      <c r="R17" s="63">
        <f t="shared" si="5"/>
        <v>30041.917172795009</v>
      </c>
      <c r="S17" s="4"/>
      <c r="T17" s="57"/>
      <c r="U17" s="57"/>
      <c r="V17" s="57"/>
      <c r="W17" s="15"/>
      <c r="X17" s="77">
        <f t="shared" si="1"/>
        <v>9.929874429553312E-2</v>
      </c>
      <c r="Y17" s="69">
        <v>0</v>
      </c>
      <c r="Z17" s="61">
        <f>'1.1 Price indices'!$T15</f>
        <v>0.45235818617712853</v>
      </c>
      <c r="AA17" s="15">
        <f t="shared" si="7"/>
        <v>415617.20224522456</v>
      </c>
      <c r="AB17" s="4"/>
      <c r="AC17" s="63">
        <f t="shared" si="6"/>
        <v>416000</v>
      </c>
      <c r="AD17" s="4"/>
      <c r="AE17" s="91">
        <v>5536.1296000000002</v>
      </c>
      <c r="AF17" s="91"/>
      <c r="AG17" s="45"/>
      <c r="AH17" s="45"/>
      <c r="AI17" s="45"/>
      <c r="AJ17" s="45"/>
      <c r="AK17" s="45"/>
      <c r="AL17" s="45"/>
      <c r="AM17" s="45"/>
      <c r="AN17" s="4"/>
      <c r="AO17" s="4"/>
    </row>
    <row r="18" spans="1:41">
      <c r="A18" s="4">
        <f t="shared" si="2"/>
        <v>1880</v>
      </c>
      <c r="B18" s="45"/>
      <c r="C18" s="57"/>
      <c r="D18" s="57"/>
      <c r="E18" s="57"/>
      <c r="F18" s="4">
        <f>'Historical population and GDP'!$N15</f>
        <v>7.4435774623368952E-3</v>
      </c>
      <c r="G18" s="29">
        <f t="shared" si="3"/>
        <v>160.9340000000002</v>
      </c>
      <c r="H18" s="29">
        <f>(AF18-AF17)</f>
        <v>50</v>
      </c>
      <c r="I18" s="40">
        <f t="shared" si="0"/>
        <v>30570.015487887122</v>
      </c>
      <c r="J18" s="40">
        <f>$C$31/SUMPRODUCT($F$18:$F$31,$H$18:$H$31)*$F18*H18</f>
        <v>3210.4513870806622</v>
      </c>
      <c r="K18" s="62">
        <f t="shared" si="4"/>
        <v>33780.46687496778</v>
      </c>
      <c r="L18" s="57"/>
      <c r="M18" s="57"/>
      <c r="N18" s="15"/>
      <c r="O18" s="15"/>
      <c r="P18" s="15"/>
      <c r="Q18" s="15"/>
      <c r="R18" s="63">
        <f t="shared" si="5"/>
        <v>33780.46687496778</v>
      </c>
      <c r="S18" s="4"/>
      <c r="T18" s="57"/>
      <c r="U18" s="57"/>
      <c r="V18" s="57"/>
      <c r="W18" s="15"/>
      <c r="X18" s="77">
        <f t="shared" si="1"/>
        <v>9.929874429553312E-2</v>
      </c>
      <c r="Y18" s="69">
        <v>0</v>
      </c>
      <c r="Z18" s="61">
        <f>'1.1 Price indices'!$T16</f>
        <v>0.45742189721642462</v>
      </c>
      <c r="AA18" s="15">
        <f t="shared" si="7"/>
        <v>410640.67463403003</v>
      </c>
      <c r="AB18" s="4"/>
      <c r="AC18" s="63">
        <f t="shared" si="6"/>
        <v>411000</v>
      </c>
      <c r="AD18" s="4"/>
      <c r="AE18" s="91">
        <v>5697.0636000000004</v>
      </c>
      <c r="AF18" s="43">
        <v>50</v>
      </c>
      <c r="AG18" s="45"/>
      <c r="AH18" s="45"/>
      <c r="AI18" s="45"/>
      <c r="AJ18" s="45"/>
      <c r="AK18" s="45"/>
      <c r="AL18" s="45"/>
      <c r="AM18" s="45"/>
      <c r="AN18" s="4"/>
      <c r="AO18" s="4"/>
    </row>
    <row r="19" spans="1:41">
      <c r="A19" s="4">
        <f t="shared" si="2"/>
        <v>1881</v>
      </c>
      <c r="B19" s="45"/>
      <c r="C19" s="57"/>
      <c r="D19" s="57"/>
      <c r="E19" s="57"/>
      <c r="F19" s="4">
        <f>'Historical population and GDP'!$N16</f>
        <v>7.9597937977674092E-3</v>
      </c>
      <c r="G19" s="29">
        <f t="shared" si="3"/>
        <v>386.24159999999938</v>
      </c>
      <c r="H19" s="29">
        <f t="shared" ref="H19:H31" si="8">(AF19-AF18)</f>
        <v>252.75</v>
      </c>
      <c r="I19" s="40">
        <f t="shared" si="0"/>
        <v>78456.15232493123</v>
      </c>
      <c r="J19" s="40">
        <f t="shared" ref="J19:J31" si="9">$C$31/SUMPRODUCT($F$18:$F$31,$H$18:$H$31)*$F19*H19</f>
        <v>17354.310485159836</v>
      </c>
      <c r="K19" s="62">
        <f t="shared" si="4"/>
        <v>95810.462810091063</v>
      </c>
      <c r="L19" s="57"/>
      <c r="M19" s="57"/>
      <c r="N19" s="15"/>
      <c r="O19" s="15"/>
      <c r="P19" s="15"/>
      <c r="Q19" s="15"/>
      <c r="R19" s="63">
        <f t="shared" si="5"/>
        <v>95810.462810091063</v>
      </c>
      <c r="S19" s="4"/>
      <c r="T19" s="57"/>
      <c r="U19" s="57"/>
      <c r="V19" s="57"/>
      <c r="W19" s="15"/>
      <c r="X19" s="77">
        <f t="shared" si="1"/>
        <v>9.929874429553312E-2</v>
      </c>
      <c r="Y19" s="69">
        <v>0</v>
      </c>
      <c r="Z19" s="61">
        <f>'1.1 Price indices'!$T17</f>
        <v>0.42619567914076478</v>
      </c>
      <c r="AA19" s="15">
        <f t="shared" si="7"/>
        <v>435669.04732315656</v>
      </c>
      <c r="AB19" s="4"/>
      <c r="AC19" s="63">
        <f t="shared" si="6"/>
        <v>436000</v>
      </c>
      <c r="AD19" s="4"/>
      <c r="AE19" s="91">
        <v>6083.3051999999998</v>
      </c>
      <c r="AF19" s="43">
        <v>302.75</v>
      </c>
      <c r="AG19" s="45"/>
      <c r="AH19" s="45"/>
      <c r="AI19" s="45"/>
      <c r="AJ19" s="45"/>
      <c r="AK19" s="45"/>
      <c r="AL19" s="45"/>
      <c r="AM19" s="45"/>
      <c r="AN19" s="4"/>
      <c r="AO19" s="4"/>
    </row>
    <row r="20" spans="1:41">
      <c r="A20" s="4">
        <f t="shared" si="2"/>
        <v>1882</v>
      </c>
      <c r="B20" s="45"/>
      <c r="C20" s="57"/>
      <c r="D20" s="57"/>
      <c r="E20" s="57"/>
      <c r="F20" s="4">
        <f>'Historical population and GDP'!$N17</f>
        <v>7.7484385852383863E-3</v>
      </c>
      <c r="G20" s="29">
        <f t="shared" si="3"/>
        <v>32.186800000000403</v>
      </c>
      <c r="H20" s="29">
        <f t="shared" si="8"/>
        <v>252.75</v>
      </c>
      <c r="I20" s="40">
        <f t="shared" si="0"/>
        <v>6364.4098219223079</v>
      </c>
      <c r="J20" s="40">
        <f t="shared" si="9"/>
        <v>16893.504078100097</v>
      </c>
      <c r="K20" s="62">
        <f t="shared" si="4"/>
        <v>23257.913900022406</v>
      </c>
      <c r="L20" s="57"/>
      <c r="M20" s="57"/>
      <c r="N20" s="15"/>
      <c r="O20" s="15"/>
      <c r="P20" s="15"/>
      <c r="Q20" s="15"/>
      <c r="R20" s="63">
        <f t="shared" si="5"/>
        <v>23257.913900022406</v>
      </c>
      <c r="S20" s="4"/>
      <c r="T20" s="57"/>
      <c r="U20" s="57"/>
      <c r="V20" s="57"/>
      <c r="W20" s="15"/>
      <c r="X20" s="77">
        <f t="shared" si="1"/>
        <v>9.929874429553312E-2</v>
      </c>
      <c r="Y20" s="69">
        <v>0</v>
      </c>
      <c r="Z20" s="61">
        <f>'1.1 Price indices'!$T18</f>
        <v>0.42619567914076467</v>
      </c>
      <c r="AA20" s="15">
        <f t="shared" si="7"/>
        <v>414510.83107295528</v>
      </c>
      <c r="AB20" s="4"/>
      <c r="AC20" s="63">
        <f t="shared" si="6"/>
        <v>415000</v>
      </c>
      <c r="AD20" s="4"/>
      <c r="AE20" s="91">
        <v>6115.4920000000002</v>
      </c>
      <c r="AF20" s="43">
        <v>555.5</v>
      </c>
      <c r="AG20" s="45"/>
      <c r="AH20" s="45"/>
      <c r="AI20" s="45"/>
      <c r="AJ20" s="45"/>
      <c r="AK20" s="45"/>
      <c r="AL20" s="45"/>
      <c r="AM20" s="45"/>
      <c r="AN20" s="4"/>
      <c r="AO20" s="4"/>
    </row>
    <row r="21" spans="1:41">
      <c r="A21" s="4">
        <f t="shared" si="2"/>
        <v>1883</v>
      </c>
      <c r="B21" s="45"/>
      <c r="C21" s="57"/>
      <c r="D21" s="57"/>
      <c r="E21" s="57"/>
      <c r="F21" s="4">
        <f>'Historical population and GDP'!$N18</f>
        <v>7.4988694337816538E-3</v>
      </c>
      <c r="G21" s="29">
        <f t="shared" si="3"/>
        <v>354.05479999999989</v>
      </c>
      <c r="H21" s="29">
        <f t="shared" si="8"/>
        <v>252.75</v>
      </c>
      <c r="I21" s="40">
        <f t="shared" si="0"/>
        <v>67753.60677886098</v>
      </c>
      <c r="J21" s="40">
        <f t="shared" si="9"/>
        <v>16349.381874442912</v>
      </c>
      <c r="K21" s="62">
        <f t="shared" si="4"/>
        <v>84102.988653303895</v>
      </c>
      <c r="L21" s="57"/>
      <c r="M21" s="57"/>
      <c r="N21" s="15"/>
      <c r="O21" s="15"/>
      <c r="P21" s="15"/>
      <c r="Q21" s="15"/>
      <c r="R21" s="63">
        <f t="shared" si="5"/>
        <v>84102.988653303895</v>
      </c>
      <c r="S21" s="4"/>
      <c r="T21" s="57"/>
      <c r="U21" s="57"/>
      <c r="V21" s="57"/>
      <c r="W21" s="15"/>
      <c r="X21" s="77">
        <f t="shared" si="1"/>
        <v>9.929874429553312E-2</v>
      </c>
      <c r="Y21" s="69">
        <v>0</v>
      </c>
      <c r="Z21" s="61">
        <f>'1.1 Price indices'!$T19</f>
        <v>0.40425293130381451</v>
      </c>
      <c r="AA21" s="15">
        <f t="shared" si="7"/>
        <v>434055.75198813598</v>
      </c>
      <c r="AB21" s="4"/>
      <c r="AC21" s="63">
        <f t="shared" si="6"/>
        <v>434000</v>
      </c>
      <c r="AD21" s="4"/>
      <c r="AE21" s="91">
        <v>6469.5468000000001</v>
      </c>
      <c r="AF21" s="43">
        <v>808.25</v>
      </c>
      <c r="AG21" s="45"/>
      <c r="AH21" s="45"/>
      <c r="AI21" s="45"/>
      <c r="AJ21" s="45"/>
      <c r="AK21" s="45"/>
      <c r="AL21" s="45"/>
      <c r="AM21" s="45"/>
      <c r="AN21" s="4"/>
      <c r="AO21" s="4"/>
    </row>
    <row r="22" spans="1:41">
      <c r="A22" s="4">
        <f t="shared" si="2"/>
        <v>1884</v>
      </c>
      <c r="B22" s="45"/>
      <c r="C22" s="57"/>
      <c r="D22" s="57"/>
      <c r="E22" s="57"/>
      <c r="F22" s="4">
        <f>'Historical population and GDP'!$N19</f>
        <v>7.052734008738252E-3</v>
      </c>
      <c r="G22" s="29">
        <f t="shared" si="3"/>
        <v>64.373599999999897</v>
      </c>
      <c r="H22" s="29">
        <f t="shared" si="8"/>
        <v>252.75</v>
      </c>
      <c r="I22" s="40">
        <f t="shared" si="0"/>
        <v>11585.944471995224</v>
      </c>
      <c r="J22" s="40">
        <f t="shared" si="9"/>
        <v>15376.696792223374</v>
      </c>
      <c r="K22" s="62">
        <f t="shared" si="4"/>
        <v>26962.641264218597</v>
      </c>
      <c r="L22" s="57"/>
      <c r="M22" s="57"/>
      <c r="N22" s="15"/>
      <c r="O22" s="15"/>
      <c r="P22" s="15"/>
      <c r="Q22" s="15"/>
      <c r="R22" s="63">
        <f t="shared" si="5"/>
        <v>26962.641264218597</v>
      </c>
      <c r="S22" s="4"/>
      <c r="T22" s="57"/>
      <c r="U22" s="57"/>
      <c r="V22" s="57"/>
      <c r="W22" s="15"/>
      <c r="X22" s="77">
        <f t="shared" si="1"/>
        <v>9.929874429553312E-2</v>
      </c>
      <c r="Y22" s="69">
        <v>0</v>
      </c>
      <c r="Z22" s="61">
        <f>'1.1 Price indices'!$T20</f>
        <v>0.46248560825572088</v>
      </c>
      <c r="AA22" s="15">
        <f t="shared" si="7"/>
        <v>472895.56921701186</v>
      </c>
      <c r="AB22" s="4"/>
      <c r="AC22" s="63">
        <f t="shared" si="6"/>
        <v>473000</v>
      </c>
      <c r="AD22" s="4"/>
      <c r="AE22" s="91">
        <v>6533.9204</v>
      </c>
      <c r="AF22" s="43">
        <v>1061</v>
      </c>
      <c r="AG22" s="45"/>
      <c r="AH22" s="45"/>
      <c r="AI22" s="45"/>
      <c r="AJ22" s="45"/>
      <c r="AK22" s="45"/>
      <c r="AL22" s="45"/>
      <c r="AM22" s="45"/>
      <c r="AN22" s="4"/>
      <c r="AO22" s="4"/>
    </row>
    <row r="23" spans="1:41">
      <c r="A23" s="4">
        <f t="shared" si="2"/>
        <v>1885</v>
      </c>
      <c r="B23" s="45"/>
      <c r="C23" s="57"/>
      <c r="D23" s="57"/>
      <c r="E23" s="57"/>
      <c r="F23" s="4">
        <f>'Historical population and GDP'!$N20</f>
        <v>6.9246866198763727E-3</v>
      </c>
      <c r="G23" s="29">
        <f t="shared" si="3"/>
        <v>386.24160000000029</v>
      </c>
      <c r="H23" s="29">
        <f t="shared" si="8"/>
        <v>252.75</v>
      </c>
      <c r="I23" s="40">
        <f t="shared" si="0"/>
        <v>68253.560588946071</v>
      </c>
      <c r="J23" s="40">
        <f t="shared" si="9"/>
        <v>15097.52195433419</v>
      </c>
      <c r="K23" s="62">
        <f t="shared" si="4"/>
        <v>83351.082543280267</v>
      </c>
      <c r="L23" s="57"/>
      <c r="M23" s="57"/>
      <c r="N23" s="15"/>
      <c r="O23" s="15"/>
      <c r="P23" s="15"/>
      <c r="Q23" s="15"/>
      <c r="R23" s="63">
        <f t="shared" si="5"/>
        <v>83351.082543280267</v>
      </c>
      <c r="S23" s="4"/>
      <c r="T23" s="57"/>
      <c r="U23" s="57"/>
      <c r="V23" s="57"/>
      <c r="W23" s="15"/>
      <c r="X23" s="77">
        <f t="shared" si="1"/>
        <v>9.929874429553312E-2</v>
      </c>
      <c r="Y23" s="69">
        <v>0</v>
      </c>
      <c r="Z23" s="61">
        <f>'1.1 Price indices'!$T21</f>
        <v>0.39412550922522199</v>
      </c>
      <c r="AA23" s="15">
        <f t="shared" si="7"/>
        <v>442192.45183166396</v>
      </c>
      <c r="AB23" s="4"/>
      <c r="AC23" s="63">
        <f t="shared" si="6"/>
        <v>442000</v>
      </c>
      <c r="AD23" s="4"/>
      <c r="AE23" s="91">
        <v>6920.1620000000003</v>
      </c>
      <c r="AF23" s="43">
        <v>1313.75</v>
      </c>
      <c r="AG23" s="45"/>
      <c r="AH23" s="45"/>
      <c r="AI23" s="45"/>
      <c r="AJ23" s="45"/>
      <c r="AK23" s="45"/>
      <c r="AL23" s="45"/>
      <c r="AM23" s="45"/>
      <c r="AN23" s="4"/>
      <c r="AO23" s="4"/>
    </row>
    <row r="24" spans="1:41">
      <c r="A24" s="4">
        <f t="shared" si="2"/>
        <v>1886</v>
      </c>
      <c r="B24" s="45"/>
      <c r="C24" s="57"/>
      <c r="D24" s="57"/>
      <c r="E24" s="57"/>
      <c r="F24" s="4">
        <f>'Historical population and GDP'!$N21</f>
        <v>6.3322932428228123E-3</v>
      </c>
      <c r="G24" s="29">
        <f t="shared" si="3"/>
        <v>257.49439999999959</v>
      </c>
      <c r="H24" s="29">
        <f t="shared" si="8"/>
        <v>252.75</v>
      </c>
      <c r="I24" s="40">
        <f t="shared" si="0"/>
        <v>41609.734778505233</v>
      </c>
      <c r="J24" s="40">
        <f t="shared" si="9"/>
        <v>13805.958522424262</v>
      </c>
      <c r="K24" s="62">
        <f t="shared" si="4"/>
        <v>55415.693300929495</v>
      </c>
      <c r="L24" s="57"/>
      <c r="M24" s="57"/>
      <c r="N24" s="15"/>
      <c r="O24" s="15"/>
      <c r="P24" s="15"/>
      <c r="Q24" s="15"/>
      <c r="R24" s="63">
        <f t="shared" si="5"/>
        <v>55415.693300929495</v>
      </c>
      <c r="S24" s="4"/>
      <c r="T24" s="57"/>
      <c r="U24" s="57"/>
      <c r="V24" s="57"/>
      <c r="W24" s="15"/>
      <c r="X24" s="77">
        <f t="shared" si="1"/>
        <v>9.929874429553312E-2</v>
      </c>
      <c r="Y24" s="69">
        <v>0</v>
      </c>
      <c r="Z24" s="61">
        <f>'1.1 Price indices'!$T22</f>
        <v>0.39581341290498745</v>
      </c>
      <c r="AA24" s="15">
        <f t="shared" si="7"/>
        <v>452653.34559901984</v>
      </c>
      <c r="AB24" s="4"/>
      <c r="AC24" s="63">
        <f t="shared" si="6"/>
        <v>453000</v>
      </c>
      <c r="AD24" s="4"/>
      <c r="AE24" s="91">
        <v>7177.6563999999998</v>
      </c>
      <c r="AF24" s="43">
        <v>1566.5</v>
      </c>
      <c r="AG24" s="45"/>
      <c r="AH24" s="45"/>
      <c r="AI24" s="45"/>
      <c r="AJ24" s="45"/>
      <c r="AK24" s="45"/>
      <c r="AL24" s="45"/>
      <c r="AM24" s="45"/>
      <c r="AN24" s="4"/>
      <c r="AO24" s="4"/>
    </row>
    <row r="25" spans="1:41">
      <c r="A25" s="4">
        <f t="shared" si="2"/>
        <v>1887</v>
      </c>
      <c r="B25" s="45"/>
      <c r="C25" s="57"/>
      <c r="D25" s="57"/>
      <c r="E25" s="57"/>
      <c r="F25" s="4">
        <f>'Historical population and GDP'!$N22</f>
        <v>6.339051813767046E-3</v>
      </c>
      <c r="G25" s="29">
        <f t="shared" si="3"/>
        <v>209.21420000000035</v>
      </c>
      <c r="H25" s="29">
        <f t="shared" si="8"/>
        <v>252.75</v>
      </c>
      <c r="I25" s="40">
        <f t="shared" si="0"/>
        <v>33843.993299950293</v>
      </c>
      <c r="J25" s="40">
        <f t="shared" si="9"/>
        <v>13820.693871301653</v>
      </c>
      <c r="K25" s="62">
        <f t="shared" si="4"/>
        <v>47664.68717125195</v>
      </c>
      <c r="L25" s="57"/>
      <c r="M25" s="57"/>
      <c r="N25" s="15"/>
      <c r="O25" s="15"/>
      <c r="P25" s="15"/>
      <c r="Q25" s="15"/>
      <c r="R25" s="63">
        <f t="shared" si="5"/>
        <v>47664.68717125195</v>
      </c>
      <c r="S25" s="4"/>
      <c r="T25" s="57"/>
      <c r="U25" s="57"/>
      <c r="V25" s="57"/>
      <c r="W25" s="15"/>
      <c r="X25" s="77">
        <f t="shared" si="1"/>
        <v>9.929874429553312E-2</v>
      </c>
      <c r="Y25" s="69">
        <v>0</v>
      </c>
      <c r="Z25" s="61">
        <f>'1.1 Price indices'!$T23</f>
        <v>0.41184849786275873</v>
      </c>
      <c r="AA25" s="15">
        <f t="shared" si="7"/>
        <v>469520.45354285074</v>
      </c>
      <c r="AB25" s="4"/>
      <c r="AC25" s="63">
        <f t="shared" si="6"/>
        <v>470000</v>
      </c>
      <c r="AD25" s="4"/>
      <c r="AE25" s="91">
        <v>7386.8706000000002</v>
      </c>
      <c r="AF25" s="43">
        <v>1819.25</v>
      </c>
      <c r="AG25" s="45"/>
      <c r="AH25" s="45"/>
      <c r="AI25" s="45"/>
      <c r="AJ25" s="45"/>
      <c r="AK25" s="45"/>
      <c r="AL25" s="45"/>
      <c r="AM25" s="45"/>
      <c r="AN25" s="4"/>
      <c r="AO25" s="4"/>
    </row>
    <row r="26" spans="1:41">
      <c r="A26" s="4">
        <f t="shared" si="2"/>
        <v>1888</v>
      </c>
      <c r="B26" s="45"/>
      <c r="C26" s="57"/>
      <c r="D26" s="57"/>
      <c r="E26" s="57"/>
      <c r="F26" s="4">
        <f>'Historical population and GDP'!$N23</f>
        <v>6.3832263908664682E-3</v>
      </c>
      <c r="G26" s="29">
        <f t="shared" si="3"/>
        <v>177.02739999999994</v>
      </c>
      <c r="H26" s="29">
        <f t="shared" si="8"/>
        <v>252.75</v>
      </c>
      <c r="I26" s="40">
        <f t="shared" si="0"/>
        <v>28836.787644208467</v>
      </c>
      <c r="J26" s="40">
        <f t="shared" si="9"/>
        <v>13917.005326850795</v>
      </c>
      <c r="K26" s="62">
        <f t="shared" si="4"/>
        <v>42753.792971059258</v>
      </c>
      <c r="L26" s="57"/>
      <c r="M26" s="57"/>
      <c r="N26" s="15"/>
      <c r="O26" s="15"/>
      <c r="P26" s="15"/>
      <c r="Q26" s="15"/>
      <c r="R26" s="63">
        <f t="shared" si="5"/>
        <v>42753.792971059258</v>
      </c>
      <c r="S26" s="4"/>
      <c r="T26" s="57"/>
      <c r="U26" s="57"/>
      <c r="V26" s="57"/>
      <c r="W26" s="15"/>
      <c r="X26" s="77">
        <f t="shared" si="1"/>
        <v>9.929874429553312E-2</v>
      </c>
      <c r="Y26" s="69">
        <v>0</v>
      </c>
      <c r="Z26" s="61">
        <f>'1.1 Price indices'!$T24</f>
        <v>0.38737389450616044</v>
      </c>
      <c r="AA26" s="15">
        <f t="shared" si="7"/>
        <v>438397.54255254549</v>
      </c>
      <c r="AB26" s="4"/>
      <c r="AC26" s="63">
        <f t="shared" si="6"/>
        <v>438000</v>
      </c>
      <c r="AD26" s="4"/>
      <c r="AE26" s="91">
        <v>7563.8980000000001</v>
      </c>
      <c r="AF26" s="43">
        <v>2072</v>
      </c>
      <c r="AG26" s="45"/>
      <c r="AH26" s="45"/>
      <c r="AI26" s="45"/>
      <c r="AJ26" s="45"/>
      <c r="AK26" s="45"/>
      <c r="AL26" s="45"/>
      <c r="AM26" s="45"/>
      <c r="AN26" s="4"/>
      <c r="AO26" s="4"/>
    </row>
    <row r="27" spans="1:41">
      <c r="A27" s="4">
        <f t="shared" si="2"/>
        <v>1889</v>
      </c>
      <c r="B27" s="45"/>
      <c r="C27" s="57"/>
      <c r="D27" s="57"/>
      <c r="E27" s="57"/>
      <c r="F27" s="4">
        <f>'Historical population and GDP'!$N24</f>
        <v>5.9285909705426524E-3</v>
      </c>
      <c r="G27" s="29">
        <f t="shared" si="3"/>
        <v>177.02739999999994</v>
      </c>
      <c r="H27" s="29">
        <f t="shared" si="8"/>
        <v>252.75</v>
      </c>
      <c r="I27" s="40">
        <f t="shared" si="0"/>
        <v>26782.932075154502</v>
      </c>
      <c r="J27" s="40">
        <f t="shared" si="9"/>
        <v>12925.788161895638</v>
      </c>
      <c r="K27" s="62">
        <f t="shared" si="4"/>
        <v>39708.72023705014</v>
      </c>
      <c r="L27" s="57"/>
      <c r="M27" s="57"/>
      <c r="N27" s="15"/>
      <c r="O27" s="15"/>
      <c r="P27" s="15"/>
      <c r="Q27" s="15"/>
      <c r="R27" s="63">
        <f t="shared" si="5"/>
        <v>39708.72023705014</v>
      </c>
      <c r="S27" s="4"/>
      <c r="T27" s="57"/>
      <c r="U27" s="57"/>
      <c r="V27" s="57"/>
      <c r="W27" s="15"/>
      <c r="X27" s="77">
        <f t="shared" si="1"/>
        <v>9.929874429553312E-2</v>
      </c>
      <c r="Y27" s="69">
        <v>0</v>
      </c>
      <c r="Z27" s="61">
        <f>'1.1 Price indices'!$T25</f>
        <v>0.37724647242756798</v>
      </c>
      <c r="AA27" s="15">
        <f t="shared" si="7"/>
        <v>422279.15063430427</v>
      </c>
      <c r="AB27" s="4"/>
      <c r="AC27" s="63">
        <f t="shared" si="6"/>
        <v>422000</v>
      </c>
      <c r="AD27" s="4"/>
      <c r="AE27" s="91">
        <v>7740.9254000000001</v>
      </c>
      <c r="AF27" s="43">
        <v>2324.75</v>
      </c>
      <c r="AG27" s="45"/>
      <c r="AH27" s="45"/>
      <c r="AI27" s="45"/>
      <c r="AJ27" s="45"/>
      <c r="AK27" s="45"/>
      <c r="AL27" s="45"/>
      <c r="AM27" s="45"/>
      <c r="AN27" s="4"/>
      <c r="AO27" s="4"/>
    </row>
    <row r="28" spans="1:41">
      <c r="A28" s="4">
        <f t="shared" si="2"/>
        <v>1890</v>
      </c>
      <c r="B28" s="45"/>
      <c r="C28" s="57"/>
      <c r="D28" s="57"/>
      <c r="E28" s="57"/>
      <c r="F28" s="4">
        <f>'Historical population and GDP'!$N25</f>
        <v>5.8208500439469041E-3</v>
      </c>
      <c r="G28" s="29">
        <f t="shared" si="3"/>
        <v>144.84059999999954</v>
      </c>
      <c r="H28" s="29">
        <f t="shared" si="8"/>
        <v>252.75</v>
      </c>
      <c r="I28" s="40">
        <f t="shared" si="0"/>
        <v>21515.07513784018</v>
      </c>
      <c r="J28" s="40">
        <f t="shared" si="9"/>
        <v>12690.886411975198</v>
      </c>
      <c r="K28" s="62">
        <f t="shared" si="4"/>
        <v>34205.96154981538</v>
      </c>
      <c r="L28" s="57"/>
      <c r="M28" s="57"/>
      <c r="N28" s="15"/>
      <c r="O28" s="15"/>
      <c r="P28" s="15"/>
      <c r="Q28" s="15"/>
      <c r="R28" s="63">
        <f t="shared" si="5"/>
        <v>34205.96154981538</v>
      </c>
      <c r="S28" s="4"/>
      <c r="T28" s="57"/>
      <c r="U28" s="57"/>
      <c r="V28" s="57"/>
      <c r="W28" s="15"/>
      <c r="X28" s="77">
        <f t="shared" si="1"/>
        <v>9.929874429553312E-2</v>
      </c>
      <c r="Y28" s="69">
        <v>0</v>
      </c>
      <c r="Z28" s="61">
        <f>'1.1 Price indices'!$T26</f>
        <v>0.38821784634604317</v>
      </c>
      <c r="AA28" s="15">
        <f t="shared" si="7"/>
        <v>423916.57463627832</v>
      </c>
      <c r="AB28" s="4"/>
      <c r="AC28" s="63">
        <f t="shared" si="6"/>
        <v>424000</v>
      </c>
      <c r="AD28" s="4"/>
      <c r="AE28" s="91">
        <v>7885.7659999999996</v>
      </c>
      <c r="AF28" s="43">
        <v>2577.5</v>
      </c>
      <c r="AG28" s="45"/>
      <c r="AH28" s="45"/>
      <c r="AI28" s="45"/>
      <c r="AJ28" s="45"/>
      <c r="AK28" s="45"/>
      <c r="AL28" s="45"/>
      <c r="AM28" s="45"/>
      <c r="AN28" s="4"/>
      <c r="AO28" s="4"/>
    </row>
    <row r="29" spans="1:41">
      <c r="A29" s="4">
        <f t="shared" si="2"/>
        <v>1891</v>
      </c>
      <c r="B29" s="45"/>
      <c r="C29" s="57"/>
      <c r="D29" s="57"/>
      <c r="E29" s="57"/>
      <c r="F29" s="4">
        <f>'Historical population and GDP'!$N26</f>
        <v>6.0108709966474032E-3</v>
      </c>
      <c r="G29" s="29">
        <f t="shared" si="3"/>
        <v>337.96140000000014</v>
      </c>
      <c r="H29" s="29">
        <f t="shared" si="8"/>
        <v>252.75</v>
      </c>
      <c r="I29" s="40">
        <f t="shared" si="0"/>
        <v>51840.675108871495</v>
      </c>
      <c r="J29" s="40">
        <f t="shared" si="9"/>
        <v>13105.178879297064</v>
      </c>
      <c r="K29" s="62">
        <f t="shared" si="4"/>
        <v>64945.853988168557</v>
      </c>
      <c r="L29" s="57"/>
      <c r="M29" s="57"/>
      <c r="N29" s="15"/>
      <c r="O29" s="15"/>
      <c r="P29" s="15"/>
      <c r="Q29" s="15"/>
      <c r="R29" s="63">
        <f t="shared" si="5"/>
        <v>64945.853988168557</v>
      </c>
      <c r="S29" s="4"/>
      <c r="T29" s="57"/>
      <c r="U29" s="57"/>
      <c r="V29" s="57"/>
      <c r="W29" s="15"/>
      <c r="X29" s="77">
        <f t="shared" si="1"/>
        <v>9.929874429553312E-2</v>
      </c>
      <c r="Y29" s="69">
        <v>0</v>
      </c>
      <c r="Z29" s="61">
        <f>'1.1 Price indices'!$T27</f>
        <v>0.38146623162698151</v>
      </c>
      <c r="AA29" s="15">
        <f t="shared" si="7"/>
        <v>436903.13827090798</v>
      </c>
      <c r="AB29" s="4"/>
      <c r="AC29" s="63">
        <f t="shared" si="6"/>
        <v>437000</v>
      </c>
      <c r="AD29" s="4"/>
      <c r="AE29" s="91">
        <v>8223.7273999999998</v>
      </c>
      <c r="AF29" s="43">
        <v>2830.25</v>
      </c>
      <c r="AG29" s="45"/>
      <c r="AH29" s="45"/>
      <c r="AI29" s="45"/>
      <c r="AJ29" s="45"/>
      <c r="AK29" s="45"/>
      <c r="AL29" s="45"/>
      <c r="AM29" s="45"/>
      <c r="AN29" s="4"/>
      <c r="AO29" s="4"/>
    </row>
    <row r="30" spans="1:41">
      <c r="A30" s="4">
        <f t="shared" si="2"/>
        <v>1892</v>
      </c>
      <c r="B30" s="45"/>
      <c r="C30" s="57"/>
      <c r="D30" s="57"/>
      <c r="E30" s="57"/>
      <c r="F30" s="4">
        <f>'Historical population and GDP'!$N27</f>
        <v>5.8755808409206535E-3</v>
      </c>
      <c r="G30" s="29">
        <f t="shared" si="3"/>
        <v>386.24159999999938</v>
      </c>
      <c r="H30" s="29">
        <f t="shared" si="8"/>
        <v>252.75</v>
      </c>
      <c r="I30" s="40">
        <f t="shared" si="0"/>
        <v>57912.990859388134</v>
      </c>
      <c r="J30" s="40">
        <f t="shared" si="9"/>
        <v>12810.213026195921</v>
      </c>
      <c r="K30" s="62">
        <f t="shared" si="4"/>
        <v>70723.203885584051</v>
      </c>
      <c r="L30" s="57"/>
      <c r="M30" s="57"/>
      <c r="N30" s="15"/>
      <c r="O30" s="15"/>
      <c r="P30" s="15"/>
      <c r="Q30" s="15"/>
      <c r="R30" s="63">
        <f t="shared" si="5"/>
        <v>70723.203885584051</v>
      </c>
      <c r="S30" s="4"/>
      <c r="T30" s="57"/>
      <c r="U30" s="57"/>
      <c r="V30" s="57"/>
      <c r="W30" s="15"/>
      <c r="X30" s="77">
        <f t="shared" si="1"/>
        <v>9.929874429553312E-2</v>
      </c>
      <c r="Y30" s="69">
        <v>0</v>
      </c>
      <c r="Z30" s="61">
        <f>'1.1 Price indices'!$T28</f>
        <v>0.37977832794721611</v>
      </c>
      <c r="AA30" s="15">
        <f t="shared" si="7"/>
        <v>458989.81105670298</v>
      </c>
      <c r="AB30" s="4"/>
      <c r="AC30" s="63">
        <f t="shared" si="6"/>
        <v>459000</v>
      </c>
      <c r="AD30" s="4"/>
      <c r="AE30" s="91">
        <v>8609.9689999999991</v>
      </c>
      <c r="AF30" s="43">
        <v>3083</v>
      </c>
      <c r="AG30" s="45"/>
      <c r="AH30" s="45"/>
      <c r="AI30" s="45"/>
      <c r="AJ30" s="45"/>
      <c r="AK30" s="45"/>
      <c r="AL30" s="45"/>
      <c r="AM30" s="45"/>
      <c r="AN30" s="4"/>
      <c r="AO30" s="4"/>
    </row>
    <row r="31" spans="1:41">
      <c r="A31" s="4">
        <f t="shared" si="2"/>
        <v>1893</v>
      </c>
      <c r="B31" s="57"/>
      <c r="C31" s="57">
        <v>214508</v>
      </c>
      <c r="D31" s="57"/>
      <c r="E31" s="57"/>
      <c r="F31" s="4">
        <f>'Historical population and GDP'!$N28</f>
        <v>5.9158593651545861E-3</v>
      </c>
      <c r="G31" s="29">
        <f t="shared" si="3"/>
        <v>207.60486000000128</v>
      </c>
      <c r="H31" s="29">
        <f t="shared" si="8"/>
        <v>728</v>
      </c>
      <c r="I31" s="40">
        <f t="shared" si="0"/>
        <v>31341.624131444019</v>
      </c>
      <c r="J31" s="40">
        <f t="shared" si="9"/>
        <v>37150.409228718381</v>
      </c>
      <c r="K31" s="62">
        <f t="shared" si="4"/>
        <v>68492.033360162401</v>
      </c>
      <c r="L31" s="57"/>
      <c r="M31" s="57"/>
      <c r="N31" s="15"/>
      <c r="O31" s="15"/>
      <c r="P31" s="15"/>
      <c r="Q31" s="15"/>
      <c r="R31" s="63">
        <f t="shared" si="5"/>
        <v>68492.033360162401</v>
      </c>
      <c r="S31" s="4"/>
      <c r="T31" s="57"/>
      <c r="U31" s="57"/>
      <c r="V31" s="57"/>
      <c r="W31" s="15"/>
      <c r="X31" s="77">
        <f t="shared" si="1"/>
        <v>9.929874429553312E-2</v>
      </c>
      <c r="Y31" s="69">
        <v>0</v>
      </c>
      <c r="Z31" s="61">
        <f>'1.1 Price indices'!$T29</f>
        <v>0.38399808714662959</v>
      </c>
      <c r="AA31" s="15">
        <f t="shared" si="7"/>
        <v>483097.62051630515</v>
      </c>
      <c r="AB31" s="4"/>
      <c r="AC31" s="63">
        <f t="shared" si="6"/>
        <v>483000</v>
      </c>
      <c r="AD31" s="4"/>
      <c r="AE31" s="91">
        <v>8817.5738600000004</v>
      </c>
      <c r="AF31" s="43">
        <v>3811</v>
      </c>
      <c r="AG31" s="45"/>
      <c r="AH31" s="45"/>
      <c r="AI31" s="45"/>
      <c r="AJ31" s="45"/>
      <c r="AK31" s="45"/>
      <c r="AL31" s="45"/>
      <c r="AM31" s="45"/>
      <c r="AN31" s="4"/>
      <c r="AO31" s="4"/>
    </row>
    <row r="32" spans="1:41">
      <c r="A32" s="4">
        <f t="shared" si="2"/>
        <v>1894</v>
      </c>
      <c r="B32" s="57"/>
      <c r="C32" s="57">
        <v>235360</v>
      </c>
      <c r="D32" s="57"/>
      <c r="E32" s="57">
        <v>20852</v>
      </c>
      <c r="F32" s="4">
        <f>'Historical population and GDP'!$N29</f>
        <v>6.1705677862349565E-3</v>
      </c>
      <c r="G32" s="29">
        <f t="shared" si="3"/>
        <v>54.717559999999139</v>
      </c>
      <c r="H32" s="29"/>
      <c r="I32" s="40">
        <f t="shared" si="0"/>
        <v>8616.2440405251109</v>
      </c>
      <c r="J32" s="4"/>
      <c r="K32" s="92">
        <f>SUM(I32,E32)</f>
        <v>29468.244040525111</v>
      </c>
      <c r="L32" s="57"/>
      <c r="M32" s="57"/>
      <c r="N32" s="15"/>
      <c r="O32" s="15"/>
      <c r="P32" s="15"/>
      <c r="Q32" s="15"/>
      <c r="R32" s="70">
        <f t="shared" si="5"/>
        <v>29468.244040525111</v>
      </c>
      <c r="S32" s="4"/>
      <c r="T32" s="57"/>
      <c r="U32" s="57"/>
      <c r="V32" s="57"/>
      <c r="W32" s="15"/>
      <c r="X32" s="77">
        <f t="shared" si="1"/>
        <v>9.929874429553312E-2</v>
      </c>
      <c r="Y32" s="69">
        <v>0</v>
      </c>
      <c r="Z32" s="61">
        <f>'1.1 Price indices'!$T30</f>
        <v>0.37555856874780258</v>
      </c>
      <c r="AA32" s="15">
        <f t="shared" si="7"/>
        <v>453568.57493981335</v>
      </c>
      <c r="AB32" s="4"/>
      <c r="AC32" s="63">
        <f t="shared" si="6"/>
        <v>454000</v>
      </c>
      <c r="AD32" s="4"/>
      <c r="AE32" s="91">
        <v>8872.2914199999996</v>
      </c>
      <c r="AF32" s="43">
        <v>4244</v>
      </c>
      <c r="AG32" s="45"/>
      <c r="AH32" s="45"/>
      <c r="AI32" s="45"/>
      <c r="AJ32" s="45"/>
      <c r="AK32" s="45"/>
      <c r="AL32" s="45"/>
      <c r="AM32" s="45"/>
      <c r="AN32" s="4"/>
      <c r="AO32" s="40">
        <f t="shared" ref="AO32:AO63" si="10">IF(AF32/AF31&lt;1.01,NA(),E32/(AF32-AF31))</f>
        <v>48.157043879907619</v>
      </c>
    </row>
    <row r="33" spans="1:41">
      <c r="A33" s="4">
        <f t="shared" si="2"/>
        <v>1895</v>
      </c>
      <c r="B33" s="57"/>
      <c r="C33" s="57">
        <v>242788</v>
      </c>
      <c r="D33" s="57"/>
      <c r="E33" s="57">
        <v>7428</v>
      </c>
      <c r="F33" s="4">
        <f>'Historical population and GDP'!$N30</f>
        <v>6.233197308536784E-3</v>
      </c>
      <c r="G33" s="29">
        <f t="shared" si="3"/>
        <v>498.89540000000125</v>
      </c>
      <c r="H33" s="29"/>
      <c r="I33" s="40">
        <f t="shared" si="0"/>
        <v>79357.232674479514</v>
      </c>
      <c r="J33" s="4"/>
      <c r="K33" s="92">
        <f t="shared" ref="K33:K58" si="11">SUM(I33,E33)</f>
        <v>86785.232674479514</v>
      </c>
      <c r="L33" s="57"/>
      <c r="M33" s="57"/>
      <c r="N33" s="15"/>
      <c r="O33" s="15"/>
      <c r="P33" s="15"/>
      <c r="Q33" s="15"/>
      <c r="R33" s="70">
        <f t="shared" si="5"/>
        <v>86785.232674479514</v>
      </c>
      <c r="S33" s="4"/>
      <c r="T33" s="57"/>
      <c r="U33" s="57"/>
      <c r="V33" s="57"/>
      <c r="W33" s="15"/>
      <c r="X33" s="77">
        <f t="shared" si="1"/>
        <v>9.929874429553312E-2</v>
      </c>
      <c r="Y33" s="69">
        <v>0</v>
      </c>
      <c r="Z33" s="61">
        <f>'1.1 Price indices'!$T31</f>
        <v>0.35783558011026584</v>
      </c>
      <c r="AA33" s="15">
        <f t="shared" si="7"/>
        <v>471727.25168288301</v>
      </c>
      <c r="AB33" s="4"/>
      <c r="AC33" s="63">
        <f t="shared" si="6"/>
        <v>472000</v>
      </c>
      <c r="AD33" s="4"/>
      <c r="AE33" s="91">
        <v>9371.1868200000008</v>
      </c>
      <c r="AF33" s="43">
        <v>4616</v>
      </c>
      <c r="AG33" s="45"/>
      <c r="AH33" s="45"/>
      <c r="AI33" s="45"/>
      <c r="AJ33" s="45"/>
      <c r="AK33" s="45"/>
      <c r="AL33" s="45"/>
      <c r="AM33" s="45"/>
      <c r="AN33" s="4"/>
      <c r="AO33" s="40">
        <f t="shared" si="10"/>
        <v>19.967741935483872</v>
      </c>
    </row>
    <row r="34" spans="1:41">
      <c r="A34" s="4">
        <f t="shared" si="2"/>
        <v>1896</v>
      </c>
      <c r="B34" s="57"/>
      <c r="C34" s="57">
        <v>250216</v>
      </c>
      <c r="D34" s="57"/>
      <c r="E34" s="57">
        <v>7428</v>
      </c>
      <c r="F34" s="4">
        <f>'Historical population and GDP'!$N31</f>
        <v>6.3023099519075049E-3</v>
      </c>
      <c r="G34" s="29">
        <f t="shared" si="3"/>
        <v>679.94614999999976</v>
      </c>
      <c r="H34" s="29"/>
      <c r="I34" s="40">
        <f t="shared" si="0"/>
        <v>109355.44647242701</v>
      </c>
      <c r="J34" s="4"/>
      <c r="K34" s="92">
        <f t="shared" si="11"/>
        <v>116783.44647242701</v>
      </c>
      <c r="L34" s="57"/>
      <c r="M34" s="57"/>
      <c r="N34" s="15"/>
      <c r="O34" s="15"/>
      <c r="P34" s="15"/>
      <c r="Q34" s="15"/>
      <c r="R34" s="70">
        <f t="shared" si="5"/>
        <v>116783.44647242701</v>
      </c>
      <c r="S34" s="4"/>
      <c r="T34" s="57"/>
      <c r="U34" s="57"/>
      <c r="V34" s="57"/>
      <c r="W34" s="15"/>
      <c r="X34" s="77">
        <f t="shared" si="1"/>
        <v>9.929874429553312E-2</v>
      </c>
      <c r="Y34" s="69">
        <v>0</v>
      </c>
      <c r="Z34" s="61">
        <f>'1.1 Price indices'!$T32</f>
        <v>0.37555856874780258</v>
      </c>
      <c r="AA34" s="15">
        <f t="shared" si="7"/>
        <v>556914.39840812888</v>
      </c>
      <c r="AB34" s="4"/>
      <c r="AC34" s="63">
        <f t="shared" si="6"/>
        <v>557000</v>
      </c>
      <c r="AD34" s="4"/>
      <c r="AE34" s="91">
        <v>10051.132970000001</v>
      </c>
      <c r="AF34" s="43">
        <v>5143</v>
      </c>
      <c r="AG34" s="45"/>
      <c r="AH34" s="45"/>
      <c r="AI34" s="45"/>
      <c r="AJ34" s="45"/>
      <c r="AK34" s="45"/>
      <c r="AL34" s="45"/>
      <c r="AM34" s="45"/>
      <c r="AN34" s="4"/>
      <c r="AO34" s="40">
        <f t="shared" si="10"/>
        <v>14.094876660341557</v>
      </c>
    </row>
    <row r="35" spans="1:41">
      <c r="A35" s="4">
        <f t="shared" si="2"/>
        <v>1897</v>
      </c>
      <c r="B35" s="57"/>
      <c r="C35" s="57">
        <v>268598</v>
      </c>
      <c r="D35" s="57"/>
      <c r="E35" s="57">
        <v>18382</v>
      </c>
      <c r="F35" s="4">
        <f>'Historical population and GDP'!$N32</f>
        <v>6.3630144381370173E-3</v>
      </c>
      <c r="G35" s="29">
        <f t="shared" si="3"/>
        <v>63.166594999998779</v>
      </c>
      <c r="H35" s="29"/>
      <c r="I35" s="40">
        <f t="shared" si="0"/>
        <v>10256.909326366043</v>
      </c>
      <c r="J35" s="4"/>
      <c r="K35" s="92">
        <f t="shared" si="11"/>
        <v>28638.909326366043</v>
      </c>
      <c r="L35" s="57"/>
      <c r="M35" s="57"/>
      <c r="N35" s="15"/>
      <c r="O35" s="15"/>
      <c r="P35" s="15"/>
      <c r="Q35" s="15"/>
      <c r="R35" s="70">
        <f t="shared" si="5"/>
        <v>28638.909326366043</v>
      </c>
      <c r="S35" s="4"/>
      <c r="T35" s="57"/>
      <c r="U35" s="57"/>
      <c r="V35" s="57"/>
      <c r="W35" s="15"/>
      <c r="X35" s="77">
        <f t="shared" si="1"/>
        <v>9.929874429553312E-2</v>
      </c>
      <c r="Y35" s="69">
        <v>0</v>
      </c>
      <c r="Z35" s="61">
        <f>'1.1 Price indices'!$T33</f>
        <v>0.37471461690791991</v>
      </c>
      <c r="AA35" s="15">
        <f t="shared" si="7"/>
        <v>527703.28208167071</v>
      </c>
      <c r="AB35" s="4"/>
      <c r="AC35" s="63">
        <f t="shared" si="6"/>
        <v>528000</v>
      </c>
      <c r="AD35" s="4"/>
      <c r="AE35" s="91">
        <v>10114.299564999999</v>
      </c>
      <c r="AF35" s="43">
        <v>5747</v>
      </c>
      <c r="AG35" s="45"/>
      <c r="AH35" s="45"/>
      <c r="AI35" s="45"/>
      <c r="AJ35" s="45"/>
      <c r="AK35" s="45"/>
      <c r="AL35" s="45"/>
      <c r="AM35" s="45"/>
      <c r="AN35" s="4"/>
      <c r="AO35" s="40">
        <f t="shared" si="10"/>
        <v>30.433774834437084</v>
      </c>
    </row>
    <row r="36" spans="1:41">
      <c r="A36" s="4">
        <f t="shared" si="2"/>
        <v>1898</v>
      </c>
      <c r="B36" s="57"/>
      <c r="C36" s="57">
        <v>284436</v>
      </c>
      <c r="D36" s="57"/>
      <c r="E36" s="57">
        <v>15838</v>
      </c>
      <c r="F36" s="4">
        <f>'Historical population and GDP'!$N33</f>
        <v>6.3027800279835755E-3</v>
      </c>
      <c r="G36" s="29">
        <f t="shared" si="3"/>
        <v>320.66099500000018</v>
      </c>
      <c r="H36" s="29"/>
      <c r="I36" s="40">
        <f t="shared" si="0"/>
        <v>51575.616357035724</v>
      </c>
      <c r="J36" s="4"/>
      <c r="K36" s="92">
        <f>SUM(I36,E36)</f>
        <v>67413.616357035731</v>
      </c>
      <c r="L36" s="57"/>
      <c r="M36" s="57"/>
      <c r="N36" s="15"/>
      <c r="O36" s="15"/>
      <c r="P36" s="15"/>
      <c r="Q36" s="15"/>
      <c r="R36" s="70">
        <f t="shared" si="5"/>
        <v>67413.616357035731</v>
      </c>
      <c r="S36" s="4"/>
      <c r="T36" s="57"/>
      <c r="U36" s="57"/>
      <c r="V36" s="57"/>
      <c r="W36" s="15"/>
      <c r="X36" s="77">
        <f t="shared" si="1"/>
        <v>9.929874429553312E-2</v>
      </c>
      <c r="Y36" s="69">
        <v>0</v>
      </c>
      <c r="Z36" s="61">
        <f>'1.1 Price indices'!$T34</f>
        <v>0.38399808714662959</v>
      </c>
      <c r="AA36" s="15">
        <f t="shared" si="7"/>
        <v>551145.10643407656</v>
      </c>
      <c r="AB36" s="4"/>
      <c r="AC36" s="63">
        <f t="shared" si="6"/>
        <v>551000</v>
      </c>
      <c r="AD36" s="4"/>
      <c r="AE36" s="91">
        <v>10434.96056</v>
      </c>
      <c r="AF36" s="43">
        <v>5787</v>
      </c>
      <c r="AG36" s="45"/>
      <c r="AH36" s="45"/>
      <c r="AI36" s="45"/>
      <c r="AJ36" s="45"/>
      <c r="AK36" s="45"/>
      <c r="AL36" s="45"/>
      <c r="AM36" s="45"/>
      <c r="AN36" s="4"/>
      <c r="AO36" s="40" t="e">
        <f t="shared" si="10"/>
        <v>#N/A</v>
      </c>
    </row>
    <row r="37" spans="1:41">
      <c r="A37" s="4">
        <f t="shared" si="2"/>
        <v>1899</v>
      </c>
      <c r="B37" s="57"/>
      <c r="C37" s="57">
        <v>300980</v>
      </c>
      <c r="D37" s="57"/>
      <c r="E37" s="57">
        <v>16544</v>
      </c>
      <c r="F37" s="4">
        <f>'Historical population and GDP'!$N34</f>
        <v>6.3311669945730247E-3</v>
      </c>
      <c r="G37" s="29">
        <f t="shared" si="3"/>
        <v>405.5536800000009</v>
      </c>
      <c r="H37" s="29"/>
      <c r="I37" s="40">
        <f t="shared" si="0"/>
        <v>65523.676300902131</v>
      </c>
      <c r="J37" s="4"/>
      <c r="K37" s="92">
        <f t="shared" si="11"/>
        <v>82067.676300902123</v>
      </c>
      <c r="L37" s="57"/>
      <c r="M37" s="57"/>
      <c r="N37" s="15"/>
      <c r="O37" s="15"/>
      <c r="P37" s="15"/>
      <c r="Q37" s="15"/>
      <c r="R37" s="70">
        <f t="shared" si="5"/>
        <v>82067.676300902123</v>
      </c>
      <c r="S37" s="4"/>
      <c r="T37" s="57"/>
      <c r="U37" s="57"/>
      <c r="V37" s="57"/>
      <c r="W37" s="15"/>
      <c r="X37" s="77">
        <f t="shared" si="1"/>
        <v>9.929874429553312E-2</v>
      </c>
      <c r="Y37" s="69">
        <v>0</v>
      </c>
      <c r="Z37" s="61">
        <f>'1.1 Price indices'!$T35</f>
        <v>0.39581341290498745</v>
      </c>
      <c r="AA37" s="15">
        <f t="shared" si="7"/>
        <v>589684.52912226703</v>
      </c>
      <c r="AB37" s="4"/>
      <c r="AC37" s="63">
        <f t="shared" si="6"/>
        <v>590000</v>
      </c>
      <c r="AD37" s="4"/>
      <c r="AE37" s="91">
        <v>10840.51424</v>
      </c>
      <c r="AF37" s="43">
        <v>6203</v>
      </c>
      <c r="AG37" s="45"/>
      <c r="AH37" s="45"/>
      <c r="AI37" s="45"/>
      <c r="AJ37" s="45"/>
      <c r="AK37" s="45"/>
      <c r="AL37" s="45"/>
      <c r="AM37" s="45"/>
      <c r="AN37" s="4"/>
      <c r="AO37" s="40">
        <f t="shared" si="10"/>
        <v>39.769230769230766</v>
      </c>
    </row>
    <row r="38" spans="1:41">
      <c r="A38" s="4">
        <f t="shared" si="2"/>
        <v>1900</v>
      </c>
      <c r="B38" s="57"/>
      <c r="C38" s="57">
        <v>324666</v>
      </c>
      <c r="D38" s="57"/>
      <c r="E38" s="57">
        <v>23686</v>
      </c>
      <c r="F38" s="4">
        <f>'Historical population and GDP'!$N35</f>
        <v>6.3039933454940959E-3</v>
      </c>
      <c r="G38" s="29">
        <f t="shared" si="3"/>
        <v>280.02515999999923</v>
      </c>
      <c r="H38" s="29"/>
      <c r="I38" s="40">
        <f t="shared" si="0"/>
        <v>45048.355420138694</v>
      </c>
      <c r="J38" s="4"/>
      <c r="K38" s="92">
        <f t="shared" si="11"/>
        <v>68734.355420138687</v>
      </c>
      <c r="L38" s="57"/>
      <c r="M38" s="57"/>
      <c r="N38" s="15"/>
      <c r="O38" s="15"/>
      <c r="P38" s="15"/>
      <c r="Q38" s="15"/>
      <c r="R38" s="70">
        <f t="shared" si="5"/>
        <v>68734.355420138687</v>
      </c>
      <c r="S38" s="4"/>
      <c r="T38" s="57"/>
      <c r="U38" s="57"/>
      <c r="V38" s="57"/>
      <c r="W38" s="15"/>
      <c r="X38" s="77">
        <f t="shared" si="1"/>
        <v>9.929874429553312E-2</v>
      </c>
      <c r="Y38" s="69">
        <v>0</v>
      </c>
      <c r="Z38" s="61">
        <f>'1.1 Price indices'!$T36</f>
        <v>0.3975013165847528</v>
      </c>
      <c r="AA38" s="15">
        <f t="shared" si="7"/>
        <v>598716.27865011198</v>
      </c>
      <c r="AB38" s="4"/>
      <c r="AC38" s="63">
        <f t="shared" si="6"/>
        <v>599000</v>
      </c>
      <c r="AD38" s="4"/>
      <c r="AE38" s="91">
        <v>11120.5394</v>
      </c>
      <c r="AF38" s="43">
        <v>7150</v>
      </c>
      <c r="AG38" s="45"/>
      <c r="AH38" s="45"/>
      <c r="AI38" s="45"/>
      <c r="AJ38" s="45"/>
      <c r="AK38" s="45"/>
      <c r="AL38" s="45"/>
      <c r="AM38" s="45"/>
      <c r="AN38" s="4"/>
      <c r="AO38" s="40">
        <f t="shared" si="10"/>
        <v>25.011615628299893</v>
      </c>
    </row>
    <row r="39" spans="1:41">
      <c r="A39" s="4">
        <f t="shared" si="2"/>
        <v>1901</v>
      </c>
      <c r="B39" s="57"/>
      <c r="C39" s="57">
        <v>352698</v>
      </c>
      <c r="D39" s="57"/>
      <c r="E39" s="57">
        <v>28032</v>
      </c>
      <c r="F39" s="4">
        <f>'Historical population and GDP'!$N36</f>
        <v>6.6879767709173889E-3</v>
      </c>
      <c r="G39" s="29">
        <f t="shared" si="3"/>
        <v>545.5662599999996</v>
      </c>
      <c r="H39" s="29"/>
      <c r="I39" s="40">
        <f t="shared" si="0"/>
        <v>93112.588640175134</v>
      </c>
      <c r="J39" s="4"/>
      <c r="K39" s="92">
        <f t="shared" si="11"/>
        <v>121144.58864017513</v>
      </c>
      <c r="L39" s="57"/>
      <c r="M39" s="57"/>
      <c r="N39" s="15"/>
      <c r="O39" s="15"/>
      <c r="P39" s="15"/>
      <c r="Q39" s="15"/>
      <c r="R39" s="70">
        <f t="shared" si="5"/>
        <v>121144.58864017513</v>
      </c>
      <c r="S39" s="4"/>
      <c r="T39" s="57"/>
      <c r="U39" s="57"/>
      <c r="V39" s="57"/>
      <c r="W39" s="15"/>
      <c r="X39" s="77">
        <f t="shared" si="1"/>
        <v>9.929874429553312E-2</v>
      </c>
      <c r="Y39" s="69">
        <v>0</v>
      </c>
      <c r="Z39" s="61">
        <f>'1.1 Price indices'!$T37</f>
        <v>0.37218276138827183</v>
      </c>
      <c r="AA39" s="15">
        <f t="shared" si="7"/>
        <v>620046.28228691674</v>
      </c>
      <c r="AB39" s="4"/>
      <c r="AC39" s="63">
        <f t="shared" si="6"/>
        <v>620000</v>
      </c>
      <c r="AD39" s="4"/>
      <c r="AE39" s="91">
        <v>11666.105659999999</v>
      </c>
      <c r="AF39" s="43">
        <v>8210</v>
      </c>
      <c r="AG39" s="45"/>
      <c r="AH39" s="45"/>
      <c r="AI39" s="45"/>
      <c r="AJ39" s="45"/>
      <c r="AK39" s="45"/>
      <c r="AL39" s="45"/>
      <c r="AM39" s="45"/>
      <c r="AN39" s="4"/>
      <c r="AO39" s="40">
        <f t="shared" si="10"/>
        <v>26.445283018867926</v>
      </c>
    </row>
    <row r="40" spans="1:41">
      <c r="A40" s="4">
        <f t="shared" si="2"/>
        <v>1902</v>
      </c>
      <c r="B40" s="57"/>
      <c r="C40" s="57">
        <v>387022</v>
      </c>
      <c r="D40" s="57"/>
      <c r="E40" s="57">
        <v>34324</v>
      </c>
      <c r="F40" s="4">
        <f>'Historical population and GDP'!$N37</f>
        <v>6.7821412981331113E-3</v>
      </c>
      <c r="G40" s="29">
        <f t="shared" si="3"/>
        <v>354.05479999999989</v>
      </c>
      <c r="H40" s="29"/>
      <c r="I40" s="40">
        <f t="shared" si="0"/>
        <v>61277.841772030028</v>
      </c>
      <c r="J40" s="4"/>
      <c r="K40" s="92">
        <f t="shared" si="11"/>
        <v>95601.84177203002</v>
      </c>
      <c r="L40" s="57"/>
      <c r="M40" s="57"/>
      <c r="N40" s="15"/>
      <c r="O40" s="15"/>
      <c r="P40" s="15"/>
      <c r="Q40" s="15"/>
      <c r="R40" s="70">
        <f t="shared" si="5"/>
        <v>95601.84177203002</v>
      </c>
      <c r="S40" s="4"/>
      <c r="T40" s="57"/>
      <c r="U40" s="57"/>
      <c r="V40" s="57"/>
      <c r="W40" s="15"/>
      <c r="X40" s="77">
        <f t="shared" ref="X40:X71" si="12">AVERAGE(X$128:X$160)</f>
        <v>9.929874429553312E-2</v>
      </c>
      <c r="Y40" s="69">
        <v>0</v>
      </c>
      <c r="Z40" s="61">
        <f>'1.1 Price indices'!$T38</f>
        <v>0.40678478682346259</v>
      </c>
      <c r="AA40" s="15">
        <f t="shared" si="7"/>
        <v>701253.58362726029</v>
      </c>
      <c r="AB40" s="4"/>
      <c r="AC40" s="63">
        <f t="shared" si="6"/>
        <v>701000</v>
      </c>
      <c r="AD40" s="4"/>
      <c r="AE40" s="91">
        <v>12020.160459999999</v>
      </c>
      <c r="AF40" s="43">
        <v>9260</v>
      </c>
      <c r="AG40" s="45"/>
      <c r="AH40" s="45"/>
      <c r="AI40" s="45"/>
      <c r="AJ40" s="45"/>
      <c r="AK40" s="45"/>
      <c r="AL40" s="45"/>
      <c r="AM40" s="45"/>
      <c r="AN40" s="4"/>
      <c r="AO40" s="40">
        <f t="shared" si="10"/>
        <v>32.689523809523813</v>
      </c>
    </row>
    <row r="41" spans="1:41">
      <c r="A41" s="4">
        <f t="shared" si="2"/>
        <v>1903</v>
      </c>
      <c r="B41" s="57"/>
      <c r="C41" s="57">
        <v>427932</v>
      </c>
      <c r="D41" s="57"/>
      <c r="E41" s="57">
        <v>40910</v>
      </c>
      <c r="F41" s="4">
        <f>'Historical population and GDP'!$N38</f>
        <v>6.5164403499319108E-3</v>
      </c>
      <c r="G41" s="29">
        <f t="shared" si="3"/>
        <v>450.61520000000019</v>
      </c>
      <c r="H41" s="29"/>
      <c r="I41" s="40">
        <f t="shared" si="0"/>
        <v>74934.601487999593</v>
      </c>
      <c r="J41" s="4"/>
      <c r="K41" s="92">
        <f t="shared" si="11"/>
        <v>115844.60148799959</v>
      </c>
      <c r="L41" s="57"/>
      <c r="M41" s="57"/>
      <c r="N41" s="15"/>
      <c r="O41" s="15"/>
      <c r="P41" s="15"/>
      <c r="Q41" s="15"/>
      <c r="R41" s="70">
        <f t="shared" si="5"/>
        <v>115844.60148799959</v>
      </c>
      <c r="S41" s="4"/>
      <c r="T41" s="57"/>
      <c r="U41" s="57"/>
      <c r="V41" s="57"/>
      <c r="W41" s="15"/>
      <c r="X41" s="77">
        <f t="shared" si="12"/>
        <v>9.929874429553312E-2</v>
      </c>
      <c r="Y41" s="69">
        <v>0</v>
      </c>
      <c r="Z41" s="61">
        <f>'1.1 Price indices'!$T39</f>
        <v>0.40931664234311077</v>
      </c>
      <c r="AA41" s="15">
        <f t="shared" ref="AA41:AA72" si="13">AA40*(Z41/Z40)*(1-X41-Y41)+R41*(1-0.5*X41)</f>
        <v>745644.21780733019</v>
      </c>
      <c r="AB41" s="4"/>
      <c r="AC41" s="63">
        <f t="shared" si="6"/>
        <v>746000</v>
      </c>
      <c r="AD41" s="4"/>
      <c r="AE41" s="91">
        <v>12470.775659999999</v>
      </c>
      <c r="AF41" s="43">
        <v>10633</v>
      </c>
      <c r="AG41" s="45"/>
      <c r="AH41" s="45"/>
      <c r="AI41" s="45"/>
      <c r="AJ41" s="45"/>
      <c r="AK41" s="45"/>
      <c r="AL41" s="45"/>
      <c r="AM41" s="45"/>
      <c r="AN41" s="4"/>
      <c r="AO41" s="40">
        <f t="shared" si="10"/>
        <v>29.796067006554988</v>
      </c>
    </row>
    <row r="42" spans="1:41">
      <c r="A42" s="4">
        <f t="shared" si="2"/>
        <v>1904</v>
      </c>
      <c r="B42" s="57"/>
      <c r="C42" s="57">
        <v>483806</v>
      </c>
      <c r="D42" s="57"/>
      <c r="E42" s="57">
        <v>55874</v>
      </c>
      <c r="F42" s="4">
        <f>'Historical population and GDP'!$N39</f>
        <v>6.6629601657447433E-3</v>
      </c>
      <c r="G42" s="29">
        <f t="shared" si="3"/>
        <v>48.280200000001059</v>
      </c>
      <c r="H42" s="29"/>
      <c r="I42" s="40">
        <f t="shared" si="0"/>
        <v>8209.229896213732</v>
      </c>
      <c r="J42" s="4"/>
      <c r="K42" s="92">
        <f t="shared" si="11"/>
        <v>64083.229896213728</v>
      </c>
      <c r="L42" s="57"/>
      <c r="M42" s="57"/>
      <c r="N42" s="15"/>
      <c r="O42" s="15"/>
      <c r="P42" s="15"/>
      <c r="Q42" s="15"/>
      <c r="R42" s="70">
        <f t="shared" si="5"/>
        <v>64083.229896213728</v>
      </c>
      <c r="S42" s="4"/>
      <c r="T42" s="57"/>
      <c r="U42" s="57"/>
      <c r="V42" s="57"/>
      <c r="W42" s="15"/>
      <c r="X42" s="77">
        <f t="shared" si="12"/>
        <v>9.929874429553312E-2</v>
      </c>
      <c r="Y42" s="69">
        <v>0</v>
      </c>
      <c r="Z42" s="61">
        <f>'1.1 Price indices'!$T40</f>
        <v>0.42619567914076467</v>
      </c>
      <c r="AA42" s="15">
        <f t="shared" si="13"/>
        <v>760199.17706637236</v>
      </c>
      <c r="AB42" s="4"/>
      <c r="AC42" s="63">
        <f t="shared" si="6"/>
        <v>760000</v>
      </c>
      <c r="AD42" s="4"/>
      <c r="AE42" s="91">
        <v>12519.05586</v>
      </c>
      <c r="AF42" s="43">
        <v>12105</v>
      </c>
      <c r="AG42" s="45"/>
      <c r="AH42" s="45"/>
      <c r="AI42" s="45"/>
      <c r="AJ42" s="45"/>
      <c r="AK42" s="45"/>
      <c r="AL42" s="45"/>
      <c r="AM42" s="45"/>
      <c r="AN42" s="4"/>
      <c r="AO42" s="40">
        <f t="shared" si="10"/>
        <v>37.957880434782609</v>
      </c>
    </row>
    <row r="43" spans="1:41">
      <c r="A43" s="4">
        <f t="shared" si="2"/>
        <v>1905</v>
      </c>
      <c r="B43" s="57"/>
      <c r="C43" s="57">
        <v>590058</v>
      </c>
      <c r="D43" s="57"/>
      <c r="E43" s="57">
        <v>106252</v>
      </c>
      <c r="F43" s="4">
        <f>'Historical population and GDP'!$N40</f>
        <v>6.2703201235197025E-3</v>
      </c>
      <c r="G43" s="29">
        <f t="shared" si="3"/>
        <v>265.54110000000037</v>
      </c>
      <c r="H43" s="29"/>
      <c r="I43" s="40">
        <f t="shared" si="0"/>
        <v>42490.085450016624</v>
      </c>
      <c r="J43" s="4"/>
      <c r="K43" s="92">
        <f t="shared" si="11"/>
        <v>148742.08545001663</v>
      </c>
      <c r="L43" s="57"/>
      <c r="M43" s="57"/>
      <c r="N43" s="15"/>
      <c r="O43" s="15"/>
      <c r="P43" s="15"/>
      <c r="Q43" s="15"/>
      <c r="R43" s="70">
        <f t="shared" si="5"/>
        <v>148742.08545001663</v>
      </c>
      <c r="S43" s="4"/>
      <c r="T43" s="57"/>
      <c r="U43" s="57"/>
      <c r="V43" s="57"/>
      <c r="W43" s="15"/>
      <c r="X43" s="77">
        <f t="shared" si="12"/>
        <v>9.929874429553312E-2</v>
      </c>
      <c r="Y43" s="69">
        <v>0</v>
      </c>
      <c r="Z43" s="61">
        <f>'1.1 Price indices'!$T41</f>
        <v>0.41606825706217232</v>
      </c>
      <c r="AA43" s="15">
        <f t="shared" si="13"/>
        <v>809799.09510935051</v>
      </c>
      <c r="AB43" s="4"/>
      <c r="AC43" s="63">
        <f t="shared" si="6"/>
        <v>810000</v>
      </c>
      <c r="AD43" s="4"/>
      <c r="AE43" s="91">
        <v>12784.596960000001</v>
      </c>
      <c r="AF43" s="43">
        <v>13423</v>
      </c>
      <c r="AG43" s="45"/>
      <c r="AH43" s="45"/>
      <c r="AI43" s="45"/>
      <c r="AJ43" s="45"/>
      <c r="AK43" s="45"/>
      <c r="AL43" s="45"/>
      <c r="AM43" s="45"/>
      <c r="AN43" s="4"/>
      <c r="AO43" s="40">
        <f t="shared" si="10"/>
        <v>80.616084977238245</v>
      </c>
    </row>
    <row r="44" spans="1:41">
      <c r="A44" s="4">
        <f t="shared" si="2"/>
        <v>1906</v>
      </c>
      <c r="B44" s="57"/>
      <c r="C44" s="57">
        <v>726384</v>
      </c>
      <c r="D44" s="57"/>
      <c r="E44" s="57">
        <v>136326</v>
      </c>
      <c r="F44" s="4">
        <f>'Historical population and GDP'!$N41</f>
        <v>6.4093119623069277E-3</v>
      </c>
      <c r="G44" s="29">
        <f t="shared" si="3"/>
        <v>661.4387399999996</v>
      </c>
      <c r="H44" s="29"/>
      <c r="I44" s="40">
        <f t="shared" si="0"/>
        <v>108185.03228417532</v>
      </c>
      <c r="J44" s="4"/>
      <c r="K44" s="92">
        <f t="shared" si="11"/>
        <v>244511.03228417534</v>
      </c>
      <c r="L44" s="57"/>
      <c r="M44" s="57"/>
      <c r="N44" s="15"/>
      <c r="O44" s="15"/>
      <c r="P44" s="15"/>
      <c r="Q44" s="15"/>
      <c r="R44" s="70">
        <f t="shared" si="5"/>
        <v>244511.03228417534</v>
      </c>
      <c r="S44" s="4"/>
      <c r="T44" s="57"/>
      <c r="U44" s="57"/>
      <c r="V44" s="57"/>
      <c r="W44" s="15"/>
      <c r="X44" s="77">
        <f t="shared" si="12"/>
        <v>9.929874429553312E-2</v>
      </c>
      <c r="Y44" s="69">
        <v>0</v>
      </c>
      <c r="Z44" s="61">
        <f>'1.1 Price indices'!$T42</f>
        <v>0.43716705305923986</v>
      </c>
      <c r="AA44" s="15">
        <f t="shared" si="13"/>
        <v>998745.44840235682</v>
      </c>
      <c r="AB44" s="4"/>
      <c r="AC44" s="63">
        <f t="shared" si="6"/>
        <v>999000</v>
      </c>
      <c r="AD44" s="4"/>
      <c r="AE44" s="91">
        <v>13446.0357</v>
      </c>
      <c r="AF44" s="43">
        <v>15333</v>
      </c>
      <c r="AG44" s="45"/>
      <c r="AH44" s="45"/>
      <c r="AI44" s="45"/>
      <c r="AJ44" s="45"/>
      <c r="AK44" s="45"/>
      <c r="AL44" s="45"/>
      <c r="AM44" s="45"/>
      <c r="AN44" s="4"/>
      <c r="AO44" s="40">
        <f t="shared" si="10"/>
        <v>71.374869109947639</v>
      </c>
    </row>
    <row r="45" spans="1:41">
      <c r="A45" s="4">
        <f t="shared" si="2"/>
        <v>1907</v>
      </c>
      <c r="B45" s="57"/>
      <c r="C45" s="57">
        <v>840176</v>
      </c>
      <c r="D45" s="57"/>
      <c r="E45" s="57">
        <v>113792</v>
      </c>
      <c r="F45" s="4">
        <f>'Historical population and GDP'!$N42</f>
        <v>6.4130913216014947E-3</v>
      </c>
      <c r="G45" s="29">
        <f t="shared" si="3"/>
        <v>962.38531999999941</v>
      </c>
      <c r="H45" s="29"/>
      <c r="I45" s="40">
        <f t="shared" si="0"/>
        <v>157500.72409012809</v>
      </c>
      <c r="J45" s="4"/>
      <c r="K45" s="92">
        <f t="shared" si="11"/>
        <v>271292.72409012809</v>
      </c>
      <c r="L45" s="57"/>
      <c r="M45" s="57"/>
      <c r="N45" s="15"/>
      <c r="O45" s="15"/>
      <c r="P45" s="15"/>
      <c r="Q45" s="15"/>
      <c r="R45" s="70">
        <f t="shared" si="5"/>
        <v>271292.72409012809</v>
      </c>
      <c r="S45" s="4"/>
      <c r="T45" s="57"/>
      <c r="U45" s="57"/>
      <c r="V45" s="57"/>
      <c r="W45" s="15"/>
      <c r="X45" s="77">
        <f t="shared" si="12"/>
        <v>9.929874429553312E-2</v>
      </c>
      <c r="Y45" s="69">
        <v>0</v>
      </c>
      <c r="Z45" s="61">
        <f>'1.1 Price indices'!$T43</f>
        <v>0.44307471593841879</v>
      </c>
      <c r="AA45" s="15">
        <f t="shared" si="13"/>
        <v>1169550.8588178807</v>
      </c>
      <c r="AB45" s="4"/>
      <c r="AC45" s="63">
        <f t="shared" si="6"/>
        <v>1170000</v>
      </c>
      <c r="AD45" s="4"/>
      <c r="AE45" s="91">
        <v>14408.42102</v>
      </c>
      <c r="AF45" s="43">
        <v>17403</v>
      </c>
      <c r="AG45" s="45"/>
      <c r="AH45" s="45"/>
      <c r="AI45" s="45"/>
      <c r="AJ45" s="45"/>
      <c r="AK45" s="45"/>
      <c r="AL45" s="45"/>
      <c r="AM45" s="45"/>
      <c r="AN45" s="4"/>
      <c r="AO45" s="40">
        <f t="shared" si="10"/>
        <v>54.971980676328499</v>
      </c>
    </row>
    <row r="46" spans="1:41">
      <c r="A46" s="4">
        <f t="shared" si="2"/>
        <v>1908</v>
      </c>
      <c r="B46" s="57"/>
      <c r="C46" s="57">
        <v>1016816</v>
      </c>
      <c r="D46" s="57"/>
      <c r="E46" s="57">
        <v>176640</v>
      </c>
      <c r="F46" s="4">
        <f>'Historical population and GDP'!$N43</f>
        <v>6.4734706082840718E-3</v>
      </c>
      <c r="G46" s="29">
        <f t="shared" si="3"/>
        <v>1131.3660199999995</v>
      </c>
      <c r="H46" s="29"/>
      <c r="I46" s="40">
        <f t="shared" si="0"/>
        <v>186898.77377258951</v>
      </c>
      <c r="J46" s="4"/>
      <c r="K46" s="92">
        <f t="shared" si="11"/>
        <v>363538.77377258951</v>
      </c>
      <c r="L46" s="57"/>
      <c r="M46" s="57"/>
      <c r="N46" s="15"/>
      <c r="O46" s="15"/>
      <c r="P46" s="15"/>
      <c r="Q46" s="15"/>
      <c r="R46" s="70">
        <f t="shared" si="5"/>
        <v>363538.77377258951</v>
      </c>
      <c r="S46" s="4"/>
      <c r="T46" s="57"/>
      <c r="U46" s="57"/>
      <c r="V46" s="57"/>
      <c r="W46" s="15"/>
      <c r="X46" s="77">
        <f t="shared" si="12"/>
        <v>9.929874429553312E-2</v>
      </c>
      <c r="Y46" s="69">
        <v>0</v>
      </c>
      <c r="Z46" s="61">
        <f>'1.1 Price indices'!$T44</f>
        <v>0.44476261961818414</v>
      </c>
      <c r="AA46" s="15">
        <f t="shared" si="13"/>
        <v>1402918.2421067143</v>
      </c>
      <c r="AB46" s="4"/>
      <c r="AC46" s="63">
        <f t="shared" si="6"/>
        <v>1403000</v>
      </c>
      <c r="AD46" s="4"/>
      <c r="AE46" s="91">
        <v>15539.787039999999</v>
      </c>
      <c r="AF46" s="43">
        <v>23981</v>
      </c>
      <c r="AG46" s="45"/>
      <c r="AH46" s="45"/>
      <c r="AI46" s="45"/>
      <c r="AJ46" s="45"/>
      <c r="AK46" s="45"/>
      <c r="AL46" s="45"/>
      <c r="AM46" s="45"/>
      <c r="AN46" s="4"/>
      <c r="AO46" s="40">
        <f t="shared" si="10"/>
        <v>26.853146853146853</v>
      </c>
    </row>
    <row r="47" spans="1:41">
      <c r="A47" s="4">
        <f t="shared" si="2"/>
        <v>1909</v>
      </c>
      <c r="B47" s="57"/>
      <c r="C47" s="57">
        <v>1183520</v>
      </c>
      <c r="D47" s="57"/>
      <c r="E47" s="57">
        <v>166704</v>
      </c>
      <c r="F47" s="4">
        <f>'Historical population and GDP'!$N44</f>
        <v>6.6764142181750209E-3</v>
      </c>
      <c r="G47" s="29">
        <f t="shared" si="3"/>
        <v>1203.7863199999993</v>
      </c>
      <c r="H47" s="29"/>
      <c r="I47" s="40">
        <f t="shared" si="0"/>
        <v>205096.76850979467</v>
      </c>
      <c r="J47" s="4"/>
      <c r="K47" s="92">
        <f t="shared" si="11"/>
        <v>371800.76850979467</v>
      </c>
      <c r="L47" s="57"/>
      <c r="M47" s="57"/>
      <c r="N47" s="15"/>
      <c r="O47" s="15"/>
      <c r="P47" s="15"/>
      <c r="Q47" s="15"/>
      <c r="R47" s="70">
        <f t="shared" si="5"/>
        <v>371800.76850979467</v>
      </c>
      <c r="S47" s="4"/>
      <c r="T47" s="57"/>
      <c r="U47" s="57"/>
      <c r="V47" s="57"/>
      <c r="W47" s="15"/>
      <c r="X47" s="77">
        <f t="shared" si="12"/>
        <v>9.929874429553312E-2</v>
      </c>
      <c r="Y47" s="69">
        <v>0</v>
      </c>
      <c r="Z47" s="61">
        <f>'1.1 Price indices'!$T45</f>
        <v>0.43716705305923986</v>
      </c>
      <c r="AA47" s="15">
        <f t="shared" si="13"/>
        <v>1595371.6348894206</v>
      </c>
      <c r="AB47" s="4"/>
      <c r="AC47" s="63">
        <f t="shared" si="6"/>
        <v>1595000</v>
      </c>
      <c r="AD47" s="4"/>
      <c r="AE47" s="91">
        <v>16743.573359999999</v>
      </c>
      <c r="AF47" s="43">
        <v>26833</v>
      </c>
      <c r="AG47" s="45"/>
      <c r="AH47" s="45"/>
      <c r="AI47" s="45"/>
      <c r="AJ47" s="45"/>
      <c r="AK47" s="45"/>
      <c r="AL47" s="45"/>
      <c r="AM47" s="45"/>
      <c r="AN47" s="4"/>
      <c r="AO47" s="40">
        <f t="shared" si="10"/>
        <v>58.451612903225808</v>
      </c>
    </row>
    <row r="48" spans="1:41">
      <c r="A48" s="4">
        <f t="shared" si="2"/>
        <v>1910</v>
      </c>
      <c r="B48" s="57"/>
      <c r="C48" s="57">
        <v>1367572</v>
      </c>
      <c r="D48" s="57"/>
      <c r="E48" s="57">
        <v>184052</v>
      </c>
      <c r="F48" s="4">
        <f>'Historical population and GDP'!$N45</f>
        <v>6.5278131797572676E-3</v>
      </c>
      <c r="G48" s="29">
        <f t="shared" si="3"/>
        <v>799.84198000000106</v>
      </c>
      <c r="H48" s="29"/>
      <c r="I48" s="40">
        <f t="shared" si="0"/>
        <v>133241.05170586618</v>
      </c>
      <c r="J48" s="4"/>
      <c r="K48" s="92">
        <f t="shared" si="11"/>
        <v>317293.05170586618</v>
      </c>
      <c r="L48" s="57"/>
      <c r="M48" s="57"/>
      <c r="N48" s="15"/>
      <c r="O48" s="15"/>
      <c r="P48" s="15"/>
      <c r="Q48" s="15"/>
      <c r="R48" s="70">
        <f t="shared" si="5"/>
        <v>317293.05170586618</v>
      </c>
      <c r="S48" s="4"/>
      <c r="T48" s="57"/>
      <c r="U48" s="57"/>
      <c r="V48" s="57"/>
      <c r="W48" s="15"/>
      <c r="X48" s="77">
        <f t="shared" si="12"/>
        <v>9.929874429553312E-2</v>
      </c>
      <c r="Y48" s="69">
        <v>0</v>
      </c>
      <c r="Z48" s="61">
        <f>'1.1 Price indices'!$T46</f>
        <v>0.45151423433724586</v>
      </c>
      <c r="AA48" s="15">
        <f t="shared" si="13"/>
        <v>1785651.5826589665</v>
      </c>
      <c r="AB48" s="4"/>
      <c r="AC48" s="63">
        <f t="shared" si="6"/>
        <v>1786000</v>
      </c>
      <c r="AD48" s="4"/>
      <c r="AE48" s="91">
        <v>17543.41534</v>
      </c>
      <c r="AF48" s="43">
        <v>29681</v>
      </c>
      <c r="AG48" s="45"/>
      <c r="AH48" s="45"/>
      <c r="AI48" s="45"/>
      <c r="AJ48" s="45"/>
      <c r="AK48" s="45"/>
      <c r="AL48" s="45"/>
      <c r="AM48" s="45"/>
      <c r="AN48" s="4"/>
      <c r="AO48" s="40">
        <f t="shared" si="10"/>
        <v>64.625</v>
      </c>
    </row>
    <row r="49" spans="1:41">
      <c r="A49" s="4">
        <f t="shared" si="2"/>
        <v>1911</v>
      </c>
      <c r="B49" s="57"/>
      <c r="C49" s="57">
        <v>1566764</v>
      </c>
      <c r="D49" s="57"/>
      <c r="E49" s="57">
        <v>199192</v>
      </c>
      <c r="F49" s="4">
        <f>'Historical population and GDP'!$N46</f>
        <v>6.4780433901934767E-3</v>
      </c>
      <c r="G49" s="29">
        <f t="shared" si="3"/>
        <v>667.87610000000132</v>
      </c>
      <c r="H49" s="29"/>
      <c r="I49" s="40">
        <f t="shared" si="0"/>
        <v>110409.36085524068</v>
      </c>
      <c r="J49" s="4"/>
      <c r="K49" s="92">
        <f t="shared" si="11"/>
        <v>309601.36085524067</v>
      </c>
      <c r="L49" s="57"/>
      <c r="M49" s="57"/>
      <c r="N49" s="15"/>
      <c r="O49" s="15"/>
      <c r="P49" s="15"/>
      <c r="Q49" s="15"/>
      <c r="R49" s="70">
        <f t="shared" si="5"/>
        <v>309601.36085524067</v>
      </c>
      <c r="S49" s="4"/>
      <c r="T49" s="57"/>
      <c r="U49" s="57"/>
      <c r="V49" s="57"/>
      <c r="W49" s="15"/>
      <c r="X49" s="77">
        <f t="shared" si="12"/>
        <v>9.929874429553312E-2</v>
      </c>
      <c r="Y49" s="69">
        <v>0</v>
      </c>
      <c r="Z49" s="61">
        <f>'1.1 Price indices'!$T47</f>
        <v>0.44898237881759773</v>
      </c>
      <c r="AA49" s="15">
        <f t="shared" si="13"/>
        <v>1893549.7491752093</v>
      </c>
      <c r="AB49" s="4"/>
      <c r="AC49" s="63">
        <f t="shared" si="6"/>
        <v>1894000</v>
      </c>
      <c r="AD49" s="4"/>
      <c r="AE49" s="91">
        <v>18211.291440000001</v>
      </c>
      <c r="AF49" s="43">
        <v>33228</v>
      </c>
      <c r="AG49" s="45"/>
      <c r="AH49" s="45"/>
      <c r="AI49" s="45"/>
      <c r="AJ49" s="45"/>
      <c r="AK49" s="45"/>
      <c r="AL49" s="45"/>
      <c r="AM49" s="45"/>
      <c r="AN49" s="4"/>
      <c r="AO49" s="40">
        <f t="shared" si="10"/>
        <v>56.157879898505783</v>
      </c>
    </row>
    <row r="50" spans="1:41">
      <c r="A50" s="4">
        <f t="shared" si="2"/>
        <v>1912</v>
      </c>
      <c r="B50" s="57"/>
      <c r="C50" s="57">
        <v>1756266</v>
      </c>
      <c r="D50" s="57"/>
      <c r="E50" s="57">
        <v>189502</v>
      </c>
      <c r="F50" s="4">
        <f>'Historical population and GDP'!$N47</f>
        <v>6.7442803029412763E-3</v>
      </c>
      <c r="G50" s="29">
        <f t="shared" si="3"/>
        <v>786.96725999999762</v>
      </c>
      <c r="H50" s="29"/>
      <c r="I50" s="40">
        <f t="shared" si="0"/>
        <v>135443.57787829082</v>
      </c>
      <c r="J50" s="4"/>
      <c r="K50" s="92">
        <f t="shared" si="11"/>
        <v>324945.57787829079</v>
      </c>
      <c r="L50" s="57"/>
      <c r="M50" s="57"/>
      <c r="N50" s="15"/>
      <c r="O50" s="15"/>
      <c r="P50" s="15"/>
      <c r="Q50" s="15"/>
      <c r="R50" s="70">
        <f t="shared" si="5"/>
        <v>324945.57787829079</v>
      </c>
      <c r="S50" s="4"/>
      <c r="T50" s="57"/>
      <c r="U50" s="57"/>
      <c r="V50" s="57"/>
      <c r="W50" s="15"/>
      <c r="X50" s="77">
        <f t="shared" si="12"/>
        <v>9.929874429553312E-2</v>
      </c>
      <c r="Y50" s="69">
        <v>0</v>
      </c>
      <c r="Z50" s="61">
        <f>'1.1 Price indices'!$T48</f>
        <v>0.46079770457595548</v>
      </c>
      <c r="AA50" s="15">
        <f t="shared" si="13"/>
        <v>2059217.0454286137</v>
      </c>
      <c r="AB50" s="4"/>
      <c r="AC50" s="63">
        <f t="shared" si="6"/>
        <v>2059000</v>
      </c>
      <c r="AD50" s="4"/>
      <c r="AE50" s="91">
        <v>18998.258699999998</v>
      </c>
      <c r="AF50" s="43">
        <v>37257</v>
      </c>
      <c r="AG50" s="45"/>
      <c r="AH50" s="45"/>
      <c r="AI50" s="45"/>
      <c r="AJ50" s="45"/>
      <c r="AK50" s="45"/>
      <c r="AL50" s="45"/>
      <c r="AM50" s="45"/>
      <c r="AN50" s="4"/>
      <c r="AO50" s="40">
        <f t="shared" si="10"/>
        <v>47.034499875899726</v>
      </c>
    </row>
    <row r="51" spans="1:41">
      <c r="A51" s="4">
        <f t="shared" si="2"/>
        <v>1913</v>
      </c>
      <c r="B51" s="57"/>
      <c r="C51" s="57">
        <v>2006262</v>
      </c>
      <c r="D51" s="57"/>
      <c r="E51" s="57">
        <v>249996</v>
      </c>
      <c r="F51" s="4">
        <f>'Historical population and GDP'!$N48</f>
        <v>6.7773158446943127E-3</v>
      </c>
      <c r="G51" s="29">
        <f t="shared" si="3"/>
        <v>1131.3660200000013</v>
      </c>
      <c r="H51" s="29"/>
      <c r="I51" s="40">
        <f t="shared" si="0"/>
        <v>195671.23997164</v>
      </c>
      <c r="J51" s="4"/>
      <c r="K51" s="92">
        <f t="shared" si="11"/>
        <v>445667.23997164</v>
      </c>
      <c r="L51" s="57"/>
      <c r="M51" s="57"/>
      <c r="N51" s="15"/>
      <c r="O51" s="15"/>
      <c r="P51" s="15"/>
      <c r="Q51" s="15"/>
      <c r="R51" s="70">
        <f t="shared" si="5"/>
        <v>445667.23997164</v>
      </c>
      <c r="S51" s="4"/>
      <c r="T51" s="57"/>
      <c r="U51" s="57"/>
      <c r="V51" s="57"/>
      <c r="W51" s="15"/>
      <c r="X51" s="77">
        <f t="shared" si="12"/>
        <v>9.929874429553312E-2</v>
      </c>
      <c r="Y51" s="69">
        <v>0</v>
      </c>
      <c r="Z51" s="61">
        <f>'1.1 Price indices'!$T49</f>
        <v>0.46079770457595548</v>
      </c>
      <c r="AA51" s="15">
        <f t="shared" si="13"/>
        <v>2278279.5199058149</v>
      </c>
      <c r="AB51" s="4"/>
      <c r="AC51" s="63">
        <f t="shared" si="6"/>
        <v>2278000</v>
      </c>
      <c r="AD51" s="4"/>
      <c r="AE51" s="91">
        <v>20129.62472</v>
      </c>
      <c r="AF51" s="43">
        <v>42933</v>
      </c>
      <c r="AG51" s="45"/>
      <c r="AH51" s="45"/>
      <c r="AI51" s="45"/>
      <c r="AJ51" s="45"/>
      <c r="AK51" s="45"/>
      <c r="AL51" s="45"/>
      <c r="AM51" s="45"/>
      <c r="AN51" s="4"/>
      <c r="AO51" s="40">
        <f t="shared" si="10"/>
        <v>44.044397463002113</v>
      </c>
    </row>
    <row r="52" spans="1:41">
      <c r="A52" s="4">
        <f t="shared" si="2"/>
        <v>1914</v>
      </c>
      <c r="B52" s="57"/>
      <c r="C52" s="57">
        <v>2483256</v>
      </c>
      <c r="D52" s="57"/>
      <c r="E52" s="57">
        <v>476994</v>
      </c>
      <c r="F52" s="4">
        <f>'Historical population and GDP'!$N49</f>
        <v>7.1004401579506599E-3</v>
      </c>
      <c r="G52" s="29">
        <f t="shared" si="3"/>
        <v>862.60624000000098</v>
      </c>
      <c r="H52" s="29"/>
      <c r="I52" s="40">
        <f t="shared" si="0"/>
        <v>156301.81018460818</v>
      </c>
      <c r="J52" s="4"/>
      <c r="K52" s="92">
        <f t="shared" si="11"/>
        <v>633295.81018460821</v>
      </c>
      <c r="L52" s="57"/>
      <c r="M52" s="57"/>
      <c r="N52" s="15"/>
      <c r="O52" s="15"/>
      <c r="P52" s="15"/>
      <c r="Q52" s="15"/>
      <c r="R52" s="70">
        <f t="shared" si="5"/>
        <v>633295.81018460821</v>
      </c>
      <c r="S52" s="4"/>
      <c r="T52" s="57"/>
      <c r="U52" s="57"/>
      <c r="V52" s="57"/>
      <c r="W52" s="15"/>
      <c r="X52" s="77">
        <f t="shared" si="12"/>
        <v>9.929874429553312E-2</v>
      </c>
      <c r="Y52" s="69">
        <v>0</v>
      </c>
      <c r="Z52" s="61">
        <f>'1.1 Price indices'!$T50</f>
        <v>0.49793158553079442</v>
      </c>
      <c r="AA52" s="15">
        <f t="shared" si="13"/>
        <v>2819268.8994161813</v>
      </c>
      <c r="AB52" s="4"/>
      <c r="AC52" s="63">
        <f t="shared" si="6"/>
        <v>2819000</v>
      </c>
      <c r="AD52" s="4"/>
      <c r="AE52" s="91">
        <v>20992.230960000001</v>
      </c>
      <c r="AF52" s="43">
        <v>49415</v>
      </c>
      <c r="AG52" s="45"/>
      <c r="AH52" s="45"/>
      <c r="AI52" s="45"/>
      <c r="AJ52" s="45"/>
      <c r="AK52" s="45"/>
      <c r="AL52" s="45"/>
      <c r="AM52" s="45"/>
      <c r="AN52" s="4"/>
      <c r="AO52" s="40">
        <f t="shared" si="10"/>
        <v>73.587473002159825</v>
      </c>
    </row>
    <row r="53" spans="1:41">
      <c r="A53" s="4">
        <f t="shared" si="2"/>
        <v>1915</v>
      </c>
      <c r="B53" s="57"/>
      <c r="C53" s="57">
        <v>3002964</v>
      </c>
      <c r="D53" s="57"/>
      <c r="E53" s="57">
        <v>519708</v>
      </c>
      <c r="F53" s="4">
        <f>'Historical population and GDP'!$N50</f>
        <v>8.1224222408614495E-3</v>
      </c>
      <c r="G53" s="29">
        <f t="shared" si="3"/>
        <v>627.64259999999922</v>
      </c>
      <c r="H53" s="29"/>
      <c r="I53" s="40">
        <f t="shared" si="0"/>
        <v>130096.05157449664</v>
      </c>
      <c r="J53" s="4"/>
      <c r="K53" s="92">
        <f t="shared" si="11"/>
        <v>649804.05157449667</v>
      </c>
      <c r="L53" s="57"/>
      <c r="M53" s="57"/>
      <c r="N53" s="15"/>
      <c r="O53" s="15"/>
      <c r="P53" s="15"/>
      <c r="Q53" s="15"/>
      <c r="R53" s="70">
        <f t="shared" si="5"/>
        <v>649804.05157449667</v>
      </c>
      <c r="S53" s="4"/>
      <c r="T53" s="57"/>
      <c r="U53" s="57"/>
      <c r="V53" s="57"/>
      <c r="W53" s="15"/>
      <c r="X53" s="77">
        <f t="shared" si="12"/>
        <v>9.929874429553312E-2</v>
      </c>
      <c r="Y53" s="69">
        <v>0</v>
      </c>
      <c r="Z53" s="61">
        <f>'1.1 Price indices'!$T51</f>
        <v>0.55700821432258363</v>
      </c>
      <c r="AA53" s="15">
        <f t="shared" si="13"/>
        <v>3458135.8663540455</v>
      </c>
      <c r="AB53" s="4"/>
      <c r="AC53" s="63">
        <f t="shared" si="6"/>
        <v>3458000</v>
      </c>
      <c r="AD53" s="4"/>
      <c r="AE53" s="91">
        <v>21619.87356</v>
      </c>
      <c r="AF53" s="43">
        <v>54261</v>
      </c>
      <c r="AG53" s="45"/>
      <c r="AH53" s="45"/>
      <c r="AI53" s="45"/>
      <c r="AJ53" s="45"/>
      <c r="AK53" s="45"/>
      <c r="AL53" s="45"/>
      <c r="AM53" s="45"/>
      <c r="AN53" s="4"/>
      <c r="AO53" s="40">
        <f t="shared" si="10"/>
        <v>107.2447379281882</v>
      </c>
    </row>
    <row r="54" spans="1:41">
      <c r="A54" s="4">
        <f t="shared" si="2"/>
        <v>1916</v>
      </c>
      <c r="B54" s="57"/>
      <c r="C54" s="57">
        <v>3333122</v>
      </c>
      <c r="D54" s="57"/>
      <c r="E54" s="57">
        <v>330158</v>
      </c>
      <c r="F54" s="4">
        <f>'Historical population and GDP'!$N51</f>
        <v>8.9345872996213476E-3</v>
      </c>
      <c r="G54" s="72">
        <f t="shared" ref="G54:G59" si="14">(AE$59-AE$53)/($A$59-$A$53)</f>
        <v>77.784766666666357</v>
      </c>
      <c r="H54" s="29"/>
      <c r="I54" s="40">
        <f t="shared" si="0"/>
        <v>17735.163259354475</v>
      </c>
      <c r="J54" s="4"/>
      <c r="K54" s="92">
        <f t="shared" si="11"/>
        <v>347893.16325935448</v>
      </c>
      <c r="L54" s="57"/>
      <c r="M54" s="57"/>
      <c r="N54" s="15"/>
      <c r="O54" s="15"/>
      <c r="P54" s="15"/>
      <c r="Q54" s="15"/>
      <c r="R54" s="70">
        <f t="shared" si="5"/>
        <v>347893.16325935448</v>
      </c>
      <c r="S54" s="4"/>
      <c r="T54" s="57"/>
      <c r="U54" s="57"/>
      <c r="V54" s="57"/>
      <c r="W54" s="15"/>
      <c r="X54" s="77">
        <f t="shared" si="12"/>
        <v>9.929874429553312E-2</v>
      </c>
      <c r="Y54" s="69">
        <v>0</v>
      </c>
      <c r="Z54" s="61">
        <f>'1.1 Price indices'!$T52</f>
        <v>0.62283645783343444</v>
      </c>
      <c r="AA54" s="15">
        <f t="shared" si="13"/>
        <v>3813474.3044769764</v>
      </c>
      <c r="AB54" s="4"/>
      <c r="AC54" s="63">
        <f t="shared" si="6"/>
        <v>3813000</v>
      </c>
      <c r="AD54" s="4"/>
      <c r="AE54" s="91">
        <v>22022.208559999999</v>
      </c>
      <c r="AF54" s="43">
        <v>58976</v>
      </c>
      <c r="AG54" s="45"/>
      <c r="AH54" s="45"/>
      <c r="AI54" s="45"/>
      <c r="AJ54" s="45"/>
      <c r="AK54" s="45"/>
      <c r="AL54" s="45"/>
      <c r="AM54" s="45"/>
      <c r="AN54" s="4"/>
      <c r="AO54" s="40">
        <f t="shared" si="10"/>
        <v>70.022905620360547</v>
      </c>
    </row>
    <row r="55" spans="1:41">
      <c r="A55" s="4">
        <f t="shared" si="2"/>
        <v>1917</v>
      </c>
      <c r="B55" s="57"/>
      <c r="C55" s="57">
        <v>3641720</v>
      </c>
      <c r="D55" s="57"/>
      <c r="E55" s="57">
        <v>308598</v>
      </c>
      <c r="F55" s="4">
        <f>'Historical population and GDP'!$N52</f>
        <v>9.9525322204997591E-3</v>
      </c>
      <c r="G55" s="72">
        <f t="shared" si="14"/>
        <v>77.784766666666357</v>
      </c>
      <c r="H55" s="29"/>
      <c r="I55" s="40">
        <f t="shared" si="0"/>
        <v>19755.784778333244</v>
      </c>
      <c r="J55" s="4"/>
      <c r="K55" s="92">
        <f t="shared" si="11"/>
        <v>328353.78477833327</v>
      </c>
      <c r="L55" s="57"/>
      <c r="M55" s="57"/>
      <c r="N55" s="15"/>
      <c r="O55" s="15"/>
      <c r="P55" s="15"/>
      <c r="Q55" s="15"/>
      <c r="R55" s="70">
        <f t="shared" si="5"/>
        <v>328353.78477833327</v>
      </c>
      <c r="S55" s="4"/>
      <c r="T55" s="57"/>
      <c r="U55" s="57"/>
      <c r="V55" s="57"/>
      <c r="W55" s="15"/>
      <c r="X55" s="77">
        <f t="shared" si="12"/>
        <v>9.929874429553312E-2</v>
      </c>
      <c r="Y55" s="69">
        <v>0</v>
      </c>
      <c r="Z55" s="61">
        <f>'1.1 Price indices'!$T53</f>
        <v>0.79837844052903639</v>
      </c>
      <c r="AA55" s="15">
        <f t="shared" si="13"/>
        <v>4714926.3414141815</v>
      </c>
      <c r="AB55" s="4"/>
      <c r="AC55" s="63">
        <f t="shared" si="6"/>
        <v>4715000</v>
      </c>
      <c r="AD55" s="4"/>
      <c r="AE55" s="91">
        <v>22363.388640000001</v>
      </c>
      <c r="AF55" s="43">
        <v>62523</v>
      </c>
      <c r="AG55" s="45"/>
      <c r="AH55" s="45"/>
      <c r="AI55" s="45"/>
      <c r="AJ55" s="45"/>
      <c r="AK55" s="45"/>
      <c r="AL55" s="45"/>
      <c r="AM55" s="45"/>
      <c r="AN55" s="4"/>
      <c r="AO55" s="40">
        <f t="shared" si="10"/>
        <v>87.002537355511706</v>
      </c>
    </row>
    <row r="56" spans="1:41">
      <c r="A56" s="4">
        <f t="shared" si="2"/>
        <v>1918</v>
      </c>
      <c r="B56" s="57"/>
      <c r="C56" s="57">
        <v>4039784</v>
      </c>
      <c r="D56" s="57"/>
      <c r="E56" s="57">
        <v>398064</v>
      </c>
      <c r="F56" s="4">
        <f>'Historical population and GDP'!$N53</f>
        <v>1.1587429439124526E-2</v>
      </c>
      <c r="G56" s="72">
        <f t="shared" si="14"/>
        <v>77.784766666666357</v>
      </c>
      <c r="H56" s="29"/>
      <c r="I56" s="40">
        <f t="shared" si="0"/>
        <v>23001.057124130752</v>
      </c>
      <c r="J56" s="4"/>
      <c r="K56" s="92">
        <f t="shared" si="11"/>
        <v>421065.05712413078</v>
      </c>
      <c r="L56" s="57"/>
      <c r="M56" s="57"/>
      <c r="N56" s="15"/>
      <c r="O56" s="15"/>
      <c r="P56" s="15"/>
      <c r="Q56" s="15"/>
      <c r="R56" s="70">
        <f t="shared" si="5"/>
        <v>421065.05712413078</v>
      </c>
      <c r="S56" s="4"/>
      <c r="T56" s="57"/>
      <c r="U56" s="57"/>
      <c r="V56" s="57"/>
      <c r="W56" s="15"/>
      <c r="X56" s="77">
        <f t="shared" si="12"/>
        <v>9.929874429553312E-2</v>
      </c>
      <c r="Y56" s="69">
        <v>0</v>
      </c>
      <c r="Z56" s="61">
        <f>'1.1 Price indices'!$T54</f>
        <v>0.85070345460176411</v>
      </c>
      <c r="AA56" s="15">
        <f t="shared" si="13"/>
        <v>4925227.0913791303</v>
      </c>
      <c r="AB56" s="4"/>
      <c r="AC56" s="63">
        <f t="shared" si="6"/>
        <v>4925000</v>
      </c>
      <c r="AD56" s="4"/>
      <c r="AE56" s="91">
        <v>22027.03658</v>
      </c>
      <c r="AF56" s="43">
        <v>67763</v>
      </c>
      <c r="AG56" s="45"/>
      <c r="AH56" s="45"/>
      <c r="AI56" s="45"/>
      <c r="AJ56" s="45"/>
      <c r="AK56" s="45"/>
      <c r="AL56" s="45"/>
      <c r="AM56" s="45"/>
      <c r="AN56" s="4"/>
      <c r="AO56" s="40">
        <f t="shared" si="10"/>
        <v>75.966412213740455</v>
      </c>
    </row>
    <row r="57" spans="1:41">
      <c r="A57" s="4">
        <f t="shared" si="2"/>
        <v>1919</v>
      </c>
      <c r="B57" s="57"/>
      <c r="C57" s="57">
        <v>4388476</v>
      </c>
      <c r="D57" s="57"/>
      <c r="E57" s="57">
        <v>348692</v>
      </c>
      <c r="F57" s="4">
        <f>'Historical population and GDP'!$N54</f>
        <v>1.2435450438285426E-2</v>
      </c>
      <c r="G57" s="72">
        <f t="shared" si="14"/>
        <v>77.784766666666357</v>
      </c>
      <c r="H57" s="29"/>
      <c r="I57" s="40">
        <f t="shared" si="0"/>
        <v>24684.379516438323</v>
      </c>
      <c r="J57" s="4"/>
      <c r="K57" s="92">
        <f t="shared" si="11"/>
        <v>373376.37951643835</v>
      </c>
      <c r="L57" s="57"/>
      <c r="M57" s="57"/>
      <c r="N57" s="15"/>
      <c r="O57" s="15"/>
      <c r="P57" s="15"/>
      <c r="Q57" s="15"/>
      <c r="R57" s="70">
        <f t="shared" si="5"/>
        <v>373376.37951643835</v>
      </c>
      <c r="S57" s="4"/>
      <c r="T57" s="57"/>
      <c r="U57" s="57"/>
      <c r="V57" s="57"/>
      <c r="W57" s="15"/>
      <c r="X57" s="77">
        <f t="shared" si="12"/>
        <v>9.929874429553312E-2</v>
      </c>
      <c r="Y57" s="69">
        <v>0</v>
      </c>
      <c r="Z57" s="61">
        <f>'1.1 Price indices'!$T55</f>
        <v>0.91653169811261492</v>
      </c>
      <c r="AA57" s="15">
        <f t="shared" si="13"/>
        <v>5134270.8509611785</v>
      </c>
      <c r="AB57" s="4"/>
      <c r="AC57" s="63">
        <f t="shared" si="6"/>
        <v>5134000</v>
      </c>
      <c r="AD57" s="4"/>
      <c r="AE57" s="91">
        <v>22229.813419999999</v>
      </c>
      <c r="AF57" s="43">
        <v>72561</v>
      </c>
      <c r="AG57" s="45"/>
      <c r="AH57" s="45"/>
      <c r="AI57" s="45"/>
      <c r="AJ57" s="45"/>
      <c r="AK57" s="45"/>
      <c r="AL57" s="45"/>
      <c r="AM57" s="45"/>
      <c r="AN57" s="4"/>
      <c r="AO57" s="40">
        <f t="shared" si="10"/>
        <v>72.674447686536055</v>
      </c>
    </row>
    <row r="58" spans="1:41">
      <c r="A58" s="4">
        <f t="shared" si="2"/>
        <v>1920</v>
      </c>
      <c r="B58" s="57"/>
      <c r="C58" s="57">
        <v>4803342</v>
      </c>
      <c r="D58" s="57"/>
      <c r="E58" s="57">
        <v>414866</v>
      </c>
      <c r="F58" s="4">
        <f>'Historical population and GDP'!$N55</f>
        <v>1.3120708984971625E-2</v>
      </c>
      <c r="G58" s="72">
        <f t="shared" si="14"/>
        <v>77.784766666666357</v>
      </c>
      <c r="H58" s="29"/>
      <c r="I58" s="40">
        <f t="shared" si="0"/>
        <v>26044.618304508902</v>
      </c>
      <c r="J58" s="4"/>
      <c r="K58" s="92">
        <f t="shared" si="11"/>
        <v>440910.61830450891</v>
      </c>
      <c r="L58" s="57"/>
      <c r="M58" s="57"/>
      <c r="N58" s="15"/>
      <c r="O58" s="15"/>
      <c r="P58" s="15"/>
      <c r="Q58" s="15"/>
      <c r="R58" s="70">
        <f t="shared" si="5"/>
        <v>440910.61830450891</v>
      </c>
      <c r="S58" s="4"/>
      <c r="T58" s="57"/>
      <c r="U58" s="57"/>
      <c r="V58" s="57"/>
      <c r="W58" s="15"/>
      <c r="X58" s="77">
        <f t="shared" si="12"/>
        <v>9.929874429553312E-2</v>
      </c>
      <c r="Y58" s="69">
        <v>0</v>
      </c>
      <c r="Z58" s="61">
        <f>'1.1 Price indices'!$T56</f>
        <v>0.97054461586510776</v>
      </c>
      <c r="AA58" s="15">
        <f t="shared" si="13"/>
        <v>5315990.984015014</v>
      </c>
      <c r="AB58" s="4"/>
      <c r="AC58" s="63">
        <f t="shared" si="6"/>
        <v>5316000</v>
      </c>
      <c r="AD58" s="4"/>
      <c r="AE58" s="91">
        <v>22083.36348</v>
      </c>
      <c r="AF58" s="43">
        <v>80723</v>
      </c>
      <c r="AG58" s="45"/>
      <c r="AH58" s="45"/>
      <c r="AI58" s="45"/>
      <c r="AJ58" s="45"/>
      <c r="AK58" s="45"/>
      <c r="AL58" s="45"/>
      <c r="AM58" s="45"/>
      <c r="AN58" s="4"/>
      <c r="AO58" s="40">
        <f t="shared" si="10"/>
        <v>50.82896348934085</v>
      </c>
    </row>
    <row r="59" spans="1:41">
      <c r="A59" s="4">
        <f t="shared" si="2"/>
        <v>1921</v>
      </c>
      <c r="B59" s="57">
        <v>8818892</v>
      </c>
      <c r="C59" s="57">
        <v>5282334</v>
      </c>
      <c r="D59" s="57">
        <v>671392</v>
      </c>
      <c r="E59" s="57">
        <v>478992</v>
      </c>
      <c r="F59" s="4">
        <f>'Historical population and GDP'!$N56</f>
        <v>1.4240435626200153E-2</v>
      </c>
      <c r="G59" s="72">
        <f t="shared" si="14"/>
        <v>77.784766666666357</v>
      </c>
      <c r="H59" s="29"/>
      <c r="I59" s="40">
        <f t="shared" si="0"/>
        <v>28267.276623475489</v>
      </c>
      <c r="J59" s="15"/>
      <c r="K59" s="93">
        <f>D59</f>
        <v>671392</v>
      </c>
      <c r="L59" s="57"/>
      <c r="M59" s="57"/>
      <c r="N59" s="15"/>
      <c r="O59" s="15"/>
      <c r="P59" s="15"/>
      <c r="Q59" s="15"/>
      <c r="R59" s="75">
        <f t="shared" si="5"/>
        <v>671392</v>
      </c>
      <c r="S59" s="4"/>
      <c r="T59" s="57"/>
      <c r="U59" s="57"/>
      <c r="V59" s="57"/>
      <c r="W59" s="15"/>
      <c r="X59" s="77">
        <f t="shared" si="12"/>
        <v>9.929874429553312E-2</v>
      </c>
      <c r="Y59" s="69">
        <v>0</v>
      </c>
      <c r="Z59" s="61">
        <f>'1.1 Price indices'!$T57</f>
        <v>0.86420668403988721</v>
      </c>
      <c r="AA59" s="15">
        <f t="shared" si="13"/>
        <v>4901566.1815408189</v>
      </c>
      <c r="AB59" s="15"/>
      <c r="AC59" s="63">
        <f t="shared" si="6"/>
        <v>4902000</v>
      </c>
      <c r="AD59" s="15"/>
      <c r="AE59" s="91">
        <v>22086.582159999998</v>
      </c>
      <c r="AF59" s="43">
        <v>88439</v>
      </c>
      <c r="AG59" s="43"/>
      <c r="AH59" s="43"/>
      <c r="AI59" s="45"/>
      <c r="AJ59" s="45"/>
      <c r="AK59" s="45"/>
      <c r="AL59" s="45"/>
      <c r="AM59" s="45"/>
      <c r="AN59" s="4"/>
      <c r="AO59" s="40">
        <f t="shared" si="10"/>
        <v>62.077760497667185</v>
      </c>
    </row>
    <row r="60" spans="1:41">
      <c r="A60" s="4">
        <f t="shared" si="2"/>
        <v>1922</v>
      </c>
      <c r="B60" s="57">
        <v>10181044</v>
      </c>
      <c r="C60" s="57">
        <v>5910366</v>
      </c>
      <c r="D60" s="57">
        <v>1362152</v>
      </c>
      <c r="E60" s="57">
        <v>628032</v>
      </c>
      <c r="F60" s="4">
        <f>'Historical population and GDP'!$N57</f>
        <v>1.4019682471326025E-2</v>
      </c>
      <c r="G60" s="4"/>
      <c r="H60" s="4"/>
      <c r="I60" s="4"/>
      <c r="J60" s="4"/>
      <c r="K60" s="93">
        <f t="shared" ref="K60:K106" si="15">D60</f>
        <v>1362152</v>
      </c>
      <c r="L60" s="57"/>
      <c r="M60" s="57"/>
      <c r="N60" s="15"/>
      <c r="O60" s="15"/>
      <c r="P60" s="15"/>
      <c r="Q60" s="15"/>
      <c r="R60" s="75">
        <f t="shared" si="5"/>
        <v>1362152</v>
      </c>
      <c r="S60" s="4"/>
      <c r="T60" s="57"/>
      <c r="U60" s="57"/>
      <c r="V60" s="57"/>
      <c r="W60" s="15"/>
      <c r="X60" s="77">
        <f t="shared" si="12"/>
        <v>9.929874429553312E-2</v>
      </c>
      <c r="Y60" s="69">
        <v>0</v>
      </c>
      <c r="Z60" s="61">
        <f>'1.1 Price indices'!$T58</f>
        <v>0.80850586260762891</v>
      </c>
      <c r="AA60" s="15">
        <f t="shared" si="13"/>
        <v>5424818.1494631898</v>
      </c>
      <c r="AB60" s="4"/>
      <c r="AC60" s="63">
        <f t="shared" si="6"/>
        <v>5425000</v>
      </c>
      <c r="AD60" s="4"/>
      <c r="AE60" s="91">
        <v>22155.783780000002</v>
      </c>
      <c r="AF60" s="43">
        <v>94683</v>
      </c>
      <c r="AG60" s="43"/>
      <c r="AH60" s="43"/>
      <c r="AI60" s="45"/>
      <c r="AJ60" s="45"/>
      <c r="AK60" s="45"/>
      <c r="AL60" s="45"/>
      <c r="AM60" s="45"/>
      <c r="AN60" s="4"/>
      <c r="AO60" s="40">
        <f t="shared" si="10"/>
        <v>100.58167841127482</v>
      </c>
    </row>
    <row r="61" spans="1:41">
      <c r="A61" s="4">
        <f t="shared" si="2"/>
        <v>1923</v>
      </c>
      <c r="B61" s="57">
        <v>11004004</v>
      </c>
      <c r="C61" s="57">
        <v>6759924</v>
      </c>
      <c r="D61" s="57">
        <v>822960</v>
      </c>
      <c r="E61" s="57">
        <v>849558</v>
      </c>
      <c r="F61" s="4">
        <f>'Historical population and GDP'!$N58</f>
        <v>1.3436949561211008E-2</v>
      </c>
      <c r="G61" s="4"/>
      <c r="H61" s="4"/>
      <c r="I61" s="4"/>
      <c r="J61" s="4"/>
      <c r="K61" s="93">
        <f t="shared" si="15"/>
        <v>822960</v>
      </c>
      <c r="L61" s="57"/>
      <c r="M61" s="57"/>
      <c r="N61" s="15"/>
      <c r="O61" s="15"/>
      <c r="P61" s="15"/>
      <c r="Q61" s="15"/>
      <c r="R61" s="75">
        <f t="shared" si="5"/>
        <v>822960</v>
      </c>
      <c r="S61" s="4"/>
      <c r="T61" s="57"/>
      <c r="U61" s="57"/>
      <c r="V61" s="57"/>
      <c r="W61" s="15"/>
      <c r="X61" s="77">
        <f t="shared" si="12"/>
        <v>9.929874429553312E-2</v>
      </c>
      <c r="Y61" s="69">
        <v>0</v>
      </c>
      <c r="Z61" s="61">
        <f>'1.1 Price indices'!$T59</f>
        <v>0.81525747732669063</v>
      </c>
      <c r="AA61" s="15">
        <f t="shared" si="13"/>
        <v>5709043.9154712018</v>
      </c>
      <c r="AB61" s="4"/>
      <c r="AC61" s="63">
        <f t="shared" si="6"/>
        <v>5709000</v>
      </c>
      <c r="AD61" s="4"/>
      <c r="AE61" s="91">
        <v>21501.587070000001</v>
      </c>
      <c r="AF61" s="43">
        <v>102032</v>
      </c>
      <c r="AG61" s="43"/>
      <c r="AH61" s="43"/>
      <c r="AI61" s="45"/>
      <c r="AJ61" s="45"/>
      <c r="AK61" s="45"/>
      <c r="AL61" s="45"/>
      <c r="AM61" s="45"/>
      <c r="AN61" s="4"/>
      <c r="AO61" s="40">
        <f t="shared" si="10"/>
        <v>115.60185059191727</v>
      </c>
    </row>
    <row r="62" spans="1:41">
      <c r="A62" s="4">
        <f t="shared" si="2"/>
        <v>1924</v>
      </c>
      <c r="B62" s="57">
        <v>11523008.666666666</v>
      </c>
      <c r="C62" s="57">
        <v>7639108</v>
      </c>
      <c r="D62" s="57">
        <v>519004.66666666605</v>
      </c>
      <c r="E62" s="57">
        <v>879184</v>
      </c>
      <c r="F62" s="4">
        <f>'Historical population and GDP'!$N59</f>
        <v>1.40273364707487E-2</v>
      </c>
      <c r="G62" s="4"/>
      <c r="H62" s="4"/>
      <c r="I62" s="4"/>
      <c r="J62" s="4"/>
      <c r="K62" s="93">
        <f t="shared" si="15"/>
        <v>519004.66666666605</v>
      </c>
      <c r="L62" s="57"/>
      <c r="M62" s="57"/>
      <c r="N62" s="15"/>
      <c r="O62" s="15"/>
      <c r="P62" s="15"/>
      <c r="Q62" s="15"/>
      <c r="R62" s="75">
        <f t="shared" si="5"/>
        <v>519004.66666666605</v>
      </c>
      <c r="S62" s="4"/>
      <c r="T62" s="57"/>
      <c r="U62" s="57"/>
      <c r="V62" s="57"/>
      <c r="W62" s="15"/>
      <c r="X62" s="77">
        <f t="shared" si="12"/>
        <v>9.929874429553312E-2</v>
      </c>
      <c r="Y62" s="69">
        <v>0</v>
      </c>
      <c r="Z62" s="61">
        <f>'1.1 Price indices'!$T60</f>
        <v>0.81863328468622132</v>
      </c>
      <c r="AA62" s="15">
        <f t="shared" si="13"/>
        <v>5656671.9520575674</v>
      </c>
      <c r="AB62" s="4"/>
      <c r="AC62" s="63">
        <f t="shared" si="6"/>
        <v>5657000</v>
      </c>
      <c r="AD62" s="4"/>
      <c r="AE62" s="91">
        <v>20847.390360000001</v>
      </c>
      <c r="AF62" s="43">
        <v>106764</v>
      </c>
      <c r="AG62" s="43"/>
      <c r="AH62" s="43"/>
      <c r="AI62" s="45"/>
      <c r="AJ62" s="45"/>
      <c r="AK62" s="45"/>
      <c r="AL62" s="45"/>
      <c r="AM62" s="45"/>
      <c r="AN62" s="4"/>
      <c r="AO62" s="40">
        <f t="shared" si="10"/>
        <v>185.79543533389688</v>
      </c>
    </row>
    <row r="63" spans="1:41">
      <c r="A63" s="4">
        <f t="shared" si="2"/>
        <v>1925</v>
      </c>
      <c r="B63" s="57">
        <v>12042013.333333332</v>
      </c>
      <c r="C63" s="57">
        <v>8518292</v>
      </c>
      <c r="D63" s="57">
        <v>519004.66666666605</v>
      </c>
      <c r="E63" s="57">
        <v>879184</v>
      </c>
      <c r="F63" s="4">
        <f>'Historical population and GDP'!$N60</f>
        <v>1.4610645055155221E-2</v>
      </c>
      <c r="G63" s="4"/>
      <c r="H63" s="4"/>
      <c r="I63" s="15"/>
      <c r="J63" s="15"/>
      <c r="K63" s="93">
        <f t="shared" si="15"/>
        <v>519004.66666666605</v>
      </c>
      <c r="L63" s="57"/>
      <c r="M63" s="57"/>
      <c r="N63" s="15"/>
      <c r="O63" s="15"/>
      <c r="P63" s="15"/>
      <c r="Q63" s="15"/>
      <c r="R63" s="75">
        <f t="shared" si="5"/>
        <v>519004.66666666605</v>
      </c>
      <c r="S63" s="4"/>
      <c r="T63" s="57"/>
      <c r="U63" s="57"/>
      <c r="V63" s="57"/>
      <c r="W63" s="15"/>
      <c r="X63" s="77">
        <f t="shared" si="12"/>
        <v>9.929874429553312E-2</v>
      </c>
      <c r="Y63" s="69">
        <v>0</v>
      </c>
      <c r="Z63" s="61">
        <f>'1.1 Price indices'!$T61</f>
        <v>0.78656311477067853</v>
      </c>
      <c r="AA63" s="15">
        <f t="shared" si="13"/>
        <v>5388611.1183138611</v>
      </c>
      <c r="AB63" s="15"/>
      <c r="AC63" s="63">
        <f t="shared" si="6"/>
        <v>5389000</v>
      </c>
      <c r="AD63" s="15"/>
      <c r="AE63" s="91">
        <v>20821.640920000002</v>
      </c>
      <c r="AF63" s="43">
        <v>115549</v>
      </c>
      <c r="AG63" s="43"/>
      <c r="AH63" s="43"/>
      <c r="AI63" s="43"/>
      <c r="AJ63" s="43"/>
      <c r="AK63" s="43"/>
      <c r="AL63" s="45"/>
      <c r="AM63" s="45"/>
      <c r="AN63" s="4"/>
      <c r="AO63" s="40">
        <f t="shared" si="10"/>
        <v>100.07785998861696</v>
      </c>
    </row>
    <row r="64" spans="1:41">
      <c r="A64" s="4">
        <f t="shared" si="2"/>
        <v>1926</v>
      </c>
      <c r="B64" s="57">
        <v>12561018</v>
      </c>
      <c r="C64" s="57">
        <v>10428292</v>
      </c>
      <c r="D64" s="57">
        <v>519004.66666666791</v>
      </c>
      <c r="E64" s="57">
        <v>1910000</v>
      </c>
      <c r="F64" s="4">
        <f>'Historical population and GDP'!$N61</f>
        <v>1.459752207845834E-2</v>
      </c>
      <c r="G64" s="4"/>
      <c r="H64" s="4"/>
      <c r="I64" s="15"/>
      <c r="J64" s="15"/>
      <c r="K64" s="93">
        <f t="shared" si="15"/>
        <v>519004.66666666791</v>
      </c>
      <c r="L64" s="57"/>
      <c r="M64" s="57"/>
      <c r="N64" s="15"/>
      <c r="O64" s="15"/>
      <c r="P64" s="15"/>
      <c r="Q64" s="15"/>
      <c r="R64" s="75">
        <f t="shared" si="5"/>
        <v>519004.66666666791</v>
      </c>
      <c r="S64" s="4"/>
      <c r="T64" s="57"/>
      <c r="U64" s="57"/>
      <c r="V64" s="57"/>
      <c r="W64" s="15"/>
      <c r="X64" s="77">
        <f t="shared" si="12"/>
        <v>9.929874429553312E-2</v>
      </c>
      <c r="Y64" s="69">
        <v>0</v>
      </c>
      <c r="Z64" s="61">
        <f>'1.1 Price indices'!$T62</f>
        <v>0.75955665589443222</v>
      </c>
      <c r="AA64" s="15">
        <f t="shared" si="13"/>
        <v>5180120.445901637</v>
      </c>
      <c r="AB64" s="15"/>
      <c r="AC64" s="63">
        <f t="shared" si="6"/>
        <v>5180000</v>
      </c>
      <c r="AD64" s="15"/>
      <c r="AE64" s="91">
        <v>21005.105680000001</v>
      </c>
      <c r="AF64" s="43">
        <v>125372</v>
      </c>
      <c r="AG64" s="43"/>
      <c r="AH64" s="43"/>
      <c r="AI64" s="43"/>
      <c r="AJ64" s="43"/>
      <c r="AK64" s="43"/>
      <c r="AL64" s="45"/>
      <c r="AM64" s="45"/>
      <c r="AN64" s="4"/>
      <c r="AO64" s="40">
        <f t="shared" ref="AO64:AO95" si="16">IF(AF64/AF63&lt;1.01,NA(),E64/(AF64-AF63))</f>
        <v>194.44161661406903</v>
      </c>
    </row>
    <row r="65" spans="1:41">
      <c r="A65" s="4">
        <f t="shared" si="2"/>
        <v>1927</v>
      </c>
      <c r="B65" s="57">
        <v>13677100</v>
      </c>
      <c r="C65" s="57">
        <v>11432536</v>
      </c>
      <c r="D65" s="57">
        <v>1116082</v>
      </c>
      <c r="E65" s="57">
        <v>1004244</v>
      </c>
      <c r="F65" s="4">
        <f>'Historical population and GDP'!$N62</f>
        <v>1.4385680910144973E-2</v>
      </c>
      <c r="G65" s="4"/>
      <c r="H65" s="4"/>
      <c r="I65" s="15"/>
      <c r="J65" s="15"/>
      <c r="K65" s="93">
        <f t="shared" si="15"/>
        <v>1116082</v>
      </c>
      <c r="L65" s="57"/>
      <c r="M65" s="57"/>
      <c r="N65" s="15"/>
      <c r="O65" s="15"/>
      <c r="P65" s="15"/>
      <c r="Q65" s="15"/>
      <c r="R65" s="75">
        <f t="shared" si="5"/>
        <v>1116082</v>
      </c>
      <c r="S65" s="4"/>
      <c r="T65" s="57"/>
      <c r="U65" s="57"/>
      <c r="V65" s="57"/>
      <c r="W65" s="15"/>
      <c r="X65" s="77">
        <f t="shared" si="12"/>
        <v>9.929874429553312E-2</v>
      </c>
      <c r="Y65" s="69">
        <v>0</v>
      </c>
      <c r="Z65" s="61">
        <f>'1.1 Price indices'!$T63</f>
        <v>0.71904696758006248</v>
      </c>
      <c r="AA65" s="15">
        <f t="shared" si="13"/>
        <v>5477570.7002746183</v>
      </c>
      <c r="AB65" s="15"/>
      <c r="AC65" s="63">
        <f t="shared" si="6"/>
        <v>5478000</v>
      </c>
      <c r="AD65" s="15"/>
      <c r="AE65" s="91">
        <v>21175.69572</v>
      </c>
      <c r="AF65" s="43">
        <v>132089</v>
      </c>
      <c r="AG65" s="43"/>
      <c r="AH65" s="43"/>
      <c r="AI65" s="43"/>
      <c r="AJ65" s="43"/>
      <c r="AK65" s="43"/>
      <c r="AL65" s="45"/>
      <c r="AM65" s="45"/>
      <c r="AN65" s="4"/>
      <c r="AO65" s="40">
        <f t="shared" si="16"/>
        <v>149.50781598928094</v>
      </c>
    </row>
    <row r="66" spans="1:41">
      <c r="A66" s="4">
        <f t="shared" si="2"/>
        <v>1928</v>
      </c>
      <c r="B66" s="57">
        <v>14928180</v>
      </c>
      <c r="C66" s="57">
        <v>12507018</v>
      </c>
      <c r="D66" s="57">
        <v>1251080</v>
      </c>
      <c r="E66" s="57">
        <v>1074482</v>
      </c>
      <c r="F66" s="4">
        <f>'Historical population and GDP'!$N63</f>
        <v>1.5175242938452153E-2</v>
      </c>
      <c r="G66" s="4"/>
      <c r="H66" s="4"/>
      <c r="I66" s="15"/>
      <c r="J66" s="15"/>
      <c r="K66" s="93">
        <f t="shared" si="15"/>
        <v>1251080</v>
      </c>
      <c r="L66" s="57"/>
      <c r="M66" s="57"/>
      <c r="N66" s="15"/>
      <c r="O66" s="15"/>
      <c r="P66" s="15"/>
      <c r="Q66" s="15"/>
      <c r="R66" s="75">
        <f t="shared" si="5"/>
        <v>1251080</v>
      </c>
      <c r="S66" s="4"/>
      <c r="T66" s="57"/>
      <c r="U66" s="57"/>
      <c r="V66" s="57"/>
      <c r="W66" s="15"/>
      <c r="X66" s="77">
        <f t="shared" si="12"/>
        <v>9.929874429553312E-2</v>
      </c>
      <c r="Y66" s="69">
        <v>0</v>
      </c>
      <c r="Z66" s="61">
        <f>'1.1 Price indices'!$T64</f>
        <v>0.71229535286100087</v>
      </c>
      <c r="AA66" s="15">
        <f t="shared" si="13"/>
        <v>6076294.0741829956</v>
      </c>
      <c r="AB66" s="15"/>
      <c r="AC66" s="63">
        <f t="shared" si="6"/>
        <v>6076000</v>
      </c>
      <c r="AD66" s="15"/>
      <c r="AE66" s="91">
        <v>20482.070179999999</v>
      </c>
      <c r="AF66" s="43">
        <v>139740</v>
      </c>
      <c r="AG66" s="43"/>
      <c r="AH66" s="43"/>
      <c r="AI66" s="43"/>
      <c r="AJ66" s="43"/>
      <c r="AK66" s="43"/>
      <c r="AL66" s="45"/>
      <c r="AM66" s="45"/>
      <c r="AN66" s="4"/>
      <c r="AO66" s="40">
        <f t="shared" si="16"/>
        <v>140.43680564632075</v>
      </c>
    </row>
    <row r="67" spans="1:41">
      <c r="A67" s="4">
        <f t="shared" si="2"/>
        <v>1929</v>
      </c>
      <c r="B67" s="57">
        <v>16177008</v>
      </c>
      <c r="C67" s="57">
        <v>14706224</v>
      </c>
      <c r="D67" s="57">
        <v>1248828</v>
      </c>
      <c r="E67" s="57">
        <v>2199206</v>
      </c>
      <c r="F67" s="4">
        <f>'Historical population and GDP'!$N64</f>
        <v>1.4968186901942633E-2</v>
      </c>
      <c r="G67" s="4"/>
      <c r="H67" s="4"/>
      <c r="I67" s="15"/>
      <c r="J67" s="15"/>
      <c r="K67" s="93">
        <f t="shared" si="15"/>
        <v>1248828</v>
      </c>
      <c r="L67" s="57"/>
      <c r="M67" s="57"/>
      <c r="N67" s="15"/>
      <c r="O67" s="15"/>
      <c r="P67" s="15"/>
      <c r="Q67" s="15"/>
      <c r="R67" s="75">
        <f t="shared" si="5"/>
        <v>1248828</v>
      </c>
      <c r="S67" s="4"/>
      <c r="T67" s="57"/>
      <c r="U67" s="57"/>
      <c r="V67" s="57"/>
      <c r="W67" s="15"/>
      <c r="X67" s="77">
        <f t="shared" si="12"/>
        <v>9.929874429553312E-2</v>
      </c>
      <c r="Y67" s="69">
        <v>0</v>
      </c>
      <c r="Z67" s="61">
        <f>'1.1 Price indices'!$T65</f>
        <v>0.71904696758006248</v>
      </c>
      <c r="AA67" s="15">
        <f t="shared" si="13"/>
        <v>6711626.2495365478</v>
      </c>
      <c r="AB67" s="15"/>
      <c r="AC67" s="63">
        <f t="shared" si="6"/>
        <v>6712000</v>
      </c>
      <c r="AD67" s="15"/>
      <c r="AE67" s="91">
        <v>20485.288860000001</v>
      </c>
      <c r="AF67" s="43">
        <v>147936</v>
      </c>
      <c r="AG67" s="43"/>
      <c r="AH67" s="43"/>
      <c r="AI67" s="43"/>
      <c r="AJ67" s="43"/>
      <c r="AK67" s="43"/>
      <c r="AL67" s="45"/>
      <c r="AM67" s="45"/>
      <c r="AN67" s="4"/>
      <c r="AO67" s="40">
        <f t="shared" si="16"/>
        <v>268.32674475353832</v>
      </c>
    </row>
    <row r="68" spans="1:41">
      <c r="A68" s="4">
        <f t="shared" si="2"/>
        <v>1930</v>
      </c>
      <c r="B68" s="57">
        <v>17365774</v>
      </c>
      <c r="C68" s="57">
        <v>16132646</v>
      </c>
      <c r="D68" s="57">
        <v>1188766</v>
      </c>
      <c r="E68" s="57">
        <v>1426422</v>
      </c>
      <c r="F68" s="4">
        <f>'Historical population and GDP'!$N65</f>
        <v>1.4365122622223735E-2</v>
      </c>
      <c r="G68" s="4"/>
      <c r="H68" s="4"/>
      <c r="I68" s="15"/>
      <c r="J68" s="15"/>
      <c r="K68" s="93">
        <f t="shared" si="15"/>
        <v>1188766</v>
      </c>
      <c r="L68" s="57"/>
      <c r="M68" s="57"/>
      <c r="N68" s="15"/>
      <c r="O68" s="15"/>
      <c r="P68" s="15"/>
      <c r="Q68" s="15"/>
      <c r="R68" s="75">
        <f t="shared" si="5"/>
        <v>1188766</v>
      </c>
      <c r="S68" s="4"/>
      <c r="T68" s="57"/>
      <c r="U68" s="57"/>
      <c r="V68" s="57"/>
      <c r="W68" s="15"/>
      <c r="X68" s="77">
        <f t="shared" si="12"/>
        <v>9.929874429553312E-2</v>
      </c>
      <c r="Y68" s="69">
        <v>0</v>
      </c>
      <c r="Z68" s="61">
        <f>'1.1 Price indices'!$T66</f>
        <v>0.70216793078240847</v>
      </c>
      <c r="AA68" s="15">
        <f t="shared" si="13"/>
        <v>7033009.3017066615</v>
      </c>
      <c r="AB68" s="15"/>
      <c r="AC68" s="63">
        <f t="shared" si="6"/>
        <v>7033000</v>
      </c>
      <c r="AD68" s="15"/>
      <c r="AE68" s="91">
        <v>20351.713639999998</v>
      </c>
      <c r="AF68" s="43">
        <v>157023</v>
      </c>
      <c r="AG68" s="43"/>
      <c r="AH68" s="43"/>
      <c r="AI68" s="43"/>
      <c r="AJ68" s="43"/>
      <c r="AK68" s="43"/>
      <c r="AL68" s="45"/>
      <c r="AM68" s="45"/>
      <c r="AN68" s="4"/>
      <c r="AO68" s="40">
        <f t="shared" si="16"/>
        <v>156.97391878507759</v>
      </c>
    </row>
    <row r="69" spans="1:41">
      <c r="A69" s="4">
        <f t="shared" si="2"/>
        <v>1931</v>
      </c>
      <c r="B69" s="57">
        <v>18205286</v>
      </c>
      <c r="C69" s="57">
        <v>16623932</v>
      </c>
      <c r="D69" s="57">
        <v>839512</v>
      </c>
      <c r="E69" s="57">
        <v>491286</v>
      </c>
      <c r="F69" s="4">
        <f>'Historical population and GDP'!$N66</f>
        <v>1.3020432769765555E-2</v>
      </c>
      <c r="G69" s="4"/>
      <c r="H69" s="4"/>
      <c r="I69" s="15"/>
      <c r="J69" s="15"/>
      <c r="K69" s="93">
        <f t="shared" si="15"/>
        <v>839512</v>
      </c>
      <c r="L69" s="57"/>
      <c r="M69" s="57"/>
      <c r="N69" s="15"/>
      <c r="O69" s="15"/>
      <c r="P69" s="15"/>
      <c r="Q69" s="15"/>
      <c r="R69" s="75">
        <f t="shared" si="5"/>
        <v>839512</v>
      </c>
      <c r="S69" s="4"/>
      <c r="T69" s="57"/>
      <c r="U69" s="57"/>
      <c r="V69" s="57"/>
      <c r="W69" s="15"/>
      <c r="X69" s="77">
        <f t="shared" si="12"/>
        <v>9.929874429553312E-2</v>
      </c>
      <c r="Y69" s="69">
        <v>0</v>
      </c>
      <c r="Z69" s="61">
        <f>'1.1 Price indices'!$T67</f>
        <v>0.64646710935015006</v>
      </c>
      <c r="AA69" s="15">
        <f t="shared" si="13"/>
        <v>6629963.5411718683</v>
      </c>
      <c r="AB69" s="15"/>
      <c r="AC69" s="63">
        <f t="shared" si="6"/>
        <v>6630000</v>
      </c>
      <c r="AD69" s="15"/>
      <c r="AE69" s="91">
        <v>20258.371920000001</v>
      </c>
      <c r="AF69" s="43">
        <v>157767</v>
      </c>
      <c r="AG69" s="43"/>
      <c r="AH69" s="43"/>
      <c r="AI69" s="43"/>
      <c r="AJ69" s="43"/>
      <c r="AK69" s="43"/>
      <c r="AL69" s="45"/>
      <c r="AM69" s="45"/>
      <c r="AN69" s="4"/>
      <c r="AO69" s="40" t="e">
        <f t="shared" si="16"/>
        <v>#N/A</v>
      </c>
    </row>
    <row r="70" spans="1:41">
      <c r="A70" s="4">
        <f t="shared" si="2"/>
        <v>1932</v>
      </c>
      <c r="B70" s="57">
        <v>18705178</v>
      </c>
      <c r="C70" s="57">
        <v>16809974</v>
      </c>
      <c r="D70" s="57">
        <v>499892</v>
      </c>
      <c r="E70" s="57">
        <v>186042</v>
      </c>
      <c r="F70" s="4">
        <f>'Historical population and GDP'!$N67</f>
        <v>1.1572042574985928E-2</v>
      </c>
      <c r="G70" s="4"/>
      <c r="H70" s="4"/>
      <c r="I70" s="15"/>
      <c r="J70" s="15"/>
      <c r="K70" s="93">
        <f t="shared" si="15"/>
        <v>499892</v>
      </c>
      <c r="L70" s="57"/>
      <c r="M70" s="57"/>
      <c r="N70" s="15"/>
      <c r="O70" s="15"/>
      <c r="P70" s="15"/>
      <c r="Q70" s="15"/>
      <c r="R70" s="75">
        <f t="shared" si="5"/>
        <v>499892</v>
      </c>
      <c r="S70" s="4"/>
      <c r="T70" s="57"/>
      <c r="U70" s="57"/>
      <c r="V70" s="57"/>
      <c r="W70" s="15"/>
      <c r="X70" s="77">
        <f t="shared" si="12"/>
        <v>9.929874429553312E-2</v>
      </c>
      <c r="Y70" s="69">
        <v>0</v>
      </c>
      <c r="Z70" s="61">
        <f>'1.1 Price indices'!$T68</f>
        <v>0.62958807255249594</v>
      </c>
      <c r="AA70" s="15">
        <f t="shared" si="13"/>
        <v>6290772.2833155114</v>
      </c>
      <c r="AB70" s="15"/>
      <c r="AC70" s="63">
        <f t="shared" si="6"/>
        <v>6291000</v>
      </c>
      <c r="AD70" s="15"/>
      <c r="AE70" s="91">
        <v>20210.09172</v>
      </c>
      <c r="AF70" s="43">
        <v>156972</v>
      </c>
      <c r="AG70" s="43"/>
      <c r="AH70" s="43"/>
      <c r="AI70" s="43"/>
      <c r="AJ70" s="43"/>
      <c r="AK70" s="43"/>
      <c r="AL70" s="45"/>
      <c r="AM70" s="45"/>
      <c r="AN70" s="4"/>
      <c r="AO70" s="40" t="e">
        <f t="shared" si="16"/>
        <v>#N/A</v>
      </c>
    </row>
    <row r="71" spans="1:41">
      <c r="A71" s="4">
        <f t="shared" si="2"/>
        <v>1933</v>
      </c>
      <c r="B71" s="57">
        <v>18905176</v>
      </c>
      <c r="C71" s="57">
        <v>16824496</v>
      </c>
      <c r="D71" s="57">
        <v>199998</v>
      </c>
      <c r="E71" s="57">
        <v>14522</v>
      </c>
      <c r="F71" s="4">
        <f>'Historical population and GDP'!$N68</f>
        <v>1.0647876506244321E-2</v>
      </c>
      <c r="G71" s="4"/>
      <c r="H71" s="4"/>
      <c r="I71" s="15"/>
      <c r="J71" s="15"/>
      <c r="K71" s="93">
        <f t="shared" si="15"/>
        <v>199998</v>
      </c>
      <c r="L71" s="57"/>
      <c r="M71" s="57"/>
      <c r="N71" s="15"/>
      <c r="O71" s="15"/>
      <c r="P71" s="15"/>
      <c r="Q71" s="15"/>
      <c r="R71" s="75">
        <f t="shared" si="5"/>
        <v>199998</v>
      </c>
      <c r="S71" s="4"/>
      <c r="T71" s="57"/>
      <c r="U71" s="57"/>
      <c r="V71" s="57"/>
      <c r="W71" s="15"/>
      <c r="X71" s="77">
        <f t="shared" si="12"/>
        <v>9.929874429553312E-2</v>
      </c>
      <c r="Y71" s="69">
        <v>0</v>
      </c>
      <c r="Z71" s="61">
        <f>'1.1 Price indices'!$T69</f>
        <v>0.59076628791789176</v>
      </c>
      <c r="AA71" s="15">
        <f t="shared" si="13"/>
        <v>5506790.137004843</v>
      </c>
      <c r="AB71" s="15"/>
      <c r="AC71" s="63">
        <f t="shared" si="6"/>
        <v>5507000</v>
      </c>
      <c r="AD71" s="15"/>
      <c r="AE71" s="91">
        <v>19979.956099999999</v>
      </c>
      <c r="AF71" s="43">
        <v>151757</v>
      </c>
      <c r="AG71" s="43"/>
      <c r="AH71" s="43"/>
      <c r="AI71" s="43"/>
      <c r="AJ71" s="43"/>
      <c r="AK71" s="43"/>
      <c r="AL71" s="45"/>
      <c r="AM71" s="45"/>
      <c r="AN71" s="4"/>
      <c r="AO71" s="40" t="e">
        <f t="shared" si="16"/>
        <v>#N/A</v>
      </c>
    </row>
    <row r="72" spans="1:41">
      <c r="A72" s="4">
        <f t="shared" si="2"/>
        <v>1934</v>
      </c>
      <c r="B72" s="57">
        <v>19193494</v>
      </c>
      <c r="C72" s="57">
        <v>16839018</v>
      </c>
      <c r="D72" s="57">
        <v>288318</v>
      </c>
      <c r="E72" s="57">
        <v>14522</v>
      </c>
      <c r="F72" s="4">
        <f>'Historical population and GDP'!$N69</f>
        <v>1.0676127377558508E-2</v>
      </c>
      <c r="G72" s="4"/>
      <c r="H72" s="4"/>
      <c r="I72" s="15"/>
      <c r="J72" s="15"/>
      <c r="K72" s="93">
        <f>D72</f>
        <v>288318</v>
      </c>
      <c r="L72" s="57"/>
      <c r="M72" s="57"/>
      <c r="N72" s="15"/>
      <c r="O72" s="15"/>
      <c r="P72" s="15"/>
      <c r="Q72" s="15"/>
      <c r="R72" s="75">
        <f t="shared" si="5"/>
        <v>288318</v>
      </c>
      <c r="S72" s="4"/>
      <c r="T72" s="57"/>
      <c r="U72" s="57"/>
      <c r="V72" s="57"/>
      <c r="W72" s="15"/>
      <c r="X72" s="77">
        <f t="shared" ref="X72:X103" si="17">AVERAGE(X$128:X$160)</f>
        <v>9.929874429553312E-2</v>
      </c>
      <c r="Y72" s="69">
        <v>0</v>
      </c>
      <c r="Z72" s="61">
        <f>'1.1 Price indices'!$T70</f>
        <v>0.59245419159765711</v>
      </c>
      <c r="AA72" s="15">
        <f t="shared" si="13"/>
        <v>5248147.334454624</v>
      </c>
      <c r="AB72" s="15"/>
      <c r="AC72" s="63">
        <f t="shared" si="6"/>
        <v>5248000</v>
      </c>
      <c r="AD72" s="15"/>
      <c r="AE72" s="91">
        <v>19785.22596</v>
      </c>
      <c r="AF72" s="43">
        <v>151683</v>
      </c>
      <c r="AG72" s="43"/>
      <c r="AH72" s="43"/>
      <c r="AI72" s="43"/>
      <c r="AJ72" s="43"/>
      <c r="AK72" s="43"/>
      <c r="AL72" s="45"/>
      <c r="AM72" s="45"/>
      <c r="AN72" s="4"/>
      <c r="AO72" s="40" t="e">
        <f t="shared" si="16"/>
        <v>#N/A</v>
      </c>
    </row>
    <row r="73" spans="1:41">
      <c r="A73" s="4">
        <f t="shared" ref="A73:A136" si="18">A72+1</f>
        <v>1935</v>
      </c>
      <c r="B73" s="57">
        <v>19465360</v>
      </c>
      <c r="C73" s="57">
        <v>16930108</v>
      </c>
      <c r="D73" s="57">
        <v>271866</v>
      </c>
      <c r="E73" s="57">
        <v>91090</v>
      </c>
      <c r="F73" s="4">
        <f>'Historical population and GDP'!$N70</f>
        <v>1.1220724666034351E-2</v>
      </c>
      <c r="G73" s="4"/>
      <c r="H73" s="4"/>
      <c r="I73" s="15"/>
      <c r="J73" s="15"/>
      <c r="K73" s="93">
        <f t="shared" si="15"/>
        <v>271866</v>
      </c>
      <c r="L73" s="57"/>
      <c r="M73" s="57"/>
      <c r="N73" s="15"/>
      <c r="O73" s="15"/>
      <c r="P73" s="15"/>
      <c r="Q73" s="15"/>
      <c r="R73" s="75">
        <f t="shared" ref="R73:R109" si="19">K73</f>
        <v>271866</v>
      </c>
      <c r="S73" s="4"/>
      <c r="T73" s="57"/>
      <c r="U73" s="57"/>
      <c r="V73" s="57"/>
      <c r="W73" s="15"/>
      <c r="X73" s="77">
        <f t="shared" si="17"/>
        <v>9.929874429553312E-2</v>
      </c>
      <c r="Y73" s="69">
        <v>0</v>
      </c>
      <c r="Z73" s="61">
        <f>'1.1 Price indices'!$T71</f>
        <v>0.60089370999648417</v>
      </c>
      <c r="AA73" s="15">
        <f t="shared" ref="AA73:AA104" si="20">AA72*(Z73/Z72)*(1-X73-Y73)+R73*(1-0.5*X73)</f>
        <v>5052717.2840721831</v>
      </c>
      <c r="AB73" s="15"/>
      <c r="AC73" s="63">
        <f t="shared" ref="AC73:AC127" si="21">ROUND(AA73,-3)</f>
        <v>5053000</v>
      </c>
      <c r="AD73" s="15"/>
      <c r="AE73" s="91">
        <v>19579.230439999999</v>
      </c>
      <c r="AF73" s="43">
        <v>155407</v>
      </c>
      <c r="AG73" s="43"/>
      <c r="AH73" s="43"/>
      <c r="AI73" s="43"/>
      <c r="AJ73" s="43"/>
      <c r="AK73" s="43"/>
      <c r="AL73" s="45"/>
      <c r="AM73" s="45"/>
      <c r="AN73" s="4"/>
      <c r="AO73" s="40">
        <f t="shared" si="16"/>
        <v>24.460257787325457</v>
      </c>
    </row>
    <row r="74" spans="1:41">
      <c r="A74" s="4">
        <f t="shared" si="18"/>
        <v>1936</v>
      </c>
      <c r="B74" s="57">
        <v>19856120</v>
      </c>
      <c r="C74" s="57">
        <v>17173688</v>
      </c>
      <c r="D74" s="57">
        <v>390760</v>
      </c>
      <c r="E74" s="57">
        <v>243580</v>
      </c>
      <c r="F74" s="4">
        <f>'Historical population and GDP'!$N71</f>
        <v>1.1756155250534576E-2</v>
      </c>
      <c r="G74" s="4"/>
      <c r="H74" s="4"/>
      <c r="I74" s="15"/>
      <c r="J74" s="15"/>
      <c r="K74" s="93">
        <f t="shared" si="15"/>
        <v>390760</v>
      </c>
      <c r="L74" s="57"/>
      <c r="M74" s="57"/>
      <c r="N74" s="15"/>
      <c r="O74" s="15"/>
      <c r="P74" s="15"/>
      <c r="Q74" s="15"/>
      <c r="R74" s="75">
        <f t="shared" si="19"/>
        <v>390760</v>
      </c>
      <c r="S74" s="4"/>
      <c r="T74" s="57"/>
      <c r="U74" s="57"/>
      <c r="V74" s="57"/>
      <c r="W74" s="15"/>
      <c r="X74" s="77">
        <f t="shared" si="17"/>
        <v>9.929874429553312E-2</v>
      </c>
      <c r="Y74" s="69">
        <v>0</v>
      </c>
      <c r="Z74" s="61">
        <f>'1.1 Price indices'!$T72</f>
        <v>0.69035260502405049</v>
      </c>
      <c r="AA74" s="15">
        <f t="shared" si="20"/>
        <v>5599882.6636309503</v>
      </c>
      <c r="AB74" s="15"/>
      <c r="AC74" s="63">
        <f t="shared" si="21"/>
        <v>5600000</v>
      </c>
      <c r="AD74" s="15"/>
      <c r="AE74" s="91">
        <v>19487.498060000002</v>
      </c>
      <c r="AF74" s="43">
        <v>162670</v>
      </c>
      <c r="AG74" s="43"/>
      <c r="AH74" s="43"/>
      <c r="AI74" s="43"/>
      <c r="AJ74" s="43"/>
      <c r="AK74" s="43"/>
      <c r="AL74" s="45"/>
      <c r="AM74" s="45"/>
      <c r="AN74" s="4"/>
      <c r="AO74" s="40">
        <f t="shared" si="16"/>
        <v>33.537105879113312</v>
      </c>
    </row>
    <row r="75" spans="1:41">
      <c r="A75" s="4">
        <f t="shared" si="18"/>
        <v>1937</v>
      </c>
      <c r="B75" s="57">
        <v>20321144</v>
      </c>
      <c r="C75" s="57">
        <v>17477986</v>
      </c>
      <c r="D75" s="57">
        <v>465024</v>
      </c>
      <c r="E75" s="57">
        <v>304298</v>
      </c>
      <c r="F75" s="4">
        <f>'Historical population and GDP'!$N72</f>
        <v>1.2606515913913003E-2</v>
      </c>
      <c r="G75" s="4"/>
      <c r="H75" s="4"/>
      <c r="I75" s="15"/>
      <c r="J75" s="15"/>
      <c r="K75" s="93">
        <f t="shared" si="15"/>
        <v>465024</v>
      </c>
      <c r="L75" s="57"/>
      <c r="M75" s="57"/>
      <c r="N75" s="15"/>
      <c r="O75" s="15"/>
      <c r="P75" s="15"/>
      <c r="Q75" s="15"/>
      <c r="R75" s="75">
        <f t="shared" si="19"/>
        <v>465024</v>
      </c>
      <c r="S75" s="4"/>
      <c r="T75" s="57"/>
      <c r="U75" s="57"/>
      <c r="V75" s="57"/>
      <c r="W75" s="15"/>
      <c r="X75" s="77">
        <f t="shared" si="17"/>
        <v>9.929874429553312E-2</v>
      </c>
      <c r="Y75" s="69">
        <v>0</v>
      </c>
      <c r="Z75" s="61">
        <f>'1.1 Price indices'!$T73</f>
        <v>0.76124455957419757</v>
      </c>
      <c r="AA75" s="15">
        <f t="shared" si="20"/>
        <v>6003704.6216755565</v>
      </c>
      <c r="AB75" s="15"/>
      <c r="AC75" s="63">
        <f t="shared" si="21"/>
        <v>6004000</v>
      </c>
      <c r="AD75" s="15"/>
      <c r="AE75" s="91">
        <v>19463.357960000001</v>
      </c>
      <c r="AF75" s="43">
        <v>174921</v>
      </c>
      <c r="AG75" s="43"/>
      <c r="AH75" s="43"/>
      <c r="AI75" s="43"/>
      <c r="AJ75" s="43"/>
      <c r="AK75" s="43"/>
      <c r="AL75" s="45"/>
      <c r="AM75" s="45"/>
      <c r="AN75" s="4"/>
      <c r="AO75" s="40">
        <f t="shared" si="16"/>
        <v>24.838625418333198</v>
      </c>
    </row>
    <row r="76" spans="1:41">
      <c r="A76" s="4">
        <f t="shared" si="18"/>
        <v>1938</v>
      </c>
      <c r="B76" s="57">
        <v>20945666</v>
      </c>
      <c r="C76" s="57">
        <v>18005020</v>
      </c>
      <c r="D76" s="57">
        <v>624522</v>
      </c>
      <c r="E76" s="57">
        <v>527034</v>
      </c>
      <c r="F76" s="4">
        <f>'Historical population and GDP'!$N73</f>
        <v>1.3390529060468051E-2</v>
      </c>
      <c r="G76" s="4"/>
      <c r="H76" s="4"/>
      <c r="I76" s="15"/>
      <c r="J76" s="15"/>
      <c r="K76" s="93">
        <f t="shared" si="15"/>
        <v>624522</v>
      </c>
      <c r="L76" s="57"/>
      <c r="M76" s="57"/>
      <c r="N76" s="15"/>
      <c r="O76" s="15"/>
      <c r="P76" s="15"/>
      <c r="Q76" s="15"/>
      <c r="R76" s="75">
        <f t="shared" si="19"/>
        <v>624522</v>
      </c>
      <c r="S76" s="4"/>
      <c r="T76" s="57"/>
      <c r="U76" s="57"/>
      <c r="V76" s="57"/>
      <c r="W76" s="15"/>
      <c r="X76" s="77">
        <f t="shared" si="17"/>
        <v>9.929874429553312E-2</v>
      </c>
      <c r="Y76" s="69">
        <v>0</v>
      </c>
      <c r="Z76" s="61">
        <f>'1.1 Price indices'!$T74</f>
        <v>0.80850586260762891</v>
      </c>
      <c r="AA76" s="15">
        <f t="shared" si="20"/>
        <v>6336782.5370844351</v>
      </c>
      <c r="AB76" s="15"/>
      <c r="AC76" s="63">
        <f t="shared" si="21"/>
        <v>6337000</v>
      </c>
      <c r="AD76" s="15"/>
      <c r="AE76" s="91">
        <v>19413.468420000001</v>
      </c>
      <c r="AF76" s="43">
        <v>188587</v>
      </c>
      <c r="AG76" s="43"/>
      <c r="AH76" s="43"/>
      <c r="AI76" s="43"/>
      <c r="AJ76" s="43"/>
      <c r="AK76" s="43"/>
      <c r="AL76" s="45"/>
      <c r="AM76" s="45"/>
      <c r="AN76" s="4"/>
      <c r="AO76" s="40">
        <f t="shared" si="16"/>
        <v>38.565344650958586</v>
      </c>
    </row>
    <row r="77" spans="1:41">
      <c r="A77" s="4">
        <f t="shared" si="18"/>
        <v>1939</v>
      </c>
      <c r="B77" s="57">
        <v>22097554</v>
      </c>
      <c r="C77" s="57">
        <v>18652648</v>
      </c>
      <c r="D77" s="57">
        <v>1151888</v>
      </c>
      <c r="E77" s="57">
        <v>647628</v>
      </c>
      <c r="F77" s="4">
        <f>'Historical population and GDP'!$N74</f>
        <v>1.3743240583004227E-2</v>
      </c>
      <c r="G77" s="4"/>
      <c r="H77" s="4"/>
      <c r="I77" s="15"/>
      <c r="J77" s="15"/>
      <c r="K77" s="93">
        <f t="shared" si="15"/>
        <v>1151888</v>
      </c>
      <c r="L77" s="57"/>
      <c r="M77" s="57"/>
      <c r="N77" s="15"/>
      <c r="O77" s="15"/>
      <c r="P77" s="15"/>
      <c r="Q77" s="15"/>
      <c r="R77" s="75">
        <f t="shared" si="19"/>
        <v>1151888</v>
      </c>
      <c r="S77" s="4"/>
      <c r="T77" s="57"/>
      <c r="U77" s="57"/>
      <c r="V77" s="57"/>
      <c r="W77" s="15"/>
      <c r="X77" s="77">
        <f t="shared" si="17"/>
        <v>9.929874429553312E-2</v>
      </c>
      <c r="Y77" s="69">
        <v>0</v>
      </c>
      <c r="Z77" s="61">
        <f>'1.1 Price indices'!$T75</f>
        <v>0.87433410611847973</v>
      </c>
      <c r="AA77" s="15">
        <f t="shared" si="20"/>
        <v>7266951.8847003169</v>
      </c>
      <c r="AB77" s="15"/>
      <c r="AC77" s="63">
        <f t="shared" si="21"/>
        <v>7267000</v>
      </c>
      <c r="AD77" s="15"/>
      <c r="AE77" s="91">
        <v>19302.42396</v>
      </c>
      <c r="AF77" s="43">
        <v>202712</v>
      </c>
      <c r="AG77" s="43"/>
      <c r="AH77" s="43"/>
      <c r="AI77" s="43"/>
      <c r="AJ77" s="43"/>
      <c r="AK77" s="43"/>
      <c r="AL77" s="45"/>
      <c r="AM77" s="45"/>
      <c r="AN77" s="4"/>
      <c r="AO77" s="40">
        <f t="shared" si="16"/>
        <v>45.849769911504424</v>
      </c>
    </row>
    <row r="78" spans="1:41">
      <c r="A78" s="4">
        <f t="shared" si="18"/>
        <v>1940</v>
      </c>
      <c r="B78" s="57">
        <v>22931110</v>
      </c>
      <c r="C78" s="57">
        <v>19350164</v>
      </c>
      <c r="D78" s="57">
        <v>833556</v>
      </c>
      <c r="E78" s="57">
        <v>697516</v>
      </c>
      <c r="F78" s="4">
        <f>'Historical population and GDP'!$N75</f>
        <v>1.4012966848585405E-2</v>
      </c>
      <c r="G78" s="4"/>
      <c r="H78" s="4"/>
      <c r="I78" s="15"/>
      <c r="J78" s="15"/>
      <c r="K78" s="93">
        <f t="shared" si="15"/>
        <v>833556</v>
      </c>
      <c r="L78" s="57"/>
      <c r="M78" s="57"/>
      <c r="N78" s="15"/>
      <c r="O78" s="15"/>
      <c r="P78" s="15"/>
      <c r="Q78" s="15"/>
      <c r="R78" s="75">
        <f t="shared" si="19"/>
        <v>833556</v>
      </c>
      <c r="S78" s="4"/>
      <c r="T78" s="57"/>
      <c r="U78" s="57"/>
      <c r="V78" s="57"/>
      <c r="W78" s="15"/>
      <c r="X78" s="77">
        <f t="shared" si="17"/>
        <v>9.929874429553312E-2</v>
      </c>
      <c r="Y78" s="69">
        <v>0</v>
      </c>
      <c r="Z78" s="61">
        <f>'1.1 Price indices'!$T76</f>
        <v>0.94860186802815749</v>
      </c>
      <c r="AA78" s="15">
        <f t="shared" si="20"/>
        <v>7893499.0596174812</v>
      </c>
      <c r="AB78" s="15"/>
      <c r="AC78" s="63">
        <f t="shared" si="21"/>
        <v>7893000</v>
      </c>
      <c r="AD78" s="15"/>
      <c r="AE78" s="45"/>
      <c r="AF78" s="43">
        <v>214269</v>
      </c>
      <c r="AG78" s="43"/>
      <c r="AH78" s="43"/>
      <c r="AI78" s="43"/>
      <c r="AJ78" s="43"/>
      <c r="AK78" s="43"/>
      <c r="AL78" s="45"/>
      <c r="AM78" s="45"/>
      <c r="AN78" s="4"/>
      <c r="AO78" s="40">
        <f t="shared" si="16"/>
        <v>60.354417236307</v>
      </c>
    </row>
    <row r="79" spans="1:41">
      <c r="A79" s="4">
        <f t="shared" si="18"/>
        <v>1941</v>
      </c>
      <c r="B79" s="57">
        <v>23443218</v>
      </c>
      <c r="C79" s="57">
        <v>19969804</v>
      </c>
      <c r="D79" s="57">
        <v>512108</v>
      </c>
      <c r="E79" s="57">
        <v>619640</v>
      </c>
      <c r="F79" s="4">
        <f>'Historical population and GDP'!$N76</f>
        <v>1.4564322786711176E-2</v>
      </c>
      <c r="G79" s="4"/>
      <c r="H79" s="4"/>
      <c r="I79" s="15"/>
      <c r="J79" s="15"/>
      <c r="K79" s="93">
        <f t="shared" si="15"/>
        <v>512108</v>
      </c>
      <c r="L79" s="57"/>
      <c r="M79" s="57"/>
      <c r="N79" s="15"/>
      <c r="O79" s="15"/>
      <c r="P79" s="15"/>
      <c r="Q79" s="15"/>
      <c r="R79" s="75">
        <f t="shared" si="19"/>
        <v>512108</v>
      </c>
      <c r="S79" s="4"/>
      <c r="T79" s="57"/>
      <c r="U79" s="57"/>
      <c r="V79" s="57"/>
      <c r="W79" s="15"/>
      <c r="X79" s="77">
        <f t="shared" si="17"/>
        <v>9.929874429553312E-2</v>
      </c>
      <c r="Y79" s="69">
        <v>0</v>
      </c>
      <c r="Z79" s="61">
        <f>'1.1 Price indices'!$T77</f>
        <v>1.0009268821008852</v>
      </c>
      <c r="AA79" s="15">
        <f t="shared" si="20"/>
        <v>7988537.884124238</v>
      </c>
      <c r="AB79" s="15"/>
      <c r="AC79" s="63">
        <f t="shared" si="21"/>
        <v>7989000</v>
      </c>
      <c r="AD79" s="15"/>
      <c r="AE79" s="45"/>
      <c r="AF79" s="43">
        <v>224646</v>
      </c>
      <c r="AG79" s="43"/>
      <c r="AH79" s="43"/>
      <c r="AI79" s="43"/>
      <c r="AJ79" s="43"/>
      <c r="AK79" s="43"/>
      <c r="AL79" s="45"/>
      <c r="AM79" s="45"/>
      <c r="AN79" s="4"/>
      <c r="AO79" s="40">
        <f t="shared" si="16"/>
        <v>59.71282644309531</v>
      </c>
    </row>
    <row r="80" spans="1:41">
      <c r="A80" s="4">
        <f t="shared" si="18"/>
        <v>1942</v>
      </c>
      <c r="B80" s="57">
        <v>23789512</v>
      </c>
      <c r="C80" s="57">
        <v>20190722</v>
      </c>
      <c r="D80" s="57">
        <v>346294</v>
      </c>
      <c r="E80" s="57">
        <v>220918</v>
      </c>
      <c r="F80" s="4">
        <f>'Historical population and GDP'!$N77</f>
        <v>1.4930499717173489E-2</v>
      </c>
      <c r="G80" s="4"/>
      <c r="H80" s="4"/>
      <c r="I80" s="15"/>
      <c r="J80" s="15"/>
      <c r="K80" s="93">
        <f t="shared" si="15"/>
        <v>346294</v>
      </c>
      <c r="L80" s="57"/>
      <c r="M80" s="57"/>
      <c r="N80" s="15"/>
      <c r="O80" s="15"/>
      <c r="P80" s="15"/>
      <c r="Q80" s="15"/>
      <c r="R80" s="75">
        <f t="shared" si="19"/>
        <v>346294</v>
      </c>
      <c r="S80" s="4"/>
      <c r="T80" s="57"/>
      <c r="U80" s="57"/>
      <c r="V80" s="57"/>
      <c r="W80" s="15"/>
      <c r="X80" s="77">
        <f t="shared" si="17"/>
        <v>9.929874429553312E-2</v>
      </c>
      <c r="Y80" s="69">
        <v>0</v>
      </c>
      <c r="Z80" s="61">
        <f>'1.1 Price indices'!$T78</f>
        <v>1.0515639924938471</v>
      </c>
      <c r="AA80" s="15">
        <f t="shared" si="20"/>
        <v>7888397.9251510249</v>
      </c>
      <c r="AB80" s="15"/>
      <c r="AC80" s="63">
        <f t="shared" si="21"/>
        <v>7888000</v>
      </c>
      <c r="AD80" s="15"/>
      <c r="AE80" s="45"/>
      <c r="AF80" s="43">
        <v>231640</v>
      </c>
      <c r="AG80" s="43"/>
      <c r="AH80" s="43"/>
      <c r="AI80" s="43"/>
      <c r="AJ80" s="43"/>
      <c r="AK80" s="43"/>
      <c r="AL80" s="45"/>
      <c r="AM80" s="45"/>
      <c r="AN80" s="4"/>
      <c r="AO80" s="40">
        <f t="shared" si="16"/>
        <v>31.586788676008005</v>
      </c>
    </row>
    <row r="81" spans="1:41">
      <c r="A81" s="4">
        <f t="shared" si="18"/>
        <v>1943</v>
      </c>
      <c r="B81" s="57">
        <v>24053512</v>
      </c>
      <c r="C81" s="57">
        <v>20530722</v>
      </c>
      <c r="D81" s="57">
        <v>264000</v>
      </c>
      <c r="E81" s="57">
        <v>340000</v>
      </c>
      <c r="F81" s="4">
        <f>'Historical population and GDP'!$N78</f>
        <v>1.5257550689810589E-2</v>
      </c>
      <c r="G81" s="4"/>
      <c r="H81" s="4"/>
      <c r="I81" s="15"/>
      <c r="J81" s="15"/>
      <c r="K81" s="93">
        <f t="shared" si="15"/>
        <v>264000</v>
      </c>
      <c r="L81" s="57"/>
      <c r="M81" s="57"/>
      <c r="N81" s="15"/>
      <c r="O81" s="15"/>
      <c r="P81" s="15"/>
      <c r="Q81" s="15"/>
      <c r="R81" s="75">
        <f t="shared" si="19"/>
        <v>264000</v>
      </c>
      <c r="S81" s="4"/>
      <c r="T81" s="57"/>
      <c r="U81" s="57"/>
      <c r="V81" s="57"/>
      <c r="W81" s="15"/>
      <c r="X81" s="77">
        <f t="shared" si="17"/>
        <v>9.929874429553312E-2</v>
      </c>
      <c r="Y81" s="69">
        <v>0</v>
      </c>
      <c r="Z81" s="61">
        <f>'1.1 Price indices'!$T79</f>
        <v>1.0853220660891554</v>
      </c>
      <c r="AA81" s="15">
        <f t="shared" si="20"/>
        <v>7584075.2566442676</v>
      </c>
      <c r="AB81" s="15"/>
      <c r="AC81" s="63">
        <f t="shared" si="21"/>
        <v>7584000</v>
      </c>
      <c r="AD81" s="15"/>
      <c r="AE81" s="45"/>
      <c r="AF81" s="43">
        <v>234541</v>
      </c>
      <c r="AG81" s="43"/>
      <c r="AH81" s="43"/>
      <c r="AI81" s="43"/>
      <c r="AJ81" s="43"/>
      <c r="AK81" s="43"/>
      <c r="AL81" s="45"/>
      <c r="AM81" s="45"/>
      <c r="AN81" s="4"/>
      <c r="AO81" s="40">
        <f t="shared" si="16"/>
        <v>117.20096518441916</v>
      </c>
    </row>
    <row r="82" spans="1:41">
      <c r="A82" s="4">
        <f t="shared" si="18"/>
        <v>1944</v>
      </c>
      <c r="B82" s="57">
        <v>24505754</v>
      </c>
      <c r="C82" s="57">
        <v>20874402</v>
      </c>
      <c r="D82" s="57">
        <v>452242</v>
      </c>
      <c r="E82" s="57">
        <v>343680</v>
      </c>
      <c r="F82" s="4">
        <f>'Historical population and GDP'!$N79</f>
        <v>1.5684800914431807E-2</v>
      </c>
      <c r="G82" s="4"/>
      <c r="H82" s="4"/>
      <c r="I82" s="15"/>
      <c r="J82" s="15"/>
      <c r="K82" s="93">
        <f t="shared" si="15"/>
        <v>452242</v>
      </c>
      <c r="L82" s="57"/>
      <c r="M82" s="57"/>
      <c r="N82" s="15"/>
      <c r="O82" s="15"/>
      <c r="P82" s="15"/>
      <c r="Q82" s="15"/>
      <c r="R82" s="75">
        <f t="shared" si="19"/>
        <v>452242</v>
      </c>
      <c r="S82" s="4"/>
      <c r="T82" s="57"/>
      <c r="U82" s="57"/>
      <c r="V82" s="57"/>
      <c r="W82" s="15"/>
      <c r="X82" s="77">
        <f t="shared" si="17"/>
        <v>9.929874429553312E-2</v>
      </c>
      <c r="Y82" s="69">
        <v>0</v>
      </c>
      <c r="Z82" s="61">
        <f>'1.1 Price indices'!$T80</f>
        <v>1.1629656353583639</v>
      </c>
      <c r="AA82" s="15">
        <f t="shared" si="20"/>
        <v>7749460.9845579211</v>
      </c>
      <c r="AB82" s="15"/>
      <c r="AC82" s="63">
        <f t="shared" si="21"/>
        <v>7749000</v>
      </c>
      <c r="AD82" s="15"/>
      <c r="AE82" s="45"/>
      <c r="AF82" s="43">
        <v>240753</v>
      </c>
      <c r="AG82" s="43"/>
      <c r="AH82" s="43"/>
      <c r="AI82" s="43"/>
      <c r="AJ82" s="43"/>
      <c r="AK82" s="43"/>
      <c r="AL82" s="45"/>
      <c r="AM82" s="45"/>
      <c r="AN82" s="4"/>
      <c r="AO82" s="40">
        <f t="shared" si="16"/>
        <v>55.325177076625884</v>
      </c>
    </row>
    <row r="83" spans="1:41">
      <c r="A83" s="4">
        <f t="shared" si="18"/>
        <v>1945</v>
      </c>
      <c r="B83" s="57">
        <v>24974252</v>
      </c>
      <c r="C83" s="57">
        <v>21367042</v>
      </c>
      <c r="D83" s="57">
        <v>468498</v>
      </c>
      <c r="E83" s="57">
        <v>492640</v>
      </c>
      <c r="F83" s="4">
        <f>'Historical population and GDP'!$N80</f>
        <v>1.617750717517168E-2</v>
      </c>
      <c r="G83" s="4"/>
      <c r="H83" s="4"/>
      <c r="I83" s="15"/>
      <c r="J83" s="15"/>
      <c r="K83" s="93">
        <f t="shared" si="15"/>
        <v>468498</v>
      </c>
      <c r="L83" s="57"/>
      <c r="M83" s="57"/>
      <c r="N83" s="15"/>
      <c r="O83" s="15"/>
      <c r="P83" s="15"/>
      <c r="Q83" s="15"/>
      <c r="R83" s="75">
        <f t="shared" si="19"/>
        <v>468498</v>
      </c>
      <c r="S83" s="4"/>
      <c r="T83" s="57"/>
      <c r="U83" s="57"/>
      <c r="V83" s="57"/>
      <c r="W83" s="15"/>
      <c r="X83" s="77">
        <f t="shared" si="17"/>
        <v>9.929874429553312E-2</v>
      </c>
      <c r="Y83" s="69">
        <v>0</v>
      </c>
      <c r="Z83" s="61">
        <f>'1.1 Price indices'!$T81</f>
        <v>1.1933479015941413</v>
      </c>
      <c r="AA83" s="15">
        <f t="shared" si="20"/>
        <v>7607536.5158432107</v>
      </c>
      <c r="AB83" s="15"/>
      <c r="AC83" s="63">
        <f t="shared" si="21"/>
        <v>7608000</v>
      </c>
      <c r="AD83" s="15"/>
      <c r="AE83" s="45"/>
      <c r="AF83" s="43">
        <v>252626</v>
      </c>
      <c r="AG83" s="43"/>
      <c r="AH83" s="43"/>
      <c r="AI83" s="43"/>
      <c r="AJ83" s="43"/>
      <c r="AK83" s="43"/>
      <c r="AL83" s="45"/>
      <c r="AM83" s="45"/>
      <c r="AN83" s="4"/>
      <c r="AO83" s="40">
        <f t="shared" si="16"/>
        <v>41.492461888318033</v>
      </c>
    </row>
    <row r="84" spans="1:41">
      <c r="A84" s="4">
        <f t="shared" si="18"/>
        <v>1946</v>
      </c>
      <c r="B84" s="57">
        <v>26379075</v>
      </c>
      <c r="C84" s="57">
        <v>22568956.357377589</v>
      </c>
      <c r="D84" s="57">
        <v>1404823</v>
      </c>
      <c r="E84" s="57">
        <v>1201914.3573775887</v>
      </c>
      <c r="F84" s="4">
        <f>'Historical population and GDP'!$N81</f>
        <v>1.6486900025511137E-2</v>
      </c>
      <c r="G84" s="4"/>
      <c r="H84" s="4"/>
      <c r="I84" s="15"/>
      <c r="J84" s="15"/>
      <c r="K84" s="93">
        <f t="shared" si="15"/>
        <v>1404823</v>
      </c>
      <c r="L84" s="57"/>
      <c r="M84" s="57"/>
      <c r="N84" s="15"/>
      <c r="O84" s="15"/>
      <c r="P84" s="15"/>
      <c r="Q84" s="15"/>
      <c r="R84" s="75">
        <f t="shared" si="19"/>
        <v>1404823</v>
      </c>
      <c r="S84" s="4"/>
      <c r="T84" s="57"/>
      <c r="U84" s="57"/>
      <c r="V84" s="57"/>
      <c r="W84" s="15"/>
      <c r="X84" s="77">
        <f t="shared" si="17"/>
        <v>9.929874429553312E-2</v>
      </c>
      <c r="Y84" s="69">
        <v>0</v>
      </c>
      <c r="Z84" s="61">
        <f>'1.1 Price indices'!$T82</f>
        <v>1.2152906494310916</v>
      </c>
      <c r="AA84" s="15">
        <f t="shared" si="20"/>
        <v>8313185.7902254974</v>
      </c>
      <c r="AB84" s="15"/>
      <c r="AC84" s="63">
        <f t="shared" si="21"/>
        <v>8313000</v>
      </c>
      <c r="AD84" s="15"/>
      <c r="AE84" s="45"/>
      <c r="AF84" s="43">
        <v>261563</v>
      </c>
      <c r="AG84" s="43"/>
      <c r="AH84" s="43"/>
      <c r="AI84" s="43"/>
      <c r="AJ84" s="43"/>
      <c r="AK84" s="43"/>
      <c r="AL84" s="45"/>
      <c r="AM84" s="45"/>
      <c r="AN84" s="4"/>
      <c r="AO84" s="40">
        <f t="shared" si="16"/>
        <v>134.48745187172304</v>
      </c>
    </row>
    <row r="85" spans="1:41">
      <c r="A85" s="4">
        <f t="shared" si="18"/>
        <v>1947</v>
      </c>
      <c r="B85" s="57">
        <v>27783898</v>
      </c>
      <c r="C85" s="57">
        <v>23138176</v>
      </c>
      <c r="D85" s="57">
        <v>1404823</v>
      </c>
      <c r="E85" s="57">
        <v>569219.64262241125</v>
      </c>
      <c r="F85" s="4">
        <f>'Historical population and GDP'!$N82</f>
        <v>1.7429436224420041E-2</v>
      </c>
      <c r="G85" s="4"/>
      <c r="H85" s="4"/>
      <c r="I85" s="15"/>
      <c r="J85" s="15"/>
      <c r="K85" s="93">
        <f t="shared" si="15"/>
        <v>1404823</v>
      </c>
      <c r="L85" s="57"/>
      <c r="M85" s="57"/>
      <c r="N85" s="15"/>
      <c r="O85" s="15"/>
      <c r="P85" s="15"/>
      <c r="Q85" s="15"/>
      <c r="R85" s="75">
        <f t="shared" si="19"/>
        <v>1404823</v>
      </c>
      <c r="S85" s="4"/>
      <c r="T85" s="57"/>
      <c r="U85" s="57"/>
      <c r="V85" s="57"/>
      <c r="W85" s="15"/>
      <c r="X85" s="77">
        <f t="shared" si="17"/>
        <v>9.929874429553312E-2</v>
      </c>
      <c r="Y85" s="69">
        <v>0</v>
      </c>
      <c r="Z85" s="61">
        <f>'1.1 Price indices'!$T83</f>
        <v>1.2946221223800654</v>
      </c>
      <c r="AA85" s="15">
        <f t="shared" si="20"/>
        <v>9311551.5132423788</v>
      </c>
      <c r="AB85" s="15"/>
      <c r="AC85" s="63">
        <f t="shared" si="21"/>
        <v>9312000</v>
      </c>
      <c r="AD85" s="15"/>
      <c r="AE85" s="45"/>
      <c r="AF85" s="43">
        <v>278041</v>
      </c>
      <c r="AG85" s="43"/>
      <c r="AH85" s="43"/>
      <c r="AI85" s="43"/>
      <c r="AJ85" s="43"/>
      <c r="AK85" s="43"/>
      <c r="AL85" s="45"/>
      <c r="AM85" s="45"/>
      <c r="AN85" s="4"/>
      <c r="AO85" s="40">
        <f t="shared" si="16"/>
        <v>34.544219117757692</v>
      </c>
    </row>
    <row r="86" spans="1:41">
      <c r="A86" s="4">
        <f t="shared" si="18"/>
        <v>1948</v>
      </c>
      <c r="B86" s="57">
        <v>29795578</v>
      </c>
      <c r="C86" s="57">
        <v>24813484.694830365</v>
      </c>
      <c r="D86" s="57">
        <v>2011680</v>
      </c>
      <c r="E86" s="57">
        <v>1675308.6948303655</v>
      </c>
      <c r="F86" s="4">
        <f>'Historical population and GDP'!$N83</f>
        <v>1.9150837343869298E-2</v>
      </c>
      <c r="G86" s="4"/>
      <c r="H86" s="4"/>
      <c r="I86" s="15"/>
      <c r="J86" s="15"/>
      <c r="K86" s="93">
        <f t="shared" si="15"/>
        <v>2011680</v>
      </c>
      <c r="L86" s="57"/>
      <c r="M86" s="57"/>
      <c r="N86" s="15"/>
      <c r="O86" s="15"/>
      <c r="P86" s="15"/>
      <c r="Q86" s="15"/>
      <c r="R86" s="75">
        <f t="shared" si="19"/>
        <v>2011680</v>
      </c>
      <c r="S86" s="4"/>
      <c r="T86" s="57"/>
      <c r="U86" s="57"/>
      <c r="V86" s="57"/>
      <c r="W86" s="15"/>
      <c r="X86" s="77">
        <f t="shared" si="17"/>
        <v>9.929874429553312E-2</v>
      </c>
      <c r="Y86" s="69">
        <v>0</v>
      </c>
      <c r="Z86" s="61">
        <f>'1.1 Price indices'!$T84</f>
        <v>1.3570745585313853</v>
      </c>
      <c r="AA86" s="15">
        <f t="shared" si="20"/>
        <v>10703311.933814218</v>
      </c>
      <c r="AB86" s="15"/>
      <c r="AC86" s="63">
        <f t="shared" si="21"/>
        <v>10703000</v>
      </c>
      <c r="AD86" s="15"/>
      <c r="AE86" s="45"/>
      <c r="AF86" s="43">
        <v>296552</v>
      </c>
      <c r="AG86" s="43"/>
      <c r="AH86" s="43"/>
      <c r="AI86" s="43"/>
      <c r="AJ86" s="43"/>
      <c r="AK86" s="43"/>
      <c r="AL86" s="45"/>
      <c r="AM86" s="45"/>
      <c r="AN86" s="4"/>
      <c r="AO86" s="40">
        <f t="shared" si="16"/>
        <v>90.503413906885925</v>
      </c>
    </row>
    <row r="87" spans="1:41">
      <c r="A87" s="4">
        <f t="shared" si="18"/>
        <v>1949</v>
      </c>
      <c r="B87" s="57">
        <v>33137552</v>
      </c>
      <c r="C87" s="57">
        <v>27807504</v>
      </c>
      <c r="D87" s="57">
        <v>3341974</v>
      </c>
      <c r="E87" s="57">
        <v>2994019.3051696345</v>
      </c>
      <c r="F87" s="4">
        <f>'Historical population and GDP'!$N84</f>
        <v>2.0447388261477361E-2</v>
      </c>
      <c r="G87" s="4"/>
      <c r="H87" s="4"/>
      <c r="I87" s="15"/>
      <c r="J87" s="15"/>
      <c r="K87" s="93">
        <f t="shared" si="15"/>
        <v>3341974</v>
      </c>
      <c r="L87" s="57"/>
      <c r="M87" s="57"/>
      <c r="N87" s="15"/>
      <c r="O87" s="15"/>
      <c r="P87" s="15"/>
      <c r="Q87" s="15"/>
      <c r="R87" s="75">
        <f t="shared" si="19"/>
        <v>3341974</v>
      </c>
      <c r="S87" s="4"/>
      <c r="T87" s="57"/>
      <c r="U87" s="57"/>
      <c r="V87" s="57"/>
      <c r="W87" s="15"/>
      <c r="X87" s="77">
        <f t="shared" si="17"/>
        <v>9.929874429553312E-2</v>
      </c>
      <c r="Y87" s="69">
        <v>0</v>
      </c>
      <c r="Z87" s="61">
        <f>'1.1 Price indices'!$T85</f>
        <v>1.5106737933900372</v>
      </c>
      <c r="AA87" s="15">
        <f t="shared" si="20"/>
        <v>13907683.179451725</v>
      </c>
      <c r="AB87" s="15"/>
      <c r="AC87" s="63">
        <f t="shared" si="21"/>
        <v>13908000</v>
      </c>
      <c r="AD87" s="15"/>
      <c r="AE87" s="45"/>
      <c r="AF87" s="43">
        <v>318591</v>
      </c>
      <c r="AG87" s="43"/>
      <c r="AH87" s="43"/>
      <c r="AI87" s="43"/>
      <c r="AJ87" s="43"/>
      <c r="AK87" s="43"/>
      <c r="AL87" s="45"/>
      <c r="AM87" s="45"/>
      <c r="AN87" s="4"/>
      <c r="AO87" s="40">
        <f t="shared" si="16"/>
        <v>135.85095989698419</v>
      </c>
    </row>
    <row r="88" spans="1:41">
      <c r="A88" s="4">
        <f t="shared" si="18"/>
        <v>1950</v>
      </c>
      <c r="B88" s="57">
        <v>39978556</v>
      </c>
      <c r="C88" s="57">
        <v>31504694</v>
      </c>
      <c r="D88" s="57">
        <v>6841004</v>
      </c>
      <c r="E88" s="57">
        <v>3697190</v>
      </c>
      <c r="F88" s="4">
        <f>'Historical population and GDP'!$N85</f>
        <v>2.1780726980146391E-2</v>
      </c>
      <c r="G88" s="4"/>
      <c r="H88" s="4"/>
      <c r="I88" s="15"/>
      <c r="J88" s="15"/>
      <c r="K88" s="93">
        <f t="shared" si="15"/>
        <v>6841004</v>
      </c>
      <c r="L88" s="57"/>
      <c r="M88" s="57"/>
      <c r="N88" s="15"/>
      <c r="O88" s="15"/>
      <c r="P88" s="15"/>
      <c r="Q88" s="15"/>
      <c r="R88" s="75">
        <f t="shared" si="19"/>
        <v>6841004</v>
      </c>
      <c r="S88" s="4"/>
      <c r="T88" s="57"/>
      <c r="U88" s="57"/>
      <c r="V88" s="57"/>
      <c r="W88" s="15"/>
      <c r="X88" s="77">
        <f t="shared" si="17"/>
        <v>9.929874429553312E-2</v>
      </c>
      <c r="Y88" s="69">
        <v>0</v>
      </c>
      <c r="Z88" s="61">
        <f>'1.1 Price indices'!$T86</f>
        <v>1.687903679765405</v>
      </c>
      <c r="AA88" s="15">
        <f t="shared" si="20"/>
        <v>20497629.21041904</v>
      </c>
      <c r="AB88" s="15"/>
      <c r="AC88" s="63">
        <f t="shared" si="21"/>
        <v>20498000</v>
      </c>
      <c r="AD88" s="15"/>
      <c r="AE88" s="45"/>
      <c r="AF88" s="43">
        <v>344424</v>
      </c>
      <c r="AG88" s="43"/>
      <c r="AH88" s="43">
        <v>55309</v>
      </c>
      <c r="AI88" s="43"/>
      <c r="AJ88" s="43"/>
      <c r="AK88" s="43"/>
      <c r="AL88" s="45"/>
      <c r="AM88" s="45"/>
      <c r="AN88" s="4"/>
      <c r="AO88" s="40">
        <f t="shared" si="16"/>
        <v>143.11887895327681</v>
      </c>
    </row>
    <row r="89" spans="1:41">
      <c r="A89" s="4">
        <f t="shared" si="18"/>
        <v>1951</v>
      </c>
      <c r="B89" s="57">
        <v>46880404</v>
      </c>
      <c r="C89" s="57">
        <v>36943625.042794846</v>
      </c>
      <c r="D89" s="57">
        <v>6901848</v>
      </c>
      <c r="E89" s="57">
        <v>5438931.042794846</v>
      </c>
      <c r="F89" s="4">
        <f>'Historical population and GDP'!$N86</f>
        <v>2.3965034168274238E-2</v>
      </c>
      <c r="G89" s="4"/>
      <c r="H89" s="4"/>
      <c r="I89" s="15"/>
      <c r="J89" s="15"/>
      <c r="K89" s="93">
        <f t="shared" si="15"/>
        <v>6901848</v>
      </c>
      <c r="L89" s="57"/>
      <c r="M89" s="57"/>
      <c r="N89" s="15"/>
      <c r="O89" s="15"/>
      <c r="P89" s="15"/>
      <c r="Q89" s="15"/>
      <c r="R89" s="75">
        <f t="shared" si="19"/>
        <v>6901848</v>
      </c>
      <c r="S89" s="4"/>
      <c r="T89" s="57"/>
      <c r="U89" s="57"/>
      <c r="V89" s="57"/>
      <c r="W89" s="15"/>
      <c r="X89" s="77">
        <f t="shared" si="17"/>
        <v>9.929874429553312E-2</v>
      </c>
      <c r="Y89" s="69">
        <v>0</v>
      </c>
      <c r="Z89" s="61">
        <f>'1.1 Price indices'!$T87</f>
        <v>1.8904521213372536</v>
      </c>
      <c r="AA89" s="15">
        <f t="shared" si="20"/>
        <v>27236884.793184347</v>
      </c>
      <c r="AB89" s="15"/>
      <c r="AC89" s="63">
        <f t="shared" si="21"/>
        <v>27237000</v>
      </c>
      <c r="AD89" s="15"/>
      <c r="AE89" s="45"/>
      <c r="AF89" s="43">
        <v>366194</v>
      </c>
      <c r="AG89" s="43"/>
      <c r="AH89" s="43">
        <v>58484</v>
      </c>
      <c r="AI89" s="43"/>
      <c r="AJ89" s="43"/>
      <c r="AK89" s="43"/>
      <c r="AL89" s="45"/>
      <c r="AM89" s="45"/>
      <c r="AN89" s="4"/>
      <c r="AO89" s="40">
        <f t="shared" si="16"/>
        <v>249.83606076228048</v>
      </c>
    </row>
    <row r="90" spans="1:41">
      <c r="A90" s="4">
        <f t="shared" si="18"/>
        <v>1952</v>
      </c>
      <c r="B90" s="57">
        <v>54633926</v>
      </c>
      <c r="C90" s="57">
        <v>44294439.521397427</v>
      </c>
      <c r="D90" s="57">
        <v>7753522</v>
      </c>
      <c r="E90" s="57">
        <v>7350814.4786025807</v>
      </c>
      <c r="F90" s="4">
        <f>'Historical population and GDP'!$N87</f>
        <v>2.6279446866879184E-2</v>
      </c>
      <c r="G90" s="4"/>
      <c r="H90" s="4"/>
      <c r="I90" s="15"/>
      <c r="J90" s="15"/>
      <c r="K90" s="93">
        <f t="shared" si="15"/>
        <v>7753522</v>
      </c>
      <c r="L90" s="57"/>
      <c r="M90" s="57"/>
      <c r="N90" s="15"/>
      <c r="O90" s="15"/>
      <c r="P90" s="15"/>
      <c r="Q90" s="15"/>
      <c r="R90" s="75">
        <f t="shared" si="19"/>
        <v>7753522</v>
      </c>
      <c r="S90" s="4"/>
      <c r="T90" s="57"/>
      <c r="U90" s="57"/>
      <c r="V90" s="57"/>
      <c r="W90" s="15"/>
      <c r="X90" s="77">
        <f t="shared" si="17"/>
        <v>9.929874429553312E-2</v>
      </c>
      <c r="Y90" s="69">
        <v>0</v>
      </c>
      <c r="Z90" s="61">
        <f>'1.1 Price indices'!$T88</f>
        <v>2.0029790333216138</v>
      </c>
      <c r="AA90" s="15">
        <f t="shared" si="20"/>
        <v>33361116.569673423</v>
      </c>
      <c r="AB90" s="15"/>
      <c r="AC90" s="63">
        <f t="shared" si="21"/>
        <v>33361000</v>
      </c>
      <c r="AD90" s="15"/>
      <c r="AE90" s="45"/>
      <c r="AF90" s="43">
        <v>394566</v>
      </c>
      <c r="AG90" s="43"/>
      <c r="AH90" s="43">
        <v>58348</v>
      </c>
      <c r="AI90" s="43"/>
      <c r="AJ90" s="43"/>
      <c r="AK90" s="43"/>
      <c r="AL90" s="45"/>
      <c r="AM90" s="45"/>
      <c r="AN90" s="4"/>
      <c r="AO90" s="40">
        <f t="shared" si="16"/>
        <v>259.08693354725011</v>
      </c>
    </row>
    <row r="91" spans="1:41">
      <c r="A91" s="4">
        <f t="shared" si="18"/>
        <v>1953</v>
      </c>
      <c r="B91" s="57">
        <v>63304020</v>
      </c>
      <c r="C91" s="57">
        <v>51645254</v>
      </c>
      <c r="D91" s="57">
        <v>8670094</v>
      </c>
      <c r="E91" s="57">
        <v>7350814.4786025733</v>
      </c>
      <c r="F91" s="4">
        <f>'Historical population and GDP'!$N88</f>
        <v>2.7552468825861019E-2</v>
      </c>
      <c r="G91" s="4"/>
      <c r="H91" s="4"/>
      <c r="I91" s="15"/>
      <c r="J91" s="15"/>
      <c r="K91" s="93">
        <f t="shared" si="15"/>
        <v>8670094</v>
      </c>
      <c r="L91" s="57"/>
      <c r="M91" s="57"/>
      <c r="N91" s="15"/>
      <c r="O91" s="15"/>
      <c r="P91" s="15"/>
      <c r="Q91" s="15"/>
      <c r="R91" s="75">
        <f t="shared" si="19"/>
        <v>8670094</v>
      </c>
      <c r="S91" s="4"/>
      <c r="T91" s="57"/>
      <c r="U91" s="57"/>
      <c r="V91" s="57"/>
      <c r="W91" s="15"/>
      <c r="X91" s="77">
        <f t="shared" si="17"/>
        <v>9.929874429553312E-2</v>
      </c>
      <c r="Y91" s="69">
        <v>0</v>
      </c>
      <c r="Z91" s="61">
        <f>'1.1 Price indices'!$T89</f>
        <v>2.0930005629091024</v>
      </c>
      <c r="AA91" s="15">
        <f t="shared" si="20"/>
        <v>39638518.731479898</v>
      </c>
      <c r="AB91" s="15"/>
      <c r="AC91" s="63">
        <f t="shared" si="21"/>
        <v>39639000</v>
      </c>
      <c r="AD91" s="15"/>
      <c r="AE91" s="45"/>
      <c r="AF91" s="43">
        <v>425186</v>
      </c>
      <c r="AG91" s="43"/>
      <c r="AH91" s="43">
        <v>54946</v>
      </c>
      <c r="AI91" s="43"/>
      <c r="AJ91" s="43"/>
      <c r="AK91" s="43"/>
      <c r="AL91" s="45"/>
      <c r="AM91" s="45"/>
      <c r="AN91" s="4"/>
      <c r="AO91" s="40">
        <f t="shared" si="16"/>
        <v>240.06578963431002</v>
      </c>
    </row>
    <row r="92" spans="1:41">
      <c r="A92" s="4">
        <f t="shared" si="18"/>
        <v>1954</v>
      </c>
      <c r="B92" s="57">
        <v>71172778</v>
      </c>
      <c r="C92" s="57">
        <v>59091212</v>
      </c>
      <c r="D92" s="57">
        <v>7868758</v>
      </c>
      <c r="E92" s="57">
        <v>7445958</v>
      </c>
      <c r="F92" s="4">
        <f>'Historical population and GDP'!$N89</f>
        <v>2.958332563642585E-2</v>
      </c>
      <c r="G92" s="4"/>
      <c r="H92" s="4"/>
      <c r="I92" s="15"/>
      <c r="J92" s="15"/>
      <c r="K92" s="93">
        <f t="shared" si="15"/>
        <v>7868758</v>
      </c>
      <c r="L92" s="57"/>
      <c r="M92" s="57"/>
      <c r="N92" s="15"/>
      <c r="O92" s="15"/>
      <c r="P92" s="15"/>
      <c r="Q92" s="15"/>
      <c r="R92" s="75">
        <f t="shared" si="19"/>
        <v>7868758</v>
      </c>
      <c r="S92" s="4"/>
      <c r="T92" s="57"/>
      <c r="U92" s="57"/>
      <c r="V92" s="57"/>
      <c r="W92" s="15"/>
      <c r="X92" s="77">
        <f t="shared" si="17"/>
        <v>9.929874429553312E-2</v>
      </c>
      <c r="Y92" s="69">
        <v>0</v>
      </c>
      <c r="Z92" s="61">
        <f>'1.1 Price indices'!$T90</f>
        <v>2.1830220924965902</v>
      </c>
      <c r="AA92" s="15">
        <f t="shared" si="20"/>
        <v>44716132.533499755</v>
      </c>
      <c r="AB92" s="15"/>
      <c r="AC92" s="63">
        <f t="shared" si="21"/>
        <v>44716000</v>
      </c>
      <c r="AD92" s="15"/>
      <c r="AE92" s="45"/>
      <c r="AF92" s="43">
        <v>456289</v>
      </c>
      <c r="AG92" s="43"/>
      <c r="AH92" s="43">
        <v>43303</v>
      </c>
      <c r="AI92" s="43"/>
      <c r="AJ92" s="43"/>
      <c r="AK92" s="65"/>
      <c r="AL92" s="45"/>
      <c r="AM92" s="45"/>
      <c r="AN92" s="4"/>
      <c r="AO92" s="40">
        <f t="shared" si="16"/>
        <v>239.39677844580908</v>
      </c>
    </row>
    <row r="93" spans="1:41">
      <c r="A93" s="4">
        <f t="shared" si="18"/>
        <v>1955</v>
      </c>
      <c r="B93" s="57">
        <v>79787958</v>
      </c>
      <c r="C93" s="57">
        <v>65709844</v>
      </c>
      <c r="D93" s="57">
        <v>8615180</v>
      </c>
      <c r="E93" s="57">
        <v>6618632</v>
      </c>
      <c r="F93" s="4">
        <f>'Historical population and GDP'!$N90</f>
        <v>3.077305692827333E-2</v>
      </c>
      <c r="G93" s="4"/>
      <c r="H93" s="4"/>
      <c r="I93" s="15"/>
      <c r="J93" s="15"/>
      <c r="K93" s="93">
        <f t="shared" si="15"/>
        <v>8615180</v>
      </c>
      <c r="L93" s="57"/>
      <c r="M93" s="57"/>
      <c r="N93" s="15"/>
      <c r="O93" s="15"/>
      <c r="P93" s="15"/>
      <c r="Q93" s="15"/>
      <c r="R93" s="75">
        <f t="shared" si="19"/>
        <v>8615180</v>
      </c>
      <c r="S93" s="4"/>
      <c r="T93" s="57"/>
      <c r="U93" s="57"/>
      <c r="V93" s="57"/>
      <c r="W93" s="15"/>
      <c r="X93" s="77">
        <f t="shared" si="17"/>
        <v>9.929874429553312E-2</v>
      </c>
      <c r="Y93" s="69">
        <v>0</v>
      </c>
      <c r="Z93" s="61">
        <f>'1.1 Price indices'!$T91</f>
        <v>2.2730436220840788</v>
      </c>
      <c r="AA93" s="15">
        <f t="shared" si="20"/>
        <v>50124179.341031447</v>
      </c>
      <c r="AB93" s="15"/>
      <c r="AC93" s="63">
        <f t="shared" si="21"/>
        <v>50124000</v>
      </c>
      <c r="AD93" s="15"/>
      <c r="AE93" s="45"/>
      <c r="AF93" s="43">
        <v>496293</v>
      </c>
      <c r="AG93" s="43"/>
      <c r="AH93" s="43">
        <v>33344</v>
      </c>
      <c r="AI93" s="43"/>
      <c r="AJ93" s="43"/>
      <c r="AK93" s="65"/>
      <c r="AL93" s="45"/>
      <c r="AM93" s="45"/>
      <c r="AN93" s="4"/>
      <c r="AO93" s="40">
        <f t="shared" si="16"/>
        <v>165.44925507449256</v>
      </c>
    </row>
    <row r="94" spans="1:41">
      <c r="A94" s="4">
        <f t="shared" si="18"/>
        <v>1956</v>
      </c>
      <c r="B94" s="57">
        <v>90042912</v>
      </c>
      <c r="C94" s="57">
        <v>73645186</v>
      </c>
      <c r="D94" s="57">
        <v>10254954</v>
      </c>
      <c r="E94" s="57">
        <v>7935342</v>
      </c>
      <c r="F94" s="4">
        <f>'Historical population and GDP'!$N91</f>
        <v>3.1274709839078763E-2</v>
      </c>
      <c r="G94" s="4"/>
      <c r="H94" s="4"/>
      <c r="I94" s="15"/>
      <c r="J94" s="15"/>
      <c r="K94" s="93">
        <f t="shared" si="15"/>
        <v>10254954</v>
      </c>
      <c r="L94" s="57"/>
      <c r="M94" s="57"/>
      <c r="N94" s="15"/>
      <c r="O94" s="15"/>
      <c r="P94" s="15"/>
      <c r="Q94" s="15"/>
      <c r="R94" s="75">
        <f t="shared" si="19"/>
        <v>10254954</v>
      </c>
      <c r="S94" s="4"/>
      <c r="T94" s="57"/>
      <c r="U94" s="57"/>
      <c r="V94" s="57"/>
      <c r="W94" s="15"/>
      <c r="X94" s="77">
        <f t="shared" si="17"/>
        <v>9.929874429553312E-2</v>
      </c>
      <c r="Y94" s="69">
        <v>0</v>
      </c>
      <c r="Z94" s="61">
        <f>'1.1 Price indices'!$T92</f>
        <v>2.3405597692746949</v>
      </c>
      <c r="AA94" s="15">
        <f t="shared" si="20"/>
        <v>56233710.61068175</v>
      </c>
      <c r="AB94" s="15"/>
      <c r="AC94" s="63">
        <f t="shared" si="21"/>
        <v>56234000</v>
      </c>
      <c r="AD94" s="15"/>
      <c r="AE94" s="45"/>
      <c r="AF94" s="43">
        <v>534501</v>
      </c>
      <c r="AG94" s="43"/>
      <c r="AH94" s="43">
        <v>33862</v>
      </c>
      <c r="AI94" s="43"/>
      <c r="AJ94" s="43"/>
      <c r="AK94" s="65"/>
      <c r="AL94" s="45"/>
      <c r="AM94" s="45"/>
      <c r="AN94" s="4"/>
      <c r="AO94" s="40">
        <f t="shared" si="16"/>
        <v>207.68797110552765</v>
      </c>
    </row>
    <row r="95" spans="1:41">
      <c r="A95" s="4">
        <f t="shared" si="18"/>
        <v>1957</v>
      </c>
      <c r="B95" s="57">
        <v>98902432</v>
      </c>
      <c r="C95" s="57">
        <v>83580636</v>
      </c>
      <c r="D95" s="57">
        <v>8859520</v>
      </c>
      <c r="E95" s="57">
        <v>9935450</v>
      </c>
      <c r="F95" s="4">
        <f>'Historical population and GDP'!$N92</f>
        <v>3.221897256116972E-2</v>
      </c>
      <c r="G95" s="4"/>
      <c r="H95" s="4"/>
      <c r="I95" s="15"/>
      <c r="J95" s="15"/>
      <c r="K95" s="93">
        <f t="shared" si="15"/>
        <v>8859520</v>
      </c>
      <c r="L95" s="57"/>
      <c r="M95" s="57"/>
      <c r="N95" s="15"/>
      <c r="O95" s="15"/>
      <c r="P95" s="15"/>
      <c r="Q95" s="15"/>
      <c r="R95" s="75">
        <f t="shared" si="19"/>
        <v>8859520</v>
      </c>
      <c r="S95" s="4"/>
      <c r="T95" s="57"/>
      <c r="U95" s="57"/>
      <c r="V95" s="57"/>
      <c r="W95" s="15"/>
      <c r="X95" s="77">
        <f t="shared" si="17"/>
        <v>9.929874429553312E-2</v>
      </c>
      <c r="Y95" s="69">
        <v>0</v>
      </c>
      <c r="Z95" s="61">
        <f>'1.1 Price indices'!$T93</f>
        <v>2.4080759164653109</v>
      </c>
      <c r="AA95" s="15">
        <f t="shared" si="20"/>
        <v>60530475.320584841</v>
      </c>
      <c r="AB95" s="15"/>
      <c r="AC95" s="63">
        <f t="shared" si="21"/>
        <v>60530000</v>
      </c>
      <c r="AD95" s="15"/>
      <c r="AE95" s="45"/>
      <c r="AF95" s="43">
        <v>568339</v>
      </c>
      <c r="AG95" s="43"/>
      <c r="AH95" s="43">
        <v>35330</v>
      </c>
      <c r="AI95" s="43"/>
      <c r="AJ95" s="43"/>
      <c r="AK95" s="65"/>
      <c r="AL95" s="45"/>
      <c r="AM95" s="45"/>
      <c r="AN95" s="4"/>
      <c r="AO95" s="40">
        <f t="shared" si="16"/>
        <v>293.61812163839471</v>
      </c>
    </row>
    <row r="96" spans="1:41">
      <c r="A96" s="4">
        <f t="shared" si="18"/>
        <v>1958</v>
      </c>
      <c r="B96" s="57">
        <v>110731494</v>
      </c>
      <c r="C96" s="57">
        <v>94085286</v>
      </c>
      <c r="D96" s="57">
        <v>11829062</v>
      </c>
      <c r="E96" s="57">
        <v>10504650</v>
      </c>
      <c r="F96" s="4">
        <f>'Historical population and GDP'!$N93</f>
        <v>3.2799912831015146E-2</v>
      </c>
      <c r="G96" s="4"/>
      <c r="H96" s="4"/>
      <c r="I96" s="15"/>
      <c r="J96" s="15"/>
      <c r="K96" s="93">
        <f t="shared" si="15"/>
        <v>11829062</v>
      </c>
      <c r="L96" s="57"/>
      <c r="M96" s="57"/>
      <c r="N96" s="15"/>
      <c r="O96" s="15"/>
      <c r="P96" s="15"/>
      <c r="Q96" s="15"/>
      <c r="R96" s="75">
        <f t="shared" si="19"/>
        <v>11829062</v>
      </c>
      <c r="S96" s="4"/>
      <c r="T96" s="57"/>
      <c r="U96" s="57"/>
      <c r="V96" s="57"/>
      <c r="W96" s="15"/>
      <c r="X96" s="77">
        <f t="shared" si="17"/>
        <v>9.929874429553312E-2</v>
      </c>
      <c r="Y96" s="69">
        <v>0</v>
      </c>
      <c r="Z96" s="61">
        <f>'1.1 Price indices'!$T94</f>
        <v>2.4530866812590553</v>
      </c>
      <c r="AA96" s="15">
        <f t="shared" si="20"/>
        <v>66780694.714777313</v>
      </c>
      <c r="AB96" s="15"/>
      <c r="AC96" s="63">
        <f t="shared" si="21"/>
        <v>66781000</v>
      </c>
      <c r="AD96" s="15"/>
      <c r="AE96" s="45"/>
      <c r="AF96" s="43">
        <v>605224</v>
      </c>
      <c r="AG96" s="43"/>
      <c r="AH96" s="43">
        <v>34501</v>
      </c>
      <c r="AI96" s="43"/>
      <c r="AJ96" s="43"/>
      <c r="AK96" s="65"/>
      <c r="AL96" s="45"/>
      <c r="AM96" s="45"/>
      <c r="AN96" s="4"/>
      <c r="AO96" s="40">
        <f t="shared" ref="AO96:AO117" si="22">IF(AF96/AF95&lt;1.01,NA(),E96/(AF96-AF95))</f>
        <v>284.79463196421307</v>
      </c>
    </row>
    <row r="97" spans="1:41">
      <c r="A97" s="4">
        <f t="shared" si="18"/>
        <v>1959</v>
      </c>
      <c r="B97" s="57">
        <v>123511222</v>
      </c>
      <c r="C97" s="57">
        <v>104832954</v>
      </c>
      <c r="D97" s="57">
        <v>12779728</v>
      </c>
      <c r="E97" s="57">
        <v>10747668</v>
      </c>
      <c r="F97" s="4">
        <f>'Historical population and GDP'!$N94</f>
        <v>3.3287091258034369E-2</v>
      </c>
      <c r="G97" s="34"/>
      <c r="H97" s="4"/>
      <c r="I97" s="15"/>
      <c r="J97" s="15"/>
      <c r="K97" s="93">
        <f t="shared" si="15"/>
        <v>12779728</v>
      </c>
      <c r="L97" s="57"/>
      <c r="M97" s="57"/>
      <c r="N97" s="15"/>
      <c r="O97" s="15"/>
      <c r="P97" s="15"/>
      <c r="Q97" s="15"/>
      <c r="R97" s="75">
        <f t="shared" si="19"/>
        <v>12779728</v>
      </c>
      <c r="S97" s="4"/>
      <c r="T97" s="57"/>
      <c r="U97" s="57"/>
      <c r="V97" s="57"/>
      <c r="W97" s="15"/>
      <c r="X97" s="77">
        <f t="shared" si="17"/>
        <v>9.929874429553312E-2</v>
      </c>
      <c r="Y97" s="69">
        <v>0</v>
      </c>
      <c r="Z97" s="61">
        <f>'1.1 Price indices'!$T95</f>
        <v>2.4305812988621831</v>
      </c>
      <c r="AA97" s="15">
        <f t="shared" si="20"/>
        <v>71742848.24723205</v>
      </c>
      <c r="AB97" s="15"/>
      <c r="AC97" s="63">
        <f t="shared" si="21"/>
        <v>71743000</v>
      </c>
      <c r="AD97" s="15"/>
      <c r="AE97" s="45"/>
      <c r="AF97" s="43">
        <v>641342</v>
      </c>
      <c r="AG97" s="43"/>
      <c r="AH97" s="43">
        <v>32087</v>
      </c>
      <c r="AI97" s="43"/>
      <c r="AJ97" s="43"/>
      <c r="AK97" s="65"/>
      <c r="AL97" s="45"/>
      <c r="AM97" s="45"/>
      <c r="AN97" s="4"/>
      <c r="AO97" s="40">
        <f t="shared" si="22"/>
        <v>297.57096184727834</v>
      </c>
    </row>
    <row r="98" spans="1:41">
      <c r="A98" s="4">
        <f t="shared" si="18"/>
        <v>1960</v>
      </c>
      <c r="B98" s="57">
        <v>135638864</v>
      </c>
      <c r="C98" s="57">
        <v>115566412</v>
      </c>
      <c r="D98" s="57">
        <v>12127642</v>
      </c>
      <c r="E98" s="57">
        <v>10733458</v>
      </c>
      <c r="F98" s="4">
        <f>'Historical population and GDP'!$N95</f>
        <v>3.4248750703793886E-2</v>
      </c>
      <c r="G98" s="34"/>
      <c r="H98" s="4"/>
      <c r="I98" s="15"/>
      <c r="J98" s="15"/>
      <c r="K98" s="93">
        <f t="shared" si="15"/>
        <v>12127642</v>
      </c>
      <c r="L98" s="57"/>
      <c r="M98" s="57"/>
      <c r="N98" s="15"/>
      <c r="O98" s="15"/>
      <c r="P98" s="15"/>
      <c r="Q98" s="15"/>
      <c r="R98" s="75">
        <f t="shared" si="19"/>
        <v>12127642</v>
      </c>
      <c r="S98" s="4"/>
      <c r="T98" s="57"/>
      <c r="U98" s="57"/>
      <c r="V98" s="57"/>
      <c r="W98" s="15"/>
      <c r="X98" s="77">
        <f t="shared" si="17"/>
        <v>9.929874429553312E-2</v>
      </c>
      <c r="Y98" s="69">
        <v>0</v>
      </c>
      <c r="Z98" s="61">
        <f>'1.1 Price indices'!$T96</f>
        <v>2.475592063655927</v>
      </c>
      <c r="AA98" s="15">
        <f t="shared" si="20"/>
        <v>77341031.49879545</v>
      </c>
      <c r="AB98" s="15"/>
      <c r="AC98" s="63">
        <f t="shared" si="21"/>
        <v>77341000</v>
      </c>
      <c r="AD98" s="15"/>
      <c r="AE98" s="45"/>
      <c r="AF98" s="43">
        <v>686021</v>
      </c>
      <c r="AG98" s="43"/>
      <c r="AH98" s="43">
        <v>28711</v>
      </c>
      <c r="AI98" s="43">
        <v>537035</v>
      </c>
      <c r="AJ98" s="43"/>
      <c r="AK98" s="65"/>
      <c r="AL98" s="45"/>
      <c r="AM98" s="45"/>
      <c r="AN98" s="4"/>
      <c r="AO98" s="40">
        <f t="shared" si="22"/>
        <v>240.23496497235837</v>
      </c>
    </row>
    <row r="99" spans="1:41">
      <c r="A99" s="4">
        <f t="shared" si="18"/>
        <v>1961</v>
      </c>
      <c r="B99" s="57">
        <v>147180468</v>
      </c>
      <c r="C99" s="57">
        <v>125400037.28754921</v>
      </c>
      <c r="D99" s="57">
        <v>11541604</v>
      </c>
      <c r="E99" s="57">
        <v>9833625.2875492126</v>
      </c>
      <c r="F99" s="4">
        <f>'Historical population and GDP'!$N96</f>
        <v>3.492619014812922E-2</v>
      </c>
      <c r="G99" s="34"/>
      <c r="H99" s="4"/>
      <c r="I99" s="15"/>
      <c r="J99" s="15"/>
      <c r="K99" s="93">
        <f t="shared" si="15"/>
        <v>11541604</v>
      </c>
      <c r="L99" s="57"/>
      <c r="M99" s="57"/>
      <c r="N99" s="15"/>
      <c r="O99" s="15"/>
      <c r="P99" s="15"/>
      <c r="Q99" s="15"/>
      <c r="R99" s="75">
        <f t="shared" si="19"/>
        <v>11541604</v>
      </c>
      <c r="S99" s="4"/>
      <c r="T99" s="57"/>
      <c r="U99" s="57"/>
      <c r="V99" s="57"/>
      <c r="W99" s="15"/>
      <c r="X99" s="77">
        <f t="shared" si="17"/>
        <v>9.929874429553312E-2</v>
      </c>
      <c r="Y99" s="69">
        <v>0</v>
      </c>
      <c r="Z99" s="61">
        <f>'1.1 Price indices'!$T97</f>
        <v>2.5431082108465435</v>
      </c>
      <c r="AA99" s="15">
        <f t="shared" si="20"/>
        <v>82529584.72867775</v>
      </c>
      <c r="AB99" s="15"/>
      <c r="AC99" s="63">
        <f t="shared" si="21"/>
        <v>82530000</v>
      </c>
      <c r="AD99" s="15"/>
      <c r="AE99" s="45"/>
      <c r="AF99" s="43">
        <v>744797</v>
      </c>
      <c r="AG99" s="43"/>
      <c r="AH99" s="43">
        <v>27152</v>
      </c>
      <c r="AI99" s="43">
        <v>537035</v>
      </c>
      <c r="AJ99" s="43"/>
      <c r="AK99" s="65"/>
      <c r="AL99" s="45"/>
      <c r="AM99" s="45"/>
      <c r="AN99" s="4"/>
      <c r="AO99" s="40">
        <f t="shared" si="22"/>
        <v>167.30681379388207</v>
      </c>
    </row>
    <row r="100" spans="1:41">
      <c r="A100" s="4">
        <f t="shared" si="18"/>
        <v>1962</v>
      </c>
      <c r="B100" s="57">
        <v>159848370</v>
      </c>
      <c r="C100" s="57">
        <v>137264154</v>
      </c>
      <c r="D100" s="57">
        <v>12667902</v>
      </c>
      <c r="E100" s="57">
        <v>11864116.712450787</v>
      </c>
      <c r="F100" s="4">
        <f>'Historical population and GDP'!$N97</f>
        <v>3.5010991244388882E-2</v>
      </c>
      <c r="G100" s="34"/>
      <c r="H100" s="4"/>
      <c r="I100" s="15"/>
      <c r="J100" s="15"/>
      <c r="K100" s="93">
        <f t="shared" si="15"/>
        <v>12667902</v>
      </c>
      <c r="L100" s="57"/>
      <c r="M100" s="57"/>
      <c r="N100" s="15"/>
      <c r="O100" s="15"/>
      <c r="P100" s="15"/>
      <c r="Q100" s="15"/>
      <c r="R100" s="75">
        <f t="shared" si="19"/>
        <v>12667902</v>
      </c>
      <c r="S100" s="4"/>
      <c r="T100" s="57"/>
      <c r="U100" s="57"/>
      <c r="V100" s="57"/>
      <c r="W100" s="15"/>
      <c r="X100" s="77">
        <f t="shared" si="17"/>
        <v>9.929874429553312E-2</v>
      </c>
      <c r="Y100" s="69">
        <v>0</v>
      </c>
      <c r="Z100" s="61">
        <f>'1.1 Price indices'!$T98</f>
        <v>2.5431082108465435</v>
      </c>
      <c r="AA100" s="15">
        <f t="shared" si="20"/>
        <v>86373449.217158809</v>
      </c>
      <c r="AB100" s="15"/>
      <c r="AC100" s="63">
        <f t="shared" si="21"/>
        <v>86373000</v>
      </c>
      <c r="AD100" s="15"/>
      <c r="AE100" s="45"/>
      <c r="AF100" s="43">
        <v>801875</v>
      </c>
      <c r="AG100" s="43"/>
      <c r="AH100" s="43">
        <v>19108</v>
      </c>
      <c r="AI100" s="43">
        <v>537035</v>
      </c>
      <c r="AJ100" s="43"/>
      <c r="AK100" s="65"/>
      <c r="AL100" s="45"/>
      <c r="AM100" s="45"/>
      <c r="AN100" s="4"/>
      <c r="AO100" s="40">
        <f t="shared" si="22"/>
        <v>207.85796125391198</v>
      </c>
    </row>
    <row r="101" spans="1:41">
      <c r="A101" s="4">
        <f t="shared" si="18"/>
        <v>1963</v>
      </c>
      <c r="B101" s="57">
        <v>173713442</v>
      </c>
      <c r="C101" s="57">
        <v>149958932</v>
      </c>
      <c r="D101" s="57">
        <v>13865072</v>
      </c>
      <c r="E101" s="57">
        <v>12694778</v>
      </c>
      <c r="F101" s="4">
        <f>'Historical population and GDP'!$N98</f>
        <v>3.6832156976566589E-2</v>
      </c>
      <c r="G101" s="34"/>
      <c r="H101" s="4"/>
      <c r="I101" s="15"/>
      <c r="J101" s="15"/>
      <c r="K101" s="93">
        <f t="shared" si="15"/>
        <v>13865072</v>
      </c>
      <c r="L101" s="57"/>
      <c r="M101" s="57"/>
      <c r="N101" s="15"/>
      <c r="O101" s="15"/>
      <c r="P101" s="15"/>
      <c r="Q101" s="15"/>
      <c r="R101" s="75">
        <f t="shared" si="19"/>
        <v>13865072</v>
      </c>
      <c r="S101" s="4"/>
      <c r="T101" s="57"/>
      <c r="U101" s="57"/>
      <c r="V101" s="57"/>
      <c r="W101" s="15"/>
      <c r="X101" s="77">
        <f t="shared" si="17"/>
        <v>9.929874429553312E-2</v>
      </c>
      <c r="Y101" s="69">
        <v>0</v>
      </c>
      <c r="Z101" s="61">
        <f>'1.1 Price indices'!$T99</f>
        <v>2.5431082108465435</v>
      </c>
      <c r="AA101" s="15">
        <f t="shared" si="20"/>
        <v>90973354.049837366</v>
      </c>
      <c r="AB101" s="15"/>
      <c r="AC101" s="63">
        <f t="shared" si="21"/>
        <v>90973000</v>
      </c>
      <c r="AD101" s="15"/>
      <c r="AE101" s="45"/>
      <c r="AF101" s="43">
        <v>850572</v>
      </c>
      <c r="AG101" s="43"/>
      <c r="AH101" s="43">
        <v>19499</v>
      </c>
      <c r="AI101" s="43">
        <v>537035</v>
      </c>
      <c r="AJ101" s="43"/>
      <c r="AK101" s="65"/>
      <c r="AL101" s="45"/>
      <c r="AM101" s="45"/>
      <c r="AN101" s="4"/>
      <c r="AO101" s="40">
        <f t="shared" si="22"/>
        <v>260.68911842618644</v>
      </c>
    </row>
    <row r="102" spans="1:41">
      <c r="A102" s="4">
        <f t="shared" si="18"/>
        <v>1964</v>
      </c>
      <c r="B102" s="57">
        <v>190197322</v>
      </c>
      <c r="C102" s="57">
        <v>164440192</v>
      </c>
      <c r="D102" s="57">
        <v>16483880</v>
      </c>
      <c r="E102" s="57">
        <v>14481260</v>
      </c>
      <c r="F102" s="4">
        <f>'Historical population and GDP'!$N99</f>
        <v>3.787178899765236E-2</v>
      </c>
      <c r="G102" s="34"/>
      <c r="H102" s="4"/>
      <c r="I102" s="15"/>
      <c r="J102" s="15"/>
      <c r="K102" s="93">
        <f t="shared" si="15"/>
        <v>16483880</v>
      </c>
      <c r="L102" s="57"/>
      <c r="M102" s="57"/>
      <c r="N102" s="15"/>
      <c r="O102" s="15"/>
      <c r="P102" s="15"/>
      <c r="Q102" s="15"/>
      <c r="R102" s="75">
        <f t="shared" si="19"/>
        <v>16483880</v>
      </c>
      <c r="S102" s="4"/>
      <c r="T102" s="57"/>
      <c r="U102" s="57"/>
      <c r="V102" s="57"/>
      <c r="W102" s="15"/>
      <c r="X102" s="77">
        <f t="shared" si="17"/>
        <v>9.929874429553312E-2</v>
      </c>
      <c r="Y102" s="69">
        <v>0</v>
      </c>
      <c r="Z102" s="61">
        <f>'1.1 Price indices'!$T100</f>
        <v>2.7006458876246477</v>
      </c>
      <c r="AA102" s="15">
        <f t="shared" si="20"/>
        <v>102681197.63133703</v>
      </c>
      <c r="AB102" s="15"/>
      <c r="AC102" s="63">
        <f t="shared" si="21"/>
        <v>102681000</v>
      </c>
      <c r="AD102" s="15"/>
      <c r="AE102" s="45"/>
      <c r="AF102" s="43">
        <v>901955</v>
      </c>
      <c r="AG102" s="43"/>
      <c r="AH102" s="43">
        <v>18694</v>
      </c>
      <c r="AI102" s="43">
        <v>537035</v>
      </c>
      <c r="AJ102" s="43"/>
      <c r="AK102" s="65"/>
      <c r="AL102" s="45"/>
      <c r="AM102" s="45"/>
      <c r="AN102" s="4"/>
      <c r="AO102" s="40">
        <f t="shared" si="22"/>
        <v>281.82978806219955</v>
      </c>
    </row>
    <row r="103" spans="1:41">
      <c r="A103" s="4">
        <f t="shared" si="18"/>
        <v>1965</v>
      </c>
      <c r="B103" s="57">
        <v>206441786</v>
      </c>
      <c r="C103" s="57">
        <v>178376556</v>
      </c>
      <c r="D103" s="57">
        <v>16244464</v>
      </c>
      <c r="E103" s="57">
        <v>13936364</v>
      </c>
      <c r="F103" s="4">
        <f>'Historical population and GDP'!$N100</f>
        <v>3.9085842441556079E-2</v>
      </c>
      <c r="G103" s="34"/>
      <c r="H103" s="4"/>
      <c r="I103" s="15"/>
      <c r="J103" s="15"/>
      <c r="K103" s="93">
        <f t="shared" si="15"/>
        <v>16244464</v>
      </c>
      <c r="L103" s="57"/>
      <c r="M103" s="57"/>
      <c r="N103" s="15"/>
      <c r="O103" s="15"/>
      <c r="P103" s="15"/>
      <c r="Q103" s="15"/>
      <c r="R103" s="75">
        <f t="shared" si="19"/>
        <v>16244464</v>
      </c>
      <c r="S103" s="4"/>
      <c r="T103" s="57"/>
      <c r="U103" s="57"/>
      <c r="V103" s="57"/>
      <c r="W103" s="15"/>
      <c r="X103" s="77">
        <f t="shared" si="17"/>
        <v>9.929874429553312E-2</v>
      </c>
      <c r="Y103" s="69">
        <v>0</v>
      </c>
      <c r="Z103" s="61">
        <f>'1.1 Price indices'!$T101</f>
        <v>2.8356781820058803</v>
      </c>
      <c r="AA103" s="15">
        <f t="shared" si="20"/>
        <v>112547274.38749599</v>
      </c>
      <c r="AB103" s="15"/>
      <c r="AC103" s="63">
        <f t="shared" si="21"/>
        <v>112547000</v>
      </c>
      <c r="AD103" s="15"/>
      <c r="AE103" s="45"/>
      <c r="AF103" s="43">
        <v>962596</v>
      </c>
      <c r="AG103" s="43"/>
      <c r="AH103" s="43">
        <v>14456</v>
      </c>
      <c r="AI103" s="43">
        <v>715000</v>
      </c>
      <c r="AJ103" s="43"/>
      <c r="AK103" s="65"/>
      <c r="AL103" s="45"/>
      <c r="AM103" s="45"/>
      <c r="AN103" s="4"/>
      <c r="AO103" s="40">
        <f t="shared" si="22"/>
        <v>229.8175162019096</v>
      </c>
    </row>
    <row r="104" spans="1:41">
      <c r="A104" s="4">
        <f t="shared" si="18"/>
        <v>1966</v>
      </c>
      <c r="B104" s="57">
        <v>223856638</v>
      </c>
      <c r="C104" s="57">
        <v>193717356</v>
      </c>
      <c r="D104" s="57">
        <v>17414852</v>
      </c>
      <c r="E104" s="57">
        <v>15340800</v>
      </c>
      <c r="F104" s="4">
        <f>'Historical population and GDP'!$N101</f>
        <v>3.9731985939440488E-2</v>
      </c>
      <c r="G104" s="34"/>
      <c r="H104" s="4"/>
      <c r="I104" s="15"/>
      <c r="J104" s="15"/>
      <c r="K104" s="93">
        <f t="shared" si="15"/>
        <v>17414852</v>
      </c>
      <c r="L104" s="57"/>
      <c r="M104" s="57"/>
      <c r="N104" s="15"/>
      <c r="O104" s="15"/>
      <c r="P104" s="15"/>
      <c r="Q104" s="15"/>
      <c r="R104" s="75">
        <f t="shared" si="19"/>
        <v>17414852</v>
      </c>
      <c r="S104" s="4"/>
      <c r="T104" s="57"/>
      <c r="U104" s="57"/>
      <c r="V104" s="57"/>
      <c r="W104" s="15"/>
      <c r="X104" s="77">
        <f t="shared" ref="X104:X126" si="23">AVERAGE(X$128:X$160)</f>
        <v>9.929874429553312E-2</v>
      </c>
      <c r="Y104" s="69">
        <v>0</v>
      </c>
      <c r="Z104" s="61">
        <f>'1.1 Price indices'!$T102</f>
        <v>2.9256997115933685</v>
      </c>
      <c r="AA104" s="15">
        <f t="shared" si="20"/>
        <v>121139828.84724313</v>
      </c>
      <c r="AB104" s="15"/>
      <c r="AC104" s="63">
        <f t="shared" si="21"/>
        <v>121140000</v>
      </c>
      <c r="AD104" s="15"/>
      <c r="AE104" s="45"/>
      <c r="AF104" s="43">
        <v>1025084</v>
      </c>
      <c r="AG104" s="43"/>
      <c r="AH104" s="43">
        <v>13453</v>
      </c>
      <c r="AI104" s="43">
        <v>715000</v>
      </c>
      <c r="AJ104" s="43"/>
      <c r="AK104" s="65"/>
      <c r="AL104" s="45"/>
      <c r="AM104" s="45"/>
      <c r="AN104" s="4"/>
      <c r="AO104" s="40">
        <f t="shared" si="22"/>
        <v>245.49993598770965</v>
      </c>
    </row>
    <row r="105" spans="1:41">
      <c r="A105" s="4">
        <f t="shared" si="18"/>
        <v>1967</v>
      </c>
      <c r="B105" s="57">
        <v>240269494</v>
      </c>
      <c r="C105" s="57">
        <v>209029374</v>
      </c>
      <c r="D105" s="57">
        <v>16412856</v>
      </c>
      <c r="E105" s="57">
        <v>15312018</v>
      </c>
      <c r="F105" s="4">
        <f>'Historical population and GDP'!$N102</f>
        <v>3.9977263817437395E-2</v>
      </c>
      <c r="G105" s="34"/>
      <c r="H105" s="4"/>
      <c r="I105" s="15"/>
      <c r="J105" s="15"/>
      <c r="K105" s="93">
        <f t="shared" si="15"/>
        <v>16412856</v>
      </c>
      <c r="L105" s="57"/>
      <c r="M105" s="57"/>
      <c r="N105" s="15"/>
      <c r="O105" s="15"/>
      <c r="P105" s="15"/>
      <c r="Q105" s="15"/>
      <c r="R105" s="75">
        <f t="shared" si="19"/>
        <v>16412856</v>
      </c>
      <c r="S105" s="4"/>
      <c r="T105" s="57"/>
      <c r="U105" s="57"/>
      <c r="V105" s="57"/>
      <c r="W105" s="15"/>
      <c r="X105" s="77">
        <f t="shared" si="23"/>
        <v>9.929874429553312E-2</v>
      </c>
      <c r="Y105" s="69">
        <v>0</v>
      </c>
      <c r="Z105" s="61">
        <f>'1.1 Price indices'!$T103</f>
        <v>2.993215858783985</v>
      </c>
      <c r="AA105" s="15">
        <f t="shared" ref="AA105:AA136" si="24">AA104*(Z105/Z104)*(1-X105-Y105)+R105*(1-0.5*X105)</f>
        <v>127226705.40818138</v>
      </c>
      <c r="AB105" s="15"/>
      <c r="AC105" s="63">
        <f t="shared" si="21"/>
        <v>127227000</v>
      </c>
      <c r="AD105" s="15"/>
      <c r="AE105" s="45"/>
      <c r="AF105" s="43">
        <v>1085133</v>
      </c>
      <c r="AG105" s="43"/>
      <c r="AH105" s="43">
        <v>14083</v>
      </c>
      <c r="AI105" s="43">
        <v>715000</v>
      </c>
      <c r="AJ105" s="43"/>
      <c r="AK105" s="65"/>
      <c r="AL105" s="45"/>
      <c r="AM105" s="45"/>
      <c r="AN105" s="4"/>
      <c r="AO105" s="40">
        <f t="shared" si="22"/>
        <v>254.99205648720212</v>
      </c>
    </row>
    <row r="106" spans="1:41">
      <c r="A106" s="4">
        <f t="shared" si="18"/>
        <v>1968</v>
      </c>
      <c r="B106" s="57">
        <v>257881475</v>
      </c>
      <c r="C106" s="57">
        <v>225185774</v>
      </c>
      <c r="D106" s="57">
        <v>17611981</v>
      </c>
      <c r="E106" s="57">
        <v>16156400</v>
      </c>
      <c r="F106" s="4">
        <f>'Historical population and GDP'!$N103</f>
        <v>4.2106145360333865E-2</v>
      </c>
      <c r="G106" s="34"/>
      <c r="H106" s="4"/>
      <c r="I106" s="15"/>
      <c r="J106" s="15"/>
      <c r="K106" s="93">
        <f t="shared" si="15"/>
        <v>17611981</v>
      </c>
      <c r="L106" s="57"/>
      <c r="M106" s="57"/>
      <c r="N106" s="15"/>
      <c r="O106" s="15"/>
      <c r="P106" s="15"/>
      <c r="Q106" s="15"/>
      <c r="R106" s="75">
        <f t="shared" si="19"/>
        <v>17611981</v>
      </c>
      <c r="S106" s="4"/>
      <c r="T106" s="57"/>
      <c r="U106" s="57"/>
      <c r="V106" s="57"/>
      <c r="W106" s="15"/>
      <c r="X106" s="77">
        <f t="shared" si="23"/>
        <v>9.929874429553312E-2</v>
      </c>
      <c r="Y106" s="69">
        <v>0</v>
      </c>
      <c r="Z106" s="61">
        <f>'1.1 Price indices'!$T104</f>
        <v>3.1957643003558327</v>
      </c>
      <c r="AA106" s="15">
        <f t="shared" si="24"/>
        <v>139085241.19717202</v>
      </c>
      <c r="AB106" s="15"/>
      <c r="AC106" s="63">
        <f t="shared" si="21"/>
        <v>139085000</v>
      </c>
      <c r="AD106" s="15"/>
      <c r="AE106" s="45"/>
      <c r="AF106" s="43">
        <v>1119422</v>
      </c>
      <c r="AG106" s="43"/>
      <c r="AH106" s="43">
        <v>11639</v>
      </c>
      <c r="AI106" s="43">
        <v>715000</v>
      </c>
      <c r="AJ106" s="43"/>
      <c r="AK106" s="65"/>
      <c r="AL106" s="45"/>
      <c r="AM106" s="45"/>
      <c r="AN106" s="4"/>
      <c r="AO106" s="40">
        <f t="shared" si="22"/>
        <v>471.1831782787483</v>
      </c>
    </row>
    <row r="107" spans="1:41">
      <c r="A107" s="4">
        <f t="shared" si="18"/>
        <v>1969</v>
      </c>
      <c r="B107" s="57"/>
      <c r="C107" s="57">
        <v>240326776</v>
      </c>
      <c r="D107" s="57"/>
      <c r="E107" s="57">
        <v>15141002</v>
      </c>
      <c r="F107" s="4">
        <f>'Historical population and GDP'!$N104</f>
        <v>4.3743149292552297E-2</v>
      </c>
      <c r="G107" s="4"/>
      <c r="H107" s="4"/>
      <c r="I107" s="15"/>
      <c r="J107" s="15"/>
      <c r="K107" s="94">
        <f>$D$106/$E$106*E107</f>
        <v>16505102.593706641</v>
      </c>
      <c r="L107" s="57"/>
      <c r="M107" s="57"/>
      <c r="N107" s="15"/>
      <c r="O107" s="15"/>
      <c r="P107" s="15"/>
      <c r="Q107" s="15"/>
      <c r="R107" s="75">
        <f t="shared" si="19"/>
        <v>16505102.593706641</v>
      </c>
      <c r="S107" s="4"/>
      <c r="T107" s="57"/>
      <c r="U107" s="57"/>
      <c r="V107" s="57"/>
      <c r="W107" s="15"/>
      <c r="X107" s="77">
        <f t="shared" si="23"/>
        <v>9.929874429553312E-2</v>
      </c>
      <c r="Y107" s="69">
        <v>0</v>
      </c>
      <c r="Z107" s="61">
        <f>'1.1 Price indices'!$T105</f>
        <v>3.4883342715151699</v>
      </c>
      <c r="AA107" s="15">
        <f t="shared" si="24"/>
        <v>152428655.50296915</v>
      </c>
      <c r="AB107" s="15"/>
      <c r="AC107" s="63">
        <f t="shared" si="21"/>
        <v>152429000</v>
      </c>
      <c r="AD107" s="15"/>
      <c r="AE107" s="45"/>
      <c r="AF107" s="43">
        <v>1155465</v>
      </c>
      <c r="AG107" s="43"/>
      <c r="AH107" s="43">
        <v>13555</v>
      </c>
      <c r="AI107" s="43">
        <v>715000</v>
      </c>
      <c r="AJ107" s="43"/>
      <c r="AK107" s="65"/>
      <c r="AL107" s="45"/>
      <c r="AM107" s="45"/>
      <c r="AN107" s="4"/>
      <c r="AO107" s="40">
        <f t="shared" si="22"/>
        <v>420.08162472602169</v>
      </c>
    </row>
    <row r="108" spans="1:41">
      <c r="A108" s="4">
        <f t="shared" si="18"/>
        <v>1970</v>
      </c>
      <c r="B108" s="57"/>
      <c r="C108" s="57">
        <v>261426776</v>
      </c>
      <c r="D108" s="57"/>
      <c r="E108" s="57">
        <v>21100000</v>
      </c>
      <c r="F108" s="4">
        <f>'Historical population and GDP'!$N105</f>
        <v>4.604324484237185E-2</v>
      </c>
      <c r="G108" s="4"/>
      <c r="H108" s="4"/>
      <c r="I108" s="15"/>
      <c r="J108" s="15"/>
      <c r="K108" s="94">
        <f t="shared" ref="K108:K124" si="25">$D$106/$E$106*E108</f>
        <v>23000965.505929537</v>
      </c>
      <c r="L108" s="57"/>
      <c r="M108" s="57"/>
      <c r="N108" s="15"/>
      <c r="O108" s="15"/>
      <c r="P108" s="15"/>
      <c r="Q108" s="15"/>
      <c r="R108" s="75">
        <f t="shared" si="19"/>
        <v>23000965.505929537</v>
      </c>
      <c r="S108" s="4"/>
      <c r="T108" s="57"/>
      <c r="U108" s="57"/>
      <c r="V108" s="57"/>
      <c r="W108" s="15"/>
      <c r="X108" s="77">
        <f t="shared" si="23"/>
        <v>9.929874429553312E-2</v>
      </c>
      <c r="Y108" s="69">
        <v>0</v>
      </c>
      <c r="Z108" s="61">
        <f>'1.1 Price indices'!$T106</f>
        <v>3.9609473018494836</v>
      </c>
      <c r="AA108" s="15">
        <f t="shared" si="24"/>
        <v>177752607.36053383</v>
      </c>
      <c r="AB108" s="15"/>
      <c r="AC108" s="63">
        <f t="shared" si="21"/>
        <v>177753000</v>
      </c>
      <c r="AD108" s="15"/>
      <c r="AE108" s="45"/>
      <c r="AF108" s="43">
        <v>1202590</v>
      </c>
      <c r="AG108" s="43"/>
      <c r="AH108" s="43">
        <v>13923</v>
      </c>
      <c r="AI108" s="43">
        <v>841000</v>
      </c>
      <c r="AJ108" s="43"/>
      <c r="AK108" s="65"/>
      <c r="AL108" s="45"/>
      <c r="AM108" s="45"/>
      <c r="AN108" s="4"/>
      <c r="AO108" s="40">
        <f t="shared" si="22"/>
        <v>447.74535809018568</v>
      </c>
    </row>
    <row r="109" spans="1:41">
      <c r="A109" s="4">
        <f t="shared" si="18"/>
        <v>1971</v>
      </c>
      <c r="B109" s="57"/>
      <c r="C109" s="57">
        <v>287326776</v>
      </c>
      <c r="D109" s="57"/>
      <c r="E109" s="57">
        <v>25900000</v>
      </c>
      <c r="F109" s="4">
        <f>'Historical population and GDP'!$N106</f>
        <v>5.0447531849288872E-2</v>
      </c>
      <c r="G109" s="4"/>
      <c r="H109" s="4"/>
      <c r="I109" s="33"/>
      <c r="J109" s="33"/>
      <c r="K109" s="94">
        <f t="shared" si="25"/>
        <v>28233412.635240521</v>
      </c>
      <c r="L109" s="57"/>
      <c r="M109" s="57"/>
      <c r="N109" s="15"/>
      <c r="O109" s="15"/>
      <c r="P109" s="15"/>
      <c r="Q109" s="15"/>
      <c r="R109" s="75">
        <f t="shared" si="19"/>
        <v>28233412.635240521</v>
      </c>
      <c r="S109" s="4"/>
      <c r="T109" s="57"/>
      <c r="U109" s="57"/>
      <c r="V109" s="57"/>
      <c r="W109" s="15"/>
      <c r="X109" s="77">
        <f t="shared" si="23"/>
        <v>9.929874429553312E-2</v>
      </c>
      <c r="Y109" s="69">
        <v>0</v>
      </c>
      <c r="Z109" s="61">
        <f>'1.1 Price indices'!$T107</f>
        <v>4.5010764793744125</v>
      </c>
      <c r="AA109" s="15">
        <f t="shared" si="24"/>
        <v>208765728.53155732</v>
      </c>
      <c r="AB109" s="33"/>
      <c r="AC109" s="63">
        <f t="shared" si="21"/>
        <v>208766000</v>
      </c>
      <c r="AD109" s="33"/>
      <c r="AE109" s="45"/>
      <c r="AF109" s="43">
        <v>1262427</v>
      </c>
      <c r="AG109" s="43"/>
      <c r="AH109" s="43">
        <v>15426</v>
      </c>
      <c r="AI109" s="43">
        <v>841000</v>
      </c>
      <c r="AJ109" s="43"/>
      <c r="AK109" s="65"/>
      <c r="AL109" s="45"/>
      <c r="AM109" s="45"/>
      <c r="AN109" s="4"/>
      <c r="AO109" s="40">
        <f t="shared" si="22"/>
        <v>432.84255560940557</v>
      </c>
    </row>
    <row r="110" spans="1:41">
      <c r="A110" s="4">
        <f t="shared" si="18"/>
        <v>1972</v>
      </c>
      <c r="B110" s="57"/>
      <c r="C110" s="57">
        <v>312026776</v>
      </c>
      <c r="D110" s="57"/>
      <c r="E110" s="57">
        <v>24700000</v>
      </c>
      <c r="F110" s="4">
        <f>'Historical population and GDP'!$N107</f>
        <v>5.7958502843866284E-2</v>
      </c>
      <c r="G110" s="4"/>
      <c r="H110" s="4"/>
      <c r="I110" s="33"/>
      <c r="J110" s="33"/>
      <c r="K110" s="94">
        <f t="shared" si="25"/>
        <v>26925300.852912776</v>
      </c>
      <c r="L110" s="57">
        <v>36000000</v>
      </c>
      <c r="M110" s="57"/>
      <c r="N110" s="15"/>
      <c r="O110" s="15">
        <f>ROUND(L110*(AVERAGE($N$128:$N$137)),-3)</f>
        <v>35011000</v>
      </c>
      <c r="P110" s="10">
        <f>K110/O110</f>
        <v>0.76905260783504548</v>
      </c>
      <c r="Q110" s="15"/>
      <c r="R110" s="76">
        <f>O110</f>
        <v>35011000</v>
      </c>
      <c r="S110" s="4"/>
      <c r="T110" s="57"/>
      <c r="U110" s="57">
        <v>348000000</v>
      </c>
      <c r="V110" s="57">
        <v>27000000</v>
      </c>
      <c r="W110" s="15"/>
      <c r="X110" s="77">
        <f t="shared" si="23"/>
        <v>9.929874429553312E-2</v>
      </c>
      <c r="Y110" s="69">
        <v>0</v>
      </c>
      <c r="Z110" s="61">
        <f>'1.1 Price indices'!$T108</f>
        <v>5.1577317840767805</v>
      </c>
      <c r="AA110" s="15">
        <f t="shared" si="24"/>
        <v>248740504.92920002</v>
      </c>
      <c r="AB110" s="33"/>
      <c r="AC110" s="63">
        <f t="shared" si="21"/>
        <v>248741000</v>
      </c>
      <c r="AD110" s="33"/>
      <c r="AE110" s="45"/>
      <c r="AF110" s="43">
        <v>1304669</v>
      </c>
      <c r="AG110" s="43"/>
      <c r="AH110" s="43">
        <v>13382</v>
      </c>
      <c r="AI110" s="43">
        <v>841000</v>
      </c>
      <c r="AJ110" s="43"/>
      <c r="AK110" s="65"/>
      <c r="AL110" s="45"/>
      <c r="AM110" s="45"/>
      <c r="AN110" s="4"/>
      <c r="AO110" s="40">
        <f t="shared" si="22"/>
        <v>584.72610198380755</v>
      </c>
    </row>
    <row r="111" spans="1:41">
      <c r="A111" s="4">
        <f t="shared" si="18"/>
        <v>1973</v>
      </c>
      <c r="B111" s="57"/>
      <c r="C111" s="57">
        <v>335926776</v>
      </c>
      <c r="D111" s="57"/>
      <c r="E111" s="57">
        <v>23900000</v>
      </c>
      <c r="F111" s="4">
        <f>'Historical population and GDP'!$N108</f>
        <v>6.4151544228989638E-2</v>
      </c>
      <c r="G111" s="4"/>
      <c r="H111" s="4"/>
      <c r="I111" s="33"/>
      <c r="J111" s="33"/>
      <c r="K111" s="94">
        <f t="shared" si="25"/>
        <v>26053226.331360944</v>
      </c>
      <c r="L111" s="57">
        <v>38000000</v>
      </c>
      <c r="M111" s="57"/>
      <c r="N111" s="15"/>
      <c r="O111" s="15">
        <f t="shared" ref="O111:O127" si="26">ROUND(L111*(AVERAGE($N$128:$N$137)),-3)</f>
        <v>36956000</v>
      </c>
      <c r="P111" s="10">
        <f t="shared" ref="P111:P124" si="27">K111/O111</f>
        <v>0.70497960632538537</v>
      </c>
      <c r="Q111" s="15"/>
      <c r="R111" s="76">
        <f t="shared" ref="R111:R127" si="28">O111</f>
        <v>36956000</v>
      </c>
      <c r="S111" s="4"/>
      <c r="T111" s="57"/>
      <c r="U111" s="57">
        <v>388000000</v>
      </c>
      <c r="V111" s="57">
        <v>31000000</v>
      </c>
      <c r="W111" s="8">
        <f>((U110*Z111/Z110+R111-V111)-U111)/(U111-0.5*R111)</f>
        <v>-1.686137313279194E-2</v>
      </c>
      <c r="X111" s="77">
        <f t="shared" si="23"/>
        <v>9.929874429553312E-2</v>
      </c>
      <c r="Y111" s="69">
        <v>0</v>
      </c>
      <c r="Z111" s="61">
        <f>'1.1 Price indices'!$T109</f>
        <v>5.5699553701897857</v>
      </c>
      <c r="AA111" s="15">
        <f t="shared" si="24"/>
        <v>277068157.67374313</v>
      </c>
      <c r="AB111" s="33"/>
      <c r="AC111" s="63">
        <f t="shared" si="21"/>
        <v>277068000</v>
      </c>
      <c r="AD111" s="33"/>
      <c r="AE111" s="45"/>
      <c r="AF111" s="43">
        <v>1358134</v>
      </c>
      <c r="AG111" s="43"/>
      <c r="AH111" s="43">
        <v>15319</v>
      </c>
      <c r="AI111" s="43">
        <v>841000</v>
      </c>
      <c r="AJ111" s="43"/>
      <c r="AK111" s="65"/>
      <c r="AL111" s="45"/>
      <c r="AM111" s="45"/>
      <c r="AN111" s="4"/>
      <c r="AO111" s="40">
        <f t="shared" si="22"/>
        <v>447.02141587954736</v>
      </c>
    </row>
    <row r="112" spans="1:41">
      <c r="A112" s="4">
        <f t="shared" si="18"/>
        <v>1974</v>
      </c>
      <c r="B112" s="57"/>
      <c r="C112" s="57">
        <v>368926776</v>
      </c>
      <c r="D112" s="57"/>
      <c r="E112" s="57">
        <v>33000000</v>
      </c>
      <c r="F112" s="4">
        <f>'Historical population and GDP'!$N109</f>
        <v>6.9343990970485894E-2</v>
      </c>
      <c r="G112" s="4"/>
      <c r="H112" s="4"/>
      <c r="I112" s="33"/>
      <c r="J112" s="33"/>
      <c r="K112" s="94">
        <f t="shared" si="25"/>
        <v>35973074.014013022</v>
      </c>
      <c r="L112" s="57">
        <v>52000000</v>
      </c>
      <c r="M112" s="57"/>
      <c r="N112" s="15"/>
      <c r="O112" s="15">
        <f t="shared" si="26"/>
        <v>50572000</v>
      </c>
      <c r="P112" s="10">
        <f t="shared" si="27"/>
        <v>0.71132393446992448</v>
      </c>
      <c r="Q112" s="15"/>
      <c r="R112" s="76">
        <f t="shared" si="28"/>
        <v>50572000</v>
      </c>
      <c r="S112" s="4"/>
      <c r="T112" s="57"/>
      <c r="U112" s="57">
        <v>454000000</v>
      </c>
      <c r="V112" s="57">
        <v>34000000</v>
      </c>
      <c r="W112" s="8">
        <f t="shared" ref="W112:W160" si="29">((U111*Z112/Z111+R112-V112)-U112)/(U112-0.5*R112)</f>
        <v>8.7165023063113974E-3</v>
      </c>
      <c r="X112" s="77">
        <f t="shared" si="23"/>
        <v>9.929874429553312E-2</v>
      </c>
      <c r="Y112" s="69">
        <v>0</v>
      </c>
      <c r="Z112" s="61">
        <f>'1.1 Price indices'!$T110</f>
        <v>6.3331668275472568</v>
      </c>
      <c r="AA112" s="15">
        <f t="shared" si="24"/>
        <v>331811607.53125471</v>
      </c>
      <c r="AB112" s="33"/>
      <c r="AC112" s="63">
        <f t="shared" si="21"/>
        <v>331812000</v>
      </c>
      <c r="AD112" s="33"/>
      <c r="AE112" s="45"/>
      <c r="AF112" s="43">
        <v>1444032</v>
      </c>
      <c r="AG112" s="43"/>
      <c r="AH112" s="43">
        <v>20904</v>
      </c>
      <c r="AI112" s="43">
        <v>841000</v>
      </c>
      <c r="AJ112" s="43"/>
      <c r="AK112" s="65"/>
      <c r="AL112" s="45"/>
      <c r="AM112" s="45"/>
      <c r="AN112" s="4"/>
      <c r="AO112" s="40">
        <f t="shared" si="22"/>
        <v>384.17658152692729</v>
      </c>
    </row>
    <row r="113" spans="1:41">
      <c r="A113" s="4">
        <f t="shared" si="18"/>
        <v>1975</v>
      </c>
      <c r="B113" s="57"/>
      <c r="C113" s="57">
        <v>413726776</v>
      </c>
      <c r="D113" s="57"/>
      <c r="E113" s="57">
        <v>44800000</v>
      </c>
      <c r="F113" s="4">
        <f>'Historical population and GDP'!$N110</f>
        <v>7.2659349690125927E-2</v>
      </c>
      <c r="G113" s="4"/>
      <c r="H113" s="4"/>
      <c r="I113" s="33"/>
      <c r="J113" s="33"/>
      <c r="K113" s="94">
        <f t="shared" si="25"/>
        <v>48836173.206902526</v>
      </c>
      <c r="L113" s="57">
        <v>66000000</v>
      </c>
      <c r="M113" s="57"/>
      <c r="N113" s="15"/>
      <c r="O113" s="15">
        <f t="shared" si="26"/>
        <v>64187000</v>
      </c>
      <c r="P113" s="10">
        <f t="shared" si="27"/>
        <v>0.76084212078617985</v>
      </c>
      <c r="Q113" s="15"/>
      <c r="R113" s="76">
        <f t="shared" si="28"/>
        <v>64187000</v>
      </c>
      <c r="S113" s="4"/>
      <c r="T113" s="57"/>
      <c r="U113" s="57">
        <v>581000000</v>
      </c>
      <c r="V113" s="57">
        <v>43000000</v>
      </c>
      <c r="W113" s="8">
        <f t="shared" si="29"/>
        <v>-2.9194563347116474E-2</v>
      </c>
      <c r="X113" s="77">
        <f t="shared" si="23"/>
        <v>9.929874429553312E-2</v>
      </c>
      <c r="Y113" s="69">
        <v>0</v>
      </c>
      <c r="Z113" s="61">
        <f>'1.1 Price indices'!$T111</f>
        <v>7.5856818960099632</v>
      </c>
      <c r="AA113" s="15">
        <f t="shared" si="24"/>
        <v>418969668.98050618</v>
      </c>
      <c r="AB113" s="33"/>
      <c r="AC113" s="63">
        <f t="shared" si="21"/>
        <v>418970000</v>
      </c>
      <c r="AD113" s="33"/>
      <c r="AE113" s="45"/>
      <c r="AF113" s="43">
        <v>1531234</v>
      </c>
      <c r="AG113" s="43"/>
      <c r="AH113" s="43">
        <v>22429</v>
      </c>
      <c r="AI113" s="43">
        <v>987000</v>
      </c>
      <c r="AJ113" s="43"/>
      <c r="AK113" s="65"/>
      <c r="AL113" s="45"/>
      <c r="AM113" s="45"/>
      <c r="AN113" s="4"/>
      <c r="AO113" s="40">
        <f t="shared" si="22"/>
        <v>513.74968464026051</v>
      </c>
    </row>
    <row r="114" spans="1:41">
      <c r="A114" s="4">
        <f t="shared" si="18"/>
        <v>1976</v>
      </c>
      <c r="B114" s="57"/>
      <c r="C114" s="57">
        <v>463326776</v>
      </c>
      <c r="D114" s="57"/>
      <c r="E114" s="57">
        <v>49600000</v>
      </c>
      <c r="F114" s="4">
        <f>'Historical population and GDP'!$N111</f>
        <v>8.05734533773724E-2</v>
      </c>
      <c r="G114" s="4"/>
      <c r="H114" s="4"/>
      <c r="I114" s="33"/>
      <c r="J114" s="33"/>
      <c r="K114" s="94">
        <f t="shared" si="25"/>
        <v>54068620.336213507</v>
      </c>
      <c r="L114" s="57">
        <v>89000000</v>
      </c>
      <c r="M114" s="57"/>
      <c r="N114" s="15"/>
      <c r="O114" s="15">
        <f t="shared" si="26"/>
        <v>86556000</v>
      </c>
      <c r="P114" s="10">
        <f t="shared" si="27"/>
        <v>0.62466634706101842</v>
      </c>
      <c r="Q114" s="15"/>
      <c r="R114" s="76">
        <f t="shared" si="28"/>
        <v>86556000</v>
      </c>
      <c r="S114" s="4"/>
      <c r="T114" s="57"/>
      <c r="U114" s="57">
        <v>746000000</v>
      </c>
      <c r="V114" s="57">
        <v>59000000</v>
      </c>
      <c r="W114" s="8">
        <f t="shared" si="29"/>
        <v>-3.3333398573908407E-2</v>
      </c>
      <c r="X114" s="77">
        <f t="shared" si="23"/>
        <v>9.929874429553312E-2</v>
      </c>
      <c r="Y114" s="69">
        <v>0</v>
      </c>
      <c r="Z114" s="61">
        <f>'1.1 Price indices'!$T112</f>
        <v>9.0743541787945645</v>
      </c>
      <c r="AA114" s="15">
        <f t="shared" si="24"/>
        <v>533682347.91829598</v>
      </c>
      <c r="AB114" s="33"/>
      <c r="AC114" s="63">
        <f t="shared" si="21"/>
        <v>533682000</v>
      </c>
      <c r="AD114" s="33"/>
      <c r="AE114" s="45"/>
      <c r="AF114" s="43">
        <v>1610433</v>
      </c>
      <c r="AG114" s="43"/>
      <c r="AH114" s="43">
        <v>27013</v>
      </c>
      <c r="AI114" s="43">
        <v>1054996</v>
      </c>
      <c r="AJ114" s="43"/>
      <c r="AK114" s="65"/>
      <c r="AL114" s="45"/>
      <c r="AM114" s="45"/>
      <c r="AN114" s="4"/>
      <c r="AO114" s="40">
        <f t="shared" si="22"/>
        <v>626.27053371886007</v>
      </c>
    </row>
    <row r="115" spans="1:41">
      <c r="A115" s="4">
        <f t="shared" si="18"/>
        <v>1977</v>
      </c>
      <c r="B115" s="57"/>
      <c r="C115" s="57">
        <v>507426776</v>
      </c>
      <c r="D115" s="57"/>
      <c r="E115" s="57">
        <v>44100000</v>
      </c>
      <c r="F115" s="4">
        <f>'Historical population and GDP'!$N112</f>
        <v>9.7701458443624239E-2</v>
      </c>
      <c r="G115" s="4"/>
      <c r="H115" s="4"/>
      <c r="I115" s="33"/>
      <c r="J115" s="33"/>
      <c r="K115" s="94">
        <f t="shared" si="25"/>
        <v>48073108.000544675</v>
      </c>
      <c r="L115" s="57">
        <v>84000000</v>
      </c>
      <c r="M115" s="57"/>
      <c r="N115" s="15"/>
      <c r="O115" s="15">
        <f t="shared" si="26"/>
        <v>81693000</v>
      </c>
      <c r="P115" s="10">
        <f t="shared" si="27"/>
        <v>0.58846055354246596</v>
      </c>
      <c r="Q115" s="15"/>
      <c r="R115" s="76">
        <f t="shared" si="28"/>
        <v>81693000</v>
      </c>
      <c r="S115" s="4"/>
      <c r="T115" s="57"/>
      <c r="U115" s="57">
        <v>874000000</v>
      </c>
      <c r="V115" s="57">
        <v>76000000</v>
      </c>
      <c r="W115" s="8">
        <f t="shared" si="29"/>
        <v>-5.9597950330097047E-3</v>
      </c>
      <c r="X115" s="77">
        <f t="shared" si="23"/>
        <v>9.929874429553312E-2</v>
      </c>
      <c r="Y115" s="69">
        <v>0</v>
      </c>
      <c r="Z115" s="61">
        <f>'1.1 Price indices'!$T113</f>
        <v>10.501698709217969</v>
      </c>
      <c r="AA115" s="15">
        <f t="shared" si="24"/>
        <v>633934912.11922145</v>
      </c>
      <c r="AB115" s="33"/>
      <c r="AC115" s="63">
        <f t="shared" si="21"/>
        <v>633935000</v>
      </c>
      <c r="AD115" s="33"/>
      <c r="AE115" s="45"/>
      <c r="AF115" s="43">
        <v>1674132</v>
      </c>
      <c r="AG115" s="43"/>
      <c r="AH115" s="43">
        <v>29571</v>
      </c>
      <c r="AI115" s="43">
        <v>1070702</v>
      </c>
      <c r="AJ115" s="43"/>
      <c r="AK115" s="65"/>
      <c r="AL115" s="45"/>
      <c r="AM115" s="45"/>
      <c r="AN115" s="4"/>
      <c r="AO115" s="40">
        <f t="shared" si="22"/>
        <v>692.31856073093775</v>
      </c>
    </row>
    <row r="116" spans="1:41">
      <c r="A116" s="4">
        <f t="shared" si="18"/>
        <v>1978</v>
      </c>
      <c r="B116" s="57"/>
      <c r="C116" s="57">
        <v>551026776</v>
      </c>
      <c r="D116" s="57"/>
      <c r="E116" s="57">
        <v>43600000</v>
      </c>
      <c r="F116" s="4">
        <f>'Historical population and GDP'!$N113</f>
        <v>0.11351913529538665</v>
      </c>
      <c r="G116" s="4"/>
      <c r="H116" s="4"/>
      <c r="I116" s="33"/>
      <c r="J116" s="33"/>
      <c r="K116" s="94">
        <f t="shared" si="25"/>
        <v>47528061.424574777</v>
      </c>
      <c r="L116" s="57">
        <v>83000000</v>
      </c>
      <c r="M116" s="57"/>
      <c r="N116" s="15"/>
      <c r="O116" s="15">
        <f t="shared" si="26"/>
        <v>80720000</v>
      </c>
      <c r="P116" s="10">
        <f t="shared" si="27"/>
        <v>0.58880155382277966</v>
      </c>
      <c r="Q116" s="15"/>
      <c r="R116" s="76">
        <f t="shared" si="28"/>
        <v>80720000</v>
      </c>
      <c r="S116" s="4"/>
      <c r="T116" s="57"/>
      <c r="U116" s="57">
        <v>974000000</v>
      </c>
      <c r="V116" s="57">
        <v>88000000</v>
      </c>
      <c r="W116" s="8">
        <f t="shared" si="29"/>
        <v>3.7784289139554397E-5</v>
      </c>
      <c r="X116" s="77">
        <f t="shared" si="23"/>
        <v>9.929874429553312E-2</v>
      </c>
      <c r="Y116" s="69">
        <v>0</v>
      </c>
      <c r="Z116" s="61">
        <f>'1.1 Price indices'!$T114</f>
        <v>11.791164046917189</v>
      </c>
      <c r="AA116" s="15">
        <f t="shared" si="24"/>
        <v>717807561.97656</v>
      </c>
      <c r="AB116" s="33"/>
      <c r="AC116" s="63">
        <f t="shared" si="21"/>
        <v>717808000</v>
      </c>
      <c r="AD116" s="33"/>
      <c r="AE116" s="45"/>
      <c r="AF116" s="43">
        <v>1715343</v>
      </c>
      <c r="AG116" s="43"/>
      <c r="AH116" s="43">
        <v>25793</v>
      </c>
      <c r="AI116" s="43">
        <v>1092148</v>
      </c>
      <c r="AJ116" s="43"/>
      <c r="AK116" s="65"/>
      <c r="AL116" s="45"/>
      <c r="AM116" s="45"/>
      <c r="AN116" s="4"/>
      <c r="AO116" s="40">
        <f t="shared" si="22"/>
        <v>1057.9699594768388</v>
      </c>
    </row>
    <row r="117" spans="1:41">
      <c r="A117" s="4">
        <f t="shared" si="18"/>
        <v>1979</v>
      </c>
      <c r="B117" s="57"/>
      <c r="C117" s="57">
        <v>612126776</v>
      </c>
      <c r="D117" s="57"/>
      <c r="E117" s="57">
        <v>61100000</v>
      </c>
      <c r="F117" s="4">
        <f>'Historical population and GDP'!$N114</f>
        <v>0.12863698288573003</v>
      </c>
      <c r="G117" s="4"/>
      <c r="H117" s="4"/>
      <c r="I117" s="33"/>
      <c r="J117" s="33"/>
      <c r="K117" s="94">
        <f t="shared" si="25"/>
        <v>66604691.583521076</v>
      </c>
      <c r="L117" s="57">
        <v>101000000</v>
      </c>
      <c r="M117" s="57"/>
      <c r="N117" s="15"/>
      <c r="O117" s="15">
        <f t="shared" si="26"/>
        <v>98226000</v>
      </c>
      <c r="P117" s="10">
        <f t="shared" si="27"/>
        <v>0.67807598378760281</v>
      </c>
      <c r="Q117" s="15"/>
      <c r="R117" s="76">
        <f t="shared" si="28"/>
        <v>98226000</v>
      </c>
      <c r="S117" s="4"/>
      <c r="T117" s="57"/>
      <c r="U117" s="57">
        <v>1100000000</v>
      </c>
      <c r="V117" s="57">
        <v>97000000</v>
      </c>
      <c r="W117" s="8">
        <f t="shared" si="29"/>
        <v>2.2007134924344109E-2</v>
      </c>
      <c r="X117" s="77">
        <f t="shared" si="23"/>
        <v>9.929874429553312E-2</v>
      </c>
      <c r="Y117" s="69">
        <v>0</v>
      </c>
      <c r="Z117" s="61">
        <f>'1.1 Price indices'!$T115</f>
        <v>13.581641557377248</v>
      </c>
      <c r="AA117" s="15">
        <f t="shared" si="24"/>
        <v>838054330.43596828</v>
      </c>
      <c r="AB117" s="33"/>
      <c r="AC117" s="63">
        <f t="shared" si="21"/>
        <v>838054000</v>
      </c>
      <c r="AD117" s="33"/>
      <c r="AE117" s="45"/>
      <c r="AF117" s="43">
        <v>1762151</v>
      </c>
      <c r="AG117" s="43">
        <v>1677279</v>
      </c>
      <c r="AH117" s="43">
        <v>22410</v>
      </c>
      <c r="AI117" s="43">
        <v>1102740</v>
      </c>
      <c r="AJ117" s="43"/>
      <c r="AK117" s="65"/>
      <c r="AL117" s="45"/>
      <c r="AM117" s="45"/>
      <c r="AN117" s="4"/>
      <c r="AO117" s="40">
        <f t="shared" si="22"/>
        <v>1305.332421808238</v>
      </c>
    </row>
    <row r="118" spans="1:41">
      <c r="A118" s="4">
        <f t="shared" si="18"/>
        <v>1980</v>
      </c>
      <c r="B118" s="57"/>
      <c r="C118" s="57">
        <v>652526776</v>
      </c>
      <c r="D118" s="57"/>
      <c r="E118" s="57">
        <v>40400000</v>
      </c>
      <c r="F118" s="4">
        <f>'Historical population and GDP'!$N115</f>
        <v>0.14521559819202581</v>
      </c>
      <c r="G118" s="4"/>
      <c r="H118" s="4"/>
      <c r="I118" s="33"/>
      <c r="J118" s="33"/>
      <c r="K118" s="94">
        <f t="shared" si="25"/>
        <v>44039763.338367455</v>
      </c>
      <c r="L118" s="57">
        <v>84000000</v>
      </c>
      <c r="M118" s="57"/>
      <c r="N118" s="15"/>
      <c r="O118" s="15">
        <f t="shared" si="26"/>
        <v>81693000</v>
      </c>
      <c r="P118" s="10">
        <f t="shared" si="27"/>
        <v>0.5390885796624858</v>
      </c>
      <c r="Q118" s="15"/>
      <c r="R118" s="76">
        <f t="shared" si="28"/>
        <v>81693000</v>
      </c>
      <c r="S118" s="4"/>
      <c r="T118" s="57"/>
      <c r="U118" s="57">
        <v>1219000000</v>
      </c>
      <c r="V118" s="57">
        <v>109000000</v>
      </c>
      <c r="W118" s="8">
        <f t="shared" si="29"/>
        <v>2.0457795325891946E-2</v>
      </c>
      <c r="X118" s="77">
        <f t="shared" si="23"/>
        <v>9.929874429553312E-2</v>
      </c>
      <c r="Y118" s="69">
        <v>0</v>
      </c>
      <c r="Z118" s="61">
        <f>'1.1 Price indices'!$T116</f>
        <v>15.685677651407259</v>
      </c>
      <c r="AA118" s="15">
        <f t="shared" si="24"/>
        <v>949411097.52834773</v>
      </c>
      <c r="AB118" s="33"/>
      <c r="AC118" s="63">
        <f t="shared" si="21"/>
        <v>949411000</v>
      </c>
      <c r="AD118" s="33"/>
      <c r="AE118" s="45"/>
      <c r="AF118" s="43"/>
      <c r="AG118" s="43">
        <v>1729999</v>
      </c>
      <c r="AH118" s="43">
        <v>17189</v>
      </c>
      <c r="AI118" s="43">
        <v>1136453</v>
      </c>
      <c r="AJ118" s="43"/>
      <c r="AK118" s="65"/>
      <c r="AL118" s="45"/>
      <c r="AM118" s="45"/>
      <c r="AN118" s="4"/>
      <c r="AO118" s="4"/>
    </row>
    <row r="119" spans="1:41">
      <c r="A119" s="4">
        <f t="shared" si="18"/>
        <v>1981</v>
      </c>
      <c r="B119" s="57"/>
      <c r="C119" s="57">
        <v>723426776</v>
      </c>
      <c r="D119" s="57"/>
      <c r="E119" s="57">
        <v>70900000</v>
      </c>
      <c r="F119" s="4">
        <f>'Historical population and GDP'!$N116</f>
        <v>0.16739331065329263</v>
      </c>
      <c r="G119" s="4"/>
      <c r="H119" s="4"/>
      <c r="I119" s="33"/>
      <c r="J119" s="33"/>
      <c r="K119" s="94">
        <f t="shared" si="25"/>
        <v>77287604.472531006</v>
      </c>
      <c r="L119" s="57">
        <v>127000000</v>
      </c>
      <c r="M119" s="57"/>
      <c r="N119" s="15"/>
      <c r="O119" s="15">
        <f t="shared" si="26"/>
        <v>123512000</v>
      </c>
      <c r="P119" s="10">
        <f t="shared" si="27"/>
        <v>0.62574976093441126</v>
      </c>
      <c r="Q119" s="15"/>
      <c r="R119" s="76">
        <f t="shared" si="28"/>
        <v>123512000</v>
      </c>
      <c r="S119" s="4"/>
      <c r="T119" s="57"/>
      <c r="U119" s="57">
        <v>1416000000</v>
      </c>
      <c r="V119" s="57">
        <v>120000000</v>
      </c>
      <c r="W119" s="8">
        <f t="shared" si="29"/>
        <v>-4.9699841985281084E-4</v>
      </c>
      <c r="X119" s="77">
        <f t="shared" si="23"/>
        <v>9.929874429553312E-2</v>
      </c>
      <c r="Y119" s="69">
        <v>0</v>
      </c>
      <c r="Z119" s="61">
        <f>'1.1 Price indices'!$T117</f>
        <v>18.166754796824165</v>
      </c>
      <c r="AA119" s="15">
        <f t="shared" si="24"/>
        <v>1107776306.4653578</v>
      </c>
      <c r="AB119" s="33"/>
      <c r="AC119" s="63">
        <f t="shared" si="21"/>
        <v>1107776000</v>
      </c>
      <c r="AD119" s="33"/>
      <c r="AE119" s="45"/>
      <c r="AF119" s="43"/>
      <c r="AG119" s="43">
        <v>1799528</v>
      </c>
      <c r="AH119" s="43">
        <v>12795</v>
      </c>
      <c r="AI119" s="43">
        <v>1173276</v>
      </c>
      <c r="AJ119" s="43"/>
      <c r="AK119" s="65"/>
      <c r="AL119" s="45"/>
      <c r="AM119" s="45"/>
      <c r="AN119" s="4"/>
      <c r="AO119" s="4"/>
    </row>
    <row r="120" spans="1:41">
      <c r="A120" s="4">
        <f t="shared" si="18"/>
        <v>1982</v>
      </c>
      <c r="B120" s="57"/>
      <c r="C120" s="57">
        <v>817926776</v>
      </c>
      <c r="D120" s="57"/>
      <c r="E120" s="57">
        <v>94500000</v>
      </c>
      <c r="F120" s="4">
        <f>'Historical population and GDP'!$N117</f>
        <v>0.1935523639731036</v>
      </c>
      <c r="G120" s="4"/>
      <c r="H120" s="4"/>
      <c r="I120" s="33"/>
      <c r="J120" s="33"/>
      <c r="K120" s="94">
        <f t="shared" si="25"/>
        <v>103013802.85831001</v>
      </c>
      <c r="L120" s="57">
        <v>164000000</v>
      </c>
      <c r="M120" s="57"/>
      <c r="N120" s="15"/>
      <c r="O120" s="15">
        <f t="shared" si="26"/>
        <v>159496000</v>
      </c>
      <c r="P120" s="10">
        <f t="shared" si="27"/>
        <v>0.64587076076083416</v>
      </c>
      <c r="Q120" s="15"/>
      <c r="R120" s="76">
        <f t="shared" si="28"/>
        <v>159496000</v>
      </c>
      <c r="S120" s="4"/>
      <c r="T120" s="57"/>
      <c r="U120" s="57">
        <v>1653000000</v>
      </c>
      <c r="V120" s="57">
        <v>142000000</v>
      </c>
      <c r="W120" s="8">
        <f t="shared" si="29"/>
        <v>-8.3945484313988896E-4</v>
      </c>
      <c r="X120" s="77">
        <f t="shared" si="23"/>
        <v>9.929874429553312E-2</v>
      </c>
      <c r="Y120" s="69">
        <v>0</v>
      </c>
      <c r="Z120" s="61">
        <f>'1.1 Price indices'!$T118</f>
        <v>20.965965943716753</v>
      </c>
      <c r="AA120" s="15">
        <f t="shared" si="24"/>
        <v>1303094144.9040654</v>
      </c>
      <c r="AB120" s="33"/>
      <c r="AC120" s="63">
        <f t="shared" si="21"/>
        <v>1303094000</v>
      </c>
      <c r="AD120" s="33"/>
      <c r="AE120" s="45"/>
      <c r="AF120" s="43"/>
      <c r="AG120" s="43">
        <v>1875538</v>
      </c>
      <c r="AH120" s="43">
        <v>11925</v>
      </c>
      <c r="AI120" s="43">
        <v>1197726</v>
      </c>
      <c r="AJ120" s="43"/>
      <c r="AK120" s="65"/>
      <c r="AL120" s="45"/>
      <c r="AM120" s="45"/>
      <c r="AN120" s="4"/>
      <c r="AO120" s="4"/>
    </row>
    <row r="121" spans="1:41">
      <c r="A121" s="4">
        <f t="shared" si="18"/>
        <v>1983</v>
      </c>
      <c r="B121" s="57"/>
      <c r="C121" s="57">
        <v>953826776</v>
      </c>
      <c r="D121" s="57"/>
      <c r="E121" s="57">
        <v>135900000</v>
      </c>
      <c r="F121" s="4">
        <f>'Historical population and GDP'!$N118</f>
        <v>0.22082429857521141</v>
      </c>
      <c r="G121" s="4"/>
      <c r="H121" s="4"/>
      <c r="I121" s="33"/>
      <c r="J121" s="33"/>
      <c r="K121" s="94">
        <f t="shared" si="25"/>
        <v>148143659.34861726</v>
      </c>
      <c r="L121" s="57">
        <v>216000000</v>
      </c>
      <c r="M121" s="57"/>
      <c r="N121" s="15"/>
      <c r="O121" s="15">
        <f t="shared" si="26"/>
        <v>210068000</v>
      </c>
      <c r="P121" s="10">
        <f t="shared" si="27"/>
        <v>0.70521764070975712</v>
      </c>
      <c r="Q121" s="15"/>
      <c r="R121" s="76">
        <f t="shared" si="28"/>
        <v>210068000</v>
      </c>
      <c r="S121" s="4"/>
      <c r="T121" s="57"/>
      <c r="U121" s="57">
        <v>1836000000</v>
      </c>
      <c r="V121" s="57">
        <v>164000000</v>
      </c>
      <c r="W121" s="8">
        <f t="shared" si="29"/>
        <v>-8.989911753955181E-3</v>
      </c>
      <c r="X121" s="77">
        <f t="shared" si="23"/>
        <v>9.929874429553312E-2</v>
      </c>
      <c r="Y121" s="69">
        <v>0</v>
      </c>
      <c r="Z121" s="61">
        <f>'1.1 Price indices'!$T119</f>
        <v>22.505382396872065</v>
      </c>
      <c r="AA121" s="15">
        <f t="shared" si="24"/>
        <v>1459515065.8556132</v>
      </c>
      <c r="AB121" s="33"/>
      <c r="AC121" s="63">
        <f t="shared" si="21"/>
        <v>1459515000</v>
      </c>
      <c r="AD121" s="33"/>
      <c r="AE121" s="45"/>
      <c r="AF121" s="43"/>
      <c r="AG121" s="43">
        <v>1939488</v>
      </c>
      <c r="AH121" s="43">
        <v>7130</v>
      </c>
      <c r="AI121" s="43">
        <v>1225569</v>
      </c>
      <c r="AJ121" s="43"/>
      <c r="AK121" s="65"/>
      <c r="AL121" s="45"/>
      <c r="AM121" s="45"/>
      <c r="AN121" s="4"/>
      <c r="AO121" s="4"/>
    </row>
    <row r="122" spans="1:41">
      <c r="A122" s="4">
        <f t="shared" si="18"/>
        <v>1984</v>
      </c>
      <c r="B122" s="57"/>
      <c r="C122" s="57">
        <v>1181926776</v>
      </c>
      <c r="D122" s="57"/>
      <c r="E122" s="57">
        <v>228100000</v>
      </c>
      <c r="F122" s="4">
        <f>'Historical population and GDP'!$N119</f>
        <v>0.23780386907089204</v>
      </c>
      <c r="G122" s="4"/>
      <c r="H122" s="4"/>
      <c r="I122" s="33"/>
      <c r="J122" s="33"/>
      <c r="K122" s="94">
        <f t="shared" si="25"/>
        <v>248650247.95746577</v>
      </c>
      <c r="L122" s="57">
        <v>343000000</v>
      </c>
      <c r="M122" s="57"/>
      <c r="N122" s="15"/>
      <c r="O122" s="15">
        <f t="shared" si="26"/>
        <v>333579000</v>
      </c>
      <c r="P122" s="10">
        <f t="shared" si="27"/>
        <v>0.74540138305308723</v>
      </c>
      <c r="Q122" s="15"/>
      <c r="R122" s="76">
        <f t="shared" si="28"/>
        <v>333579000</v>
      </c>
      <c r="S122" s="4"/>
      <c r="T122" s="57"/>
      <c r="U122" s="57">
        <v>2114000000</v>
      </c>
      <c r="V122" s="57">
        <v>169000000</v>
      </c>
      <c r="W122" s="8">
        <f t="shared" si="29"/>
        <v>-9.7948615903057697E-3</v>
      </c>
      <c r="X122" s="77">
        <f t="shared" si="23"/>
        <v>9.929874429553312E-2</v>
      </c>
      <c r="Y122" s="69">
        <v>0</v>
      </c>
      <c r="Z122" s="61">
        <f>'1.1 Price indices'!$T120</f>
        <v>23.661888676934112</v>
      </c>
      <c r="AA122" s="15">
        <f t="shared" si="24"/>
        <v>1699158045.9399748</v>
      </c>
      <c r="AB122" s="33"/>
      <c r="AC122" s="63">
        <f t="shared" si="21"/>
        <v>1699158000</v>
      </c>
      <c r="AD122" s="33"/>
      <c r="AE122" s="45"/>
      <c r="AF122" s="43"/>
      <c r="AG122" s="43">
        <v>2010684</v>
      </c>
      <c r="AH122" s="43">
        <v>11267</v>
      </c>
      <c r="AI122" s="43">
        <v>1259761</v>
      </c>
      <c r="AJ122" s="43"/>
      <c r="AK122" s="65"/>
      <c r="AL122" s="45"/>
      <c r="AM122" s="45"/>
      <c r="AN122" s="4"/>
      <c r="AO122" s="4"/>
    </row>
    <row r="123" spans="1:41">
      <c r="A123" s="4">
        <f t="shared" si="18"/>
        <v>1985</v>
      </c>
      <c r="B123" s="57"/>
      <c r="C123" s="57">
        <v>1423726776</v>
      </c>
      <c r="D123" s="57"/>
      <c r="E123" s="57">
        <v>241800000</v>
      </c>
      <c r="F123" s="4">
        <f>'Historical population and GDP'!$N120</f>
        <v>0.25733074153671937</v>
      </c>
      <c r="G123" s="4"/>
      <c r="H123" s="4"/>
      <c r="I123" s="33"/>
      <c r="J123" s="33"/>
      <c r="K123" s="94">
        <f t="shared" si="25"/>
        <v>263584524.13904086</v>
      </c>
      <c r="L123" s="57">
        <v>400000000</v>
      </c>
      <c r="M123" s="57"/>
      <c r="N123" s="15"/>
      <c r="O123" s="15">
        <f t="shared" si="26"/>
        <v>389014000</v>
      </c>
      <c r="P123" s="10">
        <f t="shared" si="27"/>
        <v>0.67757079215411486</v>
      </c>
      <c r="Q123" s="15"/>
      <c r="R123" s="76">
        <f t="shared" si="28"/>
        <v>389014000</v>
      </c>
      <c r="S123" s="4"/>
      <c r="T123" s="57"/>
      <c r="U123" s="57">
        <v>2517000000</v>
      </c>
      <c r="V123" s="57">
        <v>200000000</v>
      </c>
      <c r="W123" s="8">
        <f t="shared" si="29"/>
        <v>-2.3832617872329657E-3</v>
      </c>
      <c r="X123" s="77">
        <f t="shared" si="23"/>
        <v>9.929874429553312E-2</v>
      </c>
      <c r="Y123" s="69">
        <v>0</v>
      </c>
      <c r="Z123" s="61">
        <f>'1.1 Price indices'!$T121</f>
        <v>25.995068327717373</v>
      </c>
      <c r="AA123" s="15">
        <f t="shared" si="24"/>
        <v>2051041851.1322703</v>
      </c>
      <c r="AB123" s="33"/>
      <c r="AC123" s="63">
        <f t="shared" si="21"/>
        <v>2051042000</v>
      </c>
      <c r="AD123" s="33"/>
      <c r="AE123" s="45"/>
      <c r="AF123" s="43"/>
      <c r="AG123" s="43">
        <v>2105694</v>
      </c>
      <c r="AH123" s="43">
        <v>14981</v>
      </c>
      <c r="AI123" s="43">
        <v>1295022</v>
      </c>
      <c r="AJ123" s="43"/>
      <c r="AK123" s="65"/>
      <c r="AL123" s="45"/>
      <c r="AM123" s="45"/>
      <c r="AN123" s="4"/>
      <c r="AO123" s="4"/>
    </row>
    <row r="124" spans="1:41">
      <c r="A124" s="4">
        <f t="shared" si="18"/>
        <v>1986</v>
      </c>
      <c r="B124" s="57"/>
      <c r="C124" s="57">
        <v>1770226776</v>
      </c>
      <c r="D124" s="57"/>
      <c r="E124" s="57">
        <v>346500000</v>
      </c>
      <c r="F124" s="4">
        <f>'Historical population and GDP'!$N121</f>
        <v>0.29241542457189085</v>
      </c>
      <c r="G124" s="4"/>
      <c r="H124" s="4"/>
      <c r="I124" s="33"/>
      <c r="J124" s="33"/>
      <c r="K124" s="94">
        <f t="shared" si="25"/>
        <v>377717277.14713669</v>
      </c>
      <c r="L124" s="57">
        <v>581000000</v>
      </c>
      <c r="M124" s="57"/>
      <c r="N124" s="15"/>
      <c r="O124" s="15">
        <f t="shared" si="26"/>
        <v>565043000</v>
      </c>
      <c r="P124" s="10">
        <f t="shared" si="27"/>
        <v>0.66847527913298044</v>
      </c>
      <c r="Q124" s="15"/>
      <c r="R124" s="76">
        <f t="shared" si="28"/>
        <v>565043000</v>
      </c>
      <c r="S124" s="4"/>
      <c r="T124" s="57"/>
      <c r="U124" s="57">
        <v>3097000000</v>
      </c>
      <c r="V124" s="57">
        <v>245000000</v>
      </c>
      <c r="W124" s="8">
        <f t="shared" si="29"/>
        <v>2.0288847581656978E-2</v>
      </c>
      <c r="X124" s="77">
        <f t="shared" si="23"/>
        <v>9.929874429553312E-2</v>
      </c>
      <c r="Y124" s="69">
        <v>0</v>
      </c>
      <c r="Z124" s="61">
        <f>'1.1 Price indices'!$T122</f>
        <v>29.269595155029332</v>
      </c>
      <c r="AA124" s="15">
        <f t="shared" si="24"/>
        <v>2617073779.8732586</v>
      </c>
      <c r="AB124" s="33"/>
      <c r="AC124" s="63">
        <f t="shared" si="21"/>
        <v>2617074000</v>
      </c>
      <c r="AD124" s="33"/>
      <c r="AE124" s="45"/>
      <c r="AF124" s="43"/>
      <c r="AG124" s="43">
        <v>2203485</v>
      </c>
      <c r="AH124" s="43">
        <v>16779</v>
      </c>
      <c r="AI124" s="43">
        <v>1327766</v>
      </c>
      <c r="AJ124" s="43"/>
      <c r="AK124" s="65"/>
      <c r="AL124" s="45"/>
      <c r="AM124" s="45"/>
      <c r="AN124" s="4"/>
      <c r="AO124" s="4"/>
    </row>
    <row r="125" spans="1:41">
      <c r="A125" s="4">
        <f t="shared" si="18"/>
        <v>1987</v>
      </c>
      <c r="B125" s="57"/>
      <c r="C125" s="57"/>
      <c r="D125" s="57"/>
      <c r="E125" s="57"/>
      <c r="F125" s="4">
        <f>'Historical population and GDP'!$N122</f>
        <v>0.33825872458440187</v>
      </c>
      <c r="G125" s="4"/>
      <c r="H125" s="4"/>
      <c r="I125" s="15"/>
      <c r="J125" s="15"/>
      <c r="K125" s="15"/>
      <c r="L125" s="57">
        <v>717000000</v>
      </c>
      <c r="M125" s="57"/>
      <c r="N125" s="15"/>
      <c r="O125" s="15">
        <f t="shared" si="26"/>
        <v>697307000</v>
      </c>
      <c r="P125" s="15"/>
      <c r="Q125" s="15"/>
      <c r="R125" s="76">
        <f t="shared" si="28"/>
        <v>697307000</v>
      </c>
      <c r="S125" s="4"/>
      <c r="T125" s="57"/>
      <c r="U125" s="57">
        <v>3742000000</v>
      </c>
      <c r="V125" s="57">
        <v>287000000</v>
      </c>
      <c r="W125" s="8">
        <f t="shared" si="29"/>
        <v>3.613417511827384E-2</v>
      </c>
      <c r="X125" s="77">
        <f t="shared" si="23"/>
        <v>9.929874429553312E-2</v>
      </c>
      <c r="Y125" s="69">
        <v>0</v>
      </c>
      <c r="Z125" s="61">
        <f>'1.1 Price indices'!$T123</f>
        <v>32.64650288457748</v>
      </c>
      <c r="AA125" s="15">
        <f t="shared" si="24"/>
        <v>3291844140.976757</v>
      </c>
      <c r="AB125" s="15"/>
      <c r="AC125" s="63">
        <f t="shared" si="21"/>
        <v>3291844000</v>
      </c>
      <c r="AD125" s="15"/>
      <c r="AE125" s="45"/>
      <c r="AF125" s="43"/>
      <c r="AG125" s="43"/>
      <c r="AH125" s="43">
        <v>19000</v>
      </c>
      <c r="AI125" s="43">
        <v>1370000</v>
      </c>
      <c r="AJ125" s="43">
        <v>2400</v>
      </c>
      <c r="AK125" s="65"/>
      <c r="AL125" s="45"/>
      <c r="AM125" s="45"/>
      <c r="AN125" s="4"/>
      <c r="AO125" s="4"/>
    </row>
    <row r="126" spans="1:41">
      <c r="A126" s="4">
        <f t="shared" si="18"/>
        <v>1988</v>
      </c>
      <c r="B126" s="57"/>
      <c r="C126" s="57"/>
      <c r="D126" s="57"/>
      <c r="E126" s="57"/>
      <c r="F126" s="4">
        <f>'Historical population and GDP'!$N123</f>
        <v>0.37670800425697665</v>
      </c>
      <c r="G126" s="4"/>
      <c r="H126" s="4"/>
      <c r="I126" s="15"/>
      <c r="J126" s="15"/>
      <c r="K126" s="15"/>
      <c r="L126" s="57">
        <v>586000000</v>
      </c>
      <c r="M126" s="57"/>
      <c r="N126" s="15"/>
      <c r="O126" s="15">
        <f t="shared" si="26"/>
        <v>569905000</v>
      </c>
      <c r="P126" s="15"/>
      <c r="Q126" s="15"/>
      <c r="R126" s="76">
        <f t="shared" si="28"/>
        <v>569905000</v>
      </c>
      <c r="S126" s="4"/>
      <c r="T126" s="57"/>
      <c r="U126" s="57">
        <v>3874000000</v>
      </c>
      <c r="V126" s="57">
        <v>300000000</v>
      </c>
      <c r="W126" s="8">
        <f t="shared" si="29"/>
        <v>0.12503577859400392</v>
      </c>
      <c r="X126" s="77">
        <f t="shared" si="23"/>
        <v>9.929874429553312E-2</v>
      </c>
      <c r="Y126" s="69">
        <v>0.125</v>
      </c>
      <c r="Z126" s="61">
        <f>'1.1 Price indices'!$T124</f>
        <v>35.358503789810982</v>
      </c>
      <c r="AA126" s="15">
        <f t="shared" si="24"/>
        <v>3307219799.1593037</v>
      </c>
      <c r="AB126" s="15"/>
      <c r="AC126" s="63">
        <f t="shared" si="21"/>
        <v>3307220000</v>
      </c>
      <c r="AD126" s="15"/>
      <c r="AE126" s="45"/>
      <c r="AF126" s="43"/>
      <c r="AG126" s="43"/>
      <c r="AH126" s="43">
        <v>1000</v>
      </c>
      <c r="AI126" s="43">
        <v>1406000</v>
      </c>
      <c r="AJ126" s="43">
        <v>10000</v>
      </c>
      <c r="AK126" s="65"/>
      <c r="AL126" s="45"/>
      <c r="AM126" s="45"/>
      <c r="AN126" s="4"/>
      <c r="AO126" s="4"/>
    </row>
    <row r="127" spans="1:41">
      <c r="A127" s="4">
        <f t="shared" si="18"/>
        <v>1989</v>
      </c>
      <c r="B127" s="57"/>
      <c r="C127" s="57"/>
      <c r="D127" s="57"/>
      <c r="E127" s="57"/>
      <c r="F127" s="4">
        <f>'Historical population and GDP'!$N124</f>
        <v>0.40972527099818368</v>
      </c>
      <c r="G127" s="4"/>
      <c r="H127" s="4"/>
      <c r="I127" s="15"/>
      <c r="J127" s="15"/>
      <c r="K127" s="15"/>
      <c r="L127" s="57">
        <v>841000000</v>
      </c>
      <c r="M127" s="57"/>
      <c r="N127" s="15"/>
      <c r="O127" s="15">
        <f t="shared" si="26"/>
        <v>817902000</v>
      </c>
      <c r="P127" s="15"/>
      <c r="Q127" s="15"/>
      <c r="R127" s="76">
        <f t="shared" si="28"/>
        <v>817902000</v>
      </c>
      <c r="S127" s="4"/>
      <c r="T127" s="57"/>
      <c r="U127" s="57">
        <v>4487000000</v>
      </c>
      <c r="V127" s="57">
        <v>323000000</v>
      </c>
      <c r="W127" s="8">
        <f t="shared" si="29"/>
        <v>3.2270319576872999E-2</v>
      </c>
      <c r="X127" s="59">
        <f>AVERAGE(X$128:X$160)</f>
        <v>9.929874429553312E-2</v>
      </c>
      <c r="Y127" s="69">
        <v>0</v>
      </c>
      <c r="Z127" s="61">
        <f>'1.1 Price indices'!$T125</f>
        <v>37.637529529668825</v>
      </c>
      <c r="AA127" s="15">
        <f t="shared" si="24"/>
        <v>3948109798.754817</v>
      </c>
      <c r="AB127" s="15"/>
      <c r="AC127" s="63">
        <f t="shared" si="21"/>
        <v>3948110000</v>
      </c>
      <c r="AD127" s="15"/>
      <c r="AE127" s="45"/>
      <c r="AF127" s="43"/>
      <c r="AG127" s="43"/>
      <c r="AH127" s="43">
        <v>1000</v>
      </c>
      <c r="AI127" s="43">
        <v>1444000</v>
      </c>
      <c r="AJ127" s="43">
        <v>28900</v>
      </c>
      <c r="AK127" s="65"/>
      <c r="AL127" s="45"/>
      <c r="AM127" s="45"/>
      <c r="AN127" s="4"/>
      <c r="AO127" s="4"/>
    </row>
    <row r="128" spans="1:41">
      <c r="A128" s="4">
        <f t="shared" si="18"/>
        <v>1990</v>
      </c>
      <c r="B128" s="57"/>
      <c r="C128" s="57"/>
      <c r="D128" s="57"/>
      <c r="E128" s="57"/>
      <c r="F128" s="4">
        <f>'Historical population and GDP'!$N125</f>
        <v>0.43227282363804437</v>
      </c>
      <c r="G128" s="4"/>
      <c r="H128" s="4"/>
      <c r="I128" s="15"/>
      <c r="J128" s="15"/>
      <c r="K128" s="15"/>
      <c r="L128" s="57">
        <v>873000000</v>
      </c>
      <c r="M128" s="57">
        <v>854692000</v>
      </c>
      <c r="N128" s="10">
        <f>M128/L128</f>
        <v>0.97902863688430697</v>
      </c>
      <c r="O128" s="10"/>
      <c r="P128" s="10"/>
      <c r="Q128" s="15"/>
      <c r="R128" s="95">
        <f>M128</f>
        <v>854692000</v>
      </c>
      <c r="S128" s="4"/>
      <c r="T128" s="57">
        <v>4649953000</v>
      </c>
      <c r="U128" s="57">
        <v>5075000000</v>
      </c>
      <c r="V128" s="57">
        <v>369000000</v>
      </c>
      <c r="W128" s="8">
        <f t="shared" si="29"/>
        <v>3.5709440907979069E-2</v>
      </c>
      <c r="X128" s="69">
        <v>8.4732725541353957E-2</v>
      </c>
      <c r="Y128" s="69">
        <v>0</v>
      </c>
      <c r="Z128" s="61">
        <f>'1.1 Price indices'!$T126</f>
        <v>39.88783880024809</v>
      </c>
      <c r="AA128" s="15">
        <f t="shared" si="24"/>
        <v>4648109486.3283281</v>
      </c>
      <c r="AB128" s="37"/>
      <c r="AC128" s="70">
        <f>T128</f>
        <v>4649953000</v>
      </c>
      <c r="AD128" s="8"/>
      <c r="AE128" s="45"/>
      <c r="AF128" s="43"/>
      <c r="AG128" s="43"/>
      <c r="AH128" s="43">
        <v>1000</v>
      </c>
      <c r="AI128" s="43">
        <v>1469000</v>
      </c>
      <c r="AJ128" s="43">
        <v>54100</v>
      </c>
      <c r="AK128" s="65"/>
      <c r="AL128" s="45"/>
      <c r="AM128" s="45"/>
      <c r="AN128" s="4"/>
      <c r="AO128" s="4"/>
    </row>
    <row r="129" spans="1:41">
      <c r="A129" s="4">
        <f t="shared" si="18"/>
        <v>1991</v>
      </c>
      <c r="B129" s="57"/>
      <c r="C129" s="57"/>
      <c r="D129" s="57"/>
      <c r="E129" s="57"/>
      <c r="F129" s="4">
        <f>'Historical population and GDP'!$N126</f>
        <v>0.44047135780471286</v>
      </c>
      <c r="G129" s="4"/>
      <c r="H129" s="4"/>
      <c r="I129" s="15"/>
      <c r="J129" s="15"/>
      <c r="K129" s="15"/>
      <c r="L129" s="57">
        <v>969000000</v>
      </c>
      <c r="M129" s="57">
        <v>955944000</v>
      </c>
      <c r="N129" s="10">
        <f t="shared" ref="N129:N160" si="30">M129/L129</f>
        <v>0.9865263157894737</v>
      </c>
      <c r="O129" s="10"/>
      <c r="P129" s="10"/>
      <c r="Q129" s="15"/>
      <c r="R129" s="95">
        <f t="shared" ref="R129:R160" si="31">M129</f>
        <v>955944000</v>
      </c>
      <c r="S129" s="4"/>
      <c r="T129" s="57">
        <v>5241443000</v>
      </c>
      <c r="U129" s="57">
        <v>5671000000</v>
      </c>
      <c r="V129" s="57">
        <v>422000000</v>
      </c>
      <c r="W129" s="8">
        <f t="shared" si="29"/>
        <v>1.2162786032766177E-2</v>
      </c>
      <c r="X129" s="69">
        <v>8.5958327446519558E-2</v>
      </c>
      <c r="Y129" s="69">
        <v>0</v>
      </c>
      <c r="Z129" s="61">
        <f>'1.1 Price indices'!$T127</f>
        <v>40.872008843771738</v>
      </c>
      <c r="AA129" s="15">
        <f t="shared" si="24"/>
        <v>5268250811.6124506</v>
      </c>
      <c r="AB129" s="8"/>
      <c r="AC129" s="70">
        <f t="shared" ref="AC129:AC160" si="32">T129</f>
        <v>5241443000</v>
      </c>
      <c r="AD129" s="8"/>
      <c r="AE129" s="45"/>
      <c r="AF129" s="43"/>
      <c r="AG129" s="43"/>
      <c r="AH129" s="43"/>
      <c r="AI129" s="43">
        <v>1493000</v>
      </c>
      <c r="AJ129" s="43">
        <v>72300</v>
      </c>
      <c r="AK129" s="65"/>
      <c r="AL129" s="45"/>
      <c r="AM129" s="45"/>
      <c r="AN129" s="4"/>
      <c r="AO129" s="4"/>
    </row>
    <row r="130" spans="1:41">
      <c r="A130" s="4">
        <f t="shared" si="18"/>
        <v>1992</v>
      </c>
      <c r="B130" s="57"/>
      <c r="C130" s="57"/>
      <c r="D130" s="57"/>
      <c r="E130" s="57"/>
      <c r="F130" s="4">
        <f>'Historical population and GDP'!$N127</f>
        <v>0.44427071308353561</v>
      </c>
      <c r="G130" s="4"/>
      <c r="H130" s="4"/>
      <c r="I130" s="15"/>
      <c r="J130" s="15"/>
      <c r="K130" s="15"/>
      <c r="L130" s="57">
        <v>809000000</v>
      </c>
      <c r="M130" s="57">
        <v>795802000</v>
      </c>
      <c r="N130" s="10">
        <f t="shared" si="30"/>
        <v>0.98368603213844252</v>
      </c>
      <c r="O130" s="10"/>
      <c r="P130" s="10"/>
      <c r="Q130" s="15"/>
      <c r="R130" s="95">
        <f t="shared" si="31"/>
        <v>795802000</v>
      </c>
      <c r="S130" s="4"/>
      <c r="T130" s="57">
        <v>5611013000</v>
      </c>
      <c r="U130" s="57">
        <v>6041000000</v>
      </c>
      <c r="V130" s="57">
        <v>472000000</v>
      </c>
      <c r="W130" s="8">
        <f t="shared" si="29"/>
        <v>-1.2325876152084494E-2</v>
      </c>
      <c r="X130" s="69">
        <v>8.78693954781712E-2</v>
      </c>
      <c r="Y130" s="69">
        <v>0</v>
      </c>
      <c r="Z130" s="61">
        <f>'1.1 Price indices'!$T128</f>
        <v>40.703662153657397</v>
      </c>
      <c r="AA130" s="15">
        <f t="shared" si="24"/>
        <v>5546378912.736474</v>
      </c>
      <c r="AB130" s="8"/>
      <c r="AC130" s="70">
        <f t="shared" si="32"/>
        <v>5611013000</v>
      </c>
      <c r="AD130" s="8"/>
      <c r="AE130" s="45"/>
      <c r="AF130" s="43"/>
      <c r="AG130" s="43"/>
      <c r="AH130" s="43"/>
      <c r="AI130" s="43">
        <v>1534000</v>
      </c>
      <c r="AJ130" s="43">
        <v>100200</v>
      </c>
      <c r="AK130" s="65"/>
      <c r="AL130" s="45"/>
      <c r="AM130" s="45"/>
      <c r="AN130" s="4"/>
      <c r="AO130" s="4"/>
    </row>
    <row r="131" spans="1:41">
      <c r="A131" s="4">
        <f t="shared" si="18"/>
        <v>1993</v>
      </c>
      <c r="B131" s="57"/>
      <c r="C131" s="57"/>
      <c r="D131" s="57"/>
      <c r="E131" s="57"/>
      <c r="F131" s="4">
        <f>'Historical population and GDP'!$N128</f>
        <v>0.45289873853923956</v>
      </c>
      <c r="G131" s="4"/>
      <c r="H131" s="4"/>
      <c r="I131" s="15"/>
      <c r="J131" s="15"/>
      <c r="K131" s="15"/>
      <c r="L131" s="57">
        <v>644000000</v>
      </c>
      <c r="M131" s="57">
        <v>628129000</v>
      </c>
      <c r="N131" s="10">
        <f t="shared" si="30"/>
        <v>0.97535559006211181</v>
      </c>
      <c r="O131" s="10"/>
      <c r="P131" s="10"/>
      <c r="Q131" s="15"/>
      <c r="R131" s="95">
        <f t="shared" si="31"/>
        <v>628129000</v>
      </c>
      <c r="S131" s="4"/>
      <c r="T131" s="57">
        <v>5756168000</v>
      </c>
      <c r="U131" s="57">
        <v>6190000000</v>
      </c>
      <c r="V131" s="57">
        <v>505000000</v>
      </c>
      <c r="W131" s="8">
        <f t="shared" si="29"/>
        <v>-1.0741441157959128E-2</v>
      </c>
      <c r="X131" s="69">
        <v>9.0222650120491091E-2</v>
      </c>
      <c r="Y131" s="69">
        <v>0</v>
      </c>
      <c r="Z131" s="61">
        <f>'1.1 Price indices'!$T129</f>
        <v>40.452708913363935</v>
      </c>
      <c r="AA131" s="15">
        <f t="shared" si="24"/>
        <v>5614652892.9233351</v>
      </c>
      <c r="AB131" s="8"/>
      <c r="AC131" s="70">
        <f t="shared" si="32"/>
        <v>5756168000</v>
      </c>
      <c r="AD131" s="8"/>
      <c r="AE131" s="43"/>
      <c r="AF131" s="43"/>
      <c r="AG131" s="43"/>
      <c r="AH131" s="43"/>
      <c r="AI131" s="43">
        <v>1593000</v>
      </c>
      <c r="AJ131" s="43">
        <v>143800</v>
      </c>
      <c r="AK131" s="65"/>
      <c r="AL131" s="45"/>
      <c r="AM131" s="45"/>
      <c r="AN131" s="4"/>
      <c r="AO131" s="4"/>
    </row>
    <row r="132" spans="1:41">
      <c r="A132" s="4">
        <f t="shared" si="18"/>
        <v>1994</v>
      </c>
      <c r="B132" s="57"/>
      <c r="C132" s="57"/>
      <c r="D132" s="57"/>
      <c r="E132" s="57"/>
      <c r="F132" s="4">
        <f>'Historical population and GDP'!$N129</f>
        <v>0.45912766258016224</v>
      </c>
      <c r="G132" s="4"/>
      <c r="H132" s="4"/>
      <c r="I132" s="15"/>
      <c r="J132" s="15"/>
      <c r="K132" s="15"/>
      <c r="L132" s="57">
        <v>466000000</v>
      </c>
      <c r="M132" s="57">
        <v>457228000</v>
      </c>
      <c r="N132" s="10">
        <f t="shared" si="30"/>
        <v>0.98117596566523602</v>
      </c>
      <c r="O132" s="10"/>
      <c r="P132" s="10"/>
      <c r="Q132" s="15"/>
      <c r="R132" s="95">
        <f t="shared" si="31"/>
        <v>457228000</v>
      </c>
      <c r="S132" s="4"/>
      <c r="T132" s="57">
        <v>5705611000</v>
      </c>
      <c r="U132" s="57">
        <v>6143000000</v>
      </c>
      <c r="V132" s="57">
        <v>514000000</v>
      </c>
      <c r="W132" s="8">
        <f t="shared" si="29"/>
        <v>-1.5246949451806847E-4</v>
      </c>
      <c r="X132" s="69">
        <v>9.1155061797550743E-2</v>
      </c>
      <c r="Y132" s="69">
        <v>0</v>
      </c>
      <c r="Z132" s="61">
        <f>'1.1 Price indices'!$T130</f>
        <v>40.510677426675798</v>
      </c>
      <c r="AA132" s="15">
        <f t="shared" si="24"/>
        <v>5546549893.0477905</v>
      </c>
      <c r="AB132" s="8"/>
      <c r="AC132" s="70">
        <f t="shared" si="32"/>
        <v>5705611000</v>
      </c>
      <c r="AD132" s="8"/>
      <c r="AE132" s="43"/>
      <c r="AF132" s="43"/>
      <c r="AG132" s="43"/>
      <c r="AH132" s="43"/>
      <c r="AI132" s="43">
        <v>1658000</v>
      </c>
      <c r="AJ132" s="43">
        <v>239200</v>
      </c>
      <c r="AK132" s="65"/>
      <c r="AL132" s="45"/>
      <c r="AM132" s="45"/>
      <c r="AN132" s="4"/>
      <c r="AO132" s="4"/>
    </row>
    <row r="133" spans="1:41">
      <c r="A133" s="4">
        <f t="shared" si="18"/>
        <v>1995</v>
      </c>
      <c r="B133" s="57"/>
      <c r="C133" s="57"/>
      <c r="D133" s="57"/>
      <c r="E133" s="57"/>
      <c r="F133" s="4">
        <f>'Historical population and GDP'!$N130</f>
        <v>0.46716016060219151</v>
      </c>
      <c r="G133" s="4"/>
      <c r="H133" s="4"/>
      <c r="I133" s="15"/>
      <c r="J133" s="15"/>
      <c r="K133" s="15"/>
      <c r="L133" s="57">
        <v>544000000</v>
      </c>
      <c r="M133" s="57">
        <v>515838000</v>
      </c>
      <c r="N133" s="10">
        <f t="shared" si="30"/>
        <v>0.94823161764705888</v>
      </c>
      <c r="O133" s="10"/>
      <c r="P133" s="10"/>
      <c r="Q133" s="15"/>
      <c r="R133" s="95">
        <f t="shared" si="31"/>
        <v>515838000</v>
      </c>
      <c r="S133" s="4"/>
      <c r="T133" s="57">
        <v>5736609000</v>
      </c>
      <c r="U133" s="57">
        <v>6198000000</v>
      </c>
      <c r="V133" s="57">
        <v>506000000</v>
      </c>
      <c r="W133" s="8">
        <f t="shared" si="29"/>
        <v>6.2680126147860648E-3</v>
      </c>
      <c r="X133" s="69">
        <v>8.9724915992691681E-2</v>
      </c>
      <c r="Y133" s="69">
        <v>0</v>
      </c>
      <c r="Z133" s="61">
        <f>'1.1 Price indices'!$T131</f>
        <v>41.054036879421183</v>
      </c>
      <c r="AA133" s="15">
        <f t="shared" si="24"/>
        <v>5609301840.2729635</v>
      </c>
      <c r="AB133" s="15"/>
      <c r="AC133" s="70">
        <f t="shared" si="32"/>
        <v>5736609000</v>
      </c>
      <c r="AD133" s="15"/>
      <c r="AE133" s="43"/>
      <c r="AF133" s="43"/>
      <c r="AG133" s="43"/>
      <c r="AH133" s="43"/>
      <c r="AI133" s="43">
        <v>1719000</v>
      </c>
      <c r="AJ133" s="43">
        <v>365000</v>
      </c>
      <c r="AK133" s="65"/>
      <c r="AL133" s="45"/>
      <c r="AM133" s="45"/>
      <c r="AN133" s="4"/>
      <c r="AO133" s="4"/>
    </row>
    <row r="134" spans="1:41">
      <c r="A134" s="4">
        <f t="shared" si="18"/>
        <v>1996</v>
      </c>
      <c r="B134" s="57"/>
      <c r="C134" s="57"/>
      <c r="D134" s="57"/>
      <c r="E134" s="57"/>
      <c r="F134" s="4">
        <f>'Historical population and GDP'!$N131</f>
        <v>0.47522517055540581</v>
      </c>
      <c r="G134" s="4"/>
      <c r="H134" s="4"/>
      <c r="I134" s="15"/>
      <c r="J134" s="15"/>
      <c r="K134" s="15"/>
      <c r="L134" s="57">
        <v>1422000000</v>
      </c>
      <c r="M134" s="57">
        <v>1381262000</v>
      </c>
      <c r="N134" s="10">
        <f t="shared" si="30"/>
        <v>0.97135161744022502</v>
      </c>
      <c r="O134" s="10"/>
      <c r="P134" s="10"/>
      <c r="Q134" s="15"/>
      <c r="R134" s="95">
        <f t="shared" si="31"/>
        <v>1381262000</v>
      </c>
      <c r="S134" s="4"/>
      <c r="T134" s="57">
        <v>6621121000</v>
      </c>
      <c r="U134" s="57">
        <v>7115000000</v>
      </c>
      <c r="V134" s="57">
        <v>505000000</v>
      </c>
      <c r="W134" s="8">
        <f t="shared" si="29"/>
        <v>2.4094754613343751E-3</v>
      </c>
      <c r="X134" s="69">
        <v>8.2477839099298705E-2</v>
      </c>
      <c r="Y134" s="69">
        <v>0</v>
      </c>
      <c r="Z134" s="61">
        <f>'1.1 Price indices'!$T132</f>
        <v>41.426406925974405</v>
      </c>
      <c r="AA134" s="15">
        <f t="shared" si="24"/>
        <v>6517640433.0722332</v>
      </c>
      <c r="AB134" s="15"/>
      <c r="AC134" s="70">
        <f t="shared" si="32"/>
        <v>6621121000</v>
      </c>
      <c r="AD134" s="15"/>
      <c r="AE134" s="43"/>
      <c r="AF134" s="43"/>
      <c r="AG134" s="43"/>
      <c r="AH134" s="43"/>
      <c r="AI134" s="43">
        <v>1726600</v>
      </c>
      <c r="AJ134" s="43">
        <v>492800</v>
      </c>
      <c r="AK134" s="65"/>
      <c r="AL134" s="45"/>
      <c r="AM134" s="45"/>
      <c r="AN134" s="4"/>
      <c r="AO134" s="4"/>
    </row>
    <row r="135" spans="1:41">
      <c r="A135" s="4">
        <f t="shared" si="18"/>
        <v>1997</v>
      </c>
      <c r="B135" s="57"/>
      <c r="C135" s="57"/>
      <c r="D135" s="57"/>
      <c r="E135" s="57"/>
      <c r="F135" s="4">
        <f>'Historical population and GDP'!$N132</f>
        <v>0.4818454637163696</v>
      </c>
      <c r="G135" s="4"/>
      <c r="H135" s="4"/>
      <c r="I135" s="15"/>
      <c r="J135" s="15"/>
      <c r="K135" s="15"/>
      <c r="L135" s="57">
        <v>1277000000</v>
      </c>
      <c r="M135" s="57">
        <v>1272517000</v>
      </c>
      <c r="N135" s="10">
        <f t="shared" si="30"/>
        <v>0.99648942834768994</v>
      </c>
      <c r="O135" s="10"/>
      <c r="P135" s="10"/>
      <c r="Q135" s="15"/>
      <c r="R135" s="95">
        <f t="shared" si="31"/>
        <v>1272517000</v>
      </c>
      <c r="S135" s="4"/>
      <c r="T135" s="57">
        <v>7175510000</v>
      </c>
      <c r="U135" s="57">
        <v>7655000000</v>
      </c>
      <c r="V135" s="57">
        <v>624000000</v>
      </c>
      <c r="W135" s="8">
        <f t="shared" si="29"/>
        <v>1.714899808539732E-2</v>
      </c>
      <c r="X135" s="69">
        <v>9.2751135202553375E-2</v>
      </c>
      <c r="Y135" s="69">
        <v>0</v>
      </c>
      <c r="Z135" s="61">
        <f>'1.1 Price indices'!$T133</f>
        <v>41.495387189247232</v>
      </c>
      <c r="AA135" s="15">
        <f t="shared" si="24"/>
        <v>7136471289.7458286</v>
      </c>
      <c r="AB135" s="15"/>
      <c r="AC135" s="70">
        <f t="shared" si="32"/>
        <v>7175510000</v>
      </c>
      <c r="AD135" s="15"/>
      <c r="AE135" s="43"/>
      <c r="AF135" s="43"/>
      <c r="AG135" s="43"/>
      <c r="AH135" s="43"/>
      <c r="AI135" s="43">
        <v>1776400</v>
      </c>
      <c r="AJ135" s="43">
        <v>566200</v>
      </c>
      <c r="AK135" s="65"/>
      <c r="AL135" s="45"/>
      <c r="AM135" s="45"/>
      <c r="AN135" s="4"/>
      <c r="AO135" s="4"/>
    </row>
    <row r="136" spans="1:41">
      <c r="A136" s="4">
        <f t="shared" si="18"/>
        <v>1998</v>
      </c>
      <c r="B136" s="57"/>
      <c r="C136" s="57"/>
      <c r="D136" s="57"/>
      <c r="E136" s="57"/>
      <c r="F136" s="4">
        <f>'Historical population and GDP'!$N133</f>
        <v>0.48937095861056157</v>
      </c>
      <c r="G136" s="4"/>
      <c r="H136" s="4"/>
      <c r="I136" s="15"/>
      <c r="J136" s="15"/>
      <c r="K136" s="15"/>
      <c r="L136" s="57">
        <v>1252000000</v>
      </c>
      <c r="M136" s="57">
        <v>1196931000</v>
      </c>
      <c r="N136" s="10">
        <f t="shared" si="30"/>
        <v>0.95601517571884986</v>
      </c>
      <c r="O136" s="10"/>
      <c r="P136" s="10"/>
      <c r="Q136" s="15"/>
      <c r="R136" s="95">
        <f t="shared" si="31"/>
        <v>1196931000</v>
      </c>
      <c r="S136" s="4"/>
      <c r="T136" s="57">
        <v>7717509000</v>
      </c>
      <c r="U136" s="57">
        <v>8230000000</v>
      </c>
      <c r="V136" s="57">
        <v>716000000</v>
      </c>
      <c r="W136" s="8">
        <f t="shared" si="29"/>
        <v>1.1967053172475626E-2</v>
      </c>
      <c r="X136" s="69">
        <v>9.8144504946486133E-2</v>
      </c>
      <c r="Y136" s="69">
        <v>0</v>
      </c>
      <c r="Z136" s="61">
        <f>'1.1 Price indices'!$T134</f>
        <v>42.500361446349885</v>
      </c>
      <c r="AA136" s="15">
        <f t="shared" si="24"/>
        <v>7730135434.8235931</v>
      </c>
      <c r="AB136" s="15"/>
      <c r="AC136" s="70">
        <f t="shared" si="32"/>
        <v>7717509000</v>
      </c>
      <c r="AD136" s="15"/>
      <c r="AE136" s="43"/>
      <c r="AF136" s="43"/>
      <c r="AG136" s="43"/>
      <c r="AH136" s="43"/>
      <c r="AI136" s="43">
        <v>1809000</v>
      </c>
      <c r="AJ136" s="43">
        <v>790000</v>
      </c>
      <c r="AK136" s="65"/>
      <c r="AL136" s="45"/>
      <c r="AM136" s="45"/>
      <c r="AN136" s="4"/>
      <c r="AO136" s="4"/>
    </row>
    <row r="137" spans="1:41">
      <c r="A137" s="4">
        <f t="shared" ref="A137:A161" si="33">A136+1</f>
        <v>1999</v>
      </c>
      <c r="B137" s="57"/>
      <c r="C137" s="57"/>
      <c r="D137" s="57"/>
      <c r="E137" s="57"/>
      <c r="F137" s="4">
        <f>'Historical population and GDP'!$N134</f>
        <v>0.49451517222310415</v>
      </c>
      <c r="G137" s="4"/>
      <c r="H137" s="4"/>
      <c r="I137" s="15"/>
      <c r="J137" s="15"/>
      <c r="K137" s="15"/>
      <c r="L137" s="57">
        <v>1102000000</v>
      </c>
      <c r="M137" s="57">
        <v>1044131000</v>
      </c>
      <c r="N137" s="10">
        <f t="shared" si="30"/>
        <v>0.94748729582577129</v>
      </c>
      <c r="O137" s="10"/>
      <c r="P137" s="10"/>
      <c r="Q137" s="15"/>
      <c r="R137" s="95">
        <f t="shared" si="31"/>
        <v>1044131000</v>
      </c>
      <c r="S137" s="4"/>
      <c r="T137" s="57">
        <v>7958172000</v>
      </c>
      <c r="U137" s="57">
        <v>8508000000</v>
      </c>
      <c r="V137" s="57">
        <v>801000000</v>
      </c>
      <c r="W137" s="8">
        <f t="shared" si="29"/>
        <v>6.1969275689319385E-3</v>
      </c>
      <c r="X137" s="69">
        <v>0.1050943796999142</v>
      </c>
      <c r="Y137" s="69">
        <v>0</v>
      </c>
      <c r="Z137" s="61">
        <f>'1.1 Price indices'!$T135</f>
        <v>42.935988899747102</v>
      </c>
      <c r="AA137" s="15">
        <f t="shared" ref="AA137:AA160" si="34">AA136*(Z137/Z136)*(1-X137-Y137)+R137*(1-0.5*X137)</f>
        <v>7977913144.6002054</v>
      </c>
      <c r="AB137" s="15"/>
      <c r="AC137" s="70">
        <f t="shared" si="32"/>
        <v>7958172000</v>
      </c>
      <c r="AD137" s="15"/>
      <c r="AE137" s="43"/>
      <c r="AF137" s="43"/>
      <c r="AG137" s="43"/>
      <c r="AH137" s="43"/>
      <c r="AI137" s="43">
        <v>1833400</v>
      </c>
      <c r="AJ137" s="43">
        <v>1395000</v>
      </c>
      <c r="AK137" s="65"/>
      <c r="AL137" s="45"/>
      <c r="AM137" s="45"/>
      <c r="AN137" s="4"/>
      <c r="AO137" s="4"/>
    </row>
    <row r="138" spans="1:41">
      <c r="A138" s="4">
        <f t="shared" si="33"/>
        <v>2000</v>
      </c>
      <c r="B138" s="57"/>
      <c r="C138" s="57"/>
      <c r="D138" s="57"/>
      <c r="E138" s="57"/>
      <c r="F138" s="4">
        <f>'Historical population and GDP'!$N135</f>
        <v>0.4974065391753496</v>
      </c>
      <c r="G138" s="4"/>
      <c r="H138" s="4"/>
      <c r="I138" s="15"/>
      <c r="J138" s="15"/>
      <c r="K138" s="15"/>
      <c r="L138" s="57">
        <v>1367000000</v>
      </c>
      <c r="M138" s="57">
        <v>1316173000</v>
      </c>
      <c r="N138" s="10">
        <f t="shared" si="30"/>
        <v>0.96281858083394289</v>
      </c>
      <c r="O138" s="10"/>
      <c r="P138" s="10"/>
      <c r="Q138" s="15"/>
      <c r="R138" s="95">
        <f t="shared" si="31"/>
        <v>1316173000</v>
      </c>
      <c r="S138" s="4"/>
      <c r="T138" s="57">
        <v>8414335000</v>
      </c>
      <c r="U138" s="57">
        <v>9002000000</v>
      </c>
      <c r="V138" s="57">
        <v>853000000</v>
      </c>
      <c r="W138" s="8">
        <f t="shared" si="29"/>
        <v>5.3061218371282708E-3</v>
      </c>
      <c r="X138" s="69">
        <v>0.10723315530697605</v>
      </c>
      <c r="Y138" s="69">
        <v>0</v>
      </c>
      <c r="Z138" s="61">
        <f>'1.1 Price indices'!$T136</f>
        <v>43.314988434754667</v>
      </c>
      <c r="AA138" s="15">
        <f t="shared" si="34"/>
        <v>8430890813.2731838</v>
      </c>
      <c r="AB138" s="15"/>
      <c r="AC138" s="70">
        <f t="shared" si="32"/>
        <v>8414335000</v>
      </c>
      <c r="AD138" s="15"/>
      <c r="AE138" s="43"/>
      <c r="AF138" s="43"/>
      <c r="AG138" s="43"/>
      <c r="AH138" s="43"/>
      <c r="AI138" s="43">
        <v>1831000</v>
      </c>
      <c r="AJ138" s="43">
        <v>1542000</v>
      </c>
      <c r="AK138" s="43">
        <v>4660</v>
      </c>
      <c r="AL138" s="43"/>
      <c r="AM138" s="43"/>
      <c r="AN138" s="4"/>
      <c r="AO138" s="4"/>
    </row>
    <row r="139" spans="1:41">
      <c r="A139" s="4">
        <f t="shared" si="33"/>
        <v>2001</v>
      </c>
      <c r="B139" s="57"/>
      <c r="C139" s="57"/>
      <c r="D139" s="57"/>
      <c r="E139" s="57"/>
      <c r="F139" s="4">
        <f>'Historical population and GDP'!$N136</f>
        <v>0.51175611470772864</v>
      </c>
      <c r="G139" s="4"/>
      <c r="H139" s="4"/>
      <c r="I139" s="15"/>
      <c r="J139" s="15"/>
      <c r="K139" s="15"/>
      <c r="L139" s="57">
        <v>2062000000</v>
      </c>
      <c r="M139" s="57">
        <v>2014119000</v>
      </c>
      <c r="N139" s="10">
        <f t="shared" si="30"/>
        <v>0.97677934044616876</v>
      </c>
      <c r="O139" s="10"/>
      <c r="P139" s="10"/>
      <c r="Q139" s="15"/>
      <c r="R139" s="95">
        <f t="shared" si="31"/>
        <v>2014119000</v>
      </c>
      <c r="S139" s="4"/>
      <c r="T139" s="57">
        <v>9814201000</v>
      </c>
      <c r="U139" s="57">
        <v>10435000000</v>
      </c>
      <c r="V139" s="57">
        <v>941000000</v>
      </c>
      <c r="W139" s="8">
        <f t="shared" si="29"/>
        <v>8.2373320331124468E-3</v>
      </c>
      <c r="X139" s="69">
        <v>0.10418022692152726</v>
      </c>
      <c r="Y139" s="69">
        <v>0</v>
      </c>
      <c r="Z139" s="61">
        <f>'1.1 Price indices'!$T137</f>
        <v>45.420312804237767</v>
      </c>
      <c r="AA139" s="15">
        <f t="shared" si="34"/>
        <v>9828854011.1587791</v>
      </c>
      <c r="AB139" s="15"/>
      <c r="AC139" s="70">
        <f t="shared" si="32"/>
        <v>9814201000</v>
      </c>
      <c r="AD139" s="15"/>
      <c r="AE139" s="43"/>
      <c r="AF139" s="43"/>
      <c r="AG139" s="43"/>
      <c r="AH139" s="43"/>
      <c r="AI139" s="43">
        <v>1823000</v>
      </c>
      <c r="AJ139" s="43">
        <v>2288000</v>
      </c>
      <c r="AK139" s="43">
        <v>17300</v>
      </c>
      <c r="AL139" s="43"/>
      <c r="AM139" s="43"/>
      <c r="AN139" s="4"/>
      <c r="AO139" s="4"/>
    </row>
    <row r="140" spans="1:41">
      <c r="A140" s="4">
        <f t="shared" si="33"/>
        <v>2002</v>
      </c>
      <c r="B140" s="57"/>
      <c r="C140" s="57"/>
      <c r="D140" s="57"/>
      <c r="E140" s="57"/>
      <c r="F140" s="4">
        <f>'Historical population and GDP'!$N137</f>
        <v>0.53151704179063941</v>
      </c>
      <c r="G140" s="4"/>
      <c r="H140" s="4"/>
      <c r="I140" s="15"/>
      <c r="J140" s="15"/>
      <c r="K140" s="15"/>
      <c r="L140" s="57">
        <v>1160000000</v>
      </c>
      <c r="M140" s="57">
        <v>1080530000</v>
      </c>
      <c r="N140" s="10">
        <f t="shared" si="30"/>
        <v>0.93149137931034487</v>
      </c>
      <c r="O140" s="10"/>
      <c r="P140" s="10"/>
      <c r="Q140" s="15"/>
      <c r="R140" s="95">
        <f t="shared" si="31"/>
        <v>1080530000</v>
      </c>
      <c r="S140" s="4"/>
      <c r="T140" s="57">
        <v>9381766000</v>
      </c>
      <c r="U140" s="57">
        <v>10066000000</v>
      </c>
      <c r="V140" s="57">
        <v>1076000000</v>
      </c>
      <c r="W140" s="8">
        <f t="shared" si="29"/>
        <v>2.8288772183468029E-2</v>
      </c>
      <c r="X140" s="69">
        <v>0.11887529051910982</v>
      </c>
      <c r="Y140" s="69">
        <v>0</v>
      </c>
      <c r="Z140" s="61">
        <f>'1.1 Price indices'!$T138</f>
        <v>44.967377820448149</v>
      </c>
      <c r="AA140" s="15">
        <f t="shared" si="34"/>
        <v>9590389316.3238239</v>
      </c>
      <c r="AB140" s="15"/>
      <c r="AC140" s="70">
        <f t="shared" si="32"/>
        <v>9381766000</v>
      </c>
      <c r="AD140" s="15"/>
      <c r="AE140" s="43"/>
      <c r="AF140" s="43"/>
      <c r="AG140" s="43"/>
      <c r="AH140" s="43"/>
      <c r="AI140" s="43">
        <v>1765000</v>
      </c>
      <c r="AJ140" s="43">
        <v>2449000</v>
      </c>
      <c r="AK140" s="43">
        <v>43500</v>
      </c>
      <c r="AL140" s="43"/>
      <c r="AM140" s="43"/>
      <c r="AN140" s="4"/>
      <c r="AO140" s="4"/>
    </row>
    <row r="141" spans="1:41">
      <c r="A141" s="4">
        <f t="shared" si="33"/>
        <v>2003</v>
      </c>
      <c r="B141" s="57"/>
      <c r="C141" s="57"/>
      <c r="D141" s="57"/>
      <c r="E141" s="57"/>
      <c r="F141" s="4">
        <f>'Historical population and GDP'!$N138</f>
        <v>0.53310312264926463</v>
      </c>
      <c r="G141" s="4"/>
      <c r="H141" s="4"/>
      <c r="I141" s="15"/>
      <c r="J141" s="15"/>
      <c r="K141" s="15"/>
      <c r="L141" s="57">
        <v>1268000000</v>
      </c>
      <c r="M141" s="57">
        <v>1168308000</v>
      </c>
      <c r="N141" s="10">
        <f t="shared" si="30"/>
        <v>0.9213785488958991</v>
      </c>
      <c r="O141" s="10"/>
      <c r="P141" s="10"/>
      <c r="Q141" s="15"/>
      <c r="R141" s="95">
        <f t="shared" si="31"/>
        <v>1168308000</v>
      </c>
      <c r="S141" s="4"/>
      <c r="T141" s="57">
        <v>9492556000</v>
      </c>
      <c r="U141" s="57">
        <v>10272000000</v>
      </c>
      <c r="V141" s="57">
        <v>1012000000</v>
      </c>
      <c r="W141" s="8">
        <f t="shared" si="29"/>
        <v>7.8244007635013876E-3</v>
      </c>
      <c r="X141" s="69">
        <v>0.11053688416845131</v>
      </c>
      <c r="Y141" s="69">
        <v>0</v>
      </c>
      <c r="Z141" s="61">
        <f>'1.1 Price indices'!$T139</f>
        <v>45.527989548974375</v>
      </c>
      <c r="AA141" s="15">
        <f t="shared" si="34"/>
        <v>9740382870.5480556</v>
      </c>
      <c r="AB141" s="15"/>
      <c r="AC141" s="70">
        <f t="shared" si="32"/>
        <v>9492556000</v>
      </c>
      <c r="AD141" s="15"/>
      <c r="AE141" s="43"/>
      <c r="AF141" s="43"/>
      <c r="AG141" s="43"/>
      <c r="AH141" s="43"/>
      <c r="AI141" s="43">
        <v>1798000</v>
      </c>
      <c r="AJ141" s="43">
        <v>2599000</v>
      </c>
      <c r="AK141" s="43">
        <v>83000</v>
      </c>
      <c r="AL141" s="43"/>
      <c r="AM141" s="43"/>
      <c r="AN141" s="4"/>
      <c r="AO141" s="4"/>
    </row>
    <row r="142" spans="1:41">
      <c r="A142" s="4">
        <f t="shared" si="33"/>
        <v>2004</v>
      </c>
      <c r="B142" s="57"/>
      <c r="C142" s="57"/>
      <c r="D142" s="57"/>
      <c r="E142" s="57"/>
      <c r="F142" s="4">
        <f>'Historical population and GDP'!$N139</f>
        <v>0.54413472888516201</v>
      </c>
      <c r="G142" s="4"/>
      <c r="H142" s="4"/>
      <c r="I142" s="15"/>
      <c r="J142" s="15"/>
      <c r="K142" s="15"/>
      <c r="L142" s="57">
        <v>1052000000</v>
      </c>
      <c r="M142" s="57">
        <v>986809000</v>
      </c>
      <c r="N142" s="10">
        <f t="shared" si="30"/>
        <v>0.93803136882129279</v>
      </c>
      <c r="O142" s="10"/>
      <c r="P142" s="10"/>
      <c r="Q142" s="15"/>
      <c r="R142" s="95">
        <f t="shared" si="31"/>
        <v>986809000</v>
      </c>
      <c r="S142" s="4"/>
      <c r="T142" s="57">
        <v>10124886000</v>
      </c>
      <c r="U142" s="57">
        <v>10983000000</v>
      </c>
      <c r="V142" s="57">
        <v>1004000000</v>
      </c>
      <c r="W142" s="8">
        <f t="shared" si="29"/>
        <v>-2.1456390626801553E-3</v>
      </c>
      <c r="X142" s="69">
        <v>0.10101363949045637</v>
      </c>
      <c r="Y142" s="69">
        <v>0</v>
      </c>
      <c r="Z142" s="61">
        <f>'1.1 Price indices'!$T140</f>
        <v>48.655752299519733</v>
      </c>
      <c r="AA142" s="15">
        <f t="shared" si="34"/>
        <v>10295007395.398441</v>
      </c>
      <c r="AB142" s="15"/>
      <c r="AC142" s="70">
        <f t="shared" si="32"/>
        <v>10124886000</v>
      </c>
      <c r="AD142" s="15"/>
      <c r="AE142" s="43"/>
      <c r="AF142" s="43"/>
      <c r="AG142" s="43"/>
      <c r="AH142" s="43"/>
      <c r="AI142" s="43">
        <v>1800500</v>
      </c>
      <c r="AJ142" s="43">
        <v>3027000</v>
      </c>
      <c r="AK142" s="43">
        <v>192000</v>
      </c>
      <c r="AL142" s="43"/>
      <c r="AM142" s="43"/>
      <c r="AN142" s="4"/>
      <c r="AO142" s="4"/>
    </row>
    <row r="143" spans="1:41">
      <c r="A143" s="4">
        <f t="shared" si="33"/>
        <v>2005</v>
      </c>
      <c r="B143" s="57"/>
      <c r="C143" s="57"/>
      <c r="D143" s="57"/>
      <c r="E143" s="57"/>
      <c r="F143" s="4">
        <f>'Historical population and GDP'!$N140</f>
        <v>0.55914747692391653</v>
      </c>
      <c r="G143" s="4"/>
      <c r="H143" s="4"/>
      <c r="I143" s="15"/>
      <c r="J143" s="15"/>
      <c r="K143" s="15"/>
      <c r="L143" s="57">
        <v>1261000000</v>
      </c>
      <c r="M143" s="57">
        <v>1223736000</v>
      </c>
      <c r="N143" s="10">
        <f t="shared" si="30"/>
        <v>0.97044885011895321</v>
      </c>
      <c r="O143" s="10"/>
      <c r="P143" s="10"/>
      <c r="Q143" s="15"/>
      <c r="R143" s="95">
        <f t="shared" si="31"/>
        <v>1223736000</v>
      </c>
      <c r="S143" s="4"/>
      <c r="T143" s="57">
        <v>10639605000</v>
      </c>
      <c r="U143" s="57">
        <v>11545000000</v>
      </c>
      <c r="V143" s="57">
        <v>988000000</v>
      </c>
      <c r="W143" s="8">
        <f t="shared" si="29"/>
        <v>2.3982031720311568E-2</v>
      </c>
      <c r="X143" s="69">
        <v>9.472615805540173E-2</v>
      </c>
      <c r="Y143" s="69">
        <v>0</v>
      </c>
      <c r="Z143" s="61">
        <f>'1.1 Price indices'!$T141</f>
        <v>51.262699059535635</v>
      </c>
      <c r="AA143" s="15">
        <f t="shared" si="34"/>
        <v>10984926475.771704</v>
      </c>
      <c r="AB143" s="15"/>
      <c r="AC143" s="70">
        <f t="shared" si="32"/>
        <v>10639605000</v>
      </c>
      <c r="AD143" s="15"/>
      <c r="AE143" s="43"/>
      <c r="AF143" s="43"/>
      <c r="AG143" s="43"/>
      <c r="AH143" s="43"/>
      <c r="AI143" s="43">
        <v>1729000</v>
      </c>
      <c r="AJ143" s="43">
        <v>3530000</v>
      </c>
      <c r="AK143" s="43">
        <v>321000</v>
      </c>
      <c r="AL143" s="43"/>
      <c r="AM143" s="43"/>
      <c r="AN143" s="4"/>
      <c r="AO143" s="4"/>
    </row>
    <row r="144" spans="1:41">
      <c r="A144" s="4">
        <f t="shared" si="33"/>
        <v>2006</v>
      </c>
      <c r="B144" s="57"/>
      <c r="C144" s="57"/>
      <c r="D144" s="57"/>
      <c r="E144" s="57"/>
      <c r="F144" s="4">
        <f>'Historical population and GDP'!$N141</f>
        <v>0.57033365847691209</v>
      </c>
      <c r="G144" s="4"/>
      <c r="H144" s="4"/>
      <c r="I144" s="15"/>
      <c r="J144" s="15"/>
      <c r="K144" s="15"/>
      <c r="L144" s="57">
        <v>1396000000</v>
      </c>
      <c r="M144" s="57">
        <v>1349985000</v>
      </c>
      <c r="N144" s="10">
        <f t="shared" si="30"/>
        <v>0.96703796561604582</v>
      </c>
      <c r="O144" s="10"/>
      <c r="P144" s="10"/>
      <c r="Q144" s="15"/>
      <c r="R144" s="95">
        <f t="shared" si="31"/>
        <v>1349985000</v>
      </c>
      <c r="S144" s="4"/>
      <c r="T144" s="57">
        <v>11357866000</v>
      </c>
      <c r="U144" s="57">
        <v>12311000000</v>
      </c>
      <c r="V144" s="57">
        <v>1014000000</v>
      </c>
      <c r="W144" s="8">
        <f t="shared" si="29"/>
        <v>1.8106086984298369E-2</v>
      </c>
      <c r="X144" s="69">
        <v>9.1223957673934833E-2</v>
      </c>
      <c r="Y144" s="69">
        <v>0</v>
      </c>
      <c r="Z144" s="61">
        <f>'1.1 Price indices'!$T142</f>
        <v>54.10755712871601</v>
      </c>
      <c r="AA144" s="15">
        <f t="shared" si="34"/>
        <v>11825251850.909889</v>
      </c>
      <c r="AB144" s="15"/>
      <c r="AC144" s="70">
        <f t="shared" si="32"/>
        <v>11357866000</v>
      </c>
      <c r="AD144" s="15"/>
      <c r="AE144" s="43"/>
      <c r="AF144" s="43"/>
      <c r="AG144" s="43"/>
      <c r="AH144" s="43"/>
      <c r="AI144" s="43">
        <v>1761645</v>
      </c>
      <c r="AJ144" s="43">
        <v>3802290</v>
      </c>
      <c r="AK144" s="43">
        <v>470000</v>
      </c>
      <c r="AL144" s="43"/>
      <c r="AM144" s="43"/>
      <c r="AN144" s="4"/>
      <c r="AO144" s="4"/>
    </row>
    <row r="145" spans="1:41">
      <c r="A145" s="4">
        <f t="shared" si="33"/>
        <v>2007</v>
      </c>
      <c r="B145" s="57"/>
      <c r="C145" s="57"/>
      <c r="D145" s="57"/>
      <c r="E145" s="57"/>
      <c r="F145" s="4">
        <f>'Historical population and GDP'!$N142</f>
        <v>0.58578756278802935</v>
      </c>
      <c r="G145" s="4"/>
      <c r="H145" s="4"/>
      <c r="I145" s="15"/>
      <c r="J145" s="15"/>
      <c r="K145" s="15"/>
      <c r="L145" s="57">
        <v>1240000000</v>
      </c>
      <c r="M145" s="57">
        <v>1179966000</v>
      </c>
      <c r="N145" s="10">
        <f t="shared" si="30"/>
        <v>0.95158548387096775</v>
      </c>
      <c r="O145" s="10"/>
      <c r="P145" s="10"/>
      <c r="Q145" s="15"/>
      <c r="R145" s="95">
        <f t="shared" si="31"/>
        <v>1179966000</v>
      </c>
      <c r="S145" s="4"/>
      <c r="T145" s="57">
        <v>11663049000</v>
      </c>
      <c r="U145" s="57">
        <v>12665000000</v>
      </c>
      <c r="V145" s="57">
        <v>1132000000</v>
      </c>
      <c r="W145" s="8">
        <f t="shared" si="29"/>
        <v>1.5133483485826698E-2</v>
      </c>
      <c r="X145" s="69">
        <v>9.8315769092318248E-2</v>
      </c>
      <c r="Y145" s="69">
        <v>0</v>
      </c>
      <c r="Z145" s="61">
        <f>'1.1 Price indices'!$T143</f>
        <v>56.255734255870472</v>
      </c>
      <c r="AA145" s="15">
        <f t="shared" si="34"/>
        <v>12207932527.303459</v>
      </c>
      <c r="AB145" s="15"/>
      <c r="AC145" s="70">
        <f t="shared" si="32"/>
        <v>11663049000</v>
      </c>
      <c r="AD145" s="15"/>
      <c r="AE145" s="43"/>
      <c r="AF145" s="43"/>
      <c r="AG145" s="43"/>
      <c r="AH145" s="43"/>
      <c r="AI145" s="43">
        <v>1746874</v>
      </c>
      <c r="AJ145" s="43">
        <v>4251207</v>
      </c>
      <c r="AK145" s="43">
        <v>853000</v>
      </c>
      <c r="AL145" s="43"/>
      <c r="AM145" s="43"/>
      <c r="AN145" s="4"/>
      <c r="AO145" s="4"/>
    </row>
    <row r="146" spans="1:41">
      <c r="A146" s="4">
        <f t="shared" si="33"/>
        <v>2008</v>
      </c>
      <c r="B146" s="57"/>
      <c r="C146" s="57"/>
      <c r="D146" s="57"/>
      <c r="E146" s="57"/>
      <c r="F146" s="4">
        <f>'Historical population and GDP'!$N143</f>
        <v>0.61689048274925784</v>
      </c>
      <c r="G146" s="4"/>
      <c r="H146" s="4"/>
      <c r="I146" s="15"/>
      <c r="J146" s="15"/>
      <c r="K146" s="15"/>
      <c r="L146" s="57">
        <v>1380000000</v>
      </c>
      <c r="M146" s="57">
        <v>1323725000</v>
      </c>
      <c r="N146" s="10">
        <f t="shared" si="30"/>
        <v>0.95922101449275365</v>
      </c>
      <c r="O146" s="10"/>
      <c r="P146" s="10"/>
      <c r="Q146" s="15"/>
      <c r="R146" s="95">
        <f t="shared" si="31"/>
        <v>1323725000</v>
      </c>
      <c r="S146" s="4"/>
      <c r="T146" s="57">
        <v>12090004000</v>
      </c>
      <c r="U146" s="57">
        <v>13123000000</v>
      </c>
      <c r="V146" s="57">
        <v>1176000000</v>
      </c>
      <c r="W146" s="8">
        <f t="shared" si="29"/>
        <v>1.5824682237829211E-2</v>
      </c>
      <c r="X146" s="69">
        <v>9.8900333006902305E-2</v>
      </c>
      <c r="Y146" s="69">
        <v>0</v>
      </c>
      <c r="Z146" s="61">
        <f>'1.1 Price indices'!$T144</f>
        <v>58.509821535799645</v>
      </c>
      <c r="AA146" s="15">
        <f t="shared" si="34"/>
        <v>12699607468.219717</v>
      </c>
      <c r="AB146" s="15"/>
      <c r="AC146" s="70">
        <f t="shared" si="32"/>
        <v>12090004000</v>
      </c>
      <c r="AD146" s="15"/>
      <c r="AE146" s="43"/>
      <c r="AF146" s="43"/>
      <c r="AG146" s="43"/>
      <c r="AH146" s="43"/>
      <c r="AI146" s="43">
        <v>1750000</v>
      </c>
      <c r="AJ146" s="43">
        <v>4620000</v>
      </c>
      <c r="AK146" s="43">
        <v>915000</v>
      </c>
      <c r="AL146" s="43"/>
      <c r="AM146" s="43"/>
      <c r="AN146" s="4"/>
      <c r="AO146" s="4"/>
    </row>
    <row r="147" spans="1:41">
      <c r="A147" s="4">
        <f t="shared" si="33"/>
        <v>2009</v>
      </c>
      <c r="B147" s="57"/>
      <c r="C147" s="57"/>
      <c r="D147" s="57"/>
      <c r="E147" s="57"/>
      <c r="F147" s="4">
        <f>'Historical population and GDP'!$N144</f>
        <v>0.63380568945657156</v>
      </c>
      <c r="G147" s="4"/>
      <c r="H147" s="4"/>
      <c r="I147" s="15"/>
      <c r="J147" s="15"/>
      <c r="K147" s="15"/>
      <c r="L147" s="57">
        <v>1448000000</v>
      </c>
      <c r="M147" s="57">
        <v>1390664000</v>
      </c>
      <c r="N147" s="10">
        <f t="shared" si="30"/>
        <v>0.96040331491712705</v>
      </c>
      <c r="O147" s="10"/>
      <c r="P147" s="10"/>
      <c r="Q147" s="15"/>
      <c r="R147" s="95">
        <f t="shared" si="31"/>
        <v>1390664000</v>
      </c>
      <c r="S147" s="4"/>
      <c r="T147" s="57">
        <v>12613267000</v>
      </c>
      <c r="U147" s="57">
        <v>13717000000</v>
      </c>
      <c r="V147" s="57">
        <v>1289000000</v>
      </c>
      <c r="W147" s="8">
        <f t="shared" si="29"/>
        <v>1.0937725460933741E-2</v>
      </c>
      <c r="X147" s="69">
        <v>0.10400677634170685</v>
      </c>
      <c r="Y147" s="69">
        <v>0</v>
      </c>
      <c r="Z147" s="61">
        <f>'1.1 Price indices'!$T145</f>
        <v>61.339959079421746</v>
      </c>
      <c r="AA147" s="15">
        <f t="shared" si="34"/>
        <v>13247501122.779545</v>
      </c>
      <c r="AB147" s="15"/>
      <c r="AC147" s="70">
        <f t="shared" si="32"/>
        <v>12613267000</v>
      </c>
      <c r="AD147" s="15"/>
      <c r="AE147" s="43"/>
      <c r="AF147" s="43"/>
      <c r="AG147" s="43"/>
      <c r="AH147" s="43"/>
      <c r="AI147" s="43">
        <v>1870000</v>
      </c>
      <c r="AJ147" s="43">
        <v>4700000</v>
      </c>
      <c r="AK147" s="43">
        <v>1020000</v>
      </c>
      <c r="AL147" s="43"/>
      <c r="AM147" s="43"/>
      <c r="AN147" s="4"/>
      <c r="AO147" s="4"/>
    </row>
    <row r="148" spans="1:41">
      <c r="A148" s="4">
        <f t="shared" si="33"/>
        <v>2010</v>
      </c>
      <c r="B148" s="57"/>
      <c r="C148" s="57"/>
      <c r="D148" s="57"/>
      <c r="E148" s="57"/>
      <c r="F148" s="4">
        <f>'Historical population and GDP'!$N145</f>
        <v>0.65050543198380195</v>
      </c>
      <c r="G148" s="4"/>
      <c r="H148" s="4"/>
      <c r="I148" s="15"/>
      <c r="J148" s="15"/>
      <c r="K148" s="15"/>
      <c r="L148" s="57">
        <v>1469000000</v>
      </c>
      <c r="M148" s="57">
        <v>1408749000</v>
      </c>
      <c r="N148" s="10">
        <f t="shared" si="30"/>
        <v>0.95898502382573181</v>
      </c>
      <c r="O148" s="10"/>
      <c r="P148" s="10"/>
      <c r="Q148" s="15"/>
      <c r="R148" s="95">
        <f t="shared" si="31"/>
        <v>1408749000</v>
      </c>
      <c r="S148" s="4"/>
      <c r="T148" s="57">
        <v>12814729000</v>
      </c>
      <c r="U148" s="57">
        <v>14008000000</v>
      </c>
      <c r="V148" s="57">
        <v>1377000000</v>
      </c>
      <c r="W148" s="8">
        <f t="shared" si="29"/>
        <v>1.4508333157626816E-2</v>
      </c>
      <c r="X148" s="69">
        <v>0.10882885385394787</v>
      </c>
      <c r="Y148" s="69">
        <v>0</v>
      </c>
      <c r="Z148" s="61">
        <f>'1.1 Price indices'!$T146</f>
        <v>63.362404343550935</v>
      </c>
      <c r="AA148" s="15">
        <f t="shared" si="34"/>
        <v>13527133270.182266</v>
      </c>
      <c r="AB148" s="15"/>
      <c r="AC148" s="70">
        <f t="shared" si="32"/>
        <v>12814729000</v>
      </c>
      <c r="AD148" s="15"/>
      <c r="AE148" s="43"/>
      <c r="AF148" s="43"/>
      <c r="AG148" s="43"/>
      <c r="AH148" s="43"/>
      <c r="AI148" s="43">
        <v>1880000</v>
      </c>
      <c r="AJ148" s="43">
        <v>4710000</v>
      </c>
      <c r="AK148" s="43">
        <v>1090000</v>
      </c>
      <c r="AL148" s="43"/>
      <c r="AM148" s="43"/>
      <c r="AN148" s="4"/>
      <c r="AO148" s="4"/>
    </row>
    <row r="149" spans="1:41">
      <c r="A149" s="4">
        <f t="shared" si="33"/>
        <v>2011</v>
      </c>
      <c r="B149" s="57"/>
      <c r="C149" s="57"/>
      <c r="D149" s="57"/>
      <c r="E149" s="57"/>
      <c r="F149" s="4">
        <f>'Historical population and GDP'!$N146</f>
        <v>0.67106307407410415</v>
      </c>
      <c r="G149" s="4"/>
      <c r="H149" s="4"/>
      <c r="I149" s="15"/>
      <c r="J149" s="15"/>
      <c r="K149" s="15"/>
      <c r="L149" s="57">
        <v>1390000000</v>
      </c>
      <c r="M149" s="57">
        <v>1312701000</v>
      </c>
      <c r="N149" s="10">
        <f t="shared" si="30"/>
        <v>0.9443892086330935</v>
      </c>
      <c r="O149" s="10"/>
      <c r="P149" s="10"/>
      <c r="Q149" s="15"/>
      <c r="R149" s="95">
        <f t="shared" si="31"/>
        <v>1312701000</v>
      </c>
      <c r="S149" s="4"/>
      <c r="T149" s="57">
        <v>12871233000</v>
      </c>
      <c r="U149" s="57">
        <v>14119000000</v>
      </c>
      <c r="V149" s="57">
        <v>1383000000</v>
      </c>
      <c r="W149" s="8">
        <f t="shared" si="29"/>
        <v>2.8068614278713551E-2</v>
      </c>
      <c r="X149" s="69">
        <v>0.10748126312307957</v>
      </c>
      <c r="Y149" s="69">
        <v>0</v>
      </c>
      <c r="Z149" s="61">
        <f>'1.1 Price indices'!$T147</f>
        <v>65.89173000390376</v>
      </c>
      <c r="AA149" s="15">
        <f t="shared" si="34"/>
        <v>13797319113.424721</v>
      </c>
      <c r="AB149" s="15"/>
      <c r="AC149" s="70">
        <f t="shared" si="32"/>
        <v>12871233000</v>
      </c>
      <c r="AD149" s="15"/>
      <c r="AE149" s="43"/>
      <c r="AF149" s="43"/>
      <c r="AG149" s="43"/>
      <c r="AH149" s="43"/>
      <c r="AI149" s="43">
        <v>1880000</v>
      </c>
      <c r="AJ149" s="43">
        <v>4820000</v>
      </c>
      <c r="AK149" s="43">
        <v>1180000</v>
      </c>
      <c r="AL149" s="43">
        <v>0</v>
      </c>
      <c r="AM149" s="43">
        <v>0</v>
      </c>
      <c r="AN149" s="4"/>
      <c r="AO149" s="4"/>
    </row>
    <row r="150" spans="1:41">
      <c r="A150" s="4">
        <f t="shared" si="33"/>
        <v>2012</v>
      </c>
      <c r="B150" s="57"/>
      <c r="C150" s="57"/>
      <c r="D150" s="57"/>
      <c r="E150" s="57"/>
      <c r="F150" s="4">
        <f>'Historical population and GDP'!$N147</f>
        <v>0.68765324865719801</v>
      </c>
      <c r="G150" s="4"/>
      <c r="H150" s="4"/>
      <c r="I150" s="15"/>
      <c r="J150" s="15"/>
      <c r="K150" s="15"/>
      <c r="L150" s="57">
        <v>1688000000</v>
      </c>
      <c r="M150" s="57">
        <v>1630536000</v>
      </c>
      <c r="N150" s="10">
        <f t="shared" si="30"/>
        <v>0.96595734597156402</v>
      </c>
      <c r="O150" s="10"/>
      <c r="P150" s="10"/>
      <c r="Q150" s="15"/>
      <c r="R150" s="95">
        <f t="shared" si="31"/>
        <v>1630536000</v>
      </c>
      <c r="S150" s="4"/>
      <c r="T150" s="57">
        <v>13337440000</v>
      </c>
      <c r="U150" s="57">
        <v>14582000000</v>
      </c>
      <c r="V150" s="57">
        <v>1403000000</v>
      </c>
      <c r="W150" s="8">
        <f t="shared" si="29"/>
        <v>2.6425264296314265E-2</v>
      </c>
      <c r="X150" s="69">
        <v>0.10569220739021952</v>
      </c>
      <c r="Y150" s="69">
        <v>0</v>
      </c>
      <c r="Z150" s="61">
        <f>'1.1 Price indices'!$T148</f>
        <v>68.688376502086641</v>
      </c>
      <c r="AA150" s="15">
        <f t="shared" si="34"/>
        <v>14407125536.78821</v>
      </c>
      <c r="AB150" s="15"/>
      <c r="AC150" s="70">
        <f t="shared" si="32"/>
        <v>13337440000</v>
      </c>
      <c r="AD150" s="15"/>
      <c r="AE150" s="43"/>
      <c r="AF150" s="43"/>
      <c r="AG150" s="43"/>
      <c r="AH150" s="43"/>
      <c r="AI150" s="43">
        <v>1880000</v>
      </c>
      <c r="AJ150" s="43">
        <v>4922000</v>
      </c>
      <c r="AK150" s="43">
        <v>1270000</v>
      </c>
      <c r="AL150" s="43">
        <v>76311</v>
      </c>
      <c r="AM150" s="43">
        <v>1233</v>
      </c>
      <c r="AN150" s="4"/>
      <c r="AO150" s="4"/>
    </row>
    <row r="151" spans="1:41">
      <c r="A151" s="4">
        <f t="shared" si="33"/>
        <v>2013</v>
      </c>
      <c r="B151" s="57"/>
      <c r="C151" s="57"/>
      <c r="D151" s="57"/>
      <c r="E151" s="57"/>
      <c r="F151" s="4">
        <f>'Historical population and GDP'!$N148</f>
        <v>0.68642608626564183</v>
      </c>
      <c r="G151" s="4"/>
      <c r="H151" s="4"/>
      <c r="I151" s="15"/>
      <c r="J151" s="15"/>
      <c r="K151" s="15"/>
      <c r="L151" s="57">
        <v>1784000000</v>
      </c>
      <c r="M151" s="57">
        <v>1748384000</v>
      </c>
      <c r="N151" s="10">
        <f t="shared" si="30"/>
        <v>0.98003587443946183</v>
      </c>
      <c r="O151" s="10"/>
      <c r="P151" s="10"/>
      <c r="Q151" s="15"/>
      <c r="R151" s="95">
        <f t="shared" si="31"/>
        <v>1748384000</v>
      </c>
      <c r="S151" s="4"/>
      <c r="T151" s="57">
        <v>13734567000</v>
      </c>
      <c r="U151" s="57">
        <v>14998000000</v>
      </c>
      <c r="V151" s="57">
        <v>1450000000</v>
      </c>
      <c r="W151" s="8">
        <f t="shared" si="29"/>
        <v>9.8141494473961057E-3</v>
      </c>
      <c r="X151" s="69">
        <v>0.10641804768523469</v>
      </c>
      <c r="Y151" s="69">
        <v>0</v>
      </c>
      <c r="Z151" s="61">
        <f>'1.1 Price indices'!$T149</f>
        <v>69.895341608596439</v>
      </c>
      <c r="AA151" s="15">
        <f t="shared" si="34"/>
        <v>14755517492.55999</v>
      </c>
      <c r="AB151" s="15"/>
      <c r="AC151" s="70">
        <f t="shared" si="32"/>
        <v>13734567000</v>
      </c>
      <c r="AD151" s="15"/>
      <c r="AE151" s="43"/>
      <c r="AF151" s="43"/>
      <c r="AG151" s="43"/>
      <c r="AH151" s="43"/>
      <c r="AI151" s="43">
        <v>1850000</v>
      </c>
      <c r="AJ151" s="43">
        <v>4766000</v>
      </c>
      <c r="AK151" s="43">
        <v>1320000</v>
      </c>
      <c r="AL151" s="43">
        <v>301238</v>
      </c>
      <c r="AM151" s="43">
        <v>9984</v>
      </c>
      <c r="AN151" s="4"/>
      <c r="AO151" s="4"/>
    </row>
    <row r="152" spans="1:41">
      <c r="A152" s="4">
        <f t="shared" si="33"/>
        <v>2014</v>
      </c>
      <c r="B152" s="57"/>
      <c r="C152" s="57"/>
      <c r="D152" s="57"/>
      <c r="E152" s="57"/>
      <c r="F152" s="4">
        <f>'Historical population and GDP'!$N149</f>
        <v>0.71514178040637033</v>
      </c>
      <c r="G152" s="4"/>
      <c r="H152" s="4"/>
      <c r="I152" s="15"/>
      <c r="J152" s="15"/>
      <c r="K152" s="15"/>
      <c r="L152" s="57">
        <v>2088000000</v>
      </c>
      <c r="M152" s="57">
        <v>2020087000</v>
      </c>
      <c r="N152" s="10">
        <f t="shared" si="30"/>
        <v>0.96747461685823755</v>
      </c>
      <c r="O152" s="10"/>
      <c r="P152" s="10"/>
      <c r="Q152" s="15"/>
      <c r="R152" s="95">
        <f t="shared" si="31"/>
        <v>2020087000</v>
      </c>
      <c r="S152" s="4"/>
      <c r="T152" s="57">
        <v>14430866000</v>
      </c>
      <c r="U152" s="57">
        <v>15714000000</v>
      </c>
      <c r="V152" s="57">
        <v>1450000000</v>
      </c>
      <c r="W152" s="8">
        <f t="shared" si="29"/>
        <v>3.6290779129334238E-3</v>
      </c>
      <c r="X152" s="69">
        <v>0.10169846147656003</v>
      </c>
      <c r="Y152" s="69">
        <v>0</v>
      </c>
      <c r="Z152" s="61">
        <f>'1.1 Price indices'!$T150</f>
        <v>70.82402413181768</v>
      </c>
      <c r="AA152" s="15">
        <f t="shared" si="34"/>
        <v>15348385904.366764</v>
      </c>
      <c r="AB152" s="15"/>
      <c r="AC152" s="70">
        <f t="shared" si="32"/>
        <v>14430866000</v>
      </c>
      <c r="AD152" s="15"/>
      <c r="AE152" s="43"/>
      <c r="AF152" s="43"/>
      <c r="AG152" s="43"/>
      <c r="AH152" s="43"/>
      <c r="AI152" s="43">
        <v>1850000</v>
      </c>
      <c r="AJ152" s="43">
        <v>5100000</v>
      </c>
      <c r="AK152" s="43">
        <v>1410000</v>
      </c>
      <c r="AL152" s="43">
        <v>517203</v>
      </c>
      <c r="AM152" s="43">
        <v>39510</v>
      </c>
      <c r="AN152" s="4"/>
      <c r="AO152" s="4"/>
    </row>
    <row r="153" spans="1:41">
      <c r="A153" s="4">
        <f t="shared" si="33"/>
        <v>2015</v>
      </c>
      <c r="B153" s="57"/>
      <c r="C153" s="57"/>
      <c r="D153" s="57"/>
      <c r="E153" s="57"/>
      <c r="F153" s="4">
        <f>'Historical population and GDP'!$N150</f>
        <v>0.71834292216086626</v>
      </c>
      <c r="G153" s="4"/>
      <c r="H153" s="4"/>
      <c r="I153" s="15"/>
      <c r="J153" s="15"/>
      <c r="K153" s="15"/>
      <c r="L153" s="57">
        <v>2279000000</v>
      </c>
      <c r="M153" s="57">
        <v>2192618000</v>
      </c>
      <c r="N153" s="10">
        <f t="shared" si="30"/>
        <v>0.96209653356735414</v>
      </c>
      <c r="O153" s="10"/>
      <c r="P153" s="10"/>
      <c r="Q153" s="15"/>
      <c r="R153" s="95">
        <f t="shared" si="31"/>
        <v>2192618000</v>
      </c>
      <c r="S153" s="4"/>
      <c r="T153" s="57">
        <v>15386888000</v>
      </c>
      <c r="U153" s="57">
        <v>16722000000</v>
      </c>
      <c r="V153" s="57">
        <v>1524000000</v>
      </c>
      <c r="W153" s="8">
        <f t="shared" si="29"/>
        <v>-6.6408628414870692E-3</v>
      </c>
      <c r="X153" s="69">
        <v>0.10038270667689532</v>
      </c>
      <c r="Y153" s="69">
        <v>0</v>
      </c>
      <c r="Z153" s="61">
        <f>'1.1 Price indices'!$T151</f>
        <v>71.885951496721262</v>
      </c>
      <c r="AA153" s="15">
        <f t="shared" si="34"/>
        <v>16097271604.134113</v>
      </c>
      <c r="AB153" s="15"/>
      <c r="AC153" s="70">
        <f t="shared" si="32"/>
        <v>15386888000</v>
      </c>
      <c r="AD153" s="15"/>
      <c r="AE153" s="43"/>
      <c r="AF153" s="43"/>
      <c r="AG153" s="43"/>
      <c r="AH153" s="43"/>
      <c r="AI153" s="43">
        <v>1850000</v>
      </c>
      <c r="AJ153" s="43">
        <v>5600000</v>
      </c>
      <c r="AK153" s="43">
        <v>1450000</v>
      </c>
      <c r="AL153" s="43">
        <v>724253</v>
      </c>
      <c r="AM153" s="43">
        <v>106025</v>
      </c>
      <c r="AN153" s="4"/>
      <c r="AO153" s="4"/>
    </row>
    <row r="154" spans="1:41">
      <c r="A154" s="4">
        <f t="shared" si="33"/>
        <v>2016</v>
      </c>
      <c r="B154" s="57"/>
      <c r="C154" s="57"/>
      <c r="D154" s="57"/>
      <c r="E154" s="57"/>
      <c r="F154" s="4">
        <f>'Historical population and GDP'!$N151</f>
        <v>0.72885923607835856</v>
      </c>
      <c r="G154" s="4"/>
      <c r="H154" s="4"/>
      <c r="I154" s="15"/>
      <c r="J154" s="15"/>
      <c r="K154" s="15"/>
      <c r="L154" s="57">
        <v>1751000000</v>
      </c>
      <c r="M154" s="57">
        <v>1658179000</v>
      </c>
      <c r="N154" s="10">
        <f t="shared" si="30"/>
        <v>0.94698972015990868</v>
      </c>
      <c r="O154" s="10"/>
      <c r="P154" s="10"/>
      <c r="Q154" s="15"/>
      <c r="R154" s="95">
        <f t="shared" si="31"/>
        <v>1658179000</v>
      </c>
      <c r="S154" s="4"/>
      <c r="T154" s="57">
        <v>15747280000</v>
      </c>
      <c r="U154" s="57">
        <v>17135000000</v>
      </c>
      <c r="V154" s="57">
        <v>1677000000</v>
      </c>
      <c r="W154" s="8">
        <f t="shared" si="29"/>
        <v>-8.872763304550231E-3</v>
      </c>
      <c r="X154" s="69">
        <v>0.1059444173205859</v>
      </c>
      <c r="Y154" s="69">
        <v>0</v>
      </c>
      <c r="Z154" s="61">
        <f>'1.1 Price indices'!$T152</f>
        <v>73.1203440905485</v>
      </c>
      <c r="AA154" s="15">
        <f t="shared" si="34"/>
        <v>16209327483.21316</v>
      </c>
      <c r="AB154" s="15"/>
      <c r="AC154" s="70">
        <f t="shared" si="32"/>
        <v>15747280000</v>
      </c>
      <c r="AD154" s="15"/>
      <c r="AE154" s="43"/>
      <c r="AF154" s="43"/>
      <c r="AG154" s="43"/>
      <c r="AH154" s="43"/>
      <c r="AI154" s="43">
        <v>1760000</v>
      </c>
      <c r="AJ154" s="43">
        <v>6100000</v>
      </c>
      <c r="AK154" s="43">
        <v>1530000</v>
      </c>
      <c r="AL154" s="43">
        <v>1006741</v>
      </c>
      <c r="AM154" s="43">
        <v>240625</v>
      </c>
      <c r="AN154" s="4"/>
      <c r="AO154" s="4"/>
    </row>
    <row r="155" spans="1:41">
      <c r="A155" s="4">
        <f t="shared" si="33"/>
        <v>2017</v>
      </c>
      <c r="B155" s="57"/>
      <c r="C155" s="57"/>
      <c r="D155" s="57"/>
      <c r="E155" s="57"/>
      <c r="F155" s="4">
        <f>'Historical population and GDP'!$N152</f>
        <v>0.746501108274507</v>
      </c>
      <c r="G155" s="4"/>
      <c r="H155" s="4"/>
      <c r="I155" s="15"/>
      <c r="J155" s="15"/>
      <c r="K155" s="15"/>
      <c r="L155" s="57">
        <v>2003000000</v>
      </c>
      <c r="M155" s="57">
        <v>1878335000</v>
      </c>
      <c r="N155" s="10">
        <f t="shared" si="30"/>
        <v>0.93776085871193215</v>
      </c>
      <c r="O155" s="10"/>
      <c r="P155" s="10"/>
      <c r="Q155" s="15"/>
      <c r="R155" s="95">
        <f t="shared" si="31"/>
        <v>1878335000</v>
      </c>
      <c r="S155" s="4"/>
      <c r="T155" s="57">
        <v>16213326000</v>
      </c>
      <c r="U155" s="57">
        <v>17697000000</v>
      </c>
      <c r="V155" s="57">
        <v>1724000000</v>
      </c>
      <c r="W155" s="8">
        <f t="shared" si="29"/>
        <v>-3.6031186002480225E-3</v>
      </c>
      <c r="X155" s="69">
        <v>0.10626241700974885</v>
      </c>
      <c r="Y155" s="69">
        <v>0</v>
      </c>
      <c r="Z155" s="61">
        <f>'1.1 Price indices'!$T153</f>
        <v>74.602314630950474</v>
      </c>
      <c r="AA155" s="15">
        <f t="shared" si="34"/>
        <v>16559035689.201946</v>
      </c>
      <c r="AB155" s="15"/>
      <c r="AC155" s="70">
        <f t="shared" si="32"/>
        <v>16213326000</v>
      </c>
      <c r="AD155" s="15"/>
      <c r="AE155" s="43"/>
      <c r="AF155" s="43"/>
      <c r="AG155" s="43"/>
      <c r="AH155" s="43"/>
      <c r="AI155" s="43">
        <v>1790000</v>
      </c>
      <c r="AJ155" s="43">
        <v>6400000</v>
      </c>
      <c r="AK155" s="43">
        <v>1580000</v>
      </c>
      <c r="AL155" s="43">
        <v>1185351</v>
      </c>
      <c r="AM155" s="43">
        <v>413047</v>
      </c>
      <c r="AN155" s="4"/>
      <c r="AO155" s="4"/>
    </row>
    <row r="156" spans="1:41">
      <c r="A156" s="4">
        <f t="shared" si="33"/>
        <v>2018</v>
      </c>
      <c r="B156" s="57"/>
      <c r="C156" s="57"/>
      <c r="D156" s="57"/>
      <c r="E156" s="57"/>
      <c r="F156" s="4">
        <f>'Historical population and GDP'!$N153</f>
        <v>0.77348165568212079</v>
      </c>
      <c r="G156" s="4"/>
      <c r="H156" s="4"/>
      <c r="I156" s="15"/>
      <c r="J156" s="15"/>
      <c r="K156" s="15"/>
      <c r="L156" s="57">
        <v>2252000000</v>
      </c>
      <c r="M156" s="57">
        <v>2159056000</v>
      </c>
      <c r="N156" s="10">
        <f t="shared" si="30"/>
        <v>0.95872824156305503</v>
      </c>
      <c r="O156" s="10"/>
      <c r="P156" s="10"/>
      <c r="Q156" s="15"/>
      <c r="R156" s="95">
        <f t="shared" si="31"/>
        <v>2159056000</v>
      </c>
      <c r="S156" s="4"/>
      <c r="T156" s="57">
        <v>16962968000</v>
      </c>
      <c r="U156" s="57">
        <v>18497000000</v>
      </c>
      <c r="V156" s="57">
        <v>1750000000</v>
      </c>
      <c r="W156" s="8">
        <f t="shared" si="29"/>
        <v>2.1425783139933393E-4</v>
      </c>
      <c r="X156" s="69">
        <v>0.10340392257596591</v>
      </c>
      <c r="Y156" s="69">
        <v>0</v>
      </c>
      <c r="Z156" s="61">
        <f>'1.1 Price indices'!$T154</f>
        <v>76.266084220735053</v>
      </c>
      <c r="AA156" s="15">
        <f t="shared" si="34"/>
        <v>17225305365.257568</v>
      </c>
      <c r="AB156" s="15"/>
      <c r="AC156" s="70">
        <f t="shared" si="32"/>
        <v>16962968000</v>
      </c>
      <c r="AD156" s="15"/>
      <c r="AE156" s="43"/>
      <c r="AF156" s="43"/>
      <c r="AG156" s="43"/>
      <c r="AH156" s="43"/>
      <c r="AI156" s="43">
        <v>1073000</v>
      </c>
      <c r="AJ156" s="43">
        <v>6319000</v>
      </c>
      <c r="AK156" s="43">
        <v>1650000</v>
      </c>
      <c r="AL156" s="43">
        <v>1373467</v>
      </c>
      <c r="AM156" s="43">
        <v>605345</v>
      </c>
      <c r="AN156" s="4"/>
      <c r="AO156" s="4"/>
    </row>
    <row r="157" spans="1:41">
      <c r="A157" s="4">
        <f t="shared" si="33"/>
        <v>2019</v>
      </c>
      <c r="B157" s="57"/>
      <c r="C157" s="57"/>
      <c r="D157" s="57"/>
      <c r="E157" s="57"/>
      <c r="F157" s="4">
        <f>'Historical population and GDP'!$N154</f>
        <v>0.78709899199583089</v>
      </c>
      <c r="G157" s="4"/>
      <c r="H157" s="4"/>
      <c r="I157" s="15"/>
      <c r="J157" s="15"/>
      <c r="K157" s="15"/>
      <c r="L157" s="57">
        <v>2210000000</v>
      </c>
      <c r="M157" s="57">
        <v>2164543000</v>
      </c>
      <c r="N157" s="10">
        <f t="shared" si="30"/>
        <v>0.97943122171945707</v>
      </c>
      <c r="O157" s="10"/>
      <c r="P157" s="10"/>
      <c r="Q157" s="15"/>
      <c r="R157" s="95">
        <f t="shared" si="31"/>
        <v>2164543000</v>
      </c>
      <c r="S157" s="4"/>
      <c r="T157" s="57">
        <v>17817090000</v>
      </c>
      <c r="U157" s="57">
        <v>19418000000</v>
      </c>
      <c r="V157" s="57">
        <v>1824000000</v>
      </c>
      <c r="W157" s="8">
        <f t="shared" si="29"/>
        <v>-8.1549437290540251E-3</v>
      </c>
      <c r="X157" s="69">
        <v>0.10232605749503647</v>
      </c>
      <c r="Y157" s="69">
        <v>0</v>
      </c>
      <c r="Z157" s="61">
        <f>'1.1 Price indices'!$T155</f>
        <v>78.042878096610579</v>
      </c>
      <c r="AA157" s="15">
        <f t="shared" si="34"/>
        <v>17876745550.746494</v>
      </c>
      <c r="AB157" s="15"/>
      <c r="AC157" s="70">
        <f t="shared" si="32"/>
        <v>17817090000</v>
      </c>
      <c r="AD157" s="15"/>
      <c r="AE157" s="43"/>
      <c r="AF157" s="43"/>
      <c r="AG157" s="43"/>
      <c r="AH157" s="43"/>
      <c r="AI157" s="43">
        <v>967000</v>
      </c>
      <c r="AJ157" s="43">
        <v>6011000</v>
      </c>
      <c r="AK157" s="43">
        <v>1700000</v>
      </c>
      <c r="AL157" s="43">
        <v>1578386.5384615385</v>
      </c>
      <c r="AM157" s="43">
        <v>820761</v>
      </c>
      <c r="AN157" s="4"/>
      <c r="AO157" s="4"/>
    </row>
    <row r="158" spans="1:41">
      <c r="A158" s="4">
        <f t="shared" si="33"/>
        <v>2020</v>
      </c>
      <c r="B158" s="57"/>
      <c r="C158" s="57"/>
      <c r="D158" s="57"/>
      <c r="E158" s="57"/>
      <c r="F158" s="4">
        <f>'Historical population and GDP'!$N155</f>
        <v>0.81181335361465279</v>
      </c>
      <c r="G158" s="4"/>
      <c r="H158" s="4"/>
      <c r="I158" s="15"/>
      <c r="J158" s="15"/>
      <c r="K158" s="15"/>
      <c r="L158" s="57">
        <v>2287000000</v>
      </c>
      <c r="M158" s="57">
        <v>2234304000</v>
      </c>
      <c r="N158" s="10">
        <f t="shared" si="30"/>
        <v>0.97695846086576299</v>
      </c>
      <c r="O158" s="10"/>
      <c r="P158" s="10"/>
      <c r="Q158" s="15"/>
      <c r="R158" s="95">
        <f t="shared" si="31"/>
        <v>2234304000</v>
      </c>
      <c r="S158" s="4"/>
      <c r="T158" s="57">
        <v>18465880000</v>
      </c>
      <c r="U158" s="57">
        <v>20088000000</v>
      </c>
      <c r="V158" s="57">
        <v>1866000000</v>
      </c>
      <c r="W158" s="8">
        <f t="shared" si="29"/>
        <v>-5.0833531643563207E-3</v>
      </c>
      <c r="X158" s="69">
        <v>0.10063769516704625</v>
      </c>
      <c r="Y158" s="69">
        <v>0</v>
      </c>
      <c r="Z158" s="61">
        <f>'1.1 Price indices'!$T156</f>
        <v>78.86784043064084</v>
      </c>
      <c r="AA158" s="15">
        <f t="shared" si="34"/>
        <v>18369498580.043682</v>
      </c>
      <c r="AB158" s="15"/>
      <c r="AC158" s="70">
        <f t="shared" si="32"/>
        <v>18465880000</v>
      </c>
      <c r="AD158" s="15"/>
      <c r="AE158" s="43"/>
      <c r="AF158" s="43"/>
      <c r="AG158" s="43"/>
      <c r="AH158" s="43"/>
      <c r="AI158" s="43">
        <v>844000</v>
      </c>
      <c r="AJ158" s="43">
        <v>6236000</v>
      </c>
      <c r="AK158" s="43">
        <v>1760000</v>
      </c>
      <c r="AL158" s="43">
        <v>1673975</v>
      </c>
      <c r="AM158" s="43">
        <v>1004385</v>
      </c>
      <c r="AN158" s="4"/>
      <c r="AO158" s="4"/>
    </row>
    <row r="159" spans="1:41">
      <c r="A159" s="4">
        <f t="shared" si="33"/>
        <v>2021</v>
      </c>
      <c r="B159" s="57"/>
      <c r="C159" s="57"/>
      <c r="D159" s="57"/>
      <c r="E159" s="57"/>
      <c r="F159" s="4">
        <f>'Historical population and GDP'!$N156</f>
        <v>0.82737943691625704</v>
      </c>
      <c r="G159" s="4"/>
      <c r="H159" s="4"/>
      <c r="I159" s="15"/>
      <c r="J159" s="15"/>
      <c r="K159" s="15"/>
      <c r="L159" s="57">
        <v>2279000000</v>
      </c>
      <c r="M159" s="57">
        <v>2222758000</v>
      </c>
      <c r="N159" s="10">
        <f t="shared" si="30"/>
        <v>0.97532163229486613</v>
      </c>
      <c r="O159" s="10"/>
      <c r="P159" s="10"/>
      <c r="Q159" s="15"/>
      <c r="R159" s="95">
        <f t="shared" si="31"/>
        <v>2222758000</v>
      </c>
      <c r="S159" s="4"/>
      <c r="T159" s="57">
        <v>19438946000</v>
      </c>
      <c r="U159" s="57">
        <v>21080000000</v>
      </c>
      <c r="V159" s="57">
        <v>1871000000</v>
      </c>
      <c r="W159" s="8">
        <f t="shared" si="29"/>
        <v>-7.8401445962635388E-4</v>
      </c>
      <c r="X159" s="69">
        <v>9.5989063905754651E-2</v>
      </c>
      <c r="Y159" s="69">
        <v>0</v>
      </c>
      <c r="Z159" s="61">
        <f>'1.1 Price indices'!$T157</f>
        <v>81.320039436082141</v>
      </c>
      <c r="AA159" s="15">
        <f t="shared" si="34"/>
        <v>19238634651.457355</v>
      </c>
      <c r="AB159" s="15"/>
      <c r="AC159" s="70">
        <f t="shared" si="32"/>
        <v>19438946000</v>
      </c>
      <c r="AD159" s="15"/>
      <c r="AE159" s="43"/>
      <c r="AF159" s="43"/>
      <c r="AG159" s="43"/>
      <c r="AH159" s="43"/>
      <c r="AI159" s="43">
        <v>908000</v>
      </c>
      <c r="AJ159" s="43">
        <v>5846000</v>
      </c>
      <c r="AK159" s="43">
        <v>1800000</v>
      </c>
      <c r="AL159" s="43">
        <v>1760483</v>
      </c>
      <c r="AM159" s="43">
        <v>1150710</v>
      </c>
      <c r="AN159" s="4"/>
      <c r="AO159" s="4"/>
    </row>
    <row r="160" spans="1:41">
      <c r="A160" s="4">
        <f t="shared" si="33"/>
        <v>2022</v>
      </c>
      <c r="B160" s="57"/>
      <c r="C160" s="57"/>
      <c r="D160" s="57"/>
      <c r="E160" s="57"/>
      <c r="F160" s="4">
        <f>'Historical population and GDP'!$N157</f>
        <v>0.86513645443659704</v>
      </c>
      <c r="G160" s="4"/>
      <c r="H160" s="4"/>
      <c r="I160" s="15"/>
      <c r="J160" s="15"/>
      <c r="K160" s="15"/>
      <c r="L160" s="57">
        <v>2397000000</v>
      </c>
      <c r="M160" s="57">
        <v>2570050000</v>
      </c>
      <c r="N160" s="10">
        <f t="shared" si="30"/>
        <v>1.0721944096787652</v>
      </c>
      <c r="O160" s="10"/>
      <c r="P160" s="10"/>
      <c r="Q160" s="15"/>
      <c r="R160" s="95">
        <f t="shared" si="31"/>
        <v>2570050000</v>
      </c>
      <c r="S160" s="4"/>
      <c r="T160" s="57">
        <v>20692904000</v>
      </c>
      <c r="U160" s="57">
        <v>23723000000</v>
      </c>
      <c r="V160" s="57">
        <v>1943000000</v>
      </c>
      <c r="W160" s="8">
        <f t="shared" si="29"/>
        <v>2.8049126349990971E-2</v>
      </c>
      <c r="X160" s="69">
        <v>9.4650322170701906E-2</v>
      </c>
      <c r="Y160" s="69">
        <v>0</v>
      </c>
      <c r="Z160" s="61">
        <f>'1.1 Price indices'!$T158</f>
        <v>91.524838704222148</v>
      </c>
      <c r="AA160" s="15">
        <f t="shared" si="34"/>
        <v>22051848542.016529</v>
      </c>
      <c r="AB160" s="15"/>
      <c r="AC160" s="70">
        <f t="shared" si="32"/>
        <v>20692904000</v>
      </c>
      <c r="AD160" s="15"/>
      <c r="AE160" s="43"/>
      <c r="AF160" s="43"/>
      <c r="AG160" s="43"/>
      <c r="AH160" s="43"/>
      <c r="AI160" s="43">
        <v>757000</v>
      </c>
      <c r="AJ160" s="43">
        <v>5947000</v>
      </c>
      <c r="AK160" s="43">
        <v>1860000</v>
      </c>
      <c r="AL160" s="43">
        <v>1808900</v>
      </c>
      <c r="AM160" s="43">
        <v>1258782</v>
      </c>
      <c r="AN160" s="4"/>
      <c r="AO160" s="4"/>
    </row>
    <row r="161" spans="1:41">
      <c r="A161" s="4">
        <f t="shared" si="33"/>
        <v>2023</v>
      </c>
      <c r="B161" s="57"/>
      <c r="C161" s="57"/>
      <c r="D161" s="57"/>
      <c r="E161" s="57"/>
      <c r="F161" s="4"/>
      <c r="G161" s="4"/>
      <c r="H161" s="4"/>
      <c r="I161" s="4"/>
      <c r="J161" s="4"/>
      <c r="K161" s="4"/>
      <c r="L161" s="57"/>
      <c r="M161" s="57"/>
      <c r="N161" s="15"/>
      <c r="O161" s="15"/>
      <c r="P161" s="15"/>
      <c r="Q161" s="15"/>
      <c r="R161" s="25"/>
      <c r="S161" s="4"/>
      <c r="T161" s="4"/>
      <c r="U161" s="4"/>
      <c r="V161" s="4"/>
      <c r="W161" s="4"/>
      <c r="X161" s="4"/>
      <c r="Y161" s="4"/>
      <c r="Z161" s="4"/>
      <c r="AA161" s="4"/>
      <c r="AB161" s="4"/>
      <c r="AC161" s="25"/>
      <c r="AD161" s="4"/>
      <c r="AE161" s="43"/>
      <c r="AF161" s="43"/>
      <c r="AG161" s="43"/>
      <c r="AH161" s="43"/>
      <c r="AI161" s="43"/>
      <c r="AJ161" s="43"/>
      <c r="AK161" s="43">
        <v>1930000</v>
      </c>
      <c r="AL161" s="43">
        <v>1836402</v>
      </c>
      <c r="AM161" s="43">
        <v>1345034</v>
      </c>
      <c r="AN161" s="4"/>
      <c r="AO161" s="4"/>
    </row>
    <row r="162" spans="1:41">
      <c r="AI162" s="1"/>
    </row>
    <row r="163" spans="1:41">
      <c r="AI163" s="1"/>
    </row>
    <row r="164" spans="1:41">
      <c r="AI164" s="1"/>
    </row>
    <row r="165" spans="1:41">
      <c r="AI165" s="1"/>
    </row>
    <row r="166" spans="1:41">
      <c r="AI166" s="1"/>
    </row>
    <row r="167" spans="1:41">
      <c r="AI167" s="1"/>
    </row>
    <row r="168" spans="1:41">
      <c r="AI168" s="1"/>
    </row>
    <row r="169" spans="1:41">
      <c r="AI169" s="1"/>
    </row>
    <row r="170" spans="1:41">
      <c r="AI170"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BBA81-F779-4768-B0CD-D5A79D4838AD}">
  <dimension ref="B2:G30"/>
  <sheetViews>
    <sheetView showGridLines="0" topLeftCell="A14" workbookViewId="0">
      <selection activeCell="B2" sqref="B2:F2"/>
    </sheetView>
  </sheetViews>
  <sheetFormatPr defaultColWidth="8.375" defaultRowHeight="14.25"/>
  <cols>
    <col min="1" max="1" width="8.375" style="19"/>
    <col min="2" max="2" width="20.75" style="19" customWidth="1"/>
    <col min="3" max="3" width="29" style="19" customWidth="1"/>
    <col min="4" max="4" width="36.125" style="19" customWidth="1"/>
    <col min="5" max="5" width="41.625" style="19" bestFit="1" customWidth="1"/>
    <col min="6" max="6" width="35.75" style="19" bestFit="1" customWidth="1"/>
    <col min="8" max="16384" width="8.375" style="19"/>
  </cols>
  <sheetData>
    <row r="2" spans="2:6" ht="30">
      <c r="B2" s="117" t="s">
        <v>737</v>
      </c>
      <c r="C2" s="117" t="s">
        <v>728</v>
      </c>
      <c r="D2" s="117" t="s">
        <v>726</v>
      </c>
      <c r="E2" s="117" t="s">
        <v>0</v>
      </c>
      <c r="F2" s="117" t="s">
        <v>727</v>
      </c>
    </row>
    <row r="3" spans="2:6" ht="28.5">
      <c r="B3" s="138" t="s">
        <v>4</v>
      </c>
      <c r="C3" s="114" t="s">
        <v>729</v>
      </c>
      <c r="D3" s="112" t="s">
        <v>709</v>
      </c>
      <c r="E3" s="112" t="s">
        <v>2</v>
      </c>
      <c r="F3" s="112" t="s">
        <v>3</v>
      </c>
    </row>
    <row r="4" spans="2:6" ht="28.5">
      <c r="B4" s="138"/>
      <c r="C4" s="114" t="s">
        <v>730</v>
      </c>
      <c r="D4" s="112" t="s">
        <v>287</v>
      </c>
      <c r="E4" s="112" t="s">
        <v>2</v>
      </c>
      <c r="F4" s="112" t="s">
        <v>5</v>
      </c>
    </row>
    <row r="5" spans="2:6">
      <c r="B5" s="138"/>
      <c r="C5" s="138" t="s">
        <v>731</v>
      </c>
      <c r="D5" s="139" t="s">
        <v>709</v>
      </c>
      <c r="E5" s="112" t="s">
        <v>6</v>
      </c>
      <c r="F5" s="139" t="s">
        <v>7</v>
      </c>
    </row>
    <row r="6" spans="2:6">
      <c r="B6" s="138"/>
      <c r="C6" s="138"/>
      <c r="D6" s="139"/>
      <c r="E6" s="112" t="s">
        <v>9</v>
      </c>
      <c r="F6" s="139"/>
    </row>
    <row r="7" spans="2:6">
      <c r="B7" s="138"/>
      <c r="C7" s="138"/>
      <c r="D7" s="112" t="s">
        <v>710</v>
      </c>
      <c r="E7" s="112" t="s">
        <v>6</v>
      </c>
      <c r="F7" s="139"/>
    </row>
    <row r="8" spans="2:6">
      <c r="B8" s="138"/>
      <c r="C8" s="138"/>
      <c r="D8" s="146" t="s">
        <v>287</v>
      </c>
      <c r="E8" s="112" t="s">
        <v>6</v>
      </c>
      <c r="F8" s="146" t="s">
        <v>10</v>
      </c>
    </row>
    <row r="9" spans="2:6">
      <c r="B9" s="138"/>
      <c r="C9" s="138"/>
      <c r="D9" s="148"/>
      <c r="E9" s="112" t="s">
        <v>9</v>
      </c>
      <c r="F9" s="148"/>
    </row>
    <row r="10" spans="2:6" ht="28.5">
      <c r="B10" s="138"/>
      <c r="C10" s="112" t="s">
        <v>732</v>
      </c>
      <c r="D10" s="112" t="s">
        <v>69</v>
      </c>
      <c r="E10" s="112" t="s">
        <v>11</v>
      </c>
      <c r="F10" s="112" t="s">
        <v>711</v>
      </c>
    </row>
    <row r="11" spans="2:6" ht="28.5">
      <c r="B11" s="138"/>
      <c r="C11" s="143" t="s">
        <v>733</v>
      </c>
      <c r="D11" s="112" t="s">
        <v>287</v>
      </c>
      <c r="E11" s="112" t="s">
        <v>13</v>
      </c>
      <c r="F11" s="112" t="s">
        <v>14</v>
      </c>
    </row>
    <row r="12" spans="2:6" ht="28.5">
      <c r="B12" s="138"/>
      <c r="C12" s="144"/>
      <c r="D12" s="112" t="s">
        <v>712</v>
      </c>
      <c r="E12" s="112" t="s">
        <v>13</v>
      </c>
      <c r="F12" s="112" t="s">
        <v>713</v>
      </c>
    </row>
    <row r="13" spans="2:6" ht="28.5">
      <c r="B13" s="138"/>
      <c r="C13" s="114" t="s">
        <v>17</v>
      </c>
      <c r="D13" s="112" t="s">
        <v>712</v>
      </c>
      <c r="E13" s="112" t="s">
        <v>16</v>
      </c>
      <c r="F13" s="112" t="s">
        <v>714</v>
      </c>
    </row>
    <row r="14" spans="2:6" ht="28.5">
      <c r="B14" s="138" t="s">
        <v>20</v>
      </c>
      <c r="C14" s="141" t="s">
        <v>734</v>
      </c>
      <c r="D14" s="112" t="s">
        <v>709</v>
      </c>
      <c r="E14" s="112" t="s">
        <v>18</v>
      </c>
      <c r="F14" s="112" t="s">
        <v>19</v>
      </c>
    </row>
    <row r="15" spans="2:6" ht="28.5">
      <c r="B15" s="138"/>
      <c r="C15" s="142"/>
      <c r="D15" s="112" t="s">
        <v>712</v>
      </c>
      <c r="E15" s="112" t="s">
        <v>18</v>
      </c>
      <c r="F15" s="112" t="s">
        <v>715</v>
      </c>
    </row>
    <row r="16" spans="2:6">
      <c r="B16" s="138"/>
      <c r="C16" s="143" t="s">
        <v>735</v>
      </c>
      <c r="D16" s="112" t="s">
        <v>709</v>
      </c>
      <c r="E16" s="112" t="s">
        <v>22</v>
      </c>
      <c r="F16" s="112" t="s">
        <v>23</v>
      </c>
    </row>
    <row r="17" spans="2:6">
      <c r="B17" s="138"/>
      <c r="C17" s="144"/>
      <c r="D17" s="112" t="s">
        <v>712</v>
      </c>
      <c r="E17" s="112" t="s">
        <v>22</v>
      </c>
      <c r="F17" s="112" t="s">
        <v>716</v>
      </c>
    </row>
    <row r="18" spans="2:6">
      <c r="B18" s="138"/>
      <c r="C18" s="143" t="s">
        <v>736</v>
      </c>
      <c r="D18" s="112" t="s">
        <v>709</v>
      </c>
      <c r="E18" s="112" t="s">
        <v>25</v>
      </c>
      <c r="F18" s="112" t="s">
        <v>26</v>
      </c>
    </row>
    <row r="19" spans="2:6">
      <c r="B19" s="138"/>
      <c r="C19" s="144"/>
      <c r="D19" s="112" t="s">
        <v>712</v>
      </c>
      <c r="E19" s="112" t="s">
        <v>25</v>
      </c>
      <c r="F19" s="112" t="s">
        <v>717</v>
      </c>
    </row>
    <row r="20" spans="2:6" ht="28.5">
      <c r="B20" s="138"/>
      <c r="C20" s="143" t="s">
        <v>28</v>
      </c>
      <c r="D20" s="112" t="s">
        <v>709</v>
      </c>
      <c r="E20" s="112" t="s">
        <v>28</v>
      </c>
      <c r="F20" s="112" t="s">
        <v>29</v>
      </c>
    </row>
    <row r="21" spans="2:6" ht="28.5">
      <c r="B21" s="138"/>
      <c r="C21" s="144"/>
      <c r="D21" s="112" t="s">
        <v>287</v>
      </c>
      <c r="E21" s="112" t="s">
        <v>28</v>
      </c>
      <c r="F21" s="112" t="s">
        <v>31</v>
      </c>
    </row>
    <row r="22" spans="2:6">
      <c r="B22" s="138"/>
      <c r="C22" s="143" t="s">
        <v>383</v>
      </c>
      <c r="D22" s="112" t="s">
        <v>709</v>
      </c>
      <c r="E22" s="112" t="s">
        <v>32</v>
      </c>
      <c r="F22" s="139" t="s">
        <v>33</v>
      </c>
    </row>
    <row r="23" spans="2:6" ht="14.25" customHeight="1">
      <c r="B23" s="138"/>
      <c r="C23" s="145"/>
      <c r="D23" s="112" t="s">
        <v>718</v>
      </c>
      <c r="E23" s="112" t="s">
        <v>32</v>
      </c>
      <c r="F23" s="139"/>
    </row>
    <row r="24" spans="2:6">
      <c r="B24" s="138"/>
      <c r="C24" s="144"/>
      <c r="D24" s="112" t="s">
        <v>287</v>
      </c>
      <c r="E24" s="112" t="s">
        <v>32</v>
      </c>
      <c r="F24" s="112" t="s">
        <v>35</v>
      </c>
    </row>
    <row r="25" spans="2:6" ht="28.5">
      <c r="B25" s="138"/>
      <c r="C25" s="146" t="s">
        <v>413</v>
      </c>
      <c r="D25" s="139" t="s">
        <v>709</v>
      </c>
      <c r="E25" s="112" t="s">
        <v>16</v>
      </c>
      <c r="F25" s="139" t="s">
        <v>36</v>
      </c>
    </row>
    <row r="26" spans="2:6" ht="28.5">
      <c r="B26" s="138"/>
      <c r="C26" s="147"/>
      <c r="D26" s="139"/>
      <c r="E26" s="112" t="s">
        <v>38</v>
      </c>
      <c r="F26" s="139"/>
    </row>
    <row r="27" spans="2:6">
      <c r="B27" s="138"/>
      <c r="C27" s="147"/>
      <c r="D27" s="139"/>
      <c r="E27" s="112" t="s">
        <v>39</v>
      </c>
      <c r="F27" s="139"/>
    </row>
    <row r="28" spans="2:6">
      <c r="B28" s="138"/>
      <c r="C28" s="147"/>
      <c r="D28" s="112" t="s">
        <v>412</v>
      </c>
      <c r="E28" s="112" t="s">
        <v>40</v>
      </c>
      <c r="F28" s="139"/>
    </row>
    <row r="29" spans="2:6" ht="28.5">
      <c r="B29" s="138"/>
      <c r="C29" s="147"/>
      <c r="D29" s="139" t="s">
        <v>287</v>
      </c>
      <c r="E29" s="112" t="s">
        <v>16</v>
      </c>
      <c r="F29" s="140" t="s">
        <v>41</v>
      </c>
    </row>
    <row r="30" spans="2:6">
      <c r="B30" s="138"/>
      <c r="C30" s="148"/>
      <c r="D30" s="139"/>
      <c r="E30" s="22" t="s">
        <v>39</v>
      </c>
      <c r="F30" s="140"/>
    </row>
  </sheetData>
  <mergeCells count="19">
    <mergeCell ref="B3:B13"/>
    <mergeCell ref="D5:D6"/>
    <mergeCell ref="F5:F7"/>
    <mergeCell ref="D8:D9"/>
    <mergeCell ref="F8:F9"/>
    <mergeCell ref="C5:C9"/>
    <mergeCell ref="C11:C12"/>
    <mergeCell ref="B14:B30"/>
    <mergeCell ref="F22:F23"/>
    <mergeCell ref="D25:D27"/>
    <mergeCell ref="F25:F28"/>
    <mergeCell ref="D29:D30"/>
    <mergeCell ref="F29:F30"/>
    <mergeCell ref="C14:C15"/>
    <mergeCell ref="C16:C17"/>
    <mergeCell ref="C18:C19"/>
    <mergeCell ref="C20:C21"/>
    <mergeCell ref="C22:C24"/>
    <mergeCell ref="C25:C3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D5C41-19B1-4C40-8301-2E2B8FB72438}">
  <sheetPr>
    <tabColor theme="5" tint="0.39997558519241921"/>
  </sheetPr>
  <dimension ref="A1:AD170"/>
  <sheetViews>
    <sheetView showGridLines="0" zoomScale="70" zoomScaleNormal="70" workbookViewId="0">
      <pane xSplit="1" ySplit="6" topLeftCell="F139" activePane="bottomRight" state="frozen"/>
      <selection pane="topRight" activeCell="G177" sqref="G177"/>
      <selection pane="bottomLeft" activeCell="G177" sqref="G177"/>
      <selection pane="bottomRight" activeCell="Y154" sqref="Y154"/>
    </sheetView>
  </sheetViews>
  <sheetFormatPr defaultRowHeight="15"/>
  <cols>
    <col min="1" max="1" width="8.75" customWidth="1"/>
    <col min="2" max="4" width="14.75" customWidth="1"/>
    <col min="5" max="5" width="17.5" bestFit="1" customWidth="1"/>
    <col min="6" max="6" width="14.75" customWidth="1"/>
    <col min="7" max="8" width="14.25" customWidth="1"/>
    <col min="9" max="9" width="5.25" customWidth="1"/>
    <col min="10" max="10" width="18.875" style="21" customWidth="1"/>
    <col min="11" max="11" width="5.5" customWidth="1"/>
    <col min="12" max="12" width="15.25" customWidth="1"/>
    <col min="13" max="15" width="12.25" customWidth="1"/>
    <col min="16" max="16" width="15.25" customWidth="1"/>
    <col min="17" max="17" width="6.25" customWidth="1"/>
    <col min="18" max="18" width="19.625" style="21" customWidth="1"/>
    <col min="19" max="19" width="6.25" customWidth="1"/>
    <col min="20" max="27" width="14.75" customWidth="1"/>
    <col min="28" max="28" width="10.75" bestFit="1" customWidth="1"/>
  </cols>
  <sheetData>
    <row r="1" spans="1:29" s="11" customFormat="1" ht="30">
      <c r="A1" s="23" t="s">
        <v>68</v>
      </c>
      <c r="B1" s="16" t="s">
        <v>235</v>
      </c>
      <c r="C1" s="16" t="s">
        <v>235</v>
      </c>
      <c r="D1" s="16" t="s">
        <v>270</v>
      </c>
      <c r="E1" s="16" t="s">
        <v>235</v>
      </c>
      <c r="F1" s="16" t="s">
        <v>235</v>
      </c>
      <c r="G1" s="16" t="s">
        <v>357</v>
      </c>
      <c r="H1" s="16" t="s">
        <v>357</v>
      </c>
      <c r="I1" s="16"/>
      <c r="J1" s="23" t="s">
        <v>72</v>
      </c>
      <c r="K1" s="16"/>
      <c r="L1" s="16" t="s">
        <v>235</v>
      </c>
      <c r="M1" s="16" t="s">
        <v>235</v>
      </c>
      <c r="N1" s="16" t="s">
        <v>235</v>
      </c>
      <c r="O1" s="16" t="s">
        <v>235</v>
      </c>
      <c r="P1" s="16" t="s">
        <v>85</v>
      </c>
      <c r="Q1" s="16"/>
      <c r="R1" s="23" t="s">
        <v>85</v>
      </c>
      <c r="S1" s="16"/>
      <c r="T1" s="16" t="s">
        <v>133</v>
      </c>
      <c r="U1" s="16" t="s">
        <v>133</v>
      </c>
      <c r="V1" s="16" t="s">
        <v>133</v>
      </c>
      <c r="W1" s="16" t="s">
        <v>133</v>
      </c>
      <c r="X1" s="16" t="s">
        <v>133</v>
      </c>
      <c r="Y1" s="16" t="s">
        <v>133</v>
      </c>
      <c r="Z1" s="16" t="s">
        <v>133</v>
      </c>
      <c r="AA1" s="16" t="s">
        <v>133</v>
      </c>
      <c r="AB1"/>
      <c r="AC1"/>
    </row>
    <row r="2" spans="1:29" s="11" customFormat="1" ht="29.25">
      <c r="A2" s="23" t="s">
        <v>42</v>
      </c>
      <c r="B2" s="16" t="s">
        <v>27</v>
      </c>
      <c r="C2" s="16" t="s">
        <v>27</v>
      </c>
      <c r="D2" s="16" t="s">
        <v>27</v>
      </c>
      <c r="E2" s="16" t="s">
        <v>358</v>
      </c>
      <c r="F2" s="16" t="s">
        <v>27</v>
      </c>
      <c r="G2" s="16" t="s">
        <v>27</v>
      </c>
      <c r="H2" s="16" t="s">
        <v>27</v>
      </c>
      <c r="I2" s="16"/>
      <c r="J2" s="23" t="s">
        <v>27</v>
      </c>
      <c r="K2" s="16"/>
      <c r="L2" s="16" t="s">
        <v>27</v>
      </c>
      <c r="M2" s="16" t="s">
        <v>27</v>
      </c>
      <c r="N2" s="16" t="s">
        <v>27</v>
      </c>
      <c r="O2" s="16" t="s">
        <v>237</v>
      </c>
      <c r="P2" s="16" t="s">
        <v>27</v>
      </c>
      <c r="Q2" s="16"/>
      <c r="R2" s="23" t="s">
        <v>27</v>
      </c>
      <c r="S2" s="16"/>
      <c r="T2" s="16" t="s">
        <v>27</v>
      </c>
      <c r="U2" s="16" t="s">
        <v>27</v>
      </c>
      <c r="V2" s="16" t="s">
        <v>27</v>
      </c>
      <c r="W2" s="16" t="s">
        <v>27</v>
      </c>
      <c r="X2" s="16" t="s">
        <v>27</v>
      </c>
      <c r="Y2" s="16" t="s">
        <v>27</v>
      </c>
      <c r="Z2" s="16" t="s">
        <v>27</v>
      </c>
      <c r="AA2" s="16" t="s">
        <v>27</v>
      </c>
      <c r="AB2"/>
      <c r="AC2"/>
    </row>
    <row r="3" spans="1:29" s="11" customFormat="1" ht="72">
      <c r="A3" s="23" t="s">
        <v>71</v>
      </c>
      <c r="B3" s="16" t="s">
        <v>359</v>
      </c>
      <c r="C3" s="16" t="s">
        <v>360</v>
      </c>
      <c r="D3" s="16" t="s">
        <v>361</v>
      </c>
      <c r="E3" s="16" t="s">
        <v>242</v>
      </c>
      <c r="F3" s="16" t="s">
        <v>242</v>
      </c>
      <c r="G3" s="16" t="s">
        <v>362</v>
      </c>
      <c r="H3" s="16" t="s">
        <v>363</v>
      </c>
      <c r="I3" s="16"/>
      <c r="J3" s="23" t="s">
        <v>72</v>
      </c>
      <c r="K3" s="16"/>
      <c r="L3" s="16" t="s">
        <v>243</v>
      </c>
      <c r="M3" s="16" t="s">
        <v>244</v>
      </c>
      <c r="N3" s="16" t="s">
        <v>278</v>
      </c>
      <c r="O3" s="16" t="s">
        <v>103</v>
      </c>
      <c r="P3" s="16" t="s">
        <v>246</v>
      </c>
      <c r="Q3" s="16"/>
      <c r="R3" s="23" t="s">
        <v>243</v>
      </c>
      <c r="S3" s="16"/>
      <c r="T3" s="16" t="s">
        <v>159</v>
      </c>
      <c r="U3" s="16" t="s">
        <v>160</v>
      </c>
      <c r="V3" s="16" t="s">
        <v>161</v>
      </c>
      <c r="W3" s="16" t="s">
        <v>162</v>
      </c>
      <c r="X3" s="16" t="s">
        <v>163</v>
      </c>
      <c r="Y3" s="16" t="s">
        <v>164</v>
      </c>
      <c r="Z3" s="16" t="s">
        <v>165</v>
      </c>
      <c r="AA3" s="16" t="s">
        <v>166</v>
      </c>
      <c r="AB3"/>
      <c r="AC3"/>
    </row>
    <row r="4" spans="1:29" s="11" customFormat="1" ht="86.25">
      <c r="A4" s="23" t="s">
        <v>43</v>
      </c>
      <c r="B4" s="16" t="s">
        <v>250</v>
      </c>
      <c r="C4" s="16" t="s">
        <v>250</v>
      </c>
      <c r="D4" s="16" t="s">
        <v>250</v>
      </c>
      <c r="E4" s="16" t="s">
        <v>543</v>
      </c>
      <c r="F4" s="16" t="s">
        <v>251</v>
      </c>
      <c r="G4" s="16" t="s">
        <v>586</v>
      </c>
      <c r="H4" s="16" t="s">
        <v>585</v>
      </c>
      <c r="I4" s="16"/>
      <c r="J4" s="23" t="s">
        <v>587</v>
      </c>
      <c r="K4" s="16"/>
      <c r="L4" s="16" t="s">
        <v>251</v>
      </c>
      <c r="M4" s="16" t="s">
        <v>444</v>
      </c>
      <c r="N4" s="16" t="s">
        <v>255</v>
      </c>
      <c r="O4" s="16" t="s">
        <v>447</v>
      </c>
      <c r="P4" s="16" t="s">
        <v>448</v>
      </c>
      <c r="Q4" s="16"/>
      <c r="R4" s="23" t="s">
        <v>589</v>
      </c>
      <c r="S4" s="16"/>
      <c r="T4" s="16" t="s">
        <v>178</v>
      </c>
      <c r="U4" s="16" t="s">
        <v>365</v>
      </c>
      <c r="V4" s="16" t="s">
        <v>366</v>
      </c>
      <c r="W4" s="16" t="s">
        <v>178</v>
      </c>
      <c r="X4" s="16" t="s">
        <v>365</v>
      </c>
      <c r="Y4" s="16" t="s">
        <v>181</v>
      </c>
      <c r="Z4" s="16" t="s">
        <v>181</v>
      </c>
      <c r="AA4" s="16" t="s">
        <v>181</v>
      </c>
      <c r="AB4"/>
      <c r="AC4"/>
    </row>
    <row r="5" spans="1:29" s="11" customFormat="1" ht="29.25">
      <c r="A5" s="23" t="s">
        <v>73</v>
      </c>
      <c r="B5" s="16" t="s">
        <v>74</v>
      </c>
      <c r="C5" s="16" t="s">
        <v>74</v>
      </c>
      <c r="D5" s="16" t="s">
        <v>74</v>
      </c>
      <c r="E5" s="16" t="s">
        <v>74</v>
      </c>
      <c r="F5" s="16" t="s">
        <v>74</v>
      </c>
      <c r="G5" s="16" t="s">
        <v>86</v>
      </c>
      <c r="H5" s="16" t="s">
        <v>86</v>
      </c>
      <c r="I5" s="16"/>
      <c r="J5" s="23" t="s">
        <v>74</v>
      </c>
      <c r="K5" s="16"/>
      <c r="L5" s="16" t="s">
        <v>74</v>
      </c>
      <c r="M5" s="16" t="s">
        <v>230</v>
      </c>
      <c r="N5" s="16" t="s">
        <v>230</v>
      </c>
      <c r="O5" s="16" t="s">
        <v>259</v>
      </c>
      <c r="P5" s="16" t="s">
        <v>74</v>
      </c>
      <c r="Q5" s="16"/>
      <c r="R5" s="23" t="s">
        <v>74</v>
      </c>
      <c r="S5" s="16"/>
      <c r="T5" s="16" t="s">
        <v>185</v>
      </c>
      <c r="U5" s="16" t="s">
        <v>185</v>
      </c>
      <c r="V5" s="16" t="s">
        <v>185</v>
      </c>
      <c r="W5" s="16" t="s">
        <v>185</v>
      </c>
      <c r="X5" s="16" t="s">
        <v>185</v>
      </c>
      <c r="Y5" s="16" t="s">
        <v>185</v>
      </c>
      <c r="Z5" s="16" t="s">
        <v>185</v>
      </c>
      <c r="AA5" s="16" t="s">
        <v>185</v>
      </c>
      <c r="AB5"/>
      <c r="AC5"/>
    </row>
    <row r="6" spans="1:29" s="11" customFormat="1">
      <c r="A6" s="23" t="s">
        <v>75</v>
      </c>
      <c r="B6" s="16" t="s">
        <v>367</v>
      </c>
      <c r="C6" s="16" t="s">
        <v>368</v>
      </c>
      <c r="D6" s="16" t="s">
        <v>367</v>
      </c>
      <c r="E6" s="16" t="s">
        <v>48</v>
      </c>
      <c r="F6" s="16" t="s">
        <v>50</v>
      </c>
      <c r="G6" s="16" t="s">
        <v>355</v>
      </c>
      <c r="H6" s="16" t="s">
        <v>50</v>
      </c>
      <c r="I6" s="16"/>
      <c r="J6" s="23" t="s">
        <v>130</v>
      </c>
      <c r="K6" s="16"/>
      <c r="L6" s="16" t="s">
        <v>50</v>
      </c>
      <c r="M6" s="16" t="s">
        <v>44</v>
      </c>
      <c r="N6" s="16" t="s">
        <v>44</v>
      </c>
      <c r="O6" s="16" t="s">
        <v>44</v>
      </c>
      <c r="P6" s="16" t="s">
        <v>44</v>
      </c>
      <c r="Q6" s="16"/>
      <c r="R6" s="23" t="s">
        <v>44</v>
      </c>
      <c r="S6" s="16"/>
      <c r="T6" s="16" t="s">
        <v>214</v>
      </c>
      <c r="U6" s="16" t="s">
        <v>215</v>
      </c>
      <c r="V6" s="16" t="s">
        <v>216</v>
      </c>
      <c r="W6" s="16" t="s">
        <v>217</v>
      </c>
      <c r="X6" s="16" t="s">
        <v>218</v>
      </c>
      <c r="Y6" s="16" t="s">
        <v>219</v>
      </c>
      <c r="Z6" s="16" t="s">
        <v>219</v>
      </c>
      <c r="AA6" s="16" t="s">
        <v>219</v>
      </c>
      <c r="AB6"/>
      <c r="AC6"/>
    </row>
    <row r="7" spans="1:29">
      <c r="A7" s="25" t="s">
        <v>56</v>
      </c>
      <c r="B7" s="4"/>
      <c r="C7" s="4"/>
      <c r="D7" s="4"/>
      <c r="E7" s="4"/>
      <c r="F7" s="4"/>
      <c r="G7" s="4"/>
      <c r="H7" s="4"/>
      <c r="I7" s="4"/>
      <c r="J7" s="25"/>
      <c r="K7" s="4"/>
      <c r="L7" s="4"/>
      <c r="M7" s="4"/>
      <c r="N7" s="4"/>
      <c r="O7" s="4"/>
      <c r="P7" s="4"/>
      <c r="Q7" s="4"/>
      <c r="R7" s="25"/>
      <c r="S7" s="4"/>
      <c r="T7" s="4"/>
      <c r="U7" s="4"/>
      <c r="V7" s="4"/>
      <c r="W7" s="4"/>
      <c r="X7" s="4"/>
      <c r="Y7" s="4"/>
      <c r="Z7" s="4"/>
      <c r="AA7" s="4"/>
    </row>
    <row r="8" spans="1:29">
      <c r="A8" s="4">
        <v>1870</v>
      </c>
      <c r="B8" s="45"/>
      <c r="C8" s="57"/>
      <c r="D8" s="57"/>
      <c r="E8" s="45"/>
      <c r="F8" s="57"/>
      <c r="G8" s="4"/>
      <c r="H8" s="4"/>
      <c r="I8" s="15"/>
      <c r="J8" s="58"/>
      <c r="K8" s="4"/>
      <c r="L8" s="15"/>
      <c r="M8" s="77">
        <f t="shared" ref="M8:M39" si="0">AVERAGE(M$128:M$160)</f>
        <v>4.3121049609338713E-2</v>
      </c>
      <c r="N8" s="69">
        <v>0</v>
      </c>
      <c r="O8" s="61">
        <f>'1.1 Price indices'!$T6</f>
        <v>0.37760407913938265</v>
      </c>
      <c r="P8" s="62">
        <f>0*(1-M8-N8)+J8*(1-0.5*M8)</f>
        <v>0</v>
      </c>
      <c r="Q8" s="4"/>
      <c r="R8" s="63">
        <f>ROUND(P8,-3)</f>
        <v>0</v>
      </c>
      <c r="S8" s="4"/>
      <c r="T8" s="91"/>
      <c r="U8" s="45"/>
      <c r="V8" s="45"/>
      <c r="W8" s="45"/>
      <c r="X8" s="45"/>
      <c r="Y8" s="45"/>
      <c r="Z8" s="45"/>
      <c r="AA8" s="45"/>
    </row>
    <row r="9" spans="1:29">
      <c r="A9" s="4">
        <f t="shared" ref="A9:A72" si="1">A8+1</f>
        <v>1871</v>
      </c>
      <c r="B9" s="45"/>
      <c r="C9" s="57"/>
      <c r="D9" s="57"/>
      <c r="E9" s="45"/>
      <c r="F9" s="57"/>
      <c r="G9" s="4"/>
      <c r="H9" s="4"/>
      <c r="I9" s="15"/>
      <c r="J9" s="58"/>
      <c r="K9" s="4"/>
      <c r="L9" s="15"/>
      <c r="M9" s="77">
        <f t="shared" si="0"/>
        <v>4.3121049609338713E-2</v>
      </c>
      <c r="N9" s="69">
        <v>0</v>
      </c>
      <c r="O9" s="61">
        <f>'1.1 Price indices'!$T7</f>
        <v>0.38910471099134353</v>
      </c>
      <c r="P9" s="15">
        <f>P8*(O9/O8)*(1-M9-N9)+J9*(1-0.5*M9)</f>
        <v>0</v>
      </c>
      <c r="Q9" s="4"/>
      <c r="R9" s="63">
        <f t="shared" ref="R9:R72" si="2">ROUND(P9,-3)</f>
        <v>0</v>
      </c>
      <c r="S9" s="4"/>
      <c r="T9" s="91"/>
      <c r="U9" s="45"/>
      <c r="V9" s="45"/>
      <c r="W9" s="45"/>
      <c r="X9" s="45"/>
      <c r="Y9" s="45"/>
      <c r="Z9" s="45"/>
      <c r="AA9" s="45"/>
    </row>
    <row r="10" spans="1:29">
      <c r="A10" s="4">
        <f t="shared" si="1"/>
        <v>1872</v>
      </c>
      <c r="B10" s="45"/>
      <c r="C10" s="57"/>
      <c r="D10" s="57"/>
      <c r="E10" s="45"/>
      <c r="F10" s="57"/>
      <c r="G10" s="4"/>
      <c r="H10" s="4"/>
      <c r="I10" s="15"/>
      <c r="J10" s="58"/>
      <c r="K10" s="4"/>
      <c r="L10" s="15"/>
      <c r="M10" s="77">
        <f t="shared" si="0"/>
        <v>4.3121049609338713E-2</v>
      </c>
      <c r="N10" s="69">
        <v>0</v>
      </c>
      <c r="O10" s="61">
        <f>'1.1 Price indices'!$T8</f>
        <v>0.42744015049787981</v>
      </c>
      <c r="P10" s="15">
        <f t="shared" ref="P10:P40" si="3">P9*(O10/O9)*(1-M10-N10)+J10*(1-0.5*M10)</f>
        <v>0</v>
      </c>
      <c r="Q10" s="4"/>
      <c r="R10" s="63">
        <f t="shared" si="2"/>
        <v>0</v>
      </c>
      <c r="S10" s="4"/>
      <c r="T10" s="91"/>
      <c r="U10" s="45"/>
      <c r="V10" s="45"/>
      <c r="W10" s="45"/>
      <c r="X10" s="45"/>
      <c r="Y10" s="45"/>
      <c r="Z10" s="45"/>
      <c r="AA10" s="45"/>
    </row>
    <row r="11" spans="1:29">
      <c r="A11" s="4">
        <f t="shared" si="1"/>
        <v>1873</v>
      </c>
      <c r="B11" s="45"/>
      <c r="C11" s="57"/>
      <c r="D11" s="57"/>
      <c r="E11" s="45"/>
      <c r="F11" s="57"/>
      <c r="G11" s="4"/>
      <c r="H11" s="4"/>
      <c r="I11" s="15"/>
      <c r="J11" s="58"/>
      <c r="K11" s="4"/>
      <c r="L11" s="15"/>
      <c r="M11" s="77">
        <f t="shared" si="0"/>
        <v>4.3121049609338713E-2</v>
      </c>
      <c r="N11" s="69">
        <v>0</v>
      </c>
      <c r="O11" s="61">
        <f>'1.1 Price indices'!$T9</f>
        <v>0.44852464222647481</v>
      </c>
      <c r="P11" s="15">
        <f t="shared" si="3"/>
        <v>0</v>
      </c>
      <c r="Q11" s="4"/>
      <c r="R11" s="63">
        <f t="shared" si="2"/>
        <v>0</v>
      </c>
      <c r="S11" s="4"/>
      <c r="T11" s="91"/>
      <c r="U11" s="45"/>
      <c r="V11" s="45"/>
      <c r="W11" s="45"/>
      <c r="X11" s="45"/>
      <c r="Y11" s="45"/>
      <c r="Z11" s="45"/>
      <c r="AA11" s="45"/>
    </row>
    <row r="12" spans="1:29">
      <c r="A12" s="4">
        <f t="shared" si="1"/>
        <v>1874</v>
      </c>
      <c r="B12" s="45"/>
      <c r="C12" s="57"/>
      <c r="D12" s="57"/>
      <c r="E12" s="45"/>
      <c r="F12" s="57"/>
      <c r="G12" s="4"/>
      <c r="H12" s="4"/>
      <c r="I12" s="15"/>
      <c r="J12" s="58"/>
      <c r="K12" s="4"/>
      <c r="L12" s="15"/>
      <c r="M12" s="77">
        <f t="shared" si="0"/>
        <v>4.3121049609338713E-2</v>
      </c>
      <c r="N12" s="69">
        <v>0</v>
      </c>
      <c r="O12" s="61">
        <f>'1.1 Price indices'!$T10</f>
        <v>0.41210597469526533</v>
      </c>
      <c r="P12" s="15">
        <f t="shared" si="3"/>
        <v>0</v>
      </c>
      <c r="Q12" s="4"/>
      <c r="R12" s="63">
        <f t="shared" si="2"/>
        <v>0</v>
      </c>
      <c r="S12" s="4"/>
      <c r="T12" s="91"/>
      <c r="U12" s="45"/>
      <c r="V12" s="45"/>
      <c r="W12" s="45"/>
      <c r="X12" s="45"/>
      <c r="Y12" s="45"/>
      <c r="Z12" s="45"/>
      <c r="AA12" s="45"/>
    </row>
    <row r="13" spans="1:29">
      <c r="A13" s="4">
        <f t="shared" si="1"/>
        <v>1875</v>
      </c>
      <c r="B13" s="45"/>
      <c r="C13" s="57"/>
      <c r="D13" s="57"/>
      <c r="E13" s="45"/>
      <c r="F13" s="57"/>
      <c r="G13" s="4"/>
      <c r="H13" s="4"/>
      <c r="I13" s="15"/>
      <c r="J13" s="58"/>
      <c r="K13" s="4"/>
      <c r="L13" s="15"/>
      <c r="M13" s="77">
        <f t="shared" si="0"/>
        <v>4.3121049609338713E-2</v>
      </c>
      <c r="N13" s="69">
        <v>0</v>
      </c>
      <c r="O13" s="61">
        <f>'1.1 Price indices'!$T11</f>
        <v>0.42744015049787981</v>
      </c>
      <c r="P13" s="15">
        <f t="shared" si="3"/>
        <v>0</v>
      </c>
      <c r="Q13" s="4"/>
      <c r="R13" s="63">
        <f t="shared" si="2"/>
        <v>0</v>
      </c>
      <c r="S13" s="4"/>
      <c r="T13" s="91"/>
      <c r="U13" s="45"/>
      <c r="V13" s="45"/>
      <c r="W13" s="45"/>
      <c r="X13" s="45"/>
      <c r="Y13" s="45"/>
      <c r="Z13" s="45"/>
      <c r="AA13" s="45"/>
    </row>
    <row r="14" spans="1:29">
      <c r="A14" s="4">
        <f t="shared" si="1"/>
        <v>1876</v>
      </c>
      <c r="B14" s="45"/>
      <c r="C14" s="57"/>
      <c r="D14" s="57"/>
      <c r="E14" s="45"/>
      <c r="F14" s="57"/>
      <c r="G14" s="4"/>
      <c r="H14" s="4"/>
      <c r="I14" s="15"/>
      <c r="J14" s="58"/>
      <c r="K14" s="4"/>
      <c r="L14" s="15"/>
      <c r="M14" s="77">
        <f t="shared" si="0"/>
        <v>4.3121049609338713E-2</v>
      </c>
      <c r="N14" s="69">
        <v>0</v>
      </c>
      <c r="O14" s="61">
        <f>'1.1 Price indices'!$T12</f>
        <v>0.44085755432516749</v>
      </c>
      <c r="P14" s="15">
        <f t="shared" si="3"/>
        <v>0</v>
      </c>
      <c r="Q14" s="4"/>
      <c r="R14" s="63">
        <f t="shared" si="2"/>
        <v>0</v>
      </c>
      <c r="S14" s="4"/>
      <c r="T14" s="91"/>
      <c r="U14" s="45"/>
      <c r="V14" s="45"/>
      <c r="W14" s="45"/>
      <c r="X14" s="45"/>
      <c r="Y14" s="45"/>
      <c r="Z14" s="45"/>
      <c r="AA14" s="45"/>
    </row>
    <row r="15" spans="1:29">
      <c r="A15" s="4">
        <f t="shared" si="1"/>
        <v>1877</v>
      </c>
      <c r="B15" s="45"/>
      <c r="C15" s="57"/>
      <c r="D15" s="57"/>
      <c r="E15" s="45"/>
      <c r="F15" s="57"/>
      <c r="G15" s="4"/>
      <c r="H15" s="4"/>
      <c r="I15" s="15"/>
      <c r="J15" s="58"/>
      <c r="K15" s="4"/>
      <c r="L15" s="15"/>
      <c r="M15" s="77">
        <f t="shared" si="0"/>
        <v>4.3121049609338713E-2</v>
      </c>
      <c r="N15" s="69">
        <v>0</v>
      </c>
      <c r="O15" s="61">
        <f>'1.1 Price indices'!$T13</f>
        <v>0.42168983457189946</v>
      </c>
      <c r="P15" s="15">
        <f t="shared" si="3"/>
        <v>0</v>
      </c>
      <c r="Q15" s="4"/>
      <c r="R15" s="63">
        <f t="shared" si="2"/>
        <v>0</v>
      </c>
      <c r="S15" s="4"/>
      <c r="T15" s="91"/>
      <c r="U15" s="45"/>
      <c r="V15" s="45"/>
      <c r="W15" s="45"/>
      <c r="X15" s="45"/>
      <c r="Y15" s="45"/>
      <c r="Z15" s="45"/>
      <c r="AA15" s="45"/>
    </row>
    <row r="16" spans="1:29">
      <c r="A16" s="4">
        <f t="shared" si="1"/>
        <v>1878</v>
      </c>
      <c r="B16" s="45"/>
      <c r="C16" s="57"/>
      <c r="D16" s="57"/>
      <c r="E16" s="45"/>
      <c r="F16" s="57"/>
      <c r="G16" s="4"/>
      <c r="H16" s="4"/>
      <c r="I16" s="15"/>
      <c r="J16" s="58"/>
      <c r="K16" s="4"/>
      <c r="L16" s="15"/>
      <c r="M16" s="77">
        <f t="shared" si="0"/>
        <v>4.3121049609338713E-2</v>
      </c>
      <c r="N16" s="69">
        <v>0</v>
      </c>
      <c r="O16" s="61">
        <f>'1.1 Price indices'!$T14</f>
        <v>0.45044141420180162</v>
      </c>
      <c r="P16" s="15">
        <f t="shared" si="3"/>
        <v>0</v>
      </c>
      <c r="Q16" s="4"/>
      <c r="R16" s="63">
        <f t="shared" si="2"/>
        <v>0</v>
      </c>
      <c r="S16" s="4"/>
      <c r="T16" s="91"/>
      <c r="U16" s="45"/>
      <c r="V16" s="45"/>
      <c r="W16" s="45"/>
      <c r="X16" s="45"/>
      <c r="Y16" s="45"/>
      <c r="Z16" s="45"/>
      <c r="AA16" s="45"/>
    </row>
    <row r="17" spans="1:27">
      <c r="A17" s="4">
        <f t="shared" si="1"/>
        <v>1879</v>
      </c>
      <c r="B17" s="43">
        <v>10496</v>
      </c>
      <c r="C17" s="57"/>
      <c r="D17" s="57">
        <v>10496</v>
      </c>
      <c r="E17" s="45"/>
      <c r="F17" s="57"/>
      <c r="G17" s="4"/>
      <c r="H17" s="4"/>
      <c r="I17" s="15"/>
      <c r="J17" s="63">
        <f>D17</f>
        <v>10496</v>
      </c>
      <c r="K17" s="4"/>
      <c r="L17" s="15"/>
      <c r="M17" s="77">
        <f t="shared" si="0"/>
        <v>4.3121049609338713E-2</v>
      </c>
      <c r="N17" s="69">
        <v>0</v>
      </c>
      <c r="O17" s="61">
        <f>'1.1 Price indices'!$T15</f>
        <v>0.45235818617712853</v>
      </c>
      <c r="P17" s="15">
        <f t="shared" si="3"/>
        <v>10269.700731650191</v>
      </c>
      <c r="Q17" s="4"/>
      <c r="R17" s="63">
        <f t="shared" si="2"/>
        <v>10000</v>
      </c>
      <c r="S17" s="4"/>
      <c r="T17" s="91"/>
      <c r="U17" s="45"/>
      <c r="V17" s="45"/>
      <c r="W17" s="45"/>
      <c r="X17" s="45"/>
      <c r="Y17" s="45"/>
      <c r="Z17" s="45"/>
      <c r="AA17" s="45"/>
    </row>
    <row r="18" spans="1:27">
      <c r="A18" s="4">
        <f t="shared" si="1"/>
        <v>1880</v>
      </c>
      <c r="B18" s="43">
        <v>4438</v>
      </c>
      <c r="C18" s="57"/>
      <c r="D18" s="57">
        <v>4438</v>
      </c>
      <c r="E18" s="45"/>
      <c r="F18" s="57"/>
      <c r="G18" s="4"/>
      <c r="H18" s="4"/>
      <c r="I18" s="15"/>
      <c r="J18" s="63">
        <f t="shared" ref="J18:J81" si="4">D18</f>
        <v>4438</v>
      </c>
      <c r="K18" s="4"/>
      <c r="L18" s="15"/>
      <c r="M18" s="77">
        <f t="shared" si="0"/>
        <v>4.3121049609338713E-2</v>
      </c>
      <c r="N18" s="69">
        <v>0</v>
      </c>
      <c r="O18" s="61">
        <f>'1.1 Price indices'!$T16</f>
        <v>0.45742189721642462</v>
      </c>
      <c r="P18" s="15">
        <f t="shared" si="3"/>
        <v>14279.177017138481</v>
      </c>
      <c r="Q18" s="4"/>
      <c r="R18" s="63">
        <f t="shared" si="2"/>
        <v>14000</v>
      </c>
      <c r="S18" s="4"/>
      <c r="T18" s="91"/>
      <c r="U18" s="45"/>
      <c r="V18" s="45"/>
      <c r="W18" s="45"/>
      <c r="X18" s="45"/>
      <c r="Y18" s="45"/>
      <c r="Z18" s="45"/>
      <c r="AA18" s="45"/>
    </row>
    <row r="19" spans="1:27">
      <c r="A19" s="4">
        <f t="shared" si="1"/>
        <v>1881</v>
      </c>
      <c r="B19" s="43">
        <v>280</v>
      </c>
      <c r="C19" s="57"/>
      <c r="D19" s="57">
        <v>280</v>
      </c>
      <c r="E19" s="45"/>
      <c r="F19" s="57"/>
      <c r="G19" s="4"/>
      <c r="H19" s="4"/>
      <c r="I19" s="15"/>
      <c r="J19" s="63">
        <f t="shared" si="4"/>
        <v>280</v>
      </c>
      <c r="K19" s="4"/>
      <c r="L19" s="15"/>
      <c r="M19" s="77">
        <f t="shared" si="0"/>
        <v>4.3121049609338713E-2</v>
      </c>
      <c r="N19" s="69">
        <v>0</v>
      </c>
      <c r="O19" s="61">
        <f>'1.1 Price indices'!$T17</f>
        <v>0.42619567914076478</v>
      </c>
      <c r="P19" s="15">
        <f t="shared" si="3"/>
        <v>13004.662643246527</v>
      </c>
      <c r="Q19" s="4"/>
      <c r="R19" s="63">
        <f t="shared" si="2"/>
        <v>13000</v>
      </c>
      <c r="S19" s="4"/>
      <c r="T19" s="91"/>
      <c r="U19" s="45"/>
      <c r="V19" s="45"/>
      <c r="W19" s="45"/>
      <c r="X19" s="45"/>
      <c r="Y19" s="45"/>
      <c r="Z19" s="45"/>
      <c r="AA19" s="45"/>
    </row>
    <row r="20" spans="1:27">
      <c r="A20" s="4">
        <f t="shared" si="1"/>
        <v>1882</v>
      </c>
      <c r="B20" s="43">
        <v>128</v>
      </c>
      <c r="C20" s="57"/>
      <c r="D20" s="57">
        <v>128</v>
      </c>
      <c r="E20" s="45"/>
      <c r="F20" s="57"/>
      <c r="G20" s="4"/>
      <c r="H20" s="4"/>
      <c r="I20" s="15"/>
      <c r="J20" s="63">
        <f t="shared" si="4"/>
        <v>128</v>
      </c>
      <c r="K20" s="4"/>
      <c r="L20" s="15"/>
      <c r="M20" s="77">
        <f t="shared" si="0"/>
        <v>4.3121049609338713E-2</v>
      </c>
      <c r="N20" s="69">
        <v>0</v>
      </c>
      <c r="O20" s="61">
        <f>'1.1 Price indices'!$T18</f>
        <v>0.42619567914076467</v>
      </c>
      <c r="P20" s="15">
        <f t="shared" si="3"/>
        <v>12569.128193079379</v>
      </c>
      <c r="Q20" s="4"/>
      <c r="R20" s="63">
        <f t="shared" si="2"/>
        <v>13000</v>
      </c>
      <c r="S20" s="4"/>
      <c r="T20" s="91"/>
      <c r="U20" s="45"/>
      <c r="V20" s="45"/>
      <c r="W20" s="45"/>
      <c r="X20" s="45"/>
      <c r="Y20" s="45"/>
      <c r="Z20" s="45"/>
      <c r="AA20" s="45"/>
    </row>
    <row r="21" spans="1:27">
      <c r="A21" s="4">
        <f t="shared" si="1"/>
        <v>1883</v>
      </c>
      <c r="B21" s="43">
        <v>512</v>
      </c>
      <c r="C21" s="57"/>
      <c r="D21" s="57">
        <v>512</v>
      </c>
      <c r="E21" s="45"/>
      <c r="F21" s="57"/>
      <c r="G21" s="4"/>
      <c r="H21" s="4"/>
      <c r="I21" s="15"/>
      <c r="J21" s="63">
        <f t="shared" si="4"/>
        <v>512</v>
      </c>
      <c r="K21" s="4"/>
      <c r="L21" s="15"/>
      <c r="M21" s="77">
        <f t="shared" si="0"/>
        <v>4.3121049609338713E-2</v>
      </c>
      <c r="N21" s="69">
        <v>0</v>
      </c>
      <c r="O21" s="61">
        <f>'1.1 Price indices'!$T19</f>
        <v>0.40425293130381451</v>
      </c>
      <c r="P21" s="15">
        <f t="shared" si="3"/>
        <v>11908.876413899268</v>
      </c>
      <c r="Q21" s="4"/>
      <c r="R21" s="63">
        <f t="shared" si="2"/>
        <v>12000</v>
      </c>
      <c r="S21" s="4"/>
      <c r="T21" s="91"/>
      <c r="U21" s="45"/>
      <c r="V21" s="45"/>
      <c r="W21" s="45"/>
      <c r="X21" s="45"/>
      <c r="Y21" s="45"/>
      <c r="Z21" s="45"/>
      <c r="AA21" s="45"/>
    </row>
    <row r="22" spans="1:27">
      <c r="A22" s="4">
        <f t="shared" si="1"/>
        <v>1884</v>
      </c>
      <c r="B22" s="43">
        <v>7584</v>
      </c>
      <c r="C22" s="57"/>
      <c r="D22" s="57">
        <v>7584</v>
      </c>
      <c r="E22" s="45"/>
      <c r="F22" s="57"/>
      <c r="G22" s="4"/>
      <c r="H22" s="4"/>
      <c r="I22" s="15"/>
      <c r="J22" s="63">
        <f t="shared" si="4"/>
        <v>7584</v>
      </c>
      <c r="K22" s="4"/>
      <c r="L22" s="15"/>
      <c r="M22" s="77">
        <f t="shared" si="0"/>
        <v>4.3121049609338713E-2</v>
      </c>
      <c r="N22" s="69">
        <v>0</v>
      </c>
      <c r="O22" s="61">
        <f>'1.1 Price indices'!$T20</f>
        <v>0.46248560825572088</v>
      </c>
      <c r="P22" s="15">
        <f t="shared" si="3"/>
        <v>20457.339955807671</v>
      </c>
      <c r="Q22" s="4"/>
      <c r="R22" s="63">
        <f t="shared" si="2"/>
        <v>20000</v>
      </c>
      <c r="S22" s="4"/>
      <c r="T22" s="91"/>
      <c r="U22" s="45"/>
      <c r="V22" s="45"/>
      <c r="W22" s="45"/>
      <c r="X22" s="45"/>
      <c r="Y22" s="45"/>
      <c r="Z22" s="45"/>
      <c r="AA22" s="45"/>
    </row>
    <row r="23" spans="1:27">
      <c r="A23" s="4">
        <f t="shared" si="1"/>
        <v>1885</v>
      </c>
      <c r="B23" s="43">
        <v>14612</v>
      </c>
      <c r="C23" s="57"/>
      <c r="D23" s="57">
        <v>14612</v>
      </c>
      <c r="E23" s="45"/>
      <c r="F23" s="57"/>
      <c r="G23" s="4"/>
      <c r="H23" s="4"/>
      <c r="I23" s="15"/>
      <c r="J23" s="63">
        <f t="shared" si="4"/>
        <v>14612</v>
      </c>
      <c r="K23" s="4"/>
      <c r="L23" s="15"/>
      <c r="M23" s="77">
        <f t="shared" si="0"/>
        <v>4.3121049609338713E-2</v>
      </c>
      <c r="N23" s="69">
        <v>0</v>
      </c>
      <c r="O23" s="61">
        <f>'1.1 Price indices'!$T21</f>
        <v>0.39412550922522199</v>
      </c>
      <c r="P23" s="15">
        <f t="shared" si="3"/>
        <v>30978.741295594409</v>
      </c>
      <c r="Q23" s="4"/>
      <c r="R23" s="63">
        <f t="shared" si="2"/>
        <v>31000</v>
      </c>
      <c r="S23" s="4"/>
      <c r="T23" s="91"/>
      <c r="U23" s="45"/>
      <c r="V23" s="45"/>
      <c r="W23" s="45"/>
      <c r="X23" s="45"/>
      <c r="Y23" s="45"/>
      <c r="Z23" s="45"/>
      <c r="AA23" s="45"/>
    </row>
    <row r="24" spans="1:27">
      <c r="A24" s="4">
        <f t="shared" si="1"/>
        <v>1886</v>
      </c>
      <c r="B24" s="43">
        <v>36230</v>
      </c>
      <c r="C24" s="57"/>
      <c r="D24" s="57">
        <v>36230</v>
      </c>
      <c r="E24" s="45"/>
      <c r="F24" s="57"/>
      <c r="G24" s="4"/>
      <c r="H24" s="4"/>
      <c r="I24" s="15"/>
      <c r="J24" s="63">
        <f t="shared" si="4"/>
        <v>36230</v>
      </c>
      <c r="K24" s="4"/>
      <c r="L24" s="15"/>
      <c r="M24" s="77">
        <f t="shared" si="0"/>
        <v>4.3121049609338713E-2</v>
      </c>
      <c r="N24" s="69">
        <v>0</v>
      </c>
      <c r="O24" s="61">
        <f>'1.1 Price indices'!$T22</f>
        <v>0.39581341290498745</v>
      </c>
      <c r="P24" s="15">
        <f t="shared" si="3"/>
        <v>65218.71798624158</v>
      </c>
      <c r="Q24" s="4"/>
      <c r="R24" s="63">
        <f t="shared" si="2"/>
        <v>65000</v>
      </c>
      <c r="S24" s="4"/>
      <c r="T24" s="91"/>
      <c r="U24" s="45"/>
      <c r="V24" s="45"/>
      <c r="W24" s="45"/>
      <c r="X24" s="45"/>
      <c r="Y24" s="45"/>
      <c r="Z24" s="45"/>
      <c r="AA24" s="45"/>
    </row>
    <row r="25" spans="1:27">
      <c r="A25" s="4">
        <f t="shared" si="1"/>
        <v>1887</v>
      </c>
      <c r="B25" s="43">
        <v>66026</v>
      </c>
      <c r="C25" s="57"/>
      <c r="D25" s="57">
        <v>66026</v>
      </c>
      <c r="E25" s="45"/>
      <c r="F25" s="57"/>
      <c r="G25" s="4"/>
      <c r="H25" s="4"/>
      <c r="I25" s="15"/>
      <c r="J25" s="63">
        <f t="shared" si="4"/>
        <v>66026</v>
      </c>
      <c r="K25" s="4"/>
      <c r="L25" s="15"/>
      <c r="M25" s="77">
        <f t="shared" si="0"/>
        <v>4.3121049609338713E-2</v>
      </c>
      <c r="N25" s="69">
        <v>0</v>
      </c>
      <c r="O25" s="61">
        <f>'1.1 Price indices'!$T23</f>
        <v>0.41184849786275873</v>
      </c>
      <c r="P25" s="15">
        <f t="shared" si="3"/>
        <v>129537.05499244455</v>
      </c>
      <c r="Q25" s="4"/>
      <c r="R25" s="63">
        <f t="shared" si="2"/>
        <v>130000</v>
      </c>
      <c r="S25" s="4"/>
      <c r="T25" s="91"/>
      <c r="U25" s="45"/>
      <c r="V25" s="45"/>
      <c r="W25" s="45"/>
      <c r="X25" s="45"/>
      <c r="Y25" s="45"/>
      <c r="Z25" s="45"/>
      <c r="AA25" s="45"/>
    </row>
    <row r="26" spans="1:27">
      <c r="A26" s="4">
        <f t="shared" si="1"/>
        <v>1888</v>
      </c>
      <c r="B26" s="43">
        <v>41248</v>
      </c>
      <c r="C26" s="57"/>
      <c r="D26" s="57">
        <v>41248</v>
      </c>
      <c r="E26" s="45"/>
      <c r="F26" s="57"/>
      <c r="G26" s="4"/>
      <c r="H26" s="4"/>
      <c r="I26" s="15"/>
      <c r="J26" s="63">
        <f t="shared" si="4"/>
        <v>41248</v>
      </c>
      <c r="K26" s="4"/>
      <c r="L26" s="15"/>
      <c r="M26" s="77">
        <f t="shared" si="0"/>
        <v>4.3121049609338713E-2</v>
      </c>
      <c r="N26" s="69">
        <v>0</v>
      </c>
      <c r="O26" s="61">
        <f>'1.1 Price indices'!$T24</f>
        <v>0.38737389450616044</v>
      </c>
      <c r="P26" s="15">
        <f t="shared" si="3"/>
        <v>156943.9954052367</v>
      </c>
      <c r="Q26" s="4"/>
      <c r="R26" s="63">
        <f t="shared" si="2"/>
        <v>157000</v>
      </c>
      <c r="S26" s="4"/>
      <c r="T26" s="91"/>
      <c r="U26" s="45"/>
      <c r="V26" s="45"/>
      <c r="W26" s="45"/>
      <c r="X26" s="45"/>
      <c r="Y26" s="45"/>
      <c r="Z26" s="45"/>
      <c r="AA26" s="45"/>
    </row>
    <row r="27" spans="1:27">
      <c r="A27" s="4">
        <f t="shared" si="1"/>
        <v>1889</v>
      </c>
      <c r="B27" s="43">
        <v>39064</v>
      </c>
      <c r="C27" s="57"/>
      <c r="D27" s="57">
        <v>39064</v>
      </c>
      <c r="E27" s="45"/>
      <c r="F27" s="57"/>
      <c r="G27" s="4"/>
      <c r="H27" s="4"/>
      <c r="I27" s="15"/>
      <c r="J27" s="63">
        <f t="shared" si="4"/>
        <v>39064</v>
      </c>
      <c r="K27" s="4"/>
      <c r="L27" s="15"/>
      <c r="M27" s="77">
        <f t="shared" si="0"/>
        <v>4.3121049609338713E-2</v>
      </c>
      <c r="N27" s="69">
        <v>0</v>
      </c>
      <c r="O27" s="61">
        <f>'1.1 Price indices'!$T25</f>
        <v>0.37724647242756798</v>
      </c>
      <c r="P27" s="15">
        <f t="shared" si="3"/>
        <v>184471.98471411841</v>
      </c>
      <c r="Q27" s="4"/>
      <c r="R27" s="63">
        <f t="shared" si="2"/>
        <v>184000</v>
      </c>
      <c r="S27" s="4"/>
      <c r="T27" s="91"/>
      <c r="U27" s="45"/>
      <c r="V27" s="45"/>
      <c r="W27" s="45"/>
      <c r="X27" s="45"/>
      <c r="Y27" s="45"/>
      <c r="Z27" s="45"/>
      <c r="AA27" s="45"/>
    </row>
    <row r="28" spans="1:27">
      <c r="A28" s="4">
        <f t="shared" si="1"/>
        <v>1890</v>
      </c>
      <c r="B28" s="43">
        <v>23206</v>
      </c>
      <c r="C28" s="57"/>
      <c r="D28" s="57">
        <v>23206</v>
      </c>
      <c r="E28" s="45"/>
      <c r="F28" s="57"/>
      <c r="G28" s="4"/>
      <c r="H28" s="4"/>
      <c r="I28" s="15"/>
      <c r="J28" s="63">
        <f t="shared" si="4"/>
        <v>23206</v>
      </c>
      <c r="K28" s="4"/>
      <c r="L28" s="15"/>
      <c r="M28" s="77">
        <f t="shared" si="0"/>
        <v>4.3121049609338713E-2</v>
      </c>
      <c r="N28" s="69">
        <v>0</v>
      </c>
      <c r="O28" s="61">
        <f>'1.1 Price indices'!$T26</f>
        <v>0.38821784634604317</v>
      </c>
      <c r="P28" s="15">
        <f t="shared" si="3"/>
        <v>204356.64004186334</v>
      </c>
      <c r="Q28" s="4"/>
      <c r="R28" s="63">
        <f t="shared" si="2"/>
        <v>204000</v>
      </c>
      <c r="S28" s="4"/>
      <c r="T28" s="91"/>
      <c r="U28" s="45"/>
      <c r="V28" s="45"/>
      <c r="W28" s="45"/>
      <c r="X28" s="45"/>
      <c r="Y28" s="45"/>
      <c r="Z28" s="45"/>
      <c r="AA28" s="45"/>
    </row>
    <row r="29" spans="1:27">
      <c r="A29" s="4">
        <f t="shared" si="1"/>
        <v>1891</v>
      </c>
      <c r="B29" s="43">
        <v>38564</v>
      </c>
      <c r="C29" s="57"/>
      <c r="D29" s="57">
        <v>38564</v>
      </c>
      <c r="E29" s="45"/>
      <c r="F29" s="57"/>
      <c r="G29" s="4"/>
      <c r="H29" s="4"/>
      <c r="I29" s="15"/>
      <c r="J29" s="63">
        <f t="shared" si="4"/>
        <v>38564</v>
      </c>
      <c r="K29" s="4"/>
      <c r="L29" s="15"/>
      <c r="M29" s="77">
        <f t="shared" si="0"/>
        <v>4.3121049609338713E-2</v>
      </c>
      <c r="N29" s="69">
        <v>0</v>
      </c>
      <c r="O29" s="61">
        <f>'1.1 Price indices'!$T27</f>
        <v>0.38146623162698151</v>
      </c>
      <c r="P29" s="15">
        <f t="shared" si="3"/>
        <v>229876.33206781623</v>
      </c>
      <c r="Q29" s="4"/>
      <c r="R29" s="63">
        <f t="shared" si="2"/>
        <v>230000</v>
      </c>
      <c r="S29" s="4"/>
      <c r="T29" s="91"/>
      <c r="U29" s="45"/>
      <c r="V29" s="45"/>
      <c r="W29" s="45"/>
      <c r="X29" s="45"/>
      <c r="Y29" s="45"/>
      <c r="Z29" s="45"/>
      <c r="AA29" s="45"/>
    </row>
    <row r="30" spans="1:27">
      <c r="A30" s="4">
        <f t="shared" si="1"/>
        <v>1892</v>
      </c>
      <c r="B30" s="43">
        <v>46520</v>
      </c>
      <c r="C30" s="57"/>
      <c r="D30" s="57">
        <v>46520</v>
      </c>
      <c r="E30" s="45"/>
      <c r="F30" s="57"/>
      <c r="G30" s="4"/>
      <c r="H30" s="4"/>
      <c r="I30" s="15"/>
      <c r="J30" s="63">
        <f t="shared" si="4"/>
        <v>46520</v>
      </c>
      <c r="K30" s="4"/>
      <c r="L30" s="15"/>
      <c r="M30" s="77">
        <f t="shared" si="0"/>
        <v>4.3121049609338713E-2</v>
      </c>
      <c r="N30" s="69">
        <v>0</v>
      </c>
      <c r="O30" s="61">
        <f>'1.1 Price indices'!$T28</f>
        <v>0.37977832794721611</v>
      </c>
      <c r="P30" s="15">
        <f t="shared" si="3"/>
        <v>264507.53648103855</v>
      </c>
      <c r="Q30" s="4"/>
      <c r="R30" s="63">
        <f t="shared" si="2"/>
        <v>265000</v>
      </c>
      <c r="S30" s="4"/>
      <c r="T30" s="91">
        <v>1402</v>
      </c>
      <c r="U30" s="45"/>
      <c r="V30" s="45"/>
      <c r="W30" s="45"/>
      <c r="X30" s="45"/>
      <c r="Y30" s="45"/>
      <c r="Z30" s="45"/>
      <c r="AA30" s="45"/>
    </row>
    <row r="31" spans="1:27">
      <c r="A31" s="4">
        <f t="shared" si="1"/>
        <v>1893</v>
      </c>
      <c r="B31" s="43">
        <v>47132</v>
      </c>
      <c r="C31" s="57"/>
      <c r="D31" s="57">
        <v>47132</v>
      </c>
      <c r="E31" s="45"/>
      <c r="F31" s="57"/>
      <c r="G31" s="4"/>
      <c r="H31" s="4"/>
      <c r="I31" s="15"/>
      <c r="J31" s="63">
        <f t="shared" si="4"/>
        <v>47132</v>
      </c>
      <c r="K31" s="4"/>
      <c r="L31" s="15"/>
      <c r="M31" s="77">
        <f t="shared" si="0"/>
        <v>4.3121049609338713E-2</v>
      </c>
      <c r="N31" s="69">
        <v>0</v>
      </c>
      <c r="O31" s="61">
        <f>'1.1 Price indices'!$T29</f>
        <v>0.38399808714662959</v>
      </c>
      <c r="P31" s="15">
        <f t="shared" si="3"/>
        <v>302029.74426639528</v>
      </c>
      <c r="Q31" s="4"/>
      <c r="R31" s="63">
        <f t="shared" si="2"/>
        <v>302000</v>
      </c>
      <c r="S31" s="4"/>
      <c r="T31" s="91">
        <v>1484</v>
      </c>
      <c r="U31" s="43"/>
      <c r="V31" s="45"/>
      <c r="W31" s="45"/>
      <c r="X31" s="45"/>
      <c r="Y31" s="45"/>
      <c r="Z31" s="45"/>
      <c r="AA31" s="45"/>
    </row>
    <row r="32" spans="1:27">
      <c r="A32" s="4">
        <f t="shared" si="1"/>
        <v>1894</v>
      </c>
      <c r="B32" s="43">
        <v>50870</v>
      </c>
      <c r="C32" s="57"/>
      <c r="D32" s="57">
        <v>50870</v>
      </c>
      <c r="E32" s="45"/>
      <c r="F32" s="57"/>
      <c r="G32" s="4"/>
      <c r="H32" s="4"/>
      <c r="I32" s="15"/>
      <c r="J32" s="63">
        <f t="shared" si="4"/>
        <v>50870</v>
      </c>
      <c r="K32" s="4"/>
      <c r="L32" s="15"/>
      <c r="M32" s="77">
        <f t="shared" si="0"/>
        <v>4.3121049609338713E-2</v>
      </c>
      <c r="N32" s="69">
        <v>0</v>
      </c>
      <c r="O32" s="61">
        <f>'1.1 Price indices'!$T30</f>
        <v>0.37555856874780258</v>
      </c>
      <c r="P32" s="15">
        <f t="shared" si="3"/>
        <v>332427.34265873098</v>
      </c>
      <c r="Q32" s="4"/>
      <c r="R32" s="63">
        <f t="shared" si="2"/>
        <v>332000</v>
      </c>
      <c r="S32" s="4"/>
      <c r="T32" s="91">
        <v>1503</v>
      </c>
      <c r="U32" s="43"/>
      <c r="V32" s="45"/>
      <c r="W32" s="45"/>
      <c r="X32" s="45"/>
      <c r="Y32" s="45"/>
      <c r="Z32" s="45"/>
      <c r="AA32" s="45"/>
    </row>
    <row r="33" spans="1:27">
      <c r="A33" s="4">
        <f t="shared" si="1"/>
        <v>1895</v>
      </c>
      <c r="B33" s="43">
        <v>59268</v>
      </c>
      <c r="C33" s="57"/>
      <c r="D33" s="57">
        <v>59268</v>
      </c>
      <c r="E33" s="45"/>
      <c r="F33" s="57"/>
      <c r="G33" s="4"/>
      <c r="H33" s="4"/>
      <c r="I33" s="15"/>
      <c r="J33" s="63">
        <f t="shared" si="4"/>
        <v>59268</v>
      </c>
      <c r="K33" s="4"/>
      <c r="L33" s="15"/>
      <c r="M33" s="77">
        <f t="shared" si="0"/>
        <v>4.3121049609338713E-2</v>
      </c>
      <c r="N33" s="69">
        <v>0</v>
      </c>
      <c r="O33" s="61">
        <f>'1.1 Price indices'!$T31</f>
        <v>0.35783558011026584</v>
      </c>
      <c r="P33" s="15">
        <f t="shared" si="3"/>
        <v>361071.76009939128</v>
      </c>
      <c r="Q33" s="4"/>
      <c r="R33" s="63">
        <f t="shared" si="2"/>
        <v>361000</v>
      </c>
      <c r="S33" s="4"/>
      <c r="T33" s="91">
        <v>1508</v>
      </c>
      <c r="U33" s="43"/>
      <c r="V33" s="45"/>
      <c r="W33" s="45"/>
      <c r="X33" s="45"/>
      <c r="Y33" s="45"/>
      <c r="Z33" s="45"/>
      <c r="AA33" s="45"/>
    </row>
    <row r="34" spans="1:27">
      <c r="A34" s="4">
        <f t="shared" si="1"/>
        <v>1896</v>
      </c>
      <c r="B34" s="43">
        <v>56924</v>
      </c>
      <c r="C34" s="57"/>
      <c r="D34" s="57">
        <v>56924</v>
      </c>
      <c r="E34" s="45"/>
      <c r="F34" s="57"/>
      <c r="G34" s="4"/>
      <c r="H34" s="4"/>
      <c r="I34" s="15"/>
      <c r="J34" s="63">
        <f t="shared" si="4"/>
        <v>56924</v>
      </c>
      <c r="K34" s="4"/>
      <c r="L34" s="15"/>
      <c r="M34" s="77">
        <f t="shared" si="0"/>
        <v>4.3121049609338713E-2</v>
      </c>
      <c r="N34" s="69">
        <v>0</v>
      </c>
      <c r="O34" s="61">
        <f>'1.1 Price indices'!$T32</f>
        <v>0.37555856874780258</v>
      </c>
      <c r="P34" s="15">
        <f t="shared" si="3"/>
        <v>418310.78122075554</v>
      </c>
      <c r="Q34" s="4"/>
      <c r="R34" s="63">
        <f t="shared" si="2"/>
        <v>418000</v>
      </c>
      <c r="S34" s="4"/>
      <c r="T34" s="91">
        <v>1551</v>
      </c>
      <c r="U34" s="43"/>
      <c r="V34" s="45"/>
      <c r="W34" s="45"/>
      <c r="X34" s="45"/>
      <c r="Y34" s="45"/>
      <c r="Z34" s="45"/>
      <c r="AA34" s="45"/>
    </row>
    <row r="35" spans="1:27">
      <c r="A35" s="4">
        <f t="shared" si="1"/>
        <v>1897</v>
      </c>
      <c r="B35" s="43">
        <v>50940</v>
      </c>
      <c r="C35" s="57"/>
      <c r="D35" s="57">
        <v>50940</v>
      </c>
      <c r="E35" s="45"/>
      <c r="F35" s="57"/>
      <c r="G35" s="4"/>
      <c r="H35" s="4"/>
      <c r="I35" s="15"/>
      <c r="J35" s="63">
        <f t="shared" si="4"/>
        <v>50940</v>
      </c>
      <c r="K35" s="4"/>
      <c r="L35" s="15"/>
      <c r="M35" s="77">
        <f t="shared" si="0"/>
        <v>4.3121049609338713E-2</v>
      </c>
      <c r="N35" s="69">
        <v>0</v>
      </c>
      <c r="O35" s="61">
        <f>'1.1 Price indices'!$T33</f>
        <v>0.37471461690791991</v>
      </c>
      <c r="P35" s="15">
        <f t="shared" si="3"/>
        <v>449214.99874194834</v>
      </c>
      <c r="Q35" s="4"/>
      <c r="R35" s="63">
        <f t="shared" si="2"/>
        <v>449000</v>
      </c>
      <c r="S35" s="4"/>
      <c r="T35" s="91">
        <v>1612</v>
      </c>
      <c r="U35" s="43"/>
      <c r="V35" s="45"/>
      <c r="W35" s="45"/>
      <c r="X35" s="45"/>
      <c r="Y35" s="45"/>
      <c r="Z35" s="45"/>
      <c r="AA35" s="45"/>
    </row>
    <row r="36" spans="1:27">
      <c r="A36" s="4">
        <f t="shared" si="1"/>
        <v>1898</v>
      </c>
      <c r="B36" s="43">
        <v>52584</v>
      </c>
      <c r="C36" s="57"/>
      <c r="D36" s="57">
        <v>52584</v>
      </c>
      <c r="E36" s="45"/>
      <c r="F36" s="57"/>
      <c r="G36" s="4"/>
      <c r="H36" s="4"/>
      <c r="I36" s="15"/>
      <c r="J36" s="63">
        <f t="shared" si="4"/>
        <v>52584</v>
      </c>
      <c r="K36" s="4"/>
      <c r="L36" s="15"/>
      <c r="M36" s="77">
        <f t="shared" si="0"/>
        <v>4.3121049609338713E-2</v>
      </c>
      <c r="N36" s="69">
        <v>0</v>
      </c>
      <c r="O36" s="61">
        <f>'1.1 Price indices'!$T34</f>
        <v>0.38399808714662959</v>
      </c>
      <c r="P36" s="15">
        <f t="shared" si="3"/>
        <v>491943.93547549931</v>
      </c>
      <c r="Q36" s="4"/>
      <c r="R36" s="63">
        <f t="shared" si="2"/>
        <v>492000</v>
      </c>
      <c r="S36" s="4"/>
      <c r="T36" s="91">
        <v>1644</v>
      </c>
      <c r="U36" s="43"/>
      <c r="V36" s="45"/>
      <c r="W36" s="45"/>
      <c r="X36" s="45"/>
      <c r="Y36" s="45"/>
      <c r="Z36" s="45"/>
      <c r="AA36" s="45"/>
    </row>
    <row r="37" spans="1:27">
      <c r="A37" s="4">
        <f t="shared" si="1"/>
        <v>1899</v>
      </c>
      <c r="B37" s="43">
        <v>64766</v>
      </c>
      <c r="C37" s="57"/>
      <c r="D37" s="57">
        <v>64766</v>
      </c>
      <c r="E37" s="45"/>
      <c r="F37" s="57"/>
      <c r="G37" s="4"/>
      <c r="H37" s="4"/>
      <c r="I37" s="15"/>
      <c r="J37" s="63">
        <f t="shared" si="4"/>
        <v>64766</v>
      </c>
      <c r="K37" s="4"/>
      <c r="L37" s="15"/>
      <c r="M37" s="77">
        <f t="shared" si="0"/>
        <v>4.3121049609338713E-2</v>
      </c>
      <c r="N37" s="69">
        <v>0</v>
      </c>
      <c r="O37" s="61">
        <f>'1.1 Price indices'!$T35</f>
        <v>0.39581341290498745</v>
      </c>
      <c r="P37" s="15">
        <f t="shared" si="3"/>
        <v>548584.43219100463</v>
      </c>
      <c r="Q37" s="4"/>
      <c r="R37" s="63">
        <f t="shared" si="2"/>
        <v>549000</v>
      </c>
      <c r="S37" s="4"/>
      <c r="T37" s="91">
        <v>1719</v>
      </c>
      <c r="U37" s="43"/>
      <c r="V37" s="45"/>
      <c r="W37" s="45"/>
      <c r="X37" s="45"/>
      <c r="Y37" s="45"/>
      <c r="Z37" s="45"/>
      <c r="AA37" s="45"/>
    </row>
    <row r="38" spans="1:27">
      <c r="A38" s="4">
        <f t="shared" si="1"/>
        <v>1900</v>
      </c>
      <c r="B38" s="43">
        <v>66200</v>
      </c>
      <c r="C38" s="57"/>
      <c r="D38" s="57">
        <v>66200</v>
      </c>
      <c r="E38" s="45"/>
      <c r="F38" s="57"/>
      <c r="G38" s="4"/>
      <c r="H38" s="4"/>
      <c r="I38" s="15"/>
      <c r="J38" s="63">
        <f t="shared" si="4"/>
        <v>66200</v>
      </c>
      <c r="K38" s="4"/>
      <c r="L38" s="15"/>
      <c r="M38" s="77">
        <f t="shared" si="0"/>
        <v>4.3121049609338713E-2</v>
      </c>
      <c r="N38" s="69">
        <v>0</v>
      </c>
      <c r="O38" s="61">
        <f>'1.1 Price indices'!$T36</f>
        <v>0.3975013165847528</v>
      </c>
      <c r="P38" s="15">
        <f t="shared" si="3"/>
        <v>591940.09168693027</v>
      </c>
      <c r="Q38" s="4"/>
      <c r="R38" s="63">
        <f t="shared" si="2"/>
        <v>592000</v>
      </c>
      <c r="S38" s="4"/>
      <c r="T38" s="91">
        <v>1745</v>
      </c>
      <c r="U38" s="43"/>
      <c r="V38" s="45"/>
      <c r="W38" s="45"/>
      <c r="X38" s="45"/>
      <c r="Y38" s="45"/>
      <c r="Z38" s="45"/>
      <c r="AA38" s="45"/>
    </row>
    <row r="39" spans="1:27">
      <c r="A39" s="4">
        <f t="shared" si="1"/>
        <v>1901</v>
      </c>
      <c r="B39" s="43">
        <v>73182</v>
      </c>
      <c r="C39" s="57"/>
      <c r="D39" s="57">
        <v>73182</v>
      </c>
      <c r="E39" s="45"/>
      <c r="F39" s="57"/>
      <c r="G39" s="4"/>
      <c r="H39" s="4"/>
      <c r="I39" s="15"/>
      <c r="J39" s="63">
        <f t="shared" si="4"/>
        <v>73182</v>
      </c>
      <c r="K39" s="4"/>
      <c r="L39" s="15"/>
      <c r="M39" s="77">
        <f t="shared" si="0"/>
        <v>4.3121049609338713E-2</v>
      </c>
      <c r="N39" s="69">
        <v>0</v>
      </c>
      <c r="O39" s="61">
        <f>'1.1 Price indices'!$T37</f>
        <v>0.37218276138827183</v>
      </c>
      <c r="P39" s="15">
        <f t="shared" si="3"/>
        <v>601941.78189825837</v>
      </c>
      <c r="Q39" s="4"/>
      <c r="R39" s="63">
        <f t="shared" si="2"/>
        <v>602000</v>
      </c>
      <c r="S39" s="4"/>
      <c r="T39" s="91">
        <v>1787</v>
      </c>
      <c r="U39" s="43"/>
      <c r="V39" s="45"/>
      <c r="W39" s="45"/>
      <c r="X39" s="45"/>
      <c r="Y39" s="45"/>
      <c r="Z39" s="45"/>
      <c r="AA39" s="45"/>
    </row>
    <row r="40" spans="1:27">
      <c r="A40" s="4">
        <f t="shared" si="1"/>
        <v>1902</v>
      </c>
      <c r="B40" s="43">
        <v>57606</v>
      </c>
      <c r="C40" s="57"/>
      <c r="D40" s="57">
        <v>57606</v>
      </c>
      <c r="E40" s="45"/>
      <c r="F40" s="57"/>
      <c r="G40" s="4"/>
      <c r="H40" s="4"/>
      <c r="I40" s="15"/>
      <c r="J40" s="63">
        <f t="shared" si="4"/>
        <v>57606</v>
      </c>
      <c r="K40" s="4"/>
      <c r="L40" s="15"/>
      <c r="M40" s="77">
        <f t="shared" ref="M40:M71" si="5">AVERAGE(M$128:M$160)</f>
        <v>4.3121049609338713E-2</v>
      </c>
      <c r="N40" s="69">
        <v>0</v>
      </c>
      <c r="O40" s="61">
        <f>'1.1 Price indices'!$T38</f>
        <v>0.40678478682346259</v>
      </c>
      <c r="P40" s="15">
        <f t="shared" si="3"/>
        <v>685899.06980783306</v>
      </c>
      <c r="Q40" s="4"/>
      <c r="R40" s="63">
        <f t="shared" si="2"/>
        <v>686000</v>
      </c>
      <c r="S40" s="4"/>
      <c r="T40" s="91">
        <v>1816</v>
      </c>
      <c r="U40" s="43"/>
      <c r="V40" s="45"/>
      <c r="W40" s="45"/>
      <c r="X40" s="45"/>
      <c r="Y40" s="45"/>
      <c r="Z40" s="45"/>
      <c r="AA40" s="45"/>
    </row>
    <row r="41" spans="1:27">
      <c r="A41" s="4">
        <f t="shared" si="1"/>
        <v>1903</v>
      </c>
      <c r="B41" s="43">
        <v>88132</v>
      </c>
      <c r="C41" s="57"/>
      <c r="D41" s="57">
        <v>88132</v>
      </c>
      <c r="E41" s="45"/>
      <c r="F41" s="57"/>
      <c r="G41" s="4"/>
      <c r="H41" s="4"/>
      <c r="I41" s="15"/>
      <c r="J41" s="63">
        <f t="shared" si="4"/>
        <v>88132</v>
      </c>
      <c r="K41" s="4"/>
      <c r="L41" s="15"/>
      <c r="M41" s="77">
        <f t="shared" si="5"/>
        <v>4.3121049609338713E-2</v>
      </c>
      <c r="N41" s="69">
        <v>0</v>
      </c>
      <c r="O41" s="61">
        <f>'1.1 Price indices'!$T39</f>
        <v>0.40931664234311077</v>
      </c>
      <c r="P41" s="15">
        <f t="shared" ref="P41:P72" si="6">P40*(O41/O40)*(1-M41-N41)+J41*(1-0.5*M41)</f>
        <v>746639.20389835141</v>
      </c>
      <c r="Q41" s="4"/>
      <c r="R41" s="63">
        <f t="shared" si="2"/>
        <v>747000</v>
      </c>
      <c r="S41" s="4"/>
      <c r="T41" s="91">
        <v>1977</v>
      </c>
      <c r="U41" s="43"/>
      <c r="V41" s="45"/>
      <c r="W41" s="45"/>
      <c r="X41" s="45"/>
      <c r="Y41" s="45"/>
      <c r="Z41" s="45"/>
      <c r="AA41" s="45"/>
    </row>
    <row r="42" spans="1:27">
      <c r="A42" s="4">
        <f t="shared" si="1"/>
        <v>1904</v>
      </c>
      <c r="B42" s="43">
        <v>98052</v>
      </c>
      <c r="C42" s="57"/>
      <c r="D42" s="57">
        <v>98052</v>
      </c>
      <c r="E42" s="45"/>
      <c r="F42" s="57"/>
      <c r="G42" s="4"/>
      <c r="H42" s="4"/>
      <c r="I42" s="15"/>
      <c r="J42" s="63">
        <f t="shared" si="4"/>
        <v>98052</v>
      </c>
      <c r="K42" s="4"/>
      <c r="L42" s="15"/>
      <c r="M42" s="77">
        <f t="shared" si="5"/>
        <v>4.3121049609338713E-2</v>
      </c>
      <c r="N42" s="69">
        <v>0</v>
      </c>
      <c r="O42" s="61">
        <f>'1.1 Price indices'!$T40</f>
        <v>0.42619567914076467</v>
      </c>
      <c r="P42" s="15">
        <f t="shared" si="6"/>
        <v>839842.86610663706</v>
      </c>
      <c r="Q42" s="4"/>
      <c r="R42" s="63">
        <f t="shared" si="2"/>
        <v>840000</v>
      </c>
      <c r="S42" s="4"/>
      <c r="T42" s="91">
        <v>1988</v>
      </c>
      <c r="U42" s="43"/>
      <c r="V42" s="45"/>
      <c r="W42" s="45"/>
      <c r="X42" s="45"/>
      <c r="Y42" s="45"/>
      <c r="Z42" s="45"/>
      <c r="AA42" s="45"/>
    </row>
    <row r="43" spans="1:27">
      <c r="A43" s="4">
        <f t="shared" si="1"/>
        <v>1905</v>
      </c>
      <c r="B43" s="43">
        <v>115174</v>
      </c>
      <c r="C43" s="57"/>
      <c r="D43" s="57">
        <v>115174</v>
      </c>
      <c r="E43" s="45"/>
      <c r="F43" s="57"/>
      <c r="G43" s="4"/>
      <c r="H43" s="4"/>
      <c r="I43" s="15"/>
      <c r="J43" s="63">
        <f t="shared" si="4"/>
        <v>115174</v>
      </c>
      <c r="K43" s="4"/>
      <c r="L43" s="15"/>
      <c r="M43" s="77">
        <f t="shared" si="5"/>
        <v>4.3121049609338713E-2</v>
      </c>
      <c r="N43" s="69">
        <v>0</v>
      </c>
      <c r="O43" s="61">
        <f>'1.1 Price indices'!$T41</f>
        <v>0.41606825706217232</v>
      </c>
      <c r="P43" s="15">
        <f t="shared" si="6"/>
        <v>897222.6383836905</v>
      </c>
      <c r="Q43" s="4"/>
      <c r="R43" s="63">
        <f t="shared" si="2"/>
        <v>897000</v>
      </c>
      <c r="S43" s="4"/>
      <c r="T43" s="91">
        <v>2048</v>
      </c>
      <c r="U43" s="43"/>
      <c r="V43" s="45"/>
      <c r="W43" s="45"/>
      <c r="X43" s="45"/>
      <c r="Y43" s="45"/>
      <c r="Z43" s="45"/>
      <c r="AA43" s="45"/>
    </row>
    <row r="44" spans="1:27">
      <c r="A44" s="4">
        <f t="shared" si="1"/>
        <v>1906</v>
      </c>
      <c r="B44" s="43">
        <v>80904</v>
      </c>
      <c r="C44" s="57"/>
      <c r="D44" s="57">
        <v>80904</v>
      </c>
      <c r="E44" s="45"/>
      <c r="F44" s="57"/>
      <c r="G44" s="4"/>
      <c r="H44" s="4"/>
      <c r="I44" s="15"/>
      <c r="J44" s="63">
        <f t="shared" si="4"/>
        <v>80904</v>
      </c>
      <c r="K44" s="4"/>
      <c r="L44" s="15"/>
      <c r="M44" s="77">
        <f t="shared" si="5"/>
        <v>4.3121049609338713E-2</v>
      </c>
      <c r="N44" s="69">
        <v>0</v>
      </c>
      <c r="O44" s="61">
        <f>'1.1 Price indices'!$T42</f>
        <v>0.43716705305923986</v>
      </c>
      <c r="P44" s="15">
        <f t="shared" si="6"/>
        <v>981229.30311938282</v>
      </c>
      <c r="Q44" s="4"/>
      <c r="R44" s="63">
        <f t="shared" si="2"/>
        <v>981000</v>
      </c>
      <c r="S44" s="4"/>
      <c r="T44" s="91">
        <v>2186</v>
      </c>
      <c r="U44" s="43"/>
      <c r="V44" s="45"/>
      <c r="W44" s="45"/>
      <c r="X44" s="45"/>
      <c r="Y44" s="45"/>
      <c r="Z44" s="45"/>
      <c r="AA44" s="45"/>
    </row>
    <row r="45" spans="1:27">
      <c r="A45" s="4">
        <f t="shared" si="1"/>
        <v>1907</v>
      </c>
      <c r="B45" s="43">
        <v>125136</v>
      </c>
      <c r="C45" s="57"/>
      <c r="D45" s="57">
        <v>125136</v>
      </c>
      <c r="E45" s="45"/>
      <c r="F45" s="57"/>
      <c r="G45" s="4"/>
      <c r="H45" s="4"/>
      <c r="I45" s="15"/>
      <c r="J45" s="63">
        <f t="shared" si="4"/>
        <v>125136</v>
      </c>
      <c r="K45" s="4"/>
      <c r="L45" s="15"/>
      <c r="M45" s="77">
        <f t="shared" si="5"/>
        <v>4.3121049609338713E-2</v>
      </c>
      <c r="N45" s="69">
        <v>0</v>
      </c>
      <c r="O45" s="61">
        <f>'1.1 Price indices'!$T43</f>
        <v>0.44307471593841879</v>
      </c>
      <c r="P45" s="15">
        <f t="shared" si="6"/>
        <v>1074043.7443924705</v>
      </c>
      <c r="Q45" s="4"/>
      <c r="R45" s="63">
        <f t="shared" si="2"/>
        <v>1074000</v>
      </c>
      <c r="S45" s="4"/>
      <c r="T45" s="91">
        <v>2331</v>
      </c>
      <c r="U45" s="43"/>
      <c r="V45" s="45"/>
      <c r="W45" s="45"/>
      <c r="X45" s="45"/>
      <c r="Y45" s="45"/>
      <c r="Z45" s="45"/>
      <c r="AA45" s="45"/>
    </row>
    <row r="46" spans="1:27">
      <c r="A46" s="4">
        <f t="shared" si="1"/>
        <v>1908</v>
      </c>
      <c r="B46" s="43">
        <v>140700</v>
      </c>
      <c r="C46" s="57"/>
      <c r="D46" s="57">
        <v>140700</v>
      </c>
      <c r="E46" s="45"/>
      <c r="F46" s="57"/>
      <c r="G46" s="4"/>
      <c r="H46" s="4"/>
      <c r="I46" s="15"/>
      <c r="J46" s="63">
        <f t="shared" si="4"/>
        <v>140700</v>
      </c>
      <c r="K46" s="4"/>
      <c r="L46" s="15"/>
      <c r="M46" s="77">
        <f t="shared" si="5"/>
        <v>4.3121049609338713E-2</v>
      </c>
      <c r="N46" s="69">
        <v>0</v>
      </c>
      <c r="O46" s="61">
        <f>'1.1 Price indices'!$T44</f>
        <v>0.44476261961818414</v>
      </c>
      <c r="P46" s="15">
        <f t="shared" si="6"/>
        <v>1169311.4463043169</v>
      </c>
      <c r="Q46" s="4"/>
      <c r="R46" s="63">
        <f t="shared" si="2"/>
        <v>1169000</v>
      </c>
      <c r="S46" s="4"/>
      <c r="T46" s="91">
        <v>2509</v>
      </c>
      <c r="U46" s="43"/>
      <c r="V46" s="45"/>
      <c r="W46" s="45"/>
      <c r="X46" s="45"/>
      <c r="Y46" s="45"/>
      <c r="Z46" s="45"/>
      <c r="AA46" s="45"/>
    </row>
    <row r="47" spans="1:27">
      <c r="A47" s="4">
        <f t="shared" si="1"/>
        <v>1909</v>
      </c>
      <c r="B47" s="43">
        <v>166508</v>
      </c>
      <c r="C47" s="57"/>
      <c r="D47" s="57">
        <v>166508</v>
      </c>
      <c r="E47" s="45"/>
      <c r="F47" s="57"/>
      <c r="G47" s="4"/>
      <c r="H47" s="4"/>
      <c r="I47" s="15"/>
      <c r="J47" s="63">
        <f t="shared" si="4"/>
        <v>166508</v>
      </c>
      <c r="K47" s="4"/>
      <c r="L47" s="15"/>
      <c r="M47" s="77">
        <f t="shared" si="5"/>
        <v>4.3121049609338713E-2</v>
      </c>
      <c r="N47" s="69">
        <v>0</v>
      </c>
      <c r="O47" s="61">
        <f>'1.1 Price indices'!$T45</f>
        <v>0.43716705305923986</v>
      </c>
      <c r="P47" s="15">
        <f t="shared" si="6"/>
        <v>1262699.3395651993</v>
      </c>
      <c r="Q47" s="4"/>
      <c r="R47" s="63">
        <f t="shared" si="2"/>
        <v>1263000</v>
      </c>
      <c r="S47" s="4"/>
      <c r="T47" s="91">
        <v>2502</v>
      </c>
      <c r="U47" s="43"/>
      <c r="V47" s="45"/>
      <c r="W47" s="45"/>
      <c r="X47" s="45"/>
      <c r="Y47" s="45"/>
      <c r="Z47" s="45"/>
      <c r="AA47" s="45"/>
    </row>
    <row r="48" spans="1:27">
      <c r="A48" s="4">
        <f t="shared" si="1"/>
        <v>1910</v>
      </c>
      <c r="B48" s="43">
        <v>119344</v>
      </c>
      <c r="C48" s="57"/>
      <c r="D48" s="57">
        <v>119344</v>
      </c>
      <c r="E48" s="45"/>
      <c r="F48" s="57"/>
      <c r="G48" s="4"/>
      <c r="H48" s="4"/>
      <c r="I48" s="15"/>
      <c r="J48" s="63">
        <f t="shared" si="4"/>
        <v>119344</v>
      </c>
      <c r="K48" s="4"/>
      <c r="L48" s="15"/>
      <c r="M48" s="77">
        <f t="shared" si="5"/>
        <v>4.3121049609338713E-2</v>
      </c>
      <c r="N48" s="69">
        <v>0</v>
      </c>
      <c r="O48" s="61">
        <f>'1.1 Price indices'!$T46</f>
        <v>0.45151423433724586</v>
      </c>
      <c r="P48" s="15">
        <f t="shared" si="6"/>
        <v>1364674.3054490224</v>
      </c>
      <c r="Q48" s="4"/>
      <c r="R48" s="63">
        <f t="shared" si="2"/>
        <v>1365000</v>
      </c>
      <c r="S48" s="4"/>
      <c r="T48" s="91">
        <v>2689</v>
      </c>
      <c r="U48" s="43"/>
      <c r="V48" s="45"/>
      <c r="W48" s="45"/>
      <c r="X48" s="45"/>
      <c r="Y48" s="45"/>
      <c r="Z48" s="45"/>
      <c r="AA48" s="45"/>
    </row>
    <row r="49" spans="1:27">
      <c r="A49" s="4">
        <f t="shared" si="1"/>
        <v>1911</v>
      </c>
      <c r="B49" s="43">
        <v>207863</v>
      </c>
      <c r="C49" s="57"/>
      <c r="D49" s="57">
        <v>207863</v>
      </c>
      <c r="E49" s="45"/>
      <c r="F49" s="57"/>
      <c r="G49" s="4"/>
      <c r="H49" s="4"/>
      <c r="I49" s="15"/>
      <c r="J49" s="63">
        <f t="shared" si="4"/>
        <v>207863</v>
      </c>
      <c r="K49" s="4"/>
      <c r="L49" s="15"/>
      <c r="M49" s="77">
        <f t="shared" si="5"/>
        <v>4.3121049609338713E-2</v>
      </c>
      <c r="N49" s="69">
        <v>0</v>
      </c>
      <c r="O49" s="61">
        <f>'1.1 Price indices'!$T47</f>
        <v>0.44898237881759773</v>
      </c>
      <c r="P49" s="15">
        <f t="shared" si="6"/>
        <v>1501887.0809994878</v>
      </c>
      <c r="Q49" s="4"/>
      <c r="R49" s="63">
        <f t="shared" si="2"/>
        <v>1502000</v>
      </c>
      <c r="S49" s="4"/>
      <c r="T49" s="91">
        <v>2863</v>
      </c>
      <c r="U49" s="43"/>
      <c r="V49" s="45"/>
      <c r="W49" s="45"/>
      <c r="X49" s="45"/>
      <c r="Y49" s="45"/>
      <c r="Z49" s="45"/>
      <c r="AA49" s="45"/>
    </row>
    <row r="50" spans="1:27">
      <c r="A50" s="4">
        <f t="shared" si="1"/>
        <v>1912</v>
      </c>
      <c r="B50" s="43">
        <v>268443</v>
      </c>
      <c r="C50" s="57"/>
      <c r="D50" s="57">
        <v>268443</v>
      </c>
      <c r="E50" s="45"/>
      <c r="F50" s="57"/>
      <c r="G50" s="4"/>
      <c r="H50" s="4"/>
      <c r="I50" s="15"/>
      <c r="J50" s="63">
        <f t="shared" si="4"/>
        <v>268443</v>
      </c>
      <c r="K50" s="4"/>
      <c r="L50" s="15"/>
      <c r="M50" s="77">
        <f t="shared" si="5"/>
        <v>4.3121049609338713E-2</v>
      </c>
      <c r="N50" s="69">
        <v>0</v>
      </c>
      <c r="O50" s="61">
        <f>'1.1 Price indices'!$T48</f>
        <v>0.46079770457595548</v>
      </c>
      <c r="P50" s="15">
        <f t="shared" si="6"/>
        <v>1737598.4178612093</v>
      </c>
      <c r="Q50" s="4"/>
      <c r="R50" s="63">
        <f t="shared" si="2"/>
        <v>1738000</v>
      </c>
      <c r="S50" s="4"/>
      <c r="T50" s="91">
        <v>3057</v>
      </c>
      <c r="U50" s="43"/>
      <c r="V50" s="45"/>
      <c r="W50" s="45"/>
      <c r="X50" s="45"/>
      <c r="Y50" s="45"/>
      <c r="Z50" s="45"/>
      <c r="AA50" s="45"/>
    </row>
    <row r="51" spans="1:27">
      <c r="A51" s="4">
        <f t="shared" si="1"/>
        <v>1913</v>
      </c>
      <c r="B51" s="43">
        <v>264424</v>
      </c>
      <c r="C51" s="57"/>
      <c r="D51" s="57">
        <v>264424</v>
      </c>
      <c r="E51" s="45"/>
      <c r="F51" s="57"/>
      <c r="G51" s="4"/>
      <c r="H51" s="4"/>
      <c r="I51" s="15"/>
      <c r="J51" s="63">
        <f t="shared" si="4"/>
        <v>264424</v>
      </c>
      <c r="K51" s="4"/>
      <c r="L51" s="15"/>
      <c r="M51" s="77">
        <f t="shared" si="5"/>
        <v>4.3121049609338713E-2</v>
      </c>
      <c r="N51" s="69">
        <v>0</v>
      </c>
      <c r="O51" s="61">
        <f>'1.1 Price indices'!$T49</f>
        <v>0.46079770457595548</v>
      </c>
      <c r="P51" s="15">
        <f t="shared" si="6"/>
        <v>1921394.2300725577</v>
      </c>
      <c r="Q51" s="4"/>
      <c r="R51" s="63">
        <f t="shared" si="2"/>
        <v>1921000</v>
      </c>
      <c r="S51" s="4"/>
      <c r="T51" s="91">
        <v>3176</v>
      </c>
      <c r="U51" s="43"/>
      <c r="V51" s="45"/>
      <c r="W51" s="45"/>
      <c r="X51" s="45"/>
      <c r="Y51" s="45"/>
      <c r="Z51" s="45"/>
      <c r="AA51" s="45"/>
    </row>
    <row r="52" spans="1:27">
      <c r="A52" s="4">
        <f t="shared" si="1"/>
        <v>1914</v>
      </c>
      <c r="B52" s="43">
        <v>282243</v>
      </c>
      <c r="C52" s="57"/>
      <c r="D52" s="57">
        <v>282243</v>
      </c>
      <c r="E52" s="45"/>
      <c r="F52" s="57"/>
      <c r="G52" s="4"/>
      <c r="H52" s="4"/>
      <c r="I52" s="15"/>
      <c r="J52" s="63">
        <f t="shared" si="4"/>
        <v>282243</v>
      </c>
      <c r="K52" s="4"/>
      <c r="L52" s="15"/>
      <c r="M52" s="77">
        <f t="shared" si="5"/>
        <v>4.3121049609338713E-2</v>
      </c>
      <c r="N52" s="69">
        <v>0</v>
      </c>
      <c r="O52" s="61">
        <f>'1.1 Price indices'!$T50</f>
        <v>0.49793158553079442</v>
      </c>
      <c r="P52" s="15">
        <f t="shared" si="6"/>
        <v>2262860.2560823839</v>
      </c>
      <c r="Q52" s="4"/>
      <c r="R52" s="63">
        <f t="shared" si="2"/>
        <v>2263000</v>
      </c>
      <c r="S52" s="4"/>
      <c r="T52" s="91">
        <v>3292</v>
      </c>
      <c r="U52" s="43"/>
      <c r="V52" s="45"/>
      <c r="W52" s="45"/>
      <c r="X52" s="45"/>
      <c r="Y52" s="45"/>
      <c r="Z52" s="45"/>
      <c r="AA52" s="45"/>
    </row>
    <row r="53" spans="1:27">
      <c r="A53" s="4">
        <f t="shared" si="1"/>
        <v>1915</v>
      </c>
      <c r="B53" s="43">
        <v>268414</v>
      </c>
      <c r="C53" s="57"/>
      <c r="D53" s="57">
        <v>268414</v>
      </c>
      <c r="E53" s="45"/>
      <c r="F53" s="57"/>
      <c r="G53" s="4"/>
      <c r="H53" s="4"/>
      <c r="I53" s="15"/>
      <c r="J53" s="63">
        <f t="shared" si="4"/>
        <v>268414</v>
      </c>
      <c r="K53" s="4"/>
      <c r="L53" s="15"/>
      <c r="M53" s="77">
        <f t="shared" si="5"/>
        <v>4.3121049609338713E-2</v>
      </c>
      <c r="N53" s="69">
        <v>0</v>
      </c>
      <c r="O53" s="61">
        <f>'1.1 Price indices'!$T51</f>
        <v>0.55700821432258363</v>
      </c>
      <c r="P53" s="15">
        <f t="shared" si="6"/>
        <v>2684808.224203154</v>
      </c>
      <c r="Q53" s="4"/>
      <c r="R53" s="63">
        <f t="shared" si="2"/>
        <v>2685000</v>
      </c>
      <c r="S53" s="4"/>
      <c r="T53" s="91">
        <v>3531</v>
      </c>
      <c r="U53" s="43"/>
      <c r="V53" s="45"/>
      <c r="W53" s="45"/>
      <c r="X53" s="45"/>
      <c r="Y53" s="45"/>
      <c r="Z53" s="45"/>
      <c r="AA53" s="45"/>
    </row>
    <row r="54" spans="1:27">
      <c r="A54" s="4">
        <f t="shared" si="1"/>
        <v>1916</v>
      </c>
      <c r="B54" s="43">
        <v>236388</v>
      </c>
      <c r="C54" s="57"/>
      <c r="D54" s="57">
        <v>236388</v>
      </c>
      <c r="E54" s="45"/>
      <c r="F54" s="57"/>
      <c r="G54" s="4"/>
      <c r="H54" s="4"/>
      <c r="I54" s="15"/>
      <c r="J54" s="63">
        <f t="shared" si="4"/>
        <v>236388</v>
      </c>
      <c r="K54" s="4"/>
      <c r="L54" s="15"/>
      <c r="M54" s="77">
        <f t="shared" si="5"/>
        <v>4.3121049609338713E-2</v>
      </c>
      <c r="N54" s="69">
        <v>0</v>
      </c>
      <c r="O54" s="61">
        <f>'1.1 Price indices'!$T52</f>
        <v>0.62283645783343444</v>
      </c>
      <c r="P54" s="15">
        <f t="shared" si="6"/>
        <v>3103941.2278971523</v>
      </c>
      <c r="Q54" s="4"/>
      <c r="R54" s="63">
        <f t="shared" si="2"/>
        <v>3104000</v>
      </c>
      <c r="S54" s="4"/>
      <c r="T54" s="91">
        <v>3832</v>
      </c>
      <c r="U54" s="43"/>
      <c r="V54" s="45"/>
      <c r="W54" s="45"/>
      <c r="X54" s="45"/>
      <c r="Y54" s="45"/>
      <c r="Z54" s="45"/>
      <c r="AA54" s="45"/>
    </row>
    <row r="55" spans="1:27">
      <c r="A55" s="4">
        <f t="shared" si="1"/>
        <v>1917</v>
      </c>
      <c r="B55" s="43">
        <v>266904</v>
      </c>
      <c r="C55" s="57"/>
      <c r="D55" s="57">
        <v>266904</v>
      </c>
      <c r="E55" s="45"/>
      <c r="F55" s="57"/>
      <c r="G55" s="4"/>
      <c r="H55" s="4"/>
      <c r="I55" s="15"/>
      <c r="J55" s="63">
        <f t="shared" si="4"/>
        <v>266904</v>
      </c>
      <c r="K55" s="4"/>
      <c r="L55" s="15"/>
      <c r="M55" s="77">
        <f t="shared" si="5"/>
        <v>4.3121049609338713E-2</v>
      </c>
      <c r="N55" s="69">
        <v>0</v>
      </c>
      <c r="O55" s="61">
        <f>'1.1 Price indices'!$T53</f>
        <v>0.79837844052903639</v>
      </c>
      <c r="P55" s="15">
        <f t="shared" si="6"/>
        <v>4068345.6683818465</v>
      </c>
      <c r="Q55" s="4"/>
      <c r="R55" s="63">
        <f t="shared" si="2"/>
        <v>4068000</v>
      </c>
      <c r="S55" s="4"/>
      <c r="T55" s="91">
        <v>4075</v>
      </c>
      <c r="U55" s="43"/>
      <c r="V55" s="45"/>
      <c r="W55" s="45"/>
      <c r="X55" s="45"/>
      <c r="Y55" s="45"/>
      <c r="Z55" s="45"/>
      <c r="AA55" s="45"/>
    </row>
    <row r="56" spans="1:27">
      <c r="A56" s="4">
        <f t="shared" si="1"/>
        <v>1918</v>
      </c>
      <c r="B56" s="43">
        <v>291794</v>
      </c>
      <c r="C56" s="57"/>
      <c r="D56" s="57">
        <v>291794</v>
      </c>
      <c r="E56" s="45"/>
      <c r="F56" s="57"/>
      <c r="G56" s="4"/>
      <c r="H56" s="4"/>
      <c r="I56" s="15"/>
      <c r="J56" s="63">
        <f t="shared" si="4"/>
        <v>291794</v>
      </c>
      <c r="K56" s="4"/>
      <c r="L56" s="15"/>
      <c r="M56" s="77">
        <f t="shared" si="5"/>
        <v>4.3121049609338713E-2</v>
      </c>
      <c r="N56" s="69">
        <v>0</v>
      </c>
      <c r="O56" s="61">
        <f>'1.1 Price indices'!$T54</f>
        <v>0.85070345460176411</v>
      </c>
      <c r="P56" s="15">
        <f t="shared" si="6"/>
        <v>4433555.2498863684</v>
      </c>
      <c r="Q56" s="4"/>
      <c r="R56" s="63">
        <f t="shared" si="2"/>
        <v>4434000</v>
      </c>
      <c r="S56" s="4"/>
      <c r="T56" s="91">
        <v>4191</v>
      </c>
      <c r="U56" s="43"/>
      <c r="V56" s="45"/>
      <c r="W56" s="45"/>
      <c r="X56" s="45"/>
      <c r="Y56" s="45"/>
      <c r="Z56" s="45"/>
      <c r="AA56" s="45"/>
    </row>
    <row r="57" spans="1:27">
      <c r="A57" s="4">
        <f t="shared" si="1"/>
        <v>1919</v>
      </c>
      <c r="B57" s="43">
        <v>350774</v>
      </c>
      <c r="C57" s="57"/>
      <c r="D57" s="57">
        <v>350774</v>
      </c>
      <c r="E57" s="45"/>
      <c r="F57" s="57"/>
      <c r="G57" s="4"/>
      <c r="H57" s="4"/>
      <c r="I57" s="15"/>
      <c r="J57" s="63">
        <f t="shared" si="4"/>
        <v>350774</v>
      </c>
      <c r="K57" s="4"/>
      <c r="L57" s="15"/>
      <c r="M57" s="77">
        <f t="shared" si="5"/>
        <v>4.3121049609338713E-2</v>
      </c>
      <c r="N57" s="69">
        <v>0</v>
      </c>
      <c r="O57" s="61">
        <f>'1.1 Price indices'!$T55</f>
        <v>0.91653169811261492</v>
      </c>
      <c r="P57" s="15">
        <f t="shared" si="6"/>
        <v>4913865.8940427601</v>
      </c>
      <c r="Q57" s="4"/>
      <c r="R57" s="63">
        <f t="shared" si="2"/>
        <v>4914000</v>
      </c>
      <c r="S57" s="4"/>
      <c r="T57" s="91">
        <v>4616</v>
      </c>
      <c r="U57" s="43"/>
      <c r="V57" s="45"/>
      <c r="W57" s="45"/>
      <c r="X57" s="45"/>
      <c r="Y57" s="45"/>
      <c r="Z57" s="45"/>
      <c r="AA57" s="45"/>
    </row>
    <row r="58" spans="1:27">
      <c r="A58" s="4">
        <f t="shared" si="1"/>
        <v>1920</v>
      </c>
      <c r="B58" s="43">
        <v>307994</v>
      </c>
      <c r="C58" s="57"/>
      <c r="D58" s="57">
        <v>307994</v>
      </c>
      <c r="E58" s="45"/>
      <c r="F58" s="57"/>
      <c r="G58" s="4"/>
      <c r="H58" s="4"/>
      <c r="I58" s="15"/>
      <c r="J58" s="63">
        <f t="shared" si="4"/>
        <v>307994</v>
      </c>
      <c r="K58" s="4"/>
      <c r="L58" s="15"/>
      <c r="M58" s="77">
        <f t="shared" si="5"/>
        <v>4.3121049609338713E-2</v>
      </c>
      <c r="N58" s="69">
        <v>0</v>
      </c>
      <c r="O58" s="61">
        <f>'1.1 Price indices'!$T56</f>
        <v>0.97054461586510776</v>
      </c>
      <c r="P58" s="15">
        <f t="shared" si="6"/>
        <v>5280424.4498871407</v>
      </c>
      <c r="Q58" s="4"/>
      <c r="R58" s="63">
        <f t="shared" si="2"/>
        <v>5280000</v>
      </c>
      <c r="S58" s="4"/>
      <c r="T58" s="91">
        <v>5029</v>
      </c>
      <c r="U58" s="43"/>
      <c r="V58" s="45"/>
      <c r="W58" s="45"/>
      <c r="X58" s="45"/>
      <c r="Y58" s="45"/>
      <c r="Z58" s="45"/>
      <c r="AA58" s="45"/>
    </row>
    <row r="59" spans="1:27">
      <c r="A59" s="4">
        <f t="shared" si="1"/>
        <v>1921</v>
      </c>
      <c r="B59" s="43">
        <v>437916</v>
      </c>
      <c r="C59" s="57"/>
      <c r="D59" s="57">
        <v>437916</v>
      </c>
      <c r="E59" s="45"/>
      <c r="F59" s="57"/>
      <c r="G59" s="4"/>
      <c r="H59" s="4"/>
      <c r="I59" s="15"/>
      <c r="J59" s="63">
        <f t="shared" si="4"/>
        <v>437916</v>
      </c>
      <c r="K59" s="4"/>
      <c r="L59" s="15"/>
      <c r="M59" s="77">
        <f t="shared" si="5"/>
        <v>4.3121049609338713E-2</v>
      </c>
      <c r="N59" s="69">
        <v>0</v>
      </c>
      <c r="O59" s="61">
        <f>'1.1 Price indices'!$T57</f>
        <v>0.86420668403988721</v>
      </c>
      <c r="P59" s="15">
        <f t="shared" si="6"/>
        <v>4927598.1736984178</v>
      </c>
      <c r="Q59" s="4"/>
      <c r="R59" s="63">
        <f t="shared" si="2"/>
        <v>4928000</v>
      </c>
      <c r="S59" s="4"/>
      <c r="T59" s="91">
        <v>5119</v>
      </c>
      <c r="U59" s="43"/>
      <c r="V59" s="43"/>
      <c r="W59" s="43"/>
      <c r="X59" s="45"/>
      <c r="Y59" s="45"/>
      <c r="Z59" s="45"/>
      <c r="AA59" s="45"/>
    </row>
    <row r="60" spans="1:27">
      <c r="A60" s="4">
        <f t="shared" si="1"/>
        <v>1922</v>
      </c>
      <c r="B60" s="43">
        <v>290726</v>
      </c>
      <c r="C60" s="57"/>
      <c r="D60" s="57">
        <v>290726</v>
      </c>
      <c r="E60" s="45"/>
      <c r="F60" s="57"/>
      <c r="G60" s="4"/>
      <c r="H60" s="4"/>
      <c r="I60" s="15"/>
      <c r="J60" s="63">
        <f t="shared" si="4"/>
        <v>290726</v>
      </c>
      <c r="K60" s="4"/>
      <c r="L60" s="15"/>
      <c r="M60" s="77">
        <f t="shared" si="5"/>
        <v>4.3121049609338713E-2</v>
      </c>
      <c r="N60" s="69">
        <v>0</v>
      </c>
      <c r="O60" s="61">
        <f>'1.1 Price indices'!$T58</f>
        <v>0.80850586260762891</v>
      </c>
      <c r="P60" s="15">
        <f t="shared" si="6"/>
        <v>4695668.868813755</v>
      </c>
      <c r="Q60" s="4"/>
      <c r="R60" s="63">
        <f t="shared" si="2"/>
        <v>4696000</v>
      </c>
      <c r="S60" s="4"/>
      <c r="T60" s="91">
        <v>5307</v>
      </c>
      <c r="U60" s="43"/>
      <c r="V60" s="43"/>
      <c r="W60" s="43"/>
      <c r="X60" s="45"/>
      <c r="Y60" s="45"/>
      <c r="Z60" s="45"/>
      <c r="AA60" s="45"/>
    </row>
    <row r="61" spans="1:27">
      <c r="A61" s="4">
        <f t="shared" si="1"/>
        <v>1923</v>
      </c>
      <c r="B61" s="43">
        <v>456690</v>
      </c>
      <c r="C61" s="57"/>
      <c r="D61" s="57">
        <v>456690</v>
      </c>
      <c r="E61" s="45"/>
      <c r="F61" s="57"/>
      <c r="G61" s="4"/>
      <c r="H61" s="4"/>
      <c r="I61" s="15"/>
      <c r="J61" s="63">
        <f t="shared" si="4"/>
        <v>456690</v>
      </c>
      <c r="K61" s="4"/>
      <c r="L61" s="15"/>
      <c r="M61" s="77">
        <f t="shared" si="5"/>
        <v>4.3121049609338713E-2</v>
      </c>
      <c r="N61" s="69">
        <v>0</v>
      </c>
      <c r="O61" s="61">
        <f>'1.1 Price indices'!$T59</f>
        <v>0.81525747732669063</v>
      </c>
      <c r="P61" s="15">
        <f t="shared" si="6"/>
        <v>4977551.6145544518</v>
      </c>
      <c r="Q61" s="4"/>
      <c r="R61" s="63">
        <f t="shared" si="2"/>
        <v>4978000</v>
      </c>
      <c r="S61" s="4"/>
      <c r="T61" s="91">
        <v>5723</v>
      </c>
      <c r="U61" s="43"/>
      <c r="V61" s="43"/>
      <c r="W61" s="43"/>
      <c r="X61" s="45"/>
      <c r="Y61" s="45"/>
      <c r="Z61" s="45"/>
      <c r="AA61" s="45"/>
    </row>
    <row r="62" spans="1:27">
      <c r="A62" s="4">
        <f t="shared" si="1"/>
        <v>1924</v>
      </c>
      <c r="B62" s="43">
        <v>985942</v>
      </c>
      <c r="C62" s="57"/>
      <c r="D62" s="57">
        <v>985942</v>
      </c>
      <c r="E62" s="45"/>
      <c r="F62" s="57"/>
      <c r="G62" s="4"/>
      <c r="H62" s="4"/>
      <c r="I62" s="15"/>
      <c r="J62" s="63">
        <f t="shared" si="4"/>
        <v>985942</v>
      </c>
      <c r="K62" s="4"/>
      <c r="L62" s="15"/>
      <c r="M62" s="77">
        <f t="shared" si="5"/>
        <v>4.3121049609338713E-2</v>
      </c>
      <c r="N62" s="69">
        <v>0</v>
      </c>
      <c r="O62" s="61">
        <f>'1.1 Price indices'!$T60</f>
        <v>0.81863328468622132</v>
      </c>
      <c r="P62" s="15">
        <f t="shared" si="6"/>
        <v>5747321.150192474</v>
      </c>
      <c r="Q62" s="4"/>
      <c r="R62" s="63">
        <f t="shared" si="2"/>
        <v>5747000</v>
      </c>
      <c r="S62" s="4"/>
      <c r="T62" s="91">
        <v>5780</v>
      </c>
      <c r="U62" s="91">
        <v>6737</v>
      </c>
      <c r="V62" s="43"/>
      <c r="W62" s="43"/>
      <c r="X62" s="45"/>
      <c r="Y62" s="45"/>
      <c r="Z62" s="45"/>
      <c r="AA62" s="45"/>
    </row>
    <row r="63" spans="1:27">
      <c r="A63" s="4">
        <f t="shared" si="1"/>
        <v>1925</v>
      </c>
      <c r="B63" s="43">
        <v>1254344</v>
      </c>
      <c r="C63" s="57"/>
      <c r="D63" s="57">
        <v>1254344</v>
      </c>
      <c r="E63" s="45"/>
      <c r="F63" s="57"/>
      <c r="G63" s="4"/>
      <c r="H63" s="4"/>
      <c r="I63" s="15"/>
      <c r="J63" s="63">
        <f t="shared" si="4"/>
        <v>1254344</v>
      </c>
      <c r="K63" s="4"/>
      <c r="L63" s="15"/>
      <c r="M63" s="77">
        <f t="shared" si="5"/>
        <v>4.3121049609338713E-2</v>
      </c>
      <c r="N63" s="69">
        <v>0</v>
      </c>
      <c r="O63" s="61">
        <f>'1.1 Price indices'!$T61</f>
        <v>0.78656311477067853</v>
      </c>
      <c r="P63" s="15">
        <f t="shared" si="6"/>
        <v>6511346.3520135209</v>
      </c>
      <c r="Q63" s="15"/>
      <c r="R63" s="63">
        <f t="shared" si="2"/>
        <v>6511000</v>
      </c>
      <c r="S63" s="15"/>
      <c r="T63" s="91"/>
      <c r="U63" s="91">
        <v>7220</v>
      </c>
      <c r="V63" s="43"/>
      <c r="W63" s="43"/>
      <c r="X63" s="43"/>
      <c r="Y63" s="43"/>
      <c r="Z63" s="43"/>
      <c r="AA63" s="43"/>
    </row>
    <row r="64" spans="1:27">
      <c r="A64" s="4">
        <f t="shared" si="1"/>
        <v>1926</v>
      </c>
      <c r="B64" s="43">
        <v>813840</v>
      </c>
      <c r="C64" s="57"/>
      <c r="D64" s="57">
        <v>813840</v>
      </c>
      <c r="E64" s="45"/>
      <c r="F64" s="57"/>
      <c r="G64" s="4"/>
      <c r="H64" s="4"/>
      <c r="I64" s="15"/>
      <c r="J64" s="63">
        <f t="shared" si="4"/>
        <v>813840</v>
      </c>
      <c r="K64" s="4"/>
      <c r="L64" s="15"/>
      <c r="M64" s="77">
        <f t="shared" si="5"/>
        <v>4.3121049609338713E-2</v>
      </c>
      <c r="N64" s="69">
        <v>0</v>
      </c>
      <c r="O64" s="61">
        <f>'1.1 Price indices'!$T62</f>
        <v>0.75955665589443222</v>
      </c>
      <c r="P64" s="15">
        <f t="shared" si="6"/>
        <v>6812938.2861949895</v>
      </c>
      <c r="Q64" s="15"/>
      <c r="R64" s="63">
        <f t="shared" si="2"/>
        <v>6813000</v>
      </c>
      <c r="S64" s="15"/>
      <c r="T64" s="91"/>
      <c r="U64" s="91">
        <v>7501</v>
      </c>
      <c r="V64" s="43"/>
      <c r="W64" s="43"/>
      <c r="X64" s="43"/>
      <c r="Y64" s="43"/>
      <c r="Z64" s="43"/>
      <c r="AA64" s="43"/>
    </row>
    <row r="65" spans="1:27">
      <c r="A65" s="4">
        <f t="shared" si="1"/>
        <v>1927</v>
      </c>
      <c r="B65" s="43">
        <v>622056</v>
      </c>
      <c r="C65" s="57"/>
      <c r="D65" s="57">
        <v>622056</v>
      </c>
      <c r="E65" s="45"/>
      <c r="F65" s="57"/>
      <c r="G65" s="4"/>
      <c r="H65" s="4"/>
      <c r="I65" s="15"/>
      <c r="J65" s="63">
        <f t="shared" si="4"/>
        <v>622056</v>
      </c>
      <c r="K65" s="4"/>
      <c r="L65" s="15"/>
      <c r="M65" s="77">
        <f t="shared" si="5"/>
        <v>4.3121049609338713E-2</v>
      </c>
      <c r="N65" s="69">
        <v>0</v>
      </c>
      <c r="O65" s="61">
        <f>'1.1 Price indices'!$T63</f>
        <v>0.71904696758006248</v>
      </c>
      <c r="P65" s="15">
        <f t="shared" si="6"/>
        <v>6780112.996612953</v>
      </c>
      <c r="Q65" s="15"/>
      <c r="R65" s="63">
        <f t="shared" si="2"/>
        <v>6780000</v>
      </c>
      <c r="S65" s="15"/>
      <c r="T65" s="91"/>
      <c r="U65" s="91">
        <v>7847</v>
      </c>
      <c r="V65" s="43"/>
      <c r="W65" s="43"/>
      <c r="X65" s="43"/>
      <c r="Y65" s="43"/>
      <c r="Z65" s="43"/>
      <c r="AA65" s="43"/>
    </row>
    <row r="66" spans="1:27">
      <c r="A66" s="4">
        <f t="shared" si="1"/>
        <v>1928</v>
      </c>
      <c r="B66" s="43">
        <v>523798</v>
      </c>
      <c r="C66" s="57"/>
      <c r="D66" s="57">
        <v>523798</v>
      </c>
      <c r="E66" s="45"/>
      <c r="F66" s="57"/>
      <c r="G66" s="4"/>
      <c r="H66" s="4"/>
      <c r="I66" s="15"/>
      <c r="J66" s="63">
        <f t="shared" si="4"/>
        <v>523798</v>
      </c>
      <c r="K66" s="4"/>
      <c r="L66" s="15"/>
      <c r="M66" s="77">
        <f t="shared" si="5"/>
        <v>4.3121049609338713E-2</v>
      </c>
      <c r="N66" s="69">
        <v>0</v>
      </c>
      <c r="O66" s="61">
        <f>'1.1 Price indices'!$T64</f>
        <v>0.71229535286100087</v>
      </c>
      <c r="P66" s="15">
        <f t="shared" si="6"/>
        <v>6939334.2319224318</v>
      </c>
      <c r="Q66" s="15"/>
      <c r="R66" s="63">
        <f t="shared" si="2"/>
        <v>6939000</v>
      </c>
      <c r="S66" s="15"/>
      <c r="T66" s="91"/>
      <c r="U66" s="91">
        <v>8007</v>
      </c>
      <c r="V66" s="43"/>
      <c r="W66" s="43"/>
      <c r="X66" s="43"/>
      <c r="Y66" s="43"/>
      <c r="Z66" s="43"/>
      <c r="AA66" s="43"/>
    </row>
    <row r="67" spans="1:27">
      <c r="A67" s="4">
        <f t="shared" si="1"/>
        <v>1929</v>
      </c>
      <c r="B67" s="43">
        <v>592268</v>
      </c>
      <c r="C67" s="57"/>
      <c r="D67" s="57">
        <v>592268</v>
      </c>
      <c r="E67" s="45"/>
      <c r="F67" s="57"/>
      <c r="G67" s="4"/>
      <c r="H67" s="4"/>
      <c r="I67" s="15"/>
      <c r="J67" s="63">
        <f t="shared" si="4"/>
        <v>592268</v>
      </c>
      <c r="K67" s="4"/>
      <c r="L67" s="15"/>
      <c r="M67" s="77">
        <f t="shared" si="5"/>
        <v>4.3121049609338713E-2</v>
      </c>
      <c r="N67" s="69">
        <v>0</v>
      </c>
      <c r="O67" s="61">
        <f>'1.1 Price indices'!$T65</f>
        <v>0.71904696758006248</v>
      </c>
      <c r="P67" s="15">
        <f t="shared" si="6"/>
        <v>7282540.6109132785</v>
      </c>
      <c r="Q67" s="15"/>
      <c r="R67" s="63">
        <f t="shared" si="2"/>
        <v>7283000</v>
      </c>
      <c r="S67" s="15"/>
      <c r="T67" s="91"/>
      <c r="U67" s="91">
        <v>8457</v>
      </c>
      <c r="V67" s="43"/>
      <c r="W67" s="43"/>
      <c r="X67" s="43"/>
      <c r="Y67" s="43"/>
      <c r="Z67" s="43"/>
      <c r="AA67" s="43"/>
    </row>
    <row r="68" spans="1:27">
      <c r="A68" s="4">
        <f t="shared" si="1"/>
        <v>1930</v>
      </c>
      <c r="B68" s="43">
        <v>705756</v>
      </c>
      <c r="C68" s="57">
        <v>104582</v>
      </c>
      <c r="D68" s="57">
        <v>810338</v>
      </c>
      <c r="E68" s="45"/>
      <c r="F68" s="57"/>
      <c r="G68" s="4"/>
      <c r="H68" s="4"/>
      <c r="I68" s="15"/>
      <c r="J68" s="63">
        <f t="shared" si="4"/>
        <v>810338</v>
      </c>
      <c r="K68" s="4"/>
      <c r="L68" s="15"/>
      <c r="M68" s="77">
        <f t="shared" si="5"/>
        <v>4.3121049609338713E-2</v>
      </c>
      <c r="N68" s="69">
        <v>0</v>
      </c>
      <c r="O68" s="61">
        <f>'1.1 Price indices'!$T66</f>
        <v>0.70216793078240847</v>
      </c>
      <c r="P68" s="15">
        <f t="shared" si="6"/>
        <v>7597796.4607710093</v>
      </c>
      <c r="Q68" s="15"/>
      <c r="R68" s="63">
        <f t="shared" si="2"/>
        <v>7598000</v>
      </c>
      <c r="S68" s="15"/>
      <c r="T68" s="91"/>
      <c r="U68" s="91">
        <v>8577</v>
      </c>
      <c r="V68" s="43"/>
      <c r="W68" s="43"/>
      <c r="X68" s="43"/>
      <c r="Y68" s="43"/>
      <c r="Z68" s="43"/>
      <c r="AA68" s="43"/>
    </row>
    <row r="69" spans="1:27">
      <c r="A69" s="4">
        <f t="shared" si="1"/>
        <v>1931</v>
      </c>
      <c r="B69" s="43">
        <v>306334</v>
      </c>
      <c r="C69" s="57">
        <v>57468</v>
      </c>
      <c r="D69" s="57">
        <v>363802</v>
      </c>
      <c r="E69" s="45"/>
      <c r="F69" s="57"/>
      <c r="G69" s="4"/>
      <c r="H69" s="4"/>
      <c r="I69" s="15"/>
      <c r="J69" s="63">
        <f t="shared" si="4"/>
        <v>363802</v>
      </c>
      <c r="K69" s="4"/>
      <c r="L69" s="15"/>
      <c r="M69" s="77">
        <f t="shared" si="5"/>
        <v>4.3121049609338713E-2</v>
      </c>
      <c r="N69" s="69">
        <v>0</v>
      </c>
      <c r="O69" s="61">
        <f>'1.1 Price indices'!$T67</f>
        <v>0.64646710935015006</v>
      </c>
      <c r="P69" s="15">
        <f t="shared" si="6"/>
        <v>7049409.4050715556</v>
      </c>
      <c r="Q69" s="15"/>
      <c r="R69" s="63">
        <f t="shared" si="2"/>
        <v>7049000</v>
      </c>
      <c r="S69" s="15"/>
      <c r="T69" s="91"/>
      <c r="U69" s="91">
        <v>8803</v>
      </c>
      <c r="V69" s="43"/>
      <c r="W69" s="43"/>
      <c r="X69" s="43"/>
      <c r="Y69" s="43"/>
      <c r="Z69" s="43"/>
      <c r="AA69" s="43"/>
    </row>
    <row r="70" spans="1:27">
      <c r="A70" s="4">
        <f t="shared" si="1"/>
        <v>1932</v>
      </c>
      <c r="B70" s="43">
        <v>223718</v>
      </c>
      <c r="C70" s="57">
        <v>39990</v>
      </c>
      <c r="D70" s="57">
        <v>263708</v>
      </c>
      <c r="E70" s="45"/>
      <c r="F70" s="57"/>
      <c r="G70" s="4"/>
      <c r="H70" s="4"/>
      <c r="I70" s="15"/>
      <c r="J70" s="63">
        <f t="shared" si="4"/>
        <v>263708</v>
      </c>
      <c r="K70" s="4"/>
      <c r="L70" s="15"/>
      <c r="M70" s="77">
        <f t="shared" si="5"/>
        <v>4.3121049609338713E-2</v>
      </c>
      <c r="N70" s="69">
        <v>0</v>
      </c>
      <c r="O70" s="61">
        <f>'1.1 Price indices'!$T68</f>
        <v>0.62958807255249594</v>
      </c>
      <c r="P70" s="15">
        <f t="shared" si="6"/>
        <v>6827332.8633514401</v>
      </c>
      <c r="Q70" s="15"/>
      <c r="R70" s="63">
        <f t="shared" si="2"/>
        <v>6827000</v>
      </c>
      <c r="S70" s="15"/>
      <c r="T70" s="91"/>
      <c r="U70" s="91">
        <v>8646</v>
      </c>
      <c r="V70" s="43"/>
      <c r="W70" s="43"/>
      <c r="X70" s="43"/>
      <c r="Y70" s="43"/>
      <c r="Z70" s="43"/>
      <c r="AA70" s="43"/>
    </row>
    <row r="71" spans="1:27">
      <c r="A71" s="4">
        <f t="shared" si="1"/>
        <v>1933</v>
      </c>
      <c r="B71" s="43">
        <v>213466</v>
      </c>
      <c r="C71" s="57">
        <v>31890</v>
      </c>
      <c r="D71" s="57">
        <v>245356</v>
      </c>
      <c r="E71" s="45"/>
      <c r="F71" s="57"/>
      <c r="G71" s="4"/>
      <c r="H71" s="4"/>
      <c r="I71" s="15"/>
      <c r="J71" s="63">
        <f t="shared" si="4"/>
        <v>245356</v>
      </c>
      <c r="K71" s="4"/>
      <c r="L71" s="15"/>
      <c r="M71" s="77">
        <f t="shared" si="5"/>
        <v>4.3121049609338713E-2</v>
      </c>
      <c r="N71" s="69">
        <v>0</v>
      </c>
      <c r="O71" s="61">
        <f>'1.1 Price indices'!$T69</f>
        <v>0.59076628791789176</v>
      </c>
      <c r="P71" s="15">
        <f t="shared" si="6"/>
        <v>6370162.2062995862</v>
      </c>
      <c r="Q71" s="15"/>
      <c r="R71" s="63">
        <f t="shared" si="2"/>
        <v>6370000</v>
      </c>
      <c r="S71" s="15"/>
      <c r="T71" s="91"/>
      <c r="U71" s="91">
        <v>8416</v>
      </c>
      <c r="V71" s="43"/>
      <c r="W71" s="43"/>
      <c r="X71" s="43"/>
      <c r="Y71" s="43"/>
      <c r="Z71" s="43"/>
      <c r="AA71" s="43"/>
    </row>
    <row r="72" spans="1:27">
      <c r="A72" s="4">
        <f t="shared" si="1"/>
        <v>1934</v>
      </c>
      <c r="B72" s="43">
        <v>342192</v>
      </c>
      <c r="C72" s="57">
        <v>52420</v>
      </c>
      <c r="D72" s="57">
        <v>394612</v>
      </c>
      <c r="E72" s="45"/>
      <c r="F72" s="57"/>
      <c r="G72" s="4"/>
      <c r="H72" s="4"/>
      <c r="I72" s="15"/>
      <c r="J72" s="63">
        <f t="shared" si="4"/>
        <v>394612</v>
      </c>
      <c r="K72" s="4"/>
      <c r="L72" s="15"/>
      <c r="M72" s="77">
        <f t="shared" ref="M72:M103" si="7">AVERAGE(M$128:M$160)</f>
        <v>4.3121049609338713E-2</v>
      </c>
      <c r="N72" s="69">
        <v>0</v>
      </c>
      <c r="O72" s="61">
        <f>'1.1 Price indices'!$T70</f>
        <v>0.59245419159765711</v>
      </c>
      <c r="P72" s="15">
        <f t="shared" si="6"/>
        <v>6498993.7243273631</v>
      </c>
      <c r="Q72" s="15"/>
      <c r="R72" s="63">
        <f t="shared" si="2"/>
        <v>6499000</v>
      </c>
      <c r="S72" s="15"/>
      <c r="T72" s="91"/>
      <c r="U72" s="91">
        <v>8698</v>
      </c>
      <c r="V72" s="43"/>
      <c r="W72" s="43"/>
      <c r="X72" s="43"/>
      <c r="Y72" s="43"/>
      <c r="Z72" s="43"/>
      <c r="AA72" s="43"/>
    </row>
    <row r="73" spans="1:27">
      <c r="A73" s="4">
        <f t="shared" ref="A73:A136" si="8">A72+1</f>
        <v>1935</v>
      </c>
      <c r="B73" s="43">
        <v>451848</v>
      </c>
      <c r="C73" s="57">
        <v>94624</v>
      </c>
      <c r="D73" s="57">
        <v>546472</v>
      </c>
      <c r="E73" s="45"/>
      <c r="F73" s="57"/>
      <c r="G73" s="4"/>
      <c r="H73" s="4"/>
      <c r="I73" s="15"/>
      <c r="J73" s="63">
        <f t="shared" si="4"/>
        <v>546472</v>
      </c>
      <c r="K73" s="4"/>
      <c r="L73" s="15"/>
      <c r="M73" s="77">
        <f t="shared" si="7"/>
        <v>4.3121049609338713E-2</v>
      </c>
      <c r="N73" s="69">
        <v>0</v>
      </c>
      <c r="O73" s="61">
        <f>'1.1 Price indices'!$T71</f>
        <v>0.60089370999648417</v>
      </c>
      <c r="P73" s="15">
        <f t="shared" ref="P73:P104" si="9">P72*(O73/O72)*(1-M73-N73)+J73*(1-0.5*M73)</f>
        <v>6842026.2569363248</v>
      </c>
      <c r="Q73" s="15"/>
      <c r="R73" s="63">
        <f t="shared" ref="R73:R127" si="10">ROUND(P73,-3)</f>
        <v>6842000</v>
      </c>
      <c r="S73" s="15"/>
      <c r="T73" s="91"/>
      <c r="U73" s="91">
        <v>8746</v>
      </c>
      <c r="V73" s="43"/>
      <c r="W73" s="43"/>
      <c r="X73" s="43"/>
      <c r="Y73" s="43"/>
      <c r="Z73" s="43"/>
      <c r="AA73" s="43"/>
    </row>
    <row r="74" spans="1:27">
      <c r="A74" s="4">
        <f t="shared" si="8"/>
        <v>1936</v>
      </c>
      <c r="B74" s="43">
        <v>699004</v>
      </c>
      <c r="C74" s="57">
        <v>138076</v>
      </c>
      <c r="D74" s="57">
        <v>837080</v>
      </c>
      <c r="E74" s="45"/>
      <c r="F74" s="57"/>
      <c r="G74" s="4"/>
      <c r="H74" s="4"/>
      <c r="I74" s="15"/>
      <c r="J74" s="63">
        <f t="shared" si="4"/>
        <v>837080</v>
      </c>
      <c r="K74" s="4"/>
      <c r="L74" s="15"/>
      <c r="M74" s="77">
        <f t="shared" si="7"/>
        <v>4.3121049609338713E-2</v>
      </c>
      <c r="N74" s="69">
        <v>0</v>
      </c>
      <c r="O74" s="61">
        <f>'1.1 Price indices'!$T72</f>
        <v>0.69035260502405049</v>
      </c>
      <c r="P74" s="15">
        <f t="shared" si="9"/>
        <v>8340715.4851172175</v>
      </c>
      <c r="Q74" s="15"/>
      <c r="R74" s="63">
        <f t="shared" si="10"/>
        <v>8341000</v>
      </c>
      <c r="S74" s="15"/>
      <c r="T74" s="91"/>
      <c r="U74" s="91">
        <v>8842</v>
      </c>
      <c r="V74" s="43"/>
      <c r="W74" s="43"/>
      <c r="X74" s="43"/>
      <c r="Y74" s="43"/>
      <c r="Z74" s="43"/>
      <c r="AA74" s="43"/>
    </row>
    <row r="75" spans="1:27">
      <c r="A75" s="4">
        <f t="shared" si="8"/>
        <v>1937</v>
      </c>
      <c r="B75" s="43">
        <v>765926</v>
      </c>
      <c r="C75" s="57">
        <v>169022</v>
      </c>
      <c r="D75" s="57">
        <v>934948</v>
      </c>
      <c r="E75" s="45"/>
      <c r="F75" s="57"/>
      <c r="G75" s="4"/>
      <c r="H75" s="4"/>
      <c r="I75" s="15"/>
      <c r="J75" s="63">
        <f t="shared" si="4"/>
        <v>934948</v>
      </c>
      <c r="K75" s="4"/>
      <c r="L75" s="15"/>
      <c r="M75" s="77">
        <f t="shared" si="7"/>
        <v>4.3121049609338713E-2</v>
      </c>
      <c r="N75" s="69">
        <v>0</v>
      </c>
      <c r="O75" s="61">
        <f>'1.1 Price indices'!$T73</f>
        <v>0.76124455957419757</v>
      </c>
      <c r="P75" s="15">
        <f t="shared" si="9"/>
        <v>9715415.5575616509</v>
      </c>
      <c r="Q75" s="15"/>
      <c r="R75" s="63">
        <f t="shared" si="10"/>
        <v>9715000</v>
      </c>
      <c r="S75" s="15"/>
      <c r="T75" s="91"/>
      <c r="U75" s="91">
        <v>8876</v>
      </c>
      <c r="V75" s="43"/>
      <c r="W75" s="91">
        <v>13328</v>
      </c>
      <c r="X75" s="43"/>
      <c r="Y75" s="43"/>
      <c r="Z75" s="43"/>
      <c r="AA75" s="43"/>
    </row>
    <row r="76" spans="1:27">
      <c r="A76" s="4">
        <f t="shared" si="8"/>
        <v>1938</v>
      </c>
      <c r="B76" s="43">
        <v>993848</v>
      </c>
      <c r="C76" s="57">
        <v>255768</v>
      </c>
      <c r="D76" s="57">
        <v>1249616</v>
      </c>
      <c r="E76" s="45"/>
      <c r="F76" s="57"/>
      <c r="G76" s="4"/>
      <c r="H76" s="4"/>
      <c r="I76" s="15"/>
      <c r="J76" s="63">
        <f t="shared" si="4"/>
        <v>1249616</v>
      </c>
      <c r="K76" s="4"/>
      <c r="L76" s="15"/>
      <c r="M76" s="77">
        <f t="shared" si="7"/>
        <v>4.3121049609338713E-2</v>
      </c>
      <c r="N76" s="69">
        <v>0</v>
      </c>
      <c r="O76" s="61">
        <f>'1.1 Price indices'!$T74</f>
        <v>0.80850586260762891</v>
      </c>
      <c r="P76" s="15">
        <f t="shared" si="9"/>
        <v>11096315.11147614</v>
      </c>
      <c r="Q76" s="15"/>
      <c r="R76" s="63">
        <f t="shared" si="10"/>
        <v>11096000</v>
      </c>
      <c r="S76" s="15"/>
      <c r="T76" s="91"/>
      <c r="U76" s="91">
        <v>8982</v>
      </c>
      <c r="V76" s="43"/>
      <c r="W76" s="91">
        <v>13625</v>
      </c>
      <c r="X76" s="43"/>
      <c r="Y76" s="43"/>
      <c r="Z76" s="43"/>
      <c r="AA76" s="43"/>
    </row>
    <row r="77" spans="1:27">
      <c r="A77" s="4">
        <f t="shared" si="8"/>
        <v>1939</v>
      </c>
      <c r="B77" s="43">
        <v>1077841</v>
      </c>
      <c r="C77" s="57">
        <v>215808</v>
      </c>
      <c r="D77" s="57">
        <v>1293649</v>
      </c>
      <c r="E77" s="45"/>
      <c r="F77" s="57"/>
      <c r="G77" s="4"/>
      <c r="H77" s="4"/>
      <c r="I77" s="15"/>
      <c r="J77" s="63">
        <f t="shared" si="4"/>
        <v>1293649</v>
      </c>
      <c r="K77" s="4"/>
      <c r="L77" s="15"/>
      <c r="M77" s="77">
        <f t="shared" si="7"/>
        <v>4.3121049609338713E-2</v>
      </c>
      <c r="N77" s="69">
        <v>0</v>
      </c>
      <c r="O77" s="61">
        <f>'1.1 Price indices'!$T75</f>
        <v>0.87433410611847973</v>
      </c>
      <c r="P77" s="15">
        <f t="shared" si="9"/>
        <v>12748087.363394316</v>
      </c>
      <c r="Q77" s="15"/>
      <c r="R77" s="63">
        <f t="shared" si="10"/>
        <v>12748000</v>
      </c>
      <c r="S77" s="15"/>
      <c r="T77" s="91"/>
      <c r="U77" s="91">
        <v>9225</v>
      </c>
      <c r="V77" s="43"/>
      <c r="W77" s="91">
        <v>13795</v>
      </c>
      <c r="X77" s="43"/>
      <c r="Y77" s="43"/>
      <c r="Z77" s="43"/>
      <c r="AA77" s="43"/>
    </row>
    <row r="78" spans="1:27">
      <c r="A78" s="4">
        <f t="shared" si="8"/>
        <v>1940</v>
      </c>
      <c r="B78" s="43">
        <v>1331527</v>
      </c>
      <c r="C78" s="57">
        <v>360687</v>
      </c>
      <c r="D78" s="57">
        <v>1692214</v>
      </c>
      <c r="E78" s="45"/>
      <c r="F78" s="57"/>
      <c r="G78" s="4"/>
      <c r="H78" s="4"/>
      <c r="I78" s="15"/>
      <c r="J78" s="63">
        <f t="shared" si="4"/>
        <v>1692214</v>
      </c>
      <c r="K78" s="4"/>
      <c r="L78" s="15"/>
      <c r="M78" s="77">
        <f t="shared" si="7"/>
        <v>4.3121049609338713E-2</v>
      </c>
      <c r="N78" s="69">
        <v>0</v>
      </c>
      <c r="O78" s="61">
        <f>'1.1 Price indices'!$T76</f>
        <v>0.94860186802815749</v>
      </c>
      <c r="P78" s="15">
        <f t="shared" si="9"/>
        <v>14890260.962913215</v>
      </c>
      <c r="Q78" s="15"/>
      <c r="R78" s="63">
        <f t="shared" si="10"/>
        <v>14890000</v>
      </c>
      <c r="S78" s="15"/>
      <c r="T78" s="45"/>
      <c r="U78" s="91">
        <v>9739</v>
      </c>
      <c r="V78" s="43"/>
      <c r="W78" s="91">
        <v>14378</v>
      </c>
      <c r="X78" s="43"/>
      <c r="Y78" s="43"/>
      <c r="Z78" s="43"/>
      <c r="AA78" s="43"/>
    </row>
    <row r="79" spans="1:27">
      <c r="A79" s="4">
        <f t="shared" si="8"/>
        <v>1941</v>
      </c>
      <c r="B79" s="43">
        <v>1468180</v>
      </c>
      <c r="C79" s="57">
        <v>476640</v>
      </c>
      <c r="D79" s="57">
        <v>1944820</v>
      </c>
      <c r="E79" s="45"/>
      <c r="F79" s="57"/>
      <c r="G79" s="4"/>
      <c r="H79" s="4"/>
      <c r="I79" s="15"/>
      <c r="J79" s="63">
        <f t="shared" si="4"/>
        <v>1944820</v>
      </c>
      <c r="K79" s="4"/>
      <c r="L79" s="15"/>
      <c r="M79" s="77">
        <f t="shared" si="7"/>
        <v>4.3121049609338713E-2</v>
      </c>
      <c r="N79" s="69">
        <v>0</v>
      </c>
      <c r="O79" s="61">
        <f>'1.1 Price indices'!$T77</f>
        <v>1.0009268821008852</v>
      </c>
      <c r="P79" s="15">
        <f t="shared" si="9"/>
        <v>16936997.428428058</v>
      </c>
      <c r="Q79" s="15"/>
      <c r="R79" s="63">
        <f t="shared" si="10"/>
        <v>16937000</v>
      </c>
      <c r="S79" s="15"/>
      <c r="T79" s="45"/>
      <c r="U79" s="91">
        <v>11147</v>
      </c>
      <c r="V79" s="43"/>
      <c r="W79" s="91">
        <v>15159</v>
      </c>
      <c r="X79" s="43"/>
      <c r="Y79" s="43"/>
      <c r="Z79" s="43"/>
      <c r="AA79" s="43"/>
    </row>
    <row r="80" spans="1:27">
      <c r="A80" s="4">
        <f t="shared" si="8"/>
        <v>1942</v>
      </c>
      <c r="B80" s="43">
        <v>1352498</v>
      </c>
      <c r="C80" s="57">
        <v>481342</v>
      </c>
      <c r="D80" s="57">
        <v>1833840</v>
      </c>
      <c r="E80" s="45"/>
      <c r="F80" s="57"/>
      <c r="G80" s="4"/>
      <c r="H80" s="4"/>
      <c r="I80" s="15"/>
      <c r="J80" s="63">
        <f t="shared" si="4"/>
        <v>1833840</v>
      </c>
      <c r="K80" s="4"/>
      <c r="L80" s="15"/>
      <c r="M80" s="77">
        <f t="shared" si="7"/>
        <v>4.3121049609338713E-2</v>
      </c>
      <c r="N80" s="69">
        <v>0</v>
      </c>
      <c r="O80" s="61">
        <f>'1.1 Price indices'!$T78</f>
        <v>1.0515639924938471</v>
      </c>
      <c r="P80" s="15">
        <f t="shared" si="9"/>
        <v>18820856.065502599</v>
      </c>
      <c r="Q80" s="15"/>
      <c r="R80" s="63">
        <f t="shared" si="10"/>
        <v>18821000</v>
      </c>
      <c r="S80" s="15"/>
      <c r="T80" s="45"/>
      <c r="U80" s="91">
        <v>11611</v>
      </c>
      <c r="V80" s="43"/>
      <c r="W80" s="91">
        <v>15500</v>
      </c>
      <c r="X80" s="43"/>
      <c r="Y80" s="43"/>
      <c r="Z80" s="43"/>
      <c r="AA80" s="43"/>
    </row>
    <row r="81" spans="1:27">
      <c r="A81" s="4">
        <f t="shared" si="8"/>
        <v>1943</v>
      </c>
      <c r="B81" s="43">
        <v>2062784</v>
      </c>
      <c r="C81" s="57">
        <v>686742</v>
      </c>
      <c r="D81" s="57">
        <v>2749526</v>
      </c>
      <c r="E81" s="45"/>
      <c r="F81" s="57"/>
      <c r="G81" s="4"/>
      <c r="H81" s="4"/>
      <c r="I81" s="15"/>
      <c r="J81" s="63">
        <f t="shared" si="4"/>
        <v>2749526</v>
      </c>
      <c r="K81" s="4"/>
      <c r="L81" s="15"/>
      <c r="M81" s="77">
        <f t="shared" si="7"/>
        <v>4.3121049609338713E-2</v>
      </c>
      <c r="N81" s="69">
        <v>0</v>
      </c>
      <c r="O81" s="61">
        <f>'1.1 Price indices'!$T79</f>
        <v>1.0853220660891554</v>
      </c>
      <c r="P81" s="15">
        <f t="shared" si="9"/>
        <v>21277672.836404994</v>
      </c>
      <c r="Q81" s="15"/>
      <c r="R81" s="63">
        <f t="shared" si="10"/>
        <v>21278000</v>
      </c>
      <c r="S81" s="15"/>
      <c r="T81" s="45"/>
      <c r="U81" s="91">
        <v>13417</v>
      </c>
      <c r="V81" s="43"/>
      <c r="W81" s="91">
        <v>16488</v>
      </c>
      <c r="X81" s="43"/>
      <c r="Y81" s="43"/>
      <c r="Z81" s="43"/>
      <c r="AA81" s="43"/>
    </row>
    <row r="82" spans="1:27">
      <c r="A82" s="4">
        <f t="shared" si="8"/>
        <v>1944</v>
      </c>
      <c r="B82" s="43">
        <v>2514056</v>
      </c>
      <c r="C82" s="57">
        <v>668636</v>
      </c>
      <c r="D82" s="57">
        <v>3182692</v>
      </c>
      <c r="E82" s="45"/>
      <c r="F82" s="57"/>
      <c r="G82" s="4"/>
      <c r="H82" s="4"/>
      <c r="I82" s="15"/>
      <c r="J82" s="63">
        <f t="shared" ref="J82:J126" si="11">D82</f>
        <v>3182692</v>
      </c>
      <c r="K82" s="4"/>
      <c r="L82" s="15"/>
      <c r="M82" s="77">
        <f t="shared" si="7"/>
        <v>4.3121049609338713E-2</v>
      </c>
      <c r="N82" s="69">
        <v>0</v>
      </c>
      <c r="O82" s="61">
        <f>'1.1 Price indices'!$T80</f>
        <v>1.1629656353583639</v>
      </c>
      <c r="P82" s="15">
        <f t="shared" si="9"/>
        <v>24930787.424190804</v>
      </c>
      <c r="Q82" s="15"/>
      <c r="R82" s="63">
        <f t="shared" si="10"/>
        <v>24931000</v>
      </c>
      <c r="S82" s="15"/>
      <c r="T82" s="45"/>
      <c r="U82" s="91">
        <v>13587</v>
      </c>
      <c r="V82" s="43"/>
      <c r="W82" s="91">
        <v>16613</v>
      </c>
      <c r="X82" s="43"/>
      <c r="Y82" s="43"/>
      <c r="Z82" s="43"/>
      <c r="AA82" s="43"/>
    </row>
    <row r="83" spans="1:27">
      <c r="A83" s="4">
        <f t="shared" si="8"/>
        <v>1945</v>
      </c>
      <c r="B83" s="43">
        <v>2610950</v>
      </c>
      <c r="C83" s="57">
        <v>548250</v>
      </c>
      <c r="D83" s="57">
        <v>3159200</v>
      </c>
      <c r="E83" s="45"/>
      <c r="F83" s="57"/>
      <c r="G83" s="4"/>
      <c r="H83" s="4"/>
      <c r="I83" s="15"/>
      <c r="J83" s="63">
        <f t="shared" si="11"/>
        <v>3159200</v>
      </c>
      <c r="K83" s="4"/>
      <c r="L83" s="15"/>
      <c r="M83" s="77">
        <f t="shared" si="7"/>
        <v>4.3121049609338713E-2</v>
      </c>
      <c r="N83" s="69">
        <v>0</v>
      </c>
      <c r="O83" s="61">
        <f>'1.1 Price indices'!$T81</f>
        <v>1.1933479015941413</v>
      </c>
      <c r="P83" s="15">
        <f t="shared" si="9"/>
        <v>27570058.72143155</v>
      </c>
      <c r="Q83" s="15"/>
      <c r="R83" s="63">
        <f t="shared" si="10"/>
        <v>27570000</v>
      </c>
      <c r="S83" s="15"/>
      <c r="T83" s="45"/>
      <c r="U83" s="91">
        <v>13401</v>
      </c>
      <c r="V83" s="43"/>
      <c r="W83" s="91">
        <v>17271</v>
      </c>
      <c r="X83" s="43"/>
      <c r="Y83" s="43"/>
      <c r="Z83" s="43"/>
      <c r="AA83" s="43"/>
    </row>
    <row r="84" spans="1:27">
      <c r="A84" s="4">
        <f t="shared" si="8"/>
        <v>1946</v>
      </c>
      <c r="B84" s="43">
        <v>2361502</v>
      </c>
      <c r="C84" s="57">
        <v>611248</v>
      </c>
      <c r="D84" s="57">
        <v>2972750</v>
      </c>
      <c r="E84" s="45"/>
      <c r="F84" s="57"/>
      <c r="G84" s="4"/>
      <c r="H84" s="4"/>
      <c r="I84" s="15"/>
      <c r="J84" s="63">
        <f t="shared" si="11"/>
        <v>2972750</v>
      </c>
      <c r="K84" s="4"/>
      <c r="L84" s="15"/>
      <c r="M84" s="77">
        <f t="shared" si="7"/>
        <v>4.3121049609338713E-2</v>
      </c>
      <c r="N84" s="69">
        <v>0</v>
      </c>
      <c r="O84" s="61">
        <f>'1.1 Price indices'!$T82</f>
        <v>1.2152906494310916</v>
      </c>
      <c r="P84" s="15">
        <f t="shared" si="9"/>
        <v>29774950.678503711</v>
      </c>
      <c r="Q84" s="15"/>
      <c r="R84" s="63">
        <f t="shared" si="10"/>
        <v>29775000</v>
      </c>
      <c r="S84" s="15"/>
      <c r="T84" s="45"/>
      <c r="U84" s="91">
        <v>13870</v>
      </c>
      <c r="V84" s="43"/>
      <c r="W84" s="91">
        <v>17620</v>
      </c>
      <c r="X84" s="91">
        <v>16879</v>
      </c>
      <c r="Y84" s="43"/>
      <c r="Z84" s="43"/>
      <c r="AA84" s="43"/>
    </row>
    <row r="85" spans="1:27">
      <c r="A85" s="4">
        <f t="shared" si="8"/>
        <v>1947</v>
      </c>
      <c r="B85" s="43">
        <v>3439530</v>
      </c>
      <c r="C85" s="57">
        <v>702378</v>
      </c>
      <c r="D85" s="57">
        <v>4141908</v>
      </c>
      <c r="E85" s="45"/>
      <c r="F85" s="57"/>
      <c r="G85" s="4"/>
      <c r="H85" s="4"/>
      <c r="I85" s="15"/>
      <c r="J85" s="63">
        <f t="shared" si="11"/>
        <v>4141908</v>
      </c>
      <c r="K85" s="4"/>
      <c r="L85" s="15"/>
      <c r="M85" s="77">
        <f t="shared" si="7"/>
        <v>4.3121049609338713E-2</v>
      </c>
      <c r="N85" s="69">
        <v>0</v>
      </c>
      <c r="O85" s="61">
        <f>'1.1 Price indices'!$T83</f>
        <v>1.2946221223800654</v>
      </c>
      <c r="P85" s="15">
        <f t="shared" si="9"/>
        <v>34403460.547173612</v>
      </c>
      <c r="Q85" s="15"/>
      <c r="R85" s="63">
        <f t="shared" si="10"/>
        <v>34403000</v>
      </c>
      <c r="S85" s="15"/>
      <c r="T85" s="45"/>
      <c r="U85" s="91">
        <v>13822</v>
      </c>
      <c r="V85" s="43"/>
      <c r="W85" s="91"/>
      <c r="X85" s="91">
        <v>16766</v>
      </c>
      <c r="Y85" s="43"/>
      <c r="Z85" s="43"/>
      <c r="AA85" s="43"/>
    </row>
    <row r="86" spans="1:27">
      <c r="A86" s="4">
        <f t="shared" si="8"/>
        <v>1948</v>
      </c>
      <c r="B86" s="43">
        <v>2868174</v>
      </c>
      <c r="C86" s="57">
        <v>798444</v>
      </c>
      <c r="D86" s="57">
        <v>3666618</v>
      </c>
      <c r="E86" s="45"/>
      <c r="F86" s="57"/>
      <c r="G86" s="4"/>
      <c r="H86" s="4"/>
      <c r="I86" s="15"/>
      <c r="J86" s="63">
        <f t="shared" si="11"/>
        <v>3666618</v>
      </c>
      <c r="K86" s="4"/>
      <c r="L86" s="15"/>
      <c r="M86" s="77">
        <f t="shared" si="7"/>
        <v>4.3121049609338713E-2</v>
      </c>
      <c r="N86" s="69">
        <v>0</v>
      </c>
      <c r="O86" s="61">
        <f>'1.1 Price indices'!$T84</f>
        <v>1.3570745585313853</v>
      </c>
      <c r="P86" s="15">
        <f t="shared" si="9"/>
        <v>38095565.830021016</v>
      </c>
      <c r="Q86" s="15"/>
      <c r="R86" s="63">
        <f t="shared" si="10"/>
        <v>38096000</v>
      </c>
      <c r="S86" s="15"/>
      <c r="T86" s="45"/>
      <c r="U86" s="91">
        <v>14123</v>
      </c>
      <c r="V86" s="43"/>
      <c r="W86" s="91"/>
      <c r="X86" s="91">
        <v>16991</v>
      </c>
      <c r="Y86" s="43"/>
      <c r="Z86" s="43"/>
      <c r="AA86" s="43"/>
    </row>
    <row r="87" spans="1:27">
      <c r="A87" s="4">
        <f t="shared" si="8"/>
        <v>1949</v>
      </c>
      <c r="B87" s="43">
        <v>2648884</v>
      </c>
      <c r="C87" s="57">
        <v>708396</v>
      </c>
      <c r="D87" s="57">
        <v>3357280</v>
      </c>
      <c r="E87" s="45"/>
      <c r="F87" s="57"/>
      <c r="G87" s="4"/>
      <c r="H87" s="4"/>
      <c r="I87" s="15"/>
      <c r="J87" s="63">
        <f t="shared" si="11"/>
        <v>3357280</v>
      </c>
      <c r="K87" s="4"/>
      <c r="L87" s="15"/>
      <c r="M87" s="77">
        <f t="shared" si="7"/>
        <v>4.3121049609338713E-2</v>
      </c>
      <c r="N87" s="69">
        <v>0</v>
      </c>
      <c r="O87" s="61">
        <f>'1.1 Price indices'!$T85</f>
        <v>1.5106737933900372</v>
      </c>
      <c r="P87" s="15">
        <f t="shared" si="9"/>
        <v>43863622.042654581</v>
      </c>
      <c r="Q87" s="15"/>
      <c r="R87" s="63">
        <f t="shared" si="10"/>
        <v>43864000</v>
      </c>
      <c r="S87" s="15"/>
      <c r="T87" s="45"/>
      <c r="U87" s="91">
        <v>14221</v>
      </c>
      <c r="V87" s="43"/>
      <c r="W87" s="91"/>
      <c r="X87" s="91">
        <v>16920</v>
      </c>
      <c r="Y87" s="43"/>
      <c r="Z87" s="43"/>
      <c r="AA87" s="43"/>
    </row>
    <row r="88" spans="1:27">
      <c r="A88" s="4">
        <f t="shared" si="8"/>
        <v>1950</v>
      </c>
      <c r="B88" s="43">
        <v>2547000</v>
      </c>
      <c r="C88" s="57">
        <v>705000</v>
      </c>
      <c r="D88" s="57">
        <v>3252000</v>
      </c>
      <c r="E88" s="45"/>
      <c r="F88" s="57"/>
      <c r="G88" s="4"/>
      <c r="H88" s="4"/>
      <c r="I88" s="15"/>
      <c r="J88" s="63">
        <f t="shared" si="11"/>
        <v>3252000</v>
      </c>
      <c r="K88" s="4"/>
      <c r="L88" s="15"/>
      <c r="M88" s="77">
        <f t="shared" si="7"/>
        <v>4.3121049609338713E-2</v>
      </c>
      <c r="N88" s="69">
        <v>0</v>
      </c>
      <c r="O88" s="61">
        <f>'1.1 Price indices'!$T86</f>
        <v>1.687903679765405</v>
      </c>
      <c r="P88" s="15">
        <f t="shared" si="9"/>
        <v>50078171.900159791</v>
      </c>
      <c r="Q88" s="15"/>
      <c r="R88" s="63">
        <f t="shared" si="10"/>
        <v>50078000</v>
      </c>
      <c r="S88" s="15"/>
      <c r="T88" s="45"/>
      <c r="U88" s="91">
        <v>14129</v>
      </c>
      <c r="V88" s="43"/>
      <c r="W88" s="91"/>
      <c r="X88" s="91">
        <v>16782</v>
      </c>
      <c r="Y88" s="43"/>
      <c r="Z88" s="43"/>
      <c r="AA88" s="43"/>
    </row>
    <row r="89" spans="1:27">
      <c r="A89" s="4">
        <f t="shared" si="8"/>
        <v>1951</v>
      </c>
      <c r="B89" s="43">
        <v>2973000</v>
      </c>
      <c r="C89" s="57">
        <v>723000</v>
      </c>
      <c r="D89" s="57">
        <v>3696000</v>
      </c>
      <c r="E89" s="45"/>
      <c r="F89" s="57"/>
      <c r="G89" s="4"/>
      <c r="H89" s="4"/>
      <c r="I89" s="15"/>
      <c r="J89" s="63">
        <f t="shared" si="11"/>
        <v>3696000</v>
      </c>
      <c r="K89" s="4"/>
      <c r="L89" s="15"/>
      <c r="M89" s="77">
        <f t="shared" si="7"/>
        <v>4.3121049609338713E-2</v>
      </c>
      <c r="N89" s="69">
        <v>0</v>
      </c>
      <c r="O89" s="61">
        <f>'1.1 Price indices'!$T87</f>
        <v>1.8904521213372536</v>
      </c>
      <c r="P89" s="15">
        <f t="shared" si="9"/>
        <v>57285310.693466909</v>
      </c>
      <c r="Q89" s="15"/>
      <c r="R89" s="63">
        <f t="shared" si="10"/>
        <v>57285000</v>
      </c>
      <c r="S89" s="15"/>
      <c r="T89" s="45"/>
      <c r="U89" s="91">
        <v>14394</v>
      </c>
      <c r="V89" s="43"/>
      <c r="W89" s="43"/>
      <c r="X89" s="91">
        <v>16783</v>
      </c>
      <c r="Y89" s="43"/>
      <c r="Z89" s="43"/>
      <c r="AA89" s="43"/>
    </row>
    <row r="90" spans="1:27">
      <c r="A90" s="4">
        <f t="shared" si="8"/>
        <v>1952</v>
      </c>
      <c r="B90" s="43">
        <v>4160000</v>
      </c>
      <c r="C90" s="57">
        <v>666000</v>
      </c>
      <c r="D90" s="57">
        <v>4826000</v>
      </c>
      <c r="E90" s="45"/>
      <c r="F90" s="57"/>
      <c r="G90" s="4"/>
      <c r="H90" s="4"/>
      <c r="I90" s="15"/>
      <c r="J90" s="63">
        <f t="shared" si="11"/>
        <v>4826000</v>
      </c>
      <c r="K90" s="4"/>
      <c r="L90" s="15"/>
      <c r="M90" s="77">
        <f t="shared" si="7"/>
        <v>4.3121049609338713E-2</v>
      </c>
      <c r="N90" s="69">
        <v>0</v>
      </c>
      <c r="O90" s="61">
        <f>'1.1 Price indices'!$T88</f>
        <v>2.0029790333216138</v>
      </c>
      <c r="P90" s="15">
        <f t="shared" si="9"/>
        <v>62799860.92224399</v>
      </c>
      <c r="Q90" s="15"/>
      <c r="R90" s="63">
        <f t="shared" si="10"/>
        <v>62800000</v>
      </c>
      <c r="S90" s="15"/>
      <c r="T90" s="45"/>
      <c r="U90" s="91">
        <v>14288</v>
      </c>
      <c r="V90" s="43"/>
      <c r="W90" s="43"/>
      <c r="X90" s="91">
        <v>16531</v>
      </c>
      <c r="Y90" s="43"/>
      <c r="Z90" s="43"/>
      <c r="AA90" s="43"/>
    </row>
    <row r="91" spans="1:27">
      <c r="A91" s="4">
        <f t="shared" si="8"/>
        <v>1953</v>
      </c>
      <c r="B91" s="43">
        <v>5797000</v>
      </c>
      <c r="C91" s="57">
        <v>816000</v>
      </c>
      <c r="D91" s="57">
        <v>6613000</v>
      </c>
      <c r="E91" s="45"/>
      <c r="F91" s="57"/>
      <c r="G91" s="4"/>
      <c r="H91" s="4"/>
      <c r="I91" s="15"/>
      <c r="J91" s="63">
        <f t="shared" si="11"/>
        <v>6613000</v>
      </c>
      <c r="K91" s="4"/>
      <c r="L91" s="15"/>
      <c r="M91" s="77">
        <f t="shared" si="7"/>
        <v>4.3121049609338713E-2</v>
      </c>
      <c r="N91" s="69">
        <v>0</v>
      </c>
      <c r="O91" s="61">
        <f>'1.1 Price indices'!$T89</f>
        <v>2.0930005629091024</v>
      </c>
      <c r="P91" s="15">
        <f t="shared" si="9"/>
        <v>69263043.231128961</v>
      </c>
      <c r="Q91" s="15"/>
      <c r="R91" s="63">
        <f t="shared" si="10"/>
        <v>69263000</v>
      </c>
      <c r="S91" s="15"/>
      <c r="T91" s="45"/>
      <c r="U91" s="91">
        <v>14388</v>
      </c>
      <c r="V91" s="43"/>
      <c r="W91" s="43"/>
      <c r="X91" s="91">
        <v>16600</v>
      </c>
      <c r="Y91" s="43"/>
      <c r="Z91" s="43"/>
      <c r="AA91" s="43"/>
    </row>
    <row r="92" spans="1:27">
      <c r="A92" s="4">
        <f t="shared" si="8"/>
        <v>1954</v>
      </c>
      <c r="B92" s="43">
        <v>5732000</v>
      </c>
      <c r="C92" s="57">
        <v>877000</v>
      </c>
      <c r="D92" s="57">
        <v>6609000</v>
      </c>
      <c r="E92" s="45"/>
      <c r="F92" s="57"/>
      <c r="G92" s="4"/>
      <c r="H92" s="4"/>
      <c r="I92" s="15"/>
      <c r="J92" s="63">
        <f t="shared" si="11"/>
        <v>6609000</v>
      </c>
      <c r="K92" s="4"/>
      <c r="L92" s="15"/>
      <c r="M92" s="77">
        <f t="shared" si="7"/>
        <v>4.3121049609338713E-2</v>
      </c>
      <c r="N92" s="69">
        <v>0</v>
      </c>
      <c r="O92" s="61">
        <f>'1.1 Price indices'!$T90</f>
        <v>2.1830220924965902</v>
      </c>
      <c r="P92" s="15">
        <f t="shared" si="9"/>
        <v>75593450.216974214</v>
      </c>
      <c r="Q92" s="15"/>
      <c r="R92" s="63">
        <f t="shared" si="10"/>
        <v>75593000</v>
      </c>
      <c r="S92" s="15"/>
      <c r="T92" s="45"/>
      <c r="U92" s="91">
        <v>14434</v>
      </c>
      <c r="V92" s="43"/>
      <c r="W92" s="43"/>
      <c r="X92" s="91">
        <v>16715</v>
      </c>
      <c r="Y92" s="43"/>
      <c r="Z92" s="65"/>
      <c r="AA92" s="65"/>
    </row>
    <row r="93" spans="1:27">
      <c r="A93" s="4">
        <f t="shared" si="8"/>
        <v>1955</v>
      </c>
      <c r="B93" s="43">
        <v>6515000</v>
      </c>
      <c r="C93" s="57">
        <v>1210000</v>
      </c>
      <c r="D93" s="57">
        <v>7725000</v>
      </c>
      <c r="E93" s="45"/>
      <c r="F93" s="57"/>
      <c r="G93" s="4"/>
      <c r="H93" s="4"/>
      <c r="I93" s="15"/>
      <c r="J93" s="63">
        <f t="shared" si="11"/>
        <v>7725000</v>
      </c>
      <c r="K93" s="4"/>
      <c r="L93" s="15"/>
      <c r="M93" s="77">
        <f t="shared" si="7"/>
        <v>4.3121049609338713E-2</v>
      </c>
      <c r="N93" s="69">
        <v>0</v>
      </c>
      <c r="O93" s="61">
        <f>'1.1 Price indices'!$T91</f>
        <v>2.2730436220840788</v>
      </c>
      <c r="P93" s="15">
        <f t="shared" si="9"/>
        <v>82875062.58818008</v>
      </c>
      <c r="Q93" s="15"/>
      <c r="R93" s="63">
        <f t="shared" si="10"/>
        <v>82875000</v>
      </c>
      <c r="S93" s="15"/>
      <c r="T93" s="45"/>
      <c r="U93" s="91">
        <v>14550</v>
      </c>
      <c r="V93" s="43"/>
      <c r="W93" s="43"/>
      <c r="X93" s="91">
        <v>16878</v>
      </c>
      <c r="Y93" s="43"/>
      <c r="Z93" s="65"/>
      <c r="AA93" s="65"/>
    </row>
    <row r="94" spans="1:27">
      <c r="A94" s="4">
        <f t="shared" si="8"/>
        <v>1956</v>
      </c>
      <c r="B94" s="43">
        <v>7764000</v>
      </c>
      <c r="C94" s="57">
        <v>1137000</v>
      </c>
      <c r="D94" s="57">
        <v>8901000</v>
      </c>
      <c r="E94" s="45"/>
      <c r="F94" s="57"/>
      <c r="G94" s="4"/>
      <c r="H94" s="4"/>
      <c r="I94" s="15"/>
      <c r="J94" s="63">
        <f t="shared" si="11"/>
        <v>8901000</v>
      </c>
      <c r="K94" s="4"/>
      <c r="L94" s="15"/>
      <c r="M94" s="77">
        <f t="shared" si="7"/>
        <v>4.3121049609338713E-2</v>
      </c>
      <c r="N94" s="69">
        <v>0</v>
      </c>
      <c r="O94" s="61">
        <f>'1.1 Price indices'!$T92</f>
        <v>2.3405597692746949</v>
      </c>
      <c r="P94" s="15">
        <f t="shared" si="9"/>
        <v>90365979.886590511</v>
      </c>
      <c r="Q94" s="15"/>
      <c r="R94" s="63">
        <f t="shared" si="10"/>
        <v>90366000</v>
      </c>
      <c r="S94" s="15"/>
      <c r="T94" s="45"/>
      <c r="U94" s="91">
        <v>14986</v>
      </c>
      <c r="V94" s="43"/>
      <c r="W94" s="43"/>
      <c r="X94" s="91">
        <v>17345</v>
      </c>
      <c r="Y94" s="43"/>
      <c r="Z94" s="65"/>
      <c r="AA94" s="65"/>
    </row>
    <row r="95" spans="1:27">
      <c r="A95" s="4">
        <f t="shared" si="8"/>
        <v>1957</v>
      </c>
      <c r="B95" s="43">
        <v>9152000</v>
      </c>
      <c r="C95" s="57">
        <v>1703000</v>
      </c>
      <c r="D95" s="57">
        <v>10855000</v>
      </c>
      <c r="E95" s="45"/>
      <c r="F95" s="57"/>
      <c r="G95" s="4"/>
      <c r="H95" s="4"/>
      <c r="I95" s="15"/>
      <c r="J95" s="63">
        <f t="shared" si="11"/>
        <v>10855000</v>
      </c>
      <c r="K95" s="4"/>
      <c r="L95" s="15"/>
      <c r="M95" s="77">
        <f t="shared" si="7"/>
        <v>4.3121049609338713E-2</v>
      </c>
      <c r="N95" s="69">
        <v>0</v>
      </c>
      <c r="O95" s="61">
        <f>'1.1 Price indices'!$T93</f>
        <v>2.4080759164653109</v>
      </c>
      <c r="P95" s="15">
        <f t="shared" si="9"/>
        <v>99584571.333868027</v>
      </c>
      <c r="Q95" s="15"/>
      <c r="R95" s="63">
        <f t="shared" si="10"/>
        <v>99585000</v>
      </c>
      <c r="S95" s="15"/>
      <c r="T95" s="45"/>
      <c r="U95" s="91">
        <v>14986</v>
      </c>
      <c r="V95" s="43"/>
      <c r="W95" s="43"/>
      <c r="X95" s="91">
        <v>17411</v>
      </c>
      <c r="Y95" s="43"/>
      <c r="Z95" s="65"/>
      <c r="AA95" s="65"/>
    </row>
    <row r="96" spans="1:27">
      <c r="A96" s="4">
        <f t="shared" si="8"/>
        <v>1958</v>
      </c>
      <c r="B96" s="43">
        <v>8927000</v>
      </c>
      <c r="C96" s="57">
        <v>1349000</v>
      </c>
      <c r="D96" s="57">
        <v>10276000</v>
      </c>
      <c r="E96" s="45"/>
      <c r="F96" s="57"/>
      <c r="G96" s="4"/>
      <c r="H96" s="4"/>
      <c r="I96" s="15"/>
      <c r="J96" s="63">
        <f t="shared" si="11"/>
        <v>10276000</v>
      </c>
      <c r="K96" s="4"/>
      <c r="L96" s="15"/>
      <c r="M96" s="77">
        <f t="shared" si="7"/>
        <v>4.3121049609338713E-2</v>
      </c>
      <c r="N96" s="69">
        <v>0</v>
      </c>
      <c r="O96" s="61">
        <f>'1.1 Price indices'!$T94</f>
        <v>2.4530866812590553</v>
      </c>
      <c r="P96" s="15">
        <f t="shared" si="9"/>
        <v>107125952.74003299</v>
      </c>
      <c r="Q96" s="15"/>
      <c r="R96" s="63">
        <f t="shared" si="10"/>
        <v>107126000</v>
      </c>
      <c r="S96" s="15"/>
      <c r="T96" s="45"/>
      <c r="U96" s="91">
        <v>15271</v>
      </c>
      <c r="V96" s="43"/>
      <c r="W96" s="43"/>
      <c r="X96" s="91">
        <v>17797</v>
      </c>
      <c r="Y96" s="43"/>
      <c r="Z96" s="65"/>
      <c r="AA96" s="65"/>
    </row>
    <row r="97" spans="1:27">
      <c r="A97" s="4">
        <f t="shared" si="8"/>
        <v>1959</v>
      </c>
      <c r="B97" s="43">
        <v>10500000</v>
      </c>
      <c r="C97" s="57">
        <v>1303000</v>
      </c>
      <c r="D97" s="57">
        <v>11803000</v>
      </c>
      <c r="E97" s="45"/>
      <c r="F97" s="57"/>
      <c r="G97" s="4"/>
      <c r="H97" s="4"/>
      <c r="I97" s="15"/>
      <c r="J97" s="63">
        <f t="shared" si="11"/>
        <v>11803000</v>
      </c>
      <c r="K97" s="4"/>
      <c r="L97" s="15"/>
      <c r="M97" s="77">
        <f t="shared" si="7"/>
        <v>4.3121049609338713E-2</v>
      </c>
      <c r="N97" s="69">
        <v>0</v>
      </c>
      <c r="O97" s="61">
        <f>'1.1 Price indices'!$T95</f>
        <v>2.4305812988621831</v>
      </c>
      <c r="P97" s="15">
        <f t="shared" si="9"/>
        <v>113114663.10268547</v>
      </c>
      <c r="Q97" s="15"/>
      <c r="R97" s="63">
        <f t="shared" si="10"/>
        <v>113115000</v>
      </c>
      <c r="S97" s="15"/>
      <c r="T97" s="45"/>
      <c r="U97" s="91">
        <v>15221</v>
      </c>
      <c r="V97" s="43"/>
      <c r="W97" s="43"/>
      <c r="X97" s="91">
        <v>17801</v>
      </c>
      <c r="Y97" s="43"/>
      <c r="Z97" s="65"/>
      <c r="AA97" s="65"/>
    </row>
    <row r="98" spans="1:27">
      <c r="A98" s="4">
        <f t="shared" si="8"/>
        <v>1960</v>
      </c>
      <c r="B98" s="43">
        <v>11370000</v>
      </c>
      <c r="C98" s="57">
        <v>1219000</v>
      </c>
      <c r="D98" s="57">
        <v>12589000</v>
      </c>
      <c r="E98" s="45"/>
      <c r="F98" s="57"/>
      <c r="G98" s="4"/>
      <c r="H98" s="4"/>
      <c r="I98" s="15"/>
      <c r="J98" s="63">
        <f t="shared" si="11"/>
        <v>12589000</v>
      </c>
      <c r="K98" s="4"/>
      <c r="L98" s="15"/>
      <c r="M98" s="77">
        <f t="shared" si="7"/>
        <v>4.3121049609338713E-2</v>
      </c>
      <c r="N98" s="69">
        <v>0</v>
      </c>
      <c r="O98" s="61">
        <f>'1.1 Price indices'!$T96</f>
        <v>2.475592063655927</v>
      </c>
      <c r="P98" s="15">
        <f t="shared" si="9"/>
        <v>122559004.28827107</v>
      </c>
      <c r="Q98" s="15"/>
      <c r="R98" s="63">
        <f t="shared" si="10"/>
        <v>122559000</v>
      </c>
      <c r="S98" s="15"/>
      <c r="T98" s="45"/>
      <c r="U98" s="91">
        <v>15527</v>
      </c>
      <c r="V98" s="43"/>
      <c r="W98" s="43"/>
      <c r="X98" s="91">
        <v>18189</v>
      </c>
      <c r="Y98" s="43"/>
      <c r="Z98" s="65"/>
      <c r="AA98" s="65"/>
    </row>
    <row r="99" spans="1:27">
      <c r="A99" s="4">
        <f t="shared" si="8"/>
        <v>1961</v>
      </c>
      <c r="B99" s="43">
        <v>10892000</v>
      </c>
      <c r="C99" s="57">
        <v>1538400</v>
      </c>
      <c r="D99" s="57">
        <v>12430400</v>
      </c>
      <c r="E99" s="45"/>
      <c r="F99" s="57"/>
      <c r="G99" s="4"/>
      <c r="H99" s="4"/>
      <c r="I99" s="15"/>
      <c r="J99" s="63">
        <f t="shared" si="11"/>
        <v>12430400</v>
      </c>
      <c r="K99" s="4"/>
      <c r="L99" s="15"/>
      <c r="M99" s="77">
        <f t="shared" si="7"/>
        <v>4.3121049609338713E-2</v>
      </c>
      <c r="N99" s="69">
        <v>0</v>
      </c>
      <c r="O99" s="61">
        <f>'1.1 Price indices'!$T97</f>
        <v>2.5431082108465435</v>
      </c>
      <c r="P99" s="15">
        <f t="shared" si="9"/>
        <v>132634910.83814302</v>
      </c>
      <c r="Q99" s="15"/>
      <c r="R99" s="63">
        <f t="shared" si="10"/>
        <v>132635000</v>
      </c>
      <c r="S99" s="15"/>
      <c r="T99" s="45"/>
      <c r="U99" s="91">
        <v>15294</v>
      </c>
      <c r="V99" s="43"/>
      <c r="W99" s="43"/>
      <c r="X99" s="91">
        <v>18174</v>
      </c>
      <c r="Y99" s="43"/>
      <c r="Z99" s="65"/>
      <c r="AA99" s="65"/>
    </row>
    <row r="100" spans="1:27">
      <c r="A100" s="4">
        <f t="shared" si="8"/>
        <v>1962</v>
      </c>
      <c r="B100" s="43">
        <v>11472000</v>
      </c>
      <c r="C100" s="57">
        <v>2787200</v>
      </c>
      <c r="D100" s="57">
        <v>14259200</v>
      </c>
      <c r="E100" s="45"/>
      <c r="F100" s="57"/>
      <c r="G100" s="4"/>
      <c r="H100" s="4"/>
      <c r="I100" s="15"/>
      <c r="J100" s="63">
        <f t="shared" si="11"/>
        <v>14259200</v>
      </c>
      <c r="K100" s="4"/>
      <c r="L100" s="15"/>
      <c r="M100" s="77">
        <f t="shared" si="7"/>
        <v>4.3121049609338713E-2</v>
      </c>
      <c r="N100" s="69">
        <v>0</v>
      </c>
      <c r="O100" s="61">
        <f>'1.1 Price indices'!$T98</f>
        <v>2.5431082108465435</v>
      </c>
      <c r="P100" s="15">
        <f t="shared" si="9"/>
        <v>140867318.43266648</v>
      </c>
      <c r="Q100" s="15"/>
      <c r="R100" s="63">
        <f t="shared" si="10"/>
        <v>140867000</v>
      </c>
      <c r="S100" s="15"/>
      <c r="T100" s="45"/>
      <c r="U100" s="91">
        <v>15297</v>
      </c>
      <c r="V100" s="43"/>
      <c r="W100" s="43"/>
      <c r="X100" s="91">
        <v>18180</v>
      </c>
      <c r="Y100" s="43"/>
      <c r="Z100" s="65"/>
      <c r="AA100" s="65"/>
    </row>
    <row r="101" spans="1:27">
      <c r="A101" s="4">
        <f t="shared" si="8"/>
        <v>1963</v>
      </c>
      <c r="B101" s="43">
        <v>12508000</v>
      </c>
      <c r="C101" s="57">
        <v>2206000</v>
      </c>
      <c r="D101" s="57">
        <v>14714000</v>
      </c>
      <c r="E101" s="45"/>
      <c r="F101" s="57"/>
      <c r="G101" s="4"/>
      <c r="H101" s="4"/>
      <c r="I101" s="15"/>
      <c r="J101" s="63">
        <f t="shared" si="11"/>
        <v>14714000</v>
      </c>
      <c r="K101" s="4"/>
      <c r="L101" s="15"/>
      <c r="M101" s="77">
        <f t="shared" si="7"/>
        <v>4.3121049609338713E-2</v>
      </c>
      <c r="N101" s="69">
        <v>0</v>
      </c>
      <c r="O101" s="61">
        <f>'1.1 Price indices'!$T99</f>
        <v>2.5431082108465435</v>
      </c>
      <c r="P101" s="15">
        <f t="shared" si="9"/>
        <v>149189730.24422106</v>
      </c>
      <c r="Q101" s="15"/>
      <c r="R101" s="63">
        <f t="shared" si="10"/>
        <v>149190000</v>
      </c>
      <c r="S101" s="15"/>
      <c r="T101" s="45"/>
      <c r="U101" s="91">
        <v>15354</v>
      </c>
      <c r="V101" s="43"/>
      <c r="W101" s="43"/>
      <c r="X101" s="91">
        <v>18349</v>
      </c>
      <c r="Y101" s="43"/>
      <c r="Z101" s="65"/>
      <c r="AA101" s="65"/>
    </row>
    <row r="102" spans="1:27">
      <c r="A102" s="4">
        <f t="shared" si="8"/>
        <v>1964</v>
      </c>
      <c r="B102" s="43">
        <v>13793000</v>
      </c>
      <c r="C102" s="57">
        <v>2706000</v>
      </c>
      <c r="D102" s="57">
        <v>16499000</v>
      </c>
      <c r="E102" s="45"/>
      <c r="F102" s="57"/>
      <c r="G102" s="4"/>
      <c r="H102" s="4"/>
      <c r="I102" s="15"/>
      <c r="J102" s="63">
        <f t="shared" si="11"/>
        <v>16499000</v>
      </c>
      <c r="K102" s="4"/>
      <c r="L102" s="15"/>
      <c r="M102" s="77">
        <f t="shared" si="7"/>
        <v>4.3121049609338713E-2</v>
      </c>
      <c r="N102" s="69">
        <v>0</v>
      </c>
      <c r="O102" s="61">
        <f>'1.1 Price indices'!$T100</f>
        <v>2.7006458876246477</v>
      </c>
      <c r="P102" s="15">
        <f t="shared" si="9"/>
        <v>167743109.16867021</v>
      </c>
      <c r="Q102" s="15"/>
      <c r="R102" s="63">
        <f t="shared" si="10"/>
        <v>167743000</v>
      </c>
      <c r="S102" s="15"/>
      <c r="T102" s="45"/>
      <c r="U102" s="91">
        <v>15191</v>
      </c>
      <c r="V102" s="43"/>
      <c r="W102" s="43"/>
      <c r="X102" s="91">
        <v>18268</v>
      </c>
      <c r="Y102" s="43"/>
      <c r="Z102" s="65"/>
      <c r="AA102" s="65"/>
    </row>
    <row r="103" spans="1:27">
      <c r="A103" s="4">
        <f t="shared" si="8"/>
        <v>1965</v>
      </c>
      <c r="B103" s="43">
        <v>13950000</v>
      </c>
      <c r="C103" s="57">
        <v>4147000</v>
      </c>
      <c r="D103" s="57">
        <v>18097000</v>
      </c>
      <c r="E103" s="45"/>
      <c r="F103" s="57"/>
      <c r="G103" s="4"/>
      <c r="H103" s="4"/>
      <c r="I103" s="15"/>
      <c r="J103" s="63">
        <f t="shared" si="11"/>
        <v>18097000</v>
      </c>
      <c r="K103" s="4"/>
      <c r="L103" s="15"/>
      <c r="M103" s="77">
        <f t="shared" si="7"/>
        <v>4.3121049609338713E-2</v>
      </c>
      <c r="N103" s="69">
        <v>0</v>
      </c>
      <c r="O103" s="61">
        <f>'1.1 Price indices'!$T101</f>
        <v>2.8356781820058803</v>
      </c>
      <c r="P103" s="15">
        <f t="shared" si="9"/>
        <v>186242161.93102235</v>
      </c>
      <c r="Q103" s="15"/>
      <c r="R103" s="63">
        <f t="shared" si="10"/>
        <v>186242000</v>
      </c>
      <c r="S103" s="15"/>
      <c r="T103" s="45"/>
      <c r="U103" s="91">
        <v>15463</v>
      </c>
      <c r="V103" s="43"/>
      <c r="W103" s="43"/>
      <c r="X103" s="91">
        <v>18670</v>
      </c>
      <c r="Y103" s="43"/>
      <c r="Z103" s="65"/>
      <c r="AA103" s="65"/>
    </row>
    <row r="104" spans="1:27">
      <c r="A104" s="4">
        <f t="shared" si="8"/>
        <v>1966</v>
      </c>
      <c r="B104" s="43">
        <v>12387000</v>
      </c>
      <c r="C104" s="57">
        <v>3428000</v>
      </c>
      <c r="D104" s="57">
        <v>15815000</v>
      </c>
      <c r="E104" s="45"/>
      <c r="F104" s="57"/>
      <c r="G104" s="4"/>
      <c r="H104" s="4"/>
      <c r="I104" s="15"/>
      <c r="J104" s="63">
        <f t="shared" si="11"/>
        <v>15815000</v>
      </c>
      <c r="K104" s="4"/>
      <c r="L104" s="15"/>
      <c r="M104" s="77">
        <f t="shared" ref="M104:M126" si="12">AVERAGE(M$128:M$160)</f>
        <v>4.3121049609338713E-2</v>
      </c>
      <c r="N104" s="69">
        <v>0</v>
      </c>
      <c r="O104" s="61">
        <f>'1.1 Price indices'!$T102</f>
        <v>2.9256997115933685</v>
      </c>
      <c r="P104" s="15">
        <f t="shared" si="9"/>
        <v>199342723.28049785</v>
      </c>
      <c r="Q104" s="15"/>
      <c r="R104" s="63">
        <f t="shared" si="10"/>
        <v>199343000</v>
      </c>
      <c r="S104" s="15"/>
      <c r="T104" s="45"/>
      <c r="U104" s="91">
        <v>15917</v>
      </c>
      <c r="V104" s="43"/>
      <c r="W104" s="43"/>
      <c r="X104" s="91">
        <v>19181</v>
      </c>
      <c r="Y104" s="43"/>
      <c r="Z104" s="65"/>
      <c r="AA104" s="65"/>
    </row>
    <row r="105" spans="1:27">
      <c r="A105" s="4">
        <f t="shared" si="8"/>
        <v>1967</v>
      </c>
      <c r="B105" s="43">
        <v>14548000</v>
      </c>
      <c r="C105" s="57">
        <v>3677600</v>
      </c>
      <c r="D105" s="57">
        <v>18225600</v>
      </c>
      <c r="E105" s="45"/>
      <c r="F105" s="57"/>
      <c r="G105" s="4"/>
      <c r="H105" s="4"/>
      <c r="I105" s="15"/>
      <c r="J105" s="63">
        <f t="shared" si="11"/>
        <v>18225600</v>
      </c>
      <c r="K105" s="4"/>
      <c r="L105" s="15"/>
      <c r="M105" s="77">
        <f t="shared" si="12"/>
        <v>4.3121049609338713E-2</v>
      </c>
      <c r="N105" s="69">
        <v>0</v>
      </c>
      <c r="O105" s="61">
        <f>'1.1 Price indices'!$T103</f>
        <v>2.993215858783985</v>
      </c>
      <c r="P105" s="15">
        <f t="shared" ref="P105:P136" si="13">P104*(O105/O104)*(1-M105-N105)+J105*(1-0.5*M105)</f>
        <v>212981352.83871716</v>
      </c>
      <c r="Q105" s="15"/>
      <c r="R105" s="63">
        <f t="shared" si="10"/>
        <v>212981000</v>
      </c>
      <c r="S105" s="15"/>
      <c r="T105" s="45"/>
      <c r="U105" s="91">
        <v>16176</v>
      </c>
      <c r="V105" s="43"/>
      <c r="W105" s="43"/>
      <c r="X105" s="91">
        <v>19498</v>
      </c>
      <c r="Y105" s="43"/>
      <c r="Z105" s="65"/>
      <c r="AA105" s="65"/>
    </row>
    <row r="106" spans="1:27">
      <c r="A106" s="4">
        <f t="shared" si="8"/>
        <v>1968</v>
      </c>
      <c r="B106" s="43">
        <v>17484000</v>
      </c>
      <c r="C106" s="57">
        <v>6349700</v>
      </c>
      <c r="D106" s="57">
        <v>23833700</v>
      </c>
      <c r="E106" s="45"/>
      <c r="F106" s="57"/>
      <c r="G106" s="4"/>
      <c r="H106" s="4"/>
      <c r="I106" s="15"/>
      <c r="J106" s="63">
        <f t="shared" si="11"/>
        <v>23833700</v>
      </c>
      <c r="K106" s="4"/>
      <c r="L106" s="15"/>
      <c r="M106" s="77">
        <f t="shared" si="12"/>
        <v>4.3121049609338713E-2</v>
      </c>
      <c r="N106" s="69">
        <v>0</v>
      </c>
      <c r="O106" s="61">
        <f>'1.1 Price indices'!$T104</f>
        <v>3.1957643003558327</v>
      </c>
      <c r="P106" s="15">
        <f t="shared" si="13"/>
        <v>240908005.97791365</v>
      </c>
      <c r="Q106" s="15"/>
      <c r="R106" s="63">
        <f t="shared" si="10"/>
        <v>240908000</v>
      </c>
      <c r="S106" s="15"/>
      <c r="T106" s="45"/>
      <c r="U106" s="91">
        <v>16212</v>
      </c>
      <c r="V106" s="43"/>
      <c r="W106" s="43"/>
      <c r="X106" s="91">
        <v>19587</v>
      </c>
      <c r="Y106" s="43"/>
      <c r="Z106" s="65"/>
      <c r="AA106" s="65"/>
    </row>
    <row r="107" spans="1:27">
      <c r="A107" s="4">
        <f t="shared" si="8"/>
        <v>1969</v>
      </c>
      <c r="B107" s="43">
        <v>19003000</v>
      </c>
      <c r="C107" s="57">
        <v>5476300</v>
      </c>
      <c r="D107" s="57">
        <v>24479300</v>
      </c>
      <c r="E107" s="45"/>
      <c r="F107" s="57"/>
      <c r="G107" s="4"/>
      <c r="H107" s="4"/>
      <c r="I107" s="15"/>
      <c r="J107" s="63">
        <f t="shared" si="11"/>
        <v>24479300</v>
      </c>
      <c r="K107" s="4"/>
      <c r="L107" s="15"/>
      <c r="M107" s="77">
        <f t="shared" si="12"/>
        <v>4.3121049609338713E-2</v>
      </c>
      <c r="N107" s="69">
        <v>0</v>
      </c>
      <c r="O107" s="61">
        <f>'1.1 Price indices'!$T105</f>
        <v>3.4883342715151699</v>
      </c>
      <c r="P107" s="15">
        <f t="shared" si="13"/>
        <v>275575238.6890381</v>
      </c>
      <c r="Q107" s="15"/>
      <c r="R107" s="63">
        <f t="shared" si="10"/>
        <v>275575000</v>
      </c>
      <c r="S107" s="15"/>
      <c r="T107" s="45"/>
      <c r="U107" s="91">
        <v>16262</v>
      </c>
      <c r="V107" s="43"/>
      <c r="W107" s="43"/>
      <c r="X107" s="91">
        <v>19757</v>
      </c>
      <c r="Y107" s="43"/>
      <c r="Z107" s="65"/>
      <c r="AA107" s="65"/>
    </row>
    <row r="108" spans="1:27">
      <c r="A108" s="4">
        <f t="shared" si="8"/>
        <v>1970</v>
      </c>
      <c r="B108" s="43">
        <v>19492000</v>
      </c>
      <c r="C108" s="57">
        <v>5675000</v>
      </c>
      <c r="D108" s="57">
        <v>25167000</v>
      </c>
      <c r="E108" s="45"/>
      <c r="F108" s="57"/>
      <c r="G108" s="4"/>
      <c r="H108" s="4"/>
      <c r="I108" s="15"/>
      <c r="J108" s="63">
        <f t="shared" si="11"/>
        <v>25167000</v>
      </c>
      <c r="K108" s="4"/>
      <c r="L108" s="15"/>
      <c r="M108" s="77">
        <f t="shared" si="12"/>
        <v>4.3121049609338713E-2</v>
      </c>
      <c r="N108" s="69">
        <v>0</v>
      </c>
      <c r="O108" s="61">
        <f>'1.1 Price indices'!$T106</f>
        <v>3.9609473018494836</v>
      </c>
      <c r="P108" s="15">
        <f t="shared" si="13"/>
        <v>324042563.99143058</v>
      </c>
      <c r="Q108" s="15"/>
      <c r="R108" s="63">
        <f t="shared" si="10"/>
        <v>324043000</v>
      </c>
      <c r="S108" s="15"/>
      <c r="T108" s="45"/>
      <c r="U108" s="91">
        <v>16753</v>
      </c>
      <c r="V108" s="43"/>
      <c r="W108" s="43"/>
      <c r="X108" s="91">
        <v>20382</v>
      </c>
      <c r="Y108" s="43"/>
      <c r="Z108" s="65"/>
      <c r="AA108" s="65"/>
    </row>
    <row r="109" spans="1:27">
      <c r="A109" s="4">
        <f t="shared" si="8"/>
        <v>1971</v>
      </c>
      <c r="B109" s="43">
        <v>20206000</v>
      </c>
      <c r="C109" s="57">
        <v>6111000</v>
      </c>
      <c r="D109" s="57">
        <v>26317000</v>
      </c>
      <c r="E109" s="45"/>
      <c r="F109" s="57"/>
      <c r="G109" s="4"/>
      <c r="H109" s="4"/>
      <c r="I109" s="15"/>
      <c r="J109" s="63">
        <f t="shared" si="11"/>
        <v>26317000</v>
      </c>
      <c r="K109" s="4"/>
      <c r="L109" s="15"/>
      <c r="M109" s="77">
        <f t="shared" si="12"/>
        <v>4.3121049609338713E-2</v>
      </c>
      <c r="N109" s="69">
        <v>0</v>
      </c>
      <c r="O109" s="61">
        <f>'1.1 Price indices'!$T107</f>
        <v>4.5010764793744125</v>
      </c>
      <c r="P109" s="15">
        <f t="shared" si="13"/>
        <v>378101305.88919139</v>
      </c>
      <c r="Q109" s="33"/>
      <c r="R109" s="63">
        <f t="shared" si="10"/>
        <v>378101000</v>
      </c>
      <c r="S109" s="33"/>
      <c r="T109" s="45"/>
      <c r="U109" s="91">
        <v>16832</v>
      </c>
      <c r="V109" s="43"/>
      <c r="W109" s="43"/>
      <c r="X109" s="91">
        <v>20572</v>
      </c>
      <c r="Y109" s="43"/>
      <c r="Z109" s="65"/>
      <c r="AA109" s="65"/>
    </row>
    <row r="110" spans="1:27">
      <c r="A110" s="4">
        <f t="shared" si="8"/>
        <v>1972</v>
      </c>
      <c r="B110" s="43">
        <v>23310000</v>
      </c>
      <c r="C110" s="57">
        <v>5464000</v>
      </c>
      <c r="D110" s="57">
        <v>28774000</v>
      </c>
      <c r="E110" s="57">
        <v>40000000</v>
      </c>
      <c r="F110" s="57"/>
      <c r="G110" s="10">
        <f>SUM(B110:C110)/E110</f>
        <v>0.71935000000000004</v>
      </c>
      <c r="H110" s="10"/>
      <c r="I110" s="15"/>
      <c r="J110" s="63">
        <f t="shared" si="11"/>
        <v>28774000</v>
      </c>
      <c r="K110" s="4"/>
      <c r="L110" s="15"/>
      <c r="M110" s="77">
        <f t="shared" si="12"/>
        <v>4.3121049609338713E-2</v>
      </c>
      <c r="N110" s="69">
        <v>0</v>
      </c>
      <c r="O110" s="61">
        <f>'1.1 Price indices'!$T108</f>
        <v>5.1577317840767805</v>
      </c>
      <c r="P110" s="15">
        <f t="shared" si="13"/>
        <v>442732846.88202894</v>
      </c>
      <c r="Q110" s="33"/>
      <c r="R110" s="63">
        <f t="shared" si="10"/>
        <v>442733000</v>
      </c>
      <c r="S110" s="33"/>
      <c r="T110" s="45"/>
      <c r="U110" s="91">
        <v>17024</v>
      </c>
      <c r="V110" s="43"/>
      <c r="W110" s="43"/>
      <c r="X110" s="91">
        <v>20944</v>
      </c>
      <c r="Y110" s="43"/>
      <c r="Z110" s="65"/>
      <c r="AA110" s="65"/>
    </row>
    <row r="111" spans="1:27">
      <c r="A111" s="4">
        <f t="shared" si="8"/>
        <v>1973</v>
      </c>
      <c r="B111" s="43">
        <v>23451000</v>
      </c>
      <c r="C111" s="57">
        <v>7826000</v>
      </c>
      <c r="D111" s="57">
        <v>31277000</v>
      </c>
      <c r="E111" s="57">
        <v>46000000</v>
      </c>
      <c r="F111" s="57"/>
      <c r="G111" s="10">
        <f t="shared" ref="G111:G127" si="14">SUM(B111:C111)/E111</f>
        <v>0.67993478260869566</v>
      </c>
      <c r="H111" s="10"/>
      <c r="I111" s="15"/>
      <c r="J111" s="63">
        <f t="shared" si="11"/>
        <v>31277000</v>
      </c>
      <c r="K111" s="4"/>
      <c r="L111" s="15"/>
      <c r="M111" s="77">
        <f t="shared" si="12"/>
        <v>4.3121049609338713E-2</v>
      </c>
      <c r="N111" s="69">
        <v>0</v>
      </c>
      <c r="O111" s="61">
        <f>'1.1 Price indices'!$T109</f>
        <v>5.5699553701897857</v>
      </c>
      <c r="P111" s="15">
        <f t="shared" si="13"/>
        <v>488103292.00228637</v>
      </c>
      <c r="Q111" s="33"/>
      <c r="R111" s="63">
        <f t="shared" si="10"/>
        <v>488103000</v>
      </c>
      <c r="S111" s="33"/>
      <c r="T111" s="45"/>
      <c r="U111" s="91">
        <v>17242</v>
      </c>
      <c r="V111" s="43"/>
      <c r="W111" s="43"/>
      <c r="X111" s="91">
        <v>21234</v>
      </c>
      <c r="Y111" s="43"/>
      <c r="Z111" s="65"/>
      <c r="AA111" s="65"/>
    </row>
    <row r="112" spans="1:27">
      <c r="A112" s="4">
        <f t="shared" si="8"/>
        <v>1974</v>
      </c>
      <c r="B112" s="43">
        <v>26660000</v>
      </c>
      <c r="C112" s="57">
        <v>7174000</v>
      </c>
      <c r="D112" s="57">
        <v>33834000</v>
      </c>
      <c r="E112" s="57">
        <v>53000000</v>
      </c>
      <c r="F112" s="57"/>
      <c r="G112" s="10">
        <f t="shared" si="14"/>
        <v>0.63837735849056598</v>
      </c>
      <c r="H112" s="10"/>
      <c r="I112" s="15"/>
      <c r="J112" s="63">
        <f t="shared" si="11"/>
        <v>33834000</v>
      </c>
      <c r="K112" s="4"/>
      <c r="L112" s="15"/>
      <c r="M112" s="77">
        <f t="shared" si="12"/>
        <v>4.3121049609338713E-2</v>
      </c>
      <c r="N112" s="69">
        <v>0</v>
      </c>
      <c r="O112" s="61">
        <f>'1.1 Price indices'!$T110</f>
        <v>6.3331668275472568</v>
      </c>
      <c r="P112" s="15">
        <f t="shared" si="13"/>
        <v>564157624.06847739</v>
      </c>
      <c r="Q112" s="33"/>
      <c r="R112" s="63">
        <f t="shared" si="10"/>
        <v>564158000</v>
      </c>
      <c r="S112" s="33"/>
      <c r="T112" s="45"/>
      <c r="U112" s="91">
        <v>17839</v>
      </c>
      <c r="V112" s="43"/>
      <c r="W112" s="43"/>
      <c r="X112" s="91">
        <v>22103</v>
      </c>
      <c r="Y112" s="43"/>
      <c r="Z112" s="65"/>
      <c r="AA112" s="65"/>
    </row>
    <row r="113" spans="1:30">
      <c r="A113" s="4">
        <f t="shared" si="8"/>
        <v>1975</v>
      </c>
      <c r="B113" s="43">
        <v>32307000</v>
      </c>
      <c r="C113" s="57">
        <v>9504000</v>
      </c>
      <c r="D113" s="57">
        <v>41811000</v>
      </c>
      <c r="E113" s="57">
        <v>63000000</v>
      </c>
      <c r="F113" s="57"/>
      <c r="G113" s="10">
        <f t="shared" si="14"/>
        <v>0.66366666666666663</v>
      </c>
      <c r="H113" s="10"/>
      <c r="I113" s="15"/>
      <c r="J113" s="63">
        <f t="shared" si="11"/>
        <v>41811000</v>
      </c>
      <c r="K113" s="4"/>
      <c r="L113" s="15"/>
      <c r="M113" s="77">
        <f t="shared" si="12"/>
        <v>4.3121049609338713E-2</v>
      </c>
      <c r="N113" s="69">
        <v>0</v>
      </c>
      <c r="O113" s="61">
        <f>'1.1 Price indices'!$T111</f>
        <v>7.5856818960099632</v>
      </c>
      <c r="P113" s="15">
        <f t="shared" si="13"/>
        <v>687502774.60405517</v>
      </c>
      <c r="Q113" s="33"/>
      <c r="R113" s="63">
        <f t="shared" si="10"/>
        <v>687503000</v>
      </c>
      <c r="S113" s="33"/>
      <c r="T113" s="45"/>
      <c r="U113" s="91">
        <v>17940</v>
      </c>
      <c r="V113" s="43"/>
      <c r="W113" s="43"/>
      <c r="X113" s="91">
        <v>22474</v>
      </c>
      <c r="Y113" s="43"/>
      <c r="Z113" s="65"/>
      <c r="AA113" s="65"/>
    </row>
    <row r="114" spans="1:30">
      <c r="A114" s="4">
        <f t="shared" si="8"/>
        <v>1976</v>
      </c>
      <c r="B114" s="43">
        <v>48928000</v>
      </c>
      <c r="C114" s="57">
        <v>11592000</v>
      </c>
      <c r="D114" s="57">
        <v>60520000</v>
      </c>
      <c r="E114" s="57">
        <v>83000000</v>
      </c>
      <c r="F114" s="57"/>
      <c r="G114" s="10">
        <f t="shared" si="14"/>
        <v>0.72915662650602409</v>
      </c>
      <c r="H114" s="10"/>
      <c r="I114" s="15"/>
      <c r="J114" s="63">
        <f t="shared" si="11"/>
        <v>60520000</v>
      </c>
      <c r="K114" s="4"/>
      <c r="L114" s="15"/>
      <c r="M114" s="77">
        <f t="shared" si="12"/>
        <v>4.3121049609338713E-2</v>
      </c>
      <c r="N114" s="69">
        <v>0</v>
      </c>
      <c r="O114" s="61">
        <f>'1.1 Price indices'!$T112</f>
        <v>9.0743541787945645</v>
      </c>
      <c r="P114" s="15">
        <f t="shared" si="13"/>
        <v>846174970.81218731</v>
      </c>
      <c r="Q114" s="33"/>
      <c r="R114" s="63">
        <f t="shared" si="10"/>
        <v>846175000</v>
      </c>
      <c r="S114" s="33"/>
      <c r="T114" s="45"/>
      <c r="U114" s="91">
        <v>17553</v>
      </c>
      <c r="V114" s="91">
        <v>27209</v>
      </c>
      <c r="W114" s="43"/>
      <c r="X114" s="91">
        <v>22257</v>
      </c>
      <c r="Y114" s="43"/>
      <c r="Z114" s="65"/>
      <c r="AA114" s="65"/>
    </row>
    <row r="115" spans="1:30">
      <c r="A115" s="4">
        <f t="shared" si="8"/>
        <v>1977</v>
      </c>
      <c r="B115" s="43">
        <v>59447000</v>
      </c>
      <c r="C115" s="57">
        <v>15112000</v>
      </c>
      <c r="D115" s="57">
        <v>74559000</v>
      </c>
      <c r="E115" s="57">
        <v>96000000</v>
      </c>
      <c r="F115" s="57"/>
      <c r="G115" s="10">
        <f t="shared" si="14"/>
        <v>0.77665625000000005</v>
      </c>
      <c r="H115" s="10"/>
      <c r="I115" s="15"/>
      <c r="J115" s="63">
        <f t="shared" si="11"/>
        <v>74559000</v>
      </c>
      <c r="K115" s="4"/>
      <c r="L115" s="15"/>
      <c r="M115" s="77">
        <f t="shared" si="12"/>
        <v>4.3121049609338713E-2</v>
      </c>
      <c r="N115" s="69">
        <v>0</v>
      </c>
      <c r="O115" s="61">
        <f>'1.1 Price indices'!$T113</f>
        <v>10.501698709217969</v>
      </c>
      <c r="P115" s="15">
        <f t="shared" si="13"/>
        <v>1009997669.9598069</v>
      </c>
      <c r="Q115" s="33"/>
      <c r="R115" s="63">
        <f t="shared" si="10"/>
        <v>1009998000</v>
      </c>
      <c r="S115" s="33"/>
      <c r="T115" s="45"/>
      <c r="U115" s="91">
        <v>17717</v>
      </c>
      <c r="V115" s="91">
        <v>27277</v>
      </c>
      <c r="W115" s="43"/>
      <c r="X115" s="91">
        <v>22569</v>
      </c>
      <c r="Y115" s="43"/>
      <c r="Z115" s="65"/>
      <c r="AA115" s="65"/>
    </row>
    <row r="116" spans="1:30">
      <c r="A116" s="4">
        <f t="shared" si="8"/>
        <v>1978</v>
      </c>
      <c r="B116" s="43">
        <v>57852000</v>
      </c>
      <c r="C116" s="57">
        <v>17513000</v>
      </c>
      <c r="D116" s="57">
        <v>75365000</v>
      </c>
      <c r="E116" s="57">
        <v>100000000</v>
      </c>
      <c r="F116" s="57"/>
      <c r="G116" s="10">
        <f t="shared" si="14"/>
        <v>0.75365000000000004</v>
      </c>
      <c r="H116" s="10"/>
      <c r="I116" s="15"/>
      <c r="J116" s="63">
        <f t="shared" si="11"/>
        <v>75365000</v>
      </c>
      <c r="K116" s="4"/>
      <c r="L116" s="15"/>
      <c r="M116" s="77">
        <f t="shared" si="12"/>
        <v>4.3121049609338713E-2</v>
      </c>
      <c r="N116" s="69">
        <v>0</v>
      </c>
      <c r="O116" s="61">
        <f>'1.1 Price indices'!$T114</f>
        <v>11.791164046917189</v>
      </c>
      <c r="P116" s="15">
        <f t="shared" si="13"/>
        <v>1158851925.8299615</v>
      </c>
      <c r="Q116" s="33"/>
      <c r="R116" s="63">
        <f t="shared" si="10"/>
        <v>1158852000</v>
      </c>
      <c r="S116" s="33"/>
      <c r="T116" s="45"/>
      <c r="U116" s="91">
        <v>17736</v>
      </c>
      <c r="V116" s="91">
        <v>26928</v>
      </c>
      <c r="W116" s="43"/>
      <c r="X116" s="91">
        <v>22855</v>
      </c>
      <c r="Y116" s="43"/>
      <c r="Z116" s="65"/>
      <c r="AA116" s="65"/>
    </row>
    <row r="117" spans="1:30">
      <c r="A117" s="4">
        <f t="shared" si="8"/>
        <v>1979</v>
      </c>
      <c r="B117" s="43">
        <v>70612000</v>
      </c>
      <c r="C117" s="57">
        <v>15578000</v>
      </c>
      <c r="D117" s="57">
        <v>86190000</v>
      </c>
      <c r="E117" s="57">
        <v>116000000</v>
      </c>
      <c r="F117" s="57"/>
      <c r="G117" s="10">
        <f t="shared" si="14"/>
        <v>0.74301724137931036</v>
      </c>
      <c r="H117" s="10"/>
      <c r="I117" s="15"/>
      <c r="J117" s="63">
        <f t="shared" si="11"/>
        <v>86190000</v>
      </c>
      <c r="K117" s="4"/>
      <c r="L117" s="15"/>
      <c r="M117" s="77">
        <f t="shared" si="12"/>
        <v>4.3121049609338713E-2</v>
      </c>
      <c r="N117" s="69">
        <v>0</v>
      </c>
      <c r="O117" s="61">
        <f>'1.1 Price indices'!$T115</f>
        <v>13.581641557377248</v>
      </c>
      <c r="P117" s="15">
        <f t="shared" si="13"/>
        <v>1361595283.8846684</v>
      </c>
      <c r="Q117" s="33"/>
      <c r="R117" s="63">
        <f t="shared" si="10"/>
        <v>1361595000</v>
      </c>
      <c r="S117" s="33"/>
      <c r="T117" s="45"/>
      <c r="U117" s="91">
        <v>17828</v>
      </c>
      <c r="V117" s="91">
        <v>26861</v>
      </c>
      <c r="W117" s="43"/>
      <c r="X117" s="91">
        <v>22916</v>
      </c>
      <c r="Y117" s="43"/>
      <c r="Z117" s="65"/>
      <c r="AA117" s="65"/>
    </row>
    <row r="118" spans="1:30">
      <c r="A118" s="4">
        <f t="shared" si="8"/>
        <v>1980</v>
      </c>
      <c r="B118" s="43">
        <v>76691000</v>
      </c>
      <c r="C118" s="57">
        <v>20501000</v>
      </c>
      <c r="D118" s="57">
        <v>97192000</v>
      </c>
      <c r="E118" s="57">
        <v>133000000</v>
      </c>
      <c r="F118" s="57"/>
      <c r="G118" s="10">
        <f t="shared" si="14"/>
        <v>0.73076691729323306</v>
      </c>
      <c r="H118" s="10"/>
      <c r="I118" s="15"/>
      <c r="J118" s="63">
        <f t="shared" si="11"/>
        <v>97192000</v>
      </c>
      <c r="K118" s="4"/>
      <c r="L118" s="15"/>
      <c r="M118" s="77">
        <f t="shared" si="12"/>
        <v>4.3121049609338713E-2</v>
      </c>
      <c r="N118" s="69">
        <v>0</v>
      </c>
      <c r="O118" s="61">
        <f>'1.1 Price indices'!$T116</f>
        <v>15.685677651407259</v>
      </c>
      <c r="P118" s="15">
        <f t="shared" si="13"/>
        <v>1599817762.1690238</v>
      </c>
      <c r="Q118" s="33"/>
      <c r="R118" s="63">
        <f t="shared" si="10"/>
        <v>1599818000</v>
      </c>
      <c r="S118" s="33"/>
      <c r="T118" s="45"/>
      <c r="U118" s="91">
        <v>17517</v>
      </c>
      <c r="V118" s="91">
        <v>26345</v>
      </c>
      <c r="W118" s="43"/>
      <c r="X118" s="91">
        <v>22656</v>
      </c>
      <c r="Y118" s="43"/>
      <c r="Z118" s="65"/>
      <c r="AA118" s="65"/>
    </row>
    <row r="119" spans="1:30">
      <c r="A119" s="4">
        <f t="shared" si="8"/>
        <v>1981</v>
      </c>
      <c r="B119" s="43">
        <v>71958000</v>
      </c>
      <c r="C119" s="57">
        <v>28241000</v>
      </c>
      <c r="D119" s="57">
        <v>100199000</v>
      </c>
      <c r="E119" s="57">
        <v>142000000</v>
      </c>
      <c r="F119" s="57"/>
      <c r="G119" s="10">
        <f t="shared" si="14"/>
        <v>0.70562676056338025</v>
      </c>
      <c r="H119" s="10"/>
      <c r="I119" s="15"/>
      <c r="J119" s="63">
        <f t="shared" si="11"/>
        <v>100199000</v>
      </c>
      <c r="K119" s="4"/>
      <c r="L119" s="15"/>
      <c r="M119" s="77">
        <f t="shared" si="12"/>
        <v>4.3121049609338713E-2</v>
      </c>
      <c r="N119" s="69">
        <v>0</v>
      </c>
      <c r="O119" s="61">
        <f>'1.1 Price indices'!$T117</f>
        <v>18.166754796824165</v>
      </c>
      <c r="P119" s="15">
        <f t="shared" si="13"/>
        <v>1871009460.4560158</v>
      </c>
      <c r="Q119" s="33"/>
      <c r="R119" s="63">
        <f t="shared" si="10"/>
        <v>1871009000</v>
      </c>
      <c r="S119" s="33"/>
      <c r="T119" s="45"/>
      <c r="U119" s="91">
        <v>17075</v>
      </c>
      <c r="V119" s="91">
        <v>25775</v>
      </c>
      <c r="W119" s="43"/>
      <c r="X119" s="91">
        <v>22431</v>
      </c>
      <c r="Y119" s="43"/>
      <c r="Z119" s="65"/>
      <c r="AA119" s="65"/>
    </row>
    <row r="120" spans="1:30">
      <c r="A120" s="4">
        <f t="shared" si="8"/>
        <v>1982</v>
      </c>
      <c r="B120" s="43">
        <v>61517000</v>
      </c>
      <c r="C120" s="57">
        <v>28938000</v>
      </c>
      <c r="D120" s="57">
        <v>90455000</v>
      </c>
      <c r="E120" s="57">
        <v>141000000</v>
      </c>
      <c r="F120" s="57"/>
      <c r="G120" s="10">
        <f t="shared" si="14"/>
        <v>0.64152482269503541</v>
      </c>
      <c r="H120" s="10"/>
      <c r="I120" s="15"/>
      <c r="J120" s="63">
        <f t="shared" si="11"/>
        <v>90455000</v>
      </c>
      <c r="K120" s="4"/>
      <c r="L120" s="15"/>
      <c r="M120" s="77">
        <f t="shared" si="12"/>
        <v>4.3121049609338713E-2</v>
      </c>
      <c r="N120" s="69">
        <v>0</v>
      </c>
      <c r="O120" s="61">
        <f>'1.1 Price indices'!$T118</f>
        <v>20.965965943716753</v>
      </c>
      <c r="P120" s="15">
        <f t="shared" si="13"/>
        <v>2154695935.6539388</v>
      </c>
      <c r="Q120" s="33"/>
      <c r="R120" s="63">
        <f t="shared" si="10"/>
        <v>2154696000</v>
      </c>
      <c r="S120" s="33"/>
      <c r="T120" s="45"/>
      <c r="U120" s="91">
        <v>17040</v>
      </c>
      <c r="V120" s="91">
        <v>25524</v>
      </c>
      <c r="W120" s="43"/>
      <c r="X120" s="91">
        <v>22546</v>
      </c>
      <c r="Y120" s="43"/>
      <c r="Z120" s="65"/>
      <c r="AA120" s="65"/>
      <c r="AD120" t="e">
        <f>AB120/AB83</f>
        <v>#DIV/0!</v>
      </c>
    </row>
    <row r="121" spans="1:30">
      <c r="A121" s="4">
        <f t="shared" si="8"/>
        <v>1983</v>
      </c>
      <c r="B121" s="43">
        <v>57453000</v>
      </c>
      <c r="C121" s="57">
        <v>27762000</v>
      </c>
      <c r="D121" s="57">
        <v>85215000</v>
      </c>
      <c r="E121" s="57">
        <v>138000000</v>
      </c>
      <c r="F121" s="57"/>
      <c r="G121" s="10">
        <f t="shared" si="14"/>
        <v>0.61750000000000005</v>
      </c>
      <c r="H121" s="10"/>
      <c r="I121" s="15"/>
      <c r="J121" s="63">
        <f t="shared" si="11"/>
        <v>85215000</v>
      </c>
      <c r="K121" s="4"/>
      <c r="L121" s="15"/>
      <c r="M121" s="77">
        <f t="shared" si="12"/>
        <v>4.3121049609338713E-2</v>
      </c>
      <c r="N121" s="69">
        <v>0</v>
      </c>
      <c r="O121" s="61">
        <f>'1.1 Price indices'!$T119</f>
        <v>22.505382396872065</v>
      </c>
      <c r="P121" s="15">
        <f t="shared" si="13"/>
        <v>2296546391.8885431</v>
      </c>
      <c r="Q121" s="33"/>
      <c r="R121" s="63">
        <f t="shared" si="10"/>
        <v>2296546000</v>
      </c>
      <c r="S121" s="33"/>
      <c r="T121" s="45"/>
      <c r="U121" s="91">
        <v>16882</v>
      </c>
      <c r="V121" s="91">
        <v>25304</v>
      </c>
      <c r="W121" s="43"/>
      <c r="X121" s="91">
        <v>22582</v>
      </c>
      <c r="Y121" s="43"/>
      <c r="Z121" s="65"/>
      <c r="AA121" s="65"/>
    </row>
    <row r="122" spans="1:30">
      <c r="A122" s="4">
        <f t="shared" si="8"/>
        <v>1984</v>
      </c>
      <c r="B122" s="43">
        <v>51843000</v>
      </c>
      <c r="C122" s="57">
        <v>31827000</v>
      </c>
      <c r="D122" s="57">
        <v>83670000</v>
      </c>
      <c r="E122" s="57">
        <v>149000000</v>
      </c>
      <c r="F122" s="57"/>
      <c r="G122" s="10">
        <f t="shared" si="14"/>
        <v>0.56154362416107384</v>
      </c>
      <c r="H122" s="10"/>
      <c r="I122" s="15"/>
      <c r="J122" s="63">
        <f t="shared" si="11"/>
        <v>83670000</v>
      </c>
      <c r="K122" s="4"/>
      <c r="L122" s="15"/>
      <c r="M122" s="77">
        <f t="shared" si="12"/>
        <v>4.3121049609338713E-2</v>
      </c>
      <c r="N122" s="69">
        <v>0</v>
      </c>
      <c r="O122" s="61">
        <f>'1.1 Price indices'!$T120</f>
        <v>23.661888676934112</v>
      </c>
      <c r="P122" s="15">
        <f t="shared" si="13"/>
        <v>2392308900.0684228</v>
      </c>
      <c r="Q122" s="33"/>
      <c r="R122" s="63">
        <f t="shared" si="10"/>
        <v>2392309000</v>
      </c>
      <c r="S122" s="33"/>
      <c r="T122" s="45"/>
      <c r="U122" s="91">
        <v>16676</v>
      </c>
      <c r="V122" s="91">
        <v>24874</v>
      </c>
      <c r="W122" s="43"/>
      <c r="X122" s="91">
        <v>22514</v>
      </c>
      <c r="Y122" s="43"/>
      <c r="Z122" s="65"/>
      <c r="AA122" s="65"/>
    </row>
    <row r="123" spans="1:30">
      <c r="A123" s="4">
        <f t="shared" si="8"/>
        <v>1985</v>
      </c>
      <c r="B123" s="43">
        <v>54069000</v>
      </c>
      <c r="C123" s="57">
        <v>29529000</v>
      </c>
      <c r="D123" s="57">
        <v>83598000</v>
      </c>
      <c r="E123" s="57">
        <v>176000000</v>
      </c>
      <c r="F123" s="57"/>
      <c r="G123" s="10">
        <f t="shared" si="14"/>
        <v>0.47498863636363636</v>
      </c>
      <c r="H123" s="10"/>
      <c r="I123" s="15"/>
      <c r="J123" s="63">
        <f t="shared" si="11"/>
        <v>83598000</v>
      </c>
      <c r="K123" s="4"/>
      <c r="L123" s="15"/>
      <c r="M123" s="77">
        <f t="shared" si="12"/>
        <v>4.3121049609338713E-2</v>
      </c>
      <c r="N123" s="69">
        <v>0</v>
      </c>
      <c r="O123" s="61">
        <f>'1.1 Price indices'!$T121</f>
        <v>25.995068327717373</v>
      </c>
      <c r="P123" s="15">
        <f t="shared" si="13"/>
        <v>2596667165.8466959</v>
      </c>
      <c r="Q123" s="33"/>
      <c r="R123" s="63">
        <f t="shared" si="10"/>
        <v>2596667000</v>
      </c>
      <c r="S123" s="33"/>
      <c r="T123" s="45"/>
      <c r="U123" s="91">
        <v>16342</v>
      </c>
      <c r="V123" s="91">
        <v>24485</v>
      </c>
      <c r="W123" s="43"/>
      <c r="X123" s="91">
        <v>22260</v>
      </c>
      <c r="Y123" s="43"/>
      <c r="Z123" s="65"/>
      <c r="AA123" s="65"/>
    </row>
    <row r="124" spans="1:30">
      <c r="A124" s="4">
        <f t="shared" si="8"/>
        <v>1986</v>
      </c>
      <c r="B124" s="43">
        <v>50992000</v>
      </c>
      <c r="C124" s="57">
        <v>44348000</v>
      </c>
      <c r="D124" s="57">
        <v>95340000</v>
      </c>
      <c r="E124" s="57">
        <v>199000000</v>
      </c>
      <c r="F124" s="57"/>
      <c r="G124" s="10">
        <f t="shared" si="14"/>
        <v>0.4790954773869347</v>
      </c>
      <c r="H124" s="10"/>
      <c r="I124" s="15"/>
      <c r="J124" s="63">
        <f t="shared" si="11"/>
        <v>95340000</v>
      </c>
      <c r="K124" s="4"/>
      <c r="L124" s="15"/>
      <c r="M124" s="77">
        <f t="shared" si="12"/>
        <v>4.3121049609338713E-2</v>
      </c>
      <c r="N124" s="69">
        <v>0</v>
      </c>
      <c r="O124" s="61">
        <f>'1.1 Price indices'!$T122</f>
        <v>29.269595155029332</v>
      </c>
      <c r="P124" s="15">
        <f t="shared" si="13"/>
        <v>2890970870.7182221</v>
      </c>
      <c r="Q124" s="33"/>
      <c r="R124" s="63">
        <f t="shared" si="10"/>
        <v>2890971000</v>
      </c>
      <c r="S124" s="33"/>
      <c r="T124" s="45"/>
      <c r="U124" s="91">
        <v>15989</v>
      </c>
      <c r="V124" s="91">
        <v>23759</v>
      </c>
      <c r="W124" s="43"/>
      <c r="X124" s="91">
        <v>22031</v>
      </c>
      <c r="Y124" s="43"/>
      <c r="Z124" s="65"/>
      <c r="AA124" s="65"/>
    </row>
    <row r="125" spans="1:30">
      <c r="A125" s="4">
        <f t="shared" si="8"/>
        <v>1987</v>
      </c>
      <c r="B125" s="43">
        <v>66261000</v>
      </c>
      <c r="C125" s="57">
        <v>56640000</v>
      </c>
      <c r="D125" s="57">
        <v>122901000</v>
      </c>
      <c r="E125" s="57">
        <v>239000000</v>
      </c>
      <c r="F125" s="57"/>
      <c r="G125" s="10">
        <f t="shared" si="14"/>
        <v>0.5142301255230125</v>
      </c>
      <c r="H125" s="10"/>
      <c r="I125" s="15"/>
      <c r="J125" s="63">
        <f t="shared" si="11"/>
        <v>122901000</v>
      </c>
      <c r="K125" s="4"/>
      <c r="L125" s="15"/>
      <c r="M125" s="77">
        <f t="shared" si="12"/>
        <v>4.3121049609338713E-2</v>
      </c>
      <c r="N125" s="69">
        <v>0</v>
      </c>
      <c r="O125" s="61">
        <f>'1.1 Price indices'!$T123</f>
        <v>32.64650288457748</v>
      </c>
      <c r="P125" s="15">
        <f t="shared" si="13"/>
        <v>3205716496.0885901</v>
      </c>
      <c r="Q125" s="15"/>
      <c r="R125" s="63">
        <f t="shared" si="10"/>
        <v>3205716000</v>
      </c>
      <c r="S125" s="15"/>
      <c r="T125" s="45"/>
      <c r="U125" s="91">
        <v>16132</v>
      </c>
      <c r="V125" s="91">
        <v>23680</v>
      </c>
      <c r="W125" s="43"/>
      <c r="X125" s="91">
        <v>22289</v>
      </c>
      <c r="Y125" s="43"/>
      <c r="Z125" s="65"/>
      <c r="AA125" s="65"/>
    </row>
    <row r="126" spans="1:30">
      <c r="A126" s="4">
        <f t="shared" si="8"/>
        <v>1988</v>
      </c>
      <c r="B126" s="43">
        <v>85538000</v>
      </c>
      <c r="C126" s="57">
        <v>63209000</v>
      </c>
      <c r="D126" s="57">
        <v>148747000</v>
      </c>
      <c r="E126" s="57">
        <v>231000000</v>
      </c>
      <c r="F126" s="57"/>
      <c r="G126" s="10">
        <f t="shared" si="14"/>
        <v>0.6439264069264069</v>
      </c>
      <c r="H126" s="10"/>
      <c r="I126" s="15"/>
      <c r="J126" s="63">
        <f t="shared" si="11"/>
        <v>148747000</v>
      </c>
      <c r="K126" s="4"/>
      <c r="L126" s="15"/>
      <c r="M126" s="77">
        <f t="shared" si="12"/>
        <v>4.3121049609338713E-2</v>
      </c>
      <c r="N126" s="69">
        <v>0</v>
      </c>
      <c r="O126" s="61">
        <f>'1.1 Price indices'!$T124</f>
        <v>35.358503789810982</v>
      </c>
      <c r="P126" s="15">
        <f t="shared" si="13"/>
        <v>3467843608.6095147</v>
      </c>
      <c r="Q126" s="15"/>
      <c r="R126" s="63">
        <f t="shared" si="10"/>
        <v>3467844000</v>
      </c>
      <c r="S126" s="15"/>
      <c r="T126" s="45"/>
      <c r="U126" s="91">
        <v>15842.5</v>
      </c>
      <c r="V126" s="91">
        <v>23108.5</v>
      </c>
      <c r="W126" s="43"/>
      <c r="X126" s="91">
        <v>22848.5</v>
      </c>
      <c r="Y126" s="43"/>
      <c r="Z126" s="65"/>
      <c r="AA126" s="65"/>
    </row>
    <row r="127" spans="1:30">
      <c r="A127" s="4">
        <f t="shared" si="8"/>
        <v>1989</v>
      </c>
      <c r="B127" s="43">
        <v>121106000</v>
      </c>
      <c r="C127" s="57">
        <v>63835000</v>
      </c>
      <c r="D127" s="57">
        <v>184941000</v>
      </c>
      <c r="E127" s="57">
        <v>271000000</v>
      </c>
      <c r="F127" s="57"/>
      <c r="G127" s="10">
        <f t="shared" si="14"/>
        <v>0.68243911439114391</v>
      </c>
      <c r="H127" s="10"/>
      <c r="I127" s="15"/>
      <c r="J127" s="63">
        <f>D127</f>
        <v>184941000</v>
      </c>
      <c r="K127" s="4"/>
      <c r="L127" s="15"/>
      <c r="M127" s="59">
        <f>AVERAGE(M$128:M$160)</f>
        <v>4.3121049609338713E-2</v>
      </c>
      <c r="N127" s="69">
        <v>0</v>
      </c>
      <c r="O127" s="61">
        <f>'1.1 Price indices'!$T125</f>
        <v>37.637529529668825</v>
      </c>
      <c r="P127" s="15">
        <f t="shared" si="13"/>
        <v>3713140954.6874633</v>
      </c>
      <c r="Q127" s="15"/>
      <c r="R127" s="63">
        <f t="shared" si="10"/>
        <v>3713141000</v>
      </c>
      <c r="S127" s="15"/>
      <c r="T127" s="45"/>
      <c r="U127" s="91">
        <v>15553</v>
      </c>
      <c r="V127" s="91">
        <v>22537</v>
      </c>
      <c r="W127" s="43"/>
      <c r="X127" s="91">
        <v>23408</v>
      </c>
      <c r="Y127" s="43"/>
      <c r="Z127" s="65"/>
      <c r="AA127" s="65"/>
    </row>
    <row r="128" spans="1:30">
      <c r="A128" s="4">
        <f t="shared" si="8"/>
        <v>1990</v>
      </c>
      <c r="B128" s="43"/>
      <c r="C128" s="57"/>
      <c r="D128" s="57"/>
      <c r="E128" s="57">
        <v>257000000</v>
      </c>
      <c r="F128" s="57">
        <v>148583000</v>
      </c>
      <c r="G128" s="10"/>
      <c r="H128" s="10">
        <f>F128/E128</f>
        <v>0.57814396887159536</v>
      </c>
      <c r="I128" s="15"/>
      <c r="J128" s="70">
        <f>F128</f>
        <v>148583000</v>
      </c>
      <c r="K128" s="4"/>
      <c r="L128" s="57">
        <v>4036381000</v>
      </c>
      <c r="M128" s="69">
        <v>3.1156540002440631E-2</v>
      </c>
      <c r="N128" s="69">
        <v>0</v>
      </c>
      <c r="O128" s="61">
        <f>'1.1 Price indices'!$T126</f>
        <v>39.88783880024809</v>
      </c>
      <c r="P128" s="15">
        <f t="shared" si="13"/>
        <v>3958808647.358717</v>
      </c>
      <c r="Q128" s="8"/>
      <c r="R128" s="70">
        <f>L128</f>
        <v>4036381000</v>
      </c>
      <c r="S128" s="8"/>
      <c r="T128" s="45"/>
      <c r="U128" s="91">
        <v>14488.5</v>
      </c>
      <c r="V128" s="91">
        <v>20917</v>
      </c>
      <c r="W128" s="43"/>
      <c r="X128" s="91">
        <v>21897.5</v>
      </c>
      <c r="Y128" s="43"/>
      <c r="Z128" s="65"/>
      <c r="AA128" s="65"/>
    </row>
    <row r="129" spans="1:27">
      <c r="A129" s="4">
        <f t="shared" si="8"/>
        <v>1991</v>
      </c>
      <c r="B129" s="43"/>
      <c r="C129" s="57"/>
      <c r="D129" s="57"/>
      <c r="E129" s="57">
        <v>276000000</v>
      </c>
      <c r="F129" s="57">
        <v>158572000</v>
      </c>
      <c r="G129" s="10"/>
      <c r="H129" s="10">
        <f t="shared" ref="H129:H160" si="15">F129/E129</f>
        <v>0.574536231884058</v>
      </c>
      <c r="I129" s="15"/>
      <c r="J129" s="70">
        <f t="shared" ref="J129:J160" si="16">F129</f>
        <v>158572000</v>
      </c>
      <c r="K129" s="4"/>
      <c r="L129" s="57">
        <v>4096851000</v>
      </c>
      <c r="M129" s="69">
        <v>3.2434073873104728E-2</v>
      </c>
      <c r="N129" s="69">
        <v>0</v>
      </c>
      <c r="O129" s="61">
        <f>'1.1 Price indices'!$T127</f>
        <v>40.872008843771738</v>
      </c>
      <c r="P129" s="15">
        <f t="shared" si="13"/>
        <v>4080918123.214674</v>
      </c>
      <c r="Q129" s="8"/>
      <c r="R129" s="70">
        <f t="shared" ref="R129:R160" si="17">L129</f>
        <v>4096851000</v>
      </c>
      <c r="S129" s="8"/>
      <c r="T129" s="45"/>
      <c r="U129" s="91">
        <v>13424</v>
      </c>
      <c r="V129" s="91">
        <v>19297</v>
      </c>
      <c r="W129" s="43"/>
      <c r="X129" s="91">
        <v>20387</v>
      </c>
      <c r="Y129" s="43"/>
      <c r="Z129" s="65"/>
      <c r="AA129" s="65"/>
    </row>
    <row r="130" spans="1:27">
      <c r="A130" s="4">
        <f t="shared" si="8"/>
        <v>1992</v>
      </c>
      <c r="B130" s="43"/>
      <c r="C130" s="57"/>
      <c r="D130" s="57"/>
      <c r="E130" s="57">
        <v>264000000</v>
      </c>
      <c r="F130" s="57">
        <v>157161000</v>
      </c>
      <c r="G130" s="10"/>
      <c r="H130" s="10">
        <f t="shared" si="15"/>
        <v>0.59530681818181819</v>
      </c>
      <c r="I130" s="15"/>
      <c r="J130" s="70">
        <f t="shared" si="16"/>
        <v>157161000</v>
      </c>
      <c r="K130" s="4"/>
      <c r="L130" s="57">
        <v>4051271000</v>
      </c>
      <c r="M130" s="69">
        <v>3.4077157533414698E-2</v>
      </c>
      <c r="N130" s="69">
        <v>0</v>
      </c>
      <c r="O130" s="61">
        <f>'1.1 Price indices'!$T128</f>
        <v>40.703662153657397</v>
      </c>
      <c r="P130" s="15">
        <f t="shared" si="13"/>
        <v>4080099238.0894084</v>
      </c>
      <c r="Q130" s="8"/>
      <c r="R130" s="70">
        <f t="shared" si="17"/>
        <v>4051271000</v>
      </c>
      <c r="S130" s="8"/>
      <c r="T130" s="45"/>
      <c r="U130" s="91">
        <v>15302</v>
      </c>
      <c r="V130" s="91">
        <v>18823</v>
      </c>
      <c r="W130" s="43"/>
      <c r="X130" s="91">
        <v>22451</v>
      </c>
      <c r="Y130" s="43"/>
      <c r="Z130" s="65"/>
      <c r="AA130" s="65"/>
    </row>
    <row r="131" spans="1:27">
      <c r="A131" s="4">
        <f t="shared" si="8"/>
        <v>1993</v>
      </c>
      <c r="B131" s="43"/>
      <c r="C131" s="57"/>
      <c r="D131" s="57"/>
      <c r="E131" s="57">
        <v>271000000</v>
      </c>
      <c r="F131" s="57">
        <v>151329000</v>
      </c>
      <c r="G131" s="10"/>
      <c r="H131" s="10">
        <f t="shared" si="15"/>
        <v>0.55840959409594093</v>
      </c>
      <c r="I131" s="15"/>
      <c r="J131" s="70">
        <f t="shared" si="16"/>
        <v>151329000</v>
      </c>
      <c r="K131" s="4"/>
      <c r="L131" s="57">
        <v>4087845000</v>
      </c>
      <c r="M131" s="69">
        <v>3.6313421093592375E-2</v>
      </c>
      <c r="N131" s="69">
        <v>0</v>
      </c>
      <c r="O131" s="61">
        <f>'1.1 Price indices'!$T129</f>
        <v>40.452708913363935</v>
      </c>
      <c r="P131" s="15">
        <f t="shared" si="13"/>
        <v>4056276383.9166899</v>
      </c>
      <c r="Q131" s="8"/>
      <c r="R131" s="70">
        <f t="shared" si="17"/>
        <v>4087845000</v>
      </c>
      <c r="S131" s="8"/>
      <c r="T131" s="43"/>
      <c r="U131" s="91"/>
      <c r="V131" s="91">
        <v>17645.5</v>
      </c>
      <c r="W131" s="43"/>
      <c r="X131" s="91"/>
      <c r="Y131" s="43"/>
      <c r="Z131" s="65"/>
      <c r="AA131" s="65"/>
    </row>
    <row r="132" spans="1:27">
      <c r="A132" s="4">
        <f t="shared" si="8"/>
        <v>1994</v>
      </c>
      <c r="B132" s="43"/>
      <c r="C132" s="57"/>
      <c r="D132" s="57"/>
      <c r="E132" s="57">
        <v>269000000</v>
      </c>
      <c r="F132" s="57">
        <v>80400000</v>
      </c>
      <c r="G132" s="10"/>
      <c r="H132" s="10">
        <f t="shared" si="15"/>
        <v>0.29888475836431228</v>
      </c>
      <c r="I132" s="15"/>
      <c r="J132" s="70">
        <f t="shared" si="16"/>
        <v>80400000</v>
      </c>
      <c r="K132" s="4"/>
      <c r="L132" s="57">
        <v>4109920000</v>
      </c>
      <c r="M132" s="69">
        <v>3.8460385481065035E-2</v>
      </c>
      <c r="N132" s="69">
        <v>0</v>
      </c>
      <c r="O132" s="61">
        <f>'1.1 Price indices'!$T130</f>
        <v>40.510677426675798</v>
      </c>
      <c r="P132" s="15">
        <f t="shared" si="13"/>
        <v>3984713389.5315075</v>
      </c>
      <c r="Q132" s="8"/>
      <c r="R132" s="70">
        <f t="shared" si="17"/>
        <v>4109920000</v>
      </c>
      <c r="S132" s="8"/>
      <c r="T132" s="43"/>
      <c r="U132" s="91"/>
      <c r="V132" s="91">
        <v>16468</v>
      </c>
      <c r="W132" s="43"/>
      <c r="X132" s="91"/>
      <c r="Y132" s="43"/>
      <c r="Z132" s="65"/>
      <c r="AA132" s="65"/>
    </row>
    <row r="133" spans="1:27">
      <c r="A133" s="4">
        <f t="shared" si="8"/>
        <v>1995</v>
      </c>
      <c r="B133" s="43"/>
      <c r="C133" s="57"/>
      <c r="D133" s="57"/>
      <c r="E133" s="57">
        <v>343000000</v>
      </c>
      <c r="F133" s="57">
        <v>148402000</v>
      </c>
      <c r="G133" s="10"/>
      <c r="H133" s="10">
        <f t="shared" si="15"/>
        <v>0.4326588921282799</v>
      </c>
      <c r="I133" s="15"/>
      <c r="J133" s="70">
        <f t="shared" si="16"/>
        <v>148402000</v>
      </c>
      <c r="K133" s="4"/>
      <c r="L133" s="57">
        <v>4225027000</v>
      </c>
      <c r="M133" s="69">
        <v>3.6718474828865387E-2</v>
      </c>
      <c r="N133" s="69">
        <v>0</v>
      </c>
      <c r="O133" s="61">
        <f>'1.1 Price indices'!$T131</f>
        <v>41.054036879421183</v>
      </c>
      <c r="P133" s="15">
        <f t="shared" si="13"/>
        <v>4035561741.0221996</v>
      </c>
      <c r="Q133" s="15"/>
      <c r="R133" s="70">
        <f t="shared" si="17"/>
        <v>4225027000</v>
      </c>
      <c r="S133" s="15"/>
      <c r="T133" s="43"/>
      <c r="U133" s="91"/>
      <c r="V133" s="91">
        <v>15555</v>
      </c>
      <c r="W133" s="43"/>
      <c r="X133" s="91"/>
      <c r="Y133" s="43"/>
      <c r="Z133" s="65"/>
      <c r="AA133" s="65"/>
    </row>
    <row r="134" spans="1:27">
      <c r="A134" s="4">
        <f t="shared" si="8"/>
        <v>1996</v>
      </c>
      <c r="B134" s="43"/>
      <c r="C134" s="57"/>
      <c r="D134" s="57"/>
      <c r="E134" s="57">
        <v>437000000</v>
      </c>
      <c r="F134" s="57">
        <v>186441000</v>
      </c>
      <c r="G134" s="10"/>
      <c r="H134" s="10">
        <f t="shared" si="15"/>
        <v>0.42663844393592676</v>
      </c>
      <c r="I134" s="15"/>
      <c r="J134" s="70">
        <f t="shared" si="16"/>
        <v>186441000</v>
      </c>
      <c r="K134" s="4"/>
      <c r="L134" s="57">
        <v>4324881000</v>
      </c>
      <c r="M134" s="69">
        <v>3.9583515738089103E-2</v>
      </c>
      <c r="N134" s="69">
        <v>0</v>
      </c>
      <c r="O134" s="61">
        <f>'1.1 Price indices'!$T132</f>
        <v>41.426406925974405</v>
      </c>
      <c r="P134" s="15">
        <f t="shared" si="13"/>
        <v>4093725649.4442458</v>
      </c>
      <c r="Q134" s="15"/>
      <c r="R134" s="70">
        <f t="shared" si="17"/>
        <v>4324881000</v>
      </c>
      <c r="S134" s="15"/>
      <c r="T134" s="43"/>
      <c r="U134" s="91"/>
      <c r="V134" s="91">
        <v>15270</v>
      </c>
      <c r="W134" s="43"/>
      <c r="X134" s="91"/>
      <c r="Y134" s="43"/>
      <c r="Z134" s="65"/>
      <c r="AA134" s="65"/>
    </row>
    <row r="135" spans="1:27">
      <c r="A135" s="4">
        <f t="shared" si="8"/>
        <v>1997</v>
      </c>
      <c r="B135" s="43"/>
      <c r="C135" s="57"/>
      <c r="D135" s="57"/>
      <c r="E135" s="57">
        <v>468000000</v>
      </c>
      <c r="F135" s="57">
        <v>228029000</v>
      </c>
      <c r="G135" s="10"/>
      <c r="H135" s="10">
        <f t="shared" si="15"/>
        <v>0.48724145299145299</v>
      </c>
      <c r="I135" s="15"/>
      <c r="J135" s="70">
        <f t="shared" si="16"/>
        <v>228029000</v>
      </c>
      <c r="K135" s="4"/>
      <c r="L135" s="57">
        <v>4360806000</v>
      </c>
      <c r="M135" s="69">
        <v>4.2443100868031783E-2</v>
      </c>
      <c r="N135" s="69">
        <v>0</v>
      </c>
      <c r="O135" s="61">
        <f>'1.1 Price indices'!$T133</f>
        <v>41.495387189247232</v>
      </c>
      <c r="P135" s="15">
        <f t="shared" si="13"/>
        <v>4149692369.7371726</v>
      </c>
      <c r="Q135" s="15"/>
      <c r="R135" s="70">
        <f t="shared" si="17"/>
        <v>4360806000</v>
      </c>
      <c r="S135" s="15"/>
      <c r="T135" s="43"/>
      <c r="U135" s="91"/>
      <c r="V135" s="91">
        <v>14930</v>
      </c>
      <c r="W135" s="43"/>
      <c r="X135" s="91"/>
      <c r="Y135" s="43"/>
      <c r="Z135" s="65"/>
      <c r="AA135" s="65"/>
    </row>
    <row r="136" spans="1:27">
      <c r="A136" s="4">
        <f t="shared" si="8"/>
        <v>1998</v>
      </c>
      <c r="B136" s="43"/>
      <c r="C136" s="57"/>
      <c r="D136" s="57"/>
      <c r="E136" s="57">
        <v>523000000</v>
      </c>
      <c r="F136" s="57">
        <v>262528000</v>
      </c>
      <c r="G136" s="10"/>
      <c r="H136" s="10">
        <f t="shared" si="15"/>
        <v>0.5019655831739962</v>
      </c>
      <c r="I136" s="15"/>
      <c r="J136" s="70">
        <f t="shared" si="16"/>
        <v>262528000</v>
      </c>
      <c r="K136" s="4"/>
      <c r="L136" s="57">
        <v>4403769000</v>
      </c>
      <c r="M136" s="69">
        <v>4.4321071596171331E-2</v>
      </c>
      <c r="N136" s="69">
        <v>0</v>
      </c>
      <c r="O136" s="61">
        <f>'1.1 Price indices'!$T134</f>
        <v>42.500361446349885</v>
      </c>
      <c r="P136" s="15">
        <f t="shared" si="13"/>
        <v>4318530624.4135542</v>
      </c>
      <c r="Q136" s="15"/>
      <c r="R136" s="70">
        <f t="shared" si="17"/>
        <v>4403769000</v>
      </c>
      <c r="S136" s="15"/>
      <c r="T136" s="43"/>
      <c r="U136" s="91"/>
      <c r="V136" s="91">
        <v>14298</v>
      </c>
      <c r="W136" s="43"/>
      <c r="X136" s="91"/>
      <c r="Y136" s="43"/>
      <c r="Z136" s="65"/>
      <c r="AA136" s="65"/>
    </row>
    <row r="137" spans="1:27">
      <c r="A137" s="4">
        <f t="shared" ref="A137:A161" si="18">A136+1</f>
        <v>1999</v>
      </c>
      <c r="B137" s="43"/>
      <c r="C137" s="57"/>
      <c r="D137" s="57"/>
      <c r="E137" s="57">
        <v>559000000</v>
      </c>
      <c r="F137" s="57">
        <v>244328000</v>
      </c>
      <c r="G137" s="10"/>
      <c r="H137" s="10">
        <f t="shared" si="15"/>
        <v>0.43708050089445438</v>
      </c>
      <c r="I137" s="15"/>
      <c r="J137" s="70">
        <f t="shared" si="16"/>
        <v>244328000</v>
      </c>
      <c r="K137" s="4"/>
      <c r="L137" s="57">
        <v>4439745000</v>
      </c>
      <c r="M137" s="69">
        <v>4.7074044470734884E-2</v>
      </c>
      <c r="N137" s="69">
        <v>0</v>
      </c>
      <c r="O137" s="61">
        <f>'1.1 Price indices'!$T135</f>
        <v>42.935988899747102</v>
      </c>
      <c r="P137" s="15">
        <f t="shared" ref="P137:P160" si="19">P136*(O137/O136)*(1-M137-N137)+J137*(1-0.5*M137)</f>
        <v>4395998256.2072144</v>
      </c>
      <c r="Q137" s="15"/>
      <c r="R137" s="70">
        <f t="shared" si="17"/>
        <v>4439745000</v>
      </c>
      <c r="S137" s="15"/>
      <c r="T137" s="43"/>
      <c r="U137" s="91"/>
      <c r="V137" s="91">
        <v>13844.5</v>
      </c>
      <c r="W137" s="43"/>
      <c r="X137" s="91"/>
      <c r="Y137" s="43"/>
      <c r="Z137" s="65"/>
      <c r="AA137" s="65"/>
    </row>
    <row r="138" spans="1:27">
      <c r="A138" s="4">
        <f t="shared" si="18"/>
        <v>2000</v>
      </c>
      <c r="B138" s="43"/>
      <c r="C138" s="57"/>
      <c r="D138" s="57"/>
      <c r="E138" s="57">
        <v>540000000</v>
      </c>
      <c r="F138" s="57">
        <v>299303000</v>
      </c>
      <c r="G138" s="10"/>
      <c r="H138" s="10">
        <f t="shared" si="15"/>
        <v>0.55426481481481482</v>
      </c>
      <c r="I138" s="15"/>
      <c r="J138" s="70">
        <f t="shared" si="16"/>
        <v>299303000</v>
      </c>
      <c r="K138" s="4"/>
      <c r="L138" s="57">
        <v>4601576000</v>
      </c>
      <c r="M138" s="69">
        <v>4.839188085961476E-2</v>
      </c>
      <c r="N138" s="69">
        <v>0</v>
      </c>
      <c r="O138" s="61">
        <f>'1.1 Price indices'!$T136</f>
        <v>43.314988434754667</v>
      </c>
      <c r="P138" s="15">
        <f t="shared" si="19"/>
        <v>4512254765.114295</v>
      </c>
      <c r="Q138" s="15"/>
      <c r="R138" s="70">
        <f t="shared" si="17"/>
        <v>4601576000</v>
      </c>
      <c r="S138" s="15"/>
      <c r="T138" s="43"/>
      <c r="U138" s="43"/>
      <c r="V138" s="91">
        <v>13391</v>
      </c>
      <c r="W138" s="43"/>
      <c r="X138" s="91"/>
      <c r="Y138" s="43"/>
      <c r="Z138" s="65"/>
      <c r="AA138" s="65"/>
    </row>
    <row r="139" spans="1:27">
      <c r="A139" s="4">
        <f t="shared" si="18"/>
        <v>2001</v>
      </c>
      <c r="B139" s="43"/>
      <c r="C139" s="57"/>
      <c r="D139" s="57"/>
      <c r="E139" s="57">
        <v>758000000</v>
      </c>
      <c r="F139" s="57">
        <v>438209000</v>
      </c>
      <c r="G139" s="10"/>
      <c r="H139" s="10">
        <f t="shared" si="15"/>
        <v>0.57811213720316623</v>
      </c>
      <c r="I139" s="15"/>
      <c r="J139" s="70">
        <f t="shared" si="16"/>
        <v>438209000</v>
      </c>
      <c r="K139" s="4"/>
      <c r="L139" s="57">
        <v>4887639000</v>
      </c>
      <c r="M139" s="69">
        <v>4.9732308929065425E-2</v>
      </c>
      <c r="N139" s="69">
        <v>0</v>
      </c>
      <c r="O139" s="61">
        <f>'1.1 Price indices'!$T137</f>
        <v>45.420312804237767</v>
      </c>
      <c r="P139" s="15">
        <f t="shared" si="19"/>
        <v>4923573226.0207663</v>
      </c>
      <c r="Q139" s="15"/>
      <c r="R139" s="70">
        <f t="shared" si="17"/>
        <v>4887639000</v>
      </c>
      <c r="S139" s="15"/>
      <c r="T139" s="43"/>
      <c r="U139" s="43"/>
      <c r="V139" s="91">
        <v>12937.5</v>
      </c>
      <c r="W139" s="43"/>
      <c r="X139" s="91"/>
      <c r="Y139" s="43"/>
      <c r="Z139" s="65"/>
      <c r="AA139" s="65"/>
    </row>
    <row r="140" spans="1:27">
      <c r="A140" s="4">
        <f t="shared" si="18"/>
        <v>2002</v>
      </c>
      <c r="B140" s="43"/>
      <c r="C140" s="57"/>
      <c r="D140" s="57"/>
      <c r="E140" s="57">
        <v>796000000</v>
      </c>
      <c r="F140" s="57">
        <v>415292000</v>
      </c>
      <c r="G140" s="10"/>
      <c r="H140" s="10">
        <f t="shared" si="15"/>
        <v>0.52172361809045231</v>
      </c>
      <c r="I140" s="15"/>
      <c r="J140" s="70">
        <f t="shared" si="16"/>
        <v>415292000</v>
      </c>
      <c r="K140" s="4"/>
      <c r="L140" s="57">
        <v>5136158000</v>
      </c>
      <c r="M140" s="69">
        <v>5.0503681435694996E-2</v>
      </c>
      <c r="N140" s="69">
        <v>0</v>
      </c>
      <c r="O140" s="61">
        <f>'1.1 Price indices'!$T138</f>
        <v>44.967377820448149</v>
      </c>
      <c r="P140" s="15">
        <f t="shared" si="19"/>
        <v>5033101142.8859138</v>
      </c>
      <c r="Q140" s="15"/>
      <c r="R140" s="70">
        <f t="shared" si="17"/>
        <v>5136158000</v>
      </c>
      <c r="S140" s="15"/>
      <c r="T140" s="43"/>
      <c r="U140" s="43"/>
      <c r="V140" s="91">
        <v>12484</v>
      </c>
      <c r="W140" s="43"/>
      <c r="X140" s="91"/>
      <c r="Y140" s="43"/>
      <c r="Z140" s="65"/>
      <c r="AA140" s="65"/>
    </row>
    <row r="141" spans="1:27">
      <c r="A141" s="4">
        <f t="shared" si="18"/>
        <v>2003</v>
      </c>
      <c r="B141" s="43"/>
      <c r="C141" s="57"/>
      <c r="D141" s="57"/>
      <c r="E141" s="57">
        <v>870000000</v>
      </c>
      <c r="F141" s="57">
        <v>511383000</v>
      </c>
      <c r="G141" s="10"/>
      <c r="H141" s="10">
        <f t="shared" si="15"/>
        <v>0.58779655172413792</v>
      </c>
      <c r="I141" s="15"/>
      <c r="J141" s="70">
        <f t="shared" si="16"/>
        <v>511383000</v>
      </c>
      <c r="K141" s="4"/>
      <c r="L141" s="57">
        <v>5547066000</v>
      </c>
      <c r="M141" s="69">
        <v>4.7574595220958187E-2</v>
      </c>
      <c r="N141" s="69">
        <v>0</v>
      </c>
      <c r="O141" s="61">
        <f>'1.1 Price indices'!$T139</f>
        <v>45.527989548974375</v>
      </c>
      <c r="P141" s="15">
        <f t="shared" si="19"/>
        <v>5352634816.1142216</v>
      </c>
      <c r="Q141" s="15"/>
      <c r="R141" s="70">
        <f t="shared" si="17"/>
        <v>5547066000</v>
      </c>
      <c r="S141" s="15"/>
      <c r="T141" s="43"/>
      <c r="U141" s="43"/>
      <c r="V141" s="91"/>
      <c r="W141" s="43"/>
      <c r="X141" s="43"/>
      <c r="Y141" s="43"/>
      <c r="Z141" s="65"/>
      <c r="AA141" s="65"/>
    </row>
    <row r="142" spans="1:27">
      <c r="A142" s="4">
        <f t="shared" si="18"/>
        <v>2004</v>
      </c>
      <c r="B142" s="43"/>
      <c r="C142" s="57"/>
      <c r="D142" s="57"/>
      <c r="E142" s="57">
        <v>894000000</v>
      </c>
      <c r="F142" s="57">
        <v>489896000</v>
      </c>
      <c r="G142" s="10"/>
      <c r="H142" s="10">
        <f t="shared" si="15"/>
        <v>0.54798210290827742</v>
      </c>
      <c r="I142" s="15"/>
      <c r="J142" s="70">
        <f t="shared" si="16"/>
        <v>489896000</v>
      </c>
      <c r="K142" s="4"/>
      <c r="L142" s="57">
        <v>6098868000</v>
      </c>
      <c r="M142" s="69">
        <v>4.4895215513707051E-2</v>
      </c>
      <c r="N142" s="69">
        <v>0</v>
      </c>
      <c r="O142" s="61">
        <f>'1.1 Price indices'!$T140</f>
        <v>48.655752299519733</v>
      </c>
      <c r="P142" s="15">
        <f t="shared" si="19"/>
        <v>5942441864.8829641</v>
      </c>
      <c r="Q142" s="15"/>
      <c r="R142" s="70">
        <f t="shared" si="17"/>
        <v>6098868000</v>
      </c>
      <c r="S142" s="15"/>
      <c r="T142" s="43"/>
      <c r="U142" s="43"/>
      <c r="V142" s="91"/>
      <c r="W142" s="43"/>
      <c r="X142" s="43"/>
      <c r="Y142" s="43"/>
      <c r="Z142" s="65"/>
      <c r="AA142" s="65"/>
    </row>
    <row r="143" spans="1:27">
      <c r="A143" s="4">
        <f t="shared" si="18"/>
        <v>2005</v>
      </c>
      <c r="B143" s="43"/>
      <c r="C143" s="57"/>
      <c r="D143" s="57"/>
      <c r="E143" s="57">
        <v>953000000</v>
      </c>
      <c r="F143" s="57">
        <v>485281000</v>
      </c>
      <c r="G143" s="10"/>
      <c r="H143" s="10">
        <f t="shared" si="15"/>
        <v>0.50921406086044074</v>
      </c>
      <c r="I143" s="15"/>
      <c r="J143" s="70">
        <f t="shared" si="16"/>
        <v>485281000</v>
      </c>
      <c r="K143" s="4"/>
      <c r="L143" s="57">
        <v>6654029000</v>
      </c>
      <c r="M143" s="69">
        <v>4.4158453352187287E-2</v>
      </c>
      <c r="N143" s="69">
        <v>0</v>
      </c>
      <c r="O143" s="61">
        <f>'1.1 Price indices'!$T141</f>
        <v>51.262699059535635</v>
      </c>
      <c r="P143" s="15">
        <f t="shared" si="19"/>
        <v>6458932031.4311209</v>
      </c>
      <c r="Q143" s="15"/>
      <c r="R143" s="70">
        <f t="shared" si="17"/>
        <v>6654029000</v>
      </c>
      <c r="S143" s="15"/>
      <c r="T143" s="43"/>
      <c r="U143" s="43"/>
      <c r="V143" s="91"/>
      <c r="W143" s="43"/>
      <c r="X143" s="43"/>
      <c r="Y143" s="43"/>
      <c r="Z143" s="65"/>
      <c r="AA143" s="65"/>
    </row>
    <row r="144" spans="1:27">
      <c r="A144" s="4">
        <f t="shared" si="18"/>
        <v>2006</v>
      </c>
      <c r="B144" s="43"/>
      <c r="C144" s="57"/>
      <c r="D144" s="57"/>
      <c r="E144" s="57">
        <v>961000000</v>
      </c>
      <c r="F144" s="57">
        <v>505274000</v>
      </c>
      <c r="G144" s="10"/>
      <c r="H144" s="10">
        <f t="shared" si="15"/>
        <v>0.52577939646201877</v>
      </c>
      <c r="I144" s="15"/>
      <c r="J144" s="70">
        <f t="shared" si="16"/>
        <v>505274000</v>
      </c>
      <c r="K144" s="4"/>
      <c r="L144" s="57">
        <v>7164712000</v>
      </c>
      <c r="M144" s="69">
        <v>4.4414014604876248E-2</v>
      </c>
      <c r="N144" s="69">
        <v>0</v>
      </c>
      <c r="O144" s="61">
        <f>'1.1 Price indices'!$T142</f>
        <v>54.10755712871601</v>
      </c>
      <c r="P144" s="15">
        <f t="shared" si="19"/>
        <v>7008641213.772604</v>
      </c>
      <c r="Q144" s="15"/>
      <c r="R144" s="70">
        <f t="shared" si="17"/>
        <v>7164712000</v>
      </c>
      <c r="S144" s="15"/>
      <c r="T144" s="43"/>
      <c r="U144" s="43"/>
      <c r="V144" s="91"/>
      <c r="W144" s="43"/>
      <c r="X144" s="43"/>
      <c r="Y144" s="43"/>
      <c r="Z144" s="65"/>
      <c r="AA144" s="65"/>
    </row>
    <row r="145" spans="1:27">
      <c r="A145" s="4">
        <f t="shared" si="18"/>
        <v>2007</v>
      </c>
      <c r="B145" s="43"/>
      <c r="C145" s="57"/>
      <c r="D145" s="57"/>
      <c r="E145" s="57">
        <v>1466000000</v>
      </c>
      <c r="F145" s="57">
        <v>533488000</v>
      </c>
      <c r="G145" s="10"/>
      <c r="H145" s="10">
        <f t="shared" si="15"/>
        <v>0.36390723055934515</v>
      </c>
      <c r="I145" s="15"/>
      <c r="J145" s="70">
        <f t="shared" si="16"/>
        <v>533488000</v>
      </c>
      <c r="K145" s="4"/>
      <c r="L145" s="57">
        <v>7591738000</v>
      </c>
      <c r="M145" s="69">
        <v>4.6519082472968577E-2</v>
      </c>
      <c r="N145" s="69">
        <v>0</v>
      </c>
      <c r="O145" s="61">
        <f>'1.1 Price indices'!$T143</f>
        <v>56.255734255870472</v>
      </c>
      <c r="P145" s="15">
        <f t="shared" si="19"/>
        <v>7468997642.116437</v>
      </c>
      <c r="Q145" s="15"/>
      <c r="R145" s="70">
        <f t="shared" si="17"/>
        <v>7591738000</v>
      </c>
      <c r="S145" s="15"/>
      <c r="T145" s="43"/>
      <c r="U145" s="43"/>
      <c r="V145" s="91"/>
      <c r="W145" s="43"/>
      <c r="X145" s="43"/>
      <c r="Y145" s="43"/>
      <c r="Z145" s="65"/>
      <c r="AA145" s="65"/>
    </row>
    <row r="146" spans="1:27">
      <c r="A146" s="4">
        <f t="shared" si="18"/>
        <v>2008</v>
      </c>
      <c r="B146" s="43"/>
      <c r="C146" s="57"/>
      <c r="D146" s="57"/>
      <c r="E146" s="57">
        <v>1370000000</v>
      </c>
      <c r="F146" s="57">
        <v>569495000</v>
      </c>
      <c r="G146" s="10"/>
      <c r="H146" s="10">
        <f t="shared" si="15"/>
        <v>0.4156897810218978</v>
      </c>
      <c r="I146" s="15"/>
      <c r="J146" s="70">
        <f t="shared" si="16"/>
        <v>569495000</v>
      </c>
      <c r="K146" s="4"/>
      <c r="L146" s="57">
        <v>7960425000</v>
      </c>
      <c r="M146" s="69">
        <v>4.609755946624907E-2</v>
      </c>
      <c r="N146" s="69">
        <v>0</v>
      </c>
      <c r="O146" s="61">
        <f>'1.1 Price indices'!$T144</f>
        <v>58.509821535799645</v>
      </c>
      <c r="P146" s="15">
        <f t="shared" si="19"/>
        <v>7966540315.3472834</v>
      </c>
      <c r="Q146" s="15"/>
      <c r="R146" s="70">
        <f t="shared" si="17"/>
        <v>7960425000</v>
      </c>
      <c r="S146" s="15"/>
      <c r="T146" s="43"/>
      <c r="U146" s="43"/>
      <c r="V146" s="43"/>
      <c r="W146" s="43"/>
      <c r="X146" s="43"/>
      <c r="Y146" s="43"/>
      <c r="Z146" s="65"/>
      <c r="AA146" s="65"/>
    </row>
    <row r="147" spans="1:27">
      <c r="A147" s="4">
        <f t="shared" si="18"/>
        <v>2009</v>
      </c>
      <c r="B147" s="43"/>
      <c r="C147" s="57"/>
      <c r="D147" s="57"/>
      <c r="E147" s="57">
        <v>1083000000</v>
      </c>
      <c r="F147" s="57">
        <v>559778000</v>
      </c>
      <c r="G147" s="10"/>
      <c r="H147" s="10">
        <f t="shared" si="15"/>
        <v>0.51687719298245616</v>
      </c>
      <c r="I147" s="15"/>
      <c r="J147" s="70">
        <f t="shared" si="16"/>
        <v>559778000</v>
      </c>
      <c r="K147" s="4"/>
      <c r="L147" s="57">
        <v>8193221000</v>
      </c>
      <c r="M147" s="69">
        <v>4.713943506982899E-2</v>
      </c>
      <c r="N147" s="69">
        <v>0</v>
      </c>
      <c r="O147" s="61">
        <f>'1.1 Price indices'!$T145</f>
        <v>61.339959079421746</v>
      </c>
      <c r="P147" s="15">
        <f t="shared" si="19"/>
        <v>8504765335.227046</v>
      </c>
      <c r="Q147" s="15"/>
      <c r="R147" s="70">
        <f t="shared" si="17"/>
        <v>8193221000</v>
      </c>
      <c r="S147" s="15"/>
      <c r="T147" s="43"/>
      <c r="U147" s="43"/>
      <c r="V147" s="43"/>
      <c r="W147" s="43"/>
      <c r="X147" s="43"/>
      <c r="Y147" s="43">
        <v>9762</v>
      </c>
      <c r="Z147" s="43">
        <v>10352</v>
      </c>
      <c r="AA147" s="43">
        <v>8428</v>
      </c>
    </row>
    <row r="148" spans="1:27">
      <c r="A148" s="4">
        <f t="shared" si="18"/>
        <v>2010</v>
      </c>
      <c r="B148" s="43"/>
      <c r="C148" s="57"/>
      <c r="D148" s="57"/>
      <c r="E148" s="57">
        <v>1117000000</v>
      </c>
      <c r="F148" s="57">
        <v>554353000</v>
      </c>
      <c r="G148" s="10"/>
      <c r="H148" s="10">
        <f t="shared" si="15"/>
        <v>0.4962873769024172</v>
      </c>
      <c r="I148" s="15"/>
      <c r="J148" s="70">
        <f t="shared" si="16"/>
        <v>554353000</v>
      </c>
      <c r="K148" s="4"/>
      <c r="L148" s="57">
        <v>8290216000</v>
      </c>
      <c r="M148" s="69">
        <v>4.7266084236824241E-2</v>
      </c>
      <c r="N148" s="69">
        <v>0</v>
      </c>
      <c r="O148" s="61">
        <f>'1.1 Price indices'!$T146</f>
        <v>63.362404343550935</v>
      </c>
      <c r="P148" s="15">
        <f t="shared" si="19"/>
        <v>8911187761.6682854</v>
      </c>
      <c r="Q148" s="15"/>
      <c r="R148" s="70">
        <f t="shared" si="17"/>
        <v>8290216000</v>
      </c>
      <c r="S148" s="15"/>
      <c r="T148" s="43"/>
      <c r="U148" s="43"/>
      <c r="V148" s="43"/>
      <c r="W148" s="43"/>
      <c r="X148" s="43"/>
      <c r="Y148" s="43">
        <v>10978</v>
      </c>
      <c r="Z148" s="43">
        <v>11948</v>
      </c>
      <c r="AA148" s="43">
        <v>9937</v>
      </c>
    </row>
    <row r="149" spans="1:27">
      <c r="A149" s="4">
        <f t="shared" si="18"/>
        <v>2011</v>
      </c>
      <c r="B149" s="43"/>
      <c r="C149" s="57"/>
      <c r="D149" s="57"/>
      <c r="E149" s="57">
        <v>1418000000</v>
      </c>
      <c r="F149" s="57">
        <v>691450000</v>
      </c>
      <c r="G149" s="10"/>
      <c r="H149" s="10">
        <f t="shared" si="15"/>
        <v>0.48762341325811004</v>
      </c>
      <c r="I149" s="15"/>
      <c r="J149" s="70">
        <f t="shared" si="16"/>
        <v>691450000</v>
      </c>
      <c r="K149" s="4"/>
      <c r="L149" s="57">
        <v>8594939000</v>
      </c>
      <c r="M149" s="69">
        <v>4.6390722800984434E-2</v>
      </c>
      <c r="N149" s="69">
        <v>0</v>
      </c>
      <c r="O149" s="61">
        <f>'1.1 Price indices'!$T147</f>
        <v>65.89173000390376</v>
      </c>
      <c r="P149" s="15">
        <f t="shared" si="19"/>
        <v>9512421101.856451</v>
      </c>
      <c r="Q149" s="15"/>
      <c r="R149" s="70">
        <f t="shared" si="17"/>
        <v>8594939000</v>
      </c>
      <c r="S149" s="15"/>
      <c r="T149" s="43"/>
      <c r="U149" s="43"/>
      <c r="V149" s="43"/>
      <c r="W149" s="43"/>
      <c r="X149" s="43"/>
      <c r="Y149" s="43">
        <v>11482</v>
      </c>
      <c r="Z149" s="43">
        <v>12348</v>
      </c>
      <c r="AA149" s="43">
        <v>10338</v>
      </c>
    </row>
    <row r="150" spans="1:27">
      <c r="A150" s="4">
        <f t="shared" si="18"/>
        <v>2012</v>
      </c>
      <c r="B150" s="43"/>
      <c r="C150" s="57"/>
      <c r="D150" s="57"/>
      <c r="E150" s="57">
        <v>1330000000</v>
      </c>
      <c r="F150" s="57">
        <v>621987000</v>
      </c>
      <c r="G150" s="10"/>
      <c r="H150" s="10">
        <f t="shared" si="15"/>
        <v>0.46765939849624061</v>
      </c>
      <c r="I150" s="15"/>
      <c r="J150" s="70">
        <f t="shared" si="16"/>
        <v>621987000</v>
      </c>
      <c r="K150" s="4"/>
      <c r="L150" s="57">
        <v>8896480000</v>
      </c>
      <c r="M150" s="69">
        <v>4.5575751589615798E-2</v>
      </c>
      <c r="N150" s="69">
        <v>0</v>
      </c>
      <c r="O150" s="61">
        <f>'1.1 Price indices'!$T148</f>
        <v>68.688376502086641</v>
      </c>
      <c r="P150" s="15">
        <f t="shared" si="19"/>
        <v>10072034253.371548</v>
      </c>
      <c r="Q150" s="15"/>
      <c r="R150" s="70">
        <f t="shared" si="17"/>
        <v>8896480000</v>
      </c>
      <c r="S150" s="15"/>
      <c r="T150" s="43"/>
      <c r="U150" s="43"/>
      <c r="V150" s="43"/>
      <c r="W150" s="43"/>
      <c r="X150" s="43"/>
      <c r="Y150" s="43">
        <v>11582</v>
      </c>
      <c r="Z150" s="43">
        <v>12469</v>
      </c>
      <c r="AA150" s="43">
        <v>10456</v>
      </c>
    </row>
    <row r="151" spans="1:27">
      <c r="A151" s="4">
        <f t="shared" si="18"/>
        <v>2013</v>
      </c>
      <c r="B151" s="43"/>
      <c r="C151" s="57"/>
      <c r="D151" s="57"/>
      <c r="E151" s="57">
        <v>1156000000</v>
      </c>
      <c r="F151" s="57">
        <v>613772000</v>
      </c>
      <c r="G151" s="10"/>
      <c r="H151" s="10">
        <f t="shared" si="15"/>
        <v>0.53094463667820069</v>
      </c>
      <c r="I151" s="15"/>
      <c r="J151" s="70">
        <f t="shared" si="16"/>
        <v>613772000</v>
      </c>
      <c r="K151" s="4"/>
      <c r="L151" s="57">
        <v>9252214000</v>
      </c>
      <c r="M151" s="69">
        <v>4.4893378979507514E-2</v>
      </c>
      <c r="N151" s="69">
        <v>0</v>
      </c>
      <c r="O151" s="61">
        <f>'1.1 Price indices'!$T149</f>
        <v>69.895341608596439</v>
      </c>
      <c r="P151" s="15">
        <f t="shared" si="19"/>
        <v>10388897961.249125</v>
      </c>
      <c r="Q151" s="15"/>
      <c r="R151" s="70">
        <f t="shared" si="17"/>
        <v>9252214000</v>
      </c>
      <c r="S151" s="15"/>
      <c r="T151" s="43"/>
      <c r="U151" s="43"/>
      <c r="V151" s="43"/>
      <c r="W151" s="43"/>
      <c r="X151" s="43"/>
      <c r="Y151" s="43">
        <v>11596</v>
      </c>
      <c r="Z151" s="43">
        <v>12362</v>
      </c>
      <c r="AA151" s="43">
        <v>10347</v>
      </c>
    </row>
    <row r="152" spans="1:27">
      <c r="A152" s="4">
        <f t="shared" si="18"/>
        <v>2014</v>
      </c>
      <c r="B152" s="43"/>
      <c r="C152" s="57"/>
      <c r="D152" s="57"/>
      <c r="E152" s="57">
        <v>1320000000</v>
      </c>
      <c r="F152" s="57">
        <v>561926000</v>
      </c>
      <c r="G152" s="10"/>
      <c r="H152" s="10">
        <f t="shared" si="15"/>
        <v>0.42570151515151516</v>
      </c>
      <c r="I152" s="15"/>
      <c r="J152" s="70">
        <f t="shared" si="16"/>
        <v>561926000</v>
      </c>
      <c r="K152" s="4"/>
      <c r="L152" s="57">
        <v>9669860000</v>
      </c>
      <c r="M152" s="69">
        <v>4.3000152201051946E-2</v>
      </c>
      <c r="N152" s="69">
        <v>0</v>
      </c>
      <c r="O152" s="61">
        <f>'1.1 Price indices'!$T150</f>
        <v>70.82402413181768</v>
      </c>
      <c r="P152" s="15">
        <f t="shared" si="19"/>
        <v>10624117577.624741</v>
      </c>
      <c r="Q152" s="15"/>
      <c r="R152" s="70">
        <f t="shared" si="17"/>
        <v>9669860000</v>
      </c>
      <c r="S152" s="15"/>
      <c r="T152" s="43"/>
      <c r="U152" s="43"/>
      <c r="V152" s="43"/>
      <c r="W152" s="43"/>
      <c r="X152" s="43"/>
      <c r="Y152" s="43">
        <v>11368</v>
      </c>
      <c r="Z152" s="43">
        <v>12412</v>
      </c>
      <c r="AA152" s="43">
        <v>10506</v>
      </c>
    </row>
    <row r="153" spans="1:27">
      <c r="A153" s="4">
        <f t="shared" si="18"/>
        <v>2015</v>
      </c>
      <c r="B153" s="43"/>
      <c r="C153" s="57"/>
      <c r="D153" s="57"/>
      <c r="E153" s="57">
        <v>1351000000</v>
      </c>
      <c r="F153" s="57">
        <v>502928000</v>
      </c>
      <c r="G153" s="10"/>
      <c r="H153" s="10">
        <f t="shared" si="15"/>
        <v>0.37226350851221318</v>
      </c>
      <c r="I153" s="15"/>
      <c r="J153" s="70">
        <f t="shared" si="16"/>
        <v>502928000</v>
      </c>
      <c r="K153" s="4"/>
      <c r="L153" s="57">
        <v>10059646000</v>
      </c>
      <c r="M153" s="69">
        <v>4.2708934234703233E-2</v>
      </c>
      <c r="N153" s="69">
        <v>0</v>
      </c>
      <c r="O153" s="61">
        <f>'1.1 Price indices'!$T151</f>
        <v>71.885951496721262</v>
      </c>
      <c r="P153" s="15">
        <f t="shared" si="19"/>
        <v>10815054493.199812</v>
      </c>
      <c r="Q153" s="15"/>
      <c r="R153" s="70">
        <f t="shared" si="17"/>
        <v>10059646000</v>
      </c>
      <c r="S153" s="15"/>
      <c r="T153" s="43"/>
      <c r="U153" s="43"/>
      <c r="V153" s="43"/>
      <c r="W153" s="43"/>
      <c r="X153" s="43"/>
      <c r="Y153" s="43">
        <v>11385</v>
      </c>
      <c r="Z153" s="43">
        <v>12474</v>
      </c>
      <c r="AA153" s="43">
        <v>10528</v>
      </c>
    </row>
    <row r="154" spans="1:27">
      <c r="A154" s="4">
        <f t="shared" si="18"/>
        <v>2016</v>
      </c>
      <c r="B154" s="43"/>
      <c r="C154" s="57"/>
      <c r="D154" s="57"/>
      <c r="E154" s="57">
        <v>1383000000</v>
      </c>
      <c r="F154" s="57">
        <v>512796000</v>
      </c>
      <c r="G154" s="10"/>
      <c r="H154" s="10">
        <f t="shared" si="15"/>
        <v>0.37078524945770064</v>
      </c>
      <c r="I154" s="15"/>
      <c r="J154" s="70">
        <f t="shared" si="16"/>
        <v>512796000</v>
      </c>
      <c r="K154" s="4"/>
      <c r="L154" s="57">
        <v>10520820000</v>
      </c>
      <c r="M154" s="69">
        <v>4.3472783952179676E-2</v>
      </c>
      <c r="N154" s="69">
        <v>0</v>
      </c>
      <c r="O154" s="61">
        <f>'1.1 Price indices'!$T152</f>
        <v>73.1203440905485</v>
      </c>
      <c r="P154" s="15">
        <f t="shared" si="19"/>
        <v>11024181406.171762</v>
      </c>
      <c r="Q154" s="15"/>
      <c r="R154" s="70">
        <f t="shared" si="17"/>
        <v>10520820000</v>
      </c>
      <c r="S154" s="15"/>
      <c r="T154" s="43"/>
      <c r="U154" s="43"/>
      <c r="V154" s="43"/>
      <c r="W154" s="43"/>
      <c r="X154" s="43"/>
      <c r="Y154" s="43">
        <v>11387</v>
      </c>
      <c r="Z154" s="43">
        <v>12821</v>
      </c>
      <c r="AA154" s="43">
        <v>10962</v>
      </c>
    </row>
    <row r="155" spans="1:27">
      <c r="A155" s="4">
        <f t="shared" si="18"/>
        <v>2017</v>
      </c>
      <c r="B155" s="43"/>
      <c r="C155" s="57"/>
      <c r="D155" s="57"/>
      <c r="E155" s="57">
        <v>1303000000</v>
      </c>
      <c r="F155" s="57">
        <v>531266000</v>
      </c>
      <c r="G155" s="10"/>
      <c r="H155" s="10">
        <f t="shared" si="15"/>
        <v>0.40772524942440524</v>
      </c>
      <c r="I155" s="15"/>
      <c r="J155" s="70">
        <f t="shared" si="16"/>
        <v>531266000</v>
      </c>
      <c r="K155" s="4"/>
      <c r="L155" s="57">
        <v>11102544000</v>
      </c>
      <c r="M155" s="69">
        <v>4.245970092399947E-2</v>
      </c>
      <c r="N155" s="69">
        <v>0</v>
      </c>
      <c r="O155" s="61">
        <f>'1.1 Price indices'!$T153</f>
        <v>74.602314630950474</v>
      </c>
      <c r="P155" s="15">
        <f t="shared" si="19"/>
        <v>11290031551.052259</v>
      </c>
      <c r="Q155" s="15"/>
      <c r="R155" s="70">
        <f t="shared" si="17"/>
        <v>11102544000</v>
      </c>
      <c r="S155" s="15"/>
      <c r="T155" s="43"/>
      <c r="U155" s="43"/>
      <c r="V155" s="43"/>
      <c r="W155" s="43"/>
      <c r="X155" s="43"/>
      <c r="Y155" s="43">
        <v>11570</v>
      </c>
      <c r="Z155" s="43">
        <v>13010</v>
      </c>
      <c r="AA155" s="43">
        <v>11096</v>
      </c>
    </row>
    <row r="156" spans="1:27">
      <c r="A156" s="4">
        <f t="shared" si="18"/>
        <v>2018</v>
      </c>
      <c r="B156" s="43"/>
      <c r="C156" s="57"/>
      <c r="D156" s="57"/>
      <c r="E156" s="57">
        <v>1221000000</v>
      </c>
      <c r="F156" s="57">
        <v>414139000</v>
      </c>
      <c r="G156" s="10"/>
      <c r="H156" s="10">
        <f t="shared" si="15"/>
        <v>0.3391801801801802</v>
      </c>
      <c r="I156" s="15"/>
      <c r="J156" s="70">
        <f t="shared" si="16"/>
        <v>414139000</v>
      </c>
      <c r="K156" s="4"/>
      <c r="L156" s="57">
        <v>11446011000</v>
      </c>
      <c r="M156" s="69">
        <v>4.2460938158633534E-2</v>
      </c>
      <c r="N156" s="69">
        <v>0</v>
      </c>
      <c r="O156" s="61">
        <f>'1.1 Price indices'!$T154</f>
        <v>76.266084220735053</v>
      </c>
      <c r="P156" s="15">
        <f t="shared" si="19"/>
        <v>11457090258.803869</v>
      </c>
      <c r="Q156" s="15"/>
      <c r="R156" s="70">
        <f t="shared" si="17"/>
        <v>11446011000</v>
      </c>
      <c r="S156" s="15"/>
      <c r="T156" s="43"/>
      <c r="U156" s="43"/>
      <c r="V156" s="43"/>
      <c r="W156" s="43"/>
      <c r="X156" s="43"/>
      <c r="Y156" s="43">
        <v>11250</v>
      </c>
      <c r="Z156" s="43">
        <v>12702</v>
      </c>
      <c r="AA156" s="43">
        <v>10717</v>
      </c>
    </row>
    <row r="157" spans="1:27">
      <c r="A157" s="4">
        <f t="shared" si="18"/>
        <v>2019</v>
      </c>
      <c r="B157" s="43"/>
      <c r="C157" s="57"/>
      <c r="D157" s="57"/>
      <c r="E157" s="57">
        <v>1508000000</v>
      </c>
      <c r="F157" s="57">
        <v>584348000</v>
      </c>
      <c r="G157" s="10"/>
      <c r="H157" s="10">
        <f t="shared" si="15"/>
        <v>0.38749867374005303</v>
      </c>
      <c r="I157" s="15"/>
      <c r="J157" s="70">
        <f t="shared" si="16"/>
        <v>584348000</v>
      </c>
      <c r="K157" s="4"/>
      <c r="L157" s="57">
        <v>11974394000</v>
      </c>
      <c r="M157" s="69">
        <v>4.2688718411397833E-2</v>
      </c>
      <c r="N157" s="69">
        <v>0</v>
      </c>
      <c r="O157" s="61">
        <f>'1.1 Price indices'!$T155</f>
        <v>78.042878096610579</v>
      </c>
      <c r="P157" s="15">
        <f t="shared" si="19"/>
        <v>11795402057.293262</v>
      </c>
      <c r="Q157" s="15"/>
      <c r="R157" s="70">
        <f t="shared" si="17"/>
        <v>11974394000</v>
      </c>
      <c r="S157" s="15"/>
      <c r="T157" s="43"/>
      <c r="U157" s="43"/>
      <c r="V157" s="43"/>
      <c r="W157" s="43"/>
      <c r="X157" s="43"/>
      <c r="Y157" s="43">
        <v>11082</v>
      </c>
      <c r="Z157" s="43">
        <v>12667</v>
      </c>
      <c r="AA157" s="43">
        <v>10763</v>
      </c>
    </row>
    <row r="158" spans="1:27">
      <c r="A158" s="4">
        <f t="shared" si="18"/>
        <v>2020</v>
      </c>
      <c r="B158" s="43"/>
      <c r="C158" s="57"/>
      <c r="D158" s="57"/>
      <c r="E158" s="57">
        <v>1444000000</v>
      </c>
      <c r="F158" s="57">
        <v>689002000</v>
      </c>
      <c r="G158" s="10"/>
      <c r="H158" s="10">
        <f t="shared" si="15"/>
        <v>0.47714819944598336</v>
      </c>
      <c r="I158" s="15"/>
      <c r="J158" s="70">
        <f t="shared" si="16"/>
        <v>689002000</v>
      </c>
      <c r="K158" s="4"/>
      <c r="L158" s="57">
        <v>12529814000</v>
      </c>
      <c r="M158" s="69">
        <v>4.2860285985267671E-2</v>
      </c>
      <c r="N158" s="69">
        <v>0</v>
      </c>
      <c r="O158" s="61">
        <f>'1.1 Price indices'!$T156</f>
        <v>78.86784043064084</v>
      </c>
      <c r="P158" s="15">
        <f t="shared" si="19"/>
        <v>12083425135.886032</v>
      </c>
      <c r="Q158" s="15"/>
      <c r="R158" s="70">
        <f t="shared" si="17"/>
        <v>12529814000</v>
      </c>
      <c r="S158" s="15"/>
      <c r="T158" s="43"/>
      <c r="U158" s="43"/>
      <c r="V158" s="43"/>
      <c r="W158" s="43"/>
      <c r="X158" s="43"/>
      <c r="Y158" s="43">
        <v>11075</v>
      </c>
      <c r="Z158" s="43">
        <v>12684</v>
      </c>
      <c r="AA158" s="43">
        <v>10784</v>
      </c>
    </row>
    <row r="159" spans="1:27">
      <c r="A159" s="4">
        <f t="shared" si="18"/>
        <v>2021</v>
      </c>
      <c r="B159" s="43"/>
      <c r="C159" s="57"/>
      <c r="D159" s="57"/>
      <c r="E159" s="57">
        <v>1743000000</v>
      </c>
      <c r="F159" s="57">
        <v>799034000</v>
      </c>
      <c r="G159" s="10"/>
      <c r="H159" s="10">
        <f t="shared" si="15"/>
        <v>0.45842455536431442</v>
      </c>
      <c r="I159" s="15"/>
      <c r="J159" s="70">
        <f t="shared" si="16"/>
        <v>799034000</v>
      </c>
      <c r="K159" s="4"/>
      <c r="L159" s="57">
        <v>13357574000</v>
      </c>
      <c r="M159" s="69">
        <v>4.2787587676146203E-2</v>
      </c>
      <c r="N159" s="69">
        <v>0</v>
      </c>
      <c r="O159" s="61">
        <f>'1.1 Price indices'!$T157</f>
        <v>81.320039436082141</v>
      </c>
      <c r="P159" s="15">
        <f t="shared" si="19"/>
        <v>12707972686.700134</v>
      </c>
      <c r="Q159" s="15"/>
      <c r="R159" s="70">
        <f t="shared" si="17"/>
        <v>13357574000</v>
      </c>
      <c r="S159" s="15"/>
      <c r="T159" s="43"/>
      <c r="U159" s="43"/>
      <c r="V159" s="43"/>
      <c r="W159" s="43"/>
      <c r="X159" s="43"/>
      <c r="Y159" s="43">
        <v>11788</v>
      </c>
      <c r="Z159" s="43">
        <v>13635</v>
      </c>
      <c r="AA159" s="43">
        <v>11713</v>
      </c>
    </row>
    <row r="160" spans="1:27">
      <c r="A160" s="4">
        <f t="shared" si="18"/>
        <v>2022</v>
      </c>
      <c r="B160" s="43"/>
      <c r="C160" s="57"/>
      <c r="D160" s="57"/>
      <c r="E160" s="57">
        <v>2346000000</v>
      </c>
      <c r="F160" s="57">
        <v>951653000</v>
      </c>
      <c r="G160" s="10"/>
      <c r="H160" s="10">
        <f t="shared" si="15"/>
        <v>0.40564919011082695</v>
      </c>
      <c r="I160" s="15"/>
      <c r="J160" s="70">
        <f t="shared" si="16"/>
        <v>951653000</v>
      </c>
      <c r="K160" s="4"/>
      <c r="L160" s="57">
        <v>14118946000</v>
      </c>
      <c r="M160" s="69">
        <v>4.4421585547205683E-2</v>
      </c>
      <c r="N160" s="69">
        <v>0</v>
      </c>
      <c r="O160" s="61">
        <f>'1.1 Price indices'!$T158</f>
        <v>91.524838704222148</v>
      </c>
      <c r="P160" s="15">
        <f t="shared" si="19"/>
        <v>14597855932.795593</v>
      </c>
      <c r="Q160" s="15"/>
      <c r="R160" s="70">
        <f t="shared" si="17"/>
        <v>14118946000</v>
      </c>
      <c r="S160" s="15"/>
      <c r="T160" s="43"/>
      <c r="U160" s="43"/>
      <c r="V160" s="43"/>
      <c r="W160" s="43"/>
      <c r="X160" s="43"/>
      <c r="Y160" s="43">
        <v>11454</v>
      </c>
      <c r="Z160" s="43">
        <v>13167</v>
      </c>
      <c r="AA160" s="43">
        <v>11236</v>
      </c>
    </row>
    <row r="161" spans="1:27">
      <c r="A161" s="4">
        <f t="shared" si="18"/>
        <v>2023</v>
      </c>
      <c r="B161" s="43"/>
      <c r="C161" s="57"/>
      <c r="D161" s="57"/>
      <c r="E161" s="45"/>
      <c r="F161" s="57"/>
      <c r="G161" s="4"/>
      <c r="H161" s="4"/>
      <c r="I161" s="15"/>
      <c r="J161" s="25"/>
      <c r="K161" s="4"/>
      <c r="L161" s="4"/>
      <c r="M161" s="4"/>
      <c r="N161" s="4"/>
      <c r="O161" s="4"/>
      <c r="P161" s="4"/>
      <c r="Q161" s="4"/>
      <c r="R161" s="25"/>
      <c r="S161" s="4"/>
      <c r="T161" s="5"/>
      <c r="U161" s="5"/>
      <c r="V161" s="5"/>
      <c r="W161" s="5"/>
      <c r="X161" s="5"/>
      <c r="Y161" s="5"/>
      <c r="Z161" s="54"/>
      <c r="AA161" s="54"/>
    </row>
    <row r="162" spans="1:27">
      <c r="X162" s="1"/>
    </row>
    <row r="163" spans="1:27">
      <c r="X163" s="1"/>
    </row>
    <row r="164" spans="1:27">
      <c r="X164" s="1"/>
    </row>
    <row r="165" spans="1:27">
      <c r="X165" s="1"/>
    </row>
    <row r="166" spans="1:27">
      <c r="X166" s="1"/>
    </row>
    <row r="167" spans="1:27">
      <c r="X167" s="1"/>
    </row>
    <row r="168" spans="1:27">
      <c r="X168" s="1"/>
    </row>
    <row r="169" spans="1:27">
      <c r="X169" s="1"/>
    </row>
    <row r="170" spans="1:27">
      <c r="X170" s="1"/>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AB100-44AB-4404-812C-CE8F31F82A1F}">
  <sheetPr>
    <tabColor theme="5" tint="0.39997558519241921"/>
  </sheetPr>
  <dimension ref="A1:AP170"/>
  <sheetViews>
    <sheetView showGridLines="0" zoomScale="85" zoomScaleNormal="85" workbookViewId="0">
      <pane xSplit="1" ySplit="6" topLeftCell="B39" activePane="bottomRight" state="frozen"/>
      <selection pane="topRight" activeCell="G1" sqref="G1:N1048576"/>
      <selection pane="bottomLeft" activeCell="G1" sqref="G1:N1048576"/>
      <selection pane="bottomRight" activeCell="AE158" sqref="AE158"/>
    </sheetView>
  </sheetViews>
  <sheetFormatPr defaultRowHeight="15"/>
  <cols>
    <col min="1" max="1" width="8.75" customWidth="1"/>
    <col min="2" max="11" width="14.75" customWidth="1"/>
    <col min="12" max="12" width="5.25" customWidth="1"/>
    <col min="13" max="14" width="15.875" style="21" customWidth="1"/>
    <col min="15" max="15" width="5.5" customWidth="1"/>
    <col min="16" max="16" width="15.25" customWidth="1"/>
    <col min="17" max="17" width="15" customWidth="1"/>
    <col min="18" max="19" width="12.25" customWidth="1"/>
    <col min="20" max="20" width="15" customWidth="1"/>
    <col min="21" max="23" width="12.25" customWidth="1"/>
    <col min="24" max="25" width="14.5" bestFit="1" customWidth="1"/>
    <col min="26" max="26" width="7.625" customWidth="1"/>
    <col min="27" max="28" width="14.5" style="21" bestFit="1" customWidth="1"/>
    <col min="29" max="29" width="7.625" customWidth="1"/>
    <col min="30" max="39" width="15.25" customWidth="1"/>
    <col min="40" max="40" width="17.25" bestFit="1" customWidth="1"/>
    <col min="41" max="41" width="10.125" bestFit="1" customWidth="1"/>
    <col min="42" max="42" width="12.625" bestFit="1" customWidth="1"/>
  </cols>
  <sheetData>
    <row r="1" spans="1:42" s="11" customFormat="1" ht="30">
      <c r="A1" s="23" t="s">
        <v>68</v>
      </c>
      <c r="B1" s="16" t="s">
        <v>235</v>
      </c>
      <c r="C1" s="16" t="s">
        <v>235</v>
      </c>
      <c r="D1" s="16" t="s">
        <v>270</v>
      </c>
      <c r="E1" s="16" t="s">
        <v>235</v>
      </c>
      <c r="F1" s="16" t="s">
        <v>235</v>
      </c>
      <c r="G1" s="16" t="s">
        <v>235</v>
      </c>
      <c r="H1" s="16" t="s">
        <v>270</v>
      </c>
      <c r="I1" s="16" t="s">
        <v>270</v>
      </c>
      <c r="J1" s="16" t="s">
        <v>357</v>
      </c>
      <c r="K1" s="16" t="s">
        <v>357</v>
      </c>
      <c r="L1" s="16"/>
      <c r="M1" s="23" t="s">
        <v>72</v>
      </c>
      <c r="N1" s="23" t="s">
        <v>72</v>
      </c>
      <c r="O1" s="16"/>
      <c r="P1" s="16" t="s">
        <v>235</v>
      </c>
      <c r="Q1" s="16" t="s">
        <v>235</v>
      </c>
      <c r="R1" s="16" t="s">
        <v>235</v>
      </c>
      <c r="S1" s="16" t="s">
        <v>235</v>
      </c>
      <c r="T1" s="16" t="s">
        <v>235</v>
      </c>
      <c r="U1" s="16" t="s">
        <v>235</v>
      </c>
      <c r="V1" s="16" t="s">
        <v>235</v>
      </c>
      <c r="W1" s="16" t="s">
        <v>235</v>
      </c>
      <c r="X1" s="16" t="s">
        <v>85</v>
      </c>
      <c r="Y1" s="16" t="s">
        <v>85</v>
      </c>
      <c r="Z1" s="16"/>
      <c r="AA1" s="23" t="s">
        <v>85</v>
      </c>
      <c r="AB1" s="23" t="s">
        <v>85</v>
      </c>
      <c r="AC1" s="16"/>
      <c r="AD1" s="16" t="s">
        <v>134</v>
      </c>
      <c r="AE1" s="16" t="s">
        <v>134</v>
      </c>
      <c r="AF1" s="16" t="s">
        <v>134</v>
      </c>
      <c r="AG1" s="16" t="s">
        <v>134</v>
      </c>
      <c r="AH1" s="16" t="s">
        <v>134</v>
      </c>
      <c r="AI1" s="16" t="s">
        <v>133</v>
      </c>
      <c r="AJ1" s="16" t="s">
        <v>133</v>
      </c>
      <c r="AK1" s="16" t="s">
        <v>133</v>
      </c>
      <c r="AL1" s="16" t="s">
        <v>133</v>
      </c>
      <c r="AM1" s="16" t="s">
        <v>133</v>
      </c>
    </row>
    <row r="2" spans="1:42" s="11" customFormat="1" ht="100.5">
      <c r="A2" s="23" t="s">
        <v>42</v>
      </c>
      <c r="B2" s="16" t="s">
        <v>21</v>
      </c>
      <c r="C2" s="16" t="s">
        <v>21</v>
      </c>
      <c r="D2" s="16" t="s">
        <v>21</v>
      </c>
      <c r="E2" s="16" t="s">
        <v>369</v>
      </c>
      <c r="F2" s="16" t="s">
        <v>21</v>
      </c>
      <c r="G2" s="16" t="s">
        <v>24</v>
      </c>
      <c r="H2" s="16" t="s">
        <v>370</v>
      </c>
      <c r="I2" s="16" t="s">
        <v>24</v>
      </c>
      <c r="J2" s="16" t="s">
        <v>21</v>
      </c>
      <c r="K2" s="16" t="s">
        <v>21</v>
      </c>
      <c r="L2" s="16"/>
      <c r="M2" s="23" t="s">
        <v>21</v>
      </c>
      <c r="N2" s="23" t="s">
        <v>24</v>
      </c>
      <c r="O2" s="16"/>
      <c r="P2" s="16" t="s">
        <v>369</v>
      </c>
      <c r="Q2" s="16" t="s">
        <v>21</v>
      </c>
      <c r="R2" s="16" t="s">
        <v>21</v>
      </c>
      <c r="S2" s="16" t="s">
        <v>21</v>
      </c>
      <c r="T2" s="16" t="s">
        <v>24</v>
      </c>
      <c r="U2" s="16" t="s">
        <v>24</v>
      </c>
      <c r="V2" s="16" t="s">
        <v>24</v>
      </c>
      <c r="W2" s="16" t="s">
        <v>237</v>
      </c>
      <c r="X2" s="16" t="s">
        <v>21</v>
      </c>
      <c r="Y2" s="16" t="s">
        <v>24</v>
      </c>
      <c r="Z2" s="16"/>
      <c r="AA2" s="23" t="s">
        <v>21</v>
      </c>
      <c r="AB2" s="23" t="s">
        <v>24</v>
      </c>
      <c r="AC2" s="16"/>
      <c r="AD2" s="16" t="s">
        <v>21</v>
      </c>
      <c r="AE2" s="16" t="s">
        <v>21</v>
      </c>
      <c r="AF2" s="16" t="s">
        <v>21</v>
      </c>
      <c r="AG2" s="16" t="s">
        <v>24</v>
      </c>
      <c r="AH2" s="16" t="s">
        <v>24</v>
      </c>
      <c r="AI2" s="16" t="s">
        <v>21</v>
      </c>
      <c r="AJ2" s="16" t="s">
        <v>21</v>
      </c>
      <c r="AK2" s="16" t="s">
        <v>21</v>
      </c>
      <c r="AL2" s="16" t="s">
        <v>21</v>
      </c>
      <c r="AM2" s="16" t="s">
        <v>21</v>
      </c>
    </row>
    <row r="3" spans="1:42" s="11" customFormat="1" ht="86.25">
      <c r="A3" s="23" t="s">
        <v>71</v>
      </c>
      <c r="B3" s="16" t="s">
        <v>359</v>
      </c>
      <c r="C3" s="16" t="s">
        <v>360</v>
      </c>
      <c r="D3" s="16" t="s">
        <v>361</v>
      </c>
      <c r="E3" s="16" t="s">
        <v>242</v>
      </c>
      <c r="F3" s="16" t="s">
        <v>242</v>
      </c>
      <c r="G3" s="16" t="s">
        <v>242</v>
      </c>
      <c r="H3" s="16" t="s">
        <v>86</v>
      </c>
      <c r="I3" s="16" t="s">
        <v>242</v>
      </c>
      <c r="J3" s="16" t="s">
        <v>371</v>
      </c>
      <c r="K3" s="16" t="s">
        <v>371</v>
      </c>
      <c r="L3" s="16"/>
      <c r="M3" s="23" t="s">
        <v>72</v>
      </c>
      <c r="N3" s="23" t="s">
        <v>72</v>
      </c>
      <c r="O3" s="16"/>
      <c r="P3" s="16" t="s">
        <v>372</v>
      </c>
      <c r="Q3" s="16" t="s">
        <v>243</v>
      </c>
      <c r="R3" s="16" t="s">
        <v>244</v>
      </c>
      <c r="S3" s="16" t="s">
        <v>278</v>
      </c>
      <c r="T3" s="16" t="s">
        <v>243</v>
      </c>
      <c r="U3" s="16" t="s">
        <v>244</v>
      </c>
      <c r="V3" s="16" t="s">
        <v>278</v>
      </c>
      <c r="W3" s="16" t="s">
        <v>103</v>
      </c>
      <c r="X3" s="16" t="s">
        <v>246</v>
      </c>
      <c r="Y3" s="16" t="s">
        <v>246</v>
      </c>
      <c r="Z3" s="16"/>
      <c r="AA3" s="23" t="s">
        <v>243</v>
      </c>
      <c r="AB3" s="23" t="s">
        <v>243</v>
      </c>
      <c r="AC3" s="16"/>
      <c r="AD3" s="16" t="s">
        <v>167</v>
      </c>
      <c r="AE3" s="16" t="s">
        <v>168</v>
      </c>
      <c r="AF3" s="16" t="s">
        <v>596</v>
      </c>
      <c r="AG3" s="16" t="s">
        <v>169</v>
      </c>
      <c r="AH3" s="16" t="s">
        <v>170</v>
      </c>
      <c r="AI3" s="16" t="s">
        <v>171</v>
      </c>
      <c r="AJ3" s="16" t="s">
        <v>172</v>
      </c>
      <c r="AK3" s="16" t="s">
        <v>373</v>
      </c>
      <c r="AL3" s="16" t="s">
        <v>374</v>
      </c>
      <c r="AM3" s="16" t="s">
        <v>173</v>
      </c>
    </row>
    <row r="4" spans="1:42" s="11" customFormat="1" ht="75" customHeight="1">
      <c r="A4" s="23" t="s">
        <v>43</v>
      </c>
      <c r="B4" s="16" t="s">
        <v>250</v>
      </c>
      <c r="C4" s="16" t="s">
        <v>250</v>
      </c>
      <c r="D4" s="16" t="s">
        <v>250</v>
      </c>
      <c r="E4" s="16" t="s">
        <v>543</v>
      </c>
      <c r="F4" s="16" t="s">
        <v>251</v>
      </c>
      <c r="G4" s="16" t="s">
        <v>251</v>
      </c>
      <c r="H4" s="16" t="s">
        <v>375</v>
      </c>
      <c r="I4" s="16" t="s">
        <v>590</v>
      </c>
      <c r="J4" s="16" t="s">
        <v>586</v>
      </c>
      <c r="K4" s="16" t="s">
        <v>585</v>
      </c>
      <c r="L4" s="16"/>
      <c r="M4" s="23" t="s">
        <v>591</v>
      </c>
      <c r="N4" s="23" t="s">
        <v>592</v>
      </c>
      <c r="O4" s="16"/>
      <c r="P4" s="16" t="s">
        <v>532</v>
      </c>
      <c r="Q4" s="16" t="s">
        <v>251</v>
      </c>
      <c r="R4" s="16" t="s">
        <v>444</v>
      </c>
      <c r="S4" s="16" t="s">
        <v>255</v>
      </c>
      <c r="T4" s="16" t="s">
        <v>251</v>
      </c>
      <c r="U4" s="16" t="s">
        <v>444</v>
      </c>
      <c r="V4" s="16" t="s">
        <v>593</v>
      </c>
      <c r="W4" s="16" t="s">
        <v>446</v>
      </c>
      <c r="X4" s="16" t="s">
        <v>448</v>
      </c>
      <c r="Y4" s="16" t="s">
        <v>448</v>
      </c>
      <c r="Z4" s="16"/>
      <c r="AA4" s="23" t="s">
        <v>594</v>
      </c>
      <c r="AB4" s="23" t="s">
        <v>595</v>
      </c>
      <c r="AC4" s="16"/>
      <c r="AD4" s="16" t="s">
        <v>598</v>
      </c>
      <c r="AE4" s="16" t="s">
        <v>598</v>
      </c>
      <c r="AF4" s="16" t="s">
        <v>598</v>
      </c>
      <c r="AG4" s="16" t="s">
        <v>597</v>
      </c>
      <c r="AH4" s="16" t="s">
        <v>600</v>
      </c>
      <c r="AI4" s="16" t="s">
        <v>601</v>
      </c>
      <c r="AJ4" s="16" t="s">
        <v>601</v>
      </c>
      <c r="AK4" s="16" t="s">
        <v>602</v>
      </c>
      <c r="AL4" s="16" t="s">
        <v>602</v>
      </c>
      <c r="AM4" s="16" t="s">
        <v>601</v>
      </c>
    </row>
    <row r="5" spans="1:42" s="11" customFormat="1" ht="29.25">
      <c r="A5" s="23" t="s">
        <v>73</v>
      </c>
      <c r="B5" s="16" t="s">
        <v>74</v>
      </c>
      <c r="C5" s="16" t="s">
        <v>74</v>
      </c>
      <c r="D5" s="16" t="s">
        <v>74</v>
      </c>
      <c r="E5" s="16" t="s">
        <v>74</v>
      </c>
      <c r="F5" s="16" t="s">
        <v>74</v>
      </c>
      <c r="G5" s="16" t="s">
        <v>74</v>
      </c>
      <c r="H5" s="16" t="s">
        <v>86</v>
      </c>
      <c r="I5" s="16" t="s">
        <v>74</v>
      </c>
      <c r="J5" s="16" t="s">
        <v>86</v>
      </c>
      <c r="K5" s="16" t="s">
        <v>86</v>
      </c>
      <c r="L5" s="16"/>
      <c r="M5" s="23" t="s">
        <v>74</v>
      </c>
      <c r="N5" s="23" t="s">
        <v>74</v>
      </c>
      <c r="O5" s="16"/>
      <c r="P5" s="16" t="s">
        <v>74</v>
      </c>
      <c r="Q5" s="16" t="s">
        <v>74</v>
      </c>
      <c r="R5" s="16" t="s">
        <v>230</v>
      </c>
      <c r="S5" s="16" t="s">
        <v>230</v>
      </c>
      <c r="T5" s="16" t="s">
        <v>74</v>
      </c>
      <c r="U5" s="16" t="s">
        <v>230</v>
      </c>
      <c r="V5" s="16" t="s">
        <v>230</v>
      </c>
      <c r="W5" s="16" t="s">
        <v>259</v>
      </c>
      <c r="X5" s="16" t="s">
        <v>74</v>
      </c>
      <c r="Y5" s="16" t="s">
        <v>74</v>
      </c>
      <c r="Z5" s="16"/>
      <c r="AA5" s="23" t="s">
        <v>74</v>
      </c>
      <c r="AB5" s="23" t="s">
        <v>74</v>
      </c>
      <c r="AC5" s="16"/>
      <c r="AD5" s="16" t="s">
        <v>185</v>
      </c>
      <c r="AE5" s="16" t="s">
        <v>185</v>
      </c>
      <c r="AF5" s="16" t="s">
        <v>185</v>
      </c>
      <c r="AG5" s="16" t="s">
        <v>185</v>
      </c>
      <c r="AH5" s="16" t="s">
        <v>185</v>
      </c>
      <c r="AI5" s="16" t="s">
        <v>185</v>
      </c>
      <c r="AJ5" s="16" t="s">
        <v>185</v>
      </c>
      <c r="AK5" s="16" t="s">
        <v>185</v>
      </c>
      <c r="AL5" s="16" t="s">
        <v>185</v>
      </c>
      <c r="AM5" s="16" t="s">
        <v>185</v>
      </c>
    </row>
    <row r="6" spans="1:42" s="11" customFormat="1">
      <c r="A6" s="23" t="s">
        <v>75</v>
      </c>
      <c r="B6" s="16" t="s">
        <v>376</v>
      </c>
      <c r="C6" s="16" t="s">
        <v>377</v>
      </c>
      <c r="D6" s="16" t="s">
        <v>376</v>
      </c>
      <c r="E6" s="16" t="s">
        <v>48</v>
      </c>
      <c r="F6" s="16" t="s">
        <v>50</v>
      </c>
      <c r="G6" s="16" t="s">
        <v>50</v>
      </c>
      <c r="H6" s="16" t="s">
        <v>50</v>
      </c>
      <c r="I6" s="16" t="s">
        <v>325</v>
      </c>
      <c r="J6" s="16" t="s">
        <v>355</v>
      </c>
      <c r="K6" s="16" t="s">
        <v>50</v>
      </c>
      <c r="L6" s="16"/>
      <c r="M6" s="23" t="s">
        <v>47</v>
      </c>
      <c r="N6" s="23" t="s">
        <v>48</v>
      </c>
      <c r="O6" s="16"/>
      <c r="P6" s="16" t="s">
        <v>48</v>
      </c>
      <c r="Q6" s="16" t="s">
        <v>50</v>
      </c>
      <c r="R6" s="16" t="s">
        <v>44</v>
      </c>
      <c r="S6" s="16" t="s">
        <v>44</v>
      </c>
      <c r="T6" s="16" t="s">
        <v>50</v>
      </c>
      <c r="U6" s="16" t="s">
        <v>44</v>
      </c>
      <c r="V6" s="16" t="s">
        <v>44</v>
      </c>
      <c r="W6" s="16" t="s">
        <v>44</v>
      </c>
      <c r="X6" s="16" t="s">
        <v>44</v>
      </c>
      <c r="Y6" s="16" t="s">
        <v>44</v>
      </c>
      <c r="Z6" s="16"/>
      <c r="AA6" s="23" t="s">
        <v>44</v>
      </c>
      <c r="AB6" s="23" t="s">
        <v>44</v>
      </c>
      <c r="AC6" s="16"/>
      <c r="AD6" s="16" t="s">
        <v>220</v>
      </c>
      <c r="AE6" s="16" t="s">
        <v>220</v>
      </c>
      <c r="AF6" s="16" t="s">
        <v>220</v>
      </c>
      <c r="AG6" s="16" t="s">
        <v>378</v>
      </c>
      <c r="AH6" s="16" t="s">
        <v>221</v>
      </c>
      <c r="AI6" s="16" t="s">
        <v>222</v>
      </c>
      <c r="AJ6" s="16" t="s">
        <v>222</v>
      </c>
      <c r="AK6" s="16" t="s">
        <v>226</v>
      </c>
      <c r="AL6" s="16" t="s">
        <v>226</v>
      </c>
      <c r="AM6" s="16" t="s">
        <v>222</v>
      </c>
    </row>
    <row r="7" spans="1:42">
      <c r="A7" s="25" t="s">
        <v>56</v>
      </c>
      <c r="B7" s="4"/>
      <c r="C7" s="4"/>
      <c r="D7" s="4"/>
      <c r="E7" s="4"/>
      <c r="F7" s="4"/>
      <c r="G7" s="4"/>
      <c r="H7" s="4"/>
      <c r="I7" s="4"/>
      <c r="J7" s="4"/>
      <c r="K7" s="4"/>
      <c r="L7" s="4"/>
      <c r="M7" s="25"/>
      <c r="N7" s="25"/>
      <c r="O7" s="4"/>
      <c r="P7" s="4"/>
      <c r="Q7" s="4"/>
      <c r="R7" s="4"/>
      <c r="S7" s="4"/>
      <c r="T7" s="4"/>
      <c r="U7" s="4"/>
      <c r="V7" s="4"/>
      <c r="W7" s="4"/>
      <c r="X7" s="4"/>
      <c r="Y7" s="4"/>
      <c r="Z7" s="4"/>
      <c r="AA7" s="25"/>
      <c r="AB7" s="25"/>
      <c r="AC7" s="4"/>
      <c r="AD7" s="4"/>
      <c r="AE7" s="4"/>
      <c r="AF7" s="4"/>
      <c r="AG7" s="4"/>
      <c r="AH7" s="4"/>
      <c r="AI7" s="4"/>
      <c r="AJ7" s="4"/>
      <c r="AK7" s="4"/>
      <c r="AL7" s="4"/>
      <c r="AM7" s="4"/>
    </row>
    <row r="8" spans="1:42">
      <c r="A8" s="4">
        <v>1870</v>
      </c>
      <c r="B8" s="45"/>
      <c r="C8" s="57"/>
      <c r="D8" s="57"/>
      <c r="E8" s="57"/>
      <c r="F8" s="57"/>
      <c r="G8" s="57"/>
      <c r="H8" s="15"/>
      <c r="I8" s="15"/>
      <c r="J8" s="15"/>
      <c r="K8" s="15"/>
      <c r="L8" s="15"/>
      <c r="M8" s="58"/>
      <c r="N8" s="25"/>
      <c r="O8" s="4"/>
      <c r="P8" s="57"/>
      <c r="Q8" s="57"/>
      <c r="R8" s="77">
        <f t="shared" ref="R8:R39" si="0">AVERAGE(R$128:R$160)</f>
        <v>2.9214216062251004E-2</v>
      </c>
      <c r="S8" s="69">
        <v>0</v>
      </c>
      <c r="T8" s="57"/>
      <c r="U8" s="59">
        <f t="shared" ref="U8:U71" si="1">PERCENTILE(U$128:U$160,0.25)</f>
        <v>0.10359003180611374</v>
      </c>
      <c r="V8" s="69">
        <v>0</v>
      </c>
      <c r="W8" s="61">
        <f>'1.1 Price indices'!$T6</f>
        <v>0.37760407913938265</v>
      </c>
      <c r="X8" s="62">
        <f>0*(1-R8-S8)+M8*(1-0.5*R8)</f>
        <v>0</v>
      </c>
      <c r="Y8" s="62"/>
      <c r="Z8" s="4"/>
      <c r="AA8" s="63">
        <f>ROUND(X8,-3)</f>
        <v>0</v>
      </c>
      <c r="AB8" s="63"/>
      <c r="AC8" s="4"/>
      <c r="AD8" s="91"/>
      <c r="AE8" s="45"/>
      <c r="AF8" s="45"/>
      <c r="AG8" s="45"/>
      <c r="AH8" s="45"/>
      <c r="AI8" s="45"/>
      <c r="AJ8" s="45"/>
      <c r="AK8" s="45"/>
      <c r="AL8" s="45"/>
      <c r="AM8" s="45"/>
      <c r="AN8" s="24"/>
      <c r="AO8" s="24"/>
      <c r="AP8" s="24"/>
    </row>
    <row r="9" spans="1:42">
      <c r="A9" s="4">
        <f t="shared" ref="A9:A72" si="2">A8+1</f>
        <v>1871</v>
      </c>
      <c r="B9" s="45"/>
      <c r="C9" s="57"/>
      <c r="D9" s="57"/>
      <c r="E9" s="57"/>
      <c r="F9" s="57"/>
      <c r="G9" s="57"/>
      <c r="H9" s="15"/>
      <c r="I9" s="15"/>
      <c r="J9" s="15"/>
      <c r="K9" s="15"/>
      <c r="L9" s="15"/>
      <c r="M9" s="58"/>
      <c r="N9" s="25"/>
      <c r="O9" s="4"/>
      <c r="P9" s="57"/>
      <c r="Q9" s="57"/>
      <c r="R9" s="77">
        <f t="shared" si="0"/>
        <v>2.9214216062251004E-2</v>
      </c>
      <c r="S9" s="69">
        <v>0</v>
      </c>
      <c r="T9" s="57"/>
      <c r="U9" s="59">
        <f t="shared" si="1"/>
        <v>0.10359003180611374</v>
      </c>
      <c r="V9" s="69">
        <v>0</v>
      </c>
      <c r="W9" s="61">
        <f>'1.1 Price indices'!$T7</f>
        <v>0.38910471099134353</v>
      </c>
      <c r="X9" s="15">
        <f t="shared" ref="X9:X40" si="3">X8*(W9/W8)*(1-R9-S9)+M9*(1-0.5*R9)</f>
        <v>0</v>
      </c>
      <c r="Y9" s="15"/>
      <c r="Z9" s="4"/>
      <c r="AA9" s="63">
        <f t="shared" ref="AA9:AA72" si="4">ROUND(X9,-3)</f>
        <v>0</v>
      </c>
      <c r="AB9" s="63"/>
      <c r="AC9" s="4"/>
      <c r="AD9" s="91"/>
      <c r="AE9" s="45"/>
      <c r="AF9" s="45"/>
      <c r="AG9" s="45"/>
      <c r="AH9" s="45"/>
      <c r="AI9" s="45"/>
      <c r="AJ9" s="45"/>
      <c r="AK9" s="45"/>
      <c r="AL9" s="45"/>
      <c r="AM9" s="45"/>
      <c r="AN9" s="24"/>
      <c r="AO9" s="24"/>
      <c r="AP9" s="24"/>
    </row>
    <row r="10" spans="1:42">
      <c r="A10" s="4">
        <f t="shared" si="2"/>
        <v>1872</v>
      </c>
      <c r="B10" s="45"/>
      <c r="C10" s="57"/>
      <c r="D10" s="57"/>
      <c r="E10" s="57"/>
      <c r="F10" s="57"/>
      <c r="G10" s="57"/>
      <c r="H10" s="15"/>
      <c r="I10" s="15"/>
      <c r="J10" s="15"/>
      <c r="K10" s="15"/>
      <c r="L10" s="15"/>
      <c r="M10" s="58"/>
      <c r="N10" s="25"/>
      <c r="O10" s="4"/>
      <c r="P10" s="57"/>
      <c r="Q10" s="57"/>
      <c r="R10" s="77">
        <f t="shared" si="0"/>
        <v>2.9214216062251004E-2</v>
      </c>
      <c r="S10" s="69">
        <v>0</v>
      </c>
      <c r="T10" s="57"/>
      <c r="U10" s="59">
        <f t="shared" si="1"/>
        <v>0.10359003180611374</v>
      </c>
      <c r="V10" s="69">
        <v>0</v>
      </c>
      <c r="W10" s="61">
        <f>'1.1 Price indices'!$T8</f>
        <v>0.42744015049787981</v>
      </c>
      <c r="X10" s="15">
        <f t="shared" si="3"/>
        <v>0</v>
      </c>
      <c r="Y10" s="15"/>
      <c r="Z10" s="4"/>
      <c r="AA10" s="63">
        <f t="shared" si="4"/>
        <v>0</v>
      </c>
      <c r="AB10" s="63"/>
      <c r="AC10" s="4"/>
      <c r="AD10" s="91"/>
      <c r="AE10" s="45"/>
      <c r="AF10" s="45"/>
      <c r="AG10" s="45"/>
      <c r="AH10" s="45"/>
      <c r="AI10" s="45"/>
      <c r="AJ10" s="45"/>
      <c r="AK10" s="45"/>
      <c r="AL10" s="45"/>
      <c r="AM10" s="45"/>
      <c r="AN10" s="24"/>
      <c r="AO10" s="24"/>
      <c r="AP10" s="24"/>
    </row>
    <row r="11" spans="1:42">
      <c r="A11" s="4">
        <f t="shared" si="2"/>
        <v>1873</v>
      </c>
      <c r="B11" s="45"/>
      <c r="C11" s="57"/>
      <c r="D11" s="57"/>
      <c r="E11" s="57"/>
      <c r="F11" s="57"/>
      <c r="G11" s="57"/>
      <c r="H11" s="15"/>
      <c r="I11" s="15"/>
      <c r="J11" s="15"/>
      <c r="K11" s="15"/>
      <c r="L11" s="15"/>
      <c r="M11" s="58"/>
      <c r="N11" s="25"/>
      <c r="O11" s="4"/>
      <c r="P11" s="57"/>
      <c r="Q11" s="57"/>
      <c r="R11" s="77">
        <f t="shared" si="0"/>
        <v>2.9214216062251004E-2</v>
      </c>
      <c r="S11" s="69">
        <v>0</v>
      </c>
      <c r="T11" s="57"/>
      <c r="U11" s="59">
        <f t="shared" si="1"/>
        <v>0.10359003180611374</v>
      </c>
      <c r="V11" s="69">
        <v>0</v>
      </c>
      <c r="W11" s="61">
        <f>'1.1 Price indices'!$T9</f>
        <v>0.44852464222647481</v>
      </c>
      <c r="X11" s="15">
        <f t="shared" si="3"/>
        <v>0</v>
      </c>
      <c r="Y11" s="15"/>
      <c r="Z11" s="4"/>
      <c r="AA11" s="63">
        <f t="shared" si="4"/>
        <v>0</v>
      </c>
      <c r="AB11" s="63"/>
      <c r="AC11" s="4"/>
      <c r="AD11" s="91"/>
      <c r="AE11" s="45"/>
      <c r="AF11" s="45"/>
      <c r="AG11" s="45"/>
      <c r="AH11" s="45"/>
      <c r="AI11" s="45"/>
      <c r="AJ11" s="45"/>
      <c r="AK11" s="45"/>
      <c r="AL11" s="45"/>
      <c r="AM11" s="45"/>
      <c r="AN11" s="24"/>
      <c r="AO11" s="24"/>
      <c r="AP11" s="24"/>
    </row>
    <row r="12" spans="1:42">
      <c r="A12" s="4">
        <f t="shared" si="2"/>
        <v>1874</v>
      </c>
      <c r="B12" s="45"/>
      <c r="C12" s="57"/>
      <c r="D12" s="57"/>
      <c r="E12" s="57"/>
      <c r="F12" s="57"/>
      <c r="G12" s="57"/>
      <c r="H12" s="15"/>
      <c r="I12" s="15"/>
      <c r="J12" s="15"/>
      <c r="K12" s="15"/>
      <c r="L12" s="15"/>
      <c r="M12" s="58"/>
      <c r="N12" s="25"/>
      <c r="O12" s="4"/>
      <c r="P12" s="57"/>
      <c r="Q12" s="57"/>
      <c r="R12" s="77">
        <f t="shared" si="0"/>
        <v>2.9214216062251004E-2</v>
      </c>
      <c r="S12" s="69">
        <v>0</v>
      </c>
      <c r="T12" s="57"/>
      <c r="U12" s="59">
        <f t="shared" si="1"/>
        <v>0.10359003180611374</v>
      </c>
      <c r="V12" s="69">
        <v>0</v>
      </c>
      <c r="W12" s="61">
        <f>'1.1 Price indices'!$T10</f>
        <v>0.41210597469526533</v>
      </c>
      <c r="X12" s="15">
        <f t="shared" si="3"/>
        <v>0</v>
      </c>
      <c r="Y12" s="15"/>
      <c r="Z12" s="4"/>
      <c r="AA12" s="63">
        <f t="shared" si="4"/>
        <v>0</v>
      </c>
      <c r="AB12" s="63"/>
      <c r="AC12" s="4"/>
      <c r="AD12" s="91"/>
      <c r="AE12" s="45"/>
      <c r="AF12" s="45"/>
      <c r="AG12" s="45"/>
      <c r="AH12" s="45"/>
      <c r="AI12" s="45"/>
      <c r="AJ12" s="45"/>
      <c r="AK12" s="45"/>
      <c r="AL12" s="45"/>
      <c r="AM12" s="45"/>
      <c r="AN12" s="24"/>
      <c r="AO12" s="24"/>
      <c r="AP12" s="24"/>
    </row>
    <row r="13" spans="1:42">
      <c r="A13" s="4">
        <f t="shared" si="2"/>
        <v>1875</v>
      </c>
      <c r="B13" s="45"/>
      <c r="C13" s="57"/>
      <c r="D13" s="57"/>
      <c r="E13" s="57"/>
      <c r="F13" s="57"/>
      <c r="G13" s="57"/>
      <c r="H13" s="15"/>
      <c r="I13" s="15"/>
      <c r="J13" s="15"/>
      <c r="K13" s="15"/>
      <c r="L13" s="15"/>
      <c r="M13" s="58"/>
      <c r="N13" s="25"/>
      <c r="O13" s="4"/>
      <c r="P13" s="57"/>
      <c r="Q13" s="57"/>
      <c r="R13" s="77">
        <f t="shared" si="0"/>
        <v>2.9214216062251004E-2</v>
      </c>
      <c r="S13" s="69">
        <v>0</v>
      </c>
      <c r="T13" s="57"/>
      <c r="U13" s="59">
        <f t="shared" si="1"/>
        <v>0.10359003180611374</v>
      </c>
      <c r="V13" s="69">
        <v>0</v>
      </c>
      <c r="W13" s="61">
        <f>'1.1 Price indices'!$T11</f>
        <v>0.42744015049787981</v>
      </c>
      <c r="X13" s="15">
        <f t="shared" si="3"/>
        <v>0</v>
      </c>
      <c r="Y13" s="15"/>
      <c r="Z13" s="4"/>
      <c r="AA13" s="63">
        <f t="shared" si="4"/>
        <v>0</v>
      </c>
      <c r="AB13" s="63"/>
      <c r="AC13" s="4"/>
      <c r="AD13" s="91"/>
      <c r="AE13" s="45"/>
      <c r="AF13" s="45"/>
      <c r="AG13" s="45"/>
      <c r="AH13" s="45"/>
      <c r="AI13" s="45"/>
      <c r="AJ13" s="45"/>
      <c r="AK13" s="45"/>
      <c r="AL13" s="45"/>
      <c r="AM13" s="45"/>
      <c r="AN13" s="24"/>
      <c r="AO13" s="24"/>
      <c r="AP13" s="24"/>
    </row>
    <row r="14" spans="1:42">
      <c r="A14" s="4">
        <f t="shared" si="2"/>
        <v>1876</v>
      </c>
      <c r="B14" s="45"/>
      <c r="C14" s="57"/>
      <c r="D14" s="57"/>
      <c r="E14" s="57"/>
      <c r="F14" s="57"/>
      <c r="G14" s="57"/>
      <c r="H14" s="15"/>
      <c r="I14" s="15"/>
      <c r="J14" s="15"/>
      <c r="K14" s="15"/>
      <c r="L14" s="15"/>
      <c r="M14" s="58"/>
      <c r="N14" s="25"/>
      <c r="O14" s="4"/>
      <c r="P14" s="57"/>
      <c r="Q14" s="57"/>
      <c r="R14" s="77">
        <f t="shared" si="0"/>
        <v>2.9214216062251004E-2</v>
      </c>
      <c r="S14" s="69">
        <v>0</v>
      </c>
      <c r="T14" s="57"/>
      <c r="U14" s="59">
        <f t="shared" si="1"/>
        <v>0.10359003180611374</v>
      </c>
      <c r="V14" s="69">
        <v>0</v>
      </c>
      <c r="W14" s="61">
        <f>'1.1 Price indices'!$T12</f>
        <v>0.44085755432516749</v>
      </c>
      <c r="X14" s="15">
        <f t="shared" si="3"/>
        <v>0</v>
      </c>
      <c r="Y14" s="15"/>
      <c r="Z14" s="4"/>
      <c r="AA14" s="63">
        <f t="shared" si="4"/>
        <v>0</v>
      </c>
      <c r="AB14" s="63"/>
      <c r="AC14" s="4"/>
      <c r="AD14" s="91"/>
      <c r="AE14" s="45"/>
      <c r="AF14" s="45"/>
      <c r="AG14" s="45"/>
      <c r="AH14" s="45"/>
      <c r="AI14" s="45"/>
      <c r="AJ14" s="45"/>
      <c r="AK14" s="45"/>
      <c r="AL14" s="45"/>
      <c r="AM14" s="45"/>
      <c r="AN14" s="24"/>
      <c r="AO14" s="24"/>
      <c r="AP14" s="24"/>
    </row>
    <row r="15" spans="1:42">
      <c r="A15" s="4">
        <f t="shared" si="2"/>
        <v>1877</v>
      </c>
      <c r="B15" s="45"/>
      <c r="C15" s="57"/>
      <c r="D15" s="57"/>
      <c r="E15" s="57"/>
      <c r="F15" s="57"/>
      <c r="G15" s="57"/>
      <c r="H15" s="15"/>
      <c r="I15" s="15"/>
      <c r="J15" s="15"/>
      <c r="K15" s="15"/>
      <c r="L15" s="15"/>
      <c r="M15" s="58"/>
      <c r="N15" s="25"/>
      <c r="O15" s="4"/>
      <c r="P15" s="57"/>
      <c r="Q15" s="57"/>
      <c r="R15" s="77">
        <f t="shared" si="0"/>
        <v>2.9214216062251004E-2</v>
      </c>
      <c r="S15" s="69">
        <v>0</v>
      </c>
      <c r="T15" s="57"/>
      <c r="U15" s="59">
        <f t="shared" si="1"/>
        <v>0.10359003180611374</v>
      </c>
      <c r="V15" s="69">
        <v>0</v>
      </c>
      <c r="W15" s="61">
        <f>'1.1 Price indices'!$T13</f>
        <v>0.42168983457189946</v>
      </c>
      <c r="X15" s="15">
        <f t="shared" si="3"/>
        <v>0</v>
      </c>
      <c r="Y15" s="15"/>
      <c r="Z15" s="4"/>
      <c r="AA15" s="63">
        <f t="shared" si="4"/>
        <v>0</v>
      </c>
      <c r="AB15" s="63"/>
      <c r="AC15" s="4"/>
      <c r="AD15" s="91"/>
      <c r="AE15" s="45"/>
      <c r="AF15" s="45"/>
      <c r="AG15" s="45"/>
      <c r="AH15" s="45"/>
      <c r="AI15" s="45"/>
      <c r="AJ15" s="45"/>
      <c r="AK15" s="45"/>
      <c r="AL15" s="45"/>
      <c r="AM15" s="45"/>
      <c r="AN15" s="24"/>
      <c r="AO15" s="24"/>
      <c r="AP15" s="24"/>
    </row>
    <row r="16" spans="1:42">
      <c r="A16" s="4">
        <f t="shared" si="2"/>
        <v>1878</v>
      </c>
      <c r="B16" s="45"/>
      <c r="C16" s="57"/>
      <c r="D16" s="57"/>
      <c r="E16" s="57"/>
      <c r="F16" s="57"/>
      <c r="G16" s="57"/>
      <c r="H16" s="15"/>
      <c r="I16" s="15"/>
      <c r="J16" s="15"/>
      <c r="K16" s="15"/>
      <c r="L16" s="15"/>
      <c r="M16" s="58"/>
      <c r="N16" s="25"/>
      <c r="O16" s="4"/>
      <c r="P16" s="57"/>
      <c r="Q16" s="57"/>
      <c r="R16" s="77">
        <f t="shared" si="0"/>
        <v>2.9214216062251004E-2</v>
      </c>
      <c r="S16" s="69">
        <v>0</v>
      </c>
      <c r="T16" s="57"/>
      <c r="U16" s="59">
        <f t="shared" si="1"/>
        <v>0.10359003180611374</v>
      </c>
      <c r="V16" s="69">
        <v>0</v>
      </c>
      <c r="W16" s="61">
        <f>'1.1 Price indices'!$T14</f>
        <v>0.45044141420180162</v>
      </c>
      <c r="X16" s="15">
        <f t="shared" si="3"/>
        <v>0</v>
      </c>
      <c r="Y16" s="15"/>
      <c r="Z16" s="4"/>
      <c r="AA16" s="63">
        <f t="shared" si="4"/>
        <v>0</v>
      </c>
      <c r="AB16" s="63"/>
      <c r="AC16" s="4"/>
      <c r="AD16" s="91"/>
      <c r="AE16" s="45"/>
      <c r="AF16" s="45"/>
      <c r="AG16" s="45"/>
      <c r="AH16" s="45"/>
      <c r="AI16" s="45"/>
      <c r="AJ16" s="45"/>
      <c r="AK16" s="45"/>
      <c r="AL16" s="45"/>
      <c r="AM16" s="45"/>
      <c r="AN16" s="24"/>
      <c r="AO16" s="24"/>
      <c r="AP16" s="24"/>
    </row>
    <row r="17" spans="1:42">
      <c r="A17" s="4">
        <f t="shared" si="2"/>
        <v>1879</v>
      </c>
      <c r="B17" s="43"/>
      <c r="C17" s="57"/>
      <c r="D17" s="57"/>
      <c r="E17" s="57"/>
      <c r="F17" s="57"/>
      <c r="G17" s="57"/>
      <c r="H17" s="15"/>
      <c r="I17" s="15"/>
      <c r="J17" s="15"/>
      <c r="K17" s="15"/>
      <c r="L17" s="15"/>
      <c r="M17" s="58"/>
      <c r="N17" s="25"/>
      <c r="O17" s="4"/>
      <c r="P17" s="57"/>
      <c r="Q17" s="57"/>
      <c r="R17" s="77">
        <f t="shared" si="0"/>
        <v>2.9214216062251004E-2</v>
      </c>
      <c r="S17" s="69">
        <v>0</v>
      </c>
      <c r="T17" s="57"/>
      <c r="U17" s="59">
        <f t="shared" si="1"/>
        <v>0.10359003180611374</v>
      </c>
      <c r="V17" s="69">
        <v>0</v>
      </c>
      <c r="W17" s="61">
        <f>'1.1 Price indices'!$T15</f>
        <v>0.45235818617712853</v>
      </c>
      <c r="X17" s="15">
        <f t="shared" si="3"/>
        <v>0</v>
      </c>
      <c r="Y17" s="15"/>
      <c r="Z17" s="4"/>
      <c r="AA17" s="63">
        <f t="shared" si="4"/>
        <v>0</v>
      </c>
      <c r="AB17" s="63"/>
      <c r="AC17" s="4"/>
      <c r="AD17" s="91">
        <v>87408</v>
      </c>
      <c r="AE17" s="91">
        <v>1417</v>
      </c>
      <c r="AF17" s="43">
        <v>88825</v>
      </c>
      <c r="AG17" s="91">
        <v>240</v>
      </c>
      <c r="AH17" s="91"/>
      <c r="AI17" s="45"/>
      <c r="AJ17" s="45"/>
      <c r="AK17" s="45"/>
      <c r="AL17" s="45"/>
      <c r="AM17" s="45"/>
      <c r="AN17" s="24"/>
      <c r="AO17" s="24"/>
      <c r="AP17" s="24"/>
    </row>
    <row r="18" spans="1:42">
      <c r="A18" s="4">
        <f t="shared" si="2"/>
        <v>1880</v>
      </c>
      <c r="B18" s="43"/>
      <c r="C18" s="57"/>
      <c r="D18" s="57"/>
      <c r="E18" s="57"/>
      <c r="F18" s="57"/>
      <c r="G18" s="57"/>
      <c r="H18" s="15"/>
      <c r="I18" s="15"/>
      <c r="J18" s="15"/>
      <c r="K18" s="15"/>
      <c r="L18" s="15"/>
      <c r="M18" s="58"/>
      <c r="N18" s="25"/>
      <c r="O18" s="4"/>
      <c r="P18" s="57"/>
      <c r="Q18" s="57"/>
      <c r="R18" s="77">
        <f t="shared" si="0"/>
        <v>2.9214216062251004E-2</v>
      </c>
      <c r="S18" s="69">
        <v>0</v>
      </c>
      <c r="T18" s="57"/>
      <c r="U18" s="59">
        <f t="shared" si="1"/>
        <v>0.10359003180611374</v>
      </c>
      <c r="V18" s="69">
        <v>0</v>
      </c>
      <c r="W18" s="61">
        <f>'1.1 Price indices'!$T16</f>
        <v>0.45742189721642462</v>
      </c>
      <c r="X18" s="15">
        <f t="shared" si="3"/>
        <v>0</v>
      </c>
      <c r="Y18" s="15"/>
      <c r="Z18" s="4"/>
      <c r="AA18" s="63">
        <f t="shared" si="4"/>
        <v>0</v>
      </c>
      <c r="AB18" s="63"/>
      <c r="AC18" s="4"/>
      <c r="AD18" s="91">
        <v>95262</v>
      </c>
      <c r="AE18" s="91">
        <v>1631</v>
      </c>
      <c r="AF18" s="43">
        <v>96893</v>
      </c>
      <c r="AG18" s="91">
        <v>211</v>
      </c>
      <c r="AH18" s="91"/>
      <c r="AI18" s="45"/>
      <c r="AJ18" s="45"/>
      <c r="AK18" s="45"/>
      <c r="AL18" s="45"/>
      <c r="AM18" s="45"/>
      <c r="AN18" s="24"/>
      <c r="AO18" s="24"/>
      <c r="AP18" s="24"/>
    </row>
    <row r="19" spans="1:42">
      <c r="A19" s="4">
        <f t="shared" si="2"/>
        <v>1881</v>
      </c>
      <c r="B19" s="43"/>
      <c r="C19" s="57"/>
      <c r="D19" s="57"/>
      <c r="E19" s="57"/>
      <c r="F19" s="57"/>
      <c r="G19" s="57"/>
      <c r="H19" s="15"/>
      <c r="I19" s="15"/>
      <c r="J19" s="15"/>
      <c r="K19" s="15"/>
      <c r="L19" s="15"/>
      <c r="M19" s="58"/>
      <c r="N19" s="25"/>
      <c r="O19" s="4"/>
      <c r="P19" s="57"/>
      <c r="Q19" s="57"/>
      <c r="R19" s="77">
        <f t="shared" si="0"/>
        <v>2.9214216062251004E-2</v>
      </c>
      <c r="S19" s="69">
        <v>0</v>
      </c>
      <c r="T19" s="57"/>
      <c r="U19" s="59">
        <f t="shared" si="1"/>
        <v>0.10359003180611374</v>
      </c>
      <c r="V19" s="69">
        <v>0</v>
      </c>
      <c r="W19" s="61">
        <f>'1.1 Price indices'!$T17</f>
        <v>0.42619567914076478</v>
      </c>
      <c r="X19" s="15">
        <f t="shared" si="3"/>
        <v>0</v>
      </c>
      <c r="Y19" s="15"/>
      <c r="Z19" s="4"/>
      <c r="AA19" s="63">
        <f t="shared" si="4"/>
        <v>0</v>
      </c>
      <c r="AB19" s="63"/>
      <c r="AC19" s="4"/>
      <c r="AD19" s="91">
        <v>95584</v>
      </c>
      <c r="AE19" s="91">
        <v>1819</v>
      </c>
      <c r="AF19" s="43">
        <v>97403</v>
      </c>
      <c r="AG19" s="91">
        <v>239</v>
      </c>
      <c r="AH19" s="91"/>
      <c r="AI19" s="45"/>
      <c r="AJ19" s="45"/>
      <c r="AK19" s="45"/>
      <c r="AL19" s="45"/>
      <c r="AM19" s="45"/>
      <c r="AN19" s="24"/>
      <c r="AO19" s="24"/>
      <c r="AP19" s="24"/>
    </row>
    <row r="20" spans="1:42">
      <c r="A20" s="4">
        <f t="shared" si="2"/>
        <v>1882</v>
      </c>
      <c r="B20" s="43"/>
      <c r="C20" s="57"/>
      <c r="D20" s="57"/>
      <c r="E20" s="57"/>
      <c r="F20" s="57"/>
      <c r="G20" s="57"/>
      <c r="H20" s="15"/>
      <c r="I20" s="15"/>
      <c r="J20" s="15"/>
      <c r="K20" s="15"/>
      <c r="L20" s="15"/>
      <c r="M20" s="58"/>
      <c r="N20" s="25"/>
      <c r="O20" s="4"/>
      <c r="P20" s="57"/>
      <c r="Q20" s="57"/>
      <c r="R20" s="77">
        <f t="shared" si="0"/>
        <v>2.9214216062251004E-2</v>
      </c>
      <c r="S20" s="69">
        <v>0</v>
      </c>
      <c r="T20" s="57"/>
      <c r="U20" s="59">
        <f t="shared" si="1"/>
        <v>0.10359003180611374</v>
      </c>
      <c r="V20" s="69">
        <v>0</v>
      </c>
      <c r="W20" s="61">
        <f>'1.1 Price indices'!$T18</f>
        <v>0.42619567914076467</v>
      </c>
      <c r="X20" s="15">
        <f t="shared" si="3"/>
        <v>0</v>
      </c>
      <c r="Y20" s="15"/>
      <c r="Z20" s="4"/>
      <c r="AA20" s="63">
        <f t="shared" si="4"/>
        <v>0</v>
      </c>
      <c r="AB20" s="63"/>
      <c r="AC20" s="4"/>
      <c r="AD20" s="91">
        <v>99205</v>
      </c>
      <c r="AE20" s="91">
        <v>1899</v>
      </c>
      <c r="AF20" s="43">
        <v>101104</v>
      </c>
      <c r="AG20" s="91">
        <v>279</v>
      </c>
      <c r="AH20" s="91"/>
      <c r="AI20" s="45"/>
      <c r="AJ20" s="45"/>
      <c r="AK20" s="45"/>
      <c r="AL20" s="45"/>
      <c r="AM20" s="45"/>
      <c r="AN20" s="24"/>
      <c r="AO20" s="24"/>
      <c r="AP20" s="24"/>
    </row>
    <row r="21" spans="1:42">
      <c r="A21" s="4">
        <f t="shared" si="2"/>
        <v>1883</v>
      </c>
      <c r="B21" s="43"/>
      <c r="C21" s="57"/>
      <c r="D21" s="57"/>
      <c r="E21" s="57"/>
      <c r="F21" s="57"/>
      <c r="G21" s="57"/>
      <c r="H21" s="15"/>
      <c r="I21" s="15"/>
      <c r="J21" s="15"/>
      <c r="K21" s="15"/>
      <c r="L21" s="15"/>
      <c r="M21" s="58"/>
      <c r="N21" s="25"/>
      <c r="O21" s="4"/>
      <c r="P21" s="57"/>
      <c r="Q21" s="57"/>
      <c r="R21" s="77">
        <f t="shared" si="0"/>
        <v>2.9214216062251004E-2</v>
      </c>
      <c r="S21" s="69">
        <v>0</v>
      </c>
      <c r="T21" s="57"/>
      <c r="U21" s="59">
        <f t="shared" si="1"/>
        <v>0.10359003180611374</v>
      </c>
      <c r="V21" s="69">
        <v>0</v>
      </c>
      <c r="W21" s="61">
        <f>'1.1 Price indices'!$T19</f>
        <v>0.40425293130381451</v>
      </c>
      <c r="X21" s="15">
        <f t="shared" si="3"/>
        <v>0</v>
      </c>
      <c r="Y21" s="15"/>
      <c r="Z21" s="4"/>
      <c r="AA21" s="63">
        <f t="shared" si="4"/>
        <v>0</v>
      </c>
      <c r="AB21" s="63"/>
      <c r="AC21" s="4"/>
      <c r="AD21" s="91">
        <v>105654</v>
      </c>
      <c r="AE21" s="91">
        <v>2384</v>
      </c>
      <c r="AF21" s="43">
        <v>108038</v>
      </c>
      <c r="AG21" s="91">
        <v>361</v>
      </c>
      <c r="AH21" s="91"/>
      <c r="AI21" s="45"/>
      <c r="AJ21" s="45"/>
      <c r="AK21" s="45"/>
      <c r="AL21" s="45"/>
      <c r="AM21" s="45"/>
      <c r="AN21" s="24"/>
      <c r="AO21" s="24"/>
      <c r="AP21" s="24"/>
    </row>
    <row r="22" spans="1:42">
      <c r="A22" s="4">
        <f t="shared" si="2"/>
        <v>1884</v>
      </c>
      <c r="B22" s="43"/>
      <c r="C22" s="57"/>
      <c r="D22" s="57"/>
      <c r="E22" s="57"/>
      <c r="F22" s="57"/>
      <c r="G22" s="57"/>
      <c r="H22" s="15"/>
      <c r="I22" s="15"/>
      <c r="J22" s="15"/>
      <c r="K22" s="15"/>
      <c r="L22" s="15"/>
      <c r="M22" s="58"/>
      <c r="N22" s="25"/>
      <c r="O22" s="4"/>
      <c r="P22" s="57"/>
      <c r="Q22" s="57"/>
      <c r="R22" s="77">
        <f t="shared" si="0"/>
        <v>2.9214216062251004E-2</v>
      </c>
      <c r="S22" s="69">
        <v>0</v>
      </c>
      <c r="T22" s="57"/>
      <c r="U22" s="59">
        <f t="shared" si="1"/>
        <v>0.10359003180611374</v>
      </c>
      <c r="V22" s="69">
        <v>0</v>
      </c>
      <c r="W22" s="61">
        <f>'1.1 Price indices'!$T20</f>
        <v>0.46248560825572088</v>
      </c>
      <c r="X22" s="15">
        <f t="shared" si="3"/>
        <v>0</v>
      </c>
      <c r="Y22" s="15"/>
      <c r="Z22" s="4"/>
      <c r="AA22" s="63">
        <f t="shared" si="4"/>
        <v>0</v>
      </c>
      <c r="AB22" s="63"/>
      <c r="AC22" s="4"/>
      <c r="AD22" s="91">
        <v>111667</v>
      </c>
      <c r="AE22" s="91">
        <v>2642</v>
      </c>
      <c r="AF22" s="43">
        <v>114309</v>
      </c>
      <c r="AG22" s="91">
        <v>419</v>
      </c>
      <c r="AH22" s="91"/>
      <c r="AI22" s="45"/>
      <c r="AJ22" s="45"/>
      <c r="AK22" s="45"/>
      <c r="AL22" s="45"/>
      <c r="AM22" s="45"/>
      <c r="AN22" s="24"/>
      <c r="AO22" s="24"/>
      <c r="AP22" s="24"/>
    </row>
    <row r="23" spans="1:42">
      <c r="A23" s="4">
        <f t="shared" si="2"/>
        <v>1885</v>
      </c>
      <c r="B23" s="43"/>
      <c r="C23" s="57"/>
      <c r="D23" s="57"/>
      <c r="E23" s="57"/>
      <c r="F23" s="57"/>
      <c r="G23" s="57"/>
      <c r="H23" s="15"/>
      <c r="I23" s="15"/>
      <c r="J23" s="15"/>
      <c r="K23" s="15"/>
      <c r="L23" s="15"/>
      <c r="M23" s="58"/>
      <c r="N23" s="25"/>
      <c r="O23" s="4"/>
      <c r="P23" s="57"/>
      <c r="Q23" s="57"/>
      <c r="R23" s="77">
        <f t="shared" si="0"/>
        <v>2.9214216062251004E-2</v>
      </c>
      <c r="S23" s="69">
        <v>0</v>
      </c>
      <c r="T23" s="57"/>
      <c r="U23" s="59">
        <f t="shared" si="1"/>
        <v>0.10359003180611374</v>
      </c>
      <c r="V23" s="69">
        <v>0</v>
      </c>
      <c r="W23" s="61">
        <f>'1.1 Price indices'!$T21</f>
        <v>0.39412550922522199</v>
      </c>
      <c r="X23" s="15">
        <f t="shared" si="3"/>
        <v>0</v>
      </c>
      <c r="Y23" s="15"/>
      <c r="Z23" s="4"/>
      <c r="AA23" s="63">
        <f t="shared" si="4"/>
        <v>0</v>
      </c>
      <c r="AB23" s="63"/>
      <c r="AC23" s="4"/>
      <c r="AD23" s="91">
        <v>116557</v>
      </c>
      <c r="AE23" s="91">
        <v>2659</v>
      </c>
      <c r="AF23" s="43">
        <v>119216</v>
      </c>
      <c r="AG23" s="91">
        <v>442</v>
      </c>
      <c r="AH23" s="91"/>
      <c r="AI23" s="45"/>
      <c r="AJ23" s="45"/>
      <c r="AK23" s="45"/>
      <c r="AL23" s="45"/>
      <c r="AM23" s="45"/>
      <c r="AN23" s="24"/>
      <c r="AO23" s="24"/>
      <c r="AP23" s="24"/>
    </row>
    <row r="24" spans="1:42">
      <c r="A24" s="4">
        <f t="shared" si="2"/>
        <v>1886</v>
      </c>
      <c r="B24" s="43"/>
      <c r="C24" s="57"/>
      <c r="D24" s="57"/>
      <c r="E24" s="57"/>
      <c r="F24" s="57"/>
      <c r="G24" s="57"/>
      <c r="H24" s="15"/>
      <c r="I24" s="15"/>
      <c r="J24" s="15"/>
      <c r="K24" s="15"/>
      <c r="L24" s="15"/>
      <c r="M24" s="58"/>
      <c r="N24" s="25"/>
      <c r="O24" s="4"/>
      <c r="P24" s="57"/>
      <c r="Q24" s="57"/>
      <c r="R24" s="77">
        <f t="shared" si="0"/>
        <v>2.9214216062251004E-2</v>
      </c>
      <c r="S24" s="69">
        <v>0</v>
      </c>
      <c r="T24" s="57"/>
      <c r="U24" s="59">
        <f t="shared" si="1"/>
        <v>0.10359003180611374</v>
      </c>
      <c r="V24" s="69">
        <v>0</v>
      </c>
      <c r="W24" s="61">
        <f>'1.1 Price indices'!$T22</f>
        <v>0.39581341290498745</v>
      </c>
      <c r="X24" s="15">
        <f t="shared" si="3"/>
        <v>0</v>
      </c>
      <c r="Y24" s="15"/>
      <c r="Z24" s="4"/>
      <c r="AA24" s="63">
        <f t="shared" si="4"/>
        <v>0</v>
      </c>
      <c r="AB24" s="63"/>
      <c r="AC24" s="4"/>
      <c r="AD24" s="91">
        <v>121171</v>
      </c>
      <c r="AE24" s="91">
        <v>2358</v>
      </c>
      <c r="AF24" s="43">
        <v>123529</v>
      </c>
      <c r="AG24" s="91">
        <v>490</v>
      </c>
      <c r="AH24" s="91"/>
      <c r="AI24" s="45"/>
      <c r="AJ24" s="45"/>
      <c r="AK24" s="45"/>
      <c r="AL24" s="45"/>
      <c r="AM24" s="45"/>
      <c r="AN24" s="24"/>
      <c r="AO24" s="24"/>
      <c r="AP24" s="24"/>
    </row>
    <row r="25" spans="1:42">
      <c r="A25" s="4">
        <f t="shared" si="2"/>
        <v>1887</v>
      </c>
      <c r="B25" s="43"/>
      <c r="C25" s="57"/>
      <c r="D25" s="57"/>
      <c r="E25" s="57"/>
      <c r="F25" s="57"/>
      <c r="G25" s="57"/>
      <c r="H25" s="15"/>
      <c r="I25" s="15"/>
      <c r="J25" s="15"/>
      <c r="K25" s="15"/>
      <c r="L25" s="15"/>
      <c r="M25" s="58"/>
      <c r="N25" s="25"/>
      <c r="O25" s="4"/>
      <c r="P25" s="57"/>
      <c r="Q25" s="57"/>
      <c r="R25" s="77">
        <f t="shared" si="0"/>
        <v>2.9214216062251004E-2</v>
      </c>
      <c r="S25" s="69">
        <v>0</v>
      </c>
      <c r="T25" s="57"/>
      <c r="U25" s="59">
        <f t="shared" si="1"/>
        <v>0.10359003180611374</v>
      </c>
      <c r="V25" s="69">
        <v>0</v>
      </c>
      <c r="W25" s="61">
        <f>'1.1 Price indices'!$T23</f>
        <v>0.41184849786275873</v>
      </c>
      <c r="X25" s="15">
        <f t="shared" si="3"/>
        <v>0</v>
      </c>
      <c r="Y25" s="15"/>
      <c r="Z25" s="4"/>
      <c r="AA25" s="63">
        <f t="shared" si="4"/>
        <v>0</v>
      </c>
      <c r="AB25" s="63"/>
      <c r="AC25" s="4"/>
      <c r="AD25" s="91">
        <v>126967</v>
      </c>
      <c r="AE25" s="91">
        <v>2242</v>
      </c>
      <c r="AF25" s="43">
        <v>129209</v>
      </c>
      <c r="AG25" s="91">
        <v>588</v>
      </c>
      <c r="AH25" s="91"/>
      <c r="AI25" s="45"/>
      <c r="AJ25" s="45"/>
      <c r="AK25" s="45"/>
      <c r="AL25" s="45"/>
      <c r="AM25" s="45"/>
      <c r="AN25" s="24"/>
      <c r="AO25" s="24"/>
      <c r="AP25" s="24"/>
    </row>
    <row r="26" spans="1:42">
      <c r="A26" s="4">
        <f t="shared" si="2"/>
        <v>1888</v>
      </c>
      <c r="B26" s="43"/>
      <c r="C26" s="57"/>
      <c r="D26" s="57"/>
      <c r="E26" s="57"/>
      <c r="F26" s="57"/>
      <c r="G26" s="57"/>
      <c r="H26" s="15"/>
      <c r="I26" s="15"/>
      <c r="J26" s="15"/>
      <c r="K26" s="15"/>
      <c r="L26" s="15"/>
      <c r="M26" s="58"/>
      <c r="N26" s="25"/>
      <c r="O26" s="4"/>
      <c r="P26" s="57"/>
      <c r="Q26" s="57"/>
      <c r="R26" s="77">
        <f t="shared" si="0"/>
        <v>2.9214216062251004E-2</v>
      </c>
      <c r="S26" s="69">
        <v>0</v>
      </c>
      <c r="T26" s="57"/>
      <c r="U26" s="59">
        <f t="shared" si="1"/>
        <v>0.10359003180611374</v>
      </c>
      <c r="V26" s="69">
        <v>0</v>
      </c>
      <c r="W26" s="61">
        <f>'1.1 Price indices'!$T24</f>
        <v>0.38737389450616044</v>
      </c>
      <c r="X26" s="15">
        <f t="shared" si="3"/>
        <v>0</v>
      </c>
      <c r="Y26" s="15"/>
      <c r="Z26" s="4"/>
      <c r="AA26" s="63">
        <f t="shared" si="4"/>
        <v>0</v>
      </c>
      <c r="AB26" s="63"/>
      <c r="AC26" s="4"/>
      <c r="AD26" s="91">
        <v>129090</v>
      </c>
      <c r="AE26" s="91">
        <v>2120</v>
      </c>
      <c r="AF26" s="43">
        <v>131210</v>
      </c>
      <c r="AG26" s="91">
        <v>662</v>
      </c>
      <c r="AH26" s="91"/>
      <c r="AI26" s="45"/>
      <c r="AJ26" s="45"/>
      <c r="AK26" s="45"/>
      <c r="AL26" s="45"/>
      <c r="AM26" s="45"/>
      <c r="AN26" s="24"/>
      <c r="AO26" s="24"/>
      <c r="AP26" s="24"/>
    </row>
    <row r="27" spans="1:42">
      <c r="A27" s="4">
        <f t="shared" si="2"/>
        <v>1889</v>
      </c>
      <c r="B27" s="43"/>
      <c r="C27" s="57"/>
      <c r="D27" s="57"/>
      <c r="E27" s="57"/>
      <c r="F27" s="57"/>
      <c r="G27" s="57"/>
      <c r="H27" s="15"/>
      <c r="I27" s="15"/>
      <c r="J27" s="15"/>
      <c r="K27" s="15"/>
      <c r="L27" s="15"/>
      <c r="M27" s="58"/>
      <c r="N27" s="25"/>
      <c r="O27" s="4"/>
      <c r="P27" s="57"/>
      <c r="Q27" s="57"/>
      <c r="R27" s="77">
        <f t="shared" si="0"/>
        <v>2.9214216062251004E-2</v>
      </c>
      <c r="S27" s="69">
        <v>0</v>
      </c>
      <c r="T27" s="57"/>
      <c r="U27" s="59">
        <f t="shared" si="1"/>
        <v>0.10359003180611374</v>
      </c>
      <c r="V27" s="69">
        <v>0</v>
      </c>
      <c r="W27" s="61">
        <f>'1.1 Price indices'!$T25</f>
        <v>0.37724647242756798</v>
      </c>
      <c r="X27" s="15">
        <f t="shared" si="3"/>
        <v>0</v>
      </c>
      <c r="Y27" s="15"/>
      <c r="Z27" s="4"/>
      <c r="AA27" s="63">
        <f t="shared" si="4"/>
        <v>0</v>
      </c>
      <c r="AB27" s="63"/>
      <c r="AC27" s="4"/>
      <c r="AD27" s="91">
        <v>131434</v>
      </c>
      <c r="AE27" s="91">
        <v>2147</v>
      </c>
      <c r="AF27" s="43">
        <v>133581</v>
      </c>
      <c r="AG27" s="91">
        <v>588</v>
      </c>
      <c r="AH27" s="91"/>
      <c r="AI27" s="45"/>
      <c r="AJ27" s="45"/>
      <c r="AK27" s="45"/>
      <c r="AL27" s="45"/>
      <c r="AM27" s="45"/>
      <c r="AN27" s="24"/>
      <c r="AO27" s="24"/>
      <c r="AP27" s="24"/>
    </row>
    <row r="28" spans="1:42">
      <c r="A28" s="4">
        <f t="shared" si="2"/>
        <v>1890</v>
      </c>
      <c r="B28" s="43"/>
      <c r="C28" s="57"/>
      <c r="D28" s="57"/>
      <c r="E28" s="57"/>
      <c r="F28" s="57"/>
      <c r="G28" s="57"/>
      <c r="H28" s="15"/>
      <c r="I28" s="15"/>
      <c r="J28" s="15"/>
      <c r="K28" s="15"/>
      <c r="L28" s="15"/>
      <c r="M28" s="58"/>
      <c r="N28" s="25"/>
      <c r="O28" s="4"/>
      <c r="P28" s="57"/>
      <c r="Q28" s="57"/>
      <c r="R28" s="77">
        <f t="shared" si="0"/>
        <v>2.9214216062251004E-2</v>
      </c>
      <c r="S28" s="69">
        <v>0</v>
      </c>
      <c r="T28" s="57"/>
      <c r="U28" s="59">
        <f t="shared" si="1"/>
        <v>0.10359003180611374</v>
      </c>
      <c r="V28" s="69">
        <v>0</v>
      </c>
      <c r="W28" s="61">
        <f>'1.1 Price indices'!$T26</f>
        <v>0.38821784634604317</v>
      </c>
      <c r="X28" s="15">
        <f t="shared" si="3"/>
        <v>0</v>
      </c>
      <c r="Y28" s="15"/>
      <c r="Z28" s="4"/>
      <c r="AA28" s="63">
        <f t="shared" si="4"/>
        <v>0</v>
      </c>
      <c r="AB28" s="63"/>
      <c r="AC28" s="4"/>
      <c r="AD28" s="91">
        <v>133862</v>
      </c>
      <c r="AE28" s="91">
        <v>2117</v>
      </c>
      <c r="AF28" s="43">
        <v>135979</v>
      </c>
      <c r="AG28" s="91">
        <v>596</v>
      </c>
      <c r="AH28" s="91"/>
      <c r="AI28" s="45">
        <v>1446</v>
      </c>
      <c r="AJ28" s="45">
        <v>148</v>
      </c>
      <c r="AK28" s="45"/>
      <c r="AL28" s="45"/>
      <c r="AM28" s="45">
        <v>1594</v>
      </c>
      <c r="AN28" s="24"/>
      <c r="AO28" s="24"/>
      <c r="AP28" s="24"/>
    </row>
    <row r="29" spans="1:42">
      <c r="A29" s="4">
        <f t="shared" si="2"/>
        <v>1891</v>
      </c>
      <c r="B29" s="43"/>
      <c r="C29" s="57"/>
      <c r="D29" s="57"/>
      <c r="E29" s="57"/>
      <c r="F29" s="57"/>
      <c r="G29" s="57"/>
      <c r="H29" s="15"/>
      <c r="I29" s="15"/>
      <c r="J29" s="15"/>
      <c r="K29" s="15"/>
      <c r="L29" s="15"/>
      <c r="M29" s="58"/>
      <c r="N29" s="25"/>
      <c r="O29" s="4"/>
      <c r="P29" s="57"/>
      <c r="Q29" s="57"/>
      <c r="R29" s="77">
        <f t="shared" si="0"/>
        <v>2.9214216062251004E-2</v>
      </c>
      <c r="S29" s="69">
        <v>0</v>
      </c>
      <c r="T29" s="57"/>
      <c r="U29" s="59">
        <f t="shared" si="1"/>
        <v>0.10359003180611374</v>
      </c>
      <c r="V29" s="69">
        <v>0</v>
      </c>
      <c r="W29" s="61">
        <f>'1.1 Price indices'!$T27</f>
        <v>0.38146623162698151</v>
      </c>
      <c r="X29" s="15">
        <f t="shared" si="3"/>
        <v>0</v>
      </c>
      <c r="Y29" s="15"/>
      <c r="Z29" s="4"/>
      <c r="AA29" s="63">
        <f t="shared" si="4"/>
        <v>0</v>
      </c>
      <c r="AB29" s="63"/>
      <c r="AC29" s="4"/>
      <c r="AD29" s="91">
        <v>135930</v>
      </c>
      <c r="AE29" s="91">
        <v>2205</v>
      </c>
      <c r="AF29" s="43">
        <v>138135</v>
      </c>
      <c r="AG29" s="91">
        <v>705</v>
      </c>
      <c r="AH29" s="91"/>
      <c r="AI29" s="45">
        <v>1492</v>
      </c>
      <c r="AJ29" s="45">
        <v>143</v>
      </c>
      <c r="AK29" s="45"/>
      <c r="AL29" s="45"/>
      <c r="AM29" s="45">
        <v>1635</v>
      </c>
      <c r="AN29" s="24"/>
      <c r="AO29" s="24"/>
      <c r="AP29" s="24"/>
    </row>
    <row r="30" spans="1:42">
      <c r="A30" s="4">
        <f t="shared" si="2"/>
        <v>1892</v>
      </c>
      <c r="B30" s="43"/>
      <c r="C30" s="57"/>
      <c r="D30" s="57"/>
      <c r="E30" s="57"/>
      <c r="F30" s="57"/>
      <c r="G30" s="57"/>
      <c r="H30" s="15"/>
      <c r="I30" s="15"/>
      <c r="J30" s="15"/>
      <c r="K30" s="15"/>
      <c r="L30" s="15"/>
      <c r="M30" s="58"/>
      <c r="N30" s="25"/>
      <c r="O30" s="4"/>
      <c r="P30" s="57"/>
      <c r="Q30" s="57"/>
      <c r="R30" s="77">
        <f t="shared" si="0"/>
        <v>2.9214216062251004E-2</v>
      </c>
      <c r="S30" s="69">
        <v>0</v>
      </c>
      <c r="T30" s="57"/>
      <c r="U30" s="59">
        <f t="shared" si="1"/>
        <v>0.10359003180611374</v>
      </c>
      <c r="V30" s="69">
        <v>0</v>
      </c>
      <c r="W30" s="61">
        <f>'1.1 Price indices'!$T28</f>
        <v>0.37977832794721611</v>
      </c>
      <c r="X30" s="15">
        <f t="shared" si="3"/>
        <v>0</v>
      </c>
      <c r="Y30" s="15"/>
      <c r="Z30" s="4"/>
      <c r="AA30" s="63">
        <f t="shared" si="4"/>
        <v>0</v>
      </c>
      <c r="AB30" s="63"/>
      <c r="AC30" s="4"/>
      <c r="AD30" s="91">
        <v>139220</v>
      </c>
      <c r="AE30" s="91">
        <v>2262</v>
      </c>
      <c r="AF30" s="43">
        <v>141482</v>
      </c>
      <c r="AG30" s="91">
        <v>695</v>
      </c>
      <c r="AH30" s="91"/>
      <c r="AI30" s="45">
        <v>1535</v>
      </c>
      <c r="AJ30" s="45">
        <v>140</v>
      </c>
      <c r="AK30" s="45"/>
      <c r="AL30" s="45"/>
      <c r="AM30" s="45">
        <v>1675</v>
      </c>
      <c r="AN30" s="24"/>
      <c r="AO30" s="24"/>
      <c r="AP30" s="24"/>
    </row>
    <row r="31" spans="1:42">
      <c r="A31" s="4">
        <f t="shared" si="2"/>
        <v>1893</v>
      </c>
      <c r="B31" s="43"/>
      <c r="C31" s="57"/>
      <c r="D31" s="57"/>
      <c r="E31" s="57"/>
      <c r="F31" s="57"/>
      <c r="G31" s="57"/>
      <c r="H31" s="15"/>
      <c r="I31" s="15"/>
      <c r="J31" s="15"/>
      <c r="K31" s="15"/>
      <c r="L31" s="15"/>
      <c r="M31" s="58"/>
      <c r="N31" s="25"/>
      <c r="O31" s="4"/>
      <c r="P31" s="57"/>
      <c r="Q31" s="57"/>
      <c r="R31" s="77">
        <f t="shared" si="0"/>
        <v>2.9214216062251004E-2</v>
      </c>
      <c r="S31" s="69">
        <v>0</v>
      </c>
      <c r="T31" s="57"/>
      <c r="U31" s="59">
        <f t="shared" si="1"/>
        <v>0.10359003180611374</v>
      </c>
      <c r="V31" s="69">
        <v>0</v>
      </c>
      <c r="W31" s="61">
        <f>'1.1 Price indices'!$T29</f>
        <v>0.38399808714662959</v>
      </c>
      <c r="X31" s="15">
        <f t="shared" si="3"/>
        <v>0</v>
      </c>
      <c r="Y31" s="15"/>
      <c r="Z31" s="4"/>
      <c r="AA31" s="63">
        <f t="shared" si="4"/>
        <v>0</v>
      </c>
      <c r="AB31" s="63"/>
      <c r="AC31" s="4"/>
      <c r="AD31" s="91">
        <v>141755</v>
      </c>
      <c r="AE31" s="91">
        <v>2251</v>
      </c>
      <c r="AF31" s="43">
        <v>144006</v>
      </c>
      <c r="AG31" s="91">
        <v>680</v>
      </c>
      <c r="AH31" s="91"/>
      <c r="AI31" s="45">
        <v>1598</v>
      </c>
      <c r="AJ31" s="45">
        <v>149</v>
      </c>
      <c r="AK31" s="45"/>
      <c r="AL31" s="45"/>
      <c r="AM31" s="45">
        <v>1747</v>
      </c>
      <c r="AN31" s="24"/>
      <c r="AO31" s="24"/>
      <c r="AP31" s="24"/>
    </row>
    <row r="32" spans="1:42">
      <c r="A32" s="4">
        <f t="shared" si="2"/>
        <v>1894</v>
      </c>
      <c r="B32" s="43"/>
      <c r="C32" s="57"/>
      <c r="D32" s="57"/>
      <c r="E32" s="57"/>
      <c r="F32" s="57"/>
      <c r="G32" s="57"/>
      <c r="H32" s="15"/>
      <c r="I32" s="15"/>
      <c r="J32" s="15"/>
      <c r="K32" s="15"/>
      <c r="L32" s="15"/>
      <c r="M32" s="58"/>
      <c r="N32" s="25"/>
      <c r="O32" s="4"/>
      <c r="P32" s="57"/>
      <c r="Q32" s="57"/>
      <c r="R32" s="77">
        <f t="shared" si="0"/>
        <v>2.9214216062251004E-2</v>
      </c>
      <c r="S32" s="69">
        <v>0</v>
      </c>
      <c r="T32" s="57"/>
      <c r="U32" s="59">
        <f t="shared" si="1"/>
        <v>0.10359003180611374</v>
      </c>
      <c r="V32" s="69">
        <v>0</v>
      </c>
      <c r="W32" s="61">
        <f>'1.1 Price indices'!$T30</f>
        <v>0.37555856874780258</v>
      </c>
      <c r="X32" s="15">
        <f t="shared" si="3"/>
        <v>0</v>
      </c>
      <c r="Y32" s="15"/>
      <c r="Z32" s="4"/>
      <c r="AA32" s="63">
        <f t="shared" si="4"/>
        <v>0</v>
      </c>
      <c r="AB32" s="63"/>
      <c r="AC32" s="4"/>
      <c r="AD32" s="91">
        <v>144367</v>
      </c>
      <c r="AE32" s="91">
        <v>2454</v>
      </c>
      <c r="AF32" s="43">
        <v>146821</v>
      </c>
      <c r="AG32" s="91">
        <v>680</v>
      </c>
      <c r="AH32" s="91"/>
      <c r="AI32" s="45">
        <v>1657</v>
      </c>
      <c r="AJ32" s="45">
        <v>151</v>
      </c>
      <c r="AK32" s="45"/>
      <c r="AL32" s="45"/>
      <c r="AM32" s="45">
        <v>1808</v>
      </c>
      <c r="AN32" s="24"/>
      <c r="AO32" s="24"/>
      <c r="AP32" s="24"/>
    </row>
    <row r="33" spans="1:42">
      <c r="A33" s="4">
        <f t="shared" si="2"/>
        <v>1895</v>
      </c>
      <c r="B33" s="43"/>
      <c r="C33" s="57"/>
      <c r="D33" s="57"/>
      <c r="E33" s="57"/>
      <c r="F33" s="57"/>
      <c r="G33" s="57"/>
      <c r="H33" s="15"/>
      <c r="I33" s="15"/>
      <c r="J33" s="15"/>
      <c r="K33" s="15"/>
      <c r="L33" s="15"/>
      <c r="M33" s="58"/>
      <c r="N33" s="25"/>
      <c r="O33" s="4"/>
      <c r="P33" s="57"/>
      <c r="Q33" s="57"/>
      <c r="R33" s="77">
        <f t="shared" si="0"/>
        <v>2.9214216062251004E-2</v>
      </c>
      <c r="S33" s="69">
        <v>0</v>
      </c>
      <c r="T33" s="57"/>
      <c r="U33" s="59">
        <f t="shared" si="1"/>
        <v>0.10359003180611374</v>
      </c>
      <c r="V33" s="69">
        <v>0</v>
      </c>
      <c r="W33" s="61">
        <f>'1.1 Price indices'!$T31</f>
        <v>0.35783558011026584</v>
      </c>
      <c r="X33" s="15">
        <f t="shared" si="3"/>
        <v>0</v>
      </c>
      <c r="Y33" s="15"/>
      <c r="Z33" s="4"/>
      <c r="AA33" s="63">
        <f t="shared" si="4"/>
        <v>0</v>
      </c>
      <c r="AB33" s="63"/>
      <c r="AC33" s="4"/>
      <c r="AD33" s="91">
        <v>147235</v>
      </c>
      <c r="AE33" s="91">
        <v>2525</v>
      </c>
      <c r="AF33" s="43">
        <v>149760</v>
      </c>
      <c r="AG33" s="91">
        <v>742</v>
      </c>
      <c r="AH33" s="91"/>
      <c r="AI33" s="45">
        <v>1712</v>
      </c>
      <c r="AJ33" s="45">
        <v>150</v>
      </c>
      <c r="AK33" s="45"/>
      <c r="AL33" s="45"/>
      <c r="AM33" s="45">
        <v>1862</v>
      </c>
      <c r="AN33" s="24"/>
      <c r="AO33" s="24"/>
      <c r="AP33" s="24"/>
    </row>
    <row r="34" spans="1:42">
      <c r="A34" s="4">
        <f t="shared" si="2"/>
        <v>1896</v>
      </c>
      <c r="B34" s="43"/>
      <c r="C34" s="57"/>
      <c r="D34" s="57"/>
      <c r="E34" s="57"/>
      <c r="F34" s="57"/>
      <c r="G34" s="57"/>
      <c r="H34" s="15"/>
      <c r="I34" s="15"/>
      <c r="J34" s="15"/>
      <c r="K34" s="15"/>
      <c r="L34" s="15"/>
      <c r="M34" s="58"/>
      <c r="N34" s="25"/>
      <c r="O34" s="4"/>
      <c r="P34" s="57"/>
      <c r="Q34" s="57"/>
      <c r="R34" s="77">
        <f t="shared" si="0"/>
        <v>2.9214216062251004E-2</v>
      </c>
      <c r="S34" s="69">
        <v>0</v>
      </c>
      <c r="T34" s="57"/>
      <c r="U34" s="59">
        <f t="shared" si="1"/>
        <v>0.10359003180611374</v>
      </c>
      <c r="V34" s="69">
        <v>0</v>
      </c>
      <c r="W34" s="61">
        <f>'1.1 Price indices'!$T32</f>
        <v>0.37555856874780258</v>
      </c>
      <c r="X34" s="15">
        <f t="shared" si="3"/>
        <v>0</v>
      </c>
      <c r="Y34" s="15"/>
      <c r="Z34" s="4"/>
      <c r="AA34" s="63">
        <f t="shared" si="4"/>
        <v>0</v>
      </c>
      <c r="AB34" s="63"/>
      <c r="AC34" s="4"/>
      <c r="AD34" s="91">
        <v>147878</v>
      </c>
      <c r="AE34" s="91">
        <v>2614</v>
      </c>
      <c r="AF34" s="43">
        <v>150492</v>
      </c>
      <c r="AG34" s="91">
        <v>677</v>
      </c>
      <c r="AH34" s="91"/>
      <c r="AI34" s="45">
        <v>1777</v>
      </c>
      <c r="AJ34" s="45">
        <v>144</v>
      </c>
      <c r="AK34" s="45"/>
      <c r="AL34" s="45"/>
      <c r="AM34" s="45">
        <v>1921</v>
      </c>
      <c r="AN34" s="24"/>
      <c r="AO34" s="24"/>
      <c r="AP34" s="24"/>
    </row>
    <row r="35" spans="1:42">
      <c r="A35" s="4">
        <f t="shared" si="2"/>
        <v>1897</v>
      </c>
      <c r="B35" s="43"/>
      <c r="C35" s="57"/>
      <c r="D35" s="57"/>
      <c r="E35" s="57"/>
      <c r="F35" s="57"/>
      <c r="G35" s="57"/>
      <c r="H35" s="15"/>
      <c r="I35" s="15"/>
      <c r="J35" s="15"/>
      <c r="K35" s="15"/>
      <c r="L35" s="15"/>
      <c r="M35" s="58"/>
      <c r="N35" s="25"/>
      <c r="O35" s="4"/>
      <c r="P35" s="57"/>
      <c r="Q35" s="57"/>
      <c r="R35" s="77">
        <f t="shared" si="0"/>
        <v>2.9214216062251004E-2</v>
      </c>
      <c r="S35" s="69">
        <v>0</v>
      </c>
      <c r="T35" s="57"/>
      <c r="U35" s="59">
        <f t="shared" si="1"/>
        <v>0.10359003180611374</v>
      </c>
      <c r="V35" s="69">
        <v>0</v>
      </c>
      <c r="W35" s="61">
        <f>'1.1 Price indices'!$T33</f>
        <v>0.37471461690791991</v>
      </c>
      <c r="X35" s="15">
        <f t="shared" si="3"/>
        <v>0</v>
      </c>
      <c r="Y35" s="15"/>
      <c r="Z35" s="4"/>
      <c r="AA35" s="63">
        <f t="shared" si="4"/>
        <v>0</v>
      </c>
      <c r="AB35" s="63"/>
      <c r="AC35" s="4"/>
      <c r="AD35" s="91">
        <v>149585</v>
      </c>
      <c r="AE35" s="91">
        <v>2709</v>
      </c>
      <c r="AF35" s="43">
        <v>152294</v>
      </c>
      <c r="AG35" s="91">
        <v>653</v>
      </c>
      <c r="AH35" s="91"/>
      <c r="AI35" s="45">
        <v>1826</v>
      </c>
      <c r="AJ35" s="45">
        <v>142</v>
      </c>
      <c r="AK35" s="45"/>
      <c r="AL35" s="45"/>
      <c r="AM35" s="45">
        <v>1968</v>
      </c>
      <c r="AN35" s="24"/>
      <c r="AO35" s="24"/>
      <c r="AP35" s="24"/>
    </row>
    <row r="36" spans="1:42">
      <c r="A36" s="4">
        <f t="shared" si="2"/>
        <v>1898</v>
      </c>
      <c r="B36" s="43"/>
      <c r="C36" s="57"/>
      <c r="D36" s="57"/>
      <c r="E36" s="57"/>
      <c r="F36" s="57"/>
      <c r="G36" s="57"/>
      <c r="H36" s="15"/>
      <c r="I36" s="15"/>
      <c r="J36" s="15"/>
      <c r="K36" s="15"/>
      <c r="L36" s="15"/>
      <c r="M36" s="58"/>
      <c r="N36" s="25"/>
      <c r="O36" s="4"/>
      <c r="P36" s="57"/>
      <c r="Q36" s="57"/>
      <c r="R36" s="77">
        <f t="shared" si="0"/>
        <v>2.9214216062251004E-2</v>
      </c>
      <c r="S36" s="69">
        <v>0</v>
      </c>
      <c r="T36" s="57"/>
      <c r="U36" s="59">
        <f t="shared" si="1"/>
        <v>0.10359003180611374</v>
      </c>
      <c r="V36" s="69">
        <v>0</v>
      </c>
      <c r="W36" s="61">
        <f>'1.1 Price indices'!$T34</f>
        <v>0.38399808714662959</v>
      </c>
      <c r="X36" s="15">
        <f t="shared" si="3"/>
        <v>0</v>
      </c>
      <c r="Y36" s="15"/>
      <c r="Z36" s="4"/>
      <c r="AA36" s="63">
        <f t="shared" si="4"/>
        <v>0</v>
      </c>
      <c r="AB36" s="63"/>
      <c r="AC36" s="4"/>
      <c r="AD36" s="91">
        <v>149450</v>
      </c>
      <c r="AE36" s="91">
        <v>2706</v>
      </c>
      <c r="AF36" s="43">
        <v>152156</v>
      </c>
      <c r="AG36" s="91">
        <v>667</v>
      </c>
      <c r="AH36" s="91"/>
      <c r="AI36" s="45">
        <v>1880</v>
      </c>
      <c r="AJ36" s="45">
        <v>150</v>
      </c>
      <c r="AK36" s="45"/>
      <c r="AL36" s="45"/>
      <c r="AM36" s="45">
        <v>2030</v>
      </c>
      <c r="AN36" s="24"/>
      <c r="AO36" s="24"/>
      <c r="AP36" s="24"/>
    </row>
    <row r="37" spans="1:42">
      <c r="A37" s="4">
        <f t="shared" si="2"/>
        <v>1899</v>
      </c>
      <c r="B37" s="43"/>
      <c r="C37" s="57"/>
      <c r="D37" s="57"/>
      <c r="E37" s="57"/>
      <c r="F37" s="57"/>
      <c r="G37" s="57"/>
      <c r="H37" s="15"/>
      <c r="I37" s="15"/>
      <c r="J37" s="15"/>
      <c r="K37" s="15"/>
      <c r="L37" s="15"/>
      <c r="M37" s="58"/>
      <c r="N37" s="25"/>
      <c r="O37" s="4"/>
      <c r="P37" s="57"/>
      <c r="Q37" s="57"/>
      <c r="R37" s="77">
        <f t="shared" si="0"/>
        <v>2.9214216062251004E-2</v>
      </c>
      <c r="S37" s="69">
        <v>0</v>
      </c>
      <c r="T37" s="57"/>
      <c r="U37" s="59">
        <f t="shared" si="1"/>
        <v>0.10359003180611374</v>
      </c>
      <c r="V37" s="69">
        <v>0</v>
      </c>
      <c r="W37" s="61">
        <f>'1.1 Price indices'!$T35</f>
        <v>0.39581341290498745</v>
      </c>
      <c r="X37" s="15">
        <f t="shared" si="3"/>
        <v>0</v>
      </c>
      <c r="Y37" s="15"/>
      <c r="Z37" s="4"/>
      <c r="AA37" s="63">
        <f t="shared" si="4"/>
        <v>0</v>
      </c>
      <c r="AB37" s="63"/>
      <c r="AC37" s="4"/>
      <c r="AD37" s="91">
        <v>149760</v>
      </c>
      <c r="AE37" s="91">
        <v>2723</v>
      </c>
      <c r="AF37" s="43">
        <v>152483</v>
      </c>
      <c r="AG37" s="91">
        <v>766</v>
      </c>
      <c r="AH37" s="91"/>
      <c r="AI37" s="45">
        <v>1913</v>
      </c>
      <c r="AJ37" s="45">
        <v>155</v>
      </c>
      <c r="AK37" s="45"/>
      <c r="AL37" s="45"/>
      <c r="AM37" s="45">
        <v>2068</v>
      </c>
      <c r="AN37" s="24"/>
      <c r="AO37" s="24"/>
      <c r="AP37" s="24"/>
    </row>
    <row r="38" spans="1:42">
      <c r="A38" s="4">
        <f t="shared" si="2"/>
        <v>1900</v>
      </c>
      <c r="B38" s="43"/>
      <c r="C38" s="57"/>
      <c r="D38" s="57"/>
      <c r="E38" s="57"/>
      <c r="F38" s="57"/>
      <c r="G38" s="57"/>
      <c r="H38" s="15"/>
      <c r="I38" s="15"/>
      <c r="J38" s="15"/>
      <c r="K38" s="15"/>
      <c r="L38" s="15"/>
      <c r="M38" s="58"/>
      <c r="N38" s="25"/>
      <c r="O38" s="4"/>
      <c r="P38" s="57"/>
      <c r="Q38" s="57"/>
      <c r="R38" s="77">
        <f t="shared" si="0"/>
        <v>2.9214216062251004E-2</v>
      </c>
      <c r="S38" s="69">
        <v>0</v>
      </c>
      <c r="T38" s="57"/>
      <c r="U38" s="59">
        <f t="shared" si="1"/>
        <v>0.10359003180611374</v>
      </c>
      <c r="V38" s="69">
        <v>0</v>
      </c>
      <c r="W38" s="61">
        <f>'1.1 Price indices'!$T36</f>
        <v>0.3975013165847528</v>
      </c>
      <c r="X38" s="15">
        <f t="shared" si="3"/>
        <v>0</v>
      </c>
      <c r="Y38" s="15"/>
      <c r="Z38" s="4"/>
      <c r="AA38" s="63">
        <f t="shared" si="4"/>
        <v>0</v>
      </c>
      <c r="AB38" s="63"/>
      <c r="AC38" s="4"/>
      <c r="AD38" s="91">
        <v>149435</v>
      </c>
      <c r="AE38" s="91">
        <v>2792</v>
      </c>
      <c r="AF38" s="43">
        <v>152227</v>
      </c>
      <c r="AG38" s="91">
        <v>805</v>
      </c>
      <c r="AH38" s="91"/>
      <c r="AI38" s="45">
        <v>1945</v>
      </c>
      <c r="AJ38" s="45">
        <v>155</v>
      </c>
      <c r="AK38" s="45"/>
      <c r="AL38" s="45"/>
      <c r="AM38" s="45">
        <v>2100</v>
      </c>
      <c r="AN38" s="24"/>
      <c r="AO38" s="24"/>
      <c r="AP38" s="24"/>
    </row>
    <row r="39" spans="1:42">
      <c r="A39" s="4">
        <f t="shared" si="2"/>
        <v>1901</v>
      </c>
      <c r="B39" s="43"/>
      <c r="C39" s="57"/>
      <c r="D39" s="57"/>
      <c r="E39" s="57"/>
      <c r="F39" s="57"/>
      <c r="G39" s="57"/>
      <c r="H39" s="15"/>
      <c r="I39" s="15"/>
      <c r="J39" s="15"/>
      <c r="K39" s="15"/>
      <c r="L39" s="15"/>
      <c r="M39" s="58"/>
      <c r="N39" s="25"/>
      <c r="O39" s="4"/>
      <c r="P39" s="57"/>
      <c r="Q39" s="57"/>
      <c r="R39" s="77">
        <f t="shared" si="0"/>
        <v>2.9214216062251004E-2</v>
      </c>
      <c r="S39" s="69">
        <v>0</v>
      </c>
      <c r="T39" s="57"/>
      <c r="U39" s="59">
        <f t="shared" si="1"/>
        <v>0.10359003180611374</v>
      </c>
      <c r="V39" s="69">
        <v>0</v>
      </c>
      <c r="W39" s="61">
        <f>'1.1 Price indices'!$T37</f>
        <v>0.37218276138827183</v>
      </c>
      <c r="X39" s="15">
        <f t="shared" si="3"/>
        <v>0</v>
      </c>
      <c r="Y39" s="15"/>
      <c r="Z39" s="4"/>
      <c r="AA39" s="63">
        <f t="shared" si="4"/>
        <v>0</v>
      </c>
      <c r="AB39" s="63"/>
      <c r="AC39" s="4"/>
      <c r="AD39" s="91">
        <v>150021</v>
      </c>
      <c r="AE39" s="91">
        <v>3561</v>
      </c>
      <c r="AF39" s="43">
        <v>153582</v>
      </c>
      <c r="AG39" s="91">
        <v>783</v>
      </c>
      <c r="AH39" s="91"/>
      <c r="AI39" s="45">
        <v>1952</v>
      </c>
      <c r="AJ39" s="45">
        <v>157</v>
      </c>
      <c r="AK39" s="45"/>
      <c r="AL39" s="45"/>
      <c r="AM39" s="45">
        <v>2109</v>
      </c>
      <c r="AN39" s="24"/>
      <c r="AO39" s="24"/>
      <c r="AP39" s="24"/>
    </row>
    <row r="40" spans="1:42">
      <c r="A40" s="4">
        <f t="shared" si="2"/>
        <v>1902</v>
      </c>
      <c r="B40" s="43"/>
      <c r="C40" s="57"/>
      <c r="D40" s="57"/>
      <c r="E40" s="57"/>
      <c r="F40" s="57"/>
      <c r="G40" s="57"/>
      <c r="H40" s="15"/>
      <c r="I40" s="15"/>
      <c r="J40" s="15"/>
      <c r="K40" s="15"/>
      <c r="L40" s="15"/>
      <c r="M40" s="58"/>
      <c r="N40" s="25"/>
      <c r="O40" s="4"/>
      <c r="P40" s="57"/>
      <c r="Q40" s="57"/>
      <c r="R40" s="77">
        <f t="shared" ref="R40:R71" si="5">AVERAGE(R$128:R$160)</f>
        <v>2.9214216062251004E-2</v>
      </c>
      <c r="S40" s="69">
        <v>0</v>
      </c>
      <c r="T40" s="57"/>
      <c r="U40" s="59">
        <f t="shared" si="1"/>
        <v>0.10359003180611374</v>
      </c>
      <c r="V40" s="69">
        <v>0</v>
      </c>
      <c r="W40" s="61">
        <f>'1.1 Price indices'!$T38</f>
        <v>0.40678478682346259</v>
      </c>
      <c r="X40" s="15">
        <f t="shared" si="3"/>
        <v>0</v>
      </c>
      <c r="Y40" s="15"/>
      <c r="Z40" s="4"/>
      <c r="AA40" s="63">
        <f t="shared" si="4"/>
        <v>0</v>
      </c>
      <c r="AB40" s="63"/>
      <c r="AC40" s="4"/>
      <c r="AD40" s="91">
        <v>151671</v>
      </c>
      <c r="AE40" s="91">
        <v>4551</v>
      </c>
      <c r="AF40" s="43">
        <v>156222</v>
      </c>
      <c r="AG40" s="91">
        <v>864</v>
      </c>
      <c r="AH40" s="91"/>
      <c r="AI40" s="45">
        <v>1984</v>
      </c>
      <c r="AJ40" s="45">
        <v>152</v>
      </c>
      <c r="AK40" s="45"/>
      <c r="AL40" s="45"/>
      <c r="AM40" s="45">
        <v>2136</v>
      </c>
      <c r="AN40" s="24"/>
      <c r="AO40" s="24"/>
      <c r="AP40" s="24"/>
    </row>
    <row r="41" spans="1:42">
      <c r="A41" s="4">
        <f t="shared" si="2"/>
        <v>1903</v>
      </c>
      <c r="B41" s="43">
        <v>197694</v>
      </c>
      <c r="C41" s="57"/>
      <c r="D41" s="57">
        <v>197694</v>
      </c>
      <c r="E41" s="57"/>
      <c r="F41" s="57"/>
      <c r="G41" s="57"/>
      <c r="H41" s="15"/>
      <c r="I41" s="15"/>
      <c r="J41" s="15"/>
      <c r="K41" s="15"/>
      <c r="L41" s="15"/>
      <c r="M41" s="63">
        <f>D41</f>
        <v>197694</v>
      </c>
      <c r="N41" s="25"/>
      <c r="O41" s="4"/>
      <c r="P41" s="57"/>
      <c r="Q41" s="57"/>
      <c r="R41" s="77">
        <f t="shared" si="5"/>
        <v>2.9214216062251004E-2</v>
      </c>
      <c r="S41" s="69">
        <v>0</v>
      </c>
      <c r="T41" s="57"/>
      <c r="U41" s="59">
        <f t="shared" si="1"/>
        <v>0.10359003180611374</v>
      </c>
      <c r="V41" s="69">
        <v>0</v>
      </c>
      <c r="W41" s="61">
        <f>'1.1 Price indices'!$T39</f>
        <v>0.40931664234311077</v>
      </c>
      <c r="X41" s="15">
        <f t="shared" ref="X41:X72" si="6">X40*(W41/W40)*(1-R41-S41)+M41*(1-0.5*R41)</f>
        <v>194806.26238489468</v>
      </c>
      <c r="Y41" s="15"/>
      <c r="Z41" s="4"/>
      <c r="AA41" s="63">
        <f t="shared" si="4"/>
        <v>195000</v>
      </c>
      <c r="AB41" s="63"/>
      <c r="AC41" s="4"/>
      <c r="AD41" s="91">
        <v>152948</v>
      </c>
      <c r="AE41" s="91">
        <v>5818</v>
      </c>
      <c r="AF41" s="43">
        <v>158766</v>
      </c>
      <c r="AG41" s="91">
        <v>862</v>
      </c>
      <c r="AH41" s="91"/>
      <c r="AI41" s="45">
        <v>2014</v>
      </c>
      <c r="AJ41" s="45">
        <v>149</v>
      </c>
      <c r="AK41" s="45"/>
      <c r="AL41" s="45"/>
      <c r="AM41" s="45">
        <v>2163</v>
      </c>
      <c r="AN41" s="24"/>
      <c r="AO41" s="24"/>
      <c r="AP41" s="24"/>
    </row>
    <row r="42" spans="1:42">
      <c r="A42" s="4">
        <f t="shared" si="2"/>
        <v>1904</v>
      </c>
      <c r="B42" s="43">
        <v>147624</v>
      </c>
      <c r="C42" s="57"/>
      <c r="D42" s="57">
        <v>147624</v>
      </c>
      <c r="E42" s="57"/>
      <c r="F42" s="57"/>
      <c r="G42" s="57"/>
      <c r="H42" s="15"/>
      <c r="I42" s="15"/>
      <c r="J42" s="15"/>
      <c r="K42" s="15"/>
      <c r="L42" s="15"/>
      <c r="M42" s="63">
        <f t="shared" ref="M42:M105" si="7">D42</f>
        <v>147624</v>
      </c>
      <c r="N42" s="25"/>
      <c r="O42" s="4"/>
      <c r="P42" s="57"/>
      <c r="Q42" s="57"/>
      <c r="R42" s="77">
        <f t="shared" si="5"/>
        <v>2.9214216062251004E-2</v>
      </c>
      <c r="S42" s="69">
        <v>0</v>
      </c>
      <c r="T42" s="57"/>
      <c r="U42" s="59">
        <f t="shared" si="1"/>
        <v>0.10359003180611374</v>
      </c>
      <c r="V42" s="69">
        <v>0</v>
      </c>
      <c r="W42" s="61">
        <f>'1.1 Price indices'!$T40</f>
        <v>0.42619567914076467</v>
      </c>
      <c r="X42" s="15">
        <f t="shared" si="6"/>
        <v>342381.35332190566</v>
      </c>
      <c r="Y42" s="15"/>
      <c r="Z42" s="4"/>
      <c r="AA42" s="63">
        <f t="shared" si="4"/>
        <v>342000</v>
      </c>
      <c r="AB42" s="63"/>
      <c r="AC42" s="4"/>
      <c r="AD42" s="91">
        <v>155674</v>
      </c>
      <c r="AE42" s="91">
        <v>6368</v>
      </c>
      <c r="AF42" s="43">
        <v>162042</v>
      </c>
      <c r="AG42" s="91">
        <v>971</v>
      </c>
      <c r="AH42" s="91"/>
      <c r="AI42" s="45">
        <v>2062</v>
      </c>
      <c r="AJ42" s="45">
        <v>154</v>
      </c>
      <c r="AK42" s="45"/>
      <c r="AL42" s="45"/>
      <c r="AM42" s="45">
        <v>2216</v>
      </c>
      <c r="AN42" s="24"/>
      <c r="AO42" s="24"/>
      <c r="AP42" s="24"/>
    </row>
    <row r="43" spans="1:42">
      <c r="A43" s="4">
        <f t="shared" si="2"/>
        <v>1905</v>
      </c>
      <c r="B43" s="43">
        <v>185496</v>
      </c>
      <c r="C43" s="57"/>
      <c r="D43" s="57">
        <v>185496</v>
      </c>
      <c r="E43" s="57"/>
      <c r="F43" s="57"/>
      <c r="G43" s="57"/>
      <c r="H43" s="15"/>
      <c r="I43" s="15"/>
      <c r="J43" s="15"/>
      <c r="K43" s="15"/>
      <c r="L43" s="15"/>
      <c r="M43" s="63">
        <f t="shared" si="7"/>
        <v>185496</v>
      </c>
      <c r="N43" s="25"/>
      <c r="O43" s="4"/>
      <c r="P43" s="57"/>
      <c r="Q43" s="57"/>
      <c r="R43" s="77">
        <f t="shared" si="5"/>
        <v>2.9214216062251004E-2</v>
      </c>
      <c r="S43" s="69">
        <v>0</v>
      </c>
      <c r="T43" s="57"/>
      <c r="U43" s="59">
        <f t="shared" si="1"/>
        <v>0.10359003180611374</v>
      </c>
      <c r="V43" s="69">
        <v>0</v>
      </c>
      <c r="W43" s="61">
        <f>'1.1 Price indices'!$T41</f>
        <v>0.41606825706217232</v>
      </c>
      <c r="X43" s="15">
        <f t="shared" si="6"/>
        <v>507267.27670391562</v>
      </c>
      <c r="Y43" s="15"/>
      <c r="Z43" s="4"/>
      <c r="AA43" s="63">
        <f t="shared" si="4"/>
        <v>507000</v>
      </c>
      <c r="AB43" s="63"/>
      <c r="AC43" s="4"/>
      <c r="AD43" s="91">
        <v>158224</v>
      </c>
      <c r="AE43" s="91">
        <v>6932</v>
      </c>
      <c r="AF43" s="43">
        <v>165156</v>
      </c>
      <c r="AG43" s="91">
        <v>1153</v>
      </c>
      <c r="AH43" s="91"/>
      <c r="AI43" s="45">
        <v>2077</v>
      </c>
      <c r="AJ43" s="45">
        <v>152</v>
      </c>
      <c r="AK43" s="45"/>
      <c r="AL43" s="45"/>
      <c r="AM43" s="45">
        <v>2229</v>
      </c>
      <c r="AN43" s="24"/>
      <c r="AO43" s="24"/>
      <c r="AP43" s="24"/>
    </row>
    <row r="44" spans="1:42">
      <c r="A44" s="4">
        <f t="shared" si="2"/>
        <v>1906</v>
      </c>
      <c r="B44" s="43">
        <v>310076</v>
      </c>
      <c r="C44" s="57"/>
      <c r="D44" s="57">
        <v>310076</v>
      </c>
      <c r="E44" s="57"/>
      <c r="F44" s="57"/>
      <c r="G44" s="57"/>
      <c r="H44" s="15"/>
      <c r="I44" s="15"/>
      <c r="J44" s="15"/>
      <c r="K44" s="15"/>
      <c r="L44" s="15"/>
      <c r="M44" s="63">
        <f t="shared" si="7"/>
        <v>310076</v>
      </c>
      <c r="N44" s="25"/>
      <c r="O44" s="4"/>
      <c r="P44" s="57"/>
      <c r="Q44" s="57"/>
      <c r="R44" s="77">
        <f t="shared" si="5"/>
        <v>2.9214216062251004E-2</v>
      </c>
      <c r="S44" s="69">
        <v>0</v>
      </c>
      <c r="T44" s="57"/>
      <c r="U44" s="59">
        <f t="shared" si="1"/>
        <v>0.10359003180611374</v>
      </c>
      <c r="V44" s="69">
        <v>0</v>
      </c>
      <c r="W44" s="61">
        <f>'1.1 Price indices'!$T42</f>
        <v>0.43716705305923986</v>
      </c>
      <c r="X44" s="15">
        <f t="shared" si="6"/>
        <v>822966.5483099916</v>
      </c>
      <c r="Y44" s="15"/>
      <c r="Z44" s="4"/>
      <c r="AA44" s="63">
        <f t="shared" si="4"/>
        <v>823000</v>
      </c>
      <c r="AB44" s="63"/>
      <c r="AC44" s="4"/>
      <c r="AD44" s="91">
        <v>160693</v>
      </c>
      <c r="AE44" s="91">
        <v>6864</v>
      </c>
      <c r="AF44" s="43">
        <v>167557</v>
      </c>
      <c r="AG44" s="91">
        <v>1332</v>
      </c>
      <c r="AH44" s="91"/>
      <c r="AI44" s="45">
        <v>2135</v>
      </c>
      <c r="AJ44" s="45">
        <v>161</v>
      </c>
      <c r="AK44" s="45"/>
      <c r="AL44" s="45"/>
      <c r="AM44" s="45">
        <v>2296</v>
      </c>
      <c r="AN44" s="24"/>
      <c r="AO44" s="24"/>
      <c r="AP44" s="24"/>
    </row>
    <row r="45" spans="1:42">
      <c r="A45" s="4">
        <f t="shared" si="2"/>
        <v>1907</v>
      </c>
      <c r="B45" s="43">
        <v>200000</v>
      </c>
      <c r="C45" s="57"/>
      <c r="D45" s="57">
        <v>200000</v>
      </c>
      <c r="E45" s="57"/>
      <c r="F45" s="57"/>
      <c r="G45" s="57"/>
      <c r="H45" s="15"/>
      <c r="I45" s="15"/>
      <c r="J45" s="15"/>
      <c r="K45" s="15"/>
      <c r="L45" s="15"/>
      <c r="M45" s="63">
        <f t="shared" si="7"/>
        <v>200000</v>
      </c>
      <c r="N45" s="25"/>
      <c r="O45" s="4"/>
      <c r="P45" s="57"/>
      <c r="Q45" s="57"/>
      <c r="R45" s="77">
        <f t="shared" si="5"/>
        <v>2.9214216062251004E-2</v>
      </c>
      <c r="S45" s="69">
        <v>0</v>
      </c>
      <c r="T45" s="57"/>
      <c r="U45" s="59">
        <f t="shared" si="1"/>
        <v>0.10359003180611374</v>
      </c>
      <c r="V45" s="69">
        <v>0</v>
      </c>
      <c r="W45" s="61">
        <f>'1.1 Price indices'!$T43</f>
        <v>0.44307471593841879</v>
      </c>
      <c r="X45" s="15">
        <f t="shared" si="6"/>
        <v>1006799.077470456</v>
      </c>
      <c r="Y45" s="15"/>
      <c r="Z45" s="4"/>
      <c r="AA45" s="63">
        <f t="shared" si="4"/>
        <v>1007000</v>
      </c>
      <c r="AB45" s="63"/>
      <c r="AC45" s="4"/>
      <c r="AD45" s="91">
        <v>163428</v>
      </c>
      <c r="AE45" s="91">
        <v>6648</v>
      </c>
      <c r="AF45" s="43">
        <v>170076</v>
      </c>
      <c r="AG45" s="91">
        <v>1325</v>
      </c>
      <c r="AH45" s="91"/>
      <c r="AI45" s="45">
        <v>2248</v>
      </c>
      <c r="AJ45" s="45">
        <v>159</v>
      </c>
      <c r="AK45" s="45"/>
      <c r="AL45" s="45"/>
      <c r="AM45" s="45">
        <v>2407</v>
      </c>
      <c r="AN45" s="24"/>
      <c r="AO45" s="24"/>
      <c r="AP45" s="24"/>
    </row>
    <row r="46" spans="1:42">
      <c r="A46" s="4">
        <f t="shared" si="2"/>
        <v>1908</v>
      </c>
      <c r="B46" s="43">
        <v>204000</v>
      </c>
      <c r="C46" s="57"/>
      <c r="D46" s="57">
        <v>204000</v>
      </c>
      <c r="E46" s="57"/>
      <c r="F46" s="57"/>
      <c r="G46" s="57"/>
      <c r="H46" s="15"/>
      <c r="I46" s="15"/>
      <c r="J46" s="15"/>
      <c r="K46" s="15"/>
      <c r="L46" s="15"/>
      <c r="M46" s="63">
        <f t="shared" si="7"/>
        <v>204000</v>
      </c>
      <c r="N46" s="25"/>
      <c r="O46" s="4"/>
      <c r="P46" s="57"/>
      <c r="Q46" s="57"/>
      <c r="R46" s="77">
        <f t="shared" si="5"/>
        <v>2.9214216062251004E-2</v>
      </c>
      <c r="S46" s="69">
        <v>0</v>
      </c>
      <c r="T46" s="57"/>
      <c r="U46" s="59">
        <f t="shared" si="1"/>
        <v>0.10359003180611374</v>
      </c>
      <c r="V46" s="69">
        <v>0</v>
      </c>
      <c r="W46" s="61">
        <f>'1.1 Price indices'!$T44</f>
        <v>0.44476261961818414</v>
      </c>
      <c r="X46" s="15">
        <f t="shared" si="6"/>
        <v>1182129.757772333</v>
      </c>
      <c r="Y46" s="15"/>
      <c r="Z46" s="4"/>
      <c r="AA46" s="63">
        <f t="shared" si="4"/>
        <v>1182000</v>
      </c>
      <c r="AB46" s="63"/>
      <c r="AC46" s="4"/>
      <c r="AD46" s="91">
        <v>167889</v>
      </c>
      <c r="AE46" s="91">
        <v>7168</v>
      </c>
      <c r="AF46" s="43">
        <v>175057</v>
      </c>
      <c r="AG46" s="91">
        <v>1634</v>
      </c>
      <c r="AH46" s="91"/>
      <c r="AI46" s="45">
        <v>2281</v>
      </c>
      <c r="AJ46" s="45">
        <v>161</v>
      </c>
      <c r="AK46" s="45"/>
      <c r="AL46" s="45"/>
      <c r="AM46" s="45">
        <v>2442</v>
      </c>
      <c r="AN46" s="24"/>
      <c r="AO46" s="24"/>
      <c r="AP46" s="24"/>
    </row>
    <row r="47" spans="1:42">
      <c r="A47" s="4">
        <f t="shared" si="2"/>
        <v>1909</v>
      </c>
      <c r="B47" s="43">
        <v>200000</v>
      </c>
      <c r="C47" s="57"/>
      <c r="D47" s="57">
        <v>200000</v>
      </c>
      <c r="E47" s="57"/>
      <c r="F47" s="57"/>
      <c r="G47" s="57"/>
      <c r="H47" s="15"/>
      <c r="I47" s="15"/>
      <c r="J47" s="15"/>
      <c r="K47" s="15"/>
      <c r="L47" s="15"/>
      <c r="M47" s="63">
        <f t="shared" si="7"/>
        <v>200000</v>
      </c>
      <c r="N47" s="25"/>
      <c r="O47" s="4"/>
      <c r="P47" s="57"/>
      <c r="Q47" s="57"/>
      <c r="R47" s="77">
        <f t="shared" si="5"/>
        <v>2.9214216062251004E-2</v>
      </c>
      <c r="S47" s="69">
        <v>0</v>
      </c>
      <c r="T47" s="57"/>
      <c r="U47" s="59">
        <f t="shared" si="1"/>
        <v>0.10359003180611374</v>
      </c>
      <c r="V47" s="69">
        <v>0</v>
      </c>
      <c r="W47" s="61">
        <f>'1.1 Price indices'!$T45</f>
        <v>0.43716705305923986</v>
      </c>
      <c r="X47" s="15">
        <f t="shared" si="6"/>
        <v>1325074.9494614231</v>
      </c>
      <c r="Y47" s="15"/>
      <c r="Z47" s="4"/>
      <c r="AA47" s="63">
        <f t="shared" si="4"/>
        <v>1325000</v>
      </c>
      <c r="AB47" s="63"/>
      <c r="AC47" s="4"/>
      <c r="AD47" s="91">
        <v>174526</v>
      </c>
      <c r="AE47" s="91">
        <v>7593</v>
      </c>
      <c r="AF47" s="43">
        <v>182119</v>
      </c>
      <c r="AG47" s="91">
        <v>1846</v>
      </c>
      <c r="AH47" s="91"/>
      <c r="AI47" s="45">
        <v>2341</v>
      </c>
      <c r="AJ47" s="45">
        <v>163</v>
      </c>
      <c r="AK47" s="45"/>
      <c r="AL47" s="45"/>
      <c r="AM47" s="45">
        <v>2504</v>
      </c>
      <c r="AN47" s="24"/>
      <c r="AO47" s="24"/>
      <c r="AP47" s="24"/>
    </row>
    <row r="48" spans="1:42">
      <c r="A48" s="4">
        <f t="shared" si="2"/>
        <v>1910</v>
      </c>
      <c r="B48" s="43">
        <v>190000</v>
      </c>
      <c r="C48" s="57"/>
      <c r="D48" s="57">
        <v>190000</v>
      </c>
      <c r="E48" s="57"/>
      <c r="F48" s="57"/>
      <c r="G48" s="57"/>
      <c r="H48" s="15"/>
      <c r="I48" s="15"/>
      <c r="J48" s="15"/>
      <c r="K48" s="15"/>
      <c r="L48" s="15"/>
      <c r="M48" s="63">
        <f t="shared" si="7"/>
        <v>190000</v>
      </c>
      <c r="N48" s="25"/>
      <c r="O48" s="4"/>
      <c r="P48" s="57"/>
      <c r="Q48" s="57"/>
      <c r="R48" s="77">
        <f t="shared" si="5"/>
        <v>2.9214216062251004E-2</v>
      </c>
      <c r="S48" s="69">
        <v>0</v>
      </c>
      <c r="T48" s="57"/>
      <c r="U48" s="59">
        <f t="shared" si="1"/>
        <v>0.10359003180611374</v>
      </c>
      <c r="V48" s="69">
        <v>0</v>
      </c>
      <c r="W48" s="61">
        <f>'1.1 Price indices'!$T46</f>
        <v>0.45151423433724586</v>
      </c>
      <c r="X48" s="15">
        <f t="shared" si="6"/>
        <v>1515805.1497061551</v>
      </c>
      <c r="Y48" s="15"/>
      <c r="Z48" s="4"/>
      <c r="AA48" s="63">
        <f t="shared" si="4"/>
        <v>1516000</v>
      </c>
      <c r="AB48" s="63"/>
      <c r="AC48" s="4"/>
      <c r="AD48" s="91">
        <v>179656</v>
      </c>
      <c r="AE48" s="91">
        <v>8345</v>
      </c>
      <c r="AF48" s="43">
        <v>188001</v>
      </c>
      <c r="AG48" s="91">
        <v>1862</v>
      </c>
      <c r="AH48" s="91"/>
      <c r="AI48" s="91">
        <v>2406</v>
      </c>
      <c r="AJ48" s="91">
        <v>167.5</v>
      </c>
      <c r="AK48" s="91"/>
      <c r="AL48" s="91"/>
      <c r="AM48" s="91">
        <v>2573.5</v>
      </c>
      <c r="AN48" s="24"/>
      <c r="AO48" s="24"/>
      <c r="AP48" s="24"/>
    </row>
    <row r="49" spans="1:42">
      <c r="A49" s="4">
        <f t="shared" si="2"/>
        <v>1911</v>
      </c>
      <c r="B49" s="43">
        <v>180000</v>
      </c>
      <c r="C49" s="57"/>
      <c r="D49" s="57">
        <v>180000</v>
      </c>
      <c r="E49" s="57"/>
      <c r="F49" s="57"/>
      <c r="G49" s="57"/>
      <c r="H49" s="15"/>
      <c r="I49" s="15"/>
      <c r="J49" s="15"/>
      <c r="K49" s="15"/>
      <c r="L49" s="15"/>
      <c r="M49" s="63">
        <f t="shared" si="7"/>
        <v>180000</v>
      </c>
      <c r="N49" s="25"/>
      <c r="O49" s="4"/>
      <c r="P49" s="57"/>
      <c r="Q49" s="57"/>
      <c r="R49" s="77">
        <f t="shared" si="5"/>
        <v>2.9214216062251004E-2</v>
      </c>
      <c r="S49" s="69">
        <v>0</v>
      </c>
      <c r="T49" s="57"/>
      <c r="U49" s="59">
        <f t="shared" si="1"/>
        <v>0.10359003180611374</v>
      </c>
      <c r="V49" s="69">
        <v>0</v>
      </c>
      <c r="W49" s="61">
        <f>'1.1 Price indices'!$T47</f>
        <v>0.44898237881759773</v>
      </c>
      <c r="X49" s="15">
        <f t="shared" si="6"/>
        <v>1640641.2853673378</v>
      </c>
      <c r="Y49" s="15"/>
      <c r="Z49" s="4"/>
      <c r="AA49" s="63">
        <f t="shared" si="4"/>
        <v>1641000</v>
      </c>
      <c r="AB49" s="63"/>
      <c r="AC49" s="4"/>
      <c r="AD49" s="91">
        <v>186172</v>
      </c>
      <c r="AE49" s="91">
        <v>9414</v>
      </c>
      <c r="AF49" s="43">
        <v>195586</v>
      </c>
      <c r="AG49" s="91">
        <v>1900</v>
      </c>
      <c r="AH49" s="91"/>
      <c r="AI49" s="45">
        <v>2471</v>
      </c>
      <c r="AJ49" s="45">
        <v>172</v>
      </c>
      <c r="AK49" s="45"/>
      <c r="AL49" s="45"/>
      <c r="AM49" s="45">
        <v>2643</v>
      </c>
      <c r="AN49" s="24"/>
      <c r="AO49" s="24"/>
      <c r="AP49" s="24"/>
    </row>
    <row r="50" spans="1:42">
      <c r="A50" s="4">
        <f t="shared" si="2"/>
        <v>1912</v>
      </c>
      <c r="B50" s="43">
        <v>210000</v>
      </c>
      <c r="C50" s="57"/>
      <c r="D50" s="57">
        <v>210000</v>
      </c>
      <c r="E50" s="57"/>
      <c r="F50" s="57"/>
      <c r="G50" s="57"/>
      <c r="H50" s="15"/>
      <c r="I50" s="15"/>
      <c r="J50" s="15"/>
      <c r="K50" s="15"/>
      <c r="L50" s="15"/>
      <c r="M50" s="63">
        <f t="shared" si="7"/>
        <v>210000</v>
      </c>
      <c r="N50" s="25"/>
      <c r="O50" s="4"/>
      <c r="P50" s="57"/>
      <c r="Q50" s="57"/>
      <c r="R50" s="77">
        <f t="shared" si="5"/>
        <v>2.9214216062251004E-2</v>
      </c>
      <c r="S50" s="69">
        <v>0</v>
      </c>
      <c r="T50" s="57"/>
      <c r="U50" s="59">
        <f t="shared" si="1"/>
        <v>0.10359003180611374</v>
      </c>
      <c r="V50" s="69">
        <v>0</v>
      </c>
      <c r="W50" s="61">
        <f>'1.1 Price indices'!$T48</f>
        <v>0.46079770457595548</v>
      </c>
      <c r="X50" s="15">
        <f t="shared" si="6"/>
        <v>1841557.1972782717</v>
      </c>
      <c r="Y50" s="15"/>
      <c r="Z50" s="4"/>
      <c r="AA50" s="63">
        <f t="shared" si="4"/>
        <v>1842000</v>
      </c>
      <c r="AB50" s="63"/>
      <c r="AC50" s="4"/>
      <c r="AD50" s="91">
        <v>191308</v>
      </c>
      <c r="AE50" s="91">
        <v>10055</v>
      </c>
      <c r="AF50" s="43">
        <v>201363</v>
      </c>
      <c r="AG50" s="91">
        <v>2228</v>
      </c>
      <c r="AH50" s="91"/>
      <c r="AI50" s="45">
        <v>2512</v>
      </c>
      <c r="AJ50" s="45">
        <v>167</v>
      </c>
      <c r="AK50" s="45"/>
      <c r="AL50" s="45"/>
      <c r="AM50" s="45">
        <v>2679</v>
      </c>
      <c r="AN50" s="24"/>
      <c r="AO50" s="24"/>
      <c r="AP50" s="24"/>
    </row>
    <row r="51" spans="1:42">
      <c r="A51" s="4">
        <f t="shared" si="2"/>
        <v>1913</v>
      </c>
      <c r="B51" s="43">
        <v>243908</v>
      </c>
      <c r="C51" s="57"/>
      <c r="D51" s="57">
        <v>243908</v>
      </c>
      <c r="E51" s="57"/>
      <c r="F51" s="57"/>
      <c r="G51" s="57"/>
      <c r="H51" s="15"/>
      <c r="I51" s="15"/>
      <c r="J51" s="15"/>
      <c r="K51" s="15"/>
      <c r="L51" s="15"/>
      <c r="M51" s="63">
        <f t="shared" si="7"/>
        <v>243908</v>
      </c>
      <c r="N51" s="25"/>
      <c r="O51" s="4"/>
      <c r="P51" s="57"/>
      <c r="Q51" s="57"/>
      <c r="R51" s="77">
        <f t="shared" si="5"/>
        <v>2.9214216062251004E-2</v>
      </c>
      <c r="S51" s="69">
        <v>0</v>
      </c>
      <c r="T51" s="57"/>
      <c r="U51" s="59">
        <f t="shared" si="1"/>
        <v>0.10359003180611374</v>
      </c>
      <c r="V51" s="69">
        <v>0</v>
      </c>
      <c r="W51" s="61">
        <f>'1.1 Price indices'!$T49</f>
        <v>0.46079770457595548</v>
      </c>
      <c r="X51" s="15">
        <f t="shared" si="6"/>
        <v>2028102.7569203349</v>
      </c>
      <c r="Y51" s="15"/>
      <c r="Z51" s="4"/>
      <c r="AA51" s="63">
        <f t="shared" si="4"/>
        <v>2028000</v>
      </c>
      <c r="AB51" s="63"/>
      <c r="AC51" s="4"/>
      <c r="AD51" s="91">
        <v>198066</v>
      </c>
      <c r="AE51" s="91">
        <v>10200</v>
      </c>
      <c r="AF51" s="43">
        <v>208266</v>
      </c>
      <c r="AG51" s="91">
        <v>2318</v>
      </c>
      <c r="AH51" s="91"/>
      <c r="AI51" s="45">
        <v>2548</v>
      </c>
      <c r="AJ51" s="45">
        <v>164</v>
      </c>
      <c r="AK51" s="45"/>
      <c r="AL51" s="45"/>
      <c r="AM51" s="45">
        <v>2712</v>
      </c>
      <c r="AN51" s="24"/>
      <c r="AO51" s="24"/>
      <c r="AP51" s="24"/>
    </row>
    <row r="52" spans="1:42">
      <c r="A52" s="4">
        <f t="shared" si="2"/>
        <v>1914</v>
      </c>
      <c r="B52" s="43">
        <v>245880</v>
      </c>
      <c r="C52" s="57"/>
      <c r="D52" s="57">
        <v>245880</v>
      </c>
      <c r="E52" s="57"/>
      <c r="F52" s="57"/>
      <c r="G52" s="57"/>
      <c r="H52" s="15"/>
      <c r="I52" s="15"/>
      <c r="J52" s="15"/>
      <c r="K52" s="15"/>
      <c r="L52" s="15"/>
      <c r="M52" s="63">
        <f t="shared" si="7"/>
        <v>245880</v>
      </c>
      <c r="N52" s="25"/>
      <c r="O52" s="4"/>
      <c r="P52" s="57"/>
      <c r="Q52" s="57"/>
      <c r="R52" s="77">
        <f t="shared" si="5"/>
        <v>2.9214216062251004E-2</v>
      </c>
      <c r="S52" s="69">
        <v>0</v>
      </c>
      <c r="T52" s="57"/>
      <c r="U52" s="59">
        <f t="shared" si="1"/>
        <v>0.10359003180611374</v>
      </c>
      <c r="V52" s="69">
        <v>0</v>
      </c>
      <c r="W52" s="61">
        <f>'1.1 Price indices'!$T50</f>
        <v>0.49793158553079442</v>
      </c>
      <c r="X52" s="15">
        <f t="shared" si="6"/>
        <v>2369803.9017536775</v>
      </c>
      <c r="Y52" s="15"/>
      <c r="Z52" s="4"/>
      <c r="AA52" s="63">
        <f t="shared" si="4"/>
        <v>2370000</v>
      </c>
      <c r="AB52" s="63"/>
      <c r="AC52" s="4"/>
      <c r="AD52" s="91">
        <v>205828</v>
      </c>
      <c r="AE52" s="91">
        <v>11003</v>
      </c>
      <c r="AF52" s="43">
        <v>216831</v>
      </c>
      <c r="AG52" s="91">
        <v>2257</v>
      </c>
      <c r="AH52" s="91"/>
      <c r="AI52" s="45">
        <v>2608</v>
      </c>
      <c r="AJ52" s="45">
        <v>172</v>
      </c>
      <c r="AK52" s="45"/>
      <c r="AL52" s="45"/>
      <c r="AM52" s="45">
        <v>2780</v>
      </c>
      <c r="AN52" s="24"/>
      <c r="AO52" s="24"/>
      <c r="AP52" s="24"/>
    </row>
    <row r="53" spans="1:42">
      <c r="A53" s="4">
        <f t="shared" si="2"/>
        <v>1915</v>
      </c>
      <c r="B53" s="43">
        <v>195944</v>
      </c>
      <c r="C53" s="57"/>
      <c r="D53" s="57">
        <v>195944</v>
      </c>
      <c r="E53" s="57"/>
      <c r="F53" s="57"/>
      <c r="G53" s="57"/>
      <c r="H53" s="15"/>
      <c r="I53" s="15"/>
      <c r="J53" s="15"/>
      <c r="K53" s="15"/>
      <c r="L53" s="15"/>
      <c r="M53" s="63">
        <f t="shared" si="7"/>
        <v>195944</v>
      </c>
      <c r="N53" s="25"/>
      <c r="O53" s="4"/>
      <c r="P53" s="57"/>
      <c r="Q53" s="57"/>
      <c r="R53" s="77">
        <f t="shared" si="5"/>
        <v>2.9214216062251004E-2</v>
      </c>
      <c r="S53" s="69">
        <v>0</v>
      </c>
      <c r="T53" s="57"/>
      <c r="U53" s="59">
        <f t="shared" si="1"/>
        <v>0.10359003180611374</v>
      </c>
      <c r="V53" s="69">
        <v>0</v>
      </c>
      <c r="W53" s="61">
        <f>'1.1 Price indices'!$T51</f>
        <v>0.55700821432258363</v>
      </c>
      <c r="X53" s="15">
        <f t="shared" si="6"/>
        <v>2766602.9764140658</v>
      </c>
      <c r="Y53" s="15"/>
      <c r="Z53" s="4"/>
      <c r="AA53" s="63">
        <f t="shared" si="4"/>
        <v>2767000</v>
      </c>
      <c r="AB53" s="63"/>
      <c r="AC53" s="4"/>
      <c r="AD53" s="91">
        <v>210882</v>
      </c>
      <c r="AE53" s="91">
        <v>11537</v>
      </c>
      <c r="AF53" s="43">
        <v>222419</v>
      </c>
      <c r="AG53" s="91">
        <v>2039</v>
      </c>
      <c r="AH53" s="91"/>
      <c r="AI53" s="45">
        <v>2634</v>
      </c>
      <c r="AJ53" s="45">
        <v>177</v>
      </c>
      <c r="AK53" s="45"/>
      <c r="AL53" s="45"/>
      <c r="AM53" s="45">
        <v>2811</v>
      </c>
      <c r="AN53" s="24"/>
      <c r="AO53" s="24"/>
      <c r="AP53" s="24"/>
    </row>
    <row r="54" spans="1:42">
      <c r="A54" s="4">
        <f t="shared" si="2"/>
        <v>1916</v>
      </c>
      <c r="B54" s="43">
        <v>140734</v>
      </c>
      <c r="C54" s="57"/>
      <c r="D54" s="57">
        <v>140734</v>
      </c>
      <c r="E54" s="57"/>
      <c r="F54" s="57"/>
      <c r="G54" s="57"/>
      <c r="H54" s="15"/>
      <c r="I54" s="15"/>
      <c r="J54" s="15"/>
      <c r="K54" s="15"/>
      <c r="L54" s="15"/>
      <c r="M54" s="63">
        <f t="shared" si="7"/>
        <v>140734</v>
      </c>
      <c r="N54" s="25"/>
      <c r="O54" s="4"/>
      <c r="P54" s="57"/>
      <c r="Q54" s="57"/>
      <c r="R54" s="77">
        <f t="shared" si="5"/>
        <v>2.9214216062251004E-2</v>
      </c>
      <c r="S54" s="69">
        <v>0</v>
      </c>
      <c r="T54" s="57"/>
      <c r="U54" s="59">
        <f t="shared" si="1"/>
        <v>0.10359003180611374</v>
      </c>
      <c r="V54" s="69">
        <v>0</v>
      </c>
      <c r="W54" s="61">
        <f>'1.1 Price indices'!$T52</f>
        <v>0.62283645783343444</v>
      </c>
      <c r="X54" s="15">
        <f t="shared" si="6"/>
        <v>3141867.3490240253</v>
      </c>
      <c r="Y54" s="15"/>
      <c r="Z54" s="4"/>
      <c r="AA54" s="63">
        <f t="shared" si="4"/>
        <v>3142000</v>
      </c>
      <c r="AB54" s="63"/>
      <c r="AC54" s="4"/>
      <c r="AD54" s="91">
        <v>214651</v>
      </c>
      <c r="AE54" s="91">
        <v>12276</v>
      </c>
      <c r="AF54" s="43">
        <v>226927</v>
      </c>
      <c r="AG54" s="91">
        <v>1985</v>
      </c>
      <c r="AH54" s="91"/>
      <c r="AI54" s="45">
        <v>2662</v>
      </c>
      <c r="AJ54" s="45">
        <v>162</v>
      </c>
      <c r="AK54" s="45"/>
      <c r="AL54" s="45"/>
      <c r="AM54" s="45">
        <v>2824</v>
      </c>
      <c r="AN54" s="24"/>
      <c r="AO54" s="24"/>
      <c r="AP54" s="24"/>
    </row>
    <row r="55" spans="1:42">
      <c r="A55" s="4">
        <f t="shared" si="2"/>
        <v>1917</v>
      </c>
      <c r="B55" s="43">
        <v>126164</v>
      </c>
      <c r="C55" s="57"/>
      <c r="D55" s="57">
        <v>126164</v>
      </c>
      <c r="E55" s="57"/>
      <c r="F55" s="57"/>
      <c r="G55" s="57"/>
      <c r="H55" s="15"/>
      <c r="I55" s="15"/>
      <c r="J55" s="15"/>
      <c r="K55" s="15"/>
      <c r="L55" s="15"/>
      <c r="M55" s="63">
        <f t="shared" si="7"/>
        <v>126164</v>
      </c>
      <c r="N55" s="25"/>
      <c r="O55" s="4"/>
      <c r="P55" s="57"/>
      <c r="Q55" s="57"/>
      <c r="R55" s="77">
        <f t="shared" si="5"/>
        <v>2.9214216062251004E-2</v>
      </c>
      <c r="S55" s="69">
        <v>0</v>
      </c>
      <c r="T55" s="57"/>
      <c r="U55" s="59">
        <f t="shared" si="1"/>
        <v>0.10359003180611374</v>
      </c>
      <c r="V55" s="69">
        <v>0</v>
      </c>
      <c r="W55" s="61">
        <f>'1.1 Price indices'!$T53</f>
        <v>0.79837844052903639</v>
      </c>
      <c r="X55" s="15">
        <f t="shared" si="6"/>
        <v>4034044.4542808528</v>
      </c>
      <c r="Y55" s="15"/>
      <c r="Z55" s="4"/>
      <c r="AA55" s="63">
        <f t="shared" si="4"/>
        <v>4034000</v>
      </c>
      <c r="AB55" s="63"/>
      <c r="AC55" s="4"/>
      <c r="AD55" s="91">
        <v>219032</v>
      </c>
      <c r="AE55" s="91">
        <v>13323</v>
      </c>
      <c r="AF55" s="43">
        <v>232355</v>
      </c>
      <c r="AG55" s="91">
        <v>1977</v>
      </c>
      <c r="AH55" s="91"/>
      <c r="AI55" s="45">
        <v>2686</v>
      </c>
      <c r="AJ55" s="45">
        <v>167</v>
      </c>
      <c r="AK55" s="45"/>
      <c r="AL55" s="45"/>
      <c r="AM55" s="45">
        <v>2853</v>
      </c>
      <c r="AN55" s="24"/>
      <c r="AO55" s="24"/>
      <c r="AP55" s="24"/>
    </row>
    <row r="56" spans="1:42">
      <c r="A56" s="4">
        <f t="shared" si="2"/>
        <v>1918</v>
      </c>
      <c r="B56" s="43">
        <v>231312</v>
      </c>
      <c r="C56" s="57"/>
      <c r="D56" s="57">
        <v>231312</v>
      </c>
      <c r="E56" s="57"/>
      <c r="F56" s="57"/>
      <c r="G56" s="57"/>
      <c r="H56" s="15"/>
      <c r="I56" s="15"/>
      <c r="J56" s="15"/>
      <c r="K56" s="15"/>
      <c r="L56" s="15"/>
      <c r="M56" s="63">
        <f t="shared" si="7"/>
        <v>231312</v>
      </c>
      <c r="N56" s="25"/>
      <c r="O56" s="4"/>
      <c r="P56" s="57"/>
      <c r="Q56" s="57"/>
      <c r="R56" s="77">
        <f t="shared" si="5"/>
        <v>2.9214216062251004E-2</v>
      </c>
      <c r="S56" s="69">
        <v>0</v>
      </c>
      <c r="T56" s="57"/>
      <c r="U56" s="59">
        <f t="shared" si="1"/>
        <v>0.10359003180611374</v>
      </c>
      <c r="V56" s="69">
        <v>0</v>
      </c>
      <c r="W56" s="61">
        <f>'1.1 Price indices'!$T54</f>
        <v>0.85070345460176411</v>
      </c>
      <c r="X56" s="15">
        <f t="shared" si="6"/>
        <v>4400790.0209787721</v>
      </c>
      <c r="Y56" s="15"/>
      <c r="Z56" s="4"/>
      <c r="AA56" s="63">
        <f t="shared" si="4"/>
        <v>4401000</v>
      </c>
      <c r="AB56" s="63"/>
      <c r="AC56" s="4"/>
      <c r="AD56" s="91">
        <v>224115</v>
      </c>
      <c r="AE56" s="91">
        <v>14780</v>
      </c>
      <c r="AF56" s="43">
        <v>238895</v>
      </c>
      <c r="AG56" s="91">
        <v>2226</v>
      </c>
      <c r="AH56" s="91"/>
      <c r="AI56" s="45">
        <v>2693</v>
      </c>
      <c r="AJ56" s="45">
        <v>132</v>
      </c>
      <c r="AK56" s="45"/>
      <c r="AL56" s="45"/>
      <c r="AM56" s="45">
        <v>2825</v>
      </c>
      <c r="AN56" s="24"/>
      <c r="AO56" s="24"/>
      <c r="AP56" s="24"/>
    </row>
    <row r="57" spans="1:42">
      <c r="A57" s="4">
        <f t="shared" si="2"/>
        <v>1919</v>
      </c>
      <c r="B57" s="43">
        <v>391000</v>
      </c>
      <c r="C57" s="57"/>
      <c r="D57" s="57">
        <v>391000</v>
      </c>
      <c r="E57" s="57"/>
      <c r="F57" s="57"/>
      <c r="G57" s="57"/>
      <c r="H57" s="15"/>
      <c r="I57" s="15"/>
      <c r="J57" s="15"/>
      <c r="K57" s="15"/>
      <c r="L57" s="15"/>
      <c r="M57" s="63">
        <f t="shared" si="7"/>
        <v>391000</v>
      </c>
      <c r="N57" s="25"/>
      <c r="O57" s="4"/>
      <c r="P57" s="57"/>
      <c r="Q57" s="57"/>
      <c r="R57" s="77">
        <f t="shared" si="5"/>
        <v>2.9214216062251004E-2</v>
      </c>
      <c r="S57" s="69">
        <v>0</v>
      </c>
      <c r="T57" s="57"/>
      <c r="U57" s="59">
        <f t="shared" si="1"/>
        <v>0.10359003180611374</v>
      </c>
      <c r="V57" s="69">
        <v>0</v>
      </c>
      <c r="W57" s="61">
        <f>'1.1 Price indices'!$T55</f>
        <v>0.91653169811261492</v>
      </c>
      <c r="X57" s="15">
        <f t="shared" si="6"/>
        <v>4988101.8033401584</v>
      </c>
      <c r="Y57" s="15"/>
      <c r="Z57" s="4"/>
      <c r="AA57" s="63">
        <f t="shared" si="4"/>
        <v>4988000</v>
      </c>
      <c r="AB57" s="63"/>
      <c r="AC57" s="4"/>
      <c r="AD57" s="91">
        <v>220075</v>
      </c>
      <c r="AE57" s="91">
        <v>15650</v>
      </c>
      <c r="AF57" s="43">
        <v>235725</v>
      </c>
      <c r="AG57" s="91">
        <v>3060</v>
      </c>
      <c r="AH57" s="91"/>
      <c r="AI57" s="45">
        <v>2731</v>
      </c>
      <c r="AJ57" s="45">
        <v>143</v>
      </c>
      <c r="AK57" s="45"/>
      <c r="AL57" s="45"/>
      <c r="AM57" s="45">
        <v>2874</v>
      </c>
      <c r="AN57" s="24"/>
      <c r="AO57" s="24"/>
      <c r="AP57" s="24"/>
    </row>
    <row r="58" spans="1:42">
      <c r="A58" s="4">
        <f t="shared" si="2"/>
        <v>1920</v>
      </c>
      <c r="B58" s="43">
        <v>918586</v>
      </c>
      <c r="C58" s="57"/>
      <c r="D58" s="57">
        <v>918586</v>
      </c>
      <c r="E58" s="57"/>
      <c r="F58" s="57"/>
      <c r="G58" s="57"/>
      <c r="H58" s="15"/>
      <c r="I58" s="15"/>
      <c r="J58" s="15"/>
      <c r="K58" s="15"/>
      <c r="L58" s="15"/>
      <c r="M58" s="63">
        <f t="shared" si="7"/>
        <v>918586</v>
      </c>
      <c r="N58" s="25"/>
      <c r="O58" s="4"/>
      <c r="P58" s="57"/>
      <c r="Q58" s="57"/>
      <c r="R58" s="77">
        <f t="shared" si="5"/>
        <v>2.9214216062251004E-2</v>
      </c>
      <c r="S58" s="69">
        <v>0</v>
      </c>
      <c r="T58" s="57"/>
      <c r="U58" s="59">
        <f t="shared" si="1"/>
        <v>0.10359003180611374</v>
      </c>
      <c r="V58" s="69">
        <v>0</v>
      </c>
      <c r="W58" s="61">
        <f>'1.1 Price indices'!$T56</f>
        <v>0.97054461586510776</v>
      </c>
      <c r="X58" s="15">
        <f t="shared" si="6"/>
        <v>6032916.7959501548</v>
      </c>
      <c r="Y58" s="15"/>
      <c r="Z58" s="4"/>
      <c r="AA58" s="63">
        <f t="shared" si="4"/>
        <v>6033000</v>
      </c>
      <c r="AB58" s="63"/>
      <c r="AC58" s="4"/>
      <c r="AD58" s="91">
        <v>225346</v>
      </c>
      <c r="AE58" s="91">
        <v>15558</v>
      </c>
      <c r="AF58" s="43">
        <v>240904</v>
      </c>
      <c r="AG58" s="91">
        <v>3822</v>
      </c>
      <c r="AH58" s="91"/>
      <c r="AI58" s="45">
        <v>2777</v>
      </c>
      <c r="AJ58" s="45">
        <v>131</v>
      </c>
      <c r="AK58" s="45"/>
      <c r="AL58" s="45"/>
      <c r="AM58" s="45">
        <v>2908</v>
      </c>
      <c r="AN58" s="24"/>
      <c r="AO58" s="24"/>
      <c r="AP58" s="24"/>
    </row>
    <row r="59" spans="1:42">
      <c r="A59" s="4">
        <f t="shared" si="2"/>
        <v>1921</v>
      </c>
      <c r="B59" s="43">
        <v>1131760</v>
      </c>
      <c r="C59" s="57"/>
      <c r="D59" s="57">
        <v>1131760</v>
      </c>
      <c r="E59" s="57"/>
      <c r="F59" s="57"/>
      <c r="G59" s="57"/>
      <c r="H59" s="15"/>
      <c r="I59" s="15"/>
      <c r="J59" s="15"/>
      <c r="K59" s="15"/>
      <c r="L59" s="15"/>
      <c r="M59" s="63">
        <f t="shared" si="7"/>
        <v>1131760</v>
      </c>
      <c r="N59" s="25"/>
      <c r="O59" s="4"/>
      <c r="P59" s="57"/>
      <c r="Q59" s="57"/>
      <c r="R59" s="77">
        <f t="shared" si="5"/>
        <v>2.9214216062251004E-2</v>
      </c>
      <c r="S59" s="69">
        <v>0</v>
      </c>
      <c r="T59" s="57"/>
      <c r="U59" s="59">
        <f t="shared" si="1"/>
        <v>0.10359003180611374</v>
      </c>
      <c r="V59" s="69">
        <v>0</v>
      </c>
      <c r="W59" s="61">
        <f>'1.1 Price indices'!$T57</f>
        <v>0.86420668403988721</v>
      </c>
      <c r="X59" s="15">
        <f t="shared" si="6"/>
        <v>6330210.8140722485</v>
      </c>
      <c r="Y59" s="15"/>
      <c r="Z59" s="4"/>
      <c r="AA59" s="63">
        <f t="shared" si="4"/>
        <v>6330000</v>
      </c>
      <c r="AB59" s="63"/>
      <c r="AC59" s="4"/>
      <c r="AD59" s="91">
        <v>234927</v>
      </c>
      <c r="AE59" s="91">
        <v>17189</v>
      </c>
      <c r="AF59" s="43">
        <v>252116</v>
      </c>
      <c r="AG59" s="91">
        <v>4123</v>
      </c>
      <c r="AH59" s="91"/>
      <c r="AI59" s="45">
        <v>2856</v>
      </c>
      <c r="AJ59" s="45">
        <v>135</v>
      </c>
      <c r="AK59" s="45"/>
      <c r="AL59" s="45"/>
      <c r="AM59" s="45">
        <v>2991</v>
      </c>
      <c r="AN59" s="24"/>
      <c r="AO59" s="24"/>
      <c r="AP59" s="24"/>
    </row>
    <row r="60" spans="1:42">
      <c r="A60" s="4">
        <f t="shared" si="2"/>
        <v>1922</v>
      </c>
      <c r="B60" s="43">
        <v>723952</v>
      </c>
      <c r="C60" s="57"/>
      <c r="D60" s="57">
        <v>723952</v>
      </c>
      <c r="E60" s="57"/>
      <c r="F60" s="57"/>
      <c r="G60" s="57"/>
      <c r="H60" s="15"/>
      <c r="I60" s="15"/>
      <c r="J60" s="15"/>
      <c r="K60" s="15"/>
      <c r="L60" s="15"/>
      <c r="M60" s="63">
        <f t="shared" si="7"/>
        <v>723952</v>
      </c>
      <c r="N60" s="25"/>
      <c r="O60" s="4"/>
      <c r="P60" s="57"/>
      <c r="Q60" s="57"/>
      <c r="R60" s="77">
        <f t="shared" si="5"/>
        <v>2.9214216062251004E-2</v>
      </c>
      <c r="S60" s="69">
        <v>0</v>
      </c>
      <c r="T60" s="57"/>
      <c r="U60" s="59">
        <f t="shared" si="1"/>
        <v>0.10359003180611374</v>
      </c>
      <c r="V60" s="69">
        <v>0</v>
      </c>
      <c r="W60" s="61">
        <f>'1.1 Price indices'!$T58</f>
        <v>0.80850586260762891</v>
      </c>
      <c r="X60" s="15">
        <f t="shared" si="6"/>
        <v>6462573.4084323831</v>
      </c>
      <c r="Y60" s="15"/>
      <c r="Z60" s="4"/>
      <c r="AA60" s="63">
        <f t="shared" si="4"/>
        <v>6463000</v>
      </c>
      <c r="AB60" s="63"/>
      <c r="AC60" s="4"/>
      <c r="AD60" s="91">
        <v>241513</v>
      </c>
      <c r="AE60" s="91">
        <v>19542</v>
      </c>
      <c r="AF60" s="43">
        <v>261055</v>
      </c>
      <c r="AG60" s="91">
        <v>3958</v>
      </c>
      <c r="AH60" s="91"/>
      <c r="AI60" s="45">
        <v>2940</v>
      </c>
      <c r="AJ60" s="45">
        <v>147</v>
      </c>
      <c r="AK60" s="45"/>
      <c r="AL60" s="45"/>
      <c r="AM60" s="45">
        <v>3087</v>
      </c>
      <c r="AN60" s="24"/>
      <c r="AO60" s="24"/>
      <c r="AP60" s="24"/>
    </row>
    <row r="61" spans="1:42">
      <c r="A61" s="4">
        <f t="shared" si="2"/>
        <v>1923</v>
      </c>
      <c r="B61" s="43">
        <v>591362</v>
      </c>
      <c r="C61" s="57"/>
      <c r="D61" s="57">
        <v>591362</v>
      </c>
      <c r="E61" s="57"/>
      <c r="F61" s="57"/>
      <c r="G61" s="57"/>
      <c r="H61" s="15"/>
      <c r="I61" s="15"/>
      <c r="J61" s="15"/>
      <c r="K61" s="15"/>
      <c r="L61" s="15"/>
      <c r="M61" s="63">
        <f t="shared" si="7"/>
        <v>591362</v>
      </c>
      <c r="N61" s="25"/>
      <c r="O61" s="4"/>
      <c r="P61" s="57"/>
      <c r="Q61" s="57"/>
      <c r="R61" s="77">
        <f t="shared" si="5"/>
        <v>2.9214216062251004E-2</v>
      </c>
      <c r="S61" s="69">
        <v>0</v>
      </c>
      <c r="T61" s="57"/>
      <c r="U61" s="59">
        <f t="shared" si="1"/>
        <v>0.10359003180611374</v>
      </c>
      <c r="V61" s="69">
        <v>0</v>
      </c>
      <c r="W61" s="61">
        <f>'1.1 Price indices'!$T59</f>
        <v>0.81525747732669063</v>
      </c>
      <c r="X61" s="15">
        <f t="shared" si="6"/>
        <v>6908888.9042961895</v>
      </c>
      <c r="Y61" s="15"/>
      <c r="Z61" s="4"/>
      <c r="AA61" s="63">
        <f t="shared" si="4"/>
        <v>6909000</v>
      </c>
      <c r="AB61" s="63"/>
      <c r="AC61" s="4"/>
      <c r="AD61" s="91">
        <v>244156</v>
      </c>
      <c r="AE61" s="91">
        <v>21625</v>
      </c>
      <c r="AF61" s="43">
        <v>265781</v>
      </c>
      <c r="AG61" s="91">
        <v>4202</v>
      </c>
      <c r="AH61" s="91"/>
      <c r="AI61" s="45">
        <v>2984</v>
      </c>
      <c r="AJ61" s="45">
        <v>166</v>
      </c>
      <c r="AK61" s="45"/>
      <c r="AL61" s="45"/>
      <c r="AM61" s="45">
        <v>3150</v>
      </c>
      <c r="AN61" s="24"/>
      <c r="AO61" s="24"/>
      <c r="AP61" s="24"/>
    </row>
    <row r="62" spans="1:42">
      <c r="A62" s="4">
        <f t="shared" si="2"/>
        <v>1924</v>
      </c>
      <c r="B62" s="43">
        <v>924424</v>
      </c>
      <c r="C62" s="57"/>
      <c r="D62" s="57">
        <v>924424</v>
      </c>
      <c r="E62" s="57"/>
      <c r="F62" s="57"/>
      <c r="G62" s="57"/>
      <c r="H62" s="15"/>
      <c r="I62" s="15"/>
      <c r="J62" s="15"/>
      <c r="K62" s="15"/>
      <c r="L62" s="15"/>
      <c r="M62" s="63">
        <f t="shared" si="7"/>
        <v>924424</v>
      </c>
      <c r="N62" s="25"/>
      <c r="O62" s="4"/>
      <c r="P62" s="57"/>
      <c r="Q62" s="57"/>
      <c r="R62" s="77">
        <f t="shared" si="5"/>
        <v>2.9214216062251004E-2</v>
      </c>
      <c r="S62" s="69">
        <v>0</v>
      </c>
      <c r="T62" s="57"/>
      <c r="U62" s="59">
        <f t="shared" si="1"/>
        <v>0.10359003180611374</v>
      </c>
      <c r="V62" s="69">
        <v>0</v>
      </c>
      <c r="W62" s="61">
        <f>'1.1 Price indices'!$T60</f>
        <v>0.81863328468622132</v>
      </c>
      <c r="X62" s="15">
        <f t="shared" si="6"/>
        <v>7645744.4383131685</v>
      </c>
      <c r="Y62" s="15"/>
      <c r="Z62" s="4"/>
      <c r="AA62" s="63">
        <f t="shared" si="4"/>
        <v>7646000</v>
      </c>
      <c r="AB62" s="63"/>
      <c r="AC62" s="4"/>
      <c r="AD62" s="91">
        <v>245902</v>
      </c>
      <c r="AE62" s="91">
        <v>22752</v>
      </c>
      <c r="AF62" s="43">
        <v>268654</v>
      </c>
      <c r="AG62" s="91">
        <v>4236</v>
      </c>
      <c r="AH62" s="91"/>
      <c r="AI62" s="45">
        <v>2994</v>
      </c>
      <c r="AJ62" s="45">
        <v>174</v>
      </c>
      <c r="AK62" s="45"/>
      <c r="AL62" s="45"/>
      <c r="AM62" s="45">
        <v>3168</v>
      </c>
      <c r="AN62" s="24"/>
      <c r="AO62" s="24"/>
      <c r="AP62" s="24"/>
    </row>
    <row r="63" spans="1:42">
      <c r="A63" s="4">
        <f t="shared" si="2"/>
        <v>1925</v>
      </c>
      <c r="B63" s="43">
        <v>1129892</v>
      </c>
      <c r="C63" s="57"/>
      <c r="D63" s="57">
        <v>1129892</v>
      </c>
      <c r="E63" s="57"/>
      <c r="F63" s="57"/>
      <c r="G63" s="57"/>
      <c r="H63" s="15"/>
      <c r="I63" s="15"/>
      <c r="J63" s="15"/>
      <c r="K63" s="15"/>
      <c r="L63" s="15"/>
      <c r="M63" s="63">
        <f t="shared" si="7"/>
        <v>1129892</v>
      </c>
      <c r="N63" s="58"/>
      <c r="O63" s="4"/>
      <c r="P63" s="57"/>
      <c r="Q63" s="57"/>
      <c r="R63" s="77">
        <f t="shared" si="5"/>
        <v>2.9214216062251004E-2</v>
      </c>
      <c r="S63" s="69">
        <v>0</v>
      </c>
      <c r="T63" s="57"/>
      <c r="U63" s="59">
        <f t="shared" si="1"/>
        <v>0.10359003180611374</v>
      </c>
      <c r="V63" s="69">
        <v>0</v>
      </c>
      <c r="W63" s="61">
        <f>'1.1 Price indices'!$T61</f>
        <v>0.78656311477067853</v>
      </c>
      <c r="X63" s="15">
        <f t="shared" si="6"/>
        <v>8244993.9040169446</v>
      </c>
      <c r="Y63" s="15"/>
      <c r="Z63" s="15"/>
      <c r="AA63" s="63">
        <f t="shared" si="4"/>
        <v>8245000</v>
      </c>
      <c r="AB63" s="63"/>
      <c r="AC63" s="15"/>
      <c r="AD63" s="91">
        <v>247043</v>
      </c>
      <c r="AE63" s="91">
        <v>23293</v>
      </c>
      <c r="AF63" s="43">
        <v>270336</v>
      </c>
      <c r="AG63" s="91">
        <v>4442</v>
      </c>
      <c r="AH63" s="91"/>
      <c r="AI63" s="45">
        <v>2993</v>
      </c>
      <c r="AJ63" s="45">
        <v>183</v>
      </c>
      <c r="AK63" s="45"/>
      <c r="AL63" s="45"/>
      <c r="AM63" s="45">
        <v>3176</v>
      </c>
      <c r="AN63" s="24"/>
      <c r="AO63" s="24"/>
      <c r="AP63" s="24"/>
    </row>
    <row r="64" spans="1:42">
      <c r="A64" s="4">
        <f t="shared" si="2"/>
        <v>1926</v>
      </c>
      <c r="B64" s="43">
        <v>1101908</v>
      </c>
      <c r="C64" s="57"/>
      <c r="D64" s="57">
        <v>1101908</v>
      </c>
      <c r="E64" s="57"/>
      <c r="F64" s="57"/>
      <c r="G64" s="57"/>
      <c r="H64" s="15"/>
      <c r="I64" s="15"/>
      <c r="J64" s="15"/>
      <c r="K64" s="15"/>
      <c r="L64" s="15"/>
      <c r="M64" s="63">
        <f t="shared" si="7"/>
        <v>1101908</v>
      </c>
      <c r="N64" s="58"/>
      <c r="O64" s="4"/>
      <c r="P64" s="57"/>
      <c r="Q64" s="57"/>
      <c r="R64" s="77">
        <f t="shared" si="5"/>
        <v>2.9214216062251004E-2</v>
      </c>
      <c r="S64" s="69">
        <v>0</v>
      </c>
      <c r="T64" s="57"/>
      <c r="U64" s="59">
        <f t="shared" si="1"/>
        <v>0.10359003180611374</v>
      </c>
      <c r="V64" s="69">
        <v>0</v>
      </c>
      <c r="W64" s="61">
        <f>'1.1 Price indices'!$T62</f>
        <v>0.75955665589443222</v>
      </c>
      <c r="X64" s="15">
        <f t="shared" si="6"/>
        <v>8815115.5120973587</v>
      </c>
      <c r="Y64" s="15"/>
      <c r="Z64" s="15"/>
      <c r="AA64" s="63">
        <f t="shared" si="4"/>
        <v>8815000</v>
      </c>
      <c r="AB64" s="63"/>
      <c r="AC64" s="15"/>
      <c r="AD64" s="91">
        <v>251926</v>
      </c>
      <c r="AE64" s="91">
        <v>25444</v>
      </c>
      <c r="AF64" s="43">
        <v>277370</v>
      </c>
      <c r="AG64" s="91">
        <v>4653</v>
      </c>
      <c r="AH64" s="91"/>
      <c r="AI64" s="45">
        <v>3032</v>
      </c>
      <c r="AJ64" s="45">
        <v>189</v>
      </c>
      <c r="AK64" s="45"/>
      <c r="AL64" s="45"/>
      <c r="AM64" s="45">
        <v>3221</v>
      </c>
      <c r="AN64" s="24"/>
      <c r="AO64" s="24"/>
      <c r="AP64" s="24"/>
    </row>
    <row r="65" spans="1:42">
      <c r="A65" s="4">
        <f t="shared" si="2"/>
        <v>1927</v>
      </c>
      <c r="B65" s="43">
        <v>738268</v>
      </c>
      <c r="C65" s="57"/>
      <c r="D65" s="57">
        <v>738268</v>
      </c>
      <c r="E65" s="57"/>
      <c r="F65" s="57"/>
      <c r="G65" s="57"/>
      <c r="H65" s="15"/>
      <c r="I65" s="15"/>
      <c r="J65" s="15"/>
      <c r="K65" s="15"/>
      <c r="L65" s="15"/>
      <c r="M65" s="63">
        <f t="shared" si="7"/>
        <v>738268</v>
      </c>
      <c r="N65" s="58"/>
      <c r="O65" s="4"/>
      <c r="P65" s="57"/>
      <c r="Q65" s="57"/>
      <c r="R65" s="77">
        <f t="shared" si="5"/>
        <v>2.9214216062251004E-2</v>
      </c>
      <c r="S65" s="69">
        <v>0</v>
      </c>
      <c r="T65" s="57"/>
      <c r="U65" s="59">
        <f t="shared" si="1"/>
        <v>0.10359003180611374</v>
      </c>
      <c r="V65" s="69">
        <v>0</v>
      </c>
      <c r="W65" s="61">
        <f>'1.1 Price indices'!$T63</f>
        <v>0.71904696758006248</v>
      </c>
      <c r="X65" s="15">
        <f t="shared" si="6"/>
        <v>8828668.1252592839</v>
      </c>
      <c r="Y65" s="15"/>
      <c r="Z65" s="15"/>
      <c r="AA65" s="63">
        <f t="shared" si="4"/>
        <v>8829000</v>
      </c>
      <c r="AB65" s="63"/>
      <c r="AC65" s="15"/>
      <c r="AD65" s="91">
        <v>254724</v>
      </c>
      <c r="AE65" s="91">
        <v>26406</v>
      </c>
      <c r="AF65" s="43">
        <v>281130</v>
      </c>
      <c r="AG65" s="91">
        <v>4878</v>
      </c>
      <c r="AH65" s="91"/>
      <c r="AI65" s="45">
        <v>3040</v>
      </c>
      <c r="AJ65" s="45">
        <v>197</v>
      </c>
      <c r="AK65" s="45"/>
      <c r="AL65" s="45"/>
      <c r="AM65" s="45">
        <v>3237</v>
      </c>
      <c r="AN65" s="24"/>
      <c r="AO65" s="24"/>
      <c r="AP65" s="24"/>
    </row>
    <row r="66" spans="1:42">
      <c r="A66" s="4">
        <f t="shared" si="2"/>
        <v>1928</v>
      </c>
      <c r="B66" s="43">
        <v>750846</v>
      </c>
      <c r="C66" s="57"/>
      <c r="D66" s="57">
        <v>750846</v>
      </c>
      <c r="E66" s="57"/>
      <c r="F66" s="57"/>
      <c r="G66" s="57"/>
      <c r="H66" s="15"/>
      <c r="I66" s="15"/>
      <c r="J66" s="15"/>
      <c r="K66" s="15"/>
      <c r="L66" s="15"/>
      <c r="M66" s="63">
        <f t="shared" si="7"/>
        <v>750846</v>
      </c>
      <c r="N66" s="58"/>
      <c r="O66" s="4"/>
      <c r="P66" s="57"/>
      <c r="Q66" s="57"/>
      <c r="R66" s="77">
        <f t="shared" si="5"/>
        <v>2.9214216062251004E-2</v>
      </c>
      <c r="S66" s="69">
        <v>0</v>
      </c>
      <c r="T66" s="57"/>
      <c r="U66" s="59">
        <f t="shared" si="1"/>
        <v>0.10359003180611374</v>
      </c>
      <c r="V66" s="69">
        <v>0</v>
      </c>
      <c r="W66" s="61">
        <f>'1.1 Price indices'!$T64</f>
        <v>0.71229535286100087</v>
      </c>
      <c r="X66" s="15">
        <f t="shared" si="6"/>
        <v>9230147.3348345123</v>
      </c>
      <c r="Y66" s="15"/>
      <c r="Z66" s="15"/>
      <c r="AA66" s="63">
        <f t="shared" si="4"/>
        <v>9230000</v>
      </c>
      <c r="AB66" s="63"/>
      <c r="AC66" s="15"/>
      <c r="AD66" s="91">
        <v>252863</v>
      </c>
      <c r="AE66" s="91">
        <v>28409</v>
      </c>
      <c r="AF66" s="43">
        <v>281272</v>
      </c>
      <c r="AG66" s="91">
        <v>4802</v>
      </c>
      <c r="AH66" s="91"/>
      <c r="AI66" s="45">
        <v>3034</v>
      </c>
      <c r="AJ66" s="45">
        <v>202</v>
      </c>
      <c r="AK66" s="45"/>
      <c r="AL66" s="45"/>
      <c r="AM66" s="45">
        <v>3236</v>
      </c>
      <c r="AN66" s="24"/>
      <c r="AO66" s="24"/>
      <c r="AP66" s="24"/>
    </row>
    <row r="67" spans="1:42">
      <c r="A67" s="4">
        <f t="shared" si="2"/>
        <v>1929</v>
      </c>
      <c r="B67" s="43">
        <v>857528</v>
      </c>
      <c r="C67" s="57"/>
      <c r="D67" s="57">
        <v>857528</v>
      </c>
      <c r="E67" s="57"/>
      <c r="F67" s="57"/>
      <c r="G67" s="57"/>
      <c r="H67" s="15"/>
      <c r="I67" s="15"/>
      <c r="J67" s="15"/>
      <c r="K67" s="15"/>
      <c r="L67" s="15"/>
      <c r="M67" s="63">
        <f t="shared" si="7"/>
        <v>857528</v>
      </c>
      <c r="N67" s="58"/>
      <c r="O67" s="4"/>
      <c r="P67" s="57"/>
      <c r="Q67" s="57"/>
      <c r="R67" s="77">
        <f t="shared" si="5"/>
        <v>2.9214216062251004E-2</v>
      </c>
      <c r="S67" s="69">
        <v>0</v>
      </c>
      <c r="T67" s="57"/>
      <c r="U67" s="59">
        <f t="shared" si="1"/>
        <v>0.10359003180611374</v>
      </c>
      <c r="V67" s="69">
        <v>0</v>
      </c>
      <c r="W67" s="61">
        <f>'1.1 Price indices'!$T65</f>
        <v>0.71904696758006248</v>
      </c>
      <c r="X67" s="15">
        <f t="shared" si="6"/>
        <v>9890431.4218057822</v>
      </c>
      <c r="Y67" s="15"/>
      <c r="Z67" s="15"/>
      <c r="AA67" s="63">
        <f t="shared" si="4"/>
        <v>9890000</v>
      </c>
      <c r="AB67" s="63"/>
      <c r="AC67" s="15"/>
      <c r="AD67" s="91">
        <v>253122</v>
      </c>
      <c r="AE67" s="91">
        <v>29310</v>
      </c>
      <c r="AF67" s="43">
        <v>282432</v>
      </c>
      <c r="AG67" s="91">
        <v>4623</v>
      </c>
      <c r="AH67" s="91"/>
      <c r="AI67" s="45">
        <v>3036</v>
      </c>
      <c r="AJ67" s="45">
        <v>207</v>
      </c>
      <c r="AK67" s="45"/>
      <c r="AL67" s="45"/>
      <c r="AM67" s="45">
        <v>3243</v>
      </c>
      <c r="AN67" s="24"/>
      <c r="AO67" s="24"/>
      <c r="AP67" s="24"/>
    </row>
    <row r="68" spans="1:42">
      <c r="A68" s="4">
        <f t="shared" si="2"/>
        <v>1930</v>
      </c>
      <c r="B68" s="43">
        <v>983948</v>
      </c>
      <c r="C68" s="57"/>
      <c r="D68" s="57">
        <v>983948</v>
      </c>
      <c r="E68" s="57"/>
      <c r="F68" s="57"/>
      <c r="G68" s="57"/>
      <c r="H68" s="15"/>
      <c r="I68" s="15"/>
      <c r="J68" s="15"/>
      <c r="K68" s="15"/>
      <c r="L68" s="15"/>
      <c r="M68" s="63">
        <f t="shared" si="7"/>
        <v>983948</v>
      </c>
      <c r="N68" s="58"/>
      <c r="O68" s="4"/>
      <c r="P68" s="57"/>
      <c r="Q68" s="57"/>
      <c r="R68" s="77">
        <f t="shared" si="5"/>
        <v>2.9214216062251004E-2</v>
      </c>
      <c r="S68" s="69">
        <v>0.04</v>
      </c>
      <c r="T68" s="57"/>
      <c r="U68" s="59">
        <f t="shared" si="1"/>
        <v>0.10359003180611374</v>
      </c>
      <c r="V68" s="69">
        <v>0</v>
      </c>
      <c r="W68" s="61">
        <f>'1.1 Price indices'!$T66</f>
        <v>0.70216793078240847</v>
      </c>
      <c r="X68" s="15">
        <f t="shared" si="6"/>
        <v>9959348.0253657345</v>
      </c>
      <c r="Y68" s="15"/>
      <c r="Z68" s="15"/>
      <c r="AA68" s="63">
        <f t="shared" si="4"/>
        <v>9959000</v>
      </c>
      <c r="AB68" s="63"/>
      <c r="AC68" s="15"/>
      <c r="AD68" s="91">
        <v>252756</v>
      </c>
      <c r="AE68" s="91">
        <v>31167</v>
      </c>
      <c r="AF68" s="43">
        <v>283923</v>
      </c>
      <c r="AG68" s="91">
        <v>5956</v>
      </c>
      <c r="AH68" s="91"/>
      <c r="AI68" s="45">
        <v>3045</v>
      </c>
      <c r="AJ68" s="45">
        <v>211</v>
      </c>
      <c r="AK68" s="45"/>
      <c r="AL68" s="45"/>
      <c r="AM68" s="45">
        <v>3256</v>
      </c>
      <c r="AN68" s="24"/>
      <c r="AO68" s="24"/>
      <c r="AP68" s="24"/>
    </row>
    <row r="69" spans="1:42">
      <c r="A69" s="4">
        <f t="shared" si="2"/>
        <v>1931</v>
      </c>
      <c r="B69" s="43">
        <v>518296</v>
      </c>
      <c r="C69" s="57"/>
      <c r="D69" s="57">
        <v>518296</v>
      </c>
      <c r="E69" s="57"/>
      <c r="F69" s="57"/>
      <c r="G69" s="57"/>
      <c r="H69" s="15"/>
      <c r="I69" s="15"/>
      <c r="J69" s="15"/>
      <c r="K69" s="15"/>
      <c r="L69" s="15"/>
      <c r="M69" s="63">
        <f t="shared" si="7"/>
        <v>518296</v>
      </c>
      <c r="N69" s="58"/>
      <c r="O69" s="4"/>
      <c r="P69" s="57"/>
      <c r="Q69" s="57"/>
      <c r="R69" s="77">
        <f t="shared" si="5"/>
        <v>2.9214216062251004E-2</v>
      </c>
      <c r="S69" s="69">
        <v>0.04</v>
      </c>
      <c r="T69" s="57"/>
      <c r="U69" s="59">
        <f t="shared" si="1"/>
        <v>0.10359003180611374</v>
      </c>
      <c r="V69" s="69">
        <v>0</v>
      </c>
      <c r="W69" s="61">
        <f>'1.1 Price indices'!$T67</f>
        <v>0.64646710935015006</v>
      </c>
      <c r="X69" s="15">
        <f t="shared" si="6"/>
        <v>9045382.6251327395</v>
      </c>
      <c r="Y69" s="15"/>
      <c r="Z69" s="15"/>
      <c r="AA69" s="63">
        <f t="shared" si="4"/>
        <v>9045000</v>
      </c>
      <c r="AB69" s="63"/>
      <c r="AC69" s="15"/>
      <c r="AD69" s="91">
        <v>253058</v>
      </c>
      <c r="AE69" s="91">
        <v>32462</v>
      </c>
      <c r="AF69" s="43">
        <v>285520</v>
      </c>
      <c r="AG69" s="91">
        <v>6034</v>
      </c>
      <c r="AH69" s="91"/>
      <c r="AI69" s="45">
        <v>2978</v>
      </c>
      <c r="AJ69" s="45">
        <v>212</v>
      </c>
      <c r="AK69" s="45"/>
      <c r="AL69" s="45"/>
      <c r="AM69" s="45">
        <v>3190</v>
      </c>
      <c r="AN69" s="24"/>
      <c r="AO69" s="24"/>
      <c r="AP69" s="24"/>
    </row>
    <row r="70" spans="1:42">
      <c r="A70" s="4">
        <f t="shared" si="2"/>
        <v>1932</v>
      </c>
      <c r="B70" s="43">
        <v>105246</v>
      </c>
      <c r="C70" s="57">
        <v>6947</v>
      </c>
      <c r="D70" s="57">
        <v>112193</v>
      </c>
      <c r="E70" s="57"/>
      <c r="F70" s="57"/>
      <c r="G70" s="57"/>
      <c r="H70" s="15"/>
      <c r="I70" s="15"/>
      <c r="J70" s="15"/>
      <c r="K70" s="15"/>
      <c r="L70" s="15"/>
      <c r="M70" s="63">
        <f t="shared" si="7"/>
        <v>112193</v>
      </c>
      <c r="N70" s="58"/>
      <c r="O70" s="4"/>
      <c r="P70" s="57"/>
      <c r="Q70" s="57"/>
      <c r="R70" s="77">
        <f t="shared" si="5"/>
        <v>2.9214216062251004E-2</v>
      </c>
      <c r="S70" s="69">
        <v>0.04</v>
      </c>
      <c r="T70" s="57"/>
      <c r="U70" s="59">
        <f t="shared" si="1"/>
        <v>0.10359003180611374</v>
      </c>
      <c r="V70" s="69">
        <v>0</v>
      </c>
      <c r="W70" s="61">
        <f>'1.1 Price indices'!$T68</f>
        <v>0.62958807255249594</v>
      </c>
      <c r="X70" s="15">
        <f t="shared" si="6"/>
        <v>8310042.3232173035</v>
      </c>
      <c r="Y70" s="15"/>
      <c r="Z70" s="15"/>
      <c r="AA70" s="63">
        <f t="shared" si="4"/>
        <v>8310000</v>
      </c>
      <c r="AB70" s="63"/>
      <c r="AC70" s="15"/>
      <c r="AD70" s="91">
        <v>241358</v>
      </c>
      <c r="AE70" s="91">
        <v>31156</v>
      </c>
      <c r="AF70" s="43">
        <v>272514</v>
      </c>
      <c r="AG70" s="91">
        <v>5902</v>
      </c>
      <c r="AH70" s="91"/>
      <c r="AI70" s="45">
        <v>2972</v>
      </c>
      <c r="AJ70" s="45">
        <v>210</v>
      </c>
      <c r="AK70" s="45"/>
      <c r="AL70" s="45"/>
      <c r="AM70" s="45">
        <v>3182</v>
      </c>
      <c r="AN70" s="24"/>
      <c r="AO70" s="24"/>
      <c r="AP70" s="24"/>
    </row>
    <row r="71" spans="1:42">
      <c r="A71" s="4">
        <f t="shared" si="2"/>
        <v>1933</v>
      </c>
      <c r="B71" s="43">
        <v>102870</v>
      </c>
      <c r="C71" s="57">
        <v>6789</v>
      </c>
      <c r="D71" s="57">
        <v>109659</v>
      </c>
      <c r="E71" s="57"/>
      <c r="F71" s="57"/>
      <c r="G71" s="57"/>
      <c r="H71" s="15"/>
      <c r="I71" s="15"/>
      <c r="J71" s="15"/>
      <c r="K71" s="15"/>
      <c r="L71" s="15"/>
      <c r="M71" s="63">
        <f t="shared" si="7"/>
        <v>109659</v>
      </c>
      <c r="N71" s="58"/>
      <c r="O71" s="4"/>
      <c r="P71" s="57"/>
      <c r="Q71" s="57"/>
      <c r="R71" s="77">
        <f t="shared" si="5"/>
        <v>2.9214216062251004E-2</v>
      </c>
      <c r="S71" s="69">
        <v>0.04</v>
      </c>
      <c r="T71" s="57"/>
      <c r="U71" s="59">
        <f t="shared" si="1"/>
        <v>0.10359003180611374</v>
      </c>
      <c r="V71" s="69">
        <v>0</v>
      </c>
      <c r="W71" s="61">
        <f>'1.1 Price indices'!$T69</f>
        <v>0.59076628791789176</v>
      </c>
      <c r="X71" s="15">
        <f t="shared" si="6"/>
        <v>7365977.4147706889</v>
      </c>
      <c r="Y71" s="15"/>
      <c r="Z71" s="15"/>
      <c r="AA71" s="63">
        <f t="shared" si="4"/>
        <v>7366000</v>
      </c>
      <c r="AB71" s="63"/>
      <c r="AC71" s="15"/>
      <c r="AD71" s="91">
        <v>234736</v>
      </c>
      <c r="AE71" s="91">
        <v>30961</v>
      </c>
      <c r="AF71" s="43">
        <v>265697</v>
      </c>
      <c r="AG71" s="91">
        <v>5249</v>
      </c>
      <c r="AH71" s="91"/>
      <c r="AI71" s="45">
        <v>2977</v>
      </c>
      <c r="AJ71" s="45">
        <v>211</v>
      </c>
      <c r="AK71" s="45"/>
      <c r="AL71" s="45"/>
      <c r="AM71" s="45">
        <v>3188</v>
      </c>
      <c r="AN71" s="24"/>
      <c r="AO71" s="24"/>
      <c r="AP71" s="24"/>
    </row>
    <row r="72" spans="1:42">
      <c r="A72" s="4">
        <f t="shared" si="2"/>
        <v>1934</v>
      </c>
      <c r="B72" s="43">
        <v>102578</v>
      </c>
      <c r="C72" s="57">
        <v>6769</v>
      </c>
      <c r="D72" s="57">
        <v>109347</v>
      </c>
      <c r="E72" s="57"/>
      <c r="F72" s="57"/>
      <c r="G72" s="57"/>
      <c r="H72" s="15"/>
      <c r="I72" s="15"/>
      <c r="J72" s="15"/>
      <c r="K72" s="15"/>
      <c r="L72" s="15"/>
      <c r="M72" s="63">
        <f t="shared" si="7"/>
        <v>109347</v>
      </c>
      <c r="N72" s="58"/>
      <c r="O72" s="4"/>
      <c r="P72" s="57"/>
      <c r="Q72" s="57"/>
      <c r="R72" s="77">
        <f t="shared" ref="R72:R103" si="8">AVERAGE(R$128:R$160)</f>
        <v>2.9214216062251004E-2</v>
      </c>
      <c r="S72" s="69">
        <v>0.04</v>
      </c>
      <c r="T72" s="57"/>
      <c r="U72" s="59">
        <f t="shared" ref="U72:U126" si="9">PERCENTILE(U$128:U$160,0.25)</f>
        <v>0.10359003180611374</v>
      </c>
      <c r="V72" s="69">
        <v>0</v>
      </c>
      <c r="W72" s="61">
        <f>'1.1 Price indices'!$T70</f>
        <v>0.59245419159765711</v>
      </c>
      <c r="X72" s="15">
        <f t="shared" si="6"/>
        <v>6983485.8106402792</v>
      </c>
      <c r="Y72" s="15"/>
      <c r="Z72" s="15"/>
      <c r="AA72" s="63">
        <f t="shared" si="4"/>
        <v>6983000</v>
      </c>
      <c r="AB72" s="63"/>
      <c r="AC72" s="15"/>
      <c r="AD72" s="91">
        <v>234293</v>
      </c>
      <c r="AE72" s="91">
        <v>31100</v>
      </c>
      <c r="AF72" s="43">
        <v>265393</v>
      </c>
      <c r="AG72" s="91">
        <v>4721</v>
      </c>
      <c r="AH72" s="91"/>
      <c r="AI72" s="45">
        <v>2993</v>
      </c>
      <c r="AJ72" s="45">
        <v>212</v>
      </c>
      <c r="AK72" s="45"/>
      <c r="AL72" s="45"/>
      <c r="AM72" s="45">
        <v>3205</v>
      </c>
      <c r="AN72" s="24"/>
      <c r="AO72" s="24"/>
      <c r="AP72" s="24"/>
    </row>
    <row r="73" spans="1:42">
      <c r="A73" s="4">
        <f t="shared" ref="A73:A136" si="10">A72+1</f>
        <v>1935</v>
      </c>
      <c r="B73" s="43">
        <v>242848</v>
      </c>
      <c r="C73" s="57">
        <v>16027</v>
      </c>
      <c r="D73" s="57">
        <v>258875</v>
      </c>
      <c r="E73" s="57"/>
      <c r="F73" s="57"/>
      <c r="G73" s="57"/>
      <c r="H73" s="15"/>
      <c r="I73" s="15"/>
      <c r="J73" s="15"/>
      <c r="K73" s="15"/>
      <c r="L73" s="15"/>
      <c r="M73" s="63">
        <f t="shared" si="7"/>
        <v>258875</v>
      </c>
      <c r="N73" s="58"/>
      <c r="O73" s="4"/>
      <c r="P73" s="57"/>
      <c r="Q73" s="57"/>
      <c r="R73" s="77">
        <f t="shared" si="8"/>
        <v>2.9214216062251004E-2</v>
      </c>
      <c r="S73" s="69">
        <v>0.04</v>
      </c>
      <c r="T73" s="57"/>
      <c r="U73" s="59">
        <f t="shared" si="9"/>
        <v>0.10359003180611374</v>
      </c>
      <c r="V73" s="69">
        <v>0</v>
      </c>
      <c r="W73" s="61">
        <f>'1.1 Price indices'!$T71</f>
        <v>0.60089370999648417</v>
      </c>
      <c r="X73" s="15">
        <f t="shared" ref="X73:X104" si="11">X72*(W73/W72)*(1-R73-S73)+M73*(1-0.5*R73)</f>
        <v>6847817.3344682297</v>
      </c>
      <c r="Y73" s="15"/>
      <c r="Z73" s="15"/>
      <c r="AA73" s="63">
        <f t="shared" ref="AA73:AB127" si="12">ROUND(X73,-3)</f>
        <v>6848000</v>
      </c>
      <c r="AB73" s="63"/>
      <c r="AC73" s="15"/>
      <c r="AD73" s="91">
        <v>232434</v>
      </c>
      <c r="AE73" s="91">
        <v>32046</v>
      </c>
      <c r="AF73" s="43">
        <v>264480</v>
      </c>
      <c r="AG73" s="91">
        <v>5247</v>
      </c>
      <c r="AH73" s="91"/>
      <c r="AI73" s="45">
        <v>2950</v>
      </c>
      <c r="AJ73" s="45">
        <v>216</v>
      </c>
      <c r="AK73" s="45"/>
      <c r="AL73" s="45"/>
      <c r="AM73" s="45">
        <v>3166</v>
      </c>
      <c r="AN73" s="24"/>
      <c r="AO73" s="24"/>
      <c r="AP73" s="24"/>
    </row>
    <row r="74" spans="1:42">
      <c r="A74" s="4">
        <f t="shared" si="10"/>
        <v>1936</v>
      </c>
      <c r="B74" s="43">
        <v>537768</v>
      </c>
      <c r="C74" s="57">
        <v>35490</v>
      </c>
      <c r="D74" s="57">
        <v>573258</v>
      </c>
      <c r="E74" s="57"/>
      <c r="F74" s="57"/>
      <c r="G74" s="57"/>
      <c r="H74" s="15"/>
      <c r="I74" s="15"/>
      <c r="J74" s="15"/>
      <c r="K74" s="15"/>
      <c r="L74" s="15"/>
      <c r="M74" s="63">
        <f t="shared" si="7"/>
        <v>573258</v>
      </c>
      <c r="N74" s="58"/>
      <c r="O74" s="4"/>
      <c r="P74" s="57"/>
      <c r="Q74" s="57"/>
      <c r="R74" s="77">
        <f t="shared" si="8"/>
        <v>2.9214216062251004E-2</v>
      </c>
      <c r="S74" s="69">
        <v>0.04</v>
      </c>
      <c r="T74" s="57"/>
      <c r="U74" s="59">
        <f t="shared" si="9"/>
        <v>0.10359003180611374</v>
      </c>
      <c r="V74" s="69">
        <v>0</v>
      </c>
      <c r="W74" s="61">
        <f>'1.1 Price indices'!$T72</f>
        <v>0.69035260502405049</v>
      </c>
      <c r="X74" s="15">
        <f t="shared" si="11"/>
        <v>7887651.4079124276</v>
      </c>
      <c r="Y74" s="15"/>
      <c r="Z74" s="15"/>
      <c r="AA74" s="63">
        <f t="shared" si="12"/>
        <v>7888000</v>
      </c>
      <c r="AB74" s="63"/>
      <c r="AC74" s="15"/>
      <c r="AD74" s="91">
        <v>247436</v>
      </c>
      <c r="AE74" s="91">
        <v>32289</v>
      </c>
      <c r="AF74" s="43">
        <v>279725</v>
      </c>
      <c r="AG74" s="91">
        <v>6152</v>
      </c>
      <c r="AH74" s="91"/>
      <c r="AI74" s="45">
        <v>2909</v>
      </c>
      <c r="AJ74" s="45">
        <v>215</v>
      </c>
      <c r="AK74" s="45"/>
      <c r="AL74" s="45"/>
      <c r="AM74" s="45">
        <v>3124</v>
      </c>
      <c r="AN74" s="24"/>
      <c r="AO74" s="24"/>
      <c r="AP74" s="24"/>
    </row>
    <row r="75" spans="1:42">
      <c r="A75" s="4">
        <f t="shared" si="10"/>
        <v>1937</v>
      </c>
      <c r="B75" s="43">
        <v>1092868</v>
      </c>
      <c r="C75" s="57">
        <v>72133</v>
      </c>
      <c r="D75" s="57">
        <v>1165001</v>
      </c>
      <c r="E75" s="57"/>
      <c r="F75" s="57"/>
      <c r="G75" s="57"/>
      <c r="H75" s="15"/>
      <c r="I75" s="15"/>
      <c r="J75" s="15"/>
      <c r="K75" s="15"/>
      <c r="L75" s="15"/>
      <c r="M75" s="63">
        <f t="shared" si="7"/>
        <v>1165001</v>
      </c>
      <c r="N75" s="58"/>
      <c r="O75" s="4"/>
      <c r="P75" s="57"/>
      <c r="Q75" s="57"/>
      <c r="R75" s="77">
        <f t="shared" si="8"/>
        <v>2.9214216062251004E-2</v>
      </c>
      <c r="S75" s="69">
        <v>0.04</v>
      </c>
      <c r="T75" s="57"/>
      <c r="U75" s="59">
        <f t="shared" si="9"/>
        <v>0.10359003180611374</v>
      </c>
      <c r="V75" s="69">
        <v>0</v>
      </c>
      <c r="W75" s="61">
        <f>'1.1 Price indices'!$T73</f>
        <v>0.76124455957419757</v>
      </c>
      <c r="X75" s="15">
        <f t="shared" si="11"/>
        <v>9243614.3241278231</v>
      </c>
      <c r="Y75" s="15"/>
      <c r="Z75" s="15"/>
      <c r="AA75" s="63">
        <f t="shared" si="12"/>
        <v>9244000</v>
      </c>
      <c r="AB75" s="63"/>
      <c r="AC75" s="15"/>
      <c r="AD75" s="91">
        <v>245609</v>
      </c>
      <c r="AE75" s="91">
        <v>33646</v>
      </c>
      <c r="AF75" s="43">
        <v>279255</v>
      </c>
      <c r="AG75" s="91">
        <v>6356</v>
      </c>
      <c r="AH75" s="91"/>
      <c r="AI75" s="45">
        <v>2841</v>
      </c>
      <c r="AJ75" s="45">
        <v>218</v>
      </c>
      <c r="AK75" s="45"/>
      <c r="AL75" s="45"/>
      <c r="AM75" s="45">
        <v>3059</v>
      </c>
      <c r="AN75" s="24"/>
      <c r="AO75" s="24"/>
      <c r="AP75" s="24"/>
    </row>
    <row r="76" spans="1:42">
      <c r="A76" s="4">
        <f t="shared" si="10"/>
        <v>1938</v>
      </c>
      <c r="B76" s="43">
        <v>1320960</v>
      </c>
      <c r="C76" s="57">
        <v>87188</v>
      </c>
      <c r="D76" s="57">
        <v>1408148</v>
      </c>
      <c r="E76" s="57"/>
      <c r="F76" s="57"/>
      <c r="G76" s="57"/>
      <c r="H76" s="15"/>
      <c r="I76" s="15"/>
      <c r="J76" s="15"/>
      <c r="K76" s="15"/>
      <c r="L76" s="15"/>
      <c r="M76" s="63">
        <f t="shared" si="7"/>
        <v>1408148</v>
      </c>
      <c r="N76" s="58"/>
      <c r="O76" s="4"/>
      <c r="P76" s="57"/>
      <c r="Q76" s="57"/>
      <c r="R76" s="77">
        <f t="shared" si="8"/>
        <v>2.9214216062251004E-2</v>
      </c>
      <c r="S76" s="69">
        <v>0.04</v>
      </c>
      <c r="T76" s="57"/>
      <c r="U76" s="59">
        <f t="shared" si="9"/>
        <v>0.10359003180611374</v>
      </c>
      <c r="V76" s="69">
        <v>0</v>
      </c>
      <c r="W76" s="61">
        <f>'1.1 Price indices'!$T74</f>
        <v>0.80850586260762891</v>
      </c>
      <c r="X76" s="15">
        <f t="shared" si="11"/>
        <v>10525565.907298785</v>
      </c>
      <c r="Y76" s="15"/>
      <c r="Z76" s="15"/>
      <c r="AA76" s="63">
        <f t="shared" si="12"/>
        <v>10526000</v>
      </c>
      <c r="AB76" s="63"/>
      <c r="AC76" s="15"/>
      <c r="AD76" s="91">
        <v>244593</v>
      </c>
      <c r="AE76" s="91">
        <v>35720</v>
      </c>
      <c r="AF76" s="43">
        <v>280313</v>
      </c>
      <c r="AG76" s="91">
        <v>6741</v>
      </c>
      <c r="AH76" s="91"/>
      <c r="AI76" s="45">
        <v>2740</v>
      </c>
      <c r="AJ76" s="45">
        <v>219</v>
      </c>
      <c r="AK76" s="45"/>
      <c r="AL76" s="45"/>
      <c r="AM76" s="45">
        <v>2959</v>
      </c>
      <c r="AN76" s="24"/>
      <c r="AO76" s="24"/>
      <c r="AP76" s="24"/>
    </row>
    <row r="77" spans="1:42">
      <c r="A77" s="4">
        <f t="shared" si="10"/>
        <v>1939</v>
      </c>
      <c r="B77" s="43">
        <v>1686128</v>
      </c>
      <c r="C77" s="57">
        <v>111277</v>
      </c>
      <c r="D77" s="57">
        <v>1797405</v>
      </c>
      <c r="E77" s="57"/>
      <c r="F77" s="57"/>
      <c r="G77" s="57"/>
      <c r="H77" s="15"/>
      <c r="I77" s="15"/>
      <c r="J77" s="15"/>
      <c r="K77" s="15"/>
      <c r="L77" s="15"/>
      <c r="M77" s="63">
        <f t="shared" si="7"/>
        <v>1797405</v>
      </c>
      <c r="N77" s="58"/>
      <c r="O77" s="4"/>
      <c r="P77" s="57"/>
      <c r="Q77" s="57"/>
      <c r="R77" s="77">
        <f t="shared" si="8"/>
        <v>2.9214216062251004E-2</v>
      </c>
      <c r="S77" s="69">
        <v>0.04</v>
      </c>
      <c r="T77" s="57"/>
      <c r="U77" s="59">
        <f t="shared" si="9"/>
        <v>0.10359003180611374</v>
      </c>
      <c r="V77" s="69">
        <v>0</v>
      </c>
      <c r="W77" s="61">
        <f>'1.1 Price indices'!$T75</f>
        <v>0.87433410611847973</v>
      </c>
      <c r="X77" s="15">
        <f t="shared" si="11"/>
        <v>12365869.11989582</v>
      </c>
      <c r="Y77" s="15"/>
      <c r="Z77" s="15"/>
      <c r="AA77" s="63">
        <f t="shared" si="12"/>
        <v>12366000</v>
      </c>
      <c r="AB77" s="63"/>
      <c r="AC77" s="15"/>
      <c r="AD77" s="91">
        <v>244098</v>
      </c>
      <c r="AE77" s="91">
        <v>37195</v>
      </c>
      <c r="AF77" s="43">
        <v>281293</v>
      </c>
      <c r="AG77" s="91">
        <v>7235</v>
      </c>
      <c r="AH77" s="91"/>
      <c r="AI77" s="45">
        <v>2679</v>
      </c>
      <c r="AJ77" s="45">
        <v>229</v>
      </c>
      <c r="AK77" s="45"/>
      <c r="AL77" s="45"/>
      <c r="AM77" s="45">
        <v>2908</v>
      </c>
      <c r="AN77" s="24"/>
      <c r="AO77" s="24"/>
      <c r="AP77" s="24"/>
    </row>
    <row r="78" spans="1:42">
      <c r="A78" s="4">
        <f t="shared" si="10"/>
        <v>1940</v>
      </c>
      <c r="B78" s="43">
        <v>1082272</v>
      </c>
      <c r="C78" s="57">
        <v>71433</v>
      </c>
      <c r="D78" s="57">
        <v>1153705</v>
      </c>
      <c r="E78" s="57"/>
      <c r="F78" s="57"/>
      <c r="G78" s="57"/>
      <c r="H78" s="15"/>
      <c r="I78" s="15"/>
      <c r="J78" s="15"/>
      <c r="K78" s="15"/>
      <c r="L78" s="15"/>
      <c r="M78" s="63">
        <f t="shared" si="7"/>
        <v>1153705</v>
      </c>
      <c r="N78" s="58"/>
      <c r="O78" s="4"/>
      <c r="P78" s="57"/>
      <c r="Q78" s="57"/>
      <c r="R78" s="77">
        <f t="shared" si="8"/>
        <v>2.9214216062251004E-2</v>
      </c>
      <c r="S78" s="69">
        <v>0.04</v>
      </c>
      <c r="T78" s="57"/>
      <c r="U78" s="59">
        <f t="shared" si="9"/>
        <v>0.10359003180611374</v>
      </c>
      <c r="V78" s="69">
        <v>0</v>
      </c>
      <c r="W78" s="61">
        <f>'1.1 Price indices'!$T76</f>
        <v>0.94860186802815749</v>
      </c>
      <c r="X78" s="15">
        <f t="shared" si="11"/>
        <v>13624509.178924344</v>
      </c>
      <c r="Y78" s="15"/>
      <c r="Z78" s="15"/>
      <c r="AA78" s="63">
        <f t="shared" si="12"/>
        <v>13625000</v>
      </c>
      <c r="AB78" s="63"/>
      <c r="AC78" s="15"/>
      <c r="AD78" s="91">
        <v>243460</v>
      </c>
      <c r="AE78" s="91">
        <v>36179</v>
      </c>
      <c r="AF78" s="43">
        <v>279639</v>
      </c>
      <c r="AG78" s="91">
        <v>6654</v>
      </c>
      <c r="AH78" s="91"/>
      <c r="AI78" s="45">
        <v>2656</v>
      </c>
      <c r="AJ78" s="45">
        <v>234</v>
      </c>
      <c r="AK78" s="45"/>
      <c r="AL78" s="45"/>
      <c r="AM78" s="45">
        <v>2890</v>
      </c>
      <c r="AN78" s="24"/>
      <c r="AO78" s="24"/>
      <c r="AP78" s="24"/>
    </row>
    <row r="79" spans="1:42">
      <c r="A79" s="4">
        <f t="shared" si="10"/>
        <v>1941</v>
      </c>
      <c r="B79" s="43">
        <v>932000</v>
      </c>
      <c r="C79" s="57">
        <v>61516</v>
      </c>
      <c r="D79" s="57">
        <v>993516</v>
      </c>
      <c r="E79" s="57"/>
      <c r="F79" s="57"/>
      <c r="G79" s="57"/>
      <c r="H79" s="15"/>
      <c r="I79" s="15"/>
      <c r="J79" s="15"/>
      <c r="K79" s="15"/>
      <c r="L79" s="15"/>
      <c r="M79" s="63">
        <f t="shared" si="7"/>
        <v>993516</v>
      </c>
      <c r="N79" s="58"/>
      <c r="O79" s="4"/>
      <c r="P79" s="57"/>
      <c r="Q79" s="57"/>
      <c r="R79" s="77">
        <f t="shared" si="8"/>
        <v>2.9214216062251004E-2</v>
      </c>
      <c r="S79" s="69">
        <v>0.04</v>
      </c>
      <c r="T79" s="57"/>
      <c r="U79" s="59">
        <f t="shared" si="9"/>
        <v>0.10359003180611374</v>
      </c>
      <c r="V79" s="69">
        <v>0</v>
      </c>
      <c r="W79" s="61">
        <f>'1.1 Price indices'!$T77</f>
        <v>1.0009268821008852</v>
      </c>
      <c r="X79" s="15">
        <f t="shared" si="11"/>
        <v>14360016.376566224</v>
      </c>
      <c r="Y79" s="15"/>
      <c r="Z79" s="15"/>
      <c r="AA79" s="63">
        <f t="shared" si="12"/>
        <v>14360000</v>
      </c>
      <c r="AB79" s="63"/>
      <c r="AC79" s="15"/>
      <c r="AD79" s="91">
        <v>243862</v>
      </c>
      <c r="AE79" s="91">
        <v>34715</v>
      </c>
      <c r="AF79" s="43">
        <v>278577</v>
      </c>
      <c r="AG79" s="91">
        <v>6467</v>
      </c>
      <c r="AH79" s="91"/>
      <c r="AI79" s="45">
        <v>2622</v>
      </c>
      <c r="AJ79" s="45">
        <v>238</v>
      </c>
      <c r="AK79" s="45"/>
      <c r="AL79" s="45"/>
      <c r="AM79" s="45">
        <v>2860</v>
      </c>
      <c r="AN79" s="24"/>
      <c r="AO79" s="24"/>
      <c r="AP79" s="24"/>
    </row>
    <row r="80" spans="1:42">
      <c r="A80" s="4">
        <f t="shared" si="10"/>
        <v>1942</v>
      </c>
      <c r="B80" s="43">
        <v>414000</v>
      </c>
      <c r="C80" s="57">
        <v>27326</v>
      </c>
      <c r="D80" s="57">
        <v>441326</v>
      </c>
      <c r="E80" s="57"/>
      <c r="F80" s="57"/>
      <c r="G80" s="57"/>
      <c r="H80" s="15"/>
      <c r="I80" s="15"/>
      <c r="J80" s="15"/>
      <c r="K80" s="15"/>
      <c r="L80" s="15"/>
      <c r="M80" s="63">
        <f t="shared" si="7"/>
        <v>441326</v>
      </c>
      <c r="N80" s="58"/>
      <c r="O80" s="4"/>
      <c r="P80" s="57"/>
      <c r="Q80" s="57"/>
      <c r="R80" s="77">
        <f t="shared" si="8"/>
        <v>2.9214216062251004E-2</v>
      </c>
      <c r="S80" s="69">
        <v>0.04</v>
      </c>
      <c r="T80" s="57"/>
      <c r="U80" s="59">
        <f t="shared" si="9"/>
        <v>0.10359003180611374</v>
      </c>
      <c r="V80" s="69">
        <v>0</v>
      </c>
      <c r="W80" s="61">
        <f>'1.1 Price indices'!$T78</f>
        <v>1.0515639924938471</v>
      </c>
      <c r="X80" s="15">
        <f t="shared" si="11"/>
        <v>14477172.487525957</v>
      </c>
      <c r="Y80" s="15"/>
      <c r="Z80" s="15"/>
      <c r="AA80" s="63">
        <f t="shared" si="12"/>
        <v>14477000</v>
      </c>
      <c r="AB80" s="63"/>
      <c r="AC80" s="15"/>
      <c r="AD80" s="91">
        <v>243676</v>
      </c>
      <c r="AE80" s="91">
        <v>34937</v>
      </c>
      <c r="AF80" s="43">
        <v>278613</v>
      </c>
      <c r="AG80" s="91">
        <v>5755</v>
      </c>
      <c r="AH80" s="91"/>
      <c r="AI80" s="45">
        <v>2590</v>
      </c>
      <c r="AJ80" s="45">
        <v>236</v>
      </c>
      <c r="AK80" s="45"/>
      <c r="AL80" s="45"/>
      <c r="AM80" s="45">
        <v>2826</v>
      </c>
      <c r="AN80" s="24"/>
      <c r="AO80" s="24"/>
      <c r="AP80" s="24"/>
    </row>
    <row r="81" spans="1:42">
      <c r="A81" s="4">
        <f t="shared" si="10"/>
        <v>1943</v>
      </c>
      <c r="B81" s="43">
        <v>472000</v>
      </c>
      <c r="C81" s="57">
        <v>31153</v>
      </c>
      <c r="D81" s="57">
        <v>503153</v>
      </c>
      <c r="E81" s="57"/>
      <c r="F81" s="57"/>
      <c r="G81" s="57"/>
      <c r="H81" s="15"/>
      <c r="I81" s="15"/>
      <c r="J81" s="15"/>
      <c r="K81" s="15"/>
      <c r="L81" s="15"/>
      <c r="M81" s="63">
        <f t="shared" si="7"/>
        <v>503153</v>
      </c>
      <c r="N81" s="58"/>
      <c r="O81" s="4"/>
      <c r="P81" s="57"/>
      <c r="Q81" s="57"/>
      <c r="R81" s="77">
        <f t="shared" si="8"/>
        <v>2.9214216062251004E-2</v>
      </c>
      <c r="S81" s="69">
        <v>0.04</v>
      </c>
      <c r="T81" s="57"/>
      <c r="U81" s="59">
        <f t="shared" si="9"/>
        <v>0.10359003180611374</v>
      </c>
      <c r="V81" s="69">
        <v>0</v>
      </c>
      <c r="W81" s="61">
        <f>'1.1 Price indices'!$T79</f>
        <v>1.0853220660891554</v>
      </c>
      <c r="X81" s="15">
        <f t="shared" si="11"/>
        <v>14403538.700449353</v>
      </c>
      <c r="Y81" s="15"/>
      <c r="Z81" s="15"/>
      <c r="AA81" s="63">
        <f t="shared" si="12"/>
        <v>14404000</v>
      </c>
      <c r="AB81" s="63"/>
      <c r="AC81" s="15"/>
      <c r="AD81" s="91">
        <v>244974</v>
      </c>
      <c r="AE81" s="91">
        <v>37992</v>
      </c>
      <c r="AF81" s="43">
        <v>282966</v>
      </c>
      <c r="AG81" s="91">
        <v>7468</v>
      </c>
      <c r="AH81" s="91"/>
      <c r="AI81" s="45">
        <v>2548</v>
      </c>
      <c r="AJ81" s="45">
        <v>233</v>
      </c>
      <c r="AK81" s="45"/>
      <c r="AL81" s="45"/>
      <c r="AM81" s="45">
        <v>2781</v>
      </c>
      <c r="AN81" s="24"/>
      <c r="AO81" s="24"/>
      <c r="AP81" s="24"/>
    </row>
    <row r="82" spans="1:42">
      <c r="A82" s="4">
        <f t="shared" si="10"/>
        <v>1944</v>
      </c>
      <c r="B82" s="43">
        <v>954000</v>
      </c>
      <c r="C82" s="57">
        <v>62962</v>
      </c>
      <c r="D82" s="57">
        <v>1016962</v>
      </c>
      <c r="E82" s="57"/>
      <c r="F82" s="57"/>
      <c r="G82" s="57"/>
      <c r="H82" s="15"/>
      <c r="I82" s="15"/>
      <c r="J82" s="15"/>
      <c r="K82" s="15"/>
      <c r="L82" s="15"/>
      <c r="M82" s="63">
        <f t="shared" si="7"/>
        <v>1016962</v>
      </c>
      <c r="N82" s="58"/>
      <c r="O82" s="4"/>
      <c r="P82" s="57"/>
      <c r="Q82" s="57"/>
      <c r="R82" s="77">
        <f t="shared" si="8"/>
        <v>2.9214216062251004E-2</v>
      </c>
      <c r="S82" s="69">
        <v>0.04</v>
      </c>
      <c r="T82" s="57"/>
      <c r="U82" s="59">
        <f t="shared" si="9"/>
        <v>0.10359003180611374</v>
      </c>
      <c r="V82" s="69">
        <v>0</v>
      </c>
      <c r="W82" s="61">
        <f>'1.1 Price indices'!$T80</f>
        <v>1.1629656353583639</v>
      </c>
      <c r="X82" s="15">
        <f t="shared" si="11"/>
        <v>15367820.412165575</v>
      </c>
      <c r="Y82" s="15"/>
      <c r="Z82" s="15"/>
      <c r="AA82" s="63">
        <f t="shared" si="12"/>
        <v>15368000</v>
      </c>
      <c r="AB82" s="63"/>
      <c r="AC82" s="15"/>
      <c r="AD82" s="91">
        <v>247730</v>
      </c>
      <c r="AE82" s="91">
        <v>44176</v>
      </c>
      <c r="AF82" s="43">
        <v>291906</v>
      </c>
      <c r="AG82" s="91">
        <v>8664</v>
      </c>
      <c r="AH82" s="91"/>
      <c r="AI82" s="45">
        <v>2533</v>
      </c>
      <c r="AJ82" s="45">
        <v>239</v>
      </c>
      <c r="AK82" s="45"/>
      <c r="AL82" s="45"/>
      <c r="AM82" s="45">
        <v>2772</v>
      </c>
      <c r="AN82" s="24"/>
      <c r="AO82" s="24"/>
      <c r="AP82" s="24"/>
    </row>
    <row r="83" spans="1:42">
      <c r="A83" s="4">
        <f t="shared" si="10"/>
        <v>1945</v>
      </c>
      <c r="B83" s="43">
        <v>2376000</v>
      </c>
      <c r="C83" s="57">
        <v>156826</v>
      </c>
      <c r="D83" s="57">
        <v>2532826</v>
      </c>
      <c r="E83" s="57"/>
      <c r="F83" s="57"/>
      <c r="G83" s="57"/>
      <c r="H83" s="15"/>
      <c r="I83" s="15"/>
      <c r="J83" s="15"/>
      <c r="K83" s="15"/>
      <c r="L83" s="15"/>
      <c r="M83" s="63">
        <f t="shared" si="7"/>
        <v>2532826</v>
      </c>
      <c r="N83" s="58"/>
      <c r="O83" s="4"/>
      <c r="P83" s="57"/>
      <c r="Q83" s="57"/>
      <c r="R83" s="77">
        <f t="shared" si="8"/>
        <v>2.9214216062251004E-2</v>
      </c>
      <c r="S83" s="69">
        <v>0.04</v>
      </c>
      <c r="T83" s="57"/>
      <c r="U83" s="59">
        <f t="shared" si="9"/>
        <v>0.10359003180611374</v>
      </c>
      <c r="V83" s="69">
        <v>0</v>
      </c>
      <c r="W83" s="61">
        <f>'1.1 Price indices'!$T81</f>
        <v>1.1933479015941413</v>
      </c>
      <c r="X83" s="15">
        <f t="shared" si="11"/>
        <v>17173670.798263501</v>
      </c>
      <c r="Y83" s="15"/>
      <c r="Z83" s="15"/>
      <c r="AA83" s="63">
        <f t="shared" si="12"/>
        <v>17174000</v>
      </c>
      <c r="AB83" s="63"/>
      <c r="AC83" s="15"/>
      <c r="AD83" s="91">
        <v>252480</v>
      </c>
      <c r="AE83" s="91">
        <v>47134</v>
      </c>
      <c r="AF83" s="43">
        <v>299614</v>
      </c>
      <c r="AG83" s="91">
        <v>9580</v>
      </c>
      <c r="AH83" s="91"/>
      <c r="AI83" s="45">
        <v>2514</v>
      </c>
      <c r="AJ83" s="45">
        <v>248</v>
      </c>
      <c r="AK83" s="45"/>
      <c r="AL83" s="45"/>
      <c r="AM83" s="45">
        <v>2762</v>
      </c>
      <c r="AN83" s="24"/>
      <c r="AO83" s="24"/>
      <c r="AP83" s="24"/>
    </row>
    <row r="84" spans="1:42">
      <c r="A84" s="4">
        <f t="shared" si="10"/>
        <v>1946</v>
      </c>
      <c r="B84" s="43">
        <v>1984000</v>
      </c>
      <c r="C84" s="57">
        <v>130943</v>
      </c>
      <c r="D84" s="57">
        <v>2114943</v>
      </c>
      <c r="E84" s="57"/>
      <c r="F84" s="57"/>
      <c r="G84" s="57"/>
      <c r="H84" s="15"/>
      <c r="I84" s="15"/>
      <c r="J84" s="15"/>
      <c r="K84" s="15"/>
      <c r="L84" s="15"/>
      <c r="M84" s="63">
        <f t="shared" si="7"/>
        <v>2114943</v>
      </c>
      <c r="N84" s="58"/>
      <c r="O84" s="4"/>
      <c r="P84" s="57"/>
      <c r="Q84" s="57"/>
      <c r="R84" s="77">
        <f t="shared" si="8"/>
        <v>2.9214216062251004E-2</v>
      </c>
      <c r="S84" s="69">
        <v>0.04</v>
      </c>
      <c r="T84" s="57"/>
      <c r="U84" s="59">
        <f t="shared" si="9"/>
        <v>0.10359003180611374</v>
      </c>
      <c r="V84" s="69">
        <v>0</v>
      </c>
      <c r="W84" s="61">
        <f>'1.1 Price indices'!$T82</f>
        <v>1.2152906494310916</v>
      </c>
      <c r="X84" s="15">
        <f t="shared" si="11"/>
        <v>18362983.630344752</v>
      </c>
      <c r="Y84" s="15"/>
      <c r="Z84" s="15"/>
      <c r="AA84" s="63">
        <f t="shared" si="12"/>
        <v>18363000</v>
      </c>
      <c r="AB84" s="63"/>
      <c r="AC84" s="15"/>
      <c r="AD84" s="91">
        <v>262774</v>
      </c>
      <c r="AE84" s="91">
        <v>48723</v>
      </c>
      <c r="AF84" s="43">
        <v>311497</v>
      </c>
      <c r="AG84" s="91">
        <v>12568</v>
      </c>
      <c r="AH84" s="91"/>
      <c r="AI84" s="45">
        <v>2497</v>
      </c>
      <c r="AJ84" s="45">
        <v>255</v>
      </c>
      <c r="AK84" s="45"/>
      <c r="AL84" s="45"/>
      <c r="AM84" s="45">
        <v>2752</v>
      </c>
      <c r="AN84" s="24"/>
      <c r="AO84" s="24"/>
      <c r="AP84" s="24"/>
    </row>
    <row r="85" spans="1:42">
      <c r="A85" s="4">
        <f t="shared" si="10"/>
        <v>1947</v>
      </c>
      <c r="B85" s="43">
        <v>3249008</v>
      </c>
      <c r="C85" s="57">
        <v>214424</v>
      </c>
      <c r="D85" s="57">
        <v>3463432</v>
      </c>
      <c r="E85" s="57"/>
      <c r="F85" s="57"/>
      <c r="G85" s="57"/>
      <c r="H85" s="15"/>
      <c r="I85" s="15"/>
      <c r="J85" s="15"/>
      <c r="K85" s="15"/>
      <c r="L85" s="15"/>
      <c r="M85" s="63">
        <f t="shared" si="7"/>
        <v>3463432</v>
      </c>
      <c r="N85" s="58"/>
      <c r="O85" s="4"/>
      <c r="P85" s="57"/>
      <c r="Q85" s="57"/>
      <c r="R85" s="77">
        <f t="shared" si="8"/>
        <v>2.9214216062251004E-2</v>
      </c>
      <c r="S85" s="69">
        <v>0.04</v>
      </c>
      <c r="T85" s="57"/>
      <c r="U85" s="59">
        <f t="shared" si="9"/>
        <v>0.10359003180611374</v>
      </c>
      <c r="V85" s="69">
        <v>0</v>
      </c>
      <c r="W85" s="61">
        <f>'1.1 Price indices'!$T83</f>
        <v>1.2946221223800654</v>
      </c>
      <c r="X85" s="15">
        <f t="shared" si="11"/>
        <v>21620573.434741952</v>
      </c>
      <c r="Y85" s="15"/>
      <c r="Z85" s="15"/>
      <c r="AA85" s="63">
        <f t="shared" si="12"/>
        <v>21621000</v>
      </c>
      <c r="AB85" s="63"/>
      <c r="AC85" s="15"/>
      <c r="AD85" s="91">
        <v>272882</v>
      </c>
      <c r="AE85" s="91">
        <v>49754</v>
      </c>
      <c r="AF85" s="43">
        <v>322636</v>
      </c>
      <c r="AG85" s="91">
        <v>12925</v>
      </c>
      <c r="AH85" s="91"/>
      <c r="AI85" s="45">
        <v>2430</v>
      </c>
      <c r="AJ85" s="45">
        <v>264</v>
      </c>
      <c r="AK85" s="45"/>
      <c r="AL85" s="45"/>
      <c r="AM85" s="45">
        <v>2694</v>
      </c>
      <c r="AN85" s="24"/>
      <c r="AO85" s="24"/>
      <c r="AP85" s="24"/>
    </row>
    <row r="86" spans="1:42">
      <c r="A86" s="4">
        <f t="shared" si="10"/>
        <v>1948</v>
      </c>
      <c r="B86" s="43">
        <v>4519072</v>
      </c>
      <c r="C86" s="57">
        <v>298257</v>
      </c>
      <c r="D86" s="57">
        <v>4817329</v>
      </c>
      <c r="E86" s="57"/>
      <c r="F86" s="57"/>
      <c r="G86" s="57"/>
      <c r="H86" s="15"/>
      <c r="I86" s="15"/>
      <c r="J86" s="15"/>
      <c r="K86" s="15"/>
      <c r="L86" s="15"/>
      <c r="M86" s="63">
        <f t="shared" si="7"/>
        <v>4817329</v>
      </c>
      <c r="N86" s="58"/>
      <c r="O86" s="4"/>
      <c r="P86" s="57"/>
      <c r="Q86" s="57"/>
      <c r="R86" s="77">
        <f t="shared" si="8"/>
        <v>2.9214216062251004E-2</v>
      </c>
      <c r="S86" s="69">
        <v>0.04</v>
      </c>
      <c r="T86" s="57"/>
      <c r="U86" s="59">
        <f t="shared" si="9"/>
        <v>0.10359003180611374</v>
      </c>
      <c r="V86" s="69">
        <v>0</v>
      </c>
      <c r="W86" s="61">
        <f>'1.1 Price indices'!$T84</f>
        <v>1.3570745585313853</v>
      </c>
      <c r="X86" s="15">
        <f t="shared" si="11"/>
        <v>25841869.713788856</v>
      </c>
      <c r="Y86" s="15"/>
      <c r="Z86" s="15"/>
      <c r="AA86" s="63">
        <f t="shared" si="12"/>
        <v>25842000</v>
      </c>
      <c r="AB86" s="63"/>
      <c r="AC86" s="15"/>
      <c r="AD86" s="91">
        <v>279918</v>
      </c>
      <c r="AE86" s="91">
        <v>49899</v>
      </c>
      <c r="AF86" s="43">
        <v>329817</v>
      </c>
      <c r="AG86" s="91">
        <v>13255</v>
      </c>
      <c r="AH86" s="91"/>
      <c r="AI86" s="45">
        <v>2400</v>
      </c>
      <c r="AJ86" s="45">
        <v>266</v>
      </c>
      <c r="AK86" s="45"/>
      <c r="AL86" s="45"/>
      <c r="AM86" s="45">
        <v>2666</v>
      </c>
      <c r="AN86" s="24"/>
      <c r="AO86" s="24"/>
      <c r="AP86" s="24"/>
    </row>
    <row r="87" spans="1:42">
      <c r="A87" s="4">
        <f t="shared" si="10"/>
        <v>1949</v>
      </c>
      <c r="B87" s="43">
        <v>6501908</v>
      </c>
      <c r="C87" s="57">
        <v>429137</v>
      </c>
      <c r="D87" s="57">
        <v>6931045</v>
      </c>
      <c r="E87" s="57"/>
      <c r="F87" s="57"/>
      <c r="G87" s="57"/>
      <c r="H87" s="15"/>
      <c r="I87" s="15"/>
      <c r="J87" s="15"/>
      <c r="K87" s="15"/>
      <c r="L87" s="15"/>
      <c r="M87" s="63">
        <f t="shared" si="7"/>
        <v>6931045</v>
      </c>
      <c r="N87" s="58"/>
      <c r="O87" s="4"/>
      <c r="P87" s="57"/>
      <c r="Q87" s="57"/>
      <c r="R87" s="77">
        <f t="shared" si="8"/>
        <v>2.9214216062251004E-2</v>
      </c>
      <c r="S87" s="69">
        <v>0.04</v>
      </c>
      <c r="T87" s="57"/>
      <c r="U87" s="59">
        <f t="shared" si="9"/>
        <v>0.10359003180611374</v>
      </c>
      <c r="V87" s="69">
        <v>0</v>
      </c>
      <c r="W87" s="61">
        <f>'1.1 Price indices'!$T85</f>
        <v>1.5106737933900372</v>
      </c>
      <c r="X87" s="15">
        <f t="shared" si="11"/>
        <v>33605491.829117514</v>
      </c>
      <c r="Y87" s="15"/>
      <c r="Z87" s="15"/>
      <c r="AA87" s="63">
        <f t="shared" si="12"/>
        <v>33605000</v>
      </c>
      <c r="AB87" s="63"/>
      <c r="AC87" s="15"/>
      <c r="AD87" s="91">
        <v>290286</v>
      </c>
      <c r="AE87" s="91">
        <v>51623</v>
      </c>
      <c r="AF87" s="43">
        <v>341909</v>
      </c>
      <c r="AG87" s="91">
        <v>13321</v>
      </c>
      <c r="AH87" s="91"/>
      <c r="AI87" s="45">
        <v>2371</v>
      </c>
      <c r="AJ87" s="45">
        <v>269</v>
      </c>
      <c r="AK87" s="45"/>
      <c r="AL87" s="45"/>
      <c r="AM87" s="45">
        <v>2640</v>
      </c>
      <c r="AN87" s="24"/>
      <c r="AO87" s="24"/>
      <c r="AP87" s="24"/>
    </row>
    <row r="88" spans="1:42">
      <c r="A88" s="4">
        <f t="shared" si="10"/>
        <v>1950</v>
      </c>
      <c r="B88" s="43">
        <v>4840868</v>
      </c>
      <c r="C88" s="57">
        <v>318250</v>
      </c>
      <c r="D88" s="57">
        <v>5159118</v>
      </c>
      <c r="E88" s="57"/>
      <c r="F88" s="57"/>
      <c r="G88" s="57"/>
      <c r="H88" s="15"/>
      <c r="I88" s="15"/>
      <c r="J88" s="15"/>
      <c r="K88" s="15"/>
      <c r="L88" s="15"/>
      <c r="M88" s="63">
        <f t="shared" si="7"/>
        <v>5159118</v>
      </c>
      <c r="N88" s="58"/>
      <c r="O88" s="4"/>
      <c r="P88" s="57"/>
      <c r="Q88" s="57"/>
      <c r="R88" s="77">
        <f t="shared" si="8"/>
        <v>2.9214216062251004E-2</v>
      </c>
      <c r="S88" s="69">
        <v>0.04</v>
      </c>
      <c r="T88" s="57"/>
      <c r="U88" s="59">
        <f t="shared" si="9"/>
        <v>0.10359003180611374</v>
      </c>
      <c r="V88" s="69">
        <v>0</v>
      </c>
      <c r="W88" s="61">
        <f>'1.1 Price indices'!$T86</f>
        <v>1.687903679765405</v>
      </c>
      <c r="X88" s="15">
        <f t="shared" si="11"/>
        <v>40032935.92309992</v>
      </c>
      <c r="Y88" s="15"/>
      <c r="Z88" s="15"/>
      <c r="AA88" s="63">
        <f t="shared" si="12"/>
        <v>40033000</v>
      </c>
      <c r="AB88" s="63"/>
      <c r="AC88" s="15"/>
      <c r="AD88" s="91">
        <v>304707</v>
      </c>
      <c r="AE88" s="91">
        <v>53829</v>
      </c>
      <c r="AF88" s="43">
        <v>358536</v>
      </c>
      <c r="AG88" s="91">
        <v>13620</v>
      </c>
      <c r="AH88" s="91"/>
      <c r="AI88" s="45">
        <v>2377</v>
      </c>
      <c r="AJ88" s="45">
        <v>269</v>
      </c>
      <c r="AK88" s="45"/>
      <c r="AL88" s="45"/>
      <c r="AM88" s="45">
        <v>2646</v>
      </c>
      <c r="AN88" s="24"/>
      <c r="AO88" s="24"/>
      <c r="AP88" s="24"/>
    </row>
    <row r="89" spans="1:42">
      <c r="A89" s="4">
        <f t="shared" si="10"/>
        <v>1951</v>
      </c>
      <c r="B89" s="43">
        <v>5626649</v>
      </c>
      <c r="C89" s="57">
        <v>233700</v>
      </c>
      <c r="D89" s="57">
        <v>5860349</v>
      </c>
      <c r="E89" s="57"/>
      <c r="F89" s="57"/>
      <c r="G89" s="57"/>
      <c r="H89" s="15"/>
      <c r="I89" s="15"/>
      <c r="J89" s="15"/>
      <c r="K89" s="15"/>
      <c r="L89" s="15"/>
      <c r="M89" s="63">
        <f t="shared" si="7"/>
        <v>5860349</v>
      </c>
      <c r="N89" s="58"/>
      <c r="O89" s="4"/>
      <c r="P89" s="57"/>
      <c r="Q89" s="57"/>
      <c r="R89" s="77">
        <f t="shared" si="8"/>
        <v>2.9214216062251004E-2</v>
      </c>
      <c r="S89" s="69">
        <v>0.04</v>
      </c>
      <c r="T89" s="57"/>
      <c r="U89" s="59">
        <f t="shared" si="9"/>
        <v>0.10359003180611374</v>
      </c>
      <c r="V89" s="69">
        <v>0</v>
      </c>
      <c r="W89" s="61">
        <f>'1.1 Price indices'!$T87</f>
        <v>1.8904521213372536</v>
      </c>
      <c r="X89" s="15">
        <f t="shared" si="11"/>
        <v>47508284.413150594</v>
      </c>
      <c r="Y89" s="15"/>
      <c r="Z89" s="15"/>
      <c r="AA89" s="63">
        <f t="shared" si="12"/>
        <v>47508000</v>
      </c>
      <c r="AB89" s="63"/>
      <c r="AC89" s="15"/>
      <c r="AD89" s="91">
        <v>319716</v>
      </c>
      <c r="AE89" s="91">
        <v>56640</v>
      </c>
      <c r="AF89" s="43">
        <v>376356</v>
      </c>
      <c r="AG89" s="91">
        <v>13132</v>
      </c>
      <c r="AH89" s="91"/>
      <c r="AI89" s="45">
        <v>2352</v>
      </c>
      <c r="AJ89" s="45">
        <v>271</v>
      </c>
      <c r="AK89" s="45"/>
      <c r="AL89" s="45"/>
      <c r="AM89" s="45">
        <v>2623</v>
      </c>
      <c r="AN89" s="24"/>
      <c r="AO89" s="24"/>
      <c r="AP89" s="24"/>
    </row>
    <row r="90" spans="1:42">
      <c r="A90" s="4">
        <f t="shared" si="10"/>
        <v>1952</v>
      </c>
      <c r="B90" s="43">
        <v>9732805</v>
      </c>
      <c r="C90" s="57">
        <v>532000</v>
      </c>
      <c r="D90" s="57">
        <v>10264805</v>
      </c>
      <c r="E90" s="57"/>
      <c r="F90" s="57"/>
      <c r="G90" s="57"/>
      <c r="H90" s="15"/>
      <c r="I90" s="15"/>
      <c r="J90" s="15"/>
      <c r="K90" s="15"/>
      <c r="L90" s="15"/>
      <c r="M90" s="63">
        <f t="shared" si="7"/>
        <v>10264805</v>
      </c>
      <c r="N90" s="58"/>
      <c r="O90" s="4"/>
      <c r="P90" s="57"/>
      <c r="Q90" s="57"/>
      <c r="R90" s="77">
        <f t="shared" si="8"/>
        <v>2.9214216062251004E-2</v>
      </c>
      <c r="S90" s="69">
        <v>0.04</v>
      </c>
      <c r="T90" s="57"/>
      <c r="U90" s="59">
        <f t="shared" si="9"/>
        <v>0.10359003180611374</v>
      </c>
      <c r="V90" s="69">
        <v>0</v>
      </c>
      <c r="W90" s="61">
        <f>'1.1 Price indices'!$T88</f>
        <v>2.0029790333216138</v>
      </c>
      <c r="X90" s="15">
        <f t="shared" si="11"/>
        <v>56967046.620658949</v>
      </c>
      <c r="Y90" s="15"/>
      <c r="Z90" s="15"/>
      <c r="AA90" s="63">
        <f t="shared" si="12"/>
        <v>56967000</v>
      </c>
      <c r="AB90" s="63"/>
      <c r="AC90" s="15"/>
      <c r="AD90" s="91">
        <v>339560</v>
      </c>
      <c r="AE90" s="91">
        <v>61094</v>
      </c>
      <c r="AF90" s="43">
        <v>400654</v>
      </c>
      <c r="AG90" s="91">
        <v>12935</v>
      </c>
      <c r="AH90" s="91"/>
      <c r="AI90" s="45">
        <v>2357</v>
      </c>
      <c r="AJ90" s="45">
        <v>278</v>
      </c>
      <c r="AK90" s="45"/>
      <c r="AL90" s="45"/>
      <c r="AM90" s="45">
        <v>2635</v>
      </c>
      <c r="AN90" s="24"/>
      <c r="AO90" s="24"/>
      <c r="AP90" s="24"/>
    </row>
    <row r="91" spans="1:42">
      <c r="A91" s="4">
        <f t="shared" si="10"/>
        <v>1953</v>
      </c>
      <c r="B91" s="43">
        <v>11731727</v>
      </c>
      <c r="C91" s="57">
        <v>697300</v>
      </c>
      <c r="D91" s="57">
        <v>12429027</v>
      </c>
      <c r="E91" s="57"/>
      <c r="F91" s="57"/>
      <c r="G91" s="57"/>
      <c r="H91" s="15"/>
      <c r="I91" s="15"/>
      <c r="J91" s="15"/>
      <c r="K91" s="15"/>
      <c r="L91" s="15"/>
      <c r="M91" s="63">
        <f t="shared" si="7"/>
        <v>12429027</v>
      </c>
      <c r="N91" s="58"/>
      <c r="O91" s="4"/>
      <c r="P91" s="57"/>
      <c r="Q91" s="57"/>
      <c r="R91" s="77">
        <f t="shared" si="8"/>
        <v>2.9214216062251004E-2</v>
      </c>
      <c r="S91" s="69">
        <v>0.04</v>
      </c>
      <c r="T91" s="57"/>
      <c r="U91" s="59">
        <f t="shared" si="9"/>
        <v>0.10359003180611374</v>
      </c>
      <c r="V91" s="69">
        <v>0</v>
      </c>
      <c r="W91" s="61">
        <f>'1.1 Price indices'!$T89</f>
        <v>2.0930005629091024</v>
      </c>
      <c r="X91" s="15">
        <f t="shared" si="11"/>
        <v>67654698.395966023</v>
      </c>
      <c r="Y91" s="15"/>
      <c r="Z91" s="15"/>
      <c r="AA91" s="63">
        <f t="shared" si="12"/>
        <v>67655000</v>
      </c>
      <c r="AB91" s="63"/>
      <c r="AC91" s="15"/>
      <c r="AD91" s="91">
        <v>357892</v>
      </c>
      <c r="AE91" s="91">
        <v>66996</v>
      </c>
      <c r="AF91" s="43">
        <v>424888</v>
      </c>
      <c r="AG91" s="91">
        <v>13095</v>
      </c>
      <c r="AH91" s="91"/>
      <c r="AI91" s="45">
        <v>2373</v>
      </c>
      <c r="AJ91" s="45">
        <v>285</v>
      </c>
      <c r="AK91" s="45"/>
      <c r="AL91" s="45"/>
      <c r="AM91" s="45">
        <v>2658</v>
      </c>
      <c r="AN91" s="24"/>
      <c r="AO91" s="24"/>
      <c r="AP91" s="24"/>
    </row>
    <row r="92" spans="1:42">
      <c r="A92" s="4">
        <f t="shared" si="10"/>
        <v>1954</v>
      </c>
      <c r="B92" s="43">
        <v>10552112</v>
      </c>
      <c r="C92" s="57">
        <v>785650</v>
      </c>
      <c r="D92" s="57">
        <v>11337762</v>
      </c>
      <c r="E92" s="57"/>
      <c r="F92" s="57"/>
      <c r="G92" s="57"/>
      <c r="H92" s="15"/>
      <c r="I92" s="15"/>
      <c r="J92" s="15"/>
      <c r="K92" s="15"/>
      <c r="L92" s="15"/>
      <c r="M92" s="63">
        <f t="shared" si="7"/>
        <v>11337762</v>
      </c>
      <c r="N92" s="58"/>
      <c r="O92" s="4"/>
      <c r="P92" s="57"/>
      <c r="Q92" s="57"/>
      <c r="R92" s="77">
        <f t="shared" si="8"/>
        <v>2.9214216062251004E-2</v>
      </c>
      <c r="S92" s="69">
        <v>0.04</v>
      </c>
      <c r="T92" s="57"/>
      <c r="U92" s="59">
        <f t="shared" si="9"/>
        <v>0.10359003180611374</v>
      </c>
      <c r="V92" s="69">
        <v>0</v>
      </c>
      <c r="W92" s="61">
        <f>'1.1 Price indices'!$T90</f>
        <v>2.1830220924965902</v>
      </c>
      <c r="X92" s="15">
        <f t="shared" si="11"/>
        <v>76852656.041607216</v>
      </c>
      <c r="Y92" s="15"/>
      <c r="Z92" s="15"/>
      <c r="AA92" s="63">
        <f t="shared" si="12"/>
        <v>76853000</v>
      </c>
      <c r="AB92" s="63"/>
      <c r="AC92" s="15"/>
      <c r="AD92" s="91">
        <v>373270</v>
      </c>
      <c r="AE92" s="91">
        <v>74816</v>
      </c>
      <c r="AF92" s="43">
        <v>448086</v>
      </c>
      <c r="AG92" s="91">
        <v>13138</v>
      </c>
      <c r="AH92" s="91"/>
      <c r="AI92" s="45">
        <v>2394</v>
      </c>
      <c r="AJ92" s="45">
        <v>296</v>
      </c>
      <c r="AK92" s="45"/>
      <c r="AL92" s="45"/>
      <c r="AM92" s="45">
        <v>2690</v>
      </c>
      <c r="AN92" s="24"/>
      <c r="AO92" s="24"/>
      <c r="AP92" s="24"/>
    </row>
    <row r="93" spans="1:42">
      <c r="A93" s="4">
        <f t="shared" si="10"/>
        <v>1955</v>
      </c>
      <c r="B93" s="43">
        <v>11979483</v>
      </c>
      <c r="C93" s="57">
        <v>1258750</v>
      </c>
      <c r="D93" s="57">
        <v>13238233</v>
      </c>
      <c r="E93" s="57"/>
      <c r="F93" s="57"/>
      <c r="G93" s="57"/>
      <c r="H93" s="15"/>
      <c r="I93" s="15"/>
      <c r="J93" s="15"/>
      <c r="K93" s="15"/>
      <c r="L93" s="15"/>
      <c r="M93" s="63">
        <f t="shared" si="7"/>
        <v>13238233</v>
      </c>
      <c r="N93" s="58"/>
      <c r="O93" s="4"/>
      <c r="P93" s="57"/>
      <c r="Q93" s="57"/>
      <c r="R93" s="77">
        <f t="shared" si="8"/>
        <v>2.9214216062251004E-2</v>
      </c>
      <c r="S93" s="69">
        <v>0.04</v>
      </c>
      <c r="T93" s="57"/>
      <c r="U93" s="59">
        <f t="shared" si="9"/>
        <v>0.10359003180611374</v>
      </c>
      <c r="V93" s="69">
        <v>0</v>
      </c>
      <c r="W93" s="61">
        <f>'1.1 Price indices'!$T91</f>
        <v>2.2730436220840788</v>
      </c>
      <c r="X93" s="15">
        <f t="shared" si="11"/>
        <v>87528049.667849854</v>
      </c>
      <c r="Y93" s="15"/>
      <c r="Z93" s="15"/>
      <c r="AA93" s="63">
        <f t="shared" si="12"/>
        <v>87528000</v>
      </c>
      <c r="AB93" s="63"/>
      <c r="AC93" s="15"/>
      <c r="AD93" s="91">
        <v>381488</v>
      </c>
      <c r="AE93" s="91">
        <v>80895</v>
      </c>
      <c r="AF93" s="43">
        <v>462383</v>
      </c>
      <c r="AG93" s="91">
        <v>13178</v>
      </c>
      <c r="AH93" s="91"/>
      <c r="AI93" s="45">
        <v>2423</v>
      </c>
      <c r="AJ93" s="45">
        <v>314</v>
      </c>
      <c r="AK93" s="45"/>
      <c r="AL93" s="45"/>
      <c r="AM93" s="45">
        <v>2737</v>
      </c>
      <c r="AN93" s="24"/>
      <c r="AO93" s="24"/>
      <c r="AP93" s="24"/>
    </row>
    <row r="94" spans="1:42">
      <c r="A94" s="4">
        <f t="shared" si="10"/>
        <v>1956</v>
      </c>
      <c r="B94" s="43">
        <v>13901532</v>
      </c>
      <c r="C94" s="57">
        <v>1086800</v>
      </c>
      <c r="D94" s="57">
        <v>14988332</v>
      </c>
      <c r="E94" s="57"/>
      <c r="F94" s="57"/>
      <c r="G94" s="57"/>
      <c r="H94" s="15"/>
      <c r="I94" s="15"/>
      <c r="J94" s="15"/>
      <c r="K94" s="15"/>
      <c r="L94" s="15"/>
      <c r="M94" s="63">
        <f t="shared" si="7"/>
        <v>14988332</v>
      </c>
      <c r="N94" s="58"/>
      <c r="O94" s="4"/>
      <c r="P94" s="57"/>
      <c r="Q94" s="57"/>
      <c r="R94" s="77">
        <f t="shared" si="8"/>
        <v>2.9214216062251004E-2</v>
      </c>
      <c r="S94" s="69">
        <v>0.04</v>
      </c>
      <c r="T94" s="57"/>
      <c r="U94" s="59">
        <f t="shared" si="9"/>
        <v>0.10359003180611374</v>
      </c>
      <c r="V94" s="69">
        <v>0</v>
      </c>
      <c r="W94" s="61">
        <f>'1.1 Price indices'!$T92</f>
        <v>2.3405597692746949</v>
      </c>
      <c r="X94" s="15">
        <f t="shared" si="11"/>
        <v>98659157.102098465</v>
      </c>
      <c r="Y94" s="15"/>
      <c r="Z94" s="15"/>
      <c r="AA94" s="63">
        <f t="shared" si="12"/>
        <v>98659000</v>
      </c>
      <c r="AB94" s="63"/>
      <c r="AC94" s="15"/>
      <c r="AD94" s="91">
        <v>398075</v>
      </c>
      <c r="AE94" s="91">
        <v>85332</v>
      </c>
      <c r="AF94" s="43">
        <v>483407</v>
      </c>
      <c r="AG94" s="91">
        <v>13456</v>
      </c>
      <c r="AH94" s="91"/>
      <c r="AI94" s="45">
        <v>2432</v>
      </c>
      <c r="AJ94" s="45">
        <v>324</v>
      </c>
      <c r="AK94" s="45"/>
      <c r="AL94" s="45"/>
      <c r="AM94" s="45">
        <v>2756</v>
      </c>
      <c r="AN94" s="24"/>
      <c r="AO94" s="24"/>
      <c r="AP94" s="24"/>
    </row>
    <row r="95" spans="1:42">
      <c r="A95" s="4">
        <f t="shared" si="10"/>
        <v>1957</v>
      </c>
      <c r="B95" s="43">
        <v>14251807</v>
      </c>
      <c r="C95" s="57">
        <v>1104850</v>
      </c>
      <c r="D95" s="57">
        <v>15356657</v>
      </c>
      <c r="E95" s="57"/>
      <c r="F95" s="57"/>
      <c r="G95" s="57"/>
      <c r="H95" s="15"/>
      <c r="I95" s="15"/>
      <c r="J95" s="15"/>
      <c r="K95" s="15"/>
      <c r="L95" s="15"/>
      <c r="M95" s="63">
        <f t="shared" si="7"/>
        <v>15356657</v>
      </c>
      <c r="N95" s="58"/>
      <c r="O95" s="4"/>
      <c r="P95" s="57"/>
      <c r="Q95" s="57"/>
      <c r="R95" s="77">
        <f t="shared" si="8"/>
        <v>2.9214216062251004E-2</v>
      </c>
      <c r="S95" s="69">
        <v>0.04</v>
      </c>
      <c r="T95" s="57"/>
      <c r="U95" s="59">
        <f t="shared" si="9"/>
        <v>0.10359003180611374</v>
      </c>
      <c r="V95" s="69">
        <v>0</v>
      </c>
      <c r="W95" s="61">
        <f>'1.1 Price indices'!$T93</f>
        <v>2.4080759164653109</v>
      </c>
      <c r="X95" s="15">
        <f t="shared" si="11"/>
        <v>109611839.44828889</v>
      </c>
      <c r="Y95" s="15"/>
      <c r="Z95" s="15"/>
      <c r="AA95" s="63">
        <f t="shared" si="12"/>
        <v>109612000</v>
      </c>
      <c r="AB95" s="63"/>
      <c r="AC95" s="15"/>
      <c r="AD95" s="91">
        <v>411868</v>
      </c>
      <c r="AE95" s="91">
        <v>89198</v>
      </c>
      <c r="AF95" s="43">
        <v>501066</v>
      </c>
      <c r="AG95" s="91">
        <v>14257</v>
      </c>
      <c r="AH95" s="91"/>
      <c r="AI95" s="45">
        <v>2447</v>
      </c>
      <c r="AJ95" s="45">
        <v>335</v>
      </c>
      <c r="AK95" s="45"/>
      <c r="AL95" s="45"/>
      <c r="AM95" s="45">
        <v>2782</v>
      </c>
      <c r="AN95" s="24"/>
      <c r="AO95" s="24"/>
      <c r="AP95" s="24"/>
    </row>
    <row r="96" spans="1:42">
      <c r="A96" s="4">
        <f t="shared" si="10"/>
        <v>1958</v>
      </c>
      <c r="B96" s="43">
        <v>13672767</v>
      </c>
      <c r="C96" s="57">
        <v>1066850</v>
      </c>
      <c r="D96" s="57">
        <v>14739617</v>
      </c>
      <c r="E96" s="57"/>
      <c r="F96" s="57"/>
      <c r="G96" s="57"/>
      <c r="H96" s="15"/>
      <c r="I96" s="15"/>
      <c r="J96" s="15"/>
      <c r="K96" s="15"/>
      <c r="L96" s="15"/>
      <c r="M96" s="63">
        <f t="shared" si="7"/>
        <v>14739617</v>
      </c>
      <c r="N96" s="58"/>
      <c r="O96" s="4"/>
      <c r="P96" s="57"/>
      <c r="Q96" s="57"/>
      <c r="R96" s="77">
        <f t="shared" si="8"/>
        <v>2.9214216062251004E-2</v>
      </c>
      <c r="S96" s="69">
        <v>0.04</v>
      </c>
      <c r="T96" s="57"/>
      <c r="U96" s="59">
        <f t="shared" si="9"/>
        <v>0.10359003180611374</v>
      </c>
      <c r="V96" s="69">
        <v>0</v>
      </c>
      <c r="W96" s="61">
        <f>'1.1 Price indices'!$T94</f>
        <v>2.4530866812590553</v>
      </c>
      <c r="X96" s="15">
        <f t="shared" si="11"/>
        <v>118456467.73019062</v>
      </c>
      <c r="Y96" s="15"/>
      <c r="Z96" s="15"/>
      <c r="AA96" s="63">
        <f t="shared" si="12"/>
        <v>118456000</v>
      </c>
      <c r="AB96" s="63"/>
      <c r="AC96" s="15"/>
      <c r="AD96" s="91">
        <v>429379</v>
      </c>
      <c r="AE96" s="91">
        <v>94256</v>
      </c>
      <c r="AF96" s="43">
        <v>523635</v>
      </c>
      <c r="AG96" s="91">
        <v>15687</v>
      </c>
      <c r="AH96" s="91"/>
      <c r="AI96" s="45">
        <v>2479</v>
      </c>
      <c r="AJ96" s="45">
        <v>345</v>
      </c>
      <c r="AK96" s="45"/>
      <c r="AL96" s="45"/>
      <c r="AM96" s="45">
        <v>2824</v>
      </c>
      <c r="AN96" s="24"/>
      <c r="AO96" s="24"/>
      <c r="AP96" s="24"/>
    </row>
    <row r="97" spans="1:42">
      <c r="A97" s="4">
        <f t="shared" si="10"/>
        <v>1959</v>
      </c>
      <c r="B97" s="43">
        <v>14035000</v>
      </c>
      <c r="C97" s="57">
        <v>907511</v>
      </c>
      <c r="D97" s="57">
        <v>14942511</v>
      </c>
      <c r="E97" s="57"/>
      <c r="F97" s="57"/>
      <c r="G97" s="57"/>
      <c r="H97" s="15"/>
      <c r="I97" s="15"/>
      <c r="J97" s="15"/>
      <c r="K97" s="15"/>
      <c r="L97" s="15"/>
      <c r="M97" s="63">
        <f t="shared" si="7"/>
        <v>14942511</v>
      </c>
      <c r="N97" s="58"/>
      <c r="O97" s="4"/>
      <c r="P97" s="57"/>
      <c r="Q97" s="57"/>
      <c r="R97" s="77">
        <f t="shared" si="8"/>
        <v>2.9214216062251004E-2</v>
      </c>
      <c r="S97" s="69">
        <v>0.04</v>
      </c>
      <c r="T97" s="57"/>
      <c r="U97" s="59">
        <f t="shared" si="9"/>
        <v>0.10359003180611374</v>
      </c>
      <c r="V97" s="69">
        <v>0</v>
      </c>
      <c r="W97" s="61">
        <f>'1.1 Price indices'!$T95</f>
        <v>2.4305812988621831</v>
      </c>
      <c r="X97" s="15">
        <f t="shared" si="11"/>
        <v>123970302.72668734</v>
      </c>
      <c r="Y97" s="15"/>
      <c r="Z97" s="15"/>
      <c r="AA97" s="63">
        <f t="shared" si="12"/>
        <v>123970000</v>
      </c>
      <c r="AB97" s="63"/>
      <c r="AC97" s="15"/>
      <c r="AD97" s="91">
        <v>440612</v>
      </c>
      <c r="AE97" s="91">
        <v>106717</v>
      </c>
      <c r="AF97" s="43">
        <v>547329</v>
      </c>
      <c r="AG97" s="91">
        <v>17258</v>
      </c>
      <c r="AH97" s="91"/>
      <c r="AI97" s="45">
        <v>2503</v>
      </c>
      <c r="AJ97" s="45">
        <v>344</v>
      </c>
      <c r="AK97" s="45"/>
      <c r="AL97" s="45"/>
      <c r="AM97" s="45">
        <v>2847</v>
      </c>
      <c r="AN97" s="24"/>
      <c r="AO97" s="24"/>
      <c r="AP97" s="24"/>
    </row>
    <row r="98" spans="1:42">
      <c r="A98" s="4">
        <f t="shared" si="10"/>
        <v>1960</v>
      </c>
      <c r="B98" s="43">
        <v>16803000</v>
      </c>
      <c r="C98" s="57">
        <v>1308792</v>
      </c>
      <c r="D98" s="57">
        <v>18111792</v>
      </c>
      <c r="E98" s="57"/>
      <c r="F98" s="57"/>
      <c r="G98" s="57"/>
      <c r="H98" s="15"/>
      <c r="I98" s="15"/>
      <c r="J98" s="15"/>
      <c r="K98" s="15"/>
      <c r="L98" s="15"/>
      <c r="M98" s="63">
        <f t="shared" si="7"/>
        <v>18111792</v>
      </c>
      <c r="N98" s="58"/>
      <c r="O98" s="4"/>
      <c r="P98" s="57"/>
      <c r="Q98" s="57"/>
      <c r="R98" s="77">
        <f t="shared" si="8"/>
        <v>2.9214216062251004E-2</v>
      </c>
      <c r="S98" s="69">
        <v>0.04</v>
      </c>
      <c r="T98" s="57"/>
      <c r="U98" s="59">
        <f t="shared" si="9"/>
        <v>0.10359003180611374</v>
      </c>
      <c r="V98" s="69">
        <v>0</v>
      </c>
      <c r="W98" s="61">
        <f>'1.1 Price indices'!$T96</f>
        <v>2.475592063655927</v>
      </c>
      <c r="X98" s="15">
        <f t="shared" si="11"/>
        <v>135373874.56919807</v>
      </c>
      <c r="Y98" s="15"/>
      <c r="Z98" s="15"/>
      <c r="AA98" s="63">
        <f t="shared" si="12"/>
        <v>135374000</v>
      </c>
      <c r="AB98" s="63"/>
      <c r="AC98" s="15"/>
      <c r="AD98" s="91">
        <v>424712</v>
      </c>
      <c r="AE98" s="91">
        <v>118658</v>
      </c>
      <c r="AF98" s="43">
        <v>543370</v>
      </c>
      <c r="AG98" s="91">
        <v>19718</v>
      </c>
      <c r="AH98" s="91"/>
      <c r="AI98" s="45">
        <v>2519</v>
      </c>
      <c r="AJ98" s="45">
        <v>354</v>
      </c>
      <c r="AK98" s="45"/>
      <c r="AL98" s="45"/>
      <c r="AM98" s="45">
        <v>2873</v>
      </c>
      <c r="AN98" s="24"/>
      <c r="AO98" s="24"/>
      <c r="AP98" s="24"/>
    </row>
    <row r="99" spans="1:42">
      <c r="A99" s="4">
        <f t="shared" si="10"/>
        <v>1961</v>
      </c>
      <c r="B99" s="43">
        <v>17443000</v>
      </c>
      <c r="C99" s="57">
        <v>1396000</v>
      </c>
      <c r="D99" s="57">
        <v>18839000</v>
      </c>
      <c r="E99" s="57"/>
      <c r="F99" s="57"/>
      <c r="G99" s="57"/>
      <c r="H99" s="15"/>
      <c r="I99" s="15"/>
      <c r="J99" s="15"/>
      <c r="K99" s="15"/>
      <c r="L99" s="15"/>
      <c r="M99" s="63">
        <f t="shared" si="7"/>
        <v>18839000</v>
      </c>
      <c r="N99" s="58"/>
      <c r="O99" s="4"/>
      <c r="P99" s="57"/>
      <c r="Q99" s="57"/>
      <c r="R99" s="77">
        <f t="shared" si="8"/>
        <v>2.9214216062251004E-2</v>
      </c>
      <c r="S99" s="69">
        <v>0.04</v>
      </c>
      <c r="T99" s="57"/>
      <c r="U99" s="59">
        <f t="shared" si="9"/>
        <v>0.10359003180611374</v>
      </c>
      <c r="V99" s="69">
        <v>0</v>
      </c>
      <c r="W99" s="61">
        <f>'1.1 Price indices'!$T97</f>
        <v>2.5431082108465435</v>
      </c>
      <c r="X99" s="15">
        <f t="shared" si="11"/>
        <v>148004369.51098993</v>
      </c>
      <c r="Y99" s="15"/>
      <c r="Z99" s="15"/>
      <c r="AA99" s="63">
        <f t="shared" si="12"/>
        <v>148004000</v>
      </c>
      <c r="AB99" s="63"/>
      <c r="AC99" s="15"/>
      <c r="AD99" s="91">
        <v>430554</v>
      </c>
      <c r="AE99" s="91">
        <v>130384</v>
      </c>
      <c r="AF99" s="43">
        <v>560938</v>
      </c>
      <c r="AG99" s="91">
        <v>20855</v>
      </c>
      <c r="AH99" s="91"/>
      <c r="AI99" s="45">
        <v>2547</v>
      </c>
      <c r="AJ99" s="45">
        <v>365</v>
      </c>
      <c r="AK99" s="45"/>
      <c r="AL99" s="45"/>
      <c r="AM99" s="45">
        <v>2912</v>
      </c>
      <c r="AN99" s="24"/>
      <c r="AO99" s="24"/>
      <c r="AP99" s="24"/>
    </row>
    <row r="100" spans="1:42">
      <c r="A100" s="4">
        <f t="shared" si="10"/>
        <v>1962</v>
      </c>
      <c r="B100" s="43">
        <v>16054000</v>
      </c>
      <c r="C100" s="57">
        <v>1571000</v>
      </c>
      <c r="D100" s="57">
        <v>17625000</v>
      </c>
      <c r="E100" s="57"/>
      <c r="F100" s="57"/>
      <c r="G100" s="57"/>
      <c r="H100" s="15"/>
      <c r="I100" s="15"/>
      <c r="J100" s="15"/>
      <c r="K100" s="15"/>
      <c r="L100" s="15"/>
      <c r="M100" s="63">
        <f t="shared" si="7"/>
        <v>17625000</v>
      </c>
      <c r="N100" s="58"/>
      <c r="O100" s="4"/>
      <c r="P100" s="57"/>
      <c r="Q100" s="57"/>
      <c r="R100" s="77">
        <f t="shared" si="8"/>
        <v>2.9214216062251004E-2</v>
      </c>
      <c r="S100" s="69">
        <v>0.04</v>
      </c>
      <c r="T100" s="57"/>
      <c r="U100" s="59">
        <f t="shared" si="9"/>
        <v>0.10359003180611374</v>
      </c>
      <c r="V100" s="69">
        <v>0</v>
      </c>
      <c r="W100" s="61">
        <f>'1.1 Price indices'!$T98</f>
        <v>2.5431082108465435</v>
      </c>
      <c r="X100" s="15">
        <f t="shared" si="11"/>
        <v>155127912.82245043</v>
      </c>
      <c r="Y100" s="15"/>
      <c r="Z100" s="15"/>
      <c r="AA100" s="63">
        <f t="shared" si="12"/>
        <v>155128000</v>
      </c>
      <c r="AB100" s="63"/>
      <c r="AC100" s="15"/>
      <c r="AD100" s="91">
        <v>439606</v>
      </c>
      <c r="AE100" s="91">
        <v>140813</v>
      </c>
      <c r="AF100" s="43">
        <v>580419</v>
      </c>
      <c r="AG100" s="91">
        <v>21878</v>
      </c>
      <c r="AH100" s="91"/>
      <c r="AI100" s="45">
        <v>2551</v>
      </c>
      <c r="AJ100" s="45">
        <v>371</v>
      </c>
      <c r="AK100" s="45"/>
      <c r="AL100" s="45"/>
      <c r="AM100" s="45">
        <v>2922</v>
      </c>
      <c r="AN100" s="24"/>
      <c r="AO100" s="24"/>
      <c r="AP100" s="24"/>
    </row>
    <row r="101" spans="1:42">
      <c r="A101" s="4">
        <f t="shared" si="10"/>
        <v>1963</v>
      </c>
      <c r="B101" s="43">
        <v>19742000</v>
      </c>
      <c r="C101" s="57">
        <v>1824000</v>
      </c>
      <c r="D101" s="57">
        <v>21566000</v>
      </c>
      <c r="E101" s="57"/>
      <c r="F101" s="57"/>
      <c r="G101" s="57"/>
      <c r="H101" s="15"/>
      <c r="I101" s="15"/>
      <c r="J101" s="15"/>
      <c r="K101" s="15"/>
      <c r="L101" s="15"/>
      <c r="M101" s="63">
        <f t="shared" si="7"/>
        <v>21566000</v>
      </c>
      <c r="N101" s="58"/>
      <c r="O101" s="4"/>
      <c r="P101" s="57"/>
      <c r="Q101" s="57"/>
      <c r="R101" s="77">
        <f t="shared" si="8"/>
        <v>2.9214216062251004E-2</v>
      </c>
      <c r="S101" s="69">
        <v>0.04</v>
      </c>
      <c r="T101" s="57"/>
      <c r="U101" s="59">
        <f t="shared" si="9"/>
        <v>0.10359003180611374</v>
      </c>
      <c r="V101" s="69">
        <v>0</v>
      </c>
      <c r="W101" s="61">
        <f>'1.1 Price indices'!$T99</f>
        <v>2.5431082108465435</v>
      </c>
      <c r="X101" s="15">
        <f t="shared" si="11"/>
        <v>165641839.05527204</v>
      </c>
      <c r="Y101" s="15"/>
      <c r="Z101" s="15"/>
      <c r="AA101" s="63">
        <f t="shared" si="12"/>
        <v>165642000</v>
      </c>
      <c r="AB101" s="63"/>
      <c r="AC101" s="15"/>
      <c r="AD101" s="91">
        <v>448936</v>
      </c>
      <c r="AE101" s="91">
        <v>148581</v>
      </c>
      <c r="AF101" s="43">
        <v>597517</v>
      </c>
      <c r="AG101" s="91">
        <v>23371</v>
      </c>
      <c r="AH101" s="91"/>
      <c r="AI101" s="45">
        <v>2555</v>
      </c>
      <c r="AJ101" s="45">
        <v>377</v>
      </c>
      <c r="AK101" s="45"/>
      <c r="AL101" s="45"/>
      <c r="AM101" s="45">
        <v>2932</v>
      </c>
      <c r="AN101" s="24"/>
      <c r="AO101" s="24"/>
      <c r="AP101" s="24"/>
    </row>
    <row r="102" spans="1:42">
      <c r="A102" s="4">
        <f t="shared" si="10"/>
        <v>1964</v>
      </c>
      <c r="B102" s="43">
        <v>23973000</v>
      </c>
      <c r="C102" s="57">
        <v>1879000</v>
      </c>
      <c r="D102" s="57">
        <v>25852000</v>
      </c>
      <c r="E102" s="57"/>
      <c r="F102" s="57"/>
      <c r="G102" s="57"/>
      <c r="H102" s="15"/>
      <c r="I102" s="15"/>
      <c r="J102" s="15"/>
      <c r="K102" s="15"/>
      <c r="L102" s="15"/>
      <c r="M102" s="63">
        <f t="shared" si="7"/>
        <v>25852000</v>
      </c>
      <c r="N102" s="58"/>
      <c r="O102" s="4"/>
      <c r="P102" s="57"/>
      <c r="Q102" s="57"/>
      <c r="R102" s="77">
        <f t="shared" si="8"/>
        <v>2.9214216062251004E-2</v>
      </c>
      <c r="S102" s="69">
        <v>0.04</v>
      </c>
      <c r="T102" s="57"/>
      <c r="U102" s="59">
        <f t="shared" si="9"/>
        <v>0.10359003180611374</v>
      </c>
      <c r="V102" s="69">
        <v>0</v>
      </c>
      <c r="W102" s="61">
        <f>'1.1 Price indices'!$T100</f>
        <v>2.7006458876246477</v>
      </c>
      <c r="X102" s="15">
        <f t="shared" si="11"/>
        <v>189202237.94719896</v>
      </c>
      <c r="Y102" s="15"/>
      <c r="Z102" s="15"/>
      <c r="AA102" s="63">
        <f t="shared" si="12"/>
        <v>189202000</v>
      </c>
      <c r="AB102" s="63"/>
      <c r="AC102" s="15"/>
      <c r="AD102" s="91">
        <v>461411</v>
      </c>
      <c r="AE102" s="91">
        <v>153148</v>
      </c>
      <c r="AF102" s="43">
        <v>614559</v>
      </c>
      <c r="AG102" s="91">
        <v>24951</v>
      </c>
      <c r="AH102" s="91"/>
      <c r="AI102" s="45">
        <v>2584</v>
      </c>
      <c r="AJ102" s="45">
        <v>378</v>
      </c>
      <c r="AK102" s="45"/>
      <c r="AL102" s="45"/>
      <c r="AM102" s="45">
        <v>2962</v>
      </c>
      <c r="AN102" s="24"/>
      <c r="AO102" s="24"/>
      <c r="AP102" s="24"/>
    </row>
    <row r="103" spans="1:42">
      <c r="A103" s="4">
        <f t="shared" si="10"/>
        <v>1965</v>
      </c>
      <c r="B103" s="43">
        <v>25609000</v>
      </c>
      <c r="C103" s="57">
        <v>2389000</v>
      </c>
      <c r="D103" s="57">
        <v>27998000</v>
      </c>
      <c r="E103" s="57"/>
      <c r="F103" s="57"/>
      <c r="G103" s="57"/>
      <c r="H103" s="15"/>
      <c r="I103" s="15"/>
      <c r="J103" s="15"/>
      <c r="K103" s="15"/>
      <c r="L103" s="15"/>
      <c r="M103" s="63">
        <f t="shared" si="7"/>
        <v>27998000</v>
      </c>
      <c r="N103" s="58"/>
      <c r="O103" s="4"/>
      <c r="P103" s="57"/>
      <c r="Q103" s="57"/>
      <c r="R103" s="77">
        <f t="shared" si="8"/>
        <v>2.9214216062251004E-2</v>
      </c>
      <c r="S103" s="69">
        <v>0.04</v>
      </c>
      <c r="T103" s="57"/>
      <c r="U103" s="59">
        <f t="shared" si="9"/>
        <v>0.10359003180611374</v>
      </c>
      <c r="V103" s="69">
        <v>0</v>
      </c>
      <c r="W103" s="61">
        <f>'1.1 Price indices'!$T101</f>
        <v>2.8356781820058803</v>
      </c>
      <c r="X103" s="15">
        <f t="shared" si="11"/>
        <v>212501121.22832766</v>
      </c>
      <c r="Y103" s="15"/>
      <c r="Z103" s="15"/>
      <c r="AA103" s="63">
        <f t="shared" si="12"/>
        <v>212501000</v>
      </c>
      <c r="AB103" s="63"/>
      <c r="AC103" s="15"/>
      <c r="AD103" s="91">
        <v>472826</v>
      </c>
      <c r="AE103" s="91">
        <v>157167</v>
      </c>
      <c r="AF103" s="43">
        <v>629993</v>
      </c>
      <c r="AG103" s="91">
        <v>27792</v>
      </c>
      <c r="AH103" s="91">
        <v>51613</v>
      </c>
      <c r="AI103" s="45">
        <v>2594</v>
      </c>
      <c r="AJ103" s="45">
        <v>376</v>
      </c>
      <c r="AK103" s="45"/>
      <c r="AL103" s="45"/>
      <c r="AM103" s="45">
        <v>2970</v>
      </c>
      <c r="AN103" s="24"/>
      <c r="AO103" s="24"/>
      <c r="AP103" s="24"/>
    </row>
    <row r="104" spans="1:42">
      <c r="A104" s="4">
        <f t="shared" si="10"/>
        <v>1966</v>
      </c>
      <c r="B104" s="43">
        <v>28774000</v>
      </c>
      <c r="C104" s="57">
        <v>2895000</v>
      </c>
      <c r="D104" s="57">
        <v>31669000</v>
      </c>
      <c r="E104" s="57"/>
      <c r="F104" s="57"/>
      <c r="G104" s="57"/>
      <c r="H104" s="15"/>
      <c r="I104" s="15"/>
      <c r="J104" s="15"/>
      <c r="K104" s="15"/>
      <c r="L104" s="15"/>
      <c r="M104" s="63">
        <f t="shared" si="7"/>
        <v>31669000</v>
      </c>
      <c r="N104" s="58"/>
      <c r="O104" s="4"/>
      <c r="P104" s="57"/>
      <c r="Q104" s="57"/>
      <c r="R104" s="77">
        <f t="shared" ref="R104:R127" si="13">AVERAGE(R$128:R$160)</f>
        <v>2.9214216062251004E-2</v>
      </c>
      <c r="S104" s="69">
        <v>0.04</v>
      </c>
      <c r="T104" s="57"/>
      <c r="U104" s="59">
        <f t="shared" si="9"/>
        <v>0.10359003180611374</v>
      </c>
      <c r="V104" s="69">
        <v>0</v>
      </c>
      <c r="W104" s="61">
        <f>'1.1 Price indices'!$T102</f>
        <v>2.9256997115933685</v>
      </c>
      <c r="X104" s="15">
        <f t="shared" si="11"/>
        <v>235278573.78402215</v>
      </c>
      <c r="Y104" s="15"/>
      <c r="Z104" s="15"/>
      <c r="AA104" s="63">
        <f t="shared" si="12"/>
        <v>235279000</v>
      </c>
      <c r="AB104" s="63"/>
      <c r="AC104" s="15"/>
      <c r="AD104" s="91">
        <v>485966</v>
      </c>
      <c r="AE104" s="91">
        <v>161689</v>
      </c>
      <c r="AF104" s="43">
        <v>647655</v>
      </c>
      <c r="AG104" s="91">
        <v>30487</v>
      </c>
      <c r="AH104" s="91">
        <v>57450</v>
      </c>
      <c r="AI104" s="45">
        <v>2605</v>
      </c>
      <c r="AJ104" s="45">
        <v>380</v>
      </c>
      <c r="AK104" s="45"/>
      <c r="AL104" s="45"/>
      <c r="AM104" s="45">
        <v>2985</v>
      </c>
      <c r="AN104" s="24"/>
      <c r="AO104" s="24"/>
      <c r="AP104" s="24"/>
    </row>
    <row r="105" spans="1:42">
      <c r="A105" s="4">
        <f t="shared" si="10"/>
        <v>1967</v>
      </c>
      <c r="B105" s="43">
        <v>27823000</v>
      </c>
      <c r="C105" s="57">
        <v>6564000</v>
      </c>
      <c r="D105" s="57">
        <v>34387000</v>
      </c>
      <c r="E105" s="57"/>
      <c r="F105" s="57"/>
      <c r="G105" s="57"/>
      <c r="H105" s="15"/>
      <c r="I105" s="15"/>
      <c r="J105" s="15"/>
      <c r="K105" s="15"/>
      <c r="L105" s="15"/>
      <c r="M105" s="63">
        <f t="shared" si="7"/>
        <v>34387000</v>
      </c>
      <c r="N105" s="58"/>
      <c r="O105" s="4"/>
      <c r="P105" s="57"/>
      <c r="Q105" s="57"/>
      <c r="R105" s="77">
        <f t="shared" si="13"/>
        <v>2.9214216062251004E-2</v>
      </c>
      <c r="S105" s="69">
        <v>0.04</v>
      </c>
      <c r="T105" s="57"/>
      <c r="U105" s="59">
        <f t="shared" si="9"/>
        <v>0.10359003180611374</v>
      </c>
      <c r="V105" s="69">
        <v>0</v>
      </c>
      <c r="W105" s="61">
        <f>'1.1 Price indices'!$T103</f>
        <v>2.993215858783985</v>
      </c>
      <c r="X105" s="15">
        <f t="shared" ref="X105:X136" si="14">X104*(W105/W104)*(1-R105-S105)+M105*(1-0.5*R105)</f>
        <v>257932363.69814217</v>
      </c>
      <c r="Y105" s="15"/>
      <c r="Z105" s="15"/>
      <c r="AA105" s="63">
        <f t="shared" si="12"/>
        <v>257932000</v>
      </c>
      <c r="AB105" s="63"/>
      <c r="AC105" s="15"/>
      <c r="AD105" s="91">
        <v>499955</v>
      </c>
      <c r="AE105" s="91">
        <v>168154</v>
      </c>
      <c r="AF105" s="43">
        <v>668109</v>
      </c>
      <c r="AG105" s="91">
        <v>32824</v>
      </c>
      <c r="AH105" s="91">
        <v>60658</v>
      </c>
      <c r="AI105" s="45">
        <v>2615</v>
      </c>
      <c r="AJ105" s="45">
        <v>380</v>
      </c>
      <c r="AK105" s="45"/>
      <c r="AL105" s="45"/>
      <c r="AM105" s="45">
        <v>2995</v>
      </c>
      <c r="AN105" s="24"/>
      <c r="AO105" s="24"/>
      <c r="AP105" s="24"/>
    </row>
    <row r="106" spans="1:42">
      <c r="A106" s="4">
        <f t="shared" si="10"/>
        <v>1968</v>
      </c>
      <c r="B106" s="43">
        <v>28188000</v>
      </c>
      <c r="C106" s="57">
        <v>4818000</v>
      </c>
      <c r="D106" s="57">
        <v>33006000</v>
      </c>
      <c r="E106" s="57"/>
      <c r="F106" s="57"/>
      <c r="G106" s="57"/>
      <c r="H106" s="15"/>
      <c r="I106" s="15"/>
      <c r="J106" s="15"/>
      <c r="K106" s="15"/>
      <c r="L106" s="15"/>
      <c r="M106" s="63">
        <f t="shared" ref="M106:M127" si="15">D106</f>
        <v>33006000</v>
      </c>
      <c r="N106" s="58"/>
      <c r="O106" s="4"/>
      <c r="P106" s="57"/>
      <c r="Q106" s="57"/>
      <c r="R106" s="77">
        <f t="shared" si="13"/>
        <v>2.9214216062251004E-2</v>
      </c>
      <c r="S106" s="69">
        <v>0.04</v>
      </c>
      <c r="T106" s="57"/>
      <c r="U106" s="59">
        <f t="shared" si="9"/>
        <v>0.10359003180611374</v>
      </c>
      <c r="V106" s="69">
        <v>0</v>
      </c>
      <c r="W106" s="61">
        <f>'1.1 Price indices'!$T104</f>
        <v>3.1957643003558327</v>
      </c>
      <c r="X106" s="15">
        <f t="shared" si="14"/>
        <v>288849655.11091286</v>
      </c>
      <c r="Y106" s="15"/>
      <c r="Z106" s="15"/>
      <c r="AA106" s="63">
        <f t="shared" si="12"/>
        <v>288850000</v>
      </c>
      <c r="AB106" s="63"/>
      <c r="AC106" s="15"/>
      <c r="AD106" s="91">
        <v>508901</v>
      </c>
      <c r="AE106" s="91">
        <v>179462</v>
      </c>
      <c r="AF106" s="43">
        <v>688363</v>
      </c>
      <c r="AG106" s="91">
        <v>36402</v>
      </c>
      <c r="AH106" s="91">
        <v>66690</v>
      </c>
      <c r="AI106" s="45">
        <v>2638</v>
      </c>
      <c r="AJ106" s="45">
        <v>382</v>
      </c>
      <c r="AK106" s="45"/>
      <c r="AL106" s="45"/>
      <c r="AM106" s="45">
        <v>3020</v>
      </c>
      <c r="AN106" s="24"/>
      <c r="AO106" s="24"/>
      <c r="AP106" s="24"/>
    </row>
    <row r="107" spans="1:42">
      <c r="A107" s="4">
        <f t="shared" si="10"/>
        <v>1969</v>
      </c>
      <c r="B107" s="43">
        <v>33458000</v>
      </c>
      <c r="C107" s="57">
        <v>1413000</v>
      </c>
      <c r="D107" s="57">
        <v>34871000</v>
      </c>
      <c r="E107" s="57"/>
      <c r="F107" s="57"/>
      <c r="G107" s="57"/>
      <c r="H107" s="15"/>
      <c r="I107" s="15"/>
      <c r="J107" s="15"/>
      <c r="K107" s="15"/>
      <c r="L107" s="15"/>
      <c r="M107" s="63">
        <f t="shared" si="15"/>
        <v>34871000</v>
      </c>
      <c r="N107" s="58"/>
      <c r="O107" s="4"/>
      <c r="P107" s="57"/>
      <c r="Q107" s="57"/>
      <c r="R107" s="77">
        <f t="shared" si="13"/>
        <v>2.9214216062251004E-2</v>
      </c>
      <c r="S107" s="69">
        <v>0.04</v>
      </c>
      <c r="T107" s="57"/>
      <c r="U107" s="59">
        <f t="shared" si="9"/>
        <v>0.10359003180611374</v>
      </c>
      <c r="V107" s="69">
        <v>0</v>
      </c>
      <c r="W107" s="61">
        <f>'1.1 Price indices'!$T105</f>
        <v>3.4883342715151699</v>
      </c>
      <c r="X107" s="15">
        <f t="shared" si="14"/>
        <v>327832471.19955587</v>
      </c>
      <c r="Y107" s="15"/>
      <c r="Z107" s="15"/>
      <c r="AA107" s="63">
        <f t="shared" si="12"/>
        <v>327832000</v>
      </c>
      <c r="AB107" s="63"/>
      <c r="AC107" s="15"/>
      <c r="AD107" s="91">
        <v>513712</v>
      </c>
      <c r="AE107" s="91">
        <v>183783</v>
      </c>
      <c r="AF107" s="43">
        <v>697495</v>
      </c>
      <c r="AG107" s="91">
        <v>40067</v>
      </c>
      <c r="AH107" s="91">
        <v>73934</v>
      </c>
      <c r="AI107" s="45">
        <v>2603</v>
      </c>
      <c r="AJ107" s="45">
        <v>386</v>
      </c>
      <c r="AK107" s="45"/>
      <c r="AL107" s="45"/>
      <c r="AM107" s="45">
        <v>2989</v>
      </c>
      <c r="AN107" s="24"/>
      <c r="AO107" s="24"/>
      <c r="AP107" s="24"/>
    </row>
    <row r="108" spans="1:42">
      <c r="A108" s="4">
        <f t="shared" si="10"/>
        <v>1970</v>
      </c>
      <c r="B108" s="43">
        <v>41805000</v>
      </c>
      <c r="C108" s="57">
        <v>3797000</v>
      </c>
      <c r="D108" s="57">
        <v>45602000</v>
      </c>
      <c r="E108" s="57"/>
      <c r="F108" s="57"/>
      <c r="G108" s="57"/>
      <c r="H108" s="15"/>
      <c r="I108" s="15"/>
      <c r="J108" s="15"/>
      <c r="K108" s="15"/>
      <c r="L108" s="15"/>
      <c r="M108" s="63">
        <f t="shared" si="15"/>
        <v>45602000</v>
      </c>
      <c r="N108" s="58"/>
      <c r="O108" s="4"/>
      <c r="P108" s="57"/>
      <c r="Q108" s="57"/>
      <c r="R108" s="77">
        <f t="shared" si="13"/>
        <v>2.9214216062251004E-2</v>
      </c>
      <c r="S108" s="69">
        <v>0.04</v>
      </c>
      <c r="T108" s="57"/>
      <c r="U108" s="59">
        <f t="shared" si="9"/>
        <v>0.10359003180611374</v>
      </c>
      <c r="V108" s="69">
        <v>0</v>
      </c>
      <c r="W108" s="61">
        <f>'1.1 Price indices'!$T106</f>
        <v>3.9609473018494836</v>
      </c>
      <c r="X108" s="15">
        <f t="shared" si="14"/>
        <v>391419483.12542361</v>
      </c>
      <c r="Y108" s="15"/>
      <c r="Z108" s="15"/>
      <c r="AA108" s="63">
        <f t="shared" si="12"/>
        <v>391419000</v>
      </c>
      <c r="AB108" s="63"/>
      <c r="AC108" s="15"/>
      <c r="AD108" s="91">
        <v>516364</v>
      </c>
      <c r="AE108" s="91">
        <v>186238</v>
      </c>
      <c r="AF108" s="43">
        <v>702602</v>
      </c>
      <c r="AG108" s="91">
        <v>43915</v>
      </c>
      <c r="AH108" s="91">
        <v>79839</v>
      </c>
      <c r="AI108" s="45">
        <v>2595</v>
      </c>
      <c r="AJ108" s="45">
        <v>386</v>
      </c>
      <c r="AK108" s="45"/>
      <c r="AL108" s="45"/>
      <c r="AM108" s="45">
        <v>2981</v>
      </c>
      <c r="AN108" s="24"/>
      <c r="AO108" s="24"/>
      <c r="AP108" s="24"/>
    </row>
    <row r="109" spans="1:42">
      <c r="A109" s="4">
        <f t="shared" si="10"/>
        <v>1971</v>
      </c>
      <c r="B109" s="43">
        <v>47103000</v>
      </c>
      <c r="C109" s="57">
        <v>3238000</v>
      </c>
      <c r="D109" s="57">
        <v>50341000</v>
      </c>
      <c r="E109" s="57"/>
      <c r="F109" s="57"/>
      <c r="G109" s="57"/>
      <c r="H109" s="15"/>
      <c r="I109" s="15"/>
      <c r="J109" s="15"/>
      <c r="K109" s="15"/>
      <c r="L109" s="15"/>
      <c r="M109" s="63">
        <f t="shared" si="15"/>
        <v>50341000</v>
      </c>
      <c r="N109" s="32"/>
      <c r="O109" s="4"/>
      <c r="P109" s="57"/>
      <c r="Q109" s="57"/>
      <c r="R109" s="77">
        <f t="shared" si="13"/>
        <v>2.9214216062251004E-2</v>
      </c>
      <c r="S109" s="69">
        <v>8.0000000000000002E-3</v>
      </c>
      <c r="T109" s="57"/>
      <c r="U109" s="59">
        <f t="shared" si="9"/>
        <v>0.10359003180611374</v>
      </c>
      <c r="V109" s="69">
        <v>0</v>
      </c>
      <c r="W109" s="61">
        <f>'1.1 Price indices'!$T107</f>
        <v>4.5010764793744125</v>
      </c>
      <c r="X109" s="15">
        <f t="shared" si="14"/>
        <v>477847838.47167259</v>
      </c>
      <c r="Y109" s="62">
        <v>100000000</v>
      </c>
      <c r="Z109" s="33"/>
      <c r="AA109" s="63">
        <f t="shared" si="12"/>
        <v>477848000</v>
      </c>
      <c r="AB109" s="63">
        <f t="shared" si="12"/>
        <v>100000000</v>
      </c>
      <c r="AC109" s="33"/>
      <c r="AD109" s="91">
        <v>518106</v>
      </c>
      <c r="AE109" s="91">
        <v>190106</v>
      </c>
      <c r="AF109" s="43">
        <v>708212</v>
      </c>
      <c r="AG109" s="91">
        <v>47284</v>
      </c>
      <c r="AH109" s="91">
        <v>86708</v>
      </c>
      <c r="AI109" s="45">
        <v>2599</v>
      </c>
      <c r="AJ109" s="45">
        <v>395</v>
      </c>
      <c r="AK109" s="45"/>
      <c r="AL109" s="45"/>
      <c r="AM109" s="45">
        <v>2994</v>
      </c>
      <c r="AN109" s="24"/>
      <c r="AO109" s="24"/>
      <c r="AP109" s="24"/>
    </row>
    <row r="110" spans="1:42">
      <c r="A110" s="4">
        <f t="shared" si="10"/>
        <v>1972</v>
      </c>
      <c r="B110" s="43">
        <v>49949000</v>
      </c>
      <c r="C110" s="57">
        <v>7679000</v>
      </c>
      <c r="D110" s="57">
        <v>57628000</v>
      </c>
      <c r="E110" s="57">
        <v>66000000</v>
      </c>
      <c r="F110" s="57"/>
      <c r="G110" s="57"/>
      <c r="H110" s="15"/>
      <c r="I110" s="15">
        <f>ROUND(E110*AVERAGE($H$128:$H$160)-SUM(B110:C110),-3)</f>
        <v>5361000</v>
      </c>
      <c r="J110" s="10">
        <f>D110/E110</f>
        <v>0.87315151515151512</v>
      </c>
      <c r="K110" s="15"/>
      <c r="L110" s="15"/>
      <c r="M110" s="63">
        <f t="shared" si="15"/>
        <v>57628000</v>
      </c>
      <c r="N110" s="63">
        <f>I110</f>
        <v>5361000</v>
      </c>
      <c r="O110" s="4"/>
      <c r="P110" s="57">
        <v>507000000</v>
      </c>
      <c r="Q110" s="57"/>
      <c r="R110" s="77">
        <f t="shared" si="13"/>
        <v>2.9214216062251004E-2</v>
      </c>
      <c r="S110" s="69">
        <v>8.0000000000000002E-3</v>
      </c>
      <c r="T110" s="57"/>
      <c r="U110" s="59">
        <f t="shared" si="9"/>
        <v>0.10359003180611374</v>
      </c>
      <c r="V110" s="69">
        <v>0</v>
      </c>
      <c r="W110" s="61">
        <f>'1.1 Price indices'!$T108</f>
        <v>5.1577317840767805</v>
      </c>
      <c r="X110" s="15">
        <f t="shared" si="14"/>
        <v>583969536.42027307</v>
      </c>
      <c r="Y110" s="15">
        <f t="shared" ref="Y110:Y141" si="16">Y109*(W110/W109)*(1-U110-V110)+N110*(1-0.5*U110)</f>
        <v>107801914.47770181</v>
      </c>
      <c r="Z110" s="33"/>
      <c r="AA110" s="63">
        <f t="shared" si="12"/>
        <v>583970000</v>
      </c>
      <c r="AB110" s="63">
        <f t="shared" si="12"/>
        <v>107802000</v>
      </c>
      <c r="AC110" s="7"/>
      <c r="AD110" s="91">
        <v>519551</v>
      </c>
      <c r="AE110" s="91">
        <v>196655</v>
      </c>
      <c r="AF110" s="43">
        <v>716206</v>
      </c>
      <c r="AG110" s="91">
        <v>49688</v>
      </c>
      <c r="AH110" s="91">
        <v>95092</v>
      </c>
      <c r="AI110" s="45">
        <v>2581</v>
      </c>
      <c r="AJ110" s="45">
        <v>392</v>
      </c>
      <c r="AK110" s="45"/>
      <c r="AL110" s="45"/>
      <c r="AM110" s="45">
        <v>2973</v>
      </c>
      <c r="AN110" s="24"/>
      <c r="AO110" s="24"/>
      <c r="AP110" s="24"/>
    </row>
    <row r="111" spans="1:42">
      <c r="A111" s="4">
        <f t="shared" si="10"/>
        <v>1973</v>
      </c>
      <c r="B111" s="43">
        <v>60056000</v>
      </c>
      <c r="C111" s="57">
        <v>9961000</v>
      </c>
      <c r="D111" s="57">
        <v>70017000</v>
      </c>
      <c r="E111" s="57">
        <v>80000000</v>
      </c>
      <c r="F111" s="57"/>
      <c r="G111" s="57"/>
      <c r="H111" s="15"/>
      <c r="I111" s="15">
        <f t="shared" ref="I111:I127" si="17">ROUND(E111*AVERAGE($H$128:$H$160)-SUM(B111:C111),-3)</f>
        <v>6334000</v>
      </c>
      <c r="J111" s="10">
        <f t="shared" ref="J111:J127" si="18">D111/E111</f>
        <v>0.87521249999999995</v>
      </c>
      <c r="K111" s="15"/>
      <c r="L111" s="15"/>
      <c r="M111" s="63">
        <f t="shared" si="15"/>
        <v>70017000</v>
      </c>
      <c r="N111" s="63">
        <f t="shared" ref="N111:N127" si="19">I111</f>
        <v>6334000</v>
      </c>
      <c r="O111" s="4"/>
      <c r="P111" s="57">
        <v>600000000</v>
      </c>
      <c r="Q111" s="57"/>
      <c r="R111" s="77">
        <f t="shared" si="13"/>
        <v>2.9214216062251004E-2</v>
      </c>
      <c r="S111" s="69">
        <v>8.0000000000000002E-3</v>
      </c>
      <c r="T111" s="57"/>
      <c r="U111" s="59">
        <f t="shared" si="9"/>
        <v>0.10359003180611374</v>
      </c>
      <c r="V111" s="69">
        <v>0</v>
      </c>
      <c r="W111" s="61">
        <f>'1.1 Price indices'!$T109</f>
        <v>5.5699553701897857</v>
      </c>
      <c r="X111" s="15">
        <f t="shared" si="14"/>
        <v>676167773.76690853</v>
      </c>
      <c r="Y111" s="15">
        <f t="shared" si="16"/>
        <v>110364018.09088686</v>
      </c>
      <c r="Z111" s="33"/>
      <c r="AA111" s="63">
        <f t="shared" si="12"/>
        <v>676168000</v>
      </c>
      <c r="AB111" s="63">
        <f t="shared" si="12"/>
        <v>110364000</v>
      </c>
      <c r="AC111" s="33"/>
      <c r="AD111" s="91">
        <v>520984</v>
      </c>
      <c r="AE111" s="91">
        <v>202179</v>
      </c>
      <c r="AF111" s="43">
        <v>723163</v>
      </c>
      <c r="AG111" s="91">
        <v>50184</v>
      </c>
      <c r="AH111" s="91">
        <v>95965</v>
      </c>
      <c r="AI111" s="45">
        <v>2559</v>
      </c>
      <c r="AJ111" s="45">
        <v>393</v>
      </c>
      <c r="AK111" s="45"/>
      <c r="AL111" s="45"/>
      <c r="AM111" s="45">
        <v>2952</v>
      </c>
      <c r="AN111" s="24"/>
      <c r="AO111" s="24"/>
      <c r="AP111" s="24"/>
    </row>
    <row r="112" spans="1:42">
      <c r="A112" s="4">
        <f t="shared" si="10"/>
        <v>1974</v>
      </c>
      <c r="B112" s="43">
        <v>63034000</v>
      </c>
      <c r="C112" s="57">
        <v>9461000</v>
      </c>
      <c r="D112" s="57">
        <v>72495000</v>
      </c>
      <c r="E112" s="57">
        <v>92000000</v>
      </c>
      <c r="F112" s="57"/>
      <c r="G112" s="57"/>
      <c r="H112" s="15"/>
      <c r="I112" s="15">
        <f t="shared" si="17"/>
        <v>15308000</v>
      </c>
      <c r="J112" s="10">
        <f t="shared" si="18"/>
        <v>0.78798913043478258</v>
      </c>
      <c r="K112" s="15"/>
      <c r="L112" s="15"/>
      <c r="M112" s="63">
        <f t="shared" si="15"/>
        <v>72495000</v>
      </c>
      <c r="N112" s="63">
        <f t="shared" si="19"/>
        <v>15308000</v>
      </c>
      <c r="O112" s="4"/>
      <c r="P112" s="57">
        <v>729000000</v>
      </c>
      <c r="Q112" s="57"/>
      <c r="R112" s="77">
        <f t="shared" si="13"/>
        <v>2.9214216062251004E-2</v>
      </c>
      <c r="S112" s="69">
        <v>8.0000000000000002E-3</v>
      </c>
      <c r="T112" s="57"/>
      <c r="U112" s="59">
        <f t="shared" si="9"/>
        <v>0.10359003180611374</v>
      </c>
      <c r="V112" s="69">
        <v>0</v>
      </c>
      <c r="W112" s="61">
        <f>'1.1 Price indices'!$T110</f>
        <v>6.3331668275472568</v>
      </c>
      <c r="X112" s="15">
        <f t="shared" si="14"/>
        <v>811643334.80834544</v>
      </c>
      <c r="Y112" s="15">
        <f t="shared" si="16"/>
        <v>127002396.33629335</v>
      </c>
      <c r="Z112" s="33"/>
      <c r="AA112" s="63">
        <f t="shared" si="12"/>
        <v>811643000</v>
      </c>
      <c r="AB112" s="63">
        <f t="shared" si="12"/>
        <v>127002000</v>
      </c>
      <c r="AC112" s="33"/>
      <c r="AD112" s="91">
        <v>523673</v>
      </c>
      <c r="AE112" s="91">
        <v>208596</v>
      </c>
      <c r="AF112" s="43">
        <v>732269</v>
      </c>
      <c r="AG112" s="91">
        <v>51126</v>
      </c>
      <c r="AH112" s="91">
        <v>94340</v>
      </c>
      <c r="AI112" s="45">
        <v>2543</v>
      </c>
      <c r="AJ112" s="45">
        <v>393</v>
      </c>
      <c r="AK112" s="45"/>
      <c r="AL112" s="45"/>
      <c r="AM112" s="45">
        <v>2936</v>
      </c>
      <c r="AN112" s="24"/>
      <c r="AO112" s="24"/>
      <c r="AP112" s="24"/>
    </row>
    <row r="113" spans="1:42">
      <c r="A113" s="4">
        <f t="shared" si="10"/>
        <v>1975</v>
      </c>
      <c r="B113" s="43">
        <v>83586000</v>
      </c>
      <c r="C113" s="57">
        <v>9914000</v>
      </c>
      <c r="D113" s="57">
        <v>93500000</v>
      </c>
      <c r="E113" s="57">
        <v>121000000</v>
      </c>
      <c r="F113" s="57"/>
      <c r="G113" s="57"/>
      <c r="H113" s="15"/>
      <c r="I113" s="15">
        <f t="shared" si="17"/>
        <v>21980000</v>
      </c>
      <c r="J113" s="10">
        <f t="shared" si="18"/>
        <v>0.77272727272727271</v>
      </c>
      <c r="K113" s="15"/>
      <c r="L113" s="15"/>
      <c r="M113" s="63">
        <f t="shared" si="15"/>
        <v>93500000</v>
      </c>
      <c r="N113" s="63">
        <f t="shared" si="19"/>
        <v>21980000</v>
      </c>
      <c r="O113" s="4"/>
      <c r="P113" s="57">
        <v>978000000</v>
      </c>
      <c r="Q113" s="57"/>
      <c r="R113" s="77">
        <f t="shared" si="13"/>
        <v>2.9214216062251004E-2</v>
      </c>
      <c r="S113" s="69">
        <v>8.0000000000000002E-3</v>
      </c>
      <c r="T113" s="57"/>
      <c r="U113" s="59">
        <f t="shared" si="9"/>
        <v>0.10359003180611374</v>
      </c>
      <c r="V113" s="69">
        <v>0</v>
      </c>
      <c r="W113" s="61">
        <f>'1.1 Price indices'!$T111</f>
        <v>7.5856818960099632</v>
      </c>
      <c r="X113" s="15">
        <f t="shared" si="14"/>
        <v>1028118600.0388533</v>
      </c>
      <c r="Y113" s="15">
        <f t="shared" si="16"/>
        <v>157203209.2240791</v>
      </c>
      <c r="Z113" s="33"/>
      <c r="AA113" s="63">
        <f t="shared" si="12"/>
        <v>1028119000</v>
      </c>
      <c r="AB113" s="63">
        <f t="shared" si="12"/>
        <v>157203000</v>
      </c>
      <c r="AC113" s="33"/>
      <c r="AD113" s="91">
        <v>525323</v>
      </c>
      <c r="AE113" s="91">
        <v>219754</v>
      </c>
      <c r="AF113" s="43">
        <v>745077</v>
      </c>
      <c r="AG113" s="91">
        <v>53487</v>
      </c>
      <c r="AH113" s="91">
        <v>96683</v>
      </c>
      <c r="AI113" s="45">
        <v>2543</v>
      </c>
      <c r="AJ113" s="45">
        <v>392</v>
      </c>
      <c r="AK113" s="45"/>
      <c r="AL113" s="45"/>
      <c r="AM113" s="45">
        <v>2935</v>
      </c>
      <c r="AN113" s="24"/>
      <c r="AO113" s="24"/>
      <c r="AP113" s="24"/>
    </row>
    <row r="114" spans="1:42">
      <c r="A114" s="4">
        <f t="shared" si="10"/>
        <v>1976</v>
      </c>
      <c r="B114" s="43">
        <v>114464000</v>
      </c>
      <c r="C114" s="57">
        <v>14590000</v>
      </c>
      <c r="D114" s="57">
        <v>129054000</v>
      </c>
      <c r="E114" s="57">
        <v>166000000</v>
      </c>
      <c r="F114" s="57"/>
      <c r="G114" s="57"/>
      <c r="H114" s="15"/>
      <c r="I114" s="15">
        <f t="shared" si="17"/>
        <v>29374000</v>
      </c>
      <c r="J114" s="10">
        <f t="shared" si="18"/>
        <v>0.77743373493975909</v>
      </c>
      <c r="K114" s="15"/>
      <c r="L114" s="15"/>
      <c r="M114" s="63">
        <f t="shared" si="15"/>
        <v>129054000</v>
      </c>
      <c r="N114" s="63">
        <f t="shared" si="19"/>
        <v>29374000</v>
      </c>
      <c r="O114" s="4"/>
      <c r="P114" s="57">
        <v>1327000000</v>
      </c>
      <c r="Q114" s="57"/>
      <c r="R114" s="77">
        <f t="shared" si="13"/>
        <v>2.9214216062251004E-2</v>
      </c>
      <c r="S114" s="69">
        <v>8.0000000000000002E-3</v>
      </c>
      <c r="T114" s="57"/>
      <c r="U114" s="59">
        <f t="shared" si="9"/>
        <v>0.10359003180611374</v>
      </c>
      <c r="V114" s="69">
        <v>0</v>
      </c>
      <c r="W114" s="61">
        <f>'1.1 Price indices'!$T112</f>
        <v>9.0743541787945645</v>
      </c>
      <c r="X114" s="15">
        <f t="shared" si="14"/>
        <v>1311284172.335011</v>
      </c>
      <c r="Y114" s="15">
        <f t="shared" si="16"/>
        <v>196426026.80497953</v>
      </c>
      <c r="Z114" s="33"/>
      <c r="AA114" s="63">
        <f t="shared" si="12"/>
        <v>1311284000</v>
      </c>
      <c r="AB114" s="63">
        <f t="shared" si="12"/>
        <v>196426000</v>
      </c>
      <c r="AC114" s="33"/>
      <c r="AD114" s="91">
        <v>525012</v>
      </c>
      <c r="AE114" s="91">
        <v>230291</v>
      </c>
      <c r="AF114" s="43">
        <v>755303</v>
      </c>
      <c r="AG114" s="91">
        <v>58241</v>
      </c>
      <c r="AH114" s="91">
        <v>104519</v>
      </c>
      <c r="AI114" s="45">
        <v>2521</v>
      </c>
      <c r="AJ114" s="45">
        <v>397</v>
      </c>
      <c r="AK114" s="45"/>
      <c r="AL114" s="45"/>
      <c r="AM114" s="45">
        <v>2918</v>
      </c>
      <c r="AN114" s="24"/>
      <c r="AO114" s="24"/>
      <c r="AP114" s="24"/>
    </row>
    <row r="115" spans="1:42">
      <c r="A115" s="4">
        <f t="shared" si="10"/>
        <v>1977</v>
      </c>
      <c r="B115" s="43">
        <v>110116000</v>
      </c>
      <c r="C115" s="57">
        <v>18413000</v>
      </c>
      <c r="D115" s="57">
        <v>128529000</v>
      </c>
      <c r="E115" s="57">
        <v>173000000</v>
      </c>
      <c r="F115" s="57"/>
      <c r="G115" s="57"/>
      <c r="H115" s="15"/>
      <c r="I115" s="15">
        <f t="shared" si="17"/>
        <v>36579000</v>
      </c>
      <c r="J115" s="10">
        <f t="shared" si="18"/>
        <v>0.74294219653179194</v>
      </c>
      <c r="K115" s="15"/>
      <c r="L115" s="15"/>
      <c r="M115" s="63">
        <f t="shared" si="15"/>
        <v>128529000</v>
      </c>
      <c r="N115" s="63">
        <f t="shared" si="19"/>
        <v>36579000</v>
      </c>
      <c r="O115" s="4"/>
      <c r="P115" s="57">
        <v>1687000000</v>
      </c>
      <c r="Q115" s="57"/>
      <c r="R115" s="77">
        <f t="shared" si="13"/>
        <v>2.9214216062251004E-2</v>
      </c>
      <c r="S115" s="69">
        <v>8.0000000000000002E-3</v>
      </c>
      <c r="T115" s="57"/>
      <c r="U115" s="59">
        <f t="shared" si="9"/>
        <v>0.10359003180611374</v>
      </c>
      <c r="V115" s="69">
        <v>0</v>
      </c>
      <c r="W115" s="61">
        <f>'1.1 Price indices'!$T113</f>
        <v>10.501698709217969</v>
      </c>
      <c r="X115" s="15">
        <f t="shared" si="14"/>
        <v>1587719184.2604375</v>
      </c>
      <c r="Y115" s="15">
        <f t="shared" si="16"/>
        <v>238458750.02224588</v>
      </c>
      <c r="Z115" s="33"/>
      <c r="AA115" s="63">
        <f t="shared" si="12"/>
        <v>1587719000</v>
      </c>
      <c r="AB115" s="63">
        <f t="shared" si="12"/>
        <v>238459000</v>
      </c>
      <c r="AC115" s="33"/>
      <c r="AD115" s="91">
        <v>522930</v>
      </c>
      <c r="AE115" s="91">
        <v>232015</v>
      </c>
      <c r="AF115" s="43">
        <v>754945</v>
      </c>
      <c r="AG115" s="91">
        <v>59486</v>
      </c>
      <c r="AH115" s="91">
        <v>102310</v>
      </c>
      <c r="AI115" s="45">
        <v>2473</v>
      </c>
      <c r="AJ115" s="45">
        <v>398</v>
      </c>
      <c r="AK115" s="45"/>
      <c r="AL115" s="45"/>
      <c r="AM115" s="45">
        <v>2871</v>
      </c>
      <c r="AN115" s="24"/>
      <c r="AO115" s="24"/>
      <c r="AP115" s="24"/>
    </row>
    <row r="116" spans="1:42">
      <c r="A116" s="4">
        <f t="shared" si="10"/>
        <v>1978</v>
      </c>
      <c r="B116" s="43">
        <v>113833000</v>
      </c>
      <c r="C116" s="57">
        <v>20424000</v>
      </c>
      <c r="D116" s="57">
        <v>134257000</v>
      </c>
      <c r="E116" s="57">
        <v>189000000</v>
      </c>
      <c r="F116" s="57"/>
      <c r="G116" s="57"/>
      <c r="H116" s="15"/>
      <c r="I116" s="15">
        <f t="shared" si="17"/>
        <v>46122000</v>
      </c>
      <c r="J116" s="10">
        <f t="shared" si="18"/>
        <v>0.71035449735449741</v>
      </c>
      <c r="K116" s="15"/>
      <c r="L116" s="15"/>
      <c r="M116" s="63">
        <f t="shared" si="15"/>
        <v>134257000</v>
      </c>
      <c r="N116" s="63">
        <f t="shared" si="19"/>
        <v>46122000</v>
      </c>
      <c r="O116" s="4"/>
      <c r="P116" s="57">
        <v>2071000000</v>
      </c>
      <c r="Q116" s="57"/>
      <c r="R116" s="77">
        <f t="shared" si="13"/>
        <v>2.9214216062251004E-2</v>
      </c>
      <c r="S116" s="69">
        <v>8.0000000000000002E-3</v>
      </c>
      <c r="T116" s="57"/>
      <c r="U116" s="59">
        <f t="shared" si="9"/>
        <v>0.10359003180611374</v>
      </c>
      <c r="V116" s="69">
        <v>0</v>
      </c>
      <c r="W116" s="61">
        <f>'1.1 Price indices'!$T114</f>
        <v>11.791164046917189</v>
      </c>
      <c r="X116" s="15">
        <f t="shared" si="14"/>
        <v>1848624688.2515821</v>
      </c>
      <c r="Y116" s="15">
        <f t="shared" si="16"/>
        <v>283736329.84122157</v>
      </c>
      <c r="Z116" s="33"/>
      <c r="AA116" s="63">
        <f t="shared" si="12"/>
        <v>1848625000</v>
      </c>
      <c r="AB116" s="63">
        <f t="shared" si="12"/>
        <v>283736000</v>
      </c>
      <c r="AC116" s="33"/>
      <c r="AD116" s="91">
        <v>521037</v>
      </c>
      <c r="AE116" s="91">
        <v>235043</v>
      </c>
      <c r="AF116" s="43">
        <v>756080</v>
      </c>
      <c r="AG116" s="91">
        <v>60705</v>
      </c>
      <c r="AH116" s="91">
        <v>107801</v>
      </c>
      <c r="AI116" s="45">
        <v>2478</v>
      </c>
      <c r="AJ116" s="45">
        <v>394</v>
      </c>
      <c r="AK116" s="45"/>
      <c r="AL116" s="45"/>
      <c r="AM116" s="45">
        <v>2872</v>
      </c>
      <c r="AN116" s="24"/>
      <c r="AO116" s="24"/>
      <c r="AP116" s="24"/>
    </row>
    <row r="117" spans="1:42">
      <c r="A117" s="4">
        <f t="shared" si="10"/>
        <v>1979</v>
      </c>
      <c r="B117" s="43">
        <v>104015000</v>
      </c>
      <c r="C117" s="57">
        <v>25407000</v>
      </c>
      <c r="D117" s="57">
        <v>129422000</v>
      </c>
      <c r="E117" s="57">
        <v>195000000</v>
      </c>
      <c r="F117" s="57"/>
      <c r="G117" s="57"/>
      <c r="H117" s="15"/>
      <c r="I117" s="15">
        <f t="shared" si="17"/>
        <v>56683000</v>
      </c>
      <c r="J117" s="10">
        <f t="shared" si="18"/>
        <v>0.66370256410256412</v>
      </c>
      <c r="K117" s="15"/>
      <c r="L117" s="15"/>
      <c r="M117" s="63">
        <f t="shared" si="15"/>
        <v>129422000</v>
      </c>
      <c r="N117" s="63">
        <f t="shared" si="19"/>
        <v>56683000</v>
      </c>
      <c r="O117" s="4"/>
      <c r="P117" s="57">
        <v>2530000000</v>
      </c>
      <c r="Q117" s="57"/>
      <c r="R117" s="77">
        <f t="shared" si="13"/>
        <v>2.9214216062251004E-2</v>
      </c>
      <c r="S117" s="69">
        <v>8.0000000000000002E-3</v>
      </c>
      <c r="T117" s="57"/>
      <c r="U117" s="59">
        <f t="shared" si="9"/>
        <v>0.10359003180611374</v>
      </c>
      <c r="V117" s="69">
        <v>0</v>
      </c>
      <c r="W117" s="61">
        <f>'1.1 Price indices'!$T115</f>
        <v>13.581641557377248</v>
      </c>
      <c r="X117" s="15">
        <f t="shared" si="14"/>
        <v>2177626586.0263519</v>
      </c>
      <c r="Y117" s="15">
        <f t="shared" si="16"/>
        <v>346713093.33411694</v>
      </c>
      <c r="Z117" s="33"/>
      <c r="AA117" s="63">
        <f t="shared" si="12"/>
        <v>2177627000</v>
      </c>
      <c r="AB117" s="63">
        <f t="shared" si="12"/>
        <v>346713000</v>
      </c>
      <c r="AC117" s="33"/>
      <c r="AD117" s="91">
        <v>515976</v>
      </c>
      <c r="AE117" s="91">
        <v>230128</v>
      </c>
      <c r="AF117" s="43">
        <v>746104</v>
      </c>
      <c r="AG117" s="91">
        <v>61256</v>
      </c>
      <c r="AH117" s="91">
        <v>114719</v>
      </c>
      <c r="AI117" s="45">
        <v>2494</v>
      </c>
      <c r="AJ117" s="45">
        <v>395</v>
      </c>
      <c r="AK117" s="45"/>
      <c r="AL117" s="45"/>
      <c r="AM117" s="45">
        <v>2889</v>
      </c>
      <c r="AN117" s="24"/>
      <c r="AO117" s="24"/>
      <c r="AP117" s="24"/>
    </row>
    <row r="118" spans="1:42">
      <c r="A118" s="4">
        <f t="shared" si="10"/>
        <v>1980</v>
      </c>
      <c r="B118" s="43">
        <v>93481000</v>
      </c>
      <c r="C118" s="57">
        <v>25280000</v>
      </c>
      <c r="D118" s="57">
        <v>118761000</v>
      </c>
      <c r="E118" s="57">
        <v>197000000</v>
      </c>
      <c r="F118" s="57"/>
      <c r="G118" s="57"/>
      <c r="H118" s="15"/>
      <c r="I118" s="15">
        <f t="shared" si="17"/>
        <v>69253000</v>
      </c>
      <c r="J118" s="10">
        <f t="shared" si="18"/>
        <v>0.60284771573604057</v>
      </c>
      <c r="K118" s="15"/>
      <c r="L118" s="15"/>
      <c r="M118" s="63">
        <f t="shared" si="15"/>
        <v>118761000</v>
      </c>
      <c r="N118" s="63">
        <f t="shared" si="19"/>
        <v>69253000</v>
      </c>
      <c r="O118" s="4"/>
      <c r="P118" s="57">
        <v>3022000000</v>
      </c>
      <c r="Q118" s="57"/>
      <c r="R118" s="77">
        <f t="shared" si="13"/>
        <v>2.9214216062251004E-2</v>
      </c>
      <c r="S118" s="69">
        <v>8.0000000000000002E-3</v>
      </c>
      <c r="T118" s="57"/>
      <c r="U118" s="59">
        <f t="shared" si="9"/>
        <v>0.10359003180611374</v>
      </c>
      <c r="V118" s="69">
        <v>0</v>
      </c>
      <c r="W118" s="61">
        <f>'1.1 Price indices'!$T116</f>
        <v>15.685677651407259</v>
      </c>
      <c r="X118" s="15">
        <f t="shared" si="14"/>
        <v>2538412654.1037254</v>
      </c>
      <c r="Y118" s="15">
        <f t="shared" si="16"/>
        <v>424611067.20989096</v>
      </c>
      <c r="Z118" s="33"/>
      <c r="AA118" s="63">
        <f t="shared" si="12"/>
        <v>2538413000</v>
      </c>
      <c r="AB118" s="63">
        <f t="shared" si="12"/>
        <v>424611000</v>
      </c>
      <c r="AC118" s="33"/>
      <c r="AD118" s="91">
        <v>506602</v>
      </c>
      <c r="AE118" s="91">
        <v>226346</v>
      </c>
      <c r="AF118" s="43">
        <v>732948</v>
      </c>
      <c r="AG118" s="91">
        <v>64060</v>
      </c>
      <c r="AH118" s="91">
        <v>116002</v>
      </c>
      <c r="AI118" s="45">
        <v>2493</v>
      </c>
      <c r="AJ118" s="45">
        <v>396</v>
      </c>
      <c r="AK118" s="45"/>
      <c r="AL118" s="45"/>
      <c r="AM118" s="45">
        <v>2889</v>
      </c>
      <c r="AN118" s="24"/>
      <c r="AO118" s="24"/>
      <c r="AP118" s="24"/>
    </row>
    <row r="119" spans="1:42">
      <c r="A119" s="4">
        <f t="shared" si="10"/>
        <v>1981</v>
      </c>
      <c r="B119" s="43">
        <v>109090000</v>
      </c>
      <c r="C119" s="57">
        <v>26765000</v>
      </c>
      <c r="D119" s="57">
        <v>135855000</v>
      </c>
      <c r="E119" s="57">
        <v>228000000</v>
      </c>
      <c r="F119" s="57"/>
      <c r="G119" s="57"/>
      <c r="H119" s="15"/>
      <c r="I119" s="15">
        <f t="shared" si="17"/>
        <v>81745000</v>
      </c>
      <c r="J119" s="10">
        <f t="shared" si="18"/>
        <v>0.59585526315789472</v>
      </c>
      <c r="K119" s="15"/>
      <c r="L119" s="15"/>
      <c r="M119" s="63">
        <f t="shared" si="15"/>
        <v>135855000</v>
      </c>
      <c r="N119" s="63">
        <f t="shared" si="19"/>
        <v>81745000</v>
      </c>
      <c r="O119" s="4"/>
      <c r="P119" s="57">
        <v>3645000000</v>
      </c>
      <c r="Q119" s="57"/>
      <c r="R119" s="77">
        <f t="shared" si="13"/>
        <v>2.9214216062251004E-2</v>
      </c>
      <c r="S119" s="69">
        <v>8.0000000000000002E-3</v>
      </c>
      <c r="T119" s="57"/>
      <c r="U119" s="59">
        <f t="shared" si="9"/>
        <v>0.10359003180611374</v>
      </c>
      <c r="V119" s="69">
        <v>0</v>
      </c>
      <c r="W119" s="61">
        <f>'1.1 Price indices'!$T117</f>
        <v>18.166754796824165</v>
      </c>
      <c r="X119" s="15">
        <f t="shared" si="14"/>
        <v>2964388816.6974826</v>
      </c>
      <c r="Y119" s="15">
        <f t="shared" si="16"/>
        <v>518341943.57283783</v>
      </c>
      <c r="Z119" s="33"/>
      <c r="AA119" s="63">
        <f t="shared" si="12"/>
        <v>2964389000</v>
      </c>
      <c r="AB119" s="63">
        <f t="shared" si="12"/>
        <v>518342000</v>
      </c>
      <c r="AC119" s="33"/>
      <c r="AD119" s="91">
        <v>493856</v>
      </c>
      <c r="AE119" s="91">
        <v>224926</v>
      </c>
      <c r="AF119" s="43">
        <v>718782</v>
      </c>
      <c r="AG119" s="91">
        <v>65580</v>
      </c>
      <c r="AH119" s="91">
        <v>116475</v>
      </c>
      <c r="AI119" s="45">
        <v>2434</v>
      </c>
      <c r="AJ119" s="45">
        <v>393</v>
      </c>
      <c r="AK119" s="45"/>
      <c r="AL119" s="45"/>
      <c r="AM119" s="45">
        <v>2827</v>
      </c>
      <c r="AN119" s="24"/>
      <c r="AO119" s="24"/>
      <c r="AP119" s="24"/>
    </row>
    <row r="120" spans="1:42">
      <c r="A120" s="4">
        <f t="shared" si="10"/>
        <v>1982</v>
      </c>
      <c r="B120" s="43">
        <v>118804000</v>
      </c>
      <c r="C120" s="57">
        <v>32507000</v>
      </c>
      <c r="D120" s="57">
        <v>151311000</v>
      </c>
      <c r="E120" s="57">
        <v>258000000</v>
      </c>
      <c r="F120" s="57"/>
      <c r="G120" s="57"/>
      <c r="H120" s="15"/>
      <c r="I120" s="15">
        <f t="shared" si="17"/>
        <v>94920000</v>
      </c>
      <c r="J120" s="10">
        <f t="shared" si="18"/>
        <v>0.58647674418604656</v>
      </c>
      <c r="K120" s="15"/>
      <c r="L120" s="15"/>
      <c r="M120" s="63">
        <f t="shared" si="15"/>
        <v>151311000</v>
      </c>
      <c r="N120" s="63">
        <f t="shared" si="19"/>
        <v>94920000</v>
      </c>
      <c r="O120" s="4"/>
      <c r="P120" s="57">
        <v>4352000000</v>
      </c>
      <c r="Q120" s="57"/>
      <c r="R120" s="77">
        <f t="shared" si="13"/>
        <v>2.9214216062251004E-2</v>
      </c>
      <c r="S120" s="69">
        <v>8.0000000000000002E-3</v>
      </c>
      <c r="T120" s="57"/>
      <c r="U120" s="59">
        <f t="shared" si="9"/>
        <v>0.10359003180611374</v>
      </c>
      <c r="V120" s="69">
        <v>0</v>
      </c>
      <c r="W120" s="61">
        <f>'1.1 Price indices'!$T118</f>
        <v>20.965965943716753</v>
      </c>
      <c r="X120" s="15">
        <f t="shared" si="14"/>
        <v>3442939703.8481331</v>
      </c>
      <c r="Y120" s="15">
        <f t="shared" si="16"/>
        <v>626245278.23996282</v>
      </c>
      <c r="Z120" s="33"/>
      <c r="AA120" s="63">
        <f t="shared" si="12"/>
        <v>3442940000</v>
      </c>
      <c r="AB120" s="63">
        <f t="shared" si="12"/>
        <v>626245000</v>
      </c>
      <c r="AC120" s="33"/>
      <c r="AD120" s="91">
        <v>486167</v>
      </c>
      <c r="AE120" s="91">
        <v>223501</v>
      </c>
      <c r="AF120" s="43">
        <v>709668</v>
      </c>
      <c r="AG120" s="91">
        <v>65943</v>
      </c>
      <c r="AH120" s="91">
        <v>117111</v>
      </c>
      <c r="AI120" s="45">
        <v>2430</v>
      </c>
      <c r="AJ120" s="45">
        <v>391</v>
      </c>
      <c r="AK120" s="45"/>
      <c r="AL120" s="45"/>
      <c r="AM120" s="45">
        <v>2821</v>
      </c>
      <c r="AN120" s="24"/>
      <c r="AO120" s="24"/>
      <c r="AP120" s="24"/>
    </row>
    <row r="121" spans="1:42">
      <c r="A121" s="4">
        <f t="shared" si="10"/>
        <v>1983</v>
      </c>
      <c r="B121" s="43">
        <v>119586000</v>
      </c>
      <c r="C121" s="57">
        <v>33485000</v>
      </c>
      <c r="D121" s="57">
        <v>153071000</v>
      </c>
      <c r="E121" s="57">
        <v>273000000</v>
      </c>
      <c r="F121" s="57"/>
      <c r="G121" s="57"/>
      <c r="H121" s="15"/>
      <c r="I121" s="15">
        <f t="shared" si="17"/>
        <v>107476000</v>
      </c>
      <c r="J121" s="10">
        <f t="shared" si="18"/>
        <v>0.56069963369963371</v>
      </c>
      <c r="K121" s="15"/>
      <c r="L121" s="15"/>
      <c r="M121" s="63">
        <f t="shared" si="15"/>
        <v>153071000</v>
      </c>
      <c r="N121" s="63">
        <f t="shared" si="19"/>
        <v>107476000</v>
      </c>
      <c r="O121" s="4"/>
      <c r="P121" s="57">
        <v>4782000000</v>
      </c>
      <c r="Q121" s="57"/>
      <c r="R121" s="77">
        <f t="shared" si="13"/>
        <v>2.9214216062251004E-2</v>
      </c>
      <c r="S121" s="69">
        <v>8.0000000000000002E-3</v>
      </c>
      <c r="T121" s="57"/>
      <c r="U121" s="59">
        <f t="shared" si="9"/>
        <v>0.10359003180611374</v>
      </c>
      <c r="V121" s="69">
        <v>0</v>
      </c>
      <c r="W121" s="61">
        <f>'1.1 Price indices'!$T119</f>
        <v>22.505382396872065</v>
      </c>
      <c r="X121" s="15">
        <f t="shared" si="14"/>
        <v>3709037134.0028677</v>
      </c>
      <c r="Y121" s="15">
        <f t="shared" si="16"/>
        <v>704500308.41850734</v>
      </c>
      <c r="Z121" s="33"/>
      <c r="AA121" s="63">
        <f t="shared" si="12"/>
        <v>3709037000</v>
      </c>
      <c r="AB121" s="63">
        <f t="shared" si="12"/>
        <v>704500000</v>
      </c>
      <c r="AC121" s="33"/>
      <c r="AD121" s="91">
        <v>476083</v>
      </c>
      <c r="AE121" s="91">
        <v>230748</v>
      </c>
      <c r="AF121" s="43">
        <v>706831</v>
      </c>
      <c r="AG121" s="91">
        <v>67898</v>
      </c>
      <c r="AH121" s="91">
        <v>120507</v>
      </c>
      <c r="AI121" s="45">
        <v>2393</v>
      </c>
      <c r="AJ121" s="45">
        <v>400</v>
      </c>
      <c r="AK121" s="45"/>
      <c r="AL121" s="45"/>
      <c r="AM121" s="45">
        <v>2793</v>
      </c>
      <c r="AN121" s="24"/>
      <c r="AO121" s="24"/>
      <c r="AP121" s="24"/>
    </row>
    <row r="122" spans="1:42">
      <c r="A122" s="4">
        <f t="shared" si="10"/>
        <v>1984</v>
      </c>
      <c r="B122" s="43">
        <v>133080000</v>
      </c>
      <c r="C122" s="57">
        <v>38837000</v>
      </c>
      <c r="D122" s="57">
        <v>171917000</v>
      </c>
      <c r="E122" s="57">
        <v>301000000</v>
      </c>
      <c r="F122" s="57"/>
      <c r="G122" s="57"/>
      <c r="H122" s="15"/>
      <c r="I122" s="15">
        <f t="shared" si="17"/>
        <v>115353000</v>
      </c>
      <c r="J122" s="10">
        <f t="shared" si="18"/>
        <v>0.57115282392026578</v>
      </c>
      <c r="K122" s="15"/>
      <c r="L122" s="15"/>
      <c r="M122" s="63">
        <f t="shared" si="15"/>
        <v>171917000</v>
      </c>
      <c r="N122" s="63">
        <f t="shared" si="19"/>
        <v>115353000</v>
      </c>
      <c r="O122" s="4"/>
      <c r="P122" s="57">
        <v>5103000000</v>
      </c>
      <c r="Q122" s="57"/>
      <c r="R122" s="77">
        <f t="shared" si="13"/>
        <v>2.9214216062251004E-2</v>
      </c>
      <c r="S122" s="69">
        <v>8.0000000000000002E-3</v>
      </c>
      <c r="T122" s="57"/>
      <c r="U122" s="59">
        <f t="shared" si="9"/>
        <v>0.10359003180611374</v>
      </c>
      <c r="V122" s="69">
        <v>0</v>
      </c>
      <c r="W122" s="61">
        <f>'1.1 Price indices'!$T120</f>
        <v>23.661888676934112</v>
      </c>
      <c r="X122" s="15">
        <f t="shared" si="14"/>
        <v>3923920935.8996391</v>
      </c>
      <c r="Y122" s="15">
        <f t="shared" si="16"/>
        <v>773351986.11688542</v>
      </c>
      <c r="Z122" s="33"/>
      <c r="AA122" s="63">
        <f t="shared" si="12"/>
        <v>3923921000</v>
      </c>
      <c r="AB122" s="63">
        <f t="shared" si="12"/>
        <v>773352000</v>
      </c>
      <c r="AC122" s="33"/>
      <c r="AD122" s="91">
        <v>465353</v>
      </c>
      <c r="AE122" s="91">
        <v>226889</v>
      </c>
      <c r="AF122" s="43">
        <v>692242</v>
      </c>
      <c r="AG122" s="91">
        <v>69042</v>
      </c>
      <c r="AH122" s="91">
        <v>120261</v>
      </c>
      <c r="AI122" s="45">
        <v>2384</v>
      </c>
      <c r="AJ122" s="45">
        <v>397</v>
      </c>
      <c r="AK122" s="45"/>
      <c r="AL122" s="45"/>
      <c r="AM122" s="45">
        <v>2781</v>
      </c>
      <c r="AN122" s="24"/>
      <c r="AO122" s="24"/>
      <c r="AP122" s="24"/>
    </row>
    <row r="123" spans="1:42">
      <c r="A123" s="4">
        <f t="shared" si="10"/>
        <v>1985</v>
      </c>
      <c r="B123" s="43">
        <v>121335000</v>
      </c>
      <c r="C123" s="57">
        <v>50983000</v>
      </c>
      <c r="D123" s="57">
        <v>172318000</v>
      </c>
      <c r="E123" s="57">
        <v>318000000</v>
      </c>
      <c r="F123" s="57"/>
      <c r="G123" s="57"/>
      <c r="H123" s="15"/>
      <c r="I123" s="15">
        <f t="shared" si="17"/>
        <v>131176000</v>
      </c>
      <c r="J123" s="10">
        <f t="shared" si="18"/>
        <v>0.54188050314465408</v>
      </c>
      <c r="K123" s="15"/>
      <c r="L123" s="15"/>
      <c r="M123" s="63">
        <f t="shared" si="15"/>
        <v>172318000</v>
      </c>
      <c r="N123" s="63">
        <f t="shared" si="19"/>
        <v>131176000</v>
      </c>
      <c r="O123" s="4"/>
      <c r="P123" s="57">
        <v>5656000000</v>
      </c>
      <c r="Q123" s="57"/>
      <c r="R123" s="77">
        <f t="shared" si="13"/>
        <v>2.9214216062251004E-2</v>
      </c>
      <c r="S123" s="69">
        <v>8.0000000000000002E-3</v>
      </c>
      <c r="T123" s="57"/>
      <c r="U123" s="59">
        <f t="shared" si="9"/>
        <v>0.10359003180611374</v>
      </c>
      <c r="V123" s="69">
        <v>0</v>
      </c>
      <c r="W123" s="61">
        <f>'1.1 Price indices'!$T121</f>
        <v>25.995068327717373</v>
      </c>
      <c r="X123" s="15">
        <f t="shared" si="14"/>
        <v>4320215451.386095</v>
      </c>
      <c r="Y123" s="15">
        <f t="shared" si="16"/>
        <v>885979112.9538877</v>
      </c>
      <c r="Z123" s="33"/>
      <c r="AA123" s="63">
        <f t="shared" si="12"/>
        <v>4320215000</v>
      </c>
      <c r="AB123" s="63">
        <f t="shared" si="12"/>
        <v>885979000</v>
      </c>
      <c r="AC123" s="33"/>
      <c r="AD123" s="91">
        <v>450502</v>
      </c>
      <c r="AE123" s="91">
        <v>229251</v>
      </c>
      <c r="AF123" s="43">
        <v>679753</v>
      </c>
      <c r="AG123" s="91">
        <v>70927</v>
      </c>
      <c r="AH123" s="91">
        <v>121493</v>
      </c>
      <c r="AI123" s="45">
        <v>2383</v>
      </c>
      <c r="AJ123" s="45">
        <v>402</v>
      </c>
      <c r="AK123" s="45"/>
      <c r="AL123" s="45"/>
      <c r="AM123" s="45">
        <v>2785</v>
      </c>
      <c r="AN123" s="24"/>
      <c r="AO123" s="24"/>
      <c r="AP123" s="24"/>
    </row>
    <row r="124" spans="1:42">
      <c r="A124" s="4">
        <f t="shared" si="10"/>
        <v>1986</v>
      </c>
      <c r="B124" s="43">
        <v>147218000</v>
      </c>
      <c r="C124" s="57">
        <v>88486000</v>
      </c>
      <c r="D124" s="57">
        <v>235704000</v>
      </c>
      <c r="E124" s="57">
        <v>396000000</v>
      </c>
      <c r="F124" s="57"/>
      <c r="G124" s="57"/>
      <c r="H124" s="15"/>
      <c r="I124" s="15">
        <f t="shared" si="17"/>
        <v>142232000</v>
      </c>
      <c r="J124" s="10">
        <f t="shared" si="18"/>
        <v>0.59521212121212119</v>
      </c>
      <c r="K124" s="15"/>
      <c r="L124" s="15"/>
      <c r="M124" s="63">
        <f t="shared" si="15"/>
        <v>235704000</v>
      </c>
      <c r="N124" s="63">
        <f t="shared" si="19"/>
        <v>142232000</v>
      </c>
      <c r="O124" s="4"/>
      <c r="P124" s="57">
        <v>6476000000</v>
      </c>
      <c r="Q124" s="57"/>
      <c r="R124" s="77">
        <f t="shared" si="13"/>
        <v>2.9214216062251004E-2</v>
      </c>
      <c r="S124" s="69">
        <v>8.0000000000000002E-3</v>
      </c>
      <c r="T124" s="57"/>
      <c r="U124" s="59">
        <f t="shared" si="9"/>
        <v>0.10359003180611374</v>
      </c>
      <c r="V124" s="69">
        <v>0</v>
      </c>
      <c r="W124" s="61">
        <f>'1.1 Price indices'!$T122</f>
        <v>29.269595155029332</v>
      </c>
      <c r="X124" s="15">
        <f t="shared" si="14"/>
        <v>4915656468.2004194</v>
      </c>
      <c r="Y124" s="15">
        <f t="shared" si="16"/>
        <v>1029108840.2116849</v>
      </c>
      <c r="Z124" s="33"/>
      <c r="AA124" s="63">
        <f t="shared" si="12"/>
        <v>4915656000</v>
      </c>
      <c r="AB124" s="63">
        <f t="shared" si="12"/>
        <v>1029109000</v>
      </c>
      <c r="AC124" s="33"/>
      <c r="AD124" s="91">
        <v>439107</v>
      </c>
      <c r="AE124" s="91">
        <v>229307</v>
      </c>
      <c r="AF124" s="43">
        <v>668414</v>
      </c>
      <c r="AG124" s="91">
        <v>74884</v>
      </c>
      <c r="AH124" s="91">
        <v>127296</v>
      </c>
      <c r="AI124" s="45">
        <v>2360</v>
      </c>
      <c r="AJ124" s="45">
        <v>399</v>
      </c>
      <c r="AK124" s="45"/>
      <c r="AL124" s="45"/>
      <c r="AM124" s="45">
        <v>2759</v>
      </c>
      <c r="AN124" s="24"/>
      <c r="AO124" s="24"/>
      <c r="AP124" s="24"/>
    </row>
    <row r="125" spans="1:42">
      <c r="A125" s="4">
        <f t="shared" si="10"/>
        <v>1987</v>
      </c>
      <c r="B125" s="43">
        <v>192371000</v>
      </c>
      <c r="C125" s="57">
        <v>68066000</v>
      </c>
      <c r="D125" s="57">
        <v>260437000</v>
      </c>
      <c r="E125" s="57">
        <v>467000000</v>
      </c>
      <c r="F125" s="57"/>
      <c r="G125" s="57"/>
      <c r="H125" s="15"/>
      <c r="I125" s="15">
        <f t="shared" si="17"/>
        <v>185260000</v>
      </c>
      <c r="J125" s="10">
        <f t="shared" si="18"/>
        <v>0.5576809421841542</v>
      </c>
      <c r="K125" s="15"/>
      <c r="L125" s="15"/>
      <c r="M125" s="63">
        <f t="shared" si="15"/>
        <v>260437000</v>
      </c>
      <c r="N125" s="63">
        <f t="shared" si="19"/>
        <v>185260000</v>
      </c>
      <c r="O125" s="4"/>
      <c r="P125" s="57">
        <v>7272000000</v>
      </c>
      <c r="Q125" s="57"/>
      <c r="R125" s="77">
        <f t="shared" si="13"/>
        <v>2.9214216062251004E-2</v>
      </c>
      <c r="S125" s="69">
        <v>8.0000000000000002E-3</v>
      </c>
      <c r="T125" s="57"/>
      <c r="U125" s="59">
        <f t="shared" si="9"/>
        <v>0.10359003180611374</v>
      </c>
      <c r="V125" s="69">
        <v>0</v>
      </c>
      <c r="W125" s="61">
        <f>'1.1 Price indices'!$T123</f>
        <v>32.64650288457748</v>
      </c>
      <c r="X125" s="15">
        <f t="shared" si="14"/>
        <v>5535383374.1000605</v>
      </c>
      <c r="Y125" s="15">
        <f t="shared" si="16"/>
        <v>1204599447.1573391</v>
      </c>
      <c r="Z125" s="15"/>
      <c r="AA125" s="63">
        <f t="shared" si="12"/>
        <v>5535383000</v>
      </c>
      <c r="AB125" s="63">
        <f t="shared" si="12"/>
        <v>1204599000</v>
      </c>
      <c r="AC125" s="15"/>
      <c r="AD125" s="91">
        <v>430885</v>
      </c>
      <c r="AE125" s="91">
        <v>230689</v>
      </c>
      <c r="AF125" s="43">
        <v>661574</v>
      </c>
      <c r="AG125" s="91">
        <v>81589</v>
      </c>
      <c r="AH125" s="91">
        <v>132042</v>
      </c>
      <c r="AI125" s="45">
        <v>2355</v>
      </c>
      <c r="AJ125" s="45">
        <v>396</v>
      </c>
      <c r="AK125" s="45"/>
      <c r="AL125" s="45"/>
      <c r="AM125" s="45">
        <v>2751</v>
      </c>
      <c r="AN125" s="24"/>
      <c r="AO125" s="24"/>
      <c r="AP125" s="24"/>
    </row>
    <row r="126" spans="1:42">
      <c r="A126" s="4">
        <f t="shared" si="10"/>
        <v>1988</v>
      </c>
      <c r="B126" s="43">
        <v>228871000</v>
      </c>
      <c r="C126" s="57">
        <v>89915000</v>
      </c>
      <c r="D126" s="57">
        <v>318786000</v>
      </c>
      <c r="E126" s="57">
        <v>530000000</v>
      </c>
      <c r="F126" s="57"/>
      <c r="G126" s="57"/>
      <c r="H126" s="15"/>
      <c r="I126" s="15">
        <f t="shared" si="17"/>
        <v>187038000</v>
      </c>
      <c r="J126" s="10">
        <f t="shared" si="18"/>
        <v>0.60148301886792455</v>
      </c>
      <c r="K126" s="15"/>
      <c r="L126" s="15"/>
      <c r="M126" s="63">
        <f t="shared" si="15"/>
        <v>318786000</v>
      </c>
      <c r="N126" s="63">
        <f t="shared" si="19"/>
        <v>187038000</v>
      </c>
      <c r="O126" s="4"/>
      <c r="P126" s="57">
        <v>7900000000</v>
      </c>
      <c r="Q126" s="57"/>
      <c r="R126" s="77">
        <f t="shared" si="13"/>
        <v>2.9214216062251004E-2</v>
      </c>
      <c r="S126" s="69">
        <v>8.0000000000000002E-3</v>
      </c>
      <c r="T126" s="57"/>
      <c r="U126" s="59">
        <f t="shared" si="9"/>
        <v>0.10359003180611374</v>
      </c>
      <c r="V126" s="69">
        <v>0</v>
      </c>
      <c r="W126" s="61">
        <f>'1.1 Price indices'!$T124</f>
        <v>35.358503789810982</v>
      </c>
      <c r="X126" s="15">
        <f t="shared" si="14"/>
        <v>6086239302.9846067</v>
      </c>
      <c r="Y126" s="15">
        <f t="shared" si="16"/>
        <v>1346867393.2982676</v>
      </c>
      <c r="Z126" s="15"/>
      <c r="AA126" s="63">
        <f t="shared" si="12"/>
        <v>6086239000</v>
      </c>
      <c r="AB126" s="63">
        <f t="shared" si="12"/>
        <v>1346867000</v>
      </c>
      <c r="AC126" s="15"/>
      <c r="AD126" s="91">
        <v>422422</v>
      </c>
      <c r="AE126" s="91">
        <v>232432</v>
      </c>
      <c r="AF126" s="43">
        <v>654854</v>
      </c>
      <c r="AG126" s="91">
        <v>89461</v>
      </c>
      <c r="AH126" s="91">
        <v>136555</v>
      </c>
      <c r="AI126" s="45">
        <v>2348</v>
      </c>
      <c r="AJ126" s="45">
        <v>396</v>
      </c>
      <c r="AK126" s="45"/>
      <c r="AL126" s="45"/>
      <c r="AM126" s="45">
        <v>2744</v>
      </c>
      <c r="AN126" s="24"/>
      <c r="AO126" s="24"/>
      <c r="AP126" s="24"/>
    </row>
    <row r="127" spans="1:42">
      <c r="A127" s="4">
        <f t="shared" si="10"/>
        <v>1989</v>
      </c>
      <c r="B127" s="43">
        <v>262791000</v>
      </c>
      <c r="C127" s="57">
        <v>86002000</v>
      </c>
      <c r="D127" s="57">
        <v>348793000</v>
      </c>
      <c r="E127" s="57">
        <v>555000000</v>
      </c>
      <c r="F127" s="57"/>
      <c r="G127" s="57"/>
      <c r="H127" s="15"/>
      <c r="I127" s="15">
        <f t="shared" si="17"/>
        <v>180890000</v>
      </c>
      <c r="J127" s="10">
        <f t="shared" si="18"/>
        <v>0.62845585585585584</v>
      </c>
      <c r="K127" s="15"/>
      <c r="L127" s="15"/>
      <c r="M127" s="63">
        <f t="shared" si="15"/>
        <v>348793000</v>
      </c>
      <c r="N127" s="63">
        <f t="shared" si="19"/>
        <v>180890000</v>
      </c>
      <c r="O127" s="4"/>
      <c r="P127" s="57">
        <v>8407000000</v>
      </c>
      <c r="Q127" s="57"/>
      <c r="R127" s="59">
        <f t="shared" si="13"/>
        <v>2.9214216062251004E-2</v>
      </c>
      <c r="S127" s="69">
        <v>8.0000000000000002E-3</v>
      </c>
      <c r="T127" s="57"/>
      <c r="U127" s="59">
        <f>PERCENTILE(U$128:U$160,0.25)</f>
        <v>0.10359003180611374</v>
      </c>
      <c r="V127" s="69">
        <v>0</v>
      </c>
      <c r="W127" s="61">
        <f>'1.1 Price indices'!$T125</f>
        <v>37.637529529668825</v>
      </c>
      <c r="X127" s="15">
        <f t="shared" si="14"/>
        <v>6581131567.373003</v>
      </c>
      <c r="Y127" s="15">
        <f t="shared" si="16"/>
        <v>1456685375.6479785</v>
      </c>
      <c r="Z127" s="15"/>
      <c r="AA127" s="63">
        <f t="shared" si="12"/>
        <v>6581132000</v>
      </c>
      <c r="AB127" s="63">
        <f t="shared" si="12"/>
        <v>1456685000</v>
      </c>
      <c r="AC127" s="15"/>
      <c r="AD127" s="91">
        <v>421424</v>
      </c>
      <c r="AE127" s="91">
        <v>231294</v>
      </c>
      <c r="AF127" s="43">
        <v>652718</v>
      </c>
      <c r="AG127" s="91">
        <v>94496</v>
      </c>
      <c r="AH127" s="91">
        <v>141315</v>
      </c>
      <c r="AI127" s="45">
        <v>2347</v>
      </c>
      <c r="AJ127" s="45">
        <v>396</v>
      </c>
      <c r="AK127" s="45"/>
      <c r="AL127" s="45"/>
      <c r="AM127" s="45">
        <v>2743</v>
      </c>
      <c r="AN127" s="24"/>
      <c r="AO127" s="24"/>
      <c r="AP127" s="24"/>
    </row>
    <row r="128" spans="1:42">
      <c r="A128" s="4">
        <f t="shared" si="10"/>
        <v>1990</v>
      </c>
      <c r="B128" s="43"/>
      <c r="C128" s="57"/>
      <c r="D128" s="57"/>
      <c r="E128" s="57">
        <v>552000000</v>
      </c>
      <c r="F128" s="57">
        <v>308799000</v>
      </c>
      <c r="G128" s="57">
        <v>215960000</v>
      </c>
      <c r="H128" s="10">
        <f>SUM(F128:G128)/E128</f>
        <v>0.95065036231884059</v>
      </c>
      <c r="I128" s="10"/>
      <c r="J128" s="10"/>
      <c r="K128" s="10">
        <f>F128/E128</f>
        <v>0.55941847826086954</v>
      </c>
      <c r="L128" s="33"/>
      <c r="M128" s="70">
        <f t="shared" ref="M128:M160" si="20">F128</f>
        <v>308799000</v>
      </c>
      <c r="N128" s="70">
        <f t="shared" ref="N128:N160" si="21">G128</f>
        <v>215960000</v>
      </c>
      <c r="O128" s="4"/>
      <c r="P128" s="57">
        <v>8886000000</v>
      </c>
      <c r="Q128" s="57">
        <v>7123477000</v>
      </c>
      <c r="R128" s="69">
        <v>2.3042217567533149E-2</v>
      </c>
      <c r="S128" s="69">
        <v>0</v>
      </c>
      <c r="T128" s="57">
        <v>1531775000</v>
      </c>
      <c r="U128" s="69">
        <v>0.137332270446237</v>
      </c>
      <c r="V128" s="69">
        <v>0</v>
      </c>
      <c r="W128" s="61">
        <f>'1.1 Price indices'!$T126</f>
        <v>39.88783880024809</v>
      </c>
      <c r="X128" s="15">
        <f t="shared" si="14"/>
        <v>7119141467.4660873</v>
      </c>
      <c r="Y128" s="15">
        <f t="shared" si="16"/>
        <v>1532899272.1768873</v>
      </c>
      <c r="Z128" s="8">
        <f>X128/Q128-1</f>
        <v>-6.0862589068688688E-4</v>
      </c>
      <c r="AA128" s="70">
        <f>Q128</f>
        <v>7123477000</v>
      </c>
      <c r="AB128" s="70">
        <f>T128</f>
        <v>1531775000</v>
      </c>
      <c r="AC128" s="8"/>
      <c r="AD128" s="91">
        <v>420426</v>
      </c>
      <c r="AE128" s="91">
        <v>230156</v>
      </c>
      <c r="AF128" s="43">
        <v>650582</v>
      </c>
      <c r="AG128" s="91">
        <v>99531</v>
      </c>
      <c r="AH128" s="91">
        <v>141456</v>
      </c>
      <c r="AI128" s="45">
        <v>2342</v>
      </c>
      <c r="AJ128" s="45">
        <v>399</v>
      </c>
      <c r="AK128" s="45"/>
      <c r="AL128" s="45"/>
      <c r="AM128" s="45">
        <v>2741</v>
      </c>
      <c r="AN128" s="24"/>
      <c r="AO128" s="24"/>
      <c r="AP128" s="24"/>
    </row>
    <row r="129" spans="1:42">
      <c r="A129" s="4">
        <f t="shared" si="10"/>
        <v>1991</v>
      </c>
      <c r="B129" s="43"/>
      <c r="C129" s="57"/>
      <c r="D129" s="57"/>
      <c r="E129" s="57">
        <v>569000000</v>
      </c>
      <c r="F129" s="57">
        <v>189591000</v>
      </c>
      <c r="G129" s="57">
        <v>349300000</v>
      </c>
      <c r="H129" s="10">
        <f t="shared" ref="H129:H160" si="22">SUM(F129:G129)/E129</f>
        <v>0.94708435852372586</v>
      </c>
      <c r="I129" s="10"/>
      <c r="J129" s="10"/>
      <c r="K129" s="10">
        <f t="shared" ref="K129:K160" si="23">F129/E129</f>
        <v>0.33320035149384886</v>
      </c>
      <c r="L129" s="33"/>
      <c r="M129" s="70">
        <f t="shared" si="20"/>
        <v>189591000</v>
      </c>
      <c r="N129" s="70">
        <f t="shared" si="21"/>
        <v>349300000</v>
      </c>
      <c r="O129" s="4"/>
      <c r="P129" s="57">
        <v>9161000000</v>
      </c>
      <c r="Q129" s="57">
        <v>7207000000</v>
      </c>
      <c r="R129" s="69">
        <v>2.4542882590060509E-2</v>
      </c>
      <c r="S129" s="69">
        <v>0</v>
      </c>
      <c r="T129" s="57">
        <v>1704860000</v>
      </c>
      <c r="U129" s="69">
        <v>0.13620156710516856</v>
      </c>
      <c r="V129" s="69">
        <v>0</v>
      </c>
      <c r="W129" s="61">
        <f>'1.1 Price indices'!$T127</f>
        <v>40.872008843771738</v>
      </c>
      <c r="X129" s="15">
        <f t="shared" si="14"/>
        <v>7303024294.1491566</v>
      </c>
      <c r="Y129" s="15">
        <f t="shared" si="16"/>
        <v>1682298876.700007</v>
      </c>
      <c r="Z129" s="8">
        <f>Y128/T128-1</f>
        <v>7.3396691869720421E-4</v>
      </c>
      <c r="AA129" s="70">
        <f t="shared" ref="AA129:AA160" si="24">Q129</f>
        <v>7207000000</v>
      </c>
      <c r="AB129" s="70">
        <f t="shared" ref="AB129:AB160" si="25">T129</f>
        <v>1704860000</v>
      </c>
      <c r="AC129" s="8"/>
      <c r="AD129" s="91">
        <v>416084</v>
      </c>
      <c r="AE129" s="91">
        <v>228689</v>
      </c>
      <c r="AF129" s="43">
        <v>644773</v>
      </c>
      <c r="AG129" s="91">
        <v>117357</v>
      </c>
      <c r="AH129" s="91">
        <v>165115</v>
      </c>
      <c r="AI129" s="43">
        <v>2341</v>
      </c>
      <c r="AJ129" s="43">
        <v>335</v>
      </c>
      <c r="AK129" s="43">
        <v>67</v>
      </c>
      <c r="AL129" s="43">
        <v>61</v>
      </c>
      <c r="AM129" s="45">
        <v>2676</v>
      </c>
      <c r="AN129" s="24"/>
      <c r="AO129" s="24"/>
      <c r="AP129" s="24"/>
    </row>
    <row r="130" spans="1:42">
      <c r="A130" s="4">
        <f t="shared" si="10"/>
        <v>1992</v>
      </c>
      <c r="B130" s="43"/>
      <c r="C130" s="57"/>
      <c r="D130" s="57"/>
      <c r="E130" s="57">
        <v>588000000</v>
      </c>
      <c r="F130" s="57">
        <v>168738000</v>
      </c>
      <c r="G130" s="57">
        <v>410450000</v>
      </c>
      <c r="H130" s="10">
        <f t="shared" si="22"/>
        <v>0.98501360544217686</v>
      </c>
      <c r="I130" s="10"/>
      <c r="J130" s="10"/>
      <c r="K130" s="10">
        <f t="shared" si="23"/>
        <v>0.28696938775510206</v>
      </c>
      <c r="L130" s="33"/>
      <c r="M130" s="70">
        <f t="shared" si="20"/>
        <v>168738000</v>
      </c>
      <c r="N130" s="70">
        <f t="shared" si="21"/>
        <v>410450000</v>
      </c>
      <c r="O130" s="4"/>
      <c r="P130" s="57">
        <v>9202000000</v>
      </c>
      <c r="Q130" s="57">
        <v>7063271000</v>
      </c>
      <c r="R130" s="69">
        <v>2.5541553671336838E-2</v>
      </c>
      <c r="S130" s="69">
        <v>0</v>
      </c>
      <c r="T130" s="57">
        <v>1897736000</v>
      </c>
      <c r="U130" s="69">
        <v>0.129436086382895</v>
      </c>
      <c r="V130" s="69">
        <v>0</v>
      </c>
      <c r="W130" s="61">
        <f>'1.1 Price indices'!$T128</f>
        <v>40.703662153657397</v>
      </c>
      <c r="X130" s="15">
        <f t="shared" si="14"/>
        <v>7253764844.7421398</v>
      </c>
      <c r="Y130" s="15">
        <f t="shared" si="16"/>
        <v>1842402880.3341422</v>
      </c>
      <c r="Z130" s="8"/>
      <c r="AA130" s="70">
        <f t="shared" si="24"/>
        <v>7063271000</v>
      </c>
      <c r="AB130" s="70">
        <f t="shared" si="25"/>
        <v>1897736000</v>
      </c>
      <c r="AC130" s="8"/>
      <c r="AD130" s="91">
        <v>417401</v>
      </c>
      <c r="AE130" s="91">
        <v>227912</v>
      </c>
      <c r="AF130" s="43">
        <v>645313</v>
      </c>
      <c r="AG130" s="91">
        <v>132356</v>
      </c>
      <c r="AH130" s="91">
        <v>181125</v>
      </c>
      <c r="AI130" s="43">
        <v>2339</v>
      </c>
      <c r="AJ130" s="43">
        <v>339</v>
      </c>
      <c r="AK130" s="43">
        <v>70</v>
      </c>
      <c r="AL130" s="43">
        <v>59</v>
      </c>
      <c r="AM130" s="45">
        <v>2678</v>
      </c>
      <c r="AN130" s="24"/>
      <c r="AO130" s="24"/>
      <c r="AP130" s="24"/>
    </row>
    <row r="131" spans="1:42">
      <c r="A131" s="4">
        <f t="shared" si="10"/>
        <v>1993</v>
      </c>
      <c r="B131" s="43"/>
      <c r="C131" s="57"/>
      <c r="D131" s="57"/>
      <c r="E131" s="57">
        <v>639000000</v>
      </c>
      <c r="F131" s="57">
        <v>194736000</v>
      </c>
      <c r="G131" s="57">
        <v>425564000</v>
      </c>
      <c r="H131" s="10">
        <f t="shared" si="22"/>
        <v>0.97073552425665099</v>
      </c>
      <c r="I131" s="10"/>
      <c r="J131" s="10"/>
      <c r="K131" s="10">
        <f t="shared" si="23"/>
        <v>0.30475117370892019</v>
      </c>
      <c r="L131" s="33"/>
      <c r="M131" s="70">
        <f t="shared" si="20"/>
        <v>194736000</v>
      </c>
      <c r="N131" s="70">
        <f t="shared" si="21"/>
        <v>425564000</v>
      </c>
      <c r="O131" s="4"/>
      <c r="P131" s="57">
        <v>9462000000</v>
      </c>
      <c r="Q131" s="57">
        <v>7120994000</v>
      </c>
      <c r="R131" s="69">
        <v>2.6271188129891883E-2</v>
      </c>
      <c r="S131" s="69">
        <v>0</v>
      </c>
      <c r="T131" s="57">
        <v>2098204000</v>
      </c>
      <c r="U131" s="69">
        <v>0.12432176987433052</v>
      </c>
      <c r="V131" s="69">
        <v>0</v>
      </c>
      <c r="W131" s="61">
        <f>'1.1 Price indices'!$T129</f>
        <v>40.452708913363935</v>
      </c>
      <c r="X131" s="15">
        <f t="shared" si="14"/>
        <v>7211830592.6802092</v>
      </c>
      <c r="Y131" s="15">
        <f t="shared" si="16"/>
        <v>2002515741.9226737</v>
      </c>
      <c r="Z131" s="8"/>
      <c r="AA131" s="70">
        <f t="shared" si="24"/>
        <v>7120994000</v>
      </c>
      <c r="AB131" s="70">
        <f t="shared" si="25"/>
        <v>2098204000</v>
      </c>
      <c r="AC131" s="8"/>
      <c r="AD131" s="91">
        <v>423510</v>
      </c>
      <c r="AE131" s="91">
        <v>223787</v>
      </c>
      <c r="AF131" s="43">
        <v>647297</v>
      </c>
      <c r="AG131" s="91">
        <v>137725</v>
      </c>
      <c r="AH131" s="91">
        <v>197134</v>
      </c>
      <c r="AI131" s="43">
        <v>2329</v>
      </c>
      <c r="AJ131" s="43">
        <v>339</v>
      </c>
      <c r="AK131" s="43">
        <v>83</v>
      </c>
      <c r="AL131" s="43">
        <v>59</v>
      </c>
      <c r="AM131" s="45">
        <v>2668</v>
      </c>
      <c r="AN131" s="24"/>
      <c r="AO131" s="24"/>
      <c r="AP131" s="24"/>
    </row>
    <row r="132" spans="1:42">
      <c r="A132" s="4">
        <f t="shared" si="10"/>
        <v>1994</v>
      </c>
      <c r="B132" s="43"/>
      <c r="C132" s="57"/>
      <c r="D132" s="57"/>
      <c r="E132" s="57">
        <v>617000000</v>
      </c>
      <c r="F132" s="57">
        <v>189429000</v>
      </c>
      <c r="G132" s="57">
        <v>406900000</v>
      </c>
      <c r="H132" s="10">
        <f t="shared" si="22"/>
        <v>0.96649756888168559</v>
      </c>
      <c r="I132" s="10"/>
      <c r="J132" s="10"/>
      <c r="K132" s="10">
        <f t="shared" si="23"/>
        <v>0.30701620745542951</v>
      </c>
      <c r="L132" s="33"/>
      <c r="M132" s="70">
        <f t="shared" si="20"/>
        <v>189429000</v>
      </c>
      <c r="N132" s="70">
        <f t="shared" si="21"/>
        <v>406900000</v>
      </c>
      <c r="O132" s="4"/>
      <c r="P132" s="57">
        <v>9812000000</v>
      </c>
      <c r="Q132" s="57">
        <v>7289943000</v>
      </c>
      <c r="R132" s="69">
        <v>2.7322412345903956E-2</v>
      </c>
      <c r="S132" s="69">
        <v>0</v>
      </c>
      <c r="T132" s="57">
        <v>2275987000</v>
      </c>
      <c r="U132" s="69">
        <v>0.11942898968751825</v>
      </c>
      <c r="V132" s="69">
        <v>0</v>
      </c>
      <c r="W132" s="61">
        <f>'1.1 Price indices'!$T130</f>
        <v>40.510677426675798</v>
      </c>
      <c r="X132" s="15">
        <f t="shared" si="14"/>
        <v>7211679305.2483339</v>
      </c>
      <c r="Y132" s="15">
        <f t="shared" si="16"/>
        <v>2148486363.5776458</v>
      </c>
      <c r="Z132" s="8"/>
      <c r="AA132" s="70">
        <f t="shared" si="24"/>
        <v>7289943000</v>
      </c>
      <c r="AB132" s="70">
        <f t="shared" si="25"/>
        <v>2275987000</v>
      </c>
      <c r="AC132" s="8"/>
      <c r="AD132" s="91">
        <v>430938</v>
      </c>
      <c r="AE132" s="91">
        <v>222095</v>
      </c>
      <c r="AF132" s="43">
        <v>653033</v>
      </c>
      <c r="AG132" s="91">
        <v>146114</v>
      </c>
      <c r="AH132" s="91">
        <v>252270</v>
      </c>
      <c r="AI132" s="43">
        <v>2326</v>
      </c>
      <c r="AJ132" s="43">
        <v>335</v>
      </c>
      <c r="AK132" s="43">
        <v>91</v>
      </c>
      <c r="AL132" s="43">
        <v>56</v>
      </c>
      <c r="AM132" s="45">
        <v>2661</v>
      </c>
      <c r="AN132" s="24"/>
      <c r="AO132" s="24"/>
      <c r="AP132" s="24"/>
    </row>
    <row r="133" spans="1:42">
      <c r="A133" s="4">
        <f t="shared" si="10"/>
        <v>1995</v>
      </c>
      <c r="B133" s="43"/>
      <c r="C133" s="57"/>
      <c r="D133" s="57"/>
      <c r="E133" s="57">
        <v>814000000</v>
      </c>
      <c r="F133" s="57">
        <v>358953000</v>
      </c>
      <c r="G133" s="57">
        <v>427622000</v>
      </c>
      <c r="H133" s="10">
        <f t="shared" si="22"/>
        <v>0.96630835380835378</v>
      </c>
      <c r="I133" s="10"/>
      <c r="J133" s="10"/>
      <c r="K133" s="10">
        <f t="shared" si="23"/>
        <v>0.44097420147420147</v>
      </c>
      <c r="L133" s="33"/>
      <c r="M133" s="70">
        <f t="shared" si="20"/>
        <v>358953000</v>
      </c>
      <c r="N133" s="70">
        <f t="shared" si="21"/>
        <v>427622000</v>
      </c>
      <c r="O133" s="4"/>
      <c r="P133" s="57">
        <v>10379000000</v>
      </c>
      <c r="Q133" s="57">
        <v>7646171000</v>
      </c>
      <c r="R133" s="69">
        <v>2.7843378351692306E-2</v>
      </c>
      <c r="S133" s="69">
        <v>0</v>
      </c>
      <c r="T133" s="57">
        <v>2476854000</v>
      </c>
      <c r="U133" s="69">
        <v>0.11504509635919423</v>
      </c>
      <c r="V133" s="69">
        <v>0</v>
      </c>
      <c r="W133" s="61">
        <f>'1.1 Price indices'!$T131</f>
        <v>41.054036879421183</v>
      </c>
      <c r="X133" s="15">
        <f t="shared" si="14"/>
        <v>7458872738.911849</v>
      </c>
      <c r="Y133" s="15">
        <f t="shared" si="16"/>
        <v>2329839472.5989761</v>
      </c>
      <c r="Z133" s="8"/>
      <c r="AA133" s="70">
        <f t="shared" si="24"/>
        <v>7646171000</v>
      </c>
      <c r="AB133" s="70">
        <f t="shared" si="25"/>
        <v>2476854000</v>
      </c>
      <c r="AC133" s="8"/>
      <c r="AD133" s="91">
        <v>444761</v>
      </c>
      <c r="AE133" s="91">
        <v>220470</v>
      </c>
      <c r="AF133" s="43">
        <v>665231</v>
      </c>
      <c r="AG133" s="91">
        <v>151760</v>
      </c>
      <c r="AH133" s="91">
        <v>266845</v>
      </c>
      <c r="AI133" s="43">
        <v>2312</v>
      </c>
      <c r="AJ133" s="43">
        <v>336</v>
      </c>
      <c r="AK133" s="43">
        <v>94</v>
      </c>
      <c r="AL133" s="43">
        <v>56</v>
      </c>
      <c r="AM133" s="45">
        <v>2648</v>
      </c>
      <c r="AN133" s="24"/>
      <c r="AO133" s="24"/>
      <c r="AP133" s="24"/>
    </row>
    <row r="134" spans="1:42">
      <c r="A134" s="4">
        <f t="shared" si="10"/>
        <v>1996</v>
      </c>
      <c r="B134" s="43"/>
      <c r="C134" s="57"/>
      <c r="D134" s="57"/>
      <c r="E134" s="57">
        <v>745000000</v>
      </c>
      <c r="F134" s="57">
        <v>250884000</v>
      </c>
      <c r="G134" s="57">
        <v>463548000</v>
      </c>
      <c r="H134" s="10">
        <f t="shared" si="22"/>
        <v>0.95896912751677854</v>
      </c>
      <c r="I134" s="10"/>
      <c r="J134" s="10"/>
      <c r="K134" s="10">
        <f t="shared" si="23"/>
        <v>0.33675704697986575</v>
      </c>
      <c r="L134" s="33"/>
      <c r="M134" s="70">
        <f t="shared" si="20"/>
        <v>250884000</v>
      </c>
      <c r="N134" s="70">
        <f t="shared" si="21"/>
        <v>463548000</v>
      </c>
      <c r="O134" s="4"/>
      <c r="P134" s="57">
        <v>10787000000</v>
      </c>
      <c r="Q134" s="57">
        <v>7816808000</v>
      </c>
      <c r="R134" s="69">
        <v>2.9132146357357069E-2</v>
      </c>
      <c r="S134" s="69">
        <v>0</v>
      </c>
      <c r="T134" s="57">
        <v>2702600000</v>
      </c>
      <c r="U134" s="69">
        <v>0.11195972520930247</v>
      </c>
      <c r="V134" s="69">
        <v>0</v>
      </c>
      <c r="W134" s="61">
        <f>'1.1 Price indices'!$T132</f>
        <v>41.426406925974405</v>
      </c>
      <c r="X134" s="15">
        <f t="shared" si="14"/>
        <v>7554492252.330452</v>
      </c>
      <c r="Y134" s="15">
        <f t="shared" si="16"/>
        <v>2525356183.6172047</v>
      </c>
      <c r="Z134" s="8"/>
      <c r="AA134" s="70">
        <f t="shared" si="24"/>
        <v>7816808000</v>
      </c>
      <c r="AB134" s="70">
        <f t="shared" si="25"/>
        <v>2702600000</v>
      </c>
      <c r="AC134" s="8"/>
      <c r="AD134" s="43">
        <v>458231</v>
      </c>
      <c r="AE134" s="43">
        <v>235553</v>
      </c>
      <c r="AF134" s="43">
        <v>693784</v>
      </c>
      <c r="AG134" s="91">
        <v>207895</v>
      </c>
      <c r="AH134" s="91">
        <v>270090</v>
      </c>
      <c r="AI134" s="43">
        <v>2292</v>
      </c>
      <c r="AJ134" s="43">
        <v>339</v>
      </c>
      <c r="AK134" s="43">
        <v>95</v>
      </c>
      <c r="AL134" s="43">
        <v>54</v>
      </c>
      <c r="AM134" s="45">
        <v>2631</v>
      </c>
      <c r="AN134" s="24"/>
      <c r="AO134" s="24"/>
      <c r="AP134" s="24"/>
    </row>
    <row r="135" spans="1:42">
      <c r="A135" s="4">
        <f t="shared" si="10"/>
        <v>1997</v>
      </c>
      <c r="B135" s="43"/>
      <c r="C135" s="57"/>
      <c r="D135" s="57"/>
      <c r="E135" s="57">
        <v>1029000000</v>
      </c>
      <c r="F135" s="57">
        <v>459357000</v>
      </c>
      <c r="G135" s="57">
        <v>523681000</v>
      </c>
      <c r="H135" s="10">
        <f t="shared" si="22"/>
        <v>0.95533333333333337</v>
      </c>
      <c r="I135" s="10"/>
      <c r="J135" s="10"/>
      <c r="K135" s="10">
        <f t="shared" si="23"/>
        <v>0.44641107871720115</v>
      </c>
      <c r="L135" s="33"/>
      <c r="M135" s="70">
        <f t="shared" si="20"/>
        <v>459357000</v>
      </c>
      <c r="N135" s="70">
        <f t="shared" si="21"/>
        <v>523681000</v>
      </c>
      <c r="O135" s="4"/>
      <c r="P135" s="57">
        <v>11257000000</v>
      </c>
      <c r="Q135" s="57">
        <v>8020624000</v>
      </c>
      <c r="R135" s="69">
        <v>2.9959393246942877E-2</v>
      </c>
      <c r="S135" s="69">
        <v>0</v>
      </c>
      <c r="T135" s="57">
        <v>2948372000</v>
      </c>
      <c r="U135" s="69">
        <v>0.11059687928468362</v>
      </c>
      <c r="V135" s="69">
        <v>0</v>
      </c>
      <c r="W135" s="61">
        <f>'1.1 Price indices'!$T133</f>
        <v>41.495387189247232</v>
      </c>
      <c r="X135" s="15">
        <f t="shared" si="14"/>
        <v>7792842549.9284544</v>
      </c>
      <c r="Y135" s="15">
        <f t="shared" si="16"/>
        <v>2744521904.9329562</v>
      </c>
      <c r="Z135" s="8"/>
      <c r="AA135" s="70">
        <f t="shared" si="24"/>
        <v>8020624000</v>
      </c>
      <c r="AB135" s="70">
        <f t="shared" si="25"/>
        <v>2948372000</v>
      </c>
      <c r="AC135" s="8"/>
      <c r="AD135" s="43">
        <v>471431</v>
      </c>
      <c r="AE135" s="43">
        <v>238251</v>
      </c>
      <c r="AF135" s="43">
        <v>709682</v>
      </c>
      <c r="AG135" s="91">
        <v>252034</v>
      </c>
      <c r="AH135" s="91">
        <v>268495</v>
      </c>
      <c r="AI135" s="43">
        <v>2290</v>
      </c>
      <c r="AJ135" s="43">
        <v>338</v>
      </c>
      <c r="AK135" s="43">
        <v>100</v>
      </c>
      <c r="AL135" s="43">
        <v>52</v>
      </c>
      <c r="AM135" s="45">
        <v>2628</v>
      </c>
      <c r="AN135" s="24"/>
      <c r="AO135" s="24"/>
      <c r="AP135" s="24"/>
    </row>
    <row r="136" spans="1:42">
      <c r="A136" s="4">
        <f t="shared" si="10"/>
        <v>1998</v>
      </c>
      <c r="B136" s="43"/>
      <c r="C136" s="57"/>
      <c r="D136" s="57"/>
      <c r="E136" s="57">
        <v>1088000000</v>
      </c>
      <c r="F136" s="57">
        <v>453118000</v>
      </c>
      <c r="G136" s="57">
        <v>600139000</v>
      </c>
      <c r="H136" s="10">
        <f t="shared" si="22"/>
        <v>0.96806709558823534</v>
      </c>
      <c r="I136" s="10"/>
      <c r="J136" s="10"/>
      <c r="K136" s="10">
        <f t="shared" si="23"/>
        <v>0.41646875</v>
      </c>
      <c r="L136" s="33"/>
      <c r="M136" s="70">
        <f t="shared" si="20"/>
        <v>453118000</v>
      </c>
      <c r="N136" s="70">
        <f t="shared" si="21"/>
        <v>600139000</v>
      </c>
      <c r="O136" s="4"/>
      <c r="P136" s="57">
        <v>11719000000</v>
      </c>
      <c r="Q136" s="57">
        <v>8186419000</v>
      </c>
      <c r="R136" s="69">
        <v>3.0861974959358583E-2</v>
      </c>
      <c r="S136" s="69">
        <v>0</v>
      </c>
      <c r="T136" s="57">
        <v>3240014000</v>
      </c>
      <c r="U136" s="69">
        <v>0.11173102077267105</v>
      </c>
      <c r="V136" s="69">
        <v>0</v>
      </c>
      <c r="W136" s="61">
        <f>'1.1 Price indices'!$T134</f>
        <v>42.500361446349885</v>
      </c>
      <c r="X136" s="15">
        <f t="shared" si="14"/>
        <v>8181375643.8894081</v>
      </c>
      <c r="Y136" s="15">
        <f t="shared" si="16"/>
        <v>3063528313.5024424</v>
      </c>
      <c r="Z136" s="8"/>
      <c r="AA136" s="70">
        <f t="shared" si="24"/>
        <v>8186419000</v>
      </c>
      <c r="AB136" s="70">
        <f t="shared" si="25"/>
        <v>3240014000</v>
      </c>
      <c r="AC136" s="8"/>
      <c r="AD136" s="43">
        <v>479264</v>
      </c>
      <c r="AE136" s="43">
        <v>242746</v>
      </c>
      <c r="AF136" s="43">
        <v>722010</v>
      </c>
      <c r="AG136" s="91">
        <v>256123</v>
      </c>
      <c r="AH136" s="91">
        <v>268520</v>
      </c>
      <c r="AI136" s="43">
        <v>2282</v>
      </c>
      <c r="AJ136" s="43">
        <v>343</v>
      </c>
      <c r="AK136" s="43">
        <v>101</v>
      </c>
      <c r="AL136" s="43">
        <v>48</v>
      </c>
      <c r="AM136" s="45">
        <v>2625</v>
      </c>
      <c r="AN136" s="24"/>
      <c r="AO136" s="24"/>
      <c r="AP136" s="24"/>
    </row>
    <row r="137" spans="1:42">
      <c r="A137" s="4">
        <f t="shared" ref="A137:A161" si="26">A136+1</f>
        <v>1999</v>
      </c>
      <c r="B137" s="43"/>
      <c r="C137" s="57"/>
      <c r="D137" s="57"/>
      <c r="E137" s="57">
        <v>1120000000</v>
      </c>
      <c r="F137" s="57">
        <v>474012000</v>
      </c>
      <c r="G137" s="57">
        <v>604507000</v>
      </c>
      <c r="H137" s="10">
        <f t="shared" si="22"/>
        <v>0.96296339285714283</v>
      </c>
      <c r="I137" s="10"/>
      <c r="J137" s="10"/>
      <c r="K137" s="10">
        <f t="shared" si="23"/>
        <v>0.42322500000000002</v>
      </c>
      <c r="L137" s="33"/>
      <c r="M137" s="70">
        <f t="shared" si="20"/>
        <v>474012000</v>
      </c>
      <c r="N137" s="70">
        <f t="shared" si="21"/>
        <v>604507000</v>
      </c>
      <c r="O137" s="4"/>
      <c r="P137" s="57">
        <v>12209000000</v>
      </c>
      <c r="Q137" s="57">
        <v>8399088000</v>
      </c>
      <c r="R137" s="69">
        <v>3.1622568849467576E-2</v>
      </c>
      <c r="S137" s="69">
        <v>0</v>
      </c>
      <c r="T137" s="57">
        <v>3507105000</v>
      </c>
      <c r="U137" s="69">
        <v>0.11342709638808537</v>
      </c>
      <c r="V137" s="69">
        <v>0</v>
      </c>
      <c r="W137" s="61">
        <f>'1.1 Price indices'!$T135</f>
        <v>42.935988899747102</v>
      </c>
      <c r="X137" s="15">
        <f t="shared" ref="X137:X160" si="27">X136*(W137/W136)*(1-R137-S137)+M137*(1-0.5*R137)</f>
        <v>8470383817.6462288</v>
      </c>
      <c r="Y137" s="15">
        <f t="shared" si="16"/>
        <v>3314103797.5669427</v>
      </c>
      <c r="Z137" s="8"/>
      <c r="AA137" s="70">
        <f t="shared" si="24"/>
        <v>8399088000</v>
      </c>
      <c r="AB137" s="70">
        <f t="shared" si="25"/>
        <v>3507105000</v>
      </c>
      <c r="AC137" s="8"/>
      <c r="AD137" s="43">
        <v>481085</v>
      </c>
      <c r="AE137" s="43">
        <v>243775</v>
      </c>
      <c r="AF137" s="43">
        <v>724860</v>
      </c>
      <c r="AG137" s="91">
        <v>253043</v>
      </c>
      <c r="AH137" s="91">
        <v>267800</v>
      </c>
      <c r="AI137" s="43">
        <v>2252</v>
      </c>
      <c r="AJ137" s="43">
        <v>335</v>
      </c>
      <c r="AK137" s="43">
        <v>113</v>
      </c>
      <c r="AL137" s="43">
        <v>46</v>
      </c>
      <c r="AM137" s="45">
        <v>2587</v>
      </c>
      <c r="AN137" s="24"/>
      <c r="AO137" s="24"/>
      <c r="AP137" s="24"/>
    </row>
    <row r="138" spans="1:42">
      <c r="A138" s="4">
        <f t="shared" si="26"/>
        <v>2000</v>
      </c>
      <c r="B138" s="43"/>
      <c r="C138" s="57"/>
      <c r="D138" s="57"/>
      <c r="E138" s="57">
        <v>1215000000</v>
      </c>
      <c r="F138" s="57">
        <v>548054000</v>
      </c>
      <c r="G138" s="57">
        <v>627531000</v>
      </c>
      <c r="H138" s="10">
        <f t="shared" si="22"/>
        <v>0.96755967078189298</v>
      </c>
      <c r="I138" s="10"/>
      <c r="J138" s="10"/>
      <c r="K138" s="10">
        <f t="shared" si="23"/>
        <v>0.45107325102880658</v>
      </c>
      <c r="L138" s="33"/>
      <c r="M138" s="70">
        <f t="shared" si="20"/>
        <v>548054000</v>
      </c>
      <c r="N138" s="70">
        <f t="shared" si="21"/>
        <v>627531000</v>
      </c>
      <c r="O138" s="4"/>
      <c r="P138" s="57">
        <v>12919000000</v>
      </c>
      <c r="Q138" s="57">
        <v>8795777000</v>
      </c>
      <c r="R138" s="69">
        <v>3.177715844750198E-2</v>
      </c>
      <c r="S138" s="69">
        <v>0</v>
      </c>
      <c r="T138" s="57">
        <v>3809586000</v>
      </c>
      <c r="U138" s="69">
        <v>0.1114582399182109</v>
      </c>
      <c r="V138" s="69">
        <v>0</v>
      </c>
      <c r="W138" s="61">
        <f>'1.1 Price indices'!$T136</f>
        <v>43.314988434754667</v>
      </c>
      <c r="X138" s="15">
        <f t="shared" si="27"/>
        <v>8812958130.6480179</v>
      </c>
      <c r="Y138" s="15">
        <f t="shared" si="16"/>
        <v>3563272155.3314881</v>
      </c>
      <c r="Z138" s="8"/>
      <c r="AA138" s="70">
        <f t="shared" si="24"/>
        <v>8795777000</v>
      </c>
      <c r="AB138" s="70">
        <f t="shared" si="25"/>
        <v>3809586000</v>
      </c>
      <c r="AC138" s="8"/>
      <c r="AD138" s="43">
        <v>484161</v>
      </c>
      <c r="AE138" s="43">
        <v>243110</v>
      </c>
      <c r="AF138" s="43">
        <v>727271</v>
      </c>
      <c r="AG138" s="91"/>
      <c r="AH138" s="91">
        <v>279960</v>
      </c>
      <c r="AI138" s="43">
        <v>2225</v>
      </c>
      <c r="AJ138" s="43">
        <v>336</v>
      </c>
      <c r="AK138" s="43">
        <v>120</v>
      </c>
      <c r="AL138" s="43">
        <v>48</v>
      </c>
      <c r="AM138" s="45">
        <v>2561</v>
      </c>
      <c r="AN138" s="24"/>
      <c r="AO138" s="24"/>
      <c r="AP138" s="24"/>
    </row>
    <row r="139" spans="1:42">
      <c r="A139" s="4">
        <f t="shared" si="26"/>
        <v>2001</v>
      </c>
      <c r="B139" s="43"/>
      <c r="C139" s="57"/>
      <c r="D139" s="57"/>
      <c r="E139" s="57">
        <v>961000000</v>
      </c>
      <c r="F139" s="57">
        <v>395666000</v>
      </c>
      <c r="G139" s="57">
        <v>515144000</v>
      </c>
      <c r="H139" s="10">
        <f t="shared" si="22"/>
        <v>0.94777315296566078</v>
      </c>
      <c r="I139" s="10"/>
      <c r="J139" s="10"/>
      <c r="K139" s="10">
        <f t="shared" si="23"/>
        <v>0.41172320499479709</v>
      </c>
      <c r="L139" s="33"/>
      <c r="M139" s="70">
        <f t="shared" si="20"/>
        <v>395666000</v>
      </c>
      <c r="N139" s="70">
        <f t="shared" si="21"/>
        <v>515144000</v>
      </c>
      <c r="O139" s="4"/>
      <c r="P139" s="57">
        <v>13359000000</v>
      </c>
      <c r="Q139" s="57">
        <v>9053009000</v>
      </c>
      <c r="R139" s="69">
        <v>3.2795395596880286E-2</v>
      </c>
      <c r="S139" s="69">
        <v>0</v>
      </c>
      <c r="T139" s="57">
        <v>3970534000</v>
      </c>
      <c r="U139" s="69">
        <v>0.11519024433861698</v>
      </c>
      <c r="V139" s="69">
        <v>0</v>
      </c>
      <c r="W139" s="61">
        <f>'1.1 Price indices'!$T137</f>
        <v>45.420312804237767</v>
      </c>
      <c r="X139" s="15">
        <f t="shared" si="27"/>
        <v>9327417340.8973618</v>
      </c>
      <c r="Y139" s="15">
        <f t="shared" si="16"/>
        <v>3791534853.862402</v>
      </c>
      <c r="Z139" s="8"/>
      <c r="AA139" s="70">
        <f t="shared" si="24"/>
        <v>9053009000</v>
      </c>
      <c r="AB139" s="70">
        <f t="shared" si="25"/>
        <v>3970534000</v>
      </c>
      <c r="AC139" s="8"/>
      <c r="AD139" s="43">
        <v>483962</v>
      </c>
      <c r="AE139" s="43">
        <v>246916</v>
      </c>
      <c r="AF139" s="43">
        <v>730878</v>
      </c>
      <c r="AG139" s="91"/>
      <c r="AH139" s="91">
        <v>299890</v>
      </c>
      <c r="AI139" s="43">
        <v>2216</v>
      </c>
      <c r="AJ139" s="43">
        <v>336</v>
      </c>
      <c r="AK139" s="43">
        <v>126</v>
      </c>
      <c r="AL139" s="43">
        <v>47</v>
      </c>
      <c r="AM139" s="45">
        <v>2552</v>
      </c>
      <c r="AN139" s="24"/>
      <c r="AO139" s="24"/>
      <c r="AP139" s="24"/>
    </row>
    <row r="140" spans="1:42">
      <c r="A140" s="4">
        <f t="shared" si="26"/>
        <v>2002</v>
      </c>
      <c r="B140" s="43"/>
      <c r="C140" s="57"/>
      <c r="D140" s="57"/>
      <c r="E140" s="57">
        <v>1130000000</v>
      </c>
      <c r="F140" s="57">
        <v>465763000</v>
      </c>
      <c r="G140" s="57">
        <v>601590000</v>
      </c>
      <c r="H140" s="10">
        <f t="shared" si="22"/>
        <v>0.94456017699115047</v>
      </c>
      <c r="I140" s="10"/>
      <c r="J140" s="10"/>
      <c r="K140" s="10">
        <f t="shared" si="23"/>
        <v>0.41217964601769913</v>
      </c>
      <c r="L140" s="33"/>
      <c r="M140" s="70">
        <f t="shared" si="20"/>
        <v>465763000</v>
      </c>
      <c r="N140" s="70">
        <f t="shared" si="21"/>
        <v>601590000</v>
      </c>
      <c r="O140" s="4"/>
      <c r="P140" s="57">
        <v>13943000000</v>
      </c>
      <c r="Q140" s="57">
        <v>9393175000</v>
      </c>
      <c r="R140" s="69">
        <v>3.2005197213386231E-2</v>
      </c>
      <c r="S140" s="69">
        <v>0</v>
      </c>
      <c r="T140" s="57">
        <v>4190311000</v>
      </c>
      <c r="U140" s="69">
        <v>0.11310404687884046</v>
      </c>
      <c r="V140" s="69">
        <v>0</v>
      </c>
      <c r="W140" s="61">
        <f>'1.1 Price indices'!$T138</f>
        <v>44.967377820448149</v>
      </c>
      <c r="X140" s="15">
        <f t="shared" si="27"/>
        <v>9397164264.4451485</v>
      </c>
      <c r="Y140" s="15">
        <f t="shared" si="16"/>
        <v>3896732704.2204828</v>
      </c>
      <c r="Z140" s="8"/>
      <c r="AA140" s="70">
        <f t="shared" si="24"/>
        <v>9393175000</v>
      </c>
      <c r="AB140" s="70">
        <f t="shared" si="25"/>
        <v>4190311000</v>
      </c>
      <c r="AC140" s="8"/>
      <c r="AD140" s="43">
        <v>488424</v>
      </c>
      <c r="AE140" s="43">
        <v>256552</v>
      </c>
      <c r="AF140" s="43">
        <v>744976</v>
      </c>
      <c r="AG140" s="91"/>
      <c r="AH140" s="91">
        <v>343115</v>
      </c>
      <c r="AI140" s="43">
        <v>2197</v>
      </c>
      <c r="AJ140" s="43">
        <v>331</v>
      </c>
      <c r="AK140" s="43">
        <v>131</v>
      </c>
      <c r="AL140" s="43">
        <v>47</v>
      </c>
      <c r="AM140" s="45">
        <v>2528</v>
      </c>
      <c r="AN140" s="24"/>
      <c r="AO140" s="24"/>
      <c r="AP140" s="24"/>
    </row>
    <row r="141" spans="1:42">
      <c r="A141" s="4">
        <f t="shared" si="26"/>
        <v>2003</v>
      </c>
      <c r="B141" s="43"/>
      <c r="C141" s="57"/>
      <c r="D141" s="57"/>
      <c r="E141" s="57">
        <v>1271000000</v>
      </c>
      <c r="F141" s="57">
        <v>411293000</v>
      </c>
      <c r="G141" s="57">
        <v>777407000</v>
      </c>
      <c r="H141" s="10">
        <f t="shared" si="22"/>
        <v>0.93524783634933129</v>
      </c>
      <c r="I141" s="10"/>
      <c r="J141" s="10"/>
      <c r="K141" s="10">
        <f t="shared" si="23"/>
        <v>0.32359795436664046</v>
      </c>
      <c r="L141" s="33"/>
      <c r="M141" s="70">
        <f t="shared" si="20"/>
        <v>411293000</v>
      </c>
      <c r="N141" s="70">
        <f t="shared" si="21"/>
        <v>777407000</v>
      </c>
      <c r="O141" s="4"/>
      <c r="P141" s="57">
        <v>14819000000</v>
      </c>
      <c r="Q141" s="57">
        <v>9831348000</v>
      </c>
      <c r="R141" s="69">
        <v>3.0962730352691696E-2</v>
      </c>
      <c r="S141" s="69">
        <v>0</v>
      </c>
      <c r="T141" s="57">
        <v>4585462000</v>
      </c>
      <c r="U141" s="69">
        <v>0.10970180914627325</v>
      </c>
      <c r="V141" s="69">
        <v>0</v>
      </c>
      <c r="W141" s="61">
        <f>'1.1 Price indices'!$T139</f>
        <v>45.527989548974375</v>
      </c>
      <c r="X141" s="15">
        <f t="shared" si="27"/>
        <v>9624655743.8983841</v>
      </c>
      <c r="Y141" s="15">
        <f t="shared" si="16"/>
        <v>4247271054.7794809</v>
      </c>
      <c r="Z141" s="8"/>
      <c r="AA141" s="70">
        <f t="shared" si="24"/>
        <v>9831348000</v>
      </c>
      <c r="AB141" s="70">
        <f t="shared" si="25"/>
        <v>4585462000</v>
      </c>
      <c r="AC141" s="8"/>
      <c r="AD141" s="43">
        <v>492860</v>
      </c>
      <c r="AE141" s="43">
        <v>265070</v>
      </c>
      <c r="AF141" s="43">
        <v>757930</v>
      </c>
      <c r="AG141" s="91"/>
      <c r="AH141" s="91">
        <v>393280</v>
      </c>
      <c r="AI141" s="43">
        <v>2174</v>
      </c>
      <c r="AJ141" s="43">
        <v>343</v>
      </c>
      <c r="AK141" s="43">
        <v>144</v>
      </c>
      <c r="AL141" s="43">
        <v>46</v>
      </c>
      <c r="AM141" s="45">
        <v>2517</v>
      </c>
      <c r="AN141" s="24"/>
      <c r="AO141" s="24"/>
      <c r="AP141" s="24"/>
    </row>
    <row r="142" spans="1:42">
      <c r="A142" s="4">
        <f t="shared" si="26"/>
        <v>2004</v>
      </c>
      <c r="B142" s="43"/>
      <c r="C142" s="57"/>
      <c r="D142" s="57"/>
      <c r="E142" s="57">
        <v>1511000000</v>
      </c>
      <c r="F142" s="57">
        <v>578489000</v>
      </c>
      <c r="G142" s="57">
        <v>867562000</v>
      </c>
      <c r="H142" s="10">
        <f t="shared" si="22"/>
        <v>0.9570158835208471</v>
      </c>
      <c r="I142" s="10"/>
      <c r="J142" s="10"/>
      <c r="K142" s="10">
        <f t="shared" si="23"/>
        <v>0.38285175380542685</v>
      </c>
      <c r="L142" s="33"/>
      <c r="M142" s="70">
        <f t="shared" si="20"/>
        <v>578489000</v>
      </c>
      <c r="N142" s="70">
        <f t="shared" si="21"/>
        <v>867562000</v>
      </c>
      <c r="O142" s="4"/>
      <c r="P142" s="57">
        <v>16314000000</v>
      </c>
      <c r="Q142" s="57">
        <v>10755865000</v>
      </c>
      <c r="R142" s="69">
        <v>2.9217835881218776E-2</v>
      </c>
      <c r="S142" s="69">
        <v>0</v>
      </c>
      <c r="T142" s="57">
        <v>5119783000</v>
      </c>
      <c r="U142" s="69">
        <v>0.10511946004291078</v>
      </c>
      <c r="V142" s="69">
        <v>0</v>
      </c>
      <c r="W142" s="61">
        <f>'1.1 Price indices'!$T140</f>
        <v>48.655752299519733</v>
      </c>
      <c r="X142" s="15">
        <f t="shared" si="27"/>
        <v>10555374566.272621</v>
      </c>
      <c r="Y142" s="15">
        <f t="shared" ref="Y142:Y160" si="28">Y141*(W142/W141)*(1-U142-V142)+N142*(1-0.5*U142)</f>
        <v>4883877519.3056049</v>
      </c>
      <c r="Z142" s="8"/>
      <c r="AA142" s="70">
        <f t="shared" si="24"/>
        <v>10755865000</v>
      </c>
      <c r="AB142" s="70">
        <f t="shared" si="25"/>
        <v>5119783000</v>
      </c>
      <c r="AC142" s="8"/>
      <c r="AD142" s="43">
        <v>488071</v>
      </c>
      <c r="AE142" s="43">
        <v>273663</v>
      </c>
      <c r="AF142" s="43">
        <v>761734</v>
      </c>
      <c r="AG142" s="91"/>
      <c r="AH142" s="91">
        <v>418925</v>
      </c>
      <c r="AI142" s="43">
        <v>2124</v>
      </c>
      <c r="AJ142" s="43">
        <v>352</v>
      </c>
      <c r="AK142" s="43">
        <v>148</v>
      </c>
      <c r="AL142" s="43">
        <v>47</v>
      </c>
      <c r="AM142" s="45">
        <v>2476</v>
      </c>
      <c r="AN142" s="24"/>
      <c r="AO142" s="24"/>
      <c r="AP142" s="24"/>
    </row>
    <row r="143" spans="1:42">
      <c r="A143" s="4">
        <f t="shared" si="26"/>
        <v>2005</v>
      </c>
      <c r="B143" s="43"/>
      <c r="C143" s="57"/>
      <c r="D143" s="57"/>
      <c r="E143" s="57">
        <v>1534000000</v>
      </c>
      <c r="F143" s="57">
        <v>544232000</v>
      </c>
      <c r="G143" s="57">
        <v>924702000</v>
      </c>
      <c r="H143" s="10">
        <f t="shared" si="22"/>
        <v>0.95758409387222942</v>
      </c>
      <c r="I143" s="10"/>
      <c r="J143" s="10"/>
      <c r="K143" s="10">
        <f t="shared" si="23"/>
        <v>0.35477966101694913</v>
      </c>
      <c r="L143" s="33"/>
      <c r="M143" s="70">
        <f t="shared" si="20"/>
        <v>544232000</v>
      </c>
      <c r="N143" s="70">
        <f t="shared" si="21"/>
        <v>924702000</v>
      </c>
      <c r="O143" s="4"/>
      <c r="P143" s="57">
        <v>17833000000</v>
      </c>
      <c r="Q143" s="57">
        <v>11666183000</v>
      </c>
      <c r="R143" s="69">
        <v>2.9150521933915256E-2</v>
      </c>
      <c r="S143" s="69">
        <v>0</v>
      </c>
      <c r="T143" s="57">
        <v>5695240000</v>
      </c>
      <c r="U143" s="69">
        <v>0.1037243480608895</v>
      </c>
      <c r="V143" s="69">
        <v>0</v>
      </c>
      <c r="W143" s="61">
        <f>'1.1 Price indices'!$T141</f>
        <v>51.262699059535635</v>
      </c>
      <c r="X143" s="15">
        <f t="shared" si="27"/>
        <v>11333044261.810339</v>
      </c>
      <c r="Y143" s="15">
        <f t="shared" si="28"/>
        <v>5488578653.420351</v>
      </c>
      <c r="Z143" s="8"/>
      <c r="AA143" s="70">
        <f t="shared" si="24"/>
        <v>11666183000</v>
      </c>
      <c r="AB143" s="70">
        <f t="shared" si="25"/>
        <v>5695240000</v>
      </c>
      <c r="AC143" s="8"/>
      <c r="AD143" s="43">
        <v>485124</v>
      </c>
      <c r="AE143" s="43">
        <v>275769</v>
      </c>
      <c r="AF143" s="43">
        <v>760893</v>
      </c>
      <c r="AG143" s="91"/>
      <c r="AH143" s="91">
        <v>430635</v>
      </c>
      <c r="AI143" s="43">
        <v>2059</v>
      </c>
      <c r="AJ143" s="43">
        <v>351</v>
      </c>
      <c r="AK143" s="43">
        <v>148</v>
      </c>
      <c r="AL143" s="43">
        <v>48</v>
      </c>
      <c r="AM143" s="45">
        <v>2410</v>
      </c>
      <c r="AN143" s="24"/>
      <c r="AO143" s="24"/>
      <c r="AP143" s="24"/>
    </row>
    <row r="144" spans="1:42">
      <c r="A144" s="4">
        <f t="shared" si="26"/>
        <v>2006</v>
      </c>
      <c r="B144" s="43"/>
      <c r="C144" s="57"/>
      <c r="D144" s="57"/>
      <c r="E144" s="57">
        <v>1590000000</v>
      </c>
      <c r="F144" s="57">
        <v>670227000</v>
      </c>
      <c r="G144" s="57">
        <v>861449000</v>
      </c>
      <c r="H144" s="10">
        <f t="shared" si="22"/>
        <v>0.96331823899371072</v>
      </c>
      <c r="I144" s="10"/>
      <c r="J144" s="10"/>
      <c r="K144" s="10">
        <f t="shared" si="23"/>
        <v>0.42152641509433963</v>
      </c>
      <c r="L144" s="33"/>
      <c r="M144" s="70">
        <f t="shared" si="20"/>
        <v>670227000</v>
      </c>
      <c r="N144" s="70">
        <f t="shared" si="21"/>
        <v>861449000</v>
      </c>
      <c r="O144" s="4"/>
      <c r="P144" s="57">
        <v>19246000000</v>
      </c>
      <c r="Q144" s="57">
        <v>12591077000</v>
      </c>
      <c r="R144" s="69">
        <v>2.8499513726521788E-2</v>
      </c>
      <c r="S144" s="69">
        <v>0</v>
      </c>
      <c r="T144" s="57">
        <v>6160659000</v>
      </c>
      <c r="U144" s="69">
        <v>0.10532022660992024</v>
      </c>
      <c r="V144" s="69">
        <v>0</v>
      </c>
      <c r="W144" s="61">
        <f>'1.1 Price indices'!$T142</f>
        <v>54.10755712871601</v>
      </c>
      <c r="X144" s="15">
        <f t="shared" si="27"/>
        <v>12281745036.893124</v>
      </c>
      <c r="Y144" s="15">
        <f t="shared" si="28"/>
        <v>5999117941.2334862</v>
      </c>
      <c r="Z144" s="8"/>
      <c r="AA144" s="70">
        <f t="shared" si="24"/>
        <v>12591077000</v>
      </c>
      <c r="AB144" s="70">
        <f t="shared" si="25"/>
        <v>6160659000</v>
      </c>
      <c r="AC144" s="8"/>
      <c r="AD144" s="43">
        <v>482758</v>
      </c>
      <c r="AE144" s="43">
        <v>276128</v>
      </c>
      <c r="AF144" s="43">
        <v>758886</v>
      </c>
      <c r="AG144" s="91"/>
      <c r="AH144" s="91">
        <v>419130</v>
      </c>
      <c r="AI144" s="43">
        <v>2051</v>
      </c>
      <c r="AJ144" s="43">
        <v>352</v>
      </c>
      <c r="AK144" s="43">
        <v>147</v>
      </c>
      <c r="AL144" s="43">
        <v>47</v>
      </c>
      <c r="AM144" s="45">
        <v>2403</v>
      </c>
      <c r="AN144" s="24"/>
      <c r="AO144" s="24"/>
      <c r="AP144" s="24"/>
    </row>
    <row r="145" spans="1:42">
      <c r="A145" s="4">
        <f t="shared" si="26"/>
        <v>2007</v>
      </c>
      <c r="B145" s="43"/>
      <c r="C145" s="57"/>
      <c r="D145" s="57"/>
      <c r="E145" s="57">
        <v>1524000000</v>
      </c>
      <c r="F145" s="57">
        <v>642758000</v>
      </c>
      <c r="G145" s="57">
        <v>772495000</v>
      </c>
      <c r="H145" s="10">
        <f t="shared" si="22"/>
        <v>0.92864370078740155</v>
      </c>
      <c r="I145" s="10"/>
      <c r="J145" s="10"/>
      <c r="K145" s="10">
        <f t="shared" si="23"/>
        <v>0.42175721784776904</v>
      </c>
      <c r="L145" s="33"/>
      <c r="M145" s="70">
        <f t="shared" si="20"/>
        <v>642758000</v>
      </c>
      <c r="N145" s="70">
        <f t="shared" si="21"/>
        <v>772495000</v>
      </c>
      <c r="O145" s="4"/>
      <c r="P145" s="57">
        <v>20305000000</v>
      </c>
      <c r="Q145" s="57">
        <v>13295631000</v>
      </c>
      <c r="R145" s="69">
        <v>2.9696740898820215E-2</v>
      </c>
      <c r="S145" s="69">
        <v>0</v>
      </c>
      <c r="T145" s="57">
        <v>6447819000</v>
      </c>
      <c r="U145" s="69">
        <v>0.10916657503751297</v>
      </c>
      <c r="V145" s="69">
        <v>0</v>
      </c>
      <c r="W145" s="61">
        <f>'1.1 Price indices'!$T143</f>
        <v>56.255734255870472</v>
      </c>
      <c r="X145" s="15">
        <f t="shared" si="27"/>
        <v>13023360502.600817</v>
      </c>
      <c r="Y145" s="15">
        <f t="shared" si="28"/>
        <v>6286720371.702836</v>
      </c>
      <c r="Z145" s="8"/>
      <c r="AA145" s="70">
        <f t="shared" si="24"/>
        <v>13295631000</v>
      </c>
      <c r="AB145" s="70">
        <f t="shared" si="25"/>
        <v>6447819000</v>
      </c>
      <c r="AC145" s="8"/>
      <c r="AD145" s="43">
        <v>480594</v>
      </c>
      <c r="AE145" s="43">
        <v>277504</v>
      </c>
      <c r="AF145" s="43">
        <v>758098</v>
      </c>
      <c r="AG145" s="91"/>
      <c r="AH145" s="91">
        <v>414495</v>
      </c>
      <c r="AI145" s="43">
        <v>2047</v>
      </c>
      <c r="AJ145" s="43">
        <v>352</v>
      </c>
      <c r="AK145" s="43">
        <v>144</v>
      </c>
      <c r="AL145" s="43">
        <v>47</v>
      </c>
      <c r="AM145" s="45">
        <v>2399</v>
      </c>
      <c r="AN145" s="24"/>
      <c r="AO145" s="24"/>
      <c r="AP145" s="24"/>
    </row>
    <row r="146" spans="1:42">
      <c r="A146" s="4">
        <f t="shared" si="26"/>
        <v>2008</v>
      </c>
      <c r="B146" s="43"/>
      <c r="C146" s="57"/>
      <c r="D146" s="57"/>
      <c r="E146" s="57">
        <v>1595000000</v>
      </c>
      <c r="F146" s="57">
        <v>460323000</v>
      </c>
      <c r="G146" s="57">
        <v>1028644000</v>
      </c>
      <c r="H146" s="10">
        <f t="shared" si="22"/>
        <v>0.93352163009404387</v>
      </c>
      <c r="I146" s="10"/>
      <c r="J146" s="10"/>
      <c r="K146" s="10">
        <f t="shared" si="23"/>
        <v>0.28860376175548591</v>
      </c>
      <c r="L146" s="33"/>
      <c r="M146" s="70">
        <f t="shared" si="20"/>
        <v>460323000</v>
      </c>
      <c r="N146" s="70">
        <f t="shared" si="21"/>
        <v>1028644000</v>
      </c>
      <c r="O146" s="4"/>
      <c r="P146" s="57">
        <v>21223000000</v>
      </c>
      <c r="Q146" s="57">
        <v>13626738000</v>
      </c>
      <c r="R146" s="69">
        <v>3.0231529674764297E-2</v>
      </c>
      <c r="S146" s="69">
        <v>0</v>
      </c>
      <c r="T146" s="57">
        <v>6956570000</v>
      </c>
      <c r="U146" s="69">
        <v>0.10739884586870918</v>
      </c>
      <c r="V146" s="69">
        <v>0</v>
      </c>
      <c r="W146" s="61">
        <f>'1.1 Price indices'!$T144</f>
        <v>58.509821535799645</v>
      </c>
      <c r="X146" s="15">
        <f t="shared" si="27"/>
        <v>13589061151.248207</v>
      </c>
      <c r="Y146" s="15">
        <f t="shared" si="28"/>
        <v>6809786452.8201542</v>
      </c>
      <c r="Z146" s="8"/>
      <c r="AA146" s="70">
        <f t="shared" si="24"/>
        <v>13626738000</v>
      </c>
      <c r="AB146" s="70">
        <f t="shared" si="25"/>
        <v>6956570000</v>
      </c>
      <c r="AC146" s="8"/>
      <c r="AD146" s="43">
        <v>477901</v>
      </c>
      <c r="AE146" s="43">
        <v>278142</v>
      </c>
      <c r="AF146" s="43">
        <v>756043</v>
      </c>
      <c r="AG146" s="91"/>
      <c r="AH146" s="91">
        <v>393775</v>
      </c>
      <c r="AI146" s="43">
        <v>2037</v>
      </c>
      <c r="AJ146" s="43">
        <v>352</v>
      </c>
      <c r="AK146" s="43">
        <v>145</v>
      </c>
      <c r="AL146" s="43">
        <v>47</v>
      </c>
      <c r="AM146" s="45">
        <v>2389</v>
      </c>
      <c r="AN146" s="24"/>
      <c r="AO146" s="24"/>
      <c r="AP146" s="24"/>
    </row>
    <row r="147" spans="1:42">
      <c r="A147" s="4">
        <f t="shared" si="26"/>
        <v>2009</v>
      </c>
      <c r="B147" s="43"/>
      <c r="C147" s="57"/>
      <c r="D147" s="57"/>
      <c r="E147" s="57">
        <v>2098000000</v>
      </c>
      <c r="F147" s="57">
        <v>839977000</v>
      </c>
      <c r="G147" s="57">
        <v>1185307000</v>
      </c>
      <c r="H147" s="10">
        <f t="shared" si="22"/>
        <v>0.9653403241182078</v>
      </c>
      <c r="I147" s="10"/>
      <c r="J147" s="10"/>
      <c r="K147" s="10">
        <f t="shared" si="23"/>
        <v>0.40037035271687321</v>
      </c>
      <c r="L147" s="33"/>
      <c r="M147" s="70">
        <f t="shared" si="20"/>
        <v>839977000</v>
      </c>
      <c r="N147" s="70">
        <f t="shared" si="21"/>
        <v>1185307000</v>
      </c>
      <c r="O147" s="4"/>
      <c r="P147" s="57">
        <v>22279000000</v>
      </c>
      <c r="Q147" s="57">
        <v>14107908000</v>
      </c>
      <c r="R147" s="69">
        <v>3.0410319113872639E-2</v>
      </c>
      <c r="S147" s="69">
        <v>0</v>
      </c>
      <c r="T147" s="57">
        <v>7516363000</v>
      </c>
      <c r="U147" s="69">
        <v>0.10892051435722426</v>
      </c>
      <c r="V147" s="69">
        <v>0</v>
      </c>
      <c r="W147" s="61">
        <f>'1.1 Price indices'!$T145</f>
        <v>61.339959079421746</v>
      </c>
      <c r="X147" s="15">
        <f t="shared" si="27"/>
        <v>14640336513.584412</v>
      </c>
      <c r="Y147" s="15">
        <f t="shared" si="28"/>
        <v>7482329809.1319675</v>
      </c>
      <c r="Z147" s="8"/>
      <c r="AA147" s="70">
        <f t="shared" si="24"/>
        <v>14107908000</v>
      </c>
      <c r="AB147" s="70">
        <f t="shared" si="25"/>
        <v>7516363000</v>
      </c>
      <c r="AC147" s="8"/>
      <c r="AD147" s="43">
        <v>476747</v>
      </c>
      <c r="AE147" s="43">
        <v>282180</v>
      </c>
      <c r="AF147" s="43">
        <v>758927</v>
      </c>
      <c r="AG147" s="91"/>
      <c r="AH147" s="91">
        <v>399230</v>
      </c>
      <c r="AI147" s="43">
        <v>2029</v>
      </c>
      <c r="AJ147" s="43">
        <v>354</v>
      </c>
      <c r="AK147" s="43">
        <v>150</v>
      </c>
      <c r="AL147" s="43">
        <v>47</v>
      </c>
      <c r="AM147" s="45">
        <v>2383</v>
      </c>
      <c r="AN147" s="24"/>
      <c r="AO147" s="24"/>
      <c r="AP147" s="24"/>
    </row>
    <row r="148" spans="1:42">
      <c r="A148" s="4">
        <f t="shared" si="26"/>
        <v>2010</v>
      </c>
      <c r="B148" s="43"/>
      <c r="C148" s="57"/>
      <c r="D148" s="57"/>
      <c r="E148" s="57">
        <v>2031000000</v>
      </c>
      <c r="F148" s="57">
        <v>749841000</v>
      </c>
      <c r="G148" s="57">
        <v>1206310000</v>
      </c>
      <c r="H148" s="10">
        <f t="shared" si="22"/>
        <v>0.96314672575086169</v>
      </c>
      <c r="I148" s="10"/>
      <c r="J148" s="10"/>
      <c r="K148" s="10">
        <f t="shared" si="23"/>
        <v>0.36919793205317575</v>
      </c>
      <c r="L148" s="33"/>
      <c r="M148" s="70">
        <f t="shared" si="20"/>
        <v>749841000</v>
      </c>
      <c r="N148" s="70">
        <f t="shared" si="21"/>
        <v>1206310000</v>
      </c>
      <c r="O148" s="4"/>
      <c r="P148" s="57">
        <v>22847000000</v>
      </c>
      <c r="Q148" s="57">
        <v>14276287000</v>
      </c>
      <c r="R148" s="69">
        <v>3.1250093291188316E-2</v>
      </c>
      <c r="S148" s="69">
        <v>0</v>
      </c>
      <c r="T148" s="57">
        <v>7935458000</v>
      </c>
      <c r="U148" s="69">
        <v>0.10971341473477024</v>
      </c>
      <c r="V148" s="69">
        <v>0</v>
      </c>
      <c r="W148" s="61">
        <f>'1.1 Price indices'!$T146</f>
        <v>63.362404343550935</v>
      </c>
      <c r="X148" s="15">
        <f t="shared" si="27"/>
        <v>15388572507.574692</v>
      </c>
      <c r="Y148" s="15">
        <f t="shared" si="28"/>
        <v>8021187863.4466343</v>
      </c>
      <c r="Z148" s="8"/>
      <c r="AA148" s="70">
        <f t="shared" si="24"/>
        <v>14276287000</v>
      </c>
      <c r="AB148" s="70">
        <f t="shared" si="25"/>
        <v>7935458000</v>
      </c>
      <c r="AC148" s="8"/>
      <c r="AD148" s="43">
        <v>476961</v>
      </c>
      <c r="AE148" s="43">
        <v>284451</v>
      </c>
      <c r="AF148" s="43">
        <v>761412</v>
      </c>
      <c r="AG148" s="91"/>
      <c r="AH148" s="91">
        <v>396915</v>
      </c>
      <c r="AI148" s="43">
        <v>2017</v>
      </c>
      <c r="AJ148" s="43">
        <v>359</v>
      </c>
      <c r="AK148" s="43">
        <v>155</v>
      </c>
      <c r="AL148" s="43">
        <v>46</v>
      </c>
      <c r="AM148" s="45">
        <v>2376</v>
      </c>
      <c r="AN148" s="24"/>
      <c r="AO148" s="24"/>
      <c r="AP148" s="24"/>
    </row>
    <row r="149" spans="1:42">
      <c r="A149" s="4">
        <f t="shared" si="26"/>
        <v>2011</v>
      </c>
      <c r="B149" s="43"/>
      <c r="C149" s="57"/>
      <c r="D149" s="57"/>
      <c r="E149" s="57">
        <v>2249000000</v>
      </c>
      <c r="F149" s="57">
        <v>862239000</v>
      </c>
      <c r="G149" s="57">
        <v>1289788000</v>
      </c>
      <c r="H149" s="10">
        <f t="shared" si="22"/>
        <v>0.95688172521120496</v>
      </c>
      <c r="I149" s="10"/>
      <c r="J149" s="10"/>
      <c r="K149" s="10">
        <f t="shared" si="23"/>
        <v>0.38338772787905734</v>
      </c>
      <c r="L149" s="33"/>
      <c r="M149" s="70">
        <f t="shared" si="20"/>
        <v>862239000</v>
      </c>
      <c r="N149" s="70">
        <f t="shared" si="21"/>
        <v>1289788000</v>
      </c>
      <c r="O149" s="4"/>
      <c r="P149" s="57">
        <v>23823000000</v>
      </c>
      <c r="Q149" s="57">
        <v>14725595000</v>
      </c>
      <c r="R149" s="69">
        <v>3.0511018050295026E-2</v>
      </c>
      <c r="S149" s="69">
        <v>0</v>
      </c>
      <c r="T149" s="57">
        <v>8453826000</v>
      </c>
      <c r="U149" s="69">
        <v>0.10620184680824471</v>
      </c>
      <c r="V149" s="69">
        <v>0</v>
      </c>
      <c r="W149" s="61">
        <f>'1.1 Price indices'!$T147</f>
        <v>65.89173000390376</v>
      </c>
      <c r="X149" s="15">
        <f t="shared" si="27"/>
        <v>16363681231.095528</v>
      </c>
      <c r="Y149" s="15">
        <f t="shared" si="28"/>
        <v>8676809848.1828442</v>
      </c>
      <c r="Z149" s="8"/>
      <c r="AA149" s="70">
        <f t="shared" si="24"/>
        <v>14725595000</v>
      </c>
      <c r="AB149" s="70">
        <f t="shared" si="25"/>
        <v>8453826000</v>
      </c>
      <c r="AC149" s="8"/>
      <c r="AD149" s="43">
        <v>475796</v>
      </c>
      <c r="AE149" s="43">
        <v>285024</v>
      </c>
      <c r="AF149" s="43">
        <v>760820</v>
      </c>
      <c r="AG149" s="91"/>
      <c r="AH149" s="91">
        <v>362130</v>
      </c>
      <c r="AI149" s="43">
        <v>2007</v>
      </c>
      <c r="AJ149" s="43">
        <v>362</v>
      </c>
      <c r="AK149" s="43">
        <v>155</v>
      </c>
      <c r="AL149" s="43">
        <v>44</v>
      </c>
      <c r="AM149" s="45">
        <v>2369</v>
      </c>
      <c r="AN149" s="24"/>
      <c r="AO149" s="24"/>
      <c r="AP149" s="24"/>
    </row>
    <row r="150" spans="1:42">
      <c r="A150" s="4">
        <f t="shared" si="26"/>
        <v>2012</v>
      </c>
      <c r="B150" s="43"/>
      <c r="C150" s="57"/>
      <c r="D150" s="57"/>
      <c r="E150" s="57">
        <v>2007000000</v>
      </c>
      <c r="F150" s="57">
        <v>718503000</v>
      </c>
      <c r="G150" s="57">
        <v>1159364000</v>
      </c>
      <c r="H150" s="10">
        <f t="shared" si="22"/>
        <v>0.93565869456900852</v>
      </c>
      <c r="I150" s="10"/>
      <c r="J150" s="10"/>
      <c r="K150" s="10">
        <f t="shared" si="23"/>
        <v>0.35799850523168908</v>
      </c>
      <c r="L150" s="33"/>
      <c r="M150" s="70">
        <f t="shared" si="20"/>
        <v>718503000</v>
      </c>
      <c r="N150" s="70">
        <f t="shared" si="21"/>
        <v>1159364000</v>
      </c>
      <c r="O150" s="4"/>
      <c r="P150" s="57">
        <v>24670000000</v>
      </c>
      <c r="Q150" s="57">
        <v>15135680000</v>
      </c>
      <c r="R150" s="69">
        <v>3.0323294969417002E-2</v>
      </c>
      <c r="S150" s="69">
        <v>0</v>
      </c>
      <c r="T150" s="57">
        <v>8837318000</v>
      </c>
      <c r="U150" s="69">
        <v>0.10583476917606928</v>
      </c>
      <c r="V150" s="69">
        <v>0</v>
      </c>
      <c r="W150" s="61">
        <f>'1.1 Price indices'!$T148</f>
        <v>68.688376502086641</v>
      </c>
      <c r="X150" s="15">
        <f t="shared" si="27"/>
        <v>17248554199.40303</v>
      </c>
      <c r="Y150" s="15">
        <f t="shared" si="28"/>
        <v>9185809704.5120697</v>
      </c>
      <c r="Z150" s="8"/>
      <c r="AA150" s="70">
        <f t="shared" si="24"/>
        <v>15135680000</v>
      </c>
      <c r="AB150" s="70">
        <f t="shared" si="25"/>
        <v>8837318000</v>
      </c>
      <c r="AC150" s="8"/>
      <c r="AD150" s="43">
        <v>475908</v>
      </c>
      <c r="AE150" s="43">
        <v>282132</v>
      </c>
      <c r="AF150" s="43">
        <v>758040</v>
      </c>
      <c r="AG150" s="91"/>
      <c r="AH150" s="91">
        <v>357980</v>
      </c>
      <c r="AI150" s="43">
        <v>2000</v>
      </c>
      <c r="AJ150" s="43">
        <v>362</v>
      </c>
      <c r="AK150" s="43">
        <v>157</v>
      </c>
      <c r="AL150" s="43">
        <v>39</v>
      </c>
      <c r="AM150" s="45">
        <v>2362</v>
      </c>
      <c r="AN150" s="24"/>
      <c r="AO150" s="24"/>
      <c r="AP150" s="24"/>
    </row>
    <row r="151" spans="1:42">
      <c r="A151" s="4">
        <f t="shared" si="26"/>
        <v>2013</v>
      </c>
      <c r="B151" s="43"/>
      <c r="C151" s="57"/>
      <c r="D151" s="57"/>
      <c r="E151" s="57">
        <v>1895000000</v>
      </c>
      <c r="F151" s="57">
        <v>671778000</v>
      </c>
      <c r="G151" s="57">
        <v>1120406000</v>
      </c>
      <c r="H151" s="10">
        <f t="shared" si="22"/>
        <v>0.94574353562005276</v>
      </c>
      <c r="I151" s="10"/>
      <c r="J151" s="10"/>
      <c r="K151" s="10">
        <f t="shared" si="23"/>
        <v>0.35450026385224276</v>
      </c>
      <c r="L151" s="33"/>
      <c r="M151" s="70">
        <f t="shared" si="20"/>
        <v>671778000</v>
      </c>
      <c r="N151" s="70">
        <f t="shared" si="21"/>
        <v>1120406000</v>
      </c>
      <c r="O151" s="4"/>
      <c r="P151" s="57">
        <v>25510000000</v>
      </c>
      <c r="Q151" s="57">
        <v>15620873000</v>
      </c>
      <c r="R151" s="69">
        <v>2.9818480673581341E-2</v>
      </c>
      <c r="S151" s="69">
        <v>0</v>
      </c>
      <c r="T151" s="57">
        <v>9169723000</v>
      </c>
      <c r="U151" s="69">
        <v>0.10589730902535797</v>
      </c>
      <c r="V151" s="69">
        <v>0</v>
      </c>
      <c r="W151" s="61">
        <f>'1.1 Price indices'!$T149</f>
        <v>69.895341608596439</v>
      </c>
      <c r="X151" s="15">
        <f t="shared" si="27"/>
        <v>17690038094.307285</v>
      </c>
      <c r="Y151" s="15">
        <f t="shared" si="28"/>
        <v>9418455792.2547302</v>
      </c>
      <c r="Z151" s="8"/>
      <c r="AA151" s="70">
        <f t="shared" si="24"/>
        <v>15620873000</v>
      </c>
      <c r="AB151" s="70">
        <f t="shared" si="25"/>
        <v>9169723000</v>
      </c>
      <c r="AC151" s="8"/>
      <c r="AD151" s="43">
        <v>478615</v>
      </c>
      <c r="AE151" s="43">
        <v>282252</v>
      </c>
      <c r="AF151" s="43">
        <v>760867</v>
      </c>
      <c r="AG151" s="91"/>
      <c r="AH151" s="91">
        <v>348695</v>
      </c>
      <c r="AI151" s="43">
        <v>1979</v>
      </c>
      <c r="AJ151" s="43">
        <v>360</v>
      </c>
      <c r="AK151" s="43">
        <v>161</v>
      </c>
      <c r="AL151" s="43">
        <v>38</v>
      </c>
      <c r="AM151" s="45">
        <v>2339</v>
      </c>
      <c r="AN151" s="24"/>
      <c r="AO151" s="24"/>
      <c r="AP151" s="24"/>
    </row>
    <row r="152" spans="1:42">
      <c r="A152" s="4">
        <f t="shared" si="26"/>
        <v>2014</v>
      </c>
      <c r="B152" s="43"/>
      <c r="C152" s="57"/>
      <c r="D152" s="57"/>
      <c r="E152" s="57">
        <v>2226000000</v>
      </c>
      <c r="F152" s="57">
        <v>882865000</v>
      </c>
      <c r="G152" s="57">
        <v>1243027000</v>
      </c>
      <c r="H152" s="10">
        <f t="shared" si="22"/>
        <v>0.95502785265049417</v>
      </c>
      <c r="I152" s="10"/>
      <c r="J152" s="10"/>
      <c r="K152" s="10">
        <f t="shared" si="23"/>
        <v>0.39661500449236298</v>
      </c>
      <c r="L152" s="33"/>
      <c r="M152" s="70">
        <f t="shared" si="20"/>
        <v>882865000</v>
      </c>
      <c r="N152" s="70">
        <f t="shared" si="21"/>
        <v>1243027000</v>
      </c>
      <c r="O152" s="4"/>
      <c r="P152" s="57">
        <v>26932000000</v>
      </c>
      <c r="Q152" s="57">
        <v>16523200000</v>
      </c>
      <c r="R152" s="69">
        <v>2.965532240159547E-2</v>
      </c>
      <c r="S152" s="69">
        <v>0</v>
      </c>
      <c r="T152" s="57">
        <v>9670970000</v>
      </c>
      <c r="U152" s="69">
        <v>0.103587878454358</v>
      </c>
      <c r="V152" s="69">
        <v>0</v>
      </c>
      <c r="W152" s="61">
        <f>'1.1 Price indices'!$T150</f>
        <v>70.82402413181768</v>
      </c>
      <c r="X152" s="15">
        <f t="shared" si="27"/>
        <v>18263281468.212883</v>
      </c>
      <c r="Y152" s="15">
        <f t="shared" si="28"/>
        <v>9733641356.408741</v>
      </c>
      <c r="Z152" s="8"/>
      <c r="AA152" s="70">
        <f t="shared" si="24"/>
        <v>16523200000</v>
      </c>
      <c r="AB152" s="70">
        <f t="shared" si="25"/>
        <v>9670970000</v>
      </c>
      <c r="AC152" s="8"/>
      <c r="AD152" s="43">
        <v>483843</v>
      </c>
      <c r="AE152" s="43">
        <v>281404</v>
      </c>
      <c r="AF152" s="43">
        <v>765247</v>
      </c>
      <c r="AG152" s="91"/>
      <c r="AH152" s="91">
        <v>347790</v>
      </c>
      <c r="AI152" s="43">
        <v>1961</v>
      </c>
      <c r="AJ152" s="43">
        <v>366</v>
      </c>
      <c r="AK152" s="43">
        <v>166</v>
      </c>
      <c r="AL152" s="43">
        <v>38</v>
      </c>
      <c r="AM152" s="45">
        <v>2327</v>
      </c>
      <c r="AN152" s="24"/>
      <c r="AO152" s="24"/>
      <c r="AP152" s="24"/>
    </row>
    <row r="153" spans="1:42">
      <c r="A153" s="4">
        <f t="shared" si="26"/>
        <v>2015</v>
      </c>
      <c r="B153" s="43"/>
      <c r="C153" s="57"/>
      <c r="D153" s="57"/>
      <c r="E153" s="57">
        <v>2388000000</v>
      </c>
      <c r="F153" s="57">
        <v>927270000</v>
      </c>
      <c r="G153" s="57">
        <v>1320027000</v>
      </c>
      <c r="H153" s="10">
        <f t="shared" si="22"/>
        <v>0.94107914572864326</v>
      </c>
      <c r="I153" s="10"/>
      <c r="J153" s="10"/>
      <c r="K153" s="10">
        <f t="shared" si="23"/>
        <v>0.38830402010050252</v>
      </c>
      <c r="L153" s="33"/>
      <c r="M153" s="70">
        <f t="shared" si="20"/>
        <v>927270000</v>
      </c>
      <c r="N153" s="70">
        <f t="shared" si="21"/>
        <v>1320027000</v>
      </c>
      <c r="O153" s="4"/>
      <c r="P153" s="57">
        <v>28553000000</v>
      </c>
      <c r="Q153" s="57">
        <v>17517258000</v>
      </c>
      <c r="R153" s="69">
        <v>2.947555484251059E-2</v>
      </c>
      <c r="S153" s="69">
        <v>0</v>
      </c>
      <c r="T153" s="57">
        <v>10233554000</v>
      </c>
      <c r="U153" s="69">
        <v>0.10350872804058227</v>
      </c>
      <c r="V153" s="69">
        <v>0</v>
      </c>
      <c r="W153" s="61">
        <f>'1.1 Price indices'!$T151</f>
        <v>71.885951496721262</v>
      </c>
      <c r="X153" s="15">
        <f t="shared" si="27"/>
        <v>18904331266.37418</v>
      </c>
      <c r="Y153" s="15">
        <f t="shared" si="28"/>
        <v>10108672881.398382</v>
      </c>
      <c r="Z153" s="8"/>
      <c r="AA153" s="70">
        <f t="shared" si="24"/>
        <v>17517258000</v>
      </c>
      <c r="AB153" s="70">
        <f t="shared" si="25"/>
        <v>10233554000</v>
      </c>
      <c r="AC153" s="8"/>
      <c r="AD153" s="43">
        <v>493352</v>
      </c>
      <c r="AE153" s="43">
        <v>281590</v>
      </c>
      <c r="AF153" s="43">
        <v>774942</v>
      </c>
      <c r="AG153" s="91"/>
      <c r="AH153" s="91">
        <v>350585</v>
      </c>
      <c r="AI153" s="43">
        <v>1963</v>
      </c>
      <c r="AJ153" s="43">
        <v>367</v>
      </c>
      <c r="AK153" s="43">
        <v>169</v>
      </c>
      <c r="AL153" s="43">
        <v>38</v>
      </c>
      <c r="AM153" s="45">
        <v>2330</v>
      </c>
      <c r="AN153" s="24"/>
      <c r="AO153" s="24"/>
      <c r="AP153" s="24"/>
    </row>
    <row r="154" spans="1:42">
      <c r="A154" s="4">
        <f t="shared" si="26"/>
        <v>2016</v>
      </c>
      <c r="B154" s="43"/>
      <c r="C154" s="57"/>
      <c r="D154" s="57"/>
      <c r="E154" s="57">
        <v>2435000000</v>
      </c>
      <c r="F154" s="57">
        <v>924277000</v>
      </c>
      <c r="G154" s="57">
        <v>1377871000</v>
      </c>
      <c r="H154" s="10">
        <f t="shared" si="22"/>
        <v>0.9454406570841889</v>
      </c>
      <c r="I154" s="10"/>
      <c r="J154" s="10"/>
      <c r="K154" s="10">
        <f t="shared" si="23"/>
        <v>0.37957987679671457</v>
      </c>
      <c r="L154" s="33"/>
      <c r="M154" s="70">
        <f t="shared" si="20"/>
        <v>924277000</v>
      </c>
      <c r="N154" s="70">
        <f t="shared" si="21"/>
        <v>1377871000</v>
      </c>
      <c r="O154" s="4"/>
      <c r="P154" s="57">
        <v>30345000000</v>
      </c>
      <c r="Q154" s="57">
        <v>18638864000</v>
      </c>
      <c r="R154" s="69">
        <v>2.9652150493222774E-2</v>
      </c>
      <c r="S154" s="69">
        <v>0</v>
      </c>
      <c r="T154" s="57">
        <v>10857578000</v>
      </c>
      <c r="U154" s="69">
        <v>0.10359003180611374</v>
      </c>
      <c r="V154" s="69">
        <v>0</v>
      </c>
      <c r="W154" s="61">
        <f>'1.1 Price indices'!$T152</f>
        <v>73.1203440905485</v>
      </c>
      <c r="X154" s="15">
        <f t="shared" si="27"/>
        <v>19569341720.215641</v>
      </c>
      <c r="Y154" s="15">
        <f t="shared" si="28"/>
        <v>10523619468.250149</v>
      </c>
      <c r="Z154" s="8"/>
      <c r="AA154" s="70">
        <f t="shared" si="24"/>
        <v>18638864000</v>
      </c>
      <c r="AB154" s="70">
        <f t="shared" si="25"/>
        <v>10857578000</v>
      </c>
      <c r="AC154" s="8"/>
      <c r="AD154" s="43">
        <v>504202</v>
      </c>
      <c r="AE154" s="43">
        <v>281550</v>
      </c>
      <c r="AF154" s="43">
        <v>785752</v>
      </c>
      <c r="AG154" s="91"/>
      <c r="AH154" s="91">
        <v>353250</v>
      </c>
      <c r="AI154" s="43">
        <v>1951</v>
      </c>
      <c r="AJ154" s="43">
        <v>368</v>
      </c>
      <c r="AK154" s="43">
        <v>171</v>
      </c>
      <c r="AL154" s="43">
        <v>38</v>
      </c>
      <c r="AM154" s="45">
        <v>2319</v>
      </c>
      <c r="AN154" s="24"/>
      <c r="AO154" s="24"/>
      <c r="AP154" s="24"/>
    </row>
    <row r="155" spans="1:42">
      <c r="A155" s="4">
        <f t="shared" si="26"/>
        <v>2017</v>
      </c>
      <c r="B155" s="43"/>
      <c r="C155" s="57"/>
      <c r="D155" s="57"/>
      <c r="E155" s="57">
        <v>2463000000</v>
      </c>
      <c r="F155" s="57">
        <v>1056917000</v>
      </c>
      <c r="G155" s="57">
        <v>1290583000</v>
      </c>
      <c r="H155" s="10">
        <f t="shared" si="22"/>
        <v>0.95310596833130334</v>
      </c>
      <c r="I155" s="10"/>
      <c r="J155" s="10"/>
      <c r="K155" s="10">
        <f t="shared" si="23"/>
        <v>0.42911774259033697</v>
      </c>
      <c r="L155" s="33"/>
      <c r="M155" s="70">
        <f t="shared" si="20"/>
        <v>1056917000</v>
      </c>
      <c r="N155" s="70">
        <f t="shared" si="21"/>
        <v>1290583000</v>
      </c>
      <c r="O155" s="4"/>
      <c r="P155" s="57">
        <v>32358000000</v>
      </c>
      <c r="Q155" s="57">
        <v>20089299000</v>
      </c>
      <c r="R155" s="69">
        <v>2.9317860855723455E-2</v>
      </c>
      <c r="S155" s="69">
        <v>0</v>
      </c>
      <c r="T155" s="57">
        <v>11401594000</v>
      </c>
      <c r="U155" s="69">
        <v>0.10235729238741659</v>
      </c>
      <c r="V155" s="69">
        <v>0</v>
      </c>
      <c r="W155" s="61">
        <f>'1.1 Price indices'!$T153</f>
        <v>74.602314630950474</v>
      </c>
      <c r="X155" s="15">
        <f t="shared" si="27"/>
        <v>20422028775.761448</v>
      </c>
      <c r="Y155" s="15">
        <f t="shared" si="28"/>
        <v>10862439425.97933</v>
      </c>
      <c r="Z155" s="8"/>
      <c r="AA155" s="70">
        <f t="shared" si="24"/>
        <v>20089299000</v>
      </c>
      <c r="AB155" s="70">
        <f t="shared" si="25"/>
        <v>11401594000</v>
      </c>
      <c r="AC155" s="8"/>
      <c r="AD155" s="43">
        <v>513657</v>
      </c>
      <c r="AE155" s="43">
        <v>284327</v>
      </c>
      <c r="AF155" s="43">
        <v>797984</v>
      </c>
      <c r="AG155" s="91"/>
      <c r="AH155" s="91">
        <v>346160</v>
      </c>
      <c r="AI155" s="43">
        <v>1945</v>
      </c>
      <c r="AJ155" s="43">
        <v>374</v>
      </c>
      <c r="AK155" s="43">
        <v>173</v>
      </c>
      <c r="AL155" s="43">
        <v>38</v>
      </c>
      <c r="AM155" s="45">
        <v>2319</v>
      </c>
      <c r="AN155" s="24"/>
      <c r="AO155" s="24"/>
      <c r="AP155" s="24"/>
    </row>
    <row r="156" spans="1:42">
      <c r="A156" s="4">
        <f t="shared" si="26"/>
        <v>2018</v>
      </c>
      <c r="B156" s="43"/>
      <c r="C156" s="57"/>
      <c r="D156" s="57"/>
      <c r="E156" s="57">
        <v>3124000000</v>
      </c>
      <c r="F156" s="57">
        <v>1133032000</v>
      </c>
      <c r="G156" s="57">
        <v>1873395000</v>
      </c>
      <c r="H156" s="10">
        <f t="shared" si="22"/>
        <v>0.96236459667093466</v>
      </c>
      <c r="I156" s="10"/>
      <c r="J156" s="10"/>
      <c r="K156" s="10">
        <f t="shared" si="23"/>
        <v>0.36268629961587706</v>
      </c>
      <c r="L156" s="33"/>
      <c r="M156" s="70">
        <f t="shared" si="20"/>
        <v>1133032000</v>
      </c>
      <c r="N156" s="70">
        <f t="shared" si="21"/>
        <v>1873395000</v>
      </c>
      <c r="O156" s="4"/>
      <c r="P156" s="57">
        <v>34799000000</v>
      </c>
      <c r="Q156" s="57">
        <v>21429602000</v>
      </c>
      <c r="R156" s="69">
        <v>2.9121291068828457E-2</v>
      </c>
      <c r="S156" s="69">
        <v>0</v>
      </c>
      <c r="T156" s="57">
        <v>12474548000</v>
      </c>
      <c r="U156" s="69">
        <v>9.8807399177169089E-2</v>
      </c>
      <c r="V156" s="69">
        <v>0</v>
      </c>
      <c r="W156" s="61">
        <f>'1.1 Price indices'!$T154</f>
        <v>76.266084220735053</v>
      </c>
      <c r="X156" s="15">
        <f t="shared" si="27"/>
        <v>21386033002.303246</v>
      </c>
      <c r="Y156" s="15">
        <f t="shared" si="28"/>
        <v>11788308544.204145</v>
      </c>
      <c r="Z156" s="8"/>
      <c r="AA156" s="70">
        <f t="shared" si="24"/>
        <v>21429602000</v>
      </c>
      <c r="AB156" s="70">
        <f t="shared" si="25"/>
        <v>12474548000</v>
      </c>
      <c r="AC156" s="8"/>
      <c r="AD156" s="43">
        <v>522457</v>
      </c>
      <c r="AE156" s="43">
        <v>283241</v>
      </c>
      <c r="AF156" s="43">
        <v>805698</v>
      </c>
      <c r="AG156" s="91"/>
      <c r="AH156" s="91">
        <v>340745</v>
      </c>
      <c r="AI156" s="43">
        <v>1946</v>
      </c>
      <c r="AJ156" s="43">
        <v>374</v>
      </c>
      <c r="AK156" s="43">
        <v>174</v>
      </c>
      <c r="AL156" s="43">
        <v>37</v>
      </c>
      <c r="AM156" s="45">
        <v>2320</v>
      </c>
      <c r="AN156" s="24"/>
      <c r="AO156" s="24"/>
      <c r="AP156" s="24"/>
    </row>
    <row r="157" spans="1:42">
      <c r="A157" s="4">
        <f t="shared" si="26"/>
        <v>2019</v>
      </c>
      <c r="B157" s="43"/>
      <c r="C157" s="57"/>
      <c r="D157" s="57"/>
      <c r="E157" s="57">
        <v>3089000000</v>
      </c>
      <c r="F157" s="57">
        <v>1035693000</v>
      </c>
      <c r="G157" s="57">
        <v>1895807000</v>
      </c>
      <c r="H157" s="10">
        <f t="shared" si="22"/>
        <v>0.94901262544512788</v>
      </c>
      <c r="I157" s="10"/>
      <c r="J157" s="10"/>
      <c r="K157" s="10">
        <f t="shared" si="23"/>
        <v>0.33528423438005828</v>
      </c>
      <c r="L157" s="33"/>
      <c r="M157" s="70">
        <f t="shared" si="20"/>
        <v>1035693000</v>
      </c>
      <c r="N157" s="70">
        <f t="shared" si="21"/>
        <v>1895807000</v>
      </c>
      <c r="O157" s="4"/>
      <c r="P157" s="57">
        <v>37281000000</v>
      </c>
      <c r="Q157" s="57">
        <v>22705223000</v>
      </c>
      <c r="R157" s="69">
        <v>2.9412445405611609E-2</v>
      </c>
      <c r="S157" s="69">
        <v>0</v>
      </c>
      <c r="T157" s="57">
        <v>13594588000</v>
      </c>
      <c r="U157" s="69">
        <v>9.4383472601059989E-2</v>
      </c>
      <c r="V157" s="69">
        <v>0</v>
      </c>
      <c r="W157" s="61">
        <f>'1.1 Price indices'!$T155</f>
        <v>78.042878096610579</v>
      </c>
      <c r="X157" s="15">
        <f t="shared" si="27"/>
        <v>22261061814.170242</v>
      </c>
      <c r="Y157" s="15">
        <f t="shared" si="28"/>
        <v>12730742312.01903</v>
      </c>
      <c r="Z157" s="8"/>
      <c r="AA157" s="70">
        <f t="shared" si="24"/>
        <v>22705223000</v>
      </c>
      <c r="AB157" s="70">
        <f t="shared" si="25"/>
        <v>13594588000</v>
      </c>
      <c r="AC157" s="8"/>
      <c r="AD157" s="43">
        <v>529287</v>
      </c>
      <c r="AE157" s="43">
        <v>284935</v>
      </c>
      <c r="AF157" s="43">
        <v>814222</v>
      </c>
      <c r="AG157" s="91"/>
      <c r="AH157" s="91">
        <v>333325</v>
      </c>
      <c r="AI157" s="43">
        <v>1945</v>
      </c>
      <c r="AJ157" s="43">
        <v>376</v>
      </c>
      <c r="AK157" s="43">
        <v>176</v>
      </c>
      <c r="AL157" s="43">
        <v>37</v>
      </c>
      <c r="AM157" s="45">
        <v>2321</v>
      </c>
      <c r="AN157" s="24"/>
      <c r="AO157" s="24"/>
      <c r="AP157" s="24"/>
    </row>
    <row r="158" spans="1:42">
      <c r="A158" s="4">
        <f t="shared" si="26"/>
        <v>2020</v>
      </c>
      <c r="B158" s="43"/>
      <c r="C158" s="57"/>
      <c r="D158" s="57"/>
      <c r="E158" s="57">
        <v>3304000000</v>
      </c>
      <c r="F158" s="57">
        <v>1175162000</v>
      </c>
      <c r="G158" s="57">
        <v>1971494000</v>
      </c>
      <c r="H158" s="10">
        <f t="shared" si="22"/>
        <v>0.95237772397094433</v>
      </c>
      <c r="I158" s="10"/>
      <c r="J158" s="10"/>
      <c r="K158" s="10">
        <f t="shared" si="23"/>
        <v>0.35567857142857146</v>
      </c>
      <c r="L158" s="33"/>
      <c r="M158" s="70">
        <f t="shared" si="20"/>
        <v>1175162000</v>
      </c>
      <c r="N158" s="70">
        <f t="shared" si="21"/>
        <v>1971494000</v>
      </c>
      <c r="O158" s="4"/>
      <c r="P158" s="57">
        <v>39720000000</v>
      </c>
      <c r="Q158" s="57">
        <v>23998488000</v>
      </c>
      <c r="R158" s="69">
        <v>2.8735580385672369E-2</v>
      </c>
      <c r="S158" s="69">
        <v>0</v>
      </c>
      <c r="T158" s="57">
        <v>14690464000</v>
      </c>
      <c r="U158" s="69">
        <v>9.108871055126494E-2</v>
      </c>
      <c r="V158" s="69">
        <v>0</v>
      </c>
      <c r="W158" s="61">
        <f>'1.1 Price indices'!$T156</f>
        <v>78.86784043064084</v>
      </c>
      <c r="X158" s="15">
        <f t="shared" si="27"/>
        <v>23008206366.139484</v>
      </c>
      <c r="Y158" s="15">
        <f t="shared" si="28"/>
        <v>13575132958.913059</v>
      </c>
      <c r="Z158" s="8"/>
      <c r="AA158" s="70">
        <f t="shared" si="24"/>
        <v>23998488000</v>
      </c>
      <c r="AB158" s="70">
        <f t="shared" si="25"/>
        <v>14690464000</v>
      </c>
      <c r="AC158" s="8"/>
      <c r="AD158" s="43">
        <v>532035</v>
      </c>
      <c r="AE158" s="43">
        <v>291421</v>
      </c>
      <c r="AF158" s="43">
        <v>823456</v>
      </c>
      <c r="AG158" s="91"/>
      <c r="AH158" s="91">
        <v>327895</v>
      </c>
      <c r="AI158" s="43">
        <v>1943</v>
      </c>
      <c r="AJ158" s="43">
        <v>378</v>
      </c>
      <c r="AK158" s="43">
        <v>178</v>
      </c>
      <c r="AL158" s="43">
        <v>37</v>
      </c>
      <c r="AM158" s="45">
        <v>2321</v>
      </c>
      <c r="AN158" s="24"/>
      <c r="AO158" s="24"/>
      <c r="AP158" s="24"/>
    </row>
    <row r="159" spans="1:42">
      <c r="A159" s="4">
        <f t="shared" si="26"/>
        <v>2021</v>
      </c>
      <c r="B159" s="43"/>
      <c r="C159" s="57"/>
      <c r="D159" s="57"/>
      <c r="E159" s="57">
        <v>3238000000</v>
      </c>
      <c r="F159" s="57">
        <v>1394331000</v>
      </c>
      <c r="G159" s="57">
        <v>1685914000</v>
      </c>
      <c r="H159" s="10">
        <f t="shared" si="22"/>
        <v>0.95128011117974054</v>
      </c>
      <c r="I159" s="10"/>
      <c r="J159" s="10"/>
      <c r="K159" s="10">
        <f t="shared" si="23"/>
        <v>0.43061488573193329</v>
      </c>
      <c r="L159" s="33"/>
      <c r="M159" s="70">
        <f t="shared" si="20"/>
        <v>1394331000</v>
      </c>
      <c r="N159" s="70">
        <f t="shared" si="21"/>
        <v>1685914000</v>
      </c>
      <c r="O159" s="4"/>
      <c r="P159" s="57">
        <v>42545000000</v>
      </c>
      <c r="Q159" s="57">
        <v>25843512000</v>
      </c>
      <c r="R159" s="69">
        <v>2.771313120973657E-2</v>
      </c>
      <c r="S159" s="69">
        <v>0</v>
      </c>
      <c r="T159" s="57">
        <v>15614587000</v>
      </c>
      <c r="U159" s="69">
        <v>8.8057716040816081E-2</v>
      </c>
      <c r="V159" s="69">
        <v>0</v>
      </c>
      <c r="W159" s="61">
        <f>'1.1 Price indices'!$T157</f>
        <v>81.320039436082141</v>
      </c>
      <c r="X159" s="15">
        <f t="shared" si="27"/>
        <v>24441144640.240185</v>
      </c>
      <c r="Y159" s="15">
        <f t="shared" si="28"/>
        <v>14376339989.870302</v>
      </c>
      <c r="Z159" s="8"/>
      <c r="AA159" s="70">
        <f t="shared" si="24"/>
        <v>25843512000</v>
      </c>
      <c r="AB159" s="70">
        <f t="shared" si="25"/>
        <v>15614587000</v>
      </c>
      <c r="AC159" s="8"/>
      <c r="AD159" s="43">
        <v>530516</v>
      </c>
      <c r="AE159" s="43">
        <v>293571</v>
      </c>
      <c r="AF159" s="43">
        <v>824087</v>
      </c>
      <c r="AG159" s="91"/>
      <c r="AH159" s="91">
        <v>344610</v>
      </c>
      <c r="AI159" s="43">
        <v>1941</v>
      </c>
      <c r="AJ159" s="43">
        <v>377</v>
      </c>
      <c r="AK159" s="43">
        <v>182</v>
      </c>
      <c r="AL159" s="43">
        <v>36</v>
      </c>
      <c r="AM159" s="45">
        <v>2318</v>
      </c>
      <c r="AN159" s="24"/>
      <c r="AO159" s="24"/>
      <c r="AP159" s="24"/>
    </row>
    <row r="160" spans="1:42">
      <c r="A160" s="4">
        <f t="shared" si="26"/>
        <v>2022</v>
      </c>
      <c r="B160" s="43"/>
      <c r="C160" s="57"/>
      <c r="D160" s="57"/>
      <c r="E160" s="57">
        <v>3733000000</v>
      </c>
      <c r="F160" s="57">
        <v>1671723000</v>
      </c>
      <c r="G160" s="57">
        <v>1879722000</v>
      </c>
      <c r="H160" s="10">
        <f t="shared" si="22"/>
        <v>0.95136485400482185</v>
      </c>
      <c r="I160" s="10"/>
      <c r="J160" s="10"/>
      <c r="K160" s="10">
        <f t="shared" si="23"/>
        <v>0.44782293061880524</v>
      </c>
      <c r="L160" s="33"/>
      <c r="M160" s="70">
        <f t="shared" si="20"/>
        <v>1671723000</v>
      </c>
      <c r="N160" s="70">
        <f t="shared" si="21"/>
        <v>1879722000</v>
      </c>
      <c r="O160" s="4"/>
      <c r="P160" s="57">
        <v>47342000000</v>
      </c>
      <c r="Q160" s="57">
        <v>27631342000</v>
      </c>
      <c r="R160" s="69">
        <v>2.8196247497782323E-2</v>
      </c>
      <c r="S160" s="69">
        <v>0</v>
      </c>
      <c r="T160" s="57">
        <v>16511294000</v>
      </c>
      <c r="U160" s="69">
        <v>8.8324240935307621E-2</v>
      </c>
      <c r="V160" s="69">
        <v>0</v>
      </c>
      <c r="W160" s="61">
        <f>'1.1 Price indices'!$T158</f>
        <v>91.524838704222148</v>
      </c>
      <c r="X160" s="15">
        <f t="shared" si="27"/>
        <v>28380773578.202789</v>
      </c>
      <c r="Y160" s="15">
        <f t="shared" si="28"/>
        <v>16548004003.812815</v>
      </c>
      <c r="Z160" s="8"/>
      <c r="AA160" s="70">
        <f t="shared" si="24"/>
        <v>27631342000</v>
      </c>
      <c r="AB160" s="70">
        <f t="shared" si="25"/>
        <v>16511294000</v>
      </c>
      <c r="AC160" s="8"/>
      <c r="AD160" s="43">
        <v>520131</v>
      </c>
      <c r="AE160" s="43">
        <v>291527</v>
      </c>
      <c r="AF160" s="43">
        <v>811658</v>
      </c>
      <c r="AG160" s="91"/>
      <c r="AH160" s="91">
        <v>329335</v>
      </c>
      <c r="AI160" s="43">
        <v>1942</v>
      </c>
      <c r="AJ160" s="43">
        <v>377</v>
      </c>
      <c r="AK160" s="43">
        <v>189</v>
      </c>
      <c r="AL160" s="43">
        <v>36</v>
      </c>
      <c r="AM160" s="45">
        <v>2319</v>
      </c>
      <c r="AN160" s="24"/>
      <c r="AO160" s="24"/>
      <c r="AP160" s="24"/>
    </row>
    <row r="161" spans="1:39">
      <c r="A161" s="4">
        <f t="shared" si="26"/>
        <v>2023</v>
      </c>
      <c r="B161" s="43"/>
      <c r="C161" s="57"/>
      <c r="D161" s="57"/>
      <c r="E161" s="57"/>
      <c r="F161" s="57"/>
      <c r="G161" s="57"/>
      <c r="H161" s="15"/>
      <c r="I161" s="15"/>
      <c r="J161" s="15"/>
      <c r="K161" s="15"/>
      <c r="L161" s="15"/>
      <c r="M161" s="25"/>
      <c r="N161" s="25"/>
      <c r="O161" s="4"/>
      <c r="P161" s="45"/>
      <c r="Q161" s="45"/>
      <c r="R161" s="45"/>
      <c r="S161" s="45"/>
      <c r="T161" s="45"/>
      <c r="U161" s="45"/>
      <c r="V161" s="45"/>
      <c r="W161" s="4"/>
      <c r="X161" s="4"/>
      <c r="Y161" s="4"/>
      <c r="Z161" s="4"/>
      <c r="AA161" s="25"/>
      <c r="AB161" s="25"/>
      <c r="AC161" s="4"/>
      <c r="AD161" s="43">
        <v>524729</v>
      </c>
      <c r="AE161" s="43">
        <v>302655</v>
      </c>
      <c r="AF161" s="43">
        <v>827384</v>
      </c>
      <c r="AG161" s="91"/>
      <c r="AH161" s="91">
        <v>326875</v>
      </c>
      <c r="AI161" s="43">
        <v>1935</v>
      </c>
      <c r="AJ161" s="43">
        <v>374</v>
      </c>
      <c r="AK161" s="43">
        <v>193</v>
      </c>
      <c r="AL161" s="43">
        <v>36</v>
      </c>
      <c r="AM161" s="45">
        <v>2309</v>
      </c>
    </row>
    <row r="162" spans="1:39">
      <c r="AK162" s="1"/>
    </row>
    <row r="163" spans="1:39">
      <c r="AK163" s="1"/>
    </row>
    <row r="164" spans="1:39">
      <c r="AF164" s="1"/>
      <c r="AK164" s="1"/>
      <c r="AM164" s="1"/>
    </row>
    <row r="165" spans="1:39">
      <c r="AF165" s="1"/>
      <c r="AK165" s="1"/>
      <c r="AM165" s="1"/>
    </row>
    <row r="166" spans="1:39">
      <c r="AK166" s="1"/>
      <c r="AM166" s="1"/>
    </row>
    <row r="167" spans="1:39">
      <c r="AK167" s="1"/>
    </row>
    <row r="168" spans="1:39">
      <c r="AK168" s="1"/>
    </row>
    <row r="169" spans="1:39">
      <c r="AK169" s="1"/>
    </row>
    <row r="170" spans="1:39">
      <c r="AK170" s="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F57F-CF96-4DAE-A72D-E8AC688F3A07}">
  <sheetPr>
    <tabColor theme="5" tint="0.39997558519241921"/>
  </sheetPr>
  <dimension ref="A1:AY170"/>
  <sheetViews>
    <sheetView showGridLines="0" zoomScale="85" zoomScaleNormal="85" workbookViewId="0">
      <pane xSplit="1" ySplit="6" topLeftCell="B198" activePane="bottomRight" state="frozen"/>
      <selection pane="topRight" activeCell="G177" sqref="G177"/>
      <selection pane="bottomLeft" activeCell="G177" sqref="G177"/>
      <selection pane="bottomRight" activeCell="AH41" sqref="AH41"/>
    </sheetView>
  </sheetViews>
  <sheetFormatPr defaultRowHeight="15"/>
  <cols>
    <col min="1" max="1" width="8.75" customWidth="1"/>
    <col min="2" max="6" width="14.75" customWidth="1"/>
    <col min="7" max="7" width="14.75" style="24" customWidth="1"/>
    <col min="8" max="8" width="14.75" customWidth="1"/>
    <col min="9" max="9" width="14.75" style="24" customWidth="1"/>
    <col min="10" max="21" width="14.75" customWidth="1"/>
    <col min="22" max="22" width="4.25" customWidth="1"/>
    <col min="23" max="25" width="15.625" style="21" customWidth="1"/>
    <col min="26" max="26" width="5.5" customWidth="1"/>
    <col min="27" max="27" width="15" customWidth="1"/>
    <col min="28" max="29" width="12.25" customWidth="1"/>
    <col min="30" max="30" width="15" customWidth="1"/>
    <col min="31" max="33" width="12.25" customWidth="1"/>
    <col min="34" max="35" width="14.5" bestFit="1" customWidth="1"/>
    <col min="36" max="36" width="6.75" customWidth="1"/>
    <col min="37" max="39" width="15.375" style="21" customWidth="1"/>
    <col min="40" max="40" width="6.75" customWidth="1"/>
    <col min="41" max="46" width="14.75" customWidth="1"/>
    <col min="47" max="47" width="4.25" customWidth="1"/>
    <col min="48" max="51" width="14.75" customWidth="1"/>
  </cols>
  <sheetData>
    <row r="1" spans="1:51" s="11" customFormat="1" ht="30">
      <c r="A1" s="23" t="s">
        <v>68</v>
      </c>
      <c r="B1" s="16" t="s">
        <v>235</v>
      </c>
      <c r="C1" s="16" t="s">
        <v>235</v>
      </c>
      <c r="D1" s="16" t="s">
        <v>235</v>
      </c>
      <c r="E1" s="16" t="s">
        <v>270</v>
      </c>
      <c r="F1" s="16" t="s">
        <v>270</v>
      </c>
      <c r="G1" s="16" t="s">
        <v>235</v>
      </c>
      <c r="H1" s="16" t="s">
        <v>235</v>
      </c>
      <c r="I1" s="96" t="s">
        <v>270</v>
      </c>
      <c r="J1" s="16" t="s">
        <v>235</v>
      </c>
      <c r="K1" s="16" t="s">
        <v>235</v>
      </c>
      <c r="L1" s="16" t="s">
        <v>235</v>
      </c>
      <c r="M1" s="16" t="s">
        <v>235</v>
      </c>
      <c r="N1" s="16" t="s">
        <v>235</v>
      </c>
      <c r="O1" s="16" t="s">
        <v>235</v>
      </c>
      <c r="P1" s="16" t="s">
        <v>270</v>
      </c>
      <c r="Q1" s="16" t="s">
        <v>270</v>
      </c>
      <c r="R1" s="16" t="s">
        <v>270</v>
      </c>
      <c r="S1" s="16" t="s">
        <v>270</v>
      </c>
      <c r="T1" s="16" t="s">
        <v>235</v>
      </c>
      <c r="U1" s="16" t="s">
        <v>235</v>
      </c>
      <c r="V1" s="16"/>
      <c r="W1" s="23" t="s">
        <v>72</v>
      </c>
      <c r="X1" s="23" t="s">
        <v>72</v>
      </c>
      <c r="Y1" s="23" t="s">
        <v>72</v>
      </c>
      <c r="Z1" s="16"/>
      <c r="AA1" s="16" t="s">
        <v>235</v>
      </c>
      <c r="AB1" s="16" t="s">
        <v>235</v>
      </c>
      <c r="AC1" s="16" t="s">
        <v>235</v>
      </c>
      <c r="AD1" s="16" t="s">
        <v>235</v>
      </c>
      <c r="AE1" s="16" t="s">
        <v>235</v>
      </c>
      <c r="AF1" s="16" t="s">
        <v>235</v>
      </c>
      <c r="AG1" s="16" t="s">
        <v>235</v>
      </c>
      <c r="AH1" s="16" t="s">
        <v>85</v>
      </c>
      <c r="AI1" s="16" t="s">
        <v>85</v>
      </c>
      <c r="AJ1" s="16"/>
      <c r="AK1" s="23" t="s">
        <v>85</v>
      </c>
      <c r="AL1" s="23" t="s">
        <v>85</v>
      </c>
      <c r="AM1" s="23" t="s">
        <v>85</v>
      </c>
      <c r="AN1" s="16"/>
      <c r="AO1" s="16" t="s">
        <v>133</v>
      </c>
      <c r="AP1" s="16" t="s">
        <v>133</v>
      </c>
      <c r="AQ1" s="16" t="s">
        <v>133</v>
      </c>
      <c r="AR1" s="16" t="s">
        <v>134</v>
      </c>
      <c r="AS1" s="16" t="s">
        <v>134</v>
      </c>
      <c r="AT1" s="16" t="s">
        <v>134</v>
      </c>
      <c r="AU1" s="16"/>
      <c r="AV1" s="16" t="s">
        <v>89</v>
      </c>
      <c r="AW1" s="16" t="s">
        <v>89</v>
      </c>
      <c r="AX1" s="16" t="s">
        <v>89</v>
      </c>
      <c r="AY1" s="16" t="s">
        <v>89</v>
      </c>
    </row>
    <row r="2" spans="1:51" s="11" customFormat="1" ht="57.75">
      <c r="A2" s="23" t="s">
        <v>42</v>
      </c>
      <c r="B2" s="16" t="s">
        <v>379</v>
      </c>
      <c r="C2" s="16" t="s">
        <v>380</v>
      </c>
      <c r="D2" s="16" t="s">
        <v>379</v>
      </c>
      <c r="E2" s="16" t="s">
        <v>381</v>
      </c>
      <c r="F2" s="16" t="s">
        <v>381</v>
      </c>
      <c r="G2" s="96" t="s">
        <v>30</v>
      </c>
      <c r="H2" s="16" t="s">
        <v>30</v>
      </c>
      <c r="I2" s="96" t="s">
        <v>30</v>
      </c>
      <c r="J2" s="16" t="s">
        <v>34</v>
      </c>
      <c r="K2" s="16" t="s">
        <v>34</v>
      </c>
      <c r="L2" s="16" t="s">
        <v>34</v>
      </c>
      <c r="M2" s="16" t="s">
        <v>34</v>
      </c>
      <c r="N2" s="16" t="s">
        <v>382</v>
      </c>
      <c r="O2" s="16" t="s">
        <v>271</v>
      </c>
      <c r="P2" s="16" t="s">
        <v>34</v>
      </c>
      <c r="Q2" s="16" t="s">
        <v>34</v>
      </c>
      <c r="R2" s="16" t="s">
        <v>34</v>
      </c>
      <c r="S2" s="16" t="s">
        <v>34</v>
      </c>
      <c r="T2" s="16" t="s">
        <v>34</v>
      </c>
      <c r="U2" s="16" t="s">
        <v>37</v>
      </c>
      <c r="V2" s="16"/>
      <c r="W2" s="23" t="s">
        <v>30</v>
      </c>
      <c r="X2" s="23" t="s">
        <v>34</v>
      </c>
      <c r="Y2" s="23" t="s">
        <v>37</v>
      </c>
      <c r="Z2" s="16"/>
      <c r="AA2" s="16" t="s">
        <v>30</v>
      </c>
      <c r="AB2" s="16" t="s">
        <v>30</v>
      </c>
      <c r="AC2" s="16" t="s">
        <v>30</v>
      </c>
      <c r="AD2" s="16" t="s">
        <v>34</v>
      </c>
      <c r="AE2" s="16" t="s">
        <v>34</v>
      </c>
      <c r="AF2" s="16" t="s">
        <v>34</v>
      </c>
      <c r="AG2" s="16" t="s">
        <v>237</v>
      </c>
      <c r="AH2" s="16" t="s">
        <v>30</v>
      </c>
      <c r="AI2" s="16" t="s">
        <v>34</v>
      </c>
      <c r="AJ2" s="16"/>
      <c r="AK2" s="23" t="s">
        <v>30</v>
      </c>
      <c r="AL2" s="23" t="s">
        <v>34</v>
      </c>
      <c r="AM2" s="23" t="s">
        <v>37</v>
      </c>
      <c r="AN2" s="16"/>
      <c r="AO2" s="16" t="s">
        <v>34</v>
      </c>
      <c r="AP2" s="16" t="s">
        <v>34</v>
      </c>
      <c r="AQ2" s="16" t="s">
        <v>34</v>
      </c>
      <c r="AR2" s="16" t="s">
        <v>138</v>
      </c>
      <c r="AS2" s="16" t="s">
        <v>138</v>
      </c>
      <c r="AT2" s="16" t="s">
        <v>138</v>
      </c>
      <c r="AU2" s="16"/>
      <c r="AV2" s="16" t="s">
        <v>34</v>
      </c>
      <c r="AW2" s="16" t="s">
        <v>34</v>
      </c>
      <c r="AX2" s="16" t="s">
        <v>34</v>
      </c>
      <c r="AY2" s="16" t="s">
        <v>34</v>
      </c>
    </row>
    <row r="3" spans="1:51" s="11" customFormat="1" ht="89.25" customHeight="1">
      <c r="A3" s="23" t="s">
        <v>71</v>
      </c>
      <c r="B3" s="16" t="s">
        <v>359</v>
      </c>
      <c r="C3" s="16" t="s">
        <v>359</v>
      </c>
      <c r="D3" s="16" t="s">
        <v>384</v>
      </c>
      <c r="E3" s="16" t="s">
        <v>361</v>
      </c>
      <c r="F3" s="16" t="s">
        <v>385</v>
      </c>
      <c r="G3" s="96" t="s">
        <v>386</v>
      </c>
      <c r="H3" s="16" t="s">
        <v>242</v>
      </c>
      <c r="I3" s="96" t="s">
        <v>387</v>
      </c>
      <c r="J3" s="16" t="s">
        <v>388</v>
      </c>
      <c r="K3" s="16" t="s">
        <v>389</v>
      </c>
      <c r="L3" s="16" t="s">
        <v>390</v>
      </c>
      <c r="M3" s="16" t="s">
        <v>391</v>
      </c>
      <c r="N3" s="16" t="s">
        <v>392</v>
      </c>
      <c r="O3" s="16" t="s">
        <v>76</v>
      </c>
      <c r="P3" s="16" t="s">
        <v>393</v>
      </c>
      <c r="Q3" s="16" t="s">
        <v>273</v>
      </c>
      <c r="R3" s="16" t="s">
        <v>394</v>
      </c>
      <c r="S3" s="16" t="s">
        <v>395</v>
      </c>
      <c r="T3" s="16" t="s">
        <v>242</v>
      </c>
      <c r="U3" s="16" t="s">
        <v>242</v>
      </c>
      <c r="V3" s="16"/>
      <c r="W3" s="23" t="s">
        <v>72</v>
      </c>
      <c r="X3" s="23" t="s">
        <v>72</v>
      </c>
      <c r="Y3" s="23" t="s">
        <v>72</v>
      </c>
      <c r="Z3" s="16"/>
      <c r="AA3" s="16" t="s">
        <v>243</v>
      </c>
      <c r="AB3" s="16" t="s">
        <v>244</v>
      </c>
      <c r="AC3" s="16" t="s">
        <v>278</v>
      </c>
      <c r="AD3" s="16" t="s">
        <v>243</v>
      </c>
      <c r="AE3" s="16" t="s">
        <v>244</v>
      </c>
      <c r="AF3" s="16" t="s">
        <v>278</v>
      </c>
      <c r="AG3" s="16" t="s">
        <v>103</v>
      </c>
      <c r="AH3" s="16" t="s">
        <v>246</v>
      </c>
      <c r="AI3" s="16" t="s">
        <v>246</v>
      </c>
      <c r="AJ3" s="16"/>
      <c r="AK3" s="23" t="s">
        <v>243</v>
      </c>
      <c r="AL3" s="23" t="s">
        <v>243</v>
      </c>
      <c r="AM3" s="23" t="s">
        <v>243</v>
      </c>
      <c r="AN3" s="16"/>
      <c r="AO3" s="16" t="s">
        <v>84</v>
      </c>
      <c r="AP3" s="16" t="s">
        <v>174</v>
      </c>
      <c r="AQ3" s="16" t="s">
        <v>396</v>
      </c>
      <c r="AR3" s="16" t="s">
        <v>175</v>
      </c>
      <c r="AS3" s="16" t="s">
        <v>176</v>
      </c>
      <c r="AT3" s="16" t="s">
        <v>177</v>
      </c>
      <c r="AU3" s="16"/>
      <c r="AV3" s="16" t="s">
        <v>117</v>
      </c>
      <c r="AW3" s="16" t="s">
        <v>118</v>
      </c>
      <c r="AX3" s="16" t="s">
        <v>119</v>
      </c>
      <c r="AY3" s="16" t="s">
        <v>120</v>
      </c>
    </row>
    <row r="4" spans="1:51" s="11" customFormat="1" ht="98.25" customHeight="1">
      <c r="A4" s="23" t="s">
        <v>43</v>
      </c>
      <c r="B4" s="16" t="s">
        <v>250</v>
      </c>
      <c r="C4" s="16" t="s">
        <v>397</v>
      </c>
      <c r="D4" s="16" t="s">
        <v>250</v>
      </c>
      <c r="E4" s="16" t="s">
        <v>250</v>
      </c>
      <c r="F4" s="16" t="s">
        <v>603</v>
      </c>
      <c r="G4" s="16" t="s">
        <v>543</v>
      </c>
      <c r="H4" s="16" t="s">
        <v>251</v>
      </c>
      <c r="I4" s="96" t="s">
        <v>586</v>
      </c>
      <c r="J4" s="16" t="s">
        <v>178</v>
      </c>
      <c r="K4" s="16" t="s">
        <v>178</v>
      </c>
      <c r="L4" s="16" t="s">
        <v>178</v>
      </c>
      <c r="M4" s="16" t="s">
        <v>178</v>
      </c>
      <c r="N4" s="16" t="s">
        <v>178</v>
      </c>
      <c r="O4" s="16" t="s">
        <v>279</v>
      </c>
      <c r="P4" s="16" t="s">
        <v>178</v>
      </c>
      <c r="Q4" s="16" t="s">
        <v>178</v>
      </c>
      <c r="R4" s="16" t="s">
        <v>398</v>
      </c>
      <c r="S4" s="16" t="s">
        <v>178</v>
      </c>
      <c r="T4" s="16" t="s">
        <v>251</v>
      </c>
      <c r="U4" s="16" t="s">
        <v>251</v>
      </c>
      <c r="V4" s="16"/>
      <c r="W4" s="23" t="s">
        <v>604</v>
      </c>
      <c r="X4" s="23" t="s">
        <v>605</v>
      </c>
      <c r="Y4" s="23" t="s">
        <v>400</v>
      </c>
      <c r="Z4" s="16"/>
      <c r="AA4" s="16" t="s">
        <v>251</v>
      </c>
      <c r="AB4" s="16" t="s">
        <v>444</v>
      </c>
      <c r="AC4" s="16" t="s">
        <v>606</v>
      </c>
      <c r="AD4" s="16" t="s">
        <v>251</v>
      </c>
      <c r="AE4" s="16" t="s">
        <v>444</v>
      </c>
      <c r="AF4" s="16" t="s">
        <v>606</v>
      </c>
      <c r="AG4" s="16" t="s">
        <v>445</v>
      </c>
      <c r="AH4" s="16" t="s">
        <v>448</v>
      </c>
      <c r="AI4" s="16" t="s">
        <v>448</v>
      </c>
      <c r="AJ4" s="16"/>
      <c r="AK4" s="23" t="s">
        <v>594</v>
      </c>
      <c r="AL4" s="23" t="s">
        <v>608</v>
      </c>
      <c r="AM4" s="23" t="s">
        <v>607</v>
      </c>
      <c r="AN4" s="16"/>
      <c r="AO4" s="16" t="s">
        <v>611</v>
      </c>
      <c r="AP4" s="16" t="s">
        <v>182</v>
      </c>
      <c r="AQ4" s="16" t="s">
        <v>178</v>
      </c>
      <c r="AR4" s="16" t="s">
        <v>612</v>
      </c>
      <c r="AS4" s="16" t="s">
        <v>613</v>
      </c>
      <c r="AT4" s="16" t="s">
        <v>613</v>
      </c>
      <c r="AU4" s="16"/>
      <c r="AV4" s="16" t="s">
        <v>178</v>
      </c>
      <c r="AW4" s="16" t="s">
        <v>178</v>
      </c>
      <c r="AX4" s="16" t="s">
        <v>178</v>
      </c>
      <c r="AY4" s="16" t="s">
        <v>178</v>
      </c>
    </row>
    <row r="5" spans="1:51" s="11" customFormat="1" ht="29.25">
      <c r="A5" s="23" t="s">
        <v>73</v>
      </c>
      <c r="B5" s="16" t="s">
        <v>74</v>
      </c>
      <c r="C5" s="16" t="s">
        <v>74</v>
      </c>
      <c r="D5" s="16" t="s">
        <v>74</v>
      </c>
      <c r="E5" s="16" t="s">
        <v>74</v>
      </c>
      <c r="F5" s="16" t="s">
        <v>74</v>
      </c>
      <c r="G5" s="96" t="s">
        <v>74</v>
      </c>
      <c r="H5" s="16" t="s">
        <v>74</v>
      </c>
      <c r="I5" s="96" t="s">
        <v>86</v>
      </c>
      <c r="J5" s="16" t="s">
        <v>74</v>
      </c>
      <c r="K5" s="16" t="s">
        <v>74</v>
      </c>
      <c r="L5" s="16" t="s">
        <v>74</v>
      </c>
      <c r="M5" s="16" t="s">
        <v>74</v>
      </c>
      <c r="N5" s="16" t="s">
        <v>74</v>
      </c>
      <c r="O5" s="16" t="s">
        <v>282</v>
      </c>
      <c r="P5" s="16" t="s">
        <v>86</v>
      </c>
      <c r="Q5" s="16" t="s">
        <v>185</v>
      </c>
      <c r="R5" s="16" t="s">
        <v>74</v>
      </c>
      <c r="S5" s="16" t="s">
        <v>401</v>
      </c>
      <c r="T5" s="16" t="s">
        <v>74</v>
      </c>
      <c r="U5" s="16" t="s">
        <v>74</v>
      </c>
      <c r="V5" s="16"/>
      <c r="W5" s="23" t="s">
        <v>74</v>
      </c>
      <c r="X5" s="23" t="s">
        <v>74</v>
      </c>
      <c r="Y5" s="23" t="s">
        <v>74</v>
      </c>
      <c r="Z5" s="16"/>
      <c r="AA5" s="16" t="s">
        <v>74</v>
      </c>
      <c r="AB5" s="16" t="s">
        <v>230</v>
      </c>
      <c r="AC5" s="16" t="s">
        <v>230</v>
      </c>
      <c r="AD5" s="16" t="s">
        <v>74</v>
      </c>
      <c r="AE5" s="16" t="s">
        <v>230</v>
      </c>
      <c r="AF5" s="16" t="s">
        <v>230</v>
      </c>
      <c r="AG5" s="16" t="s">
        <v>259</v>
      </c>
      <c r="AH5" s="16" t="s">
        <v>74</v>
      </c>
      <c r="AI5" s="16" t="s">
        <v>74</v>
      </c>
      <c r="AJ5" s="16"/>
      <c r="AK5" s="23" t="s">
        <v>74</v>
      </c>
      <c r="AL5" s="23" t="s">
        <v>74</v>
      </c>
      <c r="AM5" s="23" t="s">
        <v>74</v>
      </c>
      <c r="AN5" s="16"/>
      <c r="AO5" s="16" t="s">
        <v>185</v>
      </c>
      <c r="AP5" s="16" t="s">
        <v>185</v>
      </c>
      <c r="AQ5" s="16" t="s">
        <v>185</v>
      </c>
      <c r="AR5" s="16" t="s">
        <v>185</v>
      </c>
      <c r="AS5" s="16" t="s">
        <v>185</v>
      </c>
      <c r="AT5" s="16" t="s">
        <v>185</v>
      </c>
      <c r="AU5" s="16"/>
      <c r="AV5" s="16" t="s">
        <v>74</v>
      </c>
      <c r="AW5" s="16" t="s">
        <v>74</v>
      </c>
      <c r="AX5" s="16" t="s">
        <v>74</v>
      </c>
      <c r="AY5" s="16" t="s">
        <v>74</v>
      </c>
    </row>
    <row r="6" spans="1:51" s="11" customFormat="1">
      <c r="A6" s="23" t="s">
        <v>75</v>
      </c>
      <c r="B6" s="16" t="s">
        <v>376</v>
      </c>
      <c r="C6" s="16" t="s">
        <v>376</v>
      </c>
      <c r="D6" s="16" t="s">
        <v>402</v>
      </c>
      <c r="E6" s="16" t="s">
        <v>376</v>
      </c>
      <c r="F6" s="16" t="s">
        <v>376</v>
      </c>
      <c r="G6" s="96" t="s">
        <v>48</v>
      </c>
      <c r="H6" s="16" t="s">
        <v>50</v>
      </c>
      <c r="I6" s="96" t="s">
        <v>355</v>
      </c>
      <c r="J6" s="16" t="s">
        <v>403</v>
      </c>
      <c r="K6" s="16" t="s">
        <v>403</v>
      </c>
      <c r="L6" s="16" t="s">
        <v>404</v>
      </c>
      <c r="M6" s="16" t="s">
        <v>405</v>
      </c>
      <c r="N6" s="16"/>
      <c r="O6" s="16" t="s">
        <v>44</v>
      </c>
      <c r="P6" s="16" t="s">
        <v>405</v>
      </c>
      <c r="Q6" s="16" t="s">
        <v>406</v>
      </c>
      <c r="R6" s="16" t="s">
        <v>407</v>
      </c>
      <c r="S6" s="16"/>
      <c r="T6" s="16" t="s">
        <v>50</v>
      </c>
      <c r="U6" s="16" t="s">
        <v>50</v>
      </c>
      <c r="V6" s="16"/>
      <c r="W6" s="23" t="s">
        <v>47</v>
      </c>
      <c r="X6" s="23" t="s">
        <v>49</v>
      </c>
      <c r="Y6" s="23" t="s">
        <v>50</v>
      </c>
      <c r="Z6" s="16"/>
      <c r="AA6" s="16" t="s">
        <v>50</v>
      </c>
      <c r="AB6" s="16" t="s">
        <v>44</v>
      </c>
      <c r="AC6" s="16" t="s">
        <v>44</v>
      </c>
      <c r="AD6" s="16" t="s">
        <v>50</v>
      </c>
      <c r="AE6" s="16" t="s">
        <v>44</v>
      </c>
      <c r="AF6" s="16" t="s">
        <v>44</v>
      </c>
      <c r="AG6" s="16" t="s">
        <v>44</v>
      </c>
      <c r="AH6" s="16" t="s">
        <v>44</v>
      </c>
      <c r="AI6" s="16" t="s">
        <v>44</v>
      </c>
      <c r="AJ6" s="16"/>
      <c r="AK6" s="23" t="s">
        <v>44</v>
      </c>
      <c r="AL6" s="23" t="s">
        <v>44</v>
      </c>
      <c r="AM6" s="23" t="s">
        <v>50</v>
      </c>
      <c r="AN6" s="16"/>
      <c r="AO6" s="16" t="s">
        <v>223</v>
      </c>
      <c r="AP6" s="16" t="s">
        <v>224</v>
      </c>
      <c r="AQ6" s="16" t="s">
        <v>407</v>
      </c>
      <c r="AR6" s="16" t="s">
        <v>225</v>
      </c>
      <c r="AS6" s="16" t="s">
        <v>226</v>
      </c>
      <c r="AT6" s="16" t="s">
        <v>226</v>
      </c>
      <c r="AU6" s="16"/>
      <c r="AV6" s="16" t="s">
        <v>408</v>
      </c>
      <c r="AW6" s="16" t="s">
        <v>409</v>
      </c>
      <c r="AX6" s="16" t="s">
        <v>410</v>
      </c>
      <c r="AY6" s="16" t="s">
        <v>409</v>
      </c>
    </row>
    <row r="7" spans="1:51">
      <c r="A7" s="25" t="s">
        <v>56</v>
      </c>
      <c r="B7" s="4"/>
      <c r="C7" s="4"/>
      <c r="D7" s="4"/>
      <c r="E7" s="4"/>
      <c r="F7" s="4"/>
      <c r="G7" s="15"/>
      <c r="H7" s="4"/>
      <c r="I7" s="15"/>
      <c r="J7" s="4"/>
      <c r="K7" s="4"/>
      <c r="L7" s="4"/>
      <c r="M7" s="4"/>
      <c r="N7" s="4"/>
      <c r="O7" s="4"/>
      <c r="P7" s="4"/>
      <c r="Q7" s="4"/>
      <c r="R7" s="4"/>
      <c r="S7" s="4"/>
      <c r="T7" s="4"/>
      <c r="U7" s="4"/>
      <c r="V7" s="4"/>
      <c r="W7" s="25"/>
      <c r="X7" s="25"/>
      <c r="Y7" s="25"/>
      <c r="Z7" s="4"/>
      <c r="AA7" s="4"/>
      <c r="AB7" s="4"/>
      <c r="AC7" s="4"/>
      <c r="AD7" s="4"/>
      <c r="AE7" s="4"/>
      <c r="AF7" s="4"/>
      <c r="AG7" s="4"/>
      <c r="AH7" s="4"/>
      <c r="AI7" s="4"/>
      <c r="AJ7" s="4"/>
      <c r="AK7" s="25"/>
      <c r="AL7" s="25"/>
      <c r="AM7" s="25"/>
      <c r="AN7" s="4"/>
      <c r="AO7" s="4"/>
      <c r="AP7" s="4"/>
      <c r="AQ7" s="4"/>
      <c r="AR7" s="4"/>
      <c r="AS7" s="4"/>
      <c r="AT7" s="4"/>
      <c r="AU7" s="4"/>
      <c r="AV7" s="4"/>
      <c r="AW7" s="4"/>
      <c r="AX7" s="4"/>
      <c r="AY7" s="4"/>
    </row>
    <row r="8" spans="1:51">
      <c r="A8" s="4">
        <v>1870</v>
      </c>
      <c r="B8" s="45"/>
      <c r="C8" s="45"/>
      <c r="D8" s="45"/>
      <c r="E8" s="45"/>
      <c r="F8" s="4"/>
      <c r="G8" s="57"/>
      <c r="H8" s="57"/>
      <c r="I8" s="15"/>
      <c r="J8" s="57"/>
      <c r="K8" s="57"/>
      <c r="L8" s="57"/>
      <c r="M8" s="57"/>
      <c r="N8" s="57"/>
      <c r="O8" s="4">
        <f>'Historical population and GDP'!$N5</f>
        <v>8.3396036262656653E-3</v>
      </c>
      <c r="P8" s="4"/>
      <c r="Q8" s="4"/>
      <c r="R8" s="15"/>
      <c r="S8" s="15"/>
      <c r="T8" s="57"/>
      <c r="U8" s="57"/>
      <c r="V8" s="15"/>
      <c r="W8" s="58"/>
      <c r="X8" s="58"/>
      <c r="Y8" s="25"/>
      <c r="Z8" s="4"/>
      <c r="AA8" s="15"/>
      <c r="AB8" s="77">
        <f t="shared" ref="AB8:AB71" si="0">AVERAGE(AB$128:AB$138)</f>
        <v>6.9070255910089945E-2</v>
      </c>
      <c r="AC8" s="69">
        <v>0</v>
      </c>
      <c r="AD8" s="15"/>
      <c r="AE8" s="59">
        <f t="shared" ref="AE8:AE71" si="1">AVERAGE(AE$128:AE$132)</f>
        <v>2.7323188096659116E-2</v>
      </c>
      <c r="AF8" s="69">
        <v>0</v>
      </c>
      <c r="AG8" s="61">
        <f>'1.1 Price indices'!$T6</f>
        <v>0.37760407913938265</v>
      </c>
      <c r="AH8" s="62">
        <f>0*(1-AB8-AC8)+W8*(1-0.5*AB8)</f>
        <v>0</v>
      </c>
      <c r="AI8" s="62">
        <f>0*(1-AE8-AF8)+X8*(1-0.5*AE8)</f>
        <v>0</v>
      </c>
      <c r="AJ8" s="4"/>
      <c r="AK8" s="63">
        <f t="shared" ref="AK8:AK39" si="2">ROUND(AH8,-3)</f>
        <v>0</v>
      </c>
      <c r="AL8" s="63">
        <f t="shared" ref="AL8:AL39" si="3">ROUND(AI8,-3)</f>
        <v>0</v>
      </c>
      <c r="AM8" s="58"/>
      <c r="AN8" s="4"/>
      <c r="AO8" s="91"/>
      <c r="AP8" s="91"/>
      <c r="AQ8" s="45"/>
      <c r="AR8" s="45"/>
      <c r="AS8" s="45"/>
      <c r="AT8" s="45"/>
      <c r="AU8" s="4"/>
      <c r="AV8" s="45"/>
      <c r="AW8" s="45"/>
      <c r="AX8" s="45"/>
      <c r="AY8" s="45"/>
    </row>
    <row r="9" spans="1:51">
      <c r="A9" s="4">
        <f t="shared" ref="A9:A72" si="4">A8+1</f>
        <v>1871</v>
      </c>
      <c r="B9" s="45"/>
      <c r="C9" s="45"/>
      <c r="D9" s="45"/>
      <c r="E9" s="45"/>
      <c r="F9" s="4"/>
      <c r="G9" s="57"/>
      <c r="H9" s="57"/>
      <c r="I9" s="15"/>
      <c r="J9" s="57"/>
      <c r="K9" s="57"/>
      <c r="L9" s="57"/>
      <c r="M9" s="57"/>
      <c r="N9" s="57"/>
      <c r="O9" s="4">
        <f>'Historical population and GDP'!$N6</f>
        <v>9.182140588408513E-3</v>
      </c>
      <c r="P9" s="4"/>
      <c r="Q9" s="4"/>
      <c r="R9" s="15"/>
      <c r="S9" s="15"/>
      <c r="T9" s="57"/>
      <c r="U9" s="57"/>
      <c r="V9" s="15"/>
      <c r="W9" s="58"/>
      <c r="X9" s="58"/>
      <c r="Y9" s="25"/>
      <c r="Z9" s="4"/>
      <c r="AA9" s="15"/>
      <c r="AB9" s="77">
        <f t="shared" si="0"/>
        <v>6.9070255910089945E-2</v>
      </c>
      <c r="AC9" s="69">
        <v>0</v>
      </c>
      <c r="AD9" s="15"/>
      <c r="AE9" s="59">
        <f t="shared" si="1"/>
        <v>2.7323188096659116E-2</v>
      </c>
      <c r="AF9" s="69">
        <v>0</v>
      </c>
      <c r="AG9" s="61">
        <f>'1.1 Price indices'!$T7</f>
        <v>0.38910471099134353</v>
      </c>
      <c r="AH9" s="15">
        <f>AH8*(AG9/AG8)*(1-AB9-AC9)+W9*(1-0.5*AB9)</f>
        <v>0</v>
      </c>
      <c r="AI9" s="15">
        <f>AI8*(AG9/AG8)*(1-AE9-AF9)+X9*(1-0.5*AB9)</f>
        <v>0</v>
      </c>
      <c r="AJ9" s="4"/>
      <c r="AK9" s="63">
        <f t="shared" si="2"/>
        <v>0</v>
      </c>
      <c r="AL9" s="63">
        <f t="shared" si="3"/>
        <v>0</v>
      </c>
      <c r="AM9" s="58"/>
      <c r="AN9" s="4"/>
      <c r="AO9" s="91"/>
      <c r="AP9" s="91"/>
      <c r="AQ9" s="45"/>
      <c r="AR9" s="45"/>
      <c r="AS9" s="45"/>
      <c r="AT9" s="45"/>
      <c r="AU9" s="4"/>
      <c r="AV9" s="45"/>
      <c r="AW9" s="45"/>
      <c r="AX9" s="45"/>
      <c r="AY9" s="45"/>
    </row>
    <row r="10" spans="1:51">
      <c r="A10" s="4">
        <f t="shared" si="4"/>
        <v>1872</v>
      </c>
      <c r="B10" s="45"/>
      <c r="C10" s="45"/>
      <c r="D10" s="45"/>
      <c r="E10" s="45"/>
      <c r="F10" s="4"/>
      <c r="G10" s="57"/>
      <c r="H10" s="57"/>
      <c r="I10" s="15"/>
      <c r="J10" s="57"/>
      <c r="K10" s="57"/>
      <c r="L10" s="57"/>
      <c r="M10" s="57"/>
      <c r="N10" s="57"/>
      <c r="O10" s="4">
        <f>'Historical population and GDP'!$N7</f>
        <v>8.764180179339099E-3</v>
      </c>
      <c r="P10" s="4"/>
      <c r="Q10" s="4"/>
      <c r="R10" s="15"/>
      <c r="S10" s="15"/>
      <c r="T10" s="57"/>
      <c r="U10" s="57"/>
      <c r="V10" s="15"/>
      <c r="W10" s="58"/>
      <c r="X10" s="58"/>
      <c r="Y10" s="25"/>
      <c r="Z10" s="4"/>
      <c r="AA10" s="15"/>
      <c r="AB10" s="77">
        <f t="shared" si="0"/>
        <v>6.9070255910089945E-2</v>
      </c>
      <c r="AC10" s="69">
        <v>0</v>
      </c>
      <c r="AD10" s="15"/>
      <c r="AE10" s="59">
        <f t="shared" si="1"/>
        <v>2.7323188096659116E-2</v>
      </c>
      <c r="AF10" s="69">
        <v>0</v>
      </c>
      <c r="AG10" s="61">
        <f>'1.1 Price indices'!$T8</f>
        <v>0.42744015049787981</v>
      </c>
      <c r="AH10" s="15">
        <f t="shared" ref="AH10:AH40" si="5">AH9*(AG10/AG9)*(1-AB10-AC10)+W10*(1-0.5*AB10)</f>
        <v>0</v>
      </c>
      <c r="AI10" s="15">
        <f t="shared" ref="AI10:AI40" si="6">AI9*(AG10/AG9)*(1-AE10-AF10)+X10*(1-0.5*AB10)</f>
        <v>0</v>
      </c>
      <c r="AJ10" s="4"/>
      <c r="AK10" s="63">
        <f t="shared" si="2"/>
        <v>0</v>
      </c>
      <c r="AL10" s="63">
        <f t="shared" si="3"/>
        <v>0</v>
      </c>
      <c r="AM10" s="58"/>
      <c r="AN10" s="4"/>
      <c r="AO10" s="91"/>
      <c r="AP10" s="91"/>
      <c r="AQ10" s="45"/>
      <c r="AR10" s="45"/>
      <c r="AS10" s="45"/>
      <c r="AT10" s="45"/>
      <c r="AU10" s="4"/>
      <c r="AV10" s="45"/>
      <c r="AW10" s="45"/>
      <c r="AX10" s="45"/>
      <c r="AY10" s="45"/>
    </row>
    <row r="11" spans="1:51">
      <c r="A11" s="4">
        <f t="shared" si="4"/>
        <v>1873</v>
      </c>
      <c r="B11" s="45"/>
      <c r="C11" s="45"/>
      <c r="D11" s="45"/>
      <c r="E11" s="45"/>
      <c r="F11" s="4"/>
      <c r="G11" s="57"/>
      <c r="H11" s="57"/>
      <c r="I11" s="15"/>
      <c r="J11" s="57"/>
      <c r="K11" s="57"/>
      <c r="L11" s="57"/>
      <c r="M11" s="57"/>
      <c r="N11" s="57"/>
      <c r="O11" s="4">
        <f>'Historical population and GDP'!$N8</f>
        <v>8.3887521911802168E-3</v>
      </c>
      <c r="P11" s="4"/>
      <c r="Q11" s="4"/>
      <c r="R11" s="15"/>
      <c r="S11" s="15"/>
      <c r="T11" s="57"/>
      <c r="U11" s="57"/>
      <c r="V11" s="15"/>
      <c r="W11" s="58"/>
      <c r="X11" s="58"/>
      <c r="Y11" s="25"/>
      <c r="Z11" s="4"/>
      <c r="AA11" s="15"/>
      <c r="AB11" s="77">
        <f t="shared" si="0"/>
        <v>6.9070255910089945E-2</v>
      </c>
      <c r="AC11" s="69">
        <v>0</v>
      </c>
      <c r="AD11" s="15"/>
      <c r="AE11" s="59">
        <f t="shared" si="1"/>
        <v>2.7323188096659116E-2</v>
      </c>
      <c r="AF11" s="69">
        <v>0</v>
      </c>
      <c r="AG11" s="61">
        <f>'1.1 Price indices'!$T9</f>
        <v>0.44852464222647481</v>
      </c>
      <c r="AH11" s="15">
        <f t="shared" si="5"/>
        <v>0</v>
      </c>
      <c r="AI11" s="15">
        <f t="shared" si="6"/>
        <v>0</v>
      </c>
      <c r="AJ11" s="4"/>
      <c r="AK11" s="63">
        <f t="shared" si="2"/>
        <v>0</v>
      </c>
      <c r="AL11" s="63">
        <f t="shared" si="3"/>
        <v>0</v>
      </c>
      <c r="AM11" s="58"/>
      <c r="AN11" s="4"/>
      <c r="AO11" s="91"/>
      <c r="AP11" s="91"/>
      <c r="AQ11" s="45"/>
      <c r="AR11" s="45"/>
      <c r="AS11" s="45"/>
      <c r="AT11" s="45"/>
      <c r="AU11" s="4"/>
      <c r="AV11" s="45"/>
      <c r="AW11" s="45"/>
      <c r="AX11" s="45"/>
      <c r="AY11" s="45"/>
    </row>
    <row r="12" spans="1:51">
      <c r="A12" s="4">
        <f t="shared" si="4"/>
        <v>1874</v>
      </c>
      <c r="B12" s="45"/>
      <c r="C12" s="45"/>
      <c r="D12" s="45"/>
      <c r="E12" s="45"/>
      <c r="F12" s="4"/>
      <c r="G12" s="57"/>
      <c r="H12" s="57"/>
      <c r="I12" s="15"/>
      <c r="J12" s="57"/>
      <c r="K12" s="57"/>
      <c r="L12" s="57"/>
      <c r="M12" s="57"/>
      <c r="N12" s="57"/>
      <c r="O12" s="4">
        <f>'Historical population and GDP'!$N9</f>
        <v>8.2767094001735004E-3</v>
      </c>
      <c r="P12" s="4"/>
      <c r="Q12" s="4"/>
      <c r="R12" s="15"/>
      <c r="S12" s="15"/>
      <c r="T12" s="57"/>
      <c r="U12" s="57"/>
      <c r="V12" s="15"/>
      <c r="W12" s="58"/>
      <c r="X12" s="58"/>
      <c r="Y12" s="25"/>
      <c r="Z12" s="4"/>
      <c r="AA12" s="15"/>
      <c r="AB12" s="77">
        <f t="shared" si="0"/>
        <v>6.9070255910089945E-2</v>
      </c>
      <c r="AC12" s="69">
        <v>0</v>
      </c>
      <c r="AD12" s="15"/>
      <c r="AE12" s="59">
        <f t="shared" si="1"/>
        <v>2.7323188096659116E-2</v>
      </c>
      <c r="AF12" s="69">
        <v>0</v>
      </c>
      <c r="AG12" s="61">
        <f>'1.1 Price indices'!$T10</f>
        <v>0.41210597469526533</v>
      </c>
      <c r="AH12" s="15">
        <f t="shared" si="5"/>
        <v>0</v>
      </c>
      <c r="AI12" s="15">
        <f t="shared" si="6"/>
        <v>0</v>
      </c>
      <c r="AJ12" s="4"/>
      <c r="AK12" s="63">
        <f t="shared" si="2"/>
        <v>0</v>
      </c>
      <c r="AL12" s="63">
        <f t="shared" si="3"/>
        <v>0</v>
      </c>
      <c r="AM12" s="58"/>
      <c r="AN12" s="4"/>
      <c r="AO12" s="91"/>
      <c r="AP12" s="91"/>
      <c r="AQ12" s="45"/>
      <c r="AR12" s="45"/>
      <c r="AS12" s="45"/>
      <c r="AT12" s="45"/>
      <c r="AU12" s="4"/>
      <c r="AV12" s="45"/>
      <c r="AW12" s="45"/>
      <c r="AX12" s="45"/>
      <c r="AY12" s="45"/>
    </row>
    <row r="13" spans="1:51">
      <c r="A13" s="4">
        <f t="shared" si="4"/>
        <v>1875</v>
      </c>
      <c r="B13" s="45"/>
      <c r="C13" s="45"/>
      <c r="D13" s="45"/>
      <c r="E13" s="45"/>
      <c r="F13" s="4"/>
      <c r="G13" s="57"/>
      <c r="H13" s="57"/>
      <c r="I13" s="15"/>
      <c r="J13" s="57"/>
      <c r="K13" s="57"/>
      <c r="L13" s="57"/>
      <c r="M13" s="57"/>
      <c r="N13" s="57"/>
      <c r="O13" s="4">
        <f>'Historical population and GDP'!$N10</f>
        <v>8.0763748245485899E-3</v>
      </c>
      <c r="P13" s="4"/>
      <c r="Q13" s="4"/>
      <c r="R13" s="15"/>
      <c r="S13" s="15"/>
      <c r="T13" s="57"/>
      <c r="U13" s="57"/>
      <c r="V13" s="15"/>
      <c r="W13" s="58"/>
      <c r="X13" s="58"/>
      <c r="Y13" s="25"/>
      <c r="Z13" s="4"/>
      <c r="AA13" s="15"/>
      <c r="AB13" s="77">
        <f t="shared" si="0"/>
        <v>6.9070255910089945E-2</v>
      </c>
      <c r="AC13" s="69">
        <v>0</v>
      </c>
      <c r="AD13" s="15"/>
      <c r="AE13" s="59">
        <f t="shared" si="1"/>
        <v>2.7323188096659116E-2</v>
      </c>
      <c r="AF13" s="69">
        <v>0</v>
      </c>
      <c r="AG13" s="61">
        <f>'1.1 Price indices'!$T11</f>
        <v>0.42744015049787981</v>
      </c>
      <c r="AH13" s="15">
        <f t="shared" si="5"/>
        <v>0</v>
      </c>
      <c r="AI13" s="15">
        <f t="shared" si="6"/>
        <v>0</v>
      </c>
      <c r="AJ13" s="4"/>
      <c r="AK13" s="63">
        <f t="shared" si="2"/>
        <v>0</v>
      </c>
      <c r="AL13" s="63">
        <f t="shared" si="3"/>
        <v>0</v>
      </c>
      <c r="AM13" s="58"/>
      <c r="AN13" s="4"/>
      <c r="AO13" s="91"/>
      <c r="AP13" s="91"/>
      <c r="AQ13" s="45"/>
      <c r="AR13" s="43">
        <v>651</v>
      </c>
      <c r="AS13" s="43"/>
      <c r="AT13" s="43"/>
      <c r="AU13" s="4"/>
      <c r="AV13" s="45"/>
      <c r="AW13" s="45"/>
      <c r="AX13" s="45"/>
      <c r="AY13" s="45"/>
    </row>
    <row r="14" spans="1:51">
      <c r="A14" s="4">
        <f t="shared" si="4"/>
        <v>1876</v>
      </c>
      <c r="B14" s="45"/>
      <c r="C14" s="45"/>
      <c r="D14" s="45"/>
      <c r="E14" s="45"/>
      <c r="F14" s="4"/>
      <c r="G14" s="57"/>
      <c r="H14" s="57"/>
      <c r="I14" s="15"/>
      <c r="J14" s="57"/>
      <c r="K14" s="57"/>
      <c r="L14" s="57"/>
      <c r="M14" s="57"/>
      <c r="N14" s="57"/>
      <c r="O14" s="4">
        <f>'Historical population and GDP'!$N11</f>
        <v>7.9820062774263074E-3</v>
      </c>
      <c r="P14" s="4"/>
      <c r="Q14" s="4"/>
      <c r="R14" s="15"/>
      <c r="S14" s="15"/>
      <c r="T14" s="57"/>
      <c r="U14" s="57"/>
      <c r="V14" s="15"/>
      <c r="W14" s="58"/>
      <c r="X14" s="58"/>
      <c r="Y14" s="25"/>
      <c r="Z14" s="4"/>
      <c r="AA14" s="15"/>
      <c r="AB14" s="77">
        <f t="shared" si="0"/>
        <v>6.9070255910089945E-2</v>
      </c>
      <c r="AC14" s="69">
        <v>0</v>
      </c>
      <c r="AD14" s="15"/>
      <c r="AE14" s="59">
        <f t="shared" si="1"/>
        <v>2.7323188096659116E-2</v>
      </c>
      <c r="AF14" s="69">
        <v>0</v>
      </c>
      <c r="AG14" s="61">
        <f>'1.1 Price indices'!$T12</f>
        <v>0.44085755432516749</v>
      </c>
      <c r="AH14" s="15">
        <f t="shared" si="5"/>
        <v>0</v>
      </c>
      <c r="AI14" s="15">
        <f t="shared" si="6"/>
        <v>0</v>
      </c>
      <c r="AJ14" s="4"/>
      <c r="AK14" s="63">
        <f t="shared" si="2"/>
        <v>0</v>
      </c>
      <c r="AL14" s="63">
        <f t="shared" si="3"/>
        <v>0</v>
      </c>
      <c r="AM14" s="58"/>
      <c r="AN14" s="4"/>
      <c r="AO14" s="91"/>
      <c r="AP14" s="91"/>
      <c r="AQ14" s="45"/>
      <c r="AR14" s="43">
        <v>611</v>
      </c>
      <c r="AS14" s="43"/>
      <c r="AT14" s="43"/>
      <c r="AU14" s="4"/>
      <c r="AV14" s="45"/>
      <c r="AW14" s="45"/>
      <c r="AX14" s="45"/>
      <c r="AY14" s="45"/>
    </row>
    <row r="15" spans="1:51">
      <c r="A15" s="4">
        <f t="shared" si="4"/>
        <v>1877</v>
      </c>
      <c r="B15" s="45"/>
      <c r="C15" s="45"/>
      <c r="D15" s="45"/>
      <c r="E15" s="45"/>
      <c r="F15" s="4"/>
      <c r="G15" s="57"/>
      <c r="H15" s="57"/>
      <c r="I15" s="15"/>
      <c r="J15" s="57"/>
      <c r="K15" s="57"/>
      <c r="L15" s="57"/>
      <c r="M15" s="57"/>
      <c r="N15" s="57"/>
      <c r="O15" s="4">
        <f>'Historical population and GDP'!$N12</f>
        <v>7.7526382809485423E-3</v>
      </c>
      <c r="P15" s="4"/>
      <c r="Q15" s="4"/>
      <c r="R15" s="15"/>
      <c r="S15" s="15"/>
      <c r="T15" s="57"/>
      <c r="U15" s="57"/>
      <c r="V15" s="15"/>
      <c r="W15" s="58"/>
      <c r="X15" s="58"/>
      <c r="Y15" s="25"/>
      <c r="Z15" s="4"/>
      <c r="AA15" s="15"/>
      <c r="AB15" s="77">
        <f t="shared" si="0"/>
        <v>6.9070255910089945E-2</v>
      </c>
      <c r="AC15" s="69">
        <v>0</v>
      </c>
      <c r="AD15" s="15"/>
      <c r="AE15" s="59">
        <f t="shared" si="1"/>
        <v>2.7323188096659116E-2</v>
      </c>
      <c r="AF15" s="69">
        <v>0</v>
      </c>
      <c r="AG15" s="61">
        <f>'1.1 Price indices'!$T13</f>
        <v>0.42168983457189946</v>
      </c>
      <c r="AH15" s="15">
        <f t="shared" si="5"/>
        <v>0</v>
      </c>
      <c r="AI15" s="15">
        <f t="shared" si="6"/>
        <v>0</v>
      </c>
      <c r="AJ15" s="4"/>
      <c r="AK15" s="63">
        <f t="shared" si="2"/>
        <v>0</v>
      </c>
      <c r="AL15" s="63">
        <f t="shared" si="3"/>
        <v>0</v>
      </c>
      <c r="AM15" s="58"/>
      <c r="AN15" s="4"/>
      <c r="AO15" s="91"/>
      <c r="AP15" s="91"/>
      <c r="AQ15" s="45"/>
      <c r="AR15" s="43">
        <v>655</v>
      </c>
      <c r="AS15" s="43"/>
      <c r="AT15" s="43"/>
      <c r="AU15" s="4"/>
      <c r="AV15" s="45"/>
      <c r="AW15" s="45"/>
      <c r="AX15" s="45"/>
      <c r="AY15" s="45"/>
    </row>
    <row r="16" spans="1:51">
      <c r="A16" s="4">
        <f t="shared" si="4"/>
        <v>1878</v>
      </c>
      <c r="B16" s="45"/>
      <c r="C16" s="45"/>
      <c r="D16" s="45"/>
      <c r="E16" s="45"/>
      <c r="F16" s="4"/>
      <c r="G16" s="57"/>
      <c r="H16" s="57"/>
      <c r="I16" s="15"/>
      <c r="J16" s="57"/>
      <c r="K16" s="57"/>
      <c r="L16" s="57"/>
      <c r="M16" s="57"/>
      <c r="N16" s="57"/>
      <c r="O16" s="4">
        <f>'Historical population and GDP'!$N13</f>
        <v>7.5140955646116649E-3</v>
      </c>
      <c r="P16" s="4"/>
      <c r="Q16" s="4"/>
      <c r="R16" s="15"/>
      <c r="S16" s="15"/>
      <c r="T16" s="57"/>
      <c r="U16" s="57"/>
      <c r="V16" s="15"/>
      <c r="W16" s="58"/>
      <c r="X16" s="58"/>
      <c r="Y16" s="25"/>
      <c r="Z16" s="4"/>
      <c r="AA16" s="15"/>
      <c r="AB16" s="77">
        <f t="shared" si="0"/>
        <v>6.9070255910089945E-2</v>
      </c>
      <c r="AC16" s="69">
        <v>0</v>
      </c>
      <c r="AD16" s="15"/>
      <c r="AE16" s="59">
        <f t="shared" si="1"/>
        <v>2.7323188096659116E-2</v>
      </c>
      <c r="AF16" s="69">
        <v>0</v>
      </c>
      <c r="AG16" s="61">
        <f>'1.1 Price indices'!$T14</f>
        <v>0.45044141420180162</v>
      </c>
      <c r="AH16" s="15">
        <f t="shared" si="5"/>
        <v>0</v>
      </c>
      <c r="AI16" s="15">
        <f t="shared" si="6"/>
        <v>0</v>
      </c>
      <c r="AJ16" s="4"/>
      <c r="AK16" s="63">
        <f t="shared" si="2"/>
        <v>0</v>
      </c>
      <c r="AL16" s="63">
        <f t="shared" si="3"/>
        <v>0</v>
      </c>
      <c r="AM16" s="58"/>
      <c r="AN16" s="4"/>
      <c r="AO16" s="91"/>
      <c r="AP16" s="91"/>
      <c r="AQ16" s="45"/>
      <c r="AR16" s="43">
        <v>596</v>
      </c>
      <c r="AS16" s="43"/>
      <c r="AT16" s="43"/>
      <c r="AU16" s="4"/>
      <c r="AV16" s="45"/>
      <c r="AW16" s="45"/>
      <c r="AX16" s="45"/>
      <c r="AY16" s="45"/>
    </row>
    <row r="17" spans="1:51">
      <c r="A17" s="4">
        <f t="shared" si="4"/>
        <v>1879</v>
      </c>
      <c r="B17" s="43"/>
      <c r="C17" s="43"/>
      <c r="D17" s="43"/>
      <c r="E17" s="43"/>
      <c r="F17" s="5"/>
      <c r="G17" s="57"/>
      <c r="H17" s="57"/>
      <c r="I17" s="15"/>
      <c r="J17" s="57"/>
      <c r="K17" s="57"/>
      <c r="L17" s="57"/>
      <c r="M17" s="57"/>
      <c r="N17" s="57"/>
      <c r="O17" s="4">
        <f>'Historical population and GDP'!$N14</f>
        <v>7.3149893457337056E-3</v>
      </c>
      <c r="P17" s="4"/>
      <c r="Q17" s="4"/>
      <c r="R17" s="15"/>
      <c r="S17" s="15"/>
      <c r="T17" s="57"/>
      <c r="U17" s="57"/>
      <c r="V17" s="15"/>
      <c r="W17" s="58"/>
      <c r="X17" s="58"/>
      <c r="Y17" s="25"/>
      <c r="Z17" s="4"/>
      <c r="AA17" s="15"/>
      <c r="AB17" s="77">
        <f t="shared" si="0"/>
        <v>6.9070255910089945E-2</v>
      </c>
      <c r="AC17" s="69">
        <v>0</v>
      </c>
      <c r="AD17" s="15"/>
      <c r="AE17" s="59">
        <f t="shared" si="1"/>
        <v>2.7323188096659116E-2</v>
      </c>
      <c r="AF17" s="69">
        <v>0</v>
      </c>
      <c r="AG17" s="61">
        <f>'1.1 Price indices'!$T15</f>
        <v>0.45235818617712853</v>
      </c>
      <c r="AH17" s="15">
        <f t="shared" si="5"/>
        <v>0</v>
      </c>
      <c r="AI17" s="15">
        <f t="shared" si="6"/>
        <v>0</v>
      </c>
      <c r="AJ17" s="4"/>
      <c r="AK17" s="63">
        <f t="shared" si="2"/>
        <v>0</v>
      </c>
      <c r="AL17" s="63">
        <f t="shared" si="3"/>
        <v>0</v>
      </c>
      <c r="AM17" s="58"/>
      <c r="AN17" s="4"/>
      <c r="AO17" s="91"/>
      <c r="AP17" s="91"/>
      <c r="AQ17" s="45"/>
      <c r="AR17" s="43">
        <v>698</v>
      </c>
      <c r="AS17" s="43"/>
      <c r="AT17" s="43"/>
      <c r="AU17" s="4"/>
      <c r="AV17" s="45"/>
      <c r="AW17" s="45"/>
      <c r="AX17" s="45"/>
      <c r="AY17" s="45"/>
    </row>
    <row r="18" spans="1:51">
      <c r="A18" s="4">
        <f t="shared" si="4"/>
        <v>1880</v>
      </c>
      <c r="B18" s="43"/>
      <c r="C18" s="43"/>
      <c r="D18" s="43"/>
      <c r="E18" s="43"/>
      <c r="F18" s="5"/>
      <c r="G18" s="57"/>
      <c r="H18" s="57"/>
      <c r="I18" s="15"/>
      <c r="J18" s="57"/>
      <c r="K18" s="57"/>
      <c r="L18" s="57"/>
      <c r="M18" s="57"/>
      <c r="N18" s="57"/>
      <c r="O18" s="4">
        <f>'Historical population and GDP'!$N15</f>
        <v>7.4435774623368952E-3</v>
      </c>
      <c r="P18" s="4"/>
      <c r="Q18" s="4"/>
      <c r="R18" s="15"/>
      <c r="S18" s="15"/>
      <c r="T18" s="57"/>
      <c r="U18" s="57"/>
      <c r="V18" s="15"/>
      <c r="W18" s="58"/>
      <c r="X18" s="58"/>
      <c r="Y18" s="25"/>
      <c r="Z18" s="4"/>
      <c r="AA18" s="15"/>
      <c r="AB18" s="77">
        <f t="shared" si="0"/>
        <v>6.9070255910089945E-2</v>
      </c>
      <c r="AC18" s="69">
        <v>0</v>
      </c>
      <c r="AD18" s="15"/>
      <c r="AE18" s="59">
        <f t="shared" si="1"/>
        <v>2.7323188096659116E-2</v>
      </c>
      <c r="AF18" s="69">
        <v>0</v>
      </c>
      <c r="AG18" s="61">
        <f>'1.1 Price indices'!$T16</f>
        <v>0.45742189721642462</v>
      </c>
      <c r="AH18" s="15">
        <f t="shared" si="5"/>
        <v>0</v>
      </c>
      <c r="AI18" s="15">
        <f t="shared" si="6"/>
        <v>0</v>
      </c>
      <c r="AJ18" s="4"/>
      <c r="AK18" s="63">
        <f t="shared" si="2"/>
        <v>0</v>
      </c>
      <c r="AL18" s="63">
        <f t="shared" si="3"/>
        <v>0</v>
      </c>
      <c r="AM18" s="58"/>
      <c r="AN18" s="4"/>
      <c r="AO18" s="91"/>
      <c r="AP18" s="91"/>
      <c r="AQ18" s="45"/>
      <c r="AR18" s="43">
        <v>703</v>
      </c>
      <c r="AS18" s="43"/>
      <c r="AT18" s="43"/>
      <c r="AU18" s="4"/>
      <c r="AV18" s="45"/>
      <c r="AW18" s="45"/>
      <c r="AX18" s="45"/>
      <c r="AY18" s="45"/>
    </row>
    <row r="19" spans="1:51">
      <c r="A19" s="4">
        <f t="shared" si="4"/>
        <v>1881</v>
      </c>
      <c r="B19" s="43"/>
      <c r="C19" s="43"/>
      <c r="D19" s="43"/>
      <c r="E19" s="43"/>
      <c r="F19" s="5"/>
      <c r="G19" s="57"/>
      <c r="H19" s="57"/>
      <c r="I19" s="15"/>
      <c r="J19" s="57"/>
      <c r="K19" s="57"/>
      <c r="L19" s="57"/>
      <c r="M19" s="57"/>
      <c r="N19" s="57"/>
      <c r="O19" s="4">
        <f>'Historical population and GDP'!$N16</f>
        <v>7.9597937977674092E-3</v>
      </c>
      <c r="P19" s="4"/>
      <c r="Q19" s="4"/>
      <c r="R19" s="15"/>
      <c r="S19" s="15"/>
      <c r="T19" s="57"/>
      <c r="U19" s="57"/>
      <c r="V19" s="15"/>
      <c r="W19" s="58"/>
      <c r="X19" s="58"/>
      <c r="Y19" s="25"/>
      <c r="Z19" s="4"/>
      <c r="AA19" s="15"/>
      <c r="AB19" s="77">
        <f t="shared" si="0"/>
        <v>6.9070255910089945E-2</v>
      </c>
      <c r="AC19" s="69">
        <v>0</v>
      </c>
      <c r="AD19" s="15"/>
      <c r="AE19" s="59">
        <f t="shared" si="1"/>
        <v>2.7323188096659116E-2</v>
      </c>
      <c r="AF19" s="69">
        <v>0</v>
      </c>
      <c r="AG19" s="61">
        <f>'1.1 Price indices'!$T17</f>
        <v>0.42619567914076478</v>
      </c>
      <c r="AH19" s="15">
        <f t="shared" si="5"/>
        <v>0</v>
      </c>
      <c r="AI19" s="15">
        <f t="shared" si="6"/>
        <v>0</v>
      </c>
      <c r="AJ19" s="4"/>
      <c r="AK19" s="63">
        <f t="shared" si="2"/>
        <v>0</v>
      </c>
      <c r="AL19" s="63">
        <f t="shared" si="3"/>
        <v>0</v>
      </c>
      <c r="AM19" s="58"/>
      <c r="AN19" s="4"/>
      <c r="AO19" s="91"/>
      <c r="AP19" s="91"/>
      <c r="AQ19" s="45"/>
      <c r="AR19" s="43">
        <v>641</v>
      </c>
      <c r="AS19" s="43"/>
      <c r="AT19" s="43"/>
      <c r="AU19" s="4"/>
      <c r="AV19" s="45"/>
      <c r="AW19" s="45"/>
      <c r="AX19" s="45"/>
      <c r="AY19" s="45"/>
    </row>
    <row r="20" spans="1:51">
      <c r="A20" s="4">
        <f t="shared" si="4"/>
        <v>1882</v>
      </c>
      <c r="B20" s="43"/>
      <c r="C20" s="43"/>
      <c r="D20" s="43"/>
      <c r="E20" s="43"/>
      <c r="F20" s="5"/>
      <c r="G20" s="57"/>
      <c r="H20" s="57"/>
      <c r="I20" s="15"/>
      <c r="J20" s="57"/>
      <c r="K20" s="57"/>
      <c r="L20" s="57"/>
      <c r="M20" s="57"/>
      <c r="N20" s="57"/>
      <c r="O20" s="4">
        <f>'Historical population and GDP'!$N17</f>
        <v>7.7484385852383863E-3</v>
      </c>
      <c r="P20" s="4"/>
      <c r="Q20" s="4"/>
      <c r="R20" s="15"/>
      <c r="S20" s="15"/>
      <c r="T20" s="57"/>
      <c r="U20" s="57"/>
      <c r="V20" s="15"/>
      <c r="W20" s="58"/>
      <c r="X20" s="58"/>
      <c r="Y20" s="25"/>
      <c r="Z20" s="4"/>
      <c r="AA20" s="15"/>
      <c r="AB20" s="77">
        <f t="shared" si="0"/>
        <v>6.9070255910089945E-2</v>
      </c>
      <c r="AC20" s="69">
        <v>0</v>
      </c>
      <c r="AD20" s="15"/>
      <c r="AE20" s="59">
        <f t="shared" si="1"/>
        <v>2.7323188096659116E-2</v>
      </c>
      <c r="AF20" s="69">
        <v>0</v>
      </c>
      <c r="AG20" s="61">
        <f>'1.1 Price indices'!$T18</f>
        <v>0.42619567914076467</v>
      </c>
      <c r="AH20" s="15">
        <f t="shared" si="5"/>
        <v>0</v>
      </c>
      <c r="AI20" s="15">
        <f t="shared" si="6"/>
        <v>0</v>
      </c>
      <c r="AJ20" s="4"/>
      <c r="AK20" s="63">
        <f t="shared" si="2"/>
        <v>0</v>
      </c>
      <c r="AL20" s="63">
        <f t="shared" si="3"/>
        <v>0</v>
      </c>
      <c r="AM20" s="58"/>
      <c r="AN20" s="4"/>
      <c r="AO20" s="91"/>
      <c r="AP20" s="91"/>
      <c r="AQ20" s="45"/>
      <c r="AR20" s="43">
        <v>578</v>
      </c>
      <c r="AS20" s="43"/>
      <c r="AT20" s="43"/>
      <c r="AU20" s="4"/>
      <c r="AV20" s="45"/>
      <c r="AW20" s="45"/>
      <c r="AX20" s="45"/>
      <c r="AY20" s="45"/>
    </row>
    <row r="21" spans="1:51">
      <c r="A21" s="4">
        <f t="shared" si="4"/>
        <v>1883</v>
      </c>
      <c r="B21" s="43"/>
      <c r="C21" s="43"/>
      <c r="D21" s="43"/>
      <c r="E21" s="43"/>
      <c r="F21" s="5"/>
      <c r="G21" s="57"/>
      <c r="H21" s="57"/>
      <c r="I21" s="15"/>
      <c r="J21" s="57"/>
      <c r="K21" s="57"/>
      <c r="L21" s="57"/>
      <c r="M21" s="57"/>
      <c r="N21" s="57"/>
      <c r="O21" s="4">
        <f>'Historical population and GDP'!$N18</f>
        <v>7.4988694337816538E-3</v>
      </c>
      <c r="P21" s="4"/>
      <c r="Q21" s="4"/>
      <c r="R21" s="15"/>
      <c r="S21" s="15"/>
      <c r="T21" s="57"/>
      <c r="U21" s="57"/>
      <c r="V21" s="15"/>
      <c r="W21" s="58"/>
      <c r="X21" s="58"/>
      <c r="Y21" s="25"/>
      <c r="Z21" s="4"/>
      <c r="AA21" s="15"/>
      <c r="AB21" s="77">
        <f t="shared" si="0"/>
        <v>6.9070255910089945E-2</v>
      </c>
      <c r="AC21" s="69">
        <v>0</v>
      </c>
      <c r="AD21" s="15"/>
      <c r="AE21" s="59">
        <f t="shared" si="1"/>
        <v>2.7323188096659116E-2</v>
      </c>
      <c r="AF21" s="69">
        <v>0</v>
      </c>
      <c r="AG21" s="61">
        <f>'1.1 Price indices'!$T19</f>
        <v>0.40425293130381451</v>
      </c>
      <c r="AH21" s="15">
        <f t="shared" si="5"/>
        <v>0</v>
      </c>
      <c r="AI21" s="15">
        <f t="shared" si="6"/>
        <v>0</v>
      </c>
      <c r="AJ21" s="4"/>
      <c r="AK21" s="63">
        <f t="shared" si="2"/>
        <v>0</v>
      </c>
      <c r="AL21" s="63">
        <f t="shared" si="3"/>
        <v>0</v>
      </c>
      <c r="AM21" s="58"/>
      <c r="AN21" s="4"/>
      <c r="AO21" s="91"/>
      <c r="AP21" s="91"/>
      <c r="AQ21" s="45"/>
      <c r="AR21" s="43">
        <v>567</v>
      </c>
      <c r="AS21" s="43"/>
      <c r="AT21" s="43"/>
      <c r="AU21" s="4"/>
      <c r="AV21" s="45"/>
      <c r="AW21" s="45"/>
      <c r="AX21" s="45"/>
      <c r="AY21" s="45"/>
    </row>
    <row r="22" spans="1:51">
      <c r="A22" s="4">
        <f t="shared" si="4"/>
        <v>1884</v>
      </c>
      <c r="B22" s="43"/>
      <c r="C22" s="43"/>
      <c r="D22" s="43"/>
      <c r="E22" s="43"/>
      <c r="F22" s="5"/>
      <c r="G22" s="57"/>
      <c r="H22" s="57"/>
      <c r="I22" s="15"/>
      <c r="J22" s="57"/>
      <c r="K22" s="57"/>
      <c r="L22" s="57"/>
      <c r="M22" s="57"/>
      <c r="N22" s="57"/>
      <c r="O22" s="4">
        <f>'Historical population and GDP'!$N19</f>
        <v>7.052734008738252E-3</v>
      </c>
      <c r="P22" s="4"/>
      <c r="Q22" s="4"/>
      <c r="R22" s="15"/>
      <c r="S22" s="15"/>
      <c r="T22" s="57"/>
      <c r="U22" s="57"/>
      <c r="V22" s="15"/>
      <c r="W22" s="58"/>
      <c r="X22" s="58"/>
      <c r="Y22" s="25"/>
      <c r="Z22" s="4"/>
      <c r="AA22" s="15"/>
      <c r="AB22" s="77">
        <f t="shared" si="0"/>
        <v>6.9070255910089945E-2</v>
      </c>
      <c r="AC22" s="69">
        <v>0</v>
      </c>
      <c r="AD22" s="15"/>
      <c r="AE22" s="59">
        <f t="shared" si="1"/>
        <v>2.7323188096659116E-2</v>
      </c>
      <c r="AF22" s="69">
        <v>0</v>
      </c>
      <c r="AG22" s="61">
        <f>'1.1 Price indices'!$T20</f>
        <v>0.46248560825572088</v>
      </c>
      <c r="AH22" s="15">
        <f t="shared" si="5"/>
        <v>0</v>
      </c>
      <c r="AI22" s="15">
        <f t="shared" si="6"/>
        <v>0</v>
      </c>
      <c r="AJ22" s="4"/>
      <c r="AK22" s="63">
        <f t="shared" si="2"/>
        <v>0</v>
      </c>
      <c r="AL22" s="63">
        <f t="shared" si="3"/>
        <v>0</v>
      </c>
      <c r="AM22" s="58"/>
      <c r="AN22" s="4"/>
      <c r="AO22" s="91"/>
      <c r="AP22" s="91"/>
      <c r="AQ22" s="45"/>
      <c r="AR22" s="43">
        <v>560</v>
      </c>
      <c r="AS22" s="43"/>
      <c r="AT22" s="43"/>
      <c r="AU22" s="4"/>
      <c r="AV22" s="45"/>
      <c r="AW22" s="45"/>
      <c r="AX22" s="45"/>
      <c r="AY22" s="45"/>
    </row>
    <row r="23" spans="1:51">
      <c r="A23" s="4">
        <f t="shared" si="4"/>
        <v>1885</v>
      </c>
      <c r="B23" s="43"/>
      <c r="C23" s="43"/>
      <c r="D23" s="43"/>
      <c r="E23" s="43"/>
      <c r="F23" s="5"/>
      <c r="G23" s="57"/>
      <c r="H23" s="57"/>
      <c r="I23" s="15"/>
      <c r="J23" s="57"/>
      <c r="K23" s="57"/>
      <c r="L23" s="57"/>
      <c r="M23" s="57"/>
      <c r="N23" s="57"/>
      <c r="O23" s="4">
        <f>'Historical population and GDP'!$N20</f>
        <v>6.9246866198763727E-3</v>
      </c>
      <c r="P23" s="4"/>
      <c r="Q23" s="4"/>
      <c r="R23" s="15"/>
      <c r="S23" s="15"/>
      <c r="T23" s="57"/>
      <c r="U23" s="57"/>
      <c r="V23" s="15"/>
      <c r="W23" s="58"/>
      <c r="X23" s="58"/>
      <c r="Y23" s="25"/>
      <c r="Z23" s="4"/>
      <c r="AA23" s="15"/>
      <c r="AB23" s="77">
        <f t="shared" si="0"/>
        <v>6.9070255910089945E-2</v>
      </c>
      <c r="AC23" s="69">
        <v>0</v>
      </c>
      <c r="AD23" s="15"/>
      <c r="AE23" s="59">
        <f t="shared" si="1"/>
        <v>2.7323188096659116E-2</v>
      </c>
      <c r="AF23" s="69">
        <v>0</v>
      </c>
      <c r="AG23" s="61">
        <f>'1.1 Price indices'!$T21</f>
        <v>0.39412550922522199</v>
      </c>
      <c r="AH23" s="15">
        <f t="shared" si="5"/>
        <v>0</v>
      </c>
      <c r="AI23" s="15">
        <f t="shared" si="6"/>
        <v>0</v>
      </c>
      <c r="AJ23" s="4"/>
      <c r="AK23" s="63">
        <f t="shared" si="2"/>
        <v>0</v>
      </c>
      <c r="AL23" s="63">
        <f t="shared" si="3"/>
        <v>0</v>
      </c>
      <c r="AM23" s="58"/>
      <c r="AN23" s="4"/>
      <c r="AO23" s="91"/>
      <c r="AP23" s="91"/>
      <c r="AQ23" s="45"/>
      <c r="AR23" s="43">
        <v>531</v>
      </c>
      <c r="AS23" s="43"/>
      <c r="AT23" s="43"/>
      <c r="AU23" s="4"/>
      <c r="AV23" s="45"/>
      <c r="AW23" s="45"/>
      <c r="AX23" s="45"/>
      <c r="AY23" s="45"/>
    </row>
    <row r="24" spans="1:51">
      <c r="A24" s="4">
        <f t="shared" si="4"/>
        <v>1886</v>
      </c>
      <c r="B24" s="43"/>
      <c r="C24" s="43"/>
      <c r="D24" s="43"/>
      <c r="E24" s="43"/>
      <c r="F24" s="5"/>
      <c r="G24" s="57"/>
      <c r="H24" s="57"/>
      <c r="I24" s="15"/>
      <c r="J24" s="57"/>
      <c r="K24" s="57"/>
      <c r="L24" s="57"/>
      <c r="M24" s="57"/>
      <c r="N24" s="57"/>
      <c r="O24" s="4">
        <f>'Historical population and GDP'!$N21</f>
        <v>6.3322932428228123E-3</v>
      </c>
      <c r="P24" s="4"/>
      <c r="Q24" s="4"/>
      <c r="R24" s="15"/>
      <c r="S24" s="15"/>
      <c r="T24" s="57"/>
      <c r="U24" s="57"/>
      <c r="V24" s="15"/>
      <c r="W24" s="58"/>
      <c r="X24" s="58"/>
      <c r="Y24" s="25"/>
      <c r="Z24" s="4"/>
      <c r="AA24" s="15"/>
      <c r="AB24" s="77">
        <f t="shared" si="0"/>
        <v>6.9070255910089945E-2</v>
      </c>
      <c r="AC24" s="69">
        <v>0</v>
      </c>
      <c r="AD24" s="15"/>
      <c r="AE24" s="59">
        <f t="shared" si="1"/>
        <v>2.7323188096659116E-2</v>
      </c>
      <c r="AF24" s="69">
        <v>0</v>
      </c>
      <c r="AG24" s="61">
        <f>'1.1 Price indices'!$T22</f>
        <v>0.39581341290498745</v>
      </c>
      <c r="AH24" s="15">
        <f t="shared" si="5"/>
        <v>0</v>
      </c>
      <c r="AI24" s="15">
        <f t="shared" si="6"/>
        <v>0</v>
      </c>
      <c r="AJ24" s="4"/>
      <c r="AK24" s="63">
        <f t="shared" si="2"/>
        <v>0</v>
      </c>
      <c r="AL24" s="63">
        <f t="shared" si="3"/>
        <v>0</v>
      </c>
      <c r="AM24" s="58"/>
      <c r="AN24" s="4"/>
      <c r="AO24" s="91"/>
      <c r="AP24" s="91"/>
      <c r="AQ24" s="45"/>
      <c r="AR24" s="43">
        <v>558</v>
      </c>
      <c r="AS24" s="43"/>
      <c r="AT24" s="43"/>
      <c r="AU24" s="4"/>
      <c r="AV24" s="45"/>
      <c r="AW24" s="45"/>
      <c r="AX24" s="45"/>
      <c r="AY24" s="45"/>
    </row>
    <row r="25" spans="1:51">
      <c r="A25" s="4">
        <f t="shared" si="4"/>
        <v>1887</v>
      </c>
      <c r="B25" s="43"/>
      <c r="C25" s="43"/>
      <c r="D25" s="43"/>
      <c r="E25" s="43"/>
      <c r="F25" s="5"/>
      <c r="G25" s="57"/>
      <c r="H25" s="57"/>
      <c r="I25" s="15"/>
      <c r="J25" s="57"/>
      <c r="K25" s="57"/>
      <c r="L25" s="57"/>
      <c r="M25" s="57"/>
      <c r="N25" s="57"/>
      <c r="O25" s="4">
        <f>'Historical population and GDP'!$N22</f>
        <v>6.339051813767046E-3</v>
      </c>
      <c r="P25" s="4"/>
      <c r="Q25" s="4"/>
      <c r="R25" s="15"/>
      <c r="S25" s="15"/>
      <c r="T25" s="57"/>
      <c r="U25" s="57"/>
      <c r="V25" s="15"/>
      <c r="W25" s="58"/>
      <c r="X25" s="58"/>
      <c r="Y25" s="25"/>
      <c r="Z25" s="4"/>
      <c r="AA25" s="15"/>
      <c r="AB25" s="77">
        <f t="shared" si="0"/>
        <v>6.9070255910089945E-2</v>
      </c>
      <c r="AC25" s="69">
        <v>0</v>
      </c>
      <c r="AD25" s="15"/>
      <c r="AE25" s="59">
        <f t="shared" si="1"/>
        <v>2.7323188096659116E-2</v>
      </c>
      <c r="AF25" s="69">
        <v>0</v>
      </c>
      <c r="AG25" s="61">
        <f>'1.1 Price indices'!$T23</f>
        <v>0.41184849786275873</v>
      </c>
      <c r="AH25" s="15">
        <f t="shared" si="5"/>
        <v>0</v>
      </c>
      <c r="AI25" s="15">
        <f t="shared" si="6"/>
        <v>0</v>
      </c>
      <c r="AJ25" s="4"/>
      <c r="AK25" s="63">
        <f t="shared" si="2"/>
        <v>0</v>
      </c>
      <c r="AL25" s="63">
        <f t="shared" si="3"/>
        <v>0</v>
      </c>
      <c r="AM25" s="58"/>
      <c r="AN25" s="4"/>
      <c r="AO25" s="91"/>
      <c r="AP25" s="91"/>
      <c r="AQ25" s="45"/>
      <c r="AR25" s="43">
        <v>633</v>
      </c>
      <c r="AS25" s="43"/>
      <c r="AT25" s="43"/>
      <c r="AU25" s="4"/>
      <c r="AV25" s="45"/>
      <c r="AW25" s="45"/>
      <c r="AX25" s="45"/>
      <c r="AY25" s="45"/>
    </row>
    <row r="26" spans="1:51">
      <c r="A26" s="4">
        <f t="shared" si="4"/>
        <v>1888</v>
      </c>
      <c r="B26" s="43"/>
      <c r="C26" s="43"/>
      <c r="D26" s="43"/>
      <c r="E26" s="43"/>
      <c r="F26" s="5"/>
      <c r="G26" s="57"/>
      <c r="H26" s="57"/>
      <c r="I26" s="15"/>
      <c r="J26" s="57"/>
      <c r="K26" s="57"/>
      <c r="L26" s="57"/>
      <c r="M26" s="57"/>
      <c r="N26" s="57"/>
      <c r="O26" s="4">
        <f>'Historical population and GDP'!$N23</f>
        <v>6.3832263908664682E-3</v>
      </c>
      <c r="P26" s="4"/>
      <c r="Q26" s="4"/>
      <c r="R26" s="15"/>
      <c r="S26" s="15"/>
      <c r="T26" s="57"/>
      <c r="U26" s="57"/>
      <c r="V26" s="15"/>
      <c r="W26" s="58"/>
      <c r="X26" s="58"/>
      <c r="Y26" s="25"/>
      <c r="Z26" s="4"/>
      <c r="AA26" s="15"/>
      <c r="AB26" s="77">
        <f t="shared" si="0"/>
        <v>6.9070255910089945E-2</v>
      </c>
      <c r="AC26" s="69">
        <v>0</v>
      </c>
      <c r="AD26" s="15"/>
      <c r="AE26" s="59">
        <f t="shared" si="1"/>
        <v>2.7323188096659116E-2</v>
      </c>
      <c r="AF26" s="69">
        <v>0</v>
      </c>
      <c r="AG26" s="61">
        <f>'1.1 Price indices'!$T24</f>
        <v>0.38737389450616044</v>
      </c>
      <c r="AH26" s="15">
        <f t="shared" si="5"/>
        <v>0</v>
      </c>
      <c r="AI26" s="15">
        <f t="shared" si="6"/>
        <v>0</v>
      </c>
      <c r="AJ26" s="4"/>
      <c r="AK26" s="63">
        <f t="shared" si="2"/>
        <v>0</v>
      </c>
      <c r="AL26" s="63">
        <f t="shared" si="3"/>
        <v>0</v>
      </c>
      <c r="AM26" s="58"/>
      <c r="AN26" s="4"/>
      <c r="AO26" s="91"/>
      <c r="AP26" s="91"/>
      <c r="AQ26" s="45"/>
      <c r="AR26" s="43">
        <v>605</v>
      </c>
      <c r="AS26" s="43"/>
      <c r="AT26" s="43"/>
      <c r="AU26" s="4"/>
      <c r="AV26" s="45"/>
      <c r="AW26" s="45"/>
      <c r="AX26" s="45"/>
      <c r="AY26" s="45"/>
    </row>
    <row r="27" spans="1:51">
      <c r="A27" s="4">
        <f t="shared" si="4"/>
        <v>1889</v>
      </c>
      <c r="B27" s="43"/>
      <c r="C27" s="43"/>
      <c r="D27" s="43"/>
      <c r="E27" s="43"/>
      <c r="F27" s="5"/>
      <c r="G27" s="57"/>
      <c r="H27" s="57"/>
      <c r="I27" s="15"/>
      <c r="J27" s="57"/>
      <c r="K27" s="57"/>
      <c r="L27" s="57"/>
      <c r="M27" s="57"/>
      <c r="N27" s="57"/>
      <c r="O27" s="4">
        <f>'Historical population and GDP'!$N24</f>
        <v>5.9285909705426524E-3</v>
      </c>
      <c r="P27" s="4"/>
      <c r="Q27" s="4"/>
      <c r="R27" s="15"/>
      <c r="S27" s="15"/>
      <c r="T27" s="57"/>
      <c r="U27" s="57"/>
      <c r="V27" s="15"/>
      <c r="W27" s="58"/>
      <c r="X27" s="58"/>
      <c r="Y27" s="25"/>
      <c r="Z27" s="4"/>
      <c r="AA27" s="15"/>
      <c r="AB27" s="77">
        <f t="shared" si="0"/>
        <v>6.9070255910089945E-2</v>
      </c>
      <c r="AC27" s="69">
        <v>0</v>
      </c>
      <c r="AD27" s="15"/>
      <c r="AE27" s="59">
        <f t="shared" si="1"/>
        <v>2.7323188096659116E-2</v>
      </c>
      <c r="AF27" s="69">
        <v>0</v>
      </c>
      <c r="AG27" s="61">
        <f>'1.1 Price indices'!$T25</f>
        <v>0.37724647242756798</v>
      </c>
      <c r="AH27" s="15">
        <f t="shared" si="5"/>
        <v>0</v>
      </c>
      <c r="AI27" s="15">
        <f t="shared" si="6"/>
        <v>0</v>
      </c>
      <c r="AJ27" s="4"/>
      <c r="AK27" s="63">
        <f t="shared" si="2"/>
        <v>0</v>
      </c>
      <c r="AL27" s="63">
        <f t="shared" si="3"/>
        <v>0</v>
      </c>
      <c r="AM27" s="58"/>
      <c r="AN27" s="4"/>
      <c r="AO27" s="91"/>
      <c r="AP27" s="91"/>
      <c r="AQ27" s="45"/>
      <c r="AR27" s="43">
        <v>611</v>
      </c>
      <c r="AS27" s="43"/>
      <c r="AT27" s="43"/>
      <c r="AU27" s="4"/>
      <c r="AV27" s="45"/>
      <c r="AW27" s="45"/>
      <c r="AX27" s="45"/>
      <c r="AY27" s="45"/>
    </row>
    <row r="28" spans="1:51">
      <c r="A28" s="4">
        <f t="shared" si="4"/>
        <v>1890</v>
      </c>
      <c r="B28" s="43"/>
      <c r="C28" s="43"/>
      <c r="D28" s="43"/>
      <c r="E28" s="43"/>
      <c r="F28" s="5"/>
      <c r="G28" s="57"/>
      <c r="H28" s="57"/>
      <c r="I28" s="15"/>
      <c r="J28" s="57"/>
      <c r="K28" s="57"/>
      <c r="L28" s="57"/>
      <c r="M28" s="57"/>
      <c r="N28" s="57"/>
      <c r="O28" s="4">
        <f>'Historical population and GDP'!$N25</f>
        <v>5.8208500439469041E-3</v>
      </c>
      <c r="P28" s="4"/>
      <c r="Q28" s="4"/>
      <c r="R28" s="15"/>
      <c r="S28" s="15"/>
      <c r="T28" s="57"/>
      <c r="U28" s="57"/>
      <c r="V28" s="15"/>
      <c r="W28" s="58"/>
      <c r="X28" s="58"/>
      <c r="Y28" s="25"/>
      <c r="Z28" s="4"/>
      <c r="AA28" s="15"/>
      <c r="AB28" s="77">
        <f t="shared" si="0"/>
        <v>6.9070255910089945E-2</v>
      </c>
      <c r="AC28" s="69">
        <v>0</v>
      </c>
      <c r="AD28" s="15"/>
      <c r="AE28" s="59">
        <f t="shared" si="1"/>
        <v>2.7323188096659116E-2</v>
      </c>
      <c r="AF28" s="69">
        <v>0</v>
      </c>
      <c r="AG28" s="61">
        <f>'1.1 Price indices'!$T26</f>
        <v>0.38821784634604317</v>
      </c>
      <c r="AH28" s="15">
        <f t="shared" si="5"/>
        <v>0</v>
      </c>
      <c r="AI28" s="15">
        <f t="shared" si="6"/>
        <v>0</v>
      </c>
      <c r="AJ28" s="4"/>
      <c r="AK28" s="63">
        <f t="shared" si="2"/>
        <v>0</v>
      </c>
      <c r="AL28" s="63">
        <f t="shared" si="3"/>
        <v>0</v>
      </c>
      <c r="AM28" s="58"/>
      <c r="AN28" s="4"/>
      <c r="AO28" s="91"/>
      <c r="AP28" s="91"/>
      <c r="AQ28" s="45"/>
      <c r="AR28" s="43">
        <v>517</v>
      </c>
      <c r="AS28" s="43"/>
      <c r="AT28" s="43"/>
      <c r="AU28" s="4"/>
      <c r="AV28" s="45"/>
      <c r="AW28" s="45"/>
      <c r="AX28" s="45"/>
      <c r="AY28" s="45"/>
    </row>
    <row r="29" spans="1:51">
      <c r="A29" s="4">
        <f t="shared" si="4"/>
        <v>1891</v>
      </c>
      <c r="B29" s="43"/>
      <c r="C29" s="43"/>
      <c r="D29" s="43"/>
      <c r="E29" s="43"/>
      <c r="F29" s="5"/>
      <c r="G29" s="57"/>
      <c r="H29" s="57"/>
      <c r="I29" s="15"/>
      <c r="J29" s="57"/>
      <c r="K29" s="57"/>
      <c r="L29" s="57"/>
      <c r="M29" s="57"/>
      <c r="N29" s="57"/>
      <c r="O29" s="4">
        <f>'Historical population and GDP'!$N26</f>
        <v>6.0108709966474032E-3</v>
      </c>
      <c r="P29" s="4"/>
      <c r="Q29" s="4"/>
      <c r="R29" s="15"/>
      <c r="S29" s="15"/>
      <c r="T29" s="57"/>
      <c r="U29" s="57"/>
      <c r="V29" s="15"/>
      <c r="W29" s="58"/>
      <c r="X29" s="58"/>
      <c r="Y29" s="25"/>
      <c r="Z29" s="4"/>
      <c r="AA29" s="15"/>
      <c r="AB29" s="77">
        <f t="shared" si="0"/>
        <v>6.9070255910089945E-2</v>
      </c>
      <c r="AC29" s="69">
        <v>0</v>
      </c>
      <c r="AD29" s="15"/>
      <c r="AE29" s="59">
        <f t="shared" si="1"/>
        <v>2.7323188096659116E-2</v>
      </c>
      <c r="AF29" s="69">
        <v>0</v>
      </c>
      <c r="AG29" s="61">
        <f>'1.1 Price indices'!$T27</f>
        <v>0.38146623162698151</v>
      </c>
      <c r="AH29" s="15">
        <f t="shared" si="5"/>
        <v>0</v>
      </c>
      <c r="AI29" s="15">
        <f t="shared" si="6"/>
        <v>0</v>
      </c>
      <c r="AJ29" s="4"/>
      <c r="AK29" s="63">
        <f t="shared" si="2"/>
        <v>0</v>
      </c>
      <c r="AL29" s="63">
        <f t="shared" si="3"/>
        <v>0</v>
      </c>
      <c r="AM29" s="58"/>
      <c r="AN29" s="4"/>
      <c r="AO29" s="91"/>
      <c r="AP29" s="91"/>
      <c r="AQ29" s="45"/>
      <c r="AR29" s="43">
        <v>494</v>
      </c>
      <c r="AS29" s="43"/>
      <c r="AT29" s="43"/>
      <c r="AU29" s="4"/>
      <c r="AV29" s="45"/>
      <c r="AW29" s="45"/>
      <c r="AX29" s="45"/>
      <c r="AY29" s="45"/>
    </row>
    <row r="30" spans="1:51">
      <c r="A30" s="4">
        <f t="shared" si="4"/>
        <v>1892</v>
      </c>
      <c r="B30" s="43"/>
      <c r="C30" s="43"/>
      <c r="D30" s="43"/>
      <c r="E30" s="43"/>
      <c r="F30" s="5"/>
      <c r="G30" s="57"/>
      <c r="H30" s="57"/>
      <c r="I30" s="15"/>
      <c r="J30" s="57"/>
      <c r="K30" s="57"/>
      <c r="L30" s="57"/>
      <c r="M30" s="57"/>
      <c r="N30" s="57"/>
      <c r="O30" s="4">
        <f>'Historical population and GDP'!$N27</f>
        <v>5.8755808409206535E-3</v>
      </c>
      <c r="P30" s="4"/>
      <c r="Q30" s="4"/>
      <c r="R30" s="15"/>
      <c r="S30" s="15"/>
      <c r="T30" s="57"/>
      <c r="U30" s="57"/>
      <c r="V30" s="15"/>
      <c r="W30" s="58"/>
      <c r="X30" s="58"/>
      <c r="Y30" s="25"/>
      <c r="Z30" s="4"/>
      <c r="AA30" s="15"/>
      <c r="AB30" s="77">
        <f t="shared" si="0"/>
        <v>6.9070255910089945E-2</v>
      </c>
      <c r="AC30" s="69">
        <v>0</v>
      </c>
      <c r="AD30" s="15"/>
      <c r="AE30" s="59">
        <f t="shared" si="1"/>
        <v>2.7323188096659116E-2</v>
      </c>
      <c r="AF30" s="69">
        <v>0</v>
      </c>
      <c r="AG30" s="61">
        <f>'1.1 Price indices'!$T28</f>
        <v>0.37977832794721611</v>
      </c>
      <c r="AH30" s="15">
        <f t="shared" si="5"/>
        <v>0</v>
      </c>
      <c r="AI30" s="15">
        <f t="shared" si="6"/>
        <v>0</v>
      </c>
      <c r="AJ30" s="4"/>
      <c r="AK30" s="63">
        <f t="shared" si="2"/>
        <v>0</v>
      </c>
      <c r="AL30" s="63">
        <f t="shared" si="3"/>
        <v>0</v>
      </c>
      <c r="AM30" s="58"/>
      <c r="AN30" s="4"/>
      <c r="AO30" s="91"/>
      <c r="AP30" s="91"/>
      <c r="AQ30" s="45"/>
      <c r="AR30" s="43">
        <v>433</v>
      </c>
      <c r="AS30" s="43"/>
      <c r="AT30" s="43"/>
      <c r="AU30" s="4"/>
      <c r="AV30" s="45"/>
      <c r="AW30" s="45"/>
      <c r="AX30" s="45"/>
      <c r="AY30" s="45"/>
    </row>
    <row r="31" spans="1:51">
      <c r="A31" s="4">
        <f t="shared" si="4"/>
        <v>1893</v>
      </c>
      <c r="B31" s="43"/>
      <c r="C31" s="43"/>
      <c r="D31" s="43"/>
      <c r="E31" s="43"/>
      <c r="F31" s="5"/>
      <c r="G31" s="57"/>
      <c r="H31" s="57"/>
      <c r="I31" s="15"/>
      <c r="J31" s="57"/>
      <c r="K31" s="57"/>
      <c r="L31" s="57"/>
      <c r="M31" s="57"/>
      <c r="N31" s="57"/>
      <c r="O31" s="4">
        <f>'Historical population and GDP'!$N28</f>
        <v>5.9158593651545861E-3</v>
      </c>
      <c r="P31" s="4"/>
      <c r="Q31" s="4"/>
      <c r="R31" s="15"/>
      <c r="S31" s="15"/>
      <c r="T31" s="57"/>
      <c r="U31" s="57"/>
      <c r="V31" s="15"/>
      <c r="W31" s="58"/>
      <c r="X31" s="58"/>
      <c r="Y31" s="25"/>
      <c r="Z31" s="4"/>
      <c r="AA31" s="15"/>
      <c r="AB31" s="77">
        <f t="shared" si="0"/>
        <v>6.9070255910089945E-2</v>
      </c>
      <c r="AC31" s="69">
        <v>0</v>
      </c>
      <c r="AD31" s="15"/>
      <c r="AE31" s="59">
        <f t="shared" si="1"/>
        <v>2.7323188096659116E-2</v>
      </c>
      <c r="AF31" s="69">
        <v>0</v>
      </c>
      <c r="AG31" s="61">
        <f>'1.1 Price indices'!$T29</f>
        <v>0.38399808714662959</v>
      </c>
      <c r="AH31" s="15">
        <f t="shared" si="5"/>
        <v>0</v>
      </c>
      <c r="AI31" s="15">
        <f t="shared" si="6"/>
        <v>0</v>
      </c>
      <c r="AJ31" s="4"/>
      <c r="AK31" s="63">
        <f t="shared" si="2"/>
        <v>0</v>
      </c>
      <c r="AL31" s="63">
        <f t="shared" si="3"/>
        <v>0</v>
      </c>
      <c r="AM31" s="58"/>
      <c r="AN31" s="4"/>
      <c r="AO31" s="91"/>
      <c r="AP31" s="91"/>
      <c r="AQ31" s="43"/>
      <c r="AR31" s="43">
        <v>463</v>
      </c>
      <c r="AS31" s="43"/>
      <c r="AT31" s="43"/>
      <c r="AU31" s="4"/>
      <c r="AV31" s="45"/>
      <c r="AW31" s="45"/>
      <c r="AX31" s="45"/>
      <c r="AY31" s="45"/>
    </row>
    <row r="32" spans="1:51">
      <c r="A32" s="4">
        <f t="shared" si="4"/>
        <v>1894</v>
      </c>
      <c r="B32" s="43"/>
      <c r="C32" s="43"/>
      <c r="D32" s="43"/>
      <c r="E32" s="43"/>
      <c r="F32" s="5"/>
      <c r="G32" s="57"/>
      <c r="H32" s="57"/>
      <c r="I32" s="15"/>
      <c r="J32" s="57"/>
      <c r="K32" s="57"/>
      <c r="L32" s="57"/>
      <c r="M32" s="57"/>
      <c r="N32" s="57"/>
      <c r="O32" s="4">
        <f>'Historical population and GDP'!$N29</f>
        <v>6.1705677862349565E-3</v>
      </c>
      <c r="P32" s="4"/>
      <c r="Q32" s="4"/>
      <c r="R32" s="15"/>
      <c r="S32" s="15"/>
      <c r="T32" s="57"/>
      <c r="U32" s="57"/>
      <c r="V32" s="15"/>
      <c r="W32" s="58"/>
      <c r="X32" s="58"/>
      <c r="Y32" s="25"/>
      <c r="Z32" s="4"/>
      <c r="AA32" s="15"/>
      <c r="AB32" s="77">
        <f t="shared" si="0"/>
        <v>6.9070255910089945E-2</v>
      </c>
      <c r="AC32" s="69">
        <v>0</v>
      </c>
      <c r="AD32" s="15"/>
      <c r="AE32" s="59">
        <f t="shared" si="1"/>
        <v>2.7323188096659116E-2</v>
      </c>
      <c r="AF32" s="69">
        <v>0</v>
      </c>
      <c r="AG32" s="61">
        <f>'1.1 Price indices'!$T30</f>
        <v>0.37555856874780258</v>
      </c>
      <c r="AH32" s="15">
        <f t="shared" si="5"/>
        <v>0</v>
      </c>
      <c r="AI32" s="15">
        <f t="shared" si="6"/>
        <v>0</v>
      </c>
      <c r="AJ32" s="4"/>
      <c r="AK32" s="63">
        <f t="shared" si="2"/>
        <v>0</v>
      </c>
      <c r="AL32" s="63">
        <f t="shared" si="3"/>
        <v>0</v>
      </c>
      <c r="AM32" s="58"/>
      <c r="AN32" s="4"/>
      <c r="AO32" s="91"/>
      <c r="AP32" s="91"/>
      <c r="AQ32" s="43"/>
      <c r="AR32" s="43">
        <v>483</v>
      </c>
      <c r="AS32" s="43"/>
      <c r="AT32" s="43"/>
      <c r="AU32" s="4"/>
      <c r="AV32" s="45"/>
      <c r="AW32" s="45"/>
      <c r="AX32" s="45"/>
      <c r="AY32" s="45"/>
    </row>
    <row r="33" spans="1:51">
      <c r="A33" s="4">
        <f t="shared" si="4"/>
        <v>1895</v>
      </c>
      <c r="B33" s="43"/>
      <c r="C33" s="43"/>
      <c r="D33" s="43"/>
      <c r="E33" s="43"/>
      <c r="F33" s="5"/>
      <c r="G33" s="57"/>
      <c r="H33" s="57"/>
      <c r="I33" s="15"/>
      <c r="J33" s="57"/>
      <c r="K33" s="57"/>
      <c r="L33" s="57"/>
      <c r="M33" s="57"/>
      <c r="N33" s="57"/>
      <c r="O33" s="4">
        <f>'Historical population and GDP'!$N30</f>
        <v>6.233197308536784E-3</v>
      </c>
      <c r="P33" s="4"/>
      <c r="Q33" s="4"/>
      <c r="R33" s="15"/>
      <c r="S33" s="15"/>
      <c r="T33" s="57"/>
      <c r="U33" s="57"/>
      <c r="V33" s="15"/>
      <c r="W33" s="58"/>
      <c r="X33" s="58"/>
      <c r="Y33" s="25"/>
      <c r="Z33" s="4"/>
      <c r="AA33" s="15"/>
      <c r="AB33" s="77">
        <f t="shared" si="0"/>
        <v>6.9070255910089945E-2</v>
      </c>
      <c r="AC33" s="69">
        <v>0</v>
      </c>
      <c r="AD33" s="15"/>
      <c r="AE33" s="59">
        <f t="shared" si="1"/>
        <v>2.7323188096659116E-2</v>
      </c>
      <c r="AF33" s="69">
        <v>0</v>
      </c>
      <c r="AG33" s="61">
        <f>'1.1 Price indices'!$T31</f>
        <v>0.35783558011026584</v>
      </c>
      <c r="AH33" s="15">
        <f t="shared" si="5"/>
        <v>0</v>
      </c>
      <c r="AI33" s="15">
        <f t="shared" si="6"/>
        <v>0</v>
      </c>
      <c r="AJ33" s="4"/>
      <c r="AK33" s="63">
        <f t="shared" si="2"/>
        <v>0</v>
      </c>
      <c r="AL33" s="63">
        <f t="shared" si="3"/>
        <v>0</v>
      </c>
      <c r="AM33" s="58"/>
      <c r="AN33" s="4"/>
      <c r="AO33" s="91"/>
      <c r="AP33" s="91"/>
      <c r="AQ33" s="43"/>
      <c r="AR33" s="43">
        <v>531</v>
      </c>
      <c r="AS33" s="43"/>
      <c r="AT33" s="43"/>
      <c r="AU33" s="4"/>
      <c r="AV33" s="45"/>
      <c r="AW33" s="45"/>
      <c r="AX33" s="45"/>
      <c r="AY33" s="45"/>
    </row>
    <row r="34" spans="1:51">
      <c r="A34" s="4">
        <f t="shared" si="4"/>
        <v>1896</v>
      </c>
      <c r="B34" s="43"/>
      <c r="C34" s="43"/>
      <c r="D34" s="43"/>
      <c r="E34" s="43"/>
      <c r="F34" s="5"/>
      <c r="G34" s="57"/>
      <c r="H34" s="57"/>
      <c r="I34" s="15"/>
      <c r="J34" s="57"/>
      <c r="K34" s="57"/>
      <c r="L34" s="57"/>
      <c r="M34" s="57"/>
      <c r="N34" s="57"/>
      <c r="O34" s="4">
        <f>'Historical population and GDP'!$N31</f>
        <v>6.3023099519075049E-3</v>
      </c>
      <c r="P34" s="4"/>
      <c r="Q34" s="4"/>
      <c r="R34" s="15"/>
      <c r="S34" s="15"/>
      <c r="T34" s="57"/>
      <c r="U34" s="57"/>
      <c r="V34" s="15"/>
      <c r="W34" s="58"/>
      <c r="X34" s="58"/>
      <c r="Y34" s="25"/>
      <c r="Z34" s="4"/>
      <c r="AA34" s="15"/>
      <c r="AB34" s="77">
        <f t="shared" si="0"/>
        <v>6.9070255910089945E-2</v>
      </c>
      <c r="AC34" s="69">
        <v>0</v>
      </c>
      <c r="AD34" s="15"/>
      <c r="AE34" s="59">
        <f t="shared" si="1"/>
        <v>2.7323188096659116E-2</v>
      </c>
      <c r="AF34" s="69">
        <v>0</v>
      </c>
      <c r="AG34" s="61">
        <f>'1.1 Price indices'!$T32</f>
        <v>0.37555856874780258</v>
      </c>
      <c r="AH34" s="15">
        <f t="shared" si="5"/>
        <v>0</v>
      </c>
      <c r="AI34" s="15">
        <f t="shared" si="6"/>
        <v>0</v>
      </c>
      <c r="AJ34" s="4"/>
      <c r="AK34" s="63">
        <f t="shared" si="2"/>
        <v>0</v>
      </c>
      <c r="AL34" s="63">
        <f t="shared" si="3"/>
        <v>0</v>
      </c>
      <c r="AM34" s="58"/>
      <c r="AN34" s="4"/>
      <c r="AO34" s="91"/>
      <c r="AP34" s="91"/>
      <c r="AQ34" s="43"/>
      <c r="AR34" s="43">
        <v>493</v>
      </c>
      <c r="AS34" s="43"/>
      <c r="AT34" s="43"/>
      <c r="AU34" s="4"/>
      <c r="AV34" s="45"/>
      <c r="AW34" s="45"/>
      <c r="AX34" s="45"/>
      <c r="AY34" s="45"/>
    </row>
    <row r="35" spans="1:51">
      <c r="A35" s="4">
        <f t="shared" si="4"/>
        <v>1897</v>
      </c>
      <c r="B35" s="43"/>
      <c r="C35" s="43"/>
      <c r="D35" s="43"/>
      <c r="E35" s="43"/>
      <c r="F35" s="5"/>
      <c r="G35" s="57"/>
      <c r="H35" s="57"/>
      <c r="I35" s="15"/>
      <c r="J35" s="57"/>
      <c r="K35" s="57"/>
      <c r="L35" s="57"/>
      <c r="M35" s="57"/>
      <c r="N35" s="57"/>
      <c r="O35" s="4">
        <f>'Historical population and GDP'!$N32</f>
        <v>6.3630144381370173E-3</v>
      </c>
      <c r="P35" s="4"/>
      <c r="Q35" s="4"/>
      <c r="R35" s="15"/>
      <c r="S35" s="15"/>
      <c r="T35" s="57"/>
      <c r="U35" s="57"/>
      <c r="V35" s="15"/>
      <c r="W35" s="58"/>
      <c r="X35" s="58"/>
      <c r="Y35" s="25"/>
      <c r="Z35" s="4"/>
      <c r="AA35" s="15"/>
      <c r="AB35" s="77">
        <f t="shared" si="0"/>
        <v>6.9070255910089945E-2</v>
      </c>
      <c r="AC35" s="69">
        <v>0</v>
      </c>
      <c r="AD35" s="15"/>
      <c r="AE35" s="59">
        <f t="shared" si="1"/>
        <v>2.7323188096659116E-2</v>
      </c>
      <c r="AF35" s="69">
        <v>0</v>
      </c>
      <c r="AG35" s="61">
        <f>'1.1 Price indices'!$T33</f>
        <v>0.37471461690791991</v>
      </c>
      <c r="AH35" s="15">
        <f t="shared" si="5"/>
        <v>0</v>
      </c>
      <c r="AI35" s="15">
        <f t="shared" si="6"/>
        <v>0</v>
      </c>
      <c r="AJ35" s="4"/>
      <c r="AK35" s="63">
        <f t="shared" si="2"/>
        <v>0</v>
      </c>
      <c r="AL35" s="63">
        <f t="shared" si="3"/>
        <v>0</v>
      </c>
      <c r="AM35" s="58"/>
      <c r="AN35" s="4"/>
      <c r="AO35" s="91"/>
      <c r="AP35" s="91"/>
      <c r="AQ35" s="43"/>
      <c r="AR35" s="43">
        <v>623</v>
      </c>
      <c r="AS35" s="43"/>
      <c r="AT35" s="43"/>
      <c r="AU35" s="4"/>
      <c r="AV35" s="45"/>
      <c r="AW35" s="45"/>
      <c r="AX35" s="45"/>
      <c r="AY35" s="45"/>
    </row>
    <row r="36" spans="1:51">
      <c r="A36" s="4">
        <f t="shared" si="4"/>
        <v>1898</v>
      </c>
      <c r="B36" s="43"/>
      <c r="C36" s="43"/>
      <c r="D36" s="43"/>
      <c r="E36" s="43"/>
      <c r="F36" s="5"/>
      <c r="G36" s="57"/>
      <c r="H36" s="57"/>
      <c r="I36" s="15"/>
      <c r="J36" s="57"/>
      <c r="K36" s="57"/>
      <c r="L36" s="57"/>
      <c r="M36" s="57"/>
      <c r="N36" s="57"/>
      <c r="O36" s="4">
        <f>'Historical population and GDP'!$N33</f>
        <v>6.3027800279835755E-3</v>
      </c>
      <c r="P36" s="4"/>
      <c r="Q36" s="4"/>
      <c r="R36" s="15"/>
      <c r="S36" s="15"/>
      <c r="T36" s="57"/>
      <c r="U36" s="57"/>
      <c r="V36" s="15"/>
      <c r="W36" s="58"/>
      <c r="X36" s="58"/>
      <c r="Y36" s="25"/>
      <c r="Z36" s="4"/>
      <c r="AA36" s="15"/>
      <c r="AB36" s="77">
        <f t="shared" si="0"/>
        <v>6.9070255910089945E-2</v>
      </c>
      <c r="AC36" s="69">
        <v>0</v>
      </c>
      <c r="AD36" s="15"/>
      <c r="AE36" s="59">
        <f t="shared" si="1"/>
        <v>2.7323188096659116E-2</v>
      </c>
      <c r="AF36" s="69">
        <v>0</v>
      </c>
      <c r="AG36" s="61">
        <f>'1.1 Price indices'!$T34</f>
        <v>0.38399808714662959</v>
      </c>
      <c r="AH36" s="15">
        <f t="shared" si="5"/>
        <v>0</v>
      </c>
      <c r="AI36" s="15">
        <f t="shared" si="6"/>
        <v>0</v>
      </c>
      <c r="AJ36" s="4"/>
      <c r="AK36" s="63">
        <f t="shared" si="2"/>
        <v>0</v>
      </c>
      <c r="AL36" s="63">
        <f t="shared" si="3"/>
        <v>0</v>
      </c>
      <c r="AM36" s="58"/>
      <c r="AN36" s="4"/>
      <c r="AO36" s="91"/>
      <c r="AP36" s="91"/>
      <c r="AQ36" s="43"/>
      <c r="AR36" s="43">
        <v>533</v>
      </c>
      <c r="AS36" s="43"/>
      <c r="AT36" s="43"/>
      <c r="AU36" s="4"/>
      <c r="AV36" s="45"/>
      <c r="AW36" s="45"/>
      <c r="AX36" s="45"/>
      <c r="AY36" s="45"/>
    </row>
    <row r="37" spans="1:51">
      <c r="A37" s="4">
        <f t="shared" si="4"/>
        <v>1899</v>
      </c>
      <c r="B37" s="43"/>
      <c r="C37" s="43"/>
      <c r="D37" s="43"/>
      <c r="E37" s="43"/>
      <c r="F37" s="5"/>
      <c r="G37" s="57"/>
      <c r="H37" s="57"/>
      <c r="I37" s="15"/>
      <c r="J37" s="57"/>
      <c r="K37" s="57"/>
      <c r="L37" s="57"/>
      <c r="M37" s="57"/>
      <c r="N37" s="57"/>
      <c r="O37" s="4">
        <f>'Historical population and GDP'!$N34</f>
        <v>6.3311669945730247E-3</v>
      </c>
      <c r="P37" s="4"/>
      <c r="Q37" s="4"/>
      <c r="R37" s="15"/>
      <c r="S37" s="15"/>
      <c r="T37" s="57"/>
      <c r="U37" s="57"/>
      <c r="V37" s="15"/>
      <c r="W37" s="58"/>
      <c r="X37" s="58"/>
      <c r="Y37" s="25"/>
      <c r="Z37" s="4"/>
      <c r="AA37" s="15"/>
      <c r="AB37" s="77">
        <f t="shared" si="0"/>
        <v>6.9070255910089945E-2</v>
      </c>
      <c r="AC37" s="69">
        <v>0</v>
      </c>
      <c r="AD37" s="15"/>
      <c r="AE37" s="59">
        <f t="shared" si="1"/>
        <v>2.7323188096659116E-2</v>
      </c>
      <c r="AF37" s="69">
        <v>0</v>
      </c>
      <c r="AG37" s="61">
        <f>'1.1 Price indices'!$T35</f>
        <v>0.39581341290498745</v>
      </c>
      <c r="AH37" s="15">
        <f t="shared" si="5"/>
        <v>0</v>
      </c>
      <c r="AI37" s="15">
        <f t="shared" si="6"/>
        <v>0</v>
      </c>
      <c r="AJ37" s="4"/>
      <c r="AK37" s="63">
        <f t="shared" si="2"/>
        <v>0</v>
      </c>
      <c r="AL37" s="63">
        <f t="shared" si="3"/>
        <v>0</v>
      </c>
      <c r="AM37" s="58"/>
      <c r="AN37" s="4"/>
      <c r="AO37" s="91"/>
      <c r="AP37" s="91"/>
      <c r="AQ37" s="43"/>
      <c r="AR37" s="43">
        <v>508</v>
      </c>
      <c r="AS37" s="43"/>
      <c r="AT37" s="43"/>
      <c r="AU37" s="4"/>
      <c r="AV37" s="45"/>
      <c r="AW37" s="45"/>
      <c r="AX37" s="45"/>
      <c r="AY37" s="45"/>
    </row>
    <row r="38" spans="1:51">
      <c r="A38" s="4">
        <f t="shared" si="4"/>
        <v>1900</v>
      </c>
      <c r="B38" s="43"/>
      <c r="C38" s="43"/>
      <c r="D38" s="43"/>
      <c r="E38" s="43"/>
      <c r="F38" s="5"/>
      <c r="G38" s="57"/>
      <c r="H38" s="57"/>
      <c r="I38" s="15"/>
      <c r="J38" s="57"/>
      <c r="K38" s="57"/>
      <c r="L38" s="57"/>
      <c r="M38" s="57"/>
      <c r="N38" s="57"/>
      <c r="O38" s="4">
        <f>'Historical population and GDP'!$N35</f>
        <v>6.3039933454940959E-3</v>
      </c>
      <c r="P38" s="4"/>
      <c r="Q38" s="4"/>
      <c r="R38" s="15"/>
      <c r="S38" s="15"/>
      <c r="T38" s="57"/>
      <c r="U38" s="57"/>
      <c r="V38" s="15"/>
      <c r="W38" s="58"/>
      <c r="X38" s="58"/>
      <c r="Y38" s="25"/>
      <c r="Z38" s="4"/>
      <c r="AA38" s="15"/>
      <c r="AB38" s="77">
        <f t="shared" si="0"/>
        <v>6.9070255910089945E-2</v>
      </c>
      <c r="AC38" s="69">
        <v>0</v>
      </c>
      <c r="AD38" s="15"/>
      <c r="AE38" s="59">
        <f t="shared" si="1"/>
        <v>2.7323188096659116E-2</v>
      </c>
      <c r="AF38" s="69">
        <v>0</v>
      </c>
      <c r="AG38" s="61">
        <f>'1.1 Price indices'!$T36</f>
        <v>0.3975013165847528</v>
      </c>
      <c r="AH38" s="15">
        <f t="shared" si="5"/>
        <v>0</v>
      </c>
      <c r="AI38" s="15">
        <f t="shared" si="6"/>
        <v>0</v>
      </c>
      <c r="AJ38" s="4"/>
      <c r="AK38" s="63">
        <f t="shared" si="2"/>
        <v>0</v>
      </c>
      <c r="AL38" s="63">
        <f t="shared" si="3"/>
        <v>0</v>
      </c>
      <c r="AM38" s="58"/>
      <c r="AN38" s="4"/>
      <c r="AO38" s="91"/>
      <c r="AP38" s="91"/>
      <c r="AQ38" s="43"/>
      <c r="AR38" s="43">
        <v>527</v>
      </c>
      <c r="AS38" s="43"/>
      <c r="AT38" s="43"/>
      <c r="AU38" s="4"/>
      <c r="AV38" s="45"/>
      <c r="AW38" s="45"/>
      <c r="AX38" s="45"/>
      <c r="AY38" s="45"/>
    </row>
    <row r="39" spans="1:51">
      <c r="A39" s="4">
        <f t="shared" si="4"/>
        <v>1901</v>
      </c>
      <c r="B39" s="43"/>
      <c r="C39" s="43"/>
      <c r="D39" s="43"/>
      <c r="E39" s="43"/>
      <c r="F39" s="5"/>
      <c r="G39" s="57"/>
      <c r="H39" s="57"/>
      <c r="I39" s="15"/>
      <c r="J39" s="57"/>
      <c r="K39" s="57"/>
      <c r="L39" s="57"/>
      <c r="M39" s="57"/>
      <c r="N39" s="57"/>
      <c r="O39" s="4">
        <f>'Historical population and GDP'!$N36</f>
        <v>6.6879767709173889E-3</v>
      </c>
      <c r="P39" s="4"/>
      <c r="Q39" s="4"/>
      <c r="R39" s="15"/>
      <c r="S39" s="15"/>
      <c r="T39" s="57"/>
      <c r="U39" s="57"/>
      <c r="V39" s="15"/>
      <c r="W39" s="58"/>
      <c r="X39" s="58"/>
      <c r="Y39" s="25"/>
      <c r="Z39" s="4"/>
      <c r="AA39" s="15"/>
      <c r="AB39" s="77">
        <f t="shared" si="0"/>
        <v>6.9070255910089945E-2</v>
      </c>
      <c r="AC39" s="69">
        <v>0</v>
      </c>
      <c r="AD39" s="15"/>
      <c r="AE39" s="59">
        <f t="shared" si="1"/>
        <v>2.7323188096659116E-2</v>
      </c>
      <c r="AF39" s="69">
        <v>0</v>
      </c>
      <c r="AG39" s="61">
        <f>'1.1 Price indices'!$T37</f>
        <v>0.37218276138827183</v>
      </c>
      <c r="AH39" s="15">
        <f t="shared" si="5"/>
        <v>0</v>
      </c>
      <c r="AI39" s="15">
        <f t="shared" si="6"/>
        <v>0</v>
      </c>
      <c r="AJ39" s="4"/>
      <c r="AK39" s="63">
        <f t="shared" si="2"/>
        <v>0</v>
      </c>
      <c r="AL39" s="63">
        <f t="shared" si="3"/>
        <v>0</v>
      </c>
      <c r="AM39" s="58"/>
      <c r="AN39" s="4"/>
      <c r="AO39" s="91"/>
      <c r="AP39" s="91"/>
      <c r="AQ39" s="43"/>
      <c r="AR39" s="43">
        <v>661</v>
      </c>
      <c r="AS39" s="43"/>
      <c r="AT39" s="43"/>
      <c r="AU39" s="4"/>
      <c r="AV39" s="45"/>
      <c r="AW39" s="45"/>
      <c r="AX39" s="45"/>
      <c r="AY39" s="45"/>
    </row>
    <row r="40" spans="1:51">
      <c r="A40" s="4">
        <f t="shared" si="4"/>
        <v>1902</v>
      </c>
      <c r="B40" s="43"/>
      <c r="C40" s="43"/>
      <c r="D40" s="43"/>
      <c r="E40" s="43"/>
      <c r="F40" s="5"/>
      <c r="G40" s="57"/>
      <c r="H40" s="57"/>
      <c r="I40" s="15"/>
      <c r="J40" s="57"/>
      <c r="K40" s="57"/>
      <c r="L40" s="57"/>
      <c r="M40" s="57"/>
      <c r="N40" s="57"/>
      <c r="O40" s="4">
        <f>'Historical population and GDP'!$N37</f>
        <v>6.7821412981331113E-3</v>
      </c>
      <c r="P40" s="4"/>
      <c r="Q40" s="4"/>
      <c r="R40" s="15"/>
      <c r="S40" s="15"/>
      <c r="T40" s="57"/>
      <c r="U40" s="57"/>
      <c r="V40" s="15"/>
      <c r="W40" s="58"/>
      <c r="X40" s="58"/>
      <c r="Y40" s="25"/>
      <c r="Z40" s="4"/>
      <c r="AA40" s="15"/>
      <c r="AB40" s="77">
        <f t="shared" si="0"/>
        <v>6.9070255910089945E-2</v>
      </c>
      <c r="AC40" s="69">
        <v>0</v>
      </c>
      <c r="AD40" s="15"/>
      <c r="AE40" s="59">
        <f t="shared" si="1"/>
        <v>2.7323188096659116E-2</v>
      </c>
      <c r="AF40" s="69">
        <v>0</v>
      </c>
      <c r="AG40" s="61">
        <f>'1.1 Price indices'!$T38</f>
        <v>0.40678478682346259</v>
      </c>
      <c r="AH40" s="15">
        <f t="shared" si="5"/>
        <v>0</v>
      </c>
      <c r="AI40" s="15">
        <f t="shared" si="6"/>
        <v>0</v>
      </c>
      <c r="AJ40" s="4"/>
      <c r="AK40" s="63">
        <f t="shared" ref="AK40:AK71" si="7">ROUND(AH40,-3)</f>
        <v>0</v>
      </c>
      <c r="AL40" s="63">
        <f t="shared" ref="AL40:AL71" si="8">ROUND(AI40,-3)</f>
        <v>0</v>
      </c>
      <c r="AM40" s="58"/>
      <c r="AN40" s="4"/>
      <c r="AO40" s="91"/>
      <c r="AP40" s="91"/>
      <c r="AQ40" s="43"/>
      <c r="AR40" s="43">
        <v>602</v>
      </c>
      <c r="AS40" s="43"/>
      <c r="AT40" s="43"/>
      <c r="AU40" s="4"/>
      <c r="AV40" s="45"/>
      <c r="AW40" s="45"/>
      <c r="AX40" s="45"/>
      <c r="AY40" s="45"/>
    </row>
    <row r="41" spans="1:51">
      <c r="A41" s="4">
        <f t="shared" si="4"/>
        <v>1903</v>
      </c>
      <c r="B41" s="43">
        <v>290525</v>
      </c>
      <c r="C41" s="43">
        <v>669583</v>
      </c>
      <c r="D41" s="43"/>
      <c r="E41" s="43">
        <v>960108</v>
      </c>
      <c r="F41" s="5">
        <f t="shared" ref="F41:F104" si="9">E41*AVERAGE($I$110:$I$118)</f>
        <v>512458.7237055187</v>
      </c>
      <c r="G41" s="57"/>
      <c r="H41" s="57"/>
      <c r="I41" s="15"/>
      <c r="J41" s="57"/>
      <c r="K41" s="57"/>
      <c r="L41" s="57"/>
      <c r="M41" s="57"/>
      <c r="N41" s="57"/>
      <c r="O41" s="4">
        <f>'Historical population and GDP'!$N38</f>
        <v>6.5164403499319108E-3</v>
      </c>
      <c r="P41" s="4"/>
      <c r="Q41" s="4"/>
      <c r="R41" s="15"/>
      <c r="S41" s="15"/>
      <c r="T41" s="57"/>
      <c r="U41" s="57"/>
      <c r="V41" s="15"/>
      <c r="W41" s="63">
        <f t="shared" ref="W41:W72" si="10">F41</f>
        <v>512458.7237055187</v>
      </c>
      <c r="X41" s="58"/>
      <c r="Y41" s="25"/>
      <c r="Z41" s="4"/>
      <c r="AA41" s="15"/>
      <c r="AB41" s="77">
        <f t="shared" si="0"/>
        <v>6.9070255910089945E-2</v>
      </c>
      <c r="AC41" s="69">
        <v>0</v>
      </c>
      <c r="AD41" s="15"/>
      <c r="AE41" s="59">
        <f t="shared" si="1"/>
        <v>2.7323188096659116E-2</v>
      </c>
      <c r="AF41" s="69">
        <v>0</v>
      </c>
      <c r="AG41" s="61">
        <f>'1.1 Price indices'!$T39</f>
        <v>0.40931664234311077</v>
      </c>
      <c r="AH41" s="15">
        <f t="shared" ref="AH41:AH72" si="11">AH40*(AG41/AG40)*(1-AB41-AC41)+W41*(1-0.5*AB41)</f>
        <v>494760.89611066959</v>
      </c>
      <c r="AI41" s="15">
        <f t="shared" ref="AI41:AI72" si="12">AI40*(AG41/AG40)*(1-AE41-AF41)+X41*(1-0.5*AB41)</f>
        <v>0</v>
      </c>
      <c r="AJ41" s="4"/>
      <c r="AK41" s="63">
        <f t="shared" si="7"/>
        <v>495000</v>
      </c>
      <c r="AL41" s="63">
        <f t="shared" si="8"/>
        <v>0</v>
      </c>
      <c r="AM41" s="58"/>
      <c r="AN41" s="4"/>
      <c r="AO41" s="91"/>
      <c r="AP41" s="91"/>
      <c r="AQ41" s="43"/>
      <c r="AR41" s="43">
        <v>688</v>
      </c>
      <c r="AS41" s="43"/>
      <c r="AT41" s="43"/>
      <c r="AU41" s="34"/>
      <c r="AV41" s="45"/>
      <c r="AW41" s="45"/>
      <c r="AX41" s="45"/>
      <c r="AY41" s="45"/>
    </row>
    <row r="42" spans="1:51">
      <c r="A42" s="4">
        <f t="shared" si="4"/>
        <v>1904</v>
      </c>
      <c r="B42" s="43">
        <v>150298</v>
      </c>
      <c r="C42" s="43">
        <v>857657</v>
      </c>
      <c r="D42" s="43"/>
      <c r="E42" s="43">
        <v>1007955</v>
      </c>
      <c r="F42" s="5">
        <f t="shared" si="9"/>
        <v>537997.11371282826</v>
      </c>
      <c r="G42" s="57"/>
      <c r="H42" s="57"/>
      <c r="I42" s="15"/>
      <c r="J42" s="57"/>
      <c r="K42" s="57"/>
      <c r="L42" s="57"/>
      <c r="M42" s="57"/>
      <c r="N42" s="57"/>
      <c r="O42" s="4">
        <f>'Historical population and GDP'!$N39</f>
        <v>6.6629601657447433E-3</v>
      </c>
      <c r="P42" s="4"/>
      <c r="Q42" s="4"/>
      <c r="R42" s="15"/>
      <c r="S42" s="15"/>
      <c r="T42" s="57"/>
      <c r="U42" s="57"/>
      <c r="V42" s="15"/>
      <c r="W42" s="63">
        <f t="shared" si="10"/>
        <v>537997.11371282826</v>
      </c>
      <c r="X42" s="58"/>
      <c r="Y42" s="25"/>
      <c r="Z42" s="4"/>
      <c r="AA42" s="15"/>
      <c r="AB42" s="77">
        <f t="shared" si="0"/>
        <v>6.9070255910089945E-2</v>
      </c>
      <c r="AC42" s="69">
        <v>0</v>
      </c>
      <c r="AD42" s="15"/>
      <c r="AE42" s="59">
        <f t="shared" si="1"/>
        <v>2.7323188096659116E-2</v>
      </c>
      <c r="AF42" s="69">
        <v>0</v>
      </c>
      <c r="AG42" s="61">
        <f>'1.1 Price indices'!$T40</f>
        <v>0.42619567914076467</v>
      </c>
      <c r="AH42" s="15">
        <f t="shared" si="11"/>
        <v>998998.25346473348</v>
      </c>
      <c r="AI42" s="15">
        <f t="shared" si="12"/>
        <v>0</v>
      </c>
      <c r="AJ42" s="4"/>
      <c r="AK42" s="63">
        <f t="shared" si="7"/>
        <v>999000</v>
      </c>
      <c r="AL42" s="63">
        <f t="shared" si="8"/>
        <v>0</v>
      </c>
      <c r="AM42" s="58"/>
      <c r="AN42" s="4"/>
      <c r="AO42" s="91"/>
      <c r="AP42" s="91"/>
      <c r="AQ42" s="43"/>
      <c r="AR42" s="43">
        <v>701</v>
      </c>
      <c r="AS42" s="43"/>
      <c r="AT42" s="43"/>
      <c r="AU42" s="4"/>
      <c r="AV42" s="45"/>
      <c r="AW42" s="45"/>
      <c r="AX42" s="45"/>
      <c r="AY42" s="45"/>
    </row>
    <row r="43" spans="1:51">
      <c r="A43" s="4">
        <f t="shared" si="4"/>
        <v>1905</v>
      </c>
      <c r="B43" s="43">
        <v>187120</v>
      </c>
      <c r="C43" s="43">
        <v>733720</v>
      </c>
      <c r="D43" s="43"/>
      <c r="E43" s="43">
        <v>920840</v>
      </c>
      <c r="F43" s="5">
        <f t="shared" si="9"/>
        <v>491499.38458693173</v>
      </c>
      <c r="G43" s="57"/>
      <c r="H43" s="57"/>
      <c r="I43" s="15"/>
      <c r="J43" s="57"/>
      <c r="K43" s="57"/>
      <c r="L43" s="57"/>
      <c r="M43" s="57"/>
      <c r="N43" s="57"/>
      <c r="O43" s="4">
        <f>'Historical population and GDP'!$N40</f>
        <v>6.2703201235197025E-3</v>
      </c>
      <c r="P43" s="4"/>
      <c r="Q43" s="4"/>
      <c r="R43" s="15"/>
      <c r="S43" s="15"/>
      <c r="T43" s="57"/>
      <c r="U43" s="57"/>
      <c r="V43" s="15"/>
      <c r="W43" s="63">
        <f t="shared" si="10"/>
        <v>491499.38458693173</v>
      </c>
      <c r="X43" s="58"/>
      <c r="Y43" s="25"/>
      <c r="Z43" s="4"/>
      <c r="AA43" s="15"/>
      <c r="AB43" s="77">
        <f t="shared" si="0"/>
        <v>6.9070255910089945E-2</v>
      </c>
      <c r="AC43" s="69">
        <v>0</v>
      </c>
      <c r="AD43" s="15"/>
      <c r="AE43" s="59">
        <f t="shared" si="1"/>
        <v>2.7323188096659116E-2</v>
      </c>
      <c r="AF43" s="69">
        <v>0</v>
      </c>
      <c r="AG43" s="61">
        <f>'1.1 Price indices'!$T41</f>
        <v>0.41606825706217232</v>
      </c>
      <c r="AH43" s="15">
        <f t="shared" si="11"/>
        <v>1382423.6358028445</v>
      </c>
      <c r="AI43" s="15">
        <f t="shared" si="12"/>
        <v>0</v>
      </c>
      <c r="AJ43" s="4"/>
      <c r="AK43" s="63">
        <f t="shared" si="7"/>
        <v>1382000</v>
      </c>
      <c r="AL43" s="63">
        <f t="shared" si="8"/>
        <v>0</v>
      </c>
      <c r="AM43" s="58"/>
      <c r="AN43" s="4"/>
      <c r="AO43" s="91"/>
      <c r="AP43" s="91"/>
      <c r="AQ43" s="43"/>
      <c r="AR43" s="43">
        <v>760</v>
      </c>
      <c r="AS43" s="43"/>
      <c r="AT43" s="43"/>
      <c r="AU43" s="4"/>
      <c r="AV43" s="45"/>
      <c r="AW43" s="45"/>
      <c r="AX43" s="45"/>
      <c r="AY43" s="45"/>
    </row>
    <row r="44" spans="1:51">
      <c r="A44" s="4">
        <f t="shared" si="4"/>
        <v>1906</v>
      </c>
      <c r="B44" s="43">
        <v>274879</v>
      </c>
      <c r="C44" s="43">
        <v>1134856</v>
      </c>
      <c r="D44" s="43"/>
      <c r="E44" s="43">
        <v>1409735</v>
      </c>
      <c r="F44" s="5">
        <f t="shared" si="9"/>
        <v>752447.6401227772</v>
      </c>
      <c r="G44" s="57"/>
      <c r="H44" s="57"/>
      <c r="I44" s="15"/>
      <c r="J44" s="57"/>
      <c r="K44" s="57"/>
      <c r="L44" s="57"/>
      <c r="M44" s="57"/>
      <c r="N44" s="57"/>
      <c r="O44" s="4">
        <f>'Historical population and GDP'!$N41</f>
        <v>6.4093119623069277E-3</v>
      </c>
      <c r="P44" s="4"/>
      <c r="Q44" s="4"/>
      <c r="R44" s="15"/>
      <c r="S44" s="15"/>
      <c r="T44" s="57"/>
      <c r="U44" s="57"/>
      <c r="V44" s="15"/>
      <c r="W44" s="63">
        <f t="shared" si="10"/>
        <v>752447.6401227772</v>
      </c>
      <c r="X44" s="58"/>
      <c r="Y44" s="25"/>
      <c r="Z44" s="4"/>
      <c r="AA44" s="15"/>
      <c r="AB44" s="77">
        <f t="shared" si="0"/>
        <v>6.9070255910089945E-2</v>
      </c>
      <c r="AC44" s="69">
        <v>0</v>
      </c>
      <c r="AD44" s="15"/>
      <c r="AE44" s="59">
        <f t="shared" si="1"/>
        <v>2.7323188096659116E-2</v>
      </c>
      <c r="AF44" s="69">
        <v>0</v>
      </c>
      <c r="AG44" s="61">
        <f>'1.1 Price indices'!$T42</f>
        <v>0.43716705305923986</v>
      </c>
      <c r="AH44" s="15">
        <f t="shared" si="11"/>
        <v>2078661.6587456707</v>
      </c>
      <c r="AI44" s="15">
        <f t="shared" si="12"/>
        <v>0</v>
      </c>
      <c r="AJ44" s="4"/>
      <c r="AK44" s="63">
        <f t="shared" si="7"/>
        <v>2079000</v>
      </c>
      <c r="AL44" s="63">
        <f t="shared" si="8"/>
        <v>0</v>
      </c>
      <c r="AM44" s="58"/>
      <c r="AN44" s="4"/>
      <c r="AO44" s="91"/>
      <c r="AP44" s="91"/>
      <c r="AQ44" s="43"/>
      <c r="AR44" s="43">
        <v>833</v>
      </c>
      <c r="AS44" s="43"/>
      <c r="AT44" s="43"/>
      <c r="AU44" s="4"/>
      <c r="AV44" s="45"/>
      <c r="AW44" s="45"/>
      <c r="AX44" s="45"/>
      <c r="AY44" s="45"/>
    </row>
    <row r="45" spans="1:51">
      <c r="A45" s="4">
        <f t="shared" si="4"/>
        <v>1907</v>
      </c>
      <c r="B45" s="43">
        <v>269955</v>
      </c>
      <c r="C45" s="43">
        <v>1004963</v>
      </c>
      <c r="D45" s="43"/>
      <c r="E45" s="43">
        <v>1274918</v>
      </c>
      <c r="F45" s="5">
        <f t="shared" si="9"/>
        <v>680488.9149024823</v>
      </c>
      <c r="G45" s="57"/>
      <c r="H45" s="57"/>
      <c r="I45" s="15"/>
      <c r="J45" s="57"/>
      <c r="K45" s="57"/>
      <c r="L45" s="57"/>
      <c r="M45" s="57"/>
      <c r="N45" s="57"/>
      <c r="O45" s="4">
        <f>'Historical population and GDP'!$N42</f>
        <v>6.4130913216014947E-3</v>
      </c>
      <c r="P45" s="4"/>
      <c r="Q45" s="4"/>
      <c r="R45" s="15"/>
      <c r="S45" s="15"/>
      <c r="T45" s="57"/>
      <c r="U45" s="57"/>
      <c r="V45" s="15"/>
      <c r="W45" s="63">
        <f t="shared" si="10"/>
        <v>680488.9149024823</v>
      </c>
      <c r="X45" s="58"/>
      <c r="Y45" s="25"/>
      <c r="Z45" s="4"/>
      <c r="AA45" s="15"/>
      <c r="AB45" s="77">
        <f t="shared" si="0"/>
        <v>6.9070255910089945E-2</v>
      </c>
      <c r="AC45" s="69">
        <v>0</v>
      </c>
      <c r="AD45" s="15"/>
      <c r="AE45" s="59">
        <f t="shared" si="1"/>
        <v>2.7323188096659116E-2</v>
      </c>
      <c r="AF45" s="69">
        <v>0</v>
      </c>
      <c r="AG45" s="61">
        <f>'1.1 Price indices'!$T43</f>
        <v>0.44307471593841879</v>
      </c>
      <c r="AH45" s="15">
        <f t="shared" si="11"/>
        <v>2618225.9465586753</v>
      </c>
      <c r="AI45" s="15">
        <f t="shared" si="12"/>
        <v>0</v>
      </c>
      <c r="AJ45" s="4"/>
      <c r="AK45" s="63">
        <f t="shared" si="7"/>
        <v>2618000</v>
      </c>
      <c r="AL45" s="63">
        <f t="shared" si="8"/>
        <v>0</v>
      </c>
      <c r="AM45" s="58"/>
      <c r="AN45" s="4"/>
      <c r="AO45" s="91"/>
      <c r="AP45" s="91"/>
      <c r="AQ45" s="43"/>
      <c r="AR45" s="43">
        <v>791</v>
      </c>
      <c r="AS45" s="43"/>
      <c r="AT45" s="43"/>
      <c r="AU45" s="4"/>
      <c r="AV45" s="45"/>
      <c r="AW45" s="45"/>
      <c r="AX45" s="45"/>
      <c r="AY45" s="45"/>
    </row>
    <row r="46" spans="1:51">
      <c r="A46" s="4">
        <f t="shared" si="4"/>
        <v>1908</v>
      </c>
      <c r="B46" s="43">
        <v>425682</v>
      </c>
      <c r="C46" s="43">
        <v>1184626</v>
      </c>
      <c r="D46" s="43"/>
      <c r="E46" s="43">
        <v>1610308</v>
      </c>
      <c r="F46" s="5">
        <f t="shared" si="9"/>
        <v>859503.70422159426</v>
      </c>
      <c r="G46" s="57"/>
      <c r="H46" s="57"/>
      <c r="I46" s="15"/>
      <c r="J46" s="57"/>
      <c r="K46" s="57"/>
      <c r="L46" s="57"/>
      <c r="M46" s="57"/>
      <c r="N46" s="57"/>
      <c r="O46" s="4">
        <f>'Historical population and GDP'!$N43</f>
        <v>6.4734706082840718E-3</v>
      </c>
      <c r="P46" s="4"/>
      <c r="Q46" s="4"/>
      <c r="R46" s="15"/>
      <c r="S46" s="15"/>
      <c r="T46" s="57"/>
      <c r="U46" s="57"/>
      <c r="V46" s="15"/>
      <c r="W46" s="63">
        <f t="shared" si="10"/>
        <v>859503.70422159426</v>
      </c>
      <c r="X46" s="58"/>
      <c r="Y46" s="25"/>
      <c r="Z46" s="4"/>
      <c r="AA46" s="15"/>
      <c r="AB46" s="77">
        <f t="shared" si="0"/>
        <v>6.9070255910089945E-2</v>
      </c>
      <c r="AC46" s="69">
        <v>0</v>
      </c>
      <c r="AD46" s="15"/>
      <c r="AE46" s="59">
        <f t="shared" si="1"/>
        <v>2.7323188096659116E-2</v>
      </c>
      <c r="AF46" s="69">
        <v>0</v>
      </c>
      <c r="AG46" s="61">
        <f>'1.1 Price indices'!$T44</f>
        <v>0.44476261961818414</v>
      </c>
      <c r="AH46" s="15">
        <f t="shared" si="11"/>
        <v>3276490.3181622745</v>
      </c>
      <c r="AI46" s="15">
        <f t="shared" si="12"/>
        <v>0</v>
      </c>
      <c r="AJ46" s="4"/>
      <c r="AK46" s="63">
        <f t="shared" si="7"/>
        <v>3276000</v>
      </c>
      <c r="AL46" s="63">
        <f t="shared" si="8"/>
        <v>0</v>
      </c>
      <c r="AM46" s="58"/>
      <c r="AN46" s="4"/>
      <c r="AO46" s="91"/>
      <c r="AP46" s="91"/>
      <c r="AQ46" s="43"/>
      <c r="AR46" s="43">
        <v>815</v>
      </c>
      <c r="AS46" s="43"/>
      <c r="AT46" s="43"/>
      <c r="AU46" s="4"/>
      <c r="AV46" s="45"/>
      <c r="AW46" s="45"/>
      <c r="AX46" s="45"/>
      <c r="AY46" s="45"/>
    </row>
    <row r="47" spans="1:51">
      <c r="A47" s="4">
        <f t="shared" si="4"/>
        <v>1909</v>
      </c>
      <c r="B47" s="43">
        <v>422049</v>
      </c>
      <c r="C47" s="43">
        <v>1305438</v>
      </c>
      <c r="D47" s="43"/>
      <c r="E47" s="43">
        <v>1727487</v>
      </c>
      <c r="F47" s="5">
        <f t="shared" si="9"/>
        <v>922048.12712515192</v>
      </c>
      <c r="G47" s="57"/>
      <c r="H47" s="57"/>
      <c r="I47" s="15"/>
      <c r="J47" s="57"/>
      <c r="K47" s="57"/>
      <c r="L47" s="57"/>
      <c r="M47" s="57"/>
      <c r="N47" s="57"/>
      <c r="O47" s="4">
        <f>'Historical population and GDP'!$N44</f>
        <v>6.6764142181750209E-3</v>
      </c>
      <c r="P47" s="4"/>
      <c r="Q47" s="4"/>
      <c r="R47" s="15"/>
      <c r="S47" s="15"/>
      <c r="T47" s="57"/>
      <c r="U47" s="57"/>
      <c r="V47" s="15"/>
      <c r="W47" s="63">
        <f t="shared" si="10"/>
        <v>922048.12712515192</v>
      </c>
      <c r="X47" s="58"/>
      <c r="Y47" s="25"/>
      <c r="Z47" s="4"/>
      <c r="AA47" s="15"/>
      <c r="AB47" s="77">
        <f t="shared" si="0"/>
        <v>6.9070255910089945E-2</v>
      </c>
      <c r="AC47" s="69">
        <v>0</v>
      </c>
      <c r="AD47" s="15"/>
      <c r="AE47" s="59">
        <f t="shared" si="1"/>
        <v>2.7323188096659116E-2</v>
      </c>
      <c r="AF47" s="69">
        <v>0</v>
      </c>
      <c r="AG47" s="61">
        <f>'1.1 Price indices'!$T45</f>
        <v>0.43716705305923986</v>
      </c>
      <c r="AH47" s="15">
        <f t="shared" si="11"/>
        <v>3888296.9707765183</v>
      </c>
      <c r="AI47" s="15">
        <f t="shared" si="12"/>
        <v>0</v>
      </c>
      <c r="AJ47" s="4"/>
      <c r="AK47" s="63">
        <f t="shared" si="7"/>
        <v>3888000</v>
      </c>
      <c r="AL47" s="63">
        <f t="shared" si="8"/>
        <v>0</v>
      </c>
      <c r="AM47" s="58"/>
      <c r="AN47" s="4"/>
      <c r="AO47" s="91"/>
      <c r="AP47" s="91"/>
      <c r="AQ47" s="43"/>
      <c r="AR47" s="43">
        <v>877</v>
      </c>
      <c r="AS47" s="43"/>
      <c r="AT47" s="43"/>
      <c r="AU47" s="4"/>
      <c r="AV47" s="45"/>
      <c r="AW47" s="45"/>
      <c r="AX47" s="45"/>
      <c r="AY47" s="45"/>
    </row>
    <row r="48" spans="1:51">
      <c r="A48" s="4">
        <f t="shared" si="4"/>
        <v>1910</v>
      </c>
      <c r="B48" s="43">
        <v>534734</v>
      </c>
      <c r="C48" s="43">
        <v>1263472</v>
      </c>
      <c r="D48" s="43"/>
      <c r="E48" s="43">
        <v>1798206</v>
      </c>
      <c r="F48" s="5">
        <f t="shared" si="9"/>
        <v>959794.47282972955</v>
      </c>
      <c r="G48" s="57"/>
      <c r="H48" s="57"/>
      <c r="I48" s="15"/>
      <c r="J48" s="57"/>
      <c r="K48" s="57"/>
      <c r="L48" s="57"/>
      <c r="M48" s="57"/>
      <c r="N48" s="57"/>
      <c r="O48" s="4">
        <f>'Historical population and GDP'!$N45</f>
        <v>6.5278131797572676E-3</v>
      </c>
      <c r="P48" s="4"/>
      <c r="Q48" s="4"/>
      <c r="R48" s="15"/>
      <c r="S48" s="15"/>
      <c r="T48" s="57"/>
      <c r="U48" s="57"/>
      <c r="V48" s="15"/>
      <c r="W48" s="63">
        <f t="shared" si="10"/>
        <v>959794.47282972955</v>
      </c>
      <c r="X48" s="58"/>
      <c r="Y48" s="25"/>
      <c r="Z48" s="4"/>
      <c r="AA48" s="15"/>
      <c r="AB48" s="77">
        <f t="shared" si="0"/>
        <v>6.9070255910089945E-2</v>
      </c>
      <c r="AC48" s="69">
        <v>0</v>
      </c>
      <c r="AD48" s="15"/>
      <c r="AE48" s="59">
        <f t="shared" si="1"/>
        <v>2.7323188096659116E-2</v>
      </c>
      <c r="AF48" s="69">
        <v>0</v>
      </c>
      <c r="AG48" s="61">
        <f>'1.1 Price indices'!$T46</f>
        <v>0.45151423433724586</v>
      </c>
      <c r="AH48" s="15">
        <f t="shared" si="11"/>
        <v>4665173.4224435389</v>
      </c>
      <c r="AI48" s="15">
        <f t="shared" si="12"/>
        <v>0</v>
      </c>
      <c r="AJ48" s="4"/>
      <c r="AK48" s="63">
        <f t="shared" si="7"/>
        <v>4665000</v>
      </c>
      <c r="AL48" s="63">
        <f t="shared" si="8"/>
        <v>0</v>
      </c>
      <c r="AM48" s="58"/>
      <c r="AN48" s="4"/>
      <c r="AO48" s="91"/>
      <c r="AP48" s="91"/>
      <c r="AQ48" s="43"/>
      <c r="AR48" s="43">
        <v>843</v>
      </c>
      <c r="AS48" s="43"/>
      <c r="AT48" s="43"/>
      <c r="AU48" s="4"/>
      <c r="AV48" s="45"/>
      <c r="AW48" s="45"/>
      <c r="AX48" s="45"/>
      <c r="AY48" s="45"/>
    </row>
    <row r="49" spans="1:51">
      <c r="A49" s="4">
        <f t="shared" si="4"/>
        <v>1911</v>
      </c>
      <c r="B49" s="43">
        <v>613852</v>
      </c>
      <c r="C49" s="43">
        <v>1822391</v>
      </c>
      <c r="D49" s="43"/>
      <c r="E49" s="43">
        <v>2436243</v>
      </c>
      <c r="F49" s="5">
        <f t="shared" si="9"/>
        <v>1300347.4384303682</v>
      </c>
      <c r="G49" s="57"/>
      <c r="H49" s="57"/>
      <c r="I49" s="15"/>
      <c r="J49" s="57"/>
      <c r="K49" s="57"/>
      <c r="L49" s="57"/>
      <c r="M49" s="57"/>
      <c r="N49" s="57"/>
      <c r="O49" s="4">
        <f>'Historical population and GDP'!$N46</f>
        <v>6.4780433901934767E-3</v>
      </c>
      <c r="P49" s="4"/>
      <c r="Q49" s="4"/>
      <c r="R49" s="15"/>
      <c r="S49" s="15"/>
      <c r="T49" s="57"/>
      <c r="U49" s="57"/>
      <c r="V49" s="15"/>
      <c r="W49" s="63">
        <f t="shared" si="10"/>
        <v>1300347.4384303682</v>
      </c>
      <c r="X49" s="58"/>
      <c r="Y49" s="25"/>
      <c r="Z49" s="4"/>
      <c r="AA49" s="15"/>
      <c r="AB49" s="77">
        <f t="shared" si="0"/>
        <v>6.9070255910089945E-2</v>
      </c>
      <c r="AC49" s="69">
        <v>0</v>
      </c>
      <c r="AD49" s="15"/>
      <c r="AE49" s="59">
        <f t="shared" si="1"/>
        <v>2.7323188096659116E-2</v>
      </c>
      <c r="AF49" s="69">
        <v>0</v>
      </c>
      <c r="AG49" s="61">
        <f>'1.1 Price indices'!$T47</f>
        <v>0.44898237881759773</v>
      </c>
      <c r="AH49" s="15">
        <f t="shared" si="11"/>
        <v>5574035.4901824594</v>
      </c>
      <c r="AI49" s="15">
        <f t="shared" si="12"/>
        <v>0</v>
      </c>
      <c r="AJ49" s="4"/>
      <c r="AK49" s="63">
        <f t="shared" si="7"/>
        <v>5574000</v>
      </c>
      <c r="AL49" s="63">
        <f t="shared" si="8"/>
        <v>0</v>
      </c>
      <c r="AM49" s="58"/>
      <c r="AN49" s="4"/>
      <c r="AO49" s="91"/>
      <c r="AP49" s="91"/>
      <c r="AQ49" s="43"/>
      <c r="AR49" s="43">
        <v>802</v>
      </c>
      <c r="AS49" s="43"/>
      <c r="AT49" s="43"/>
      <c r="AU49" s="4"/>
      <c r="AV49" s="45"/>
      <c r="AW49" s="45"/>
      <c r="AX49" s="45"/>
      <c r="AY49" s="45"/>
    </row>
    <row r="50" spans="1:51">
      <c r="A50" s="4">
        <f t="shared" si="4"/>
        <v>1912</v>
      </c>
      <c r="B50" s="43">
        <v>672670</v>
      </c>
      <c r="C50" s="43">
        <v>1038242</v>
      </c>
      <c r="D50" s="43"/>
      <c r="E50" s="43">
        <v>1710912</v>
      </c>
      <c r="F50" s="5">
        <f t="shared" si="9"/>
        <v>913201.202252722</v>
      </c>
      <c r="G50" s="57"/>
      <c r="H50" s="57"/>
      <c r="I50" s="15"/>
      <c r="J50" s="57"/>
      <c r="K50" s="57"/>
      <c r="L50" s="57"/>
      <c r="M50" s="57"/>
      <c r="N50" s="57"/>
      <c r="O50" s="4">
        <f>'Historical population and GDP'!$N47</f>
        <v>6.7442803029412763E-3</v>
      </c>
      <c r="P50" s="4"/>
      <c r="Q50" s="4"/>
      <c r="R50" s="15"/>
      <c r="S50" s="15"/>
      <c r="T50" s="57"/>
      <c r="U50" s="57"/>
      <c r="V50" s="15"/>
      <c r="W50" s="63">
        <f t="shared" si="10"/>
        <v>913201.202252722</v>
      </c>
      <c r="X50" s="58"/>
      <c r="Y50" s="25"/>
      <c r="Z50" s="4"/>
      <c r="AA50" s="15"/>
      <c r="AB50" s="77">
        <f t="shared" si="0"/>
        <v>6.9070255910089945E-2</v>
      </c>
      <c r="AC50" s="69">
        <v>0</v>
      </c>
      <c r="AD50" s="15"/>
      <c r="AE50" s="59">
        <f t="shared" si="1"/>
        <v>2.7323188096659116E-2</v>
      </c>
      <c r="AF50" s="69">
        <v>0</v>
      </c>
      <c r="AG50" s="61">
        <f>'1.1 Price indices'!$T48</f>
        <v>0.46079770457595548</v>
      </c>
      <c r="AH50" s="15">
        <f t="shared" si="11"/>
        <v>6207252.6783190044</v>
      </c>
      <c r="AI50" s="15">
        <f t="shared" si="12"/>
        <v>0</v>
      </c>
      <c r="AJ50" s="4"/>
      <c r="AK50" s="63">
        <f t="shared" si="7"/>
        <v>6207000</v>
      </c>
      <c r="AL50" s="63">
        <f t="shared" si="8"/>
        <v>0</v>
      </c>
      <c r="AM50" s="58"/>
      <c r="AN50" s="4"/>
      <c r="AO50" s="91"/>
      <c r="AP50" s="91"/>
      <c r="AQ50" s="43"/>
      <c r="AR50" s="43">
        <v>821</v>
      </c>
      <c r="AS50" s="43"/>
      <c r="AT50" s="43"/>
      <c r="AU50" s="4"/>
      <c r="AV50" s="45"/>
      <c r="AW50" s="45"/>
      <c r="AX50" s="45"/>
      <c r="AY50" s="45"/>
    </row>
    <row r="51" spans="1:51">
      <c r="A51" s="4">
        <f t="shared" si="4"/>
        <v>1913</v>
      </c>
      <c r="B51" s="43">
        <v>504806</v>
      </c>
      <c r="C51" s="43">
        <v>720470</v>
      </c>
      <c r="D51" s="43"/>
      <c r="E51" s="43">
        <v>1225276</v>
      </c>
      <c r="F51" s="5">
        <f t="shared" si="9"/>
        <v>653992.44162844506</v>
      </c>
      <c r="G51" s="57"/>
      <c r="H51" s="57"/>
      <c r="I51" s="15"/>
      <c r="J51" s="57"/>
      <c r="K51" s="57"/>
      <c r="L51" s="57"/>
      <c r="M51" s="57"/>
      <c r="N51" s="57"/>
      <c r="O51" s="4">
        <f>'Historical population and GDP'!$N48</f>
        <v>6.7773158446943127E-3</v>
      </c>
      <c r="P51" s="4"/>
      <c r="Q51" s="4"/>
      <c r="R51" s="15"/>
      <c r="S51" s="15"/>
      <c r="T51" s="57"/>
      <c r="U51" s="57"/>
      <c r="V51" s="15"/>
      <c r="W51" s="63">
        <f t="shared" si="10"/>
        <v>653992.44162844506</v>
      </c>
      <c r="X51" s="58"/>
      <c r="Y51" s="25"/>
      <c r="Z51" s="4"/>
      <c r="AA51" s="15"/>
      <c r="AB51" s="77">
        <f t="shared" si="0"/>
        <v>6.9070255910089945E-2</v>
      </c>
      <c r="AC51" s="69">
        <v>0</v>
      </c>
      <c r="AD51" s="15"/>
      <c r="AE51" s="59">
        <f t="shared" si="1"/>
        <v>2.7323188096659116E-2</v>
      </c>
      <c r="AF51" s="69">
        <v>0</v>
      </c>
      <c r="AG51" s="61">
        <f>'1.1 Price indices'!$T49</f>
        <v>0.46079770457595548</v>
      </c>
      <c r="AH51" s="15">
        <f t="shared" si="11"/>
        <v>6409922.8763040937</v>
      </c>
      <c r="AI51" s="15">
        <f t="shared" si="12"/>
        <v>0</v>
      </c>
      <c r="AJ51" s="4"/>
      <c r="AK51" s="63">
        <f t="shared" si="7"/>
        <v>6410000</v>
      </c>
      <c r="AL51" s="63">
        <f t="shared" si="8"/>
        <v>0</v>
      </c>
      <c r="AM51" s="58"/>
      <c r="AN51" s="4"/>
      <c r="AO51" s="91"/>
      <c r="AP51" s="91"/>
      <c r="AQ51" s="43"/>
      <c r="AR51" s="43">
        <v>834</v>
      </c>
      <c r="AS51" s="43"/>
      <c r="AT51" s="43"/>
      <c r="AU51" s="4"/>
      <c r="AV51" s="45"/>
      <c r="AW51" s="45"/>
      <c r="AX51" s="45"/>
      <c r="AY51" s="45"/>
    </row>
    <row r="52" spans="1:51">
      <c r="A52" s="4">
        <f t="shared" si="4"/>
        <v>1914</v>
      </c>
      <c r="B52" s="43">
        <v>531753</v>
      </c>
      <c r="C52" s="43">
        <v>613493</v>
      </c>
      <c r="D52" s="43"/>
      <c r="E52" s="43">
        <v>1145246</v>
      </c>
      <c r="F52" s="5">
        <f t="shared" si="9"/>
        <v>611276.33921272447</v>
      </c>
      <c r="G52" s="57"/>
      <c r="H52" s="57"/>
      <c r="I52" s="15"/>
      <c r="J52" s="57"/>
      <c r="K52" s="57"/>
      <c r="L52" s="57"/>
      <c r="M52" s="57"/>
      <c r="N52" s="57"/>
      <c r="O52" s="4">
        <f>'Historical population and GDP'!$N49</f>
        <v>7.1004401579506599E-3</v>
      </c>
      <c r="P52" s="4"/>
      <c r="Q52" s="4"/>
      <c r="R52" s="15"/>
      <c r="S52" s="15"/>
      <c r="T52" s="57"/>
      <c r="U52" s="57"/>
      <c r="V52" s="15"/>
      <c r="W52" s="63">
        <f t="shared" si="10"/>
        <v>611276.33921272447</v>
      </c>
      <c r="X52" s="58"/>
      <c r="Y52" s="25"/>
      <c r="Z52" s="4"/>
      <c r="AA52" s="15"/>
      <c r="AB52" s="77">
        <f t="shared" si="0"/>
        <v>6.9070255910089945E-2</v>
      </c>
      <c r="AC52" s="69">
        <v>0</v>
      </c>
      <c r="AD52" s="15"/>
      <c r="AE52" s="59">
        <f t="shared" si="1"/>
        <v>2.7323188096659116E-2</v>
      </c>
      <c r="AF52" s="69">
        <v>0</v>
      </c>
      <c r="AG52" s="61">
        <f>'1.1 Price indices'!$T50</f>
        <v>0.49793158553079442</v>
      </c>
      <c r="AH52" s="15">
        <f t="shared" si="11"/>
        <v>7038225.9774857853</v>
      </c>
      <c r="AI52" s="15">
        <f t="shared" si="12"/>
        <v>0</v>
      </c>
      <c r="AJ52" s="4"/>
      <c r="AK52" s="63">
        <f t="shared" si="7"/>
        <v>7038000</v>
      </c>
      <c r="AL52" s="63">
        <f t="shared" si="8"/>
        <v>0</v>
      </c>
      <c r="AM52" s="58"/>
      <c r="AN52" s="4"/>
      <c r="AO52" s="91"/>
      <c r="AP52" s="91"/>
      <c r="AQ52" s="43"/>
      <c r="AR52" s="43">
        <v>981</v>
      </c>
      <c r="AS52" s="43"/>
      <c r="AT52" s="43"/>
      <c r="AU52" s="4"/>
      <c r="AV52" s="45"/>
      <c r="AW52" s="45"/>
      <c r="AX52" s="45"/>
      <c r="AY52" s="45"/>
    </row>
    <row r="53" spans="1:51">
      <c r="A53" s="4">
        <f t="shared" si="4"/>
        <v>1915</v>
      </c>
      <c r="B53" s="43">
        <v>355578</v>
      </c>
      <c r="C53" s="43">
        <v>780604</v>
      </c>
      <c r="D53" s="43"/>
      <c r="E53" s="43">
        <v>1136182</v>
      </c>
      <c r="F53" s="5">
        <f t="shared" si="9"/>
        <v>606438.41902909218</v>
      </c>
      <c r="G53" s="57"/>
      <c r="H53" s="57"/>
      <c r="I53" s="15"/>
      <c r="J53" s="57"/>
      <c r="K53" s="57"/>
      <c r="L53" s="57"/>
      <c r="M53" s="57"/>
      <c r="N53" s="57"/>
      <c r="O53" s="4">
        <f>'Historical population and GDP'!$N50</f>
        <v>8.1224222408614495E-3</v>
      </c>
      <c r="P53" s="4"/>
      <c r="Q53" s="4"/>
      <c r="R53" s="15"/>
      <c r="S53" s="15"/>
      <c r="T53" s="57"/>
      <c r="U53" s="57"/>
      <c r="V53" s="15"/>
      <c r="W53" s="63">
        <f t="shared" si="10"/>
        <v>606438.41902909218</v>
      </c>
      <c r="X53" s="58"/>
      <c r="Y53" s="25"/>
      <c r="Z53" s="4"/>
      <c r="AA53" s="15"/>
      <c r="AB53" s="77">
        <f t="shared" si="0"/>
        <v>6.9070255910089945E-2</v>
      </c>
      <c r="AC53" s="69">
        <v>0</v>
      </c>
      <c r="AD53" s="15"/>
      <c r="AE53" s="59">
        <f t="shared" si="1"/>
        <v>2.7323188096659116E-2</v>
      </c>
      <c r="AF53" s="69">
        <v>0</v>
      </c>
      <c r="AG53" s="61">
        <f>'1.1 Price indices'!$T51</f>
        <v>0.55700821432258363</v>
      </c>
      <c r="AH53" s="15">
        <f t="shared" si="11"/>
        <v>7914955.9725374198</v>
      </c>
      <c r="AI53" s="15">
        <f t="shared" si="12"/>
        <v>0</v>
      </c>
      <c r="AJ53" s="4"/>
      <c r="AK53" s="63">
        <f t="shared" si="7"/>
        <v>7915000</v>
      </c>
      <c r="AL53" s="63">
        <f t="shared" si="8"/>
        <v>0</v>
      </c>
      <c r="AM53" s="58"/>
      <c r="AN53" s="4"/>
      <c r="AO53" s="91"/>
      <c r="AP53" s="91"/>
      <c r="AQ53" s="43"/>
      <c r="AR53" s="43">
        <v>941</v>
      </c>
      <c r="AS53" s="43"/>
      <c r="AT53" s="43"/>
      <c r="AU53" s="4"/>
      <c r="AV53" s="45"/>
      <c r="AW53" s="45"/>
      <c r="AX53" s="45"/>
      <c r="AY53" s="45"/>
    </row>
    <row r="54" spans="1:51">
      <c r="A54" s="4">
        <f t="shared" si="4"/>
        <v>1916</v>
      </c>
      <c r="B54" s="43">
        <v>275816</v>
      </c>
      <c r="C54" s="43">
        <v>755044</v>
      </c>
      <c r="D54" s="43"/>
      <c r="E54" s="43">
        <v>1030860</v>
      </c>
      <c r="F54" s="5">
        <f t="shared" si="9"/>
        <v>550222.68319717259</v>
      </c>
      <c r="G54" s="57"/>
      <c r="H54" s="57"/>
      <c r="I54" s="15"/>
      <c r="J54" s="57"/>
      <c r="K54" s="57"/>
      <c r="L54" s="57"/>
      <c r="M54" s="57"/>
      <c r="N54" s="57"/>
      <c r="O54" s="4">
        <f>'Historical population and GDP'!$N51</f>
        <v>8.9345872996213476E-3</v>
      </c>
      <c r="P54" s="4"/>
      <c r="Q54" s="4"/>
      <c r="R54" s="15"/>
      <c r="S54" s="15"/>
      <c r="T54" s="57"/>
      <c r="U54" s="57"/>
      <c r="V54" s="15"/>
      <c r="W54" s="63">
        <f t="shared" si="10"/>
        <v>550222.68319717259</v>
      </c>
      <c r="X54" s="58"/>
      <c r="Y54" s="25"/>
      <c r="Z54" s="4"/>
      <c r="AA54" s="15"/>
      <c r="AB54" s="77">
        <f t="shared" si="0"/>
        <v>6.9070255910089945E-2</v>
      </c>
      <c r="AC54" s="69">
        <v>0</v>
      </c>
      <c r="AD54" s="15"/>
      <c r="AE54" s="59">
        <f t="shared" si="1"/>
        <v>2.7323188096659116E-2</v>
      </c>
      <c r="AF54" s="69">
        <v>0</v>
      </c>
      <c r="AG54" s="61">
        <f>'1.1 Price indices'!$T52</f>
        <v>0.62283645783343444</v>
      </c>
      <c r="AH54" s="15">
        <f t="shared" si="11"/>
        <v>8770283.912189655</v>
      </c>
      <c r="AI54" s="15">
        <f t="shared" si="12"/>
        <v>0</v>
      </c>
      <c r="AJ54" s="4"/>
      <c r="AK54" s="63">
        <f t="shared" si="7"/>
        <v>8770000</v>
      </c>
      <c r="AL54" s="63">
        <f t="shared" si="8"/>
        <v>0</v>
      </c>
      <c r="AM54" s="58"/>
      <c r="AN54" s="4"/>
      <c r="AO54" s="91"/>
      <c r="AP54" s="91"/>
      <c r="AQ54" s="43"/>
      <c r="AR54" s="43">
        <v>834</v>
      </c>
      <c r="AS54" s="43"/>
      <c r="AT54" s="43"/>
      <c r="AU54" s="4"/>
      <c r="AV54" s="45"/>
      <c r="AW54" s="45"/>
      <c r="AX54" s="45"/>
      <c r="AY54" s="45"/>
    </row>
    <row r="55" spans="1:51">
      <c r="A55" s="4">
        <f t="shared" si="4"/>
        <v>1917</v>
      </c>
      <c r="B55" s="43">
        <v>331859</v>
      </c>
      <c r="C55" s="43">
        <v>609998</v>
      </c>
      <c r="D55" s="43"/>
      <c r="E55" s="43">
        <v>941857</v>
      </c>
      <c r="F55" s="5">
        <f t="shared" si="9"/>
        <v>502717.23195006052</v>
      </c>
      <c r="G55" s="57"/>
      <c r="H55" s="57"/>
      <c r="I55" s="15"/>
      <c r="J55" s="57"/>
      <c r="K55" s="57"/>
      <c r="L55" s="57"/>
      <c r="M55" s="57"/>
      <c r="N55" s="57"/>
      <c r="O55" s="4">
        <f>'Historical population and GDP'!$N52</f>
        <v>9.9525322204997591E-3</v>
      </c>
      <c r="P55" s="4"/>
      <c r="Q55" s="4"/>
      <c r="R55" s="15"/>
      <c r="S55" s="15"/>
      <c r="T55" s="57"/>
      <c r="U55" s="57"/>
      <c r="V55" s="15"/>
      <c r="W55" s="63">
        <f t="shared" si="10"/>
        <v>502717.23195006052</v>
      </c>
      <c r="X55" s="58"/>
      <c r="Y55" s="25"/>
      <c r="Z55" s="4"/>
      <c r="AA55" s="15"/>
      <c r="AB55" s="77">
        <f t="shared" si="0"/>
        <v>6.9070255910089945E-2</v>
      </c>
      <c r="AC55" s="69">
        <v>0</v>
      </c>
      <c r="AD55" s="15"/>
      <c r="AE55" s="59">
        <f t="shared" si="1"/>
        <v>2.7323188096659116E-2</v>
      </c>
      <c r="AF55" s="69">
        <v>0</v>
      </c>
      <c r="AG55" s="61">
        <f>'1.1 Price indices'!$T53</f>
        <v>0.79837844052903639</v>
      </c>
      <c r="AH55" s="15">
        <f t="shared" si="11"/>
        <v>10950984.794740541</v>
      </c>
      <c r="AI55" s="15">
        <f t="shared" si="12"/>
        <v>0</v>
      </c>
      <c r="AJ55" s="4"/>
      <c r="AK55" s="63">
        <f t="shared" si="7"/>
        <v>10951000</v>
      </c>
      <c r="AL55" s="63">
        <f t="shared" si="8"/>
        <v>0</v>
      </c>
      <c r="AM55" s="58"/>
      <c r="AN55" s="4"/>
      <c r="AO55" s="91"/>
      <c r="AP55" s="91"/>
      <c r="AQ55" s="43"/>
      <c r="AR55" s="43">
        <v>954</v>
      </c>
      <c r="AS55" s="43"/>
      <c r="AT55" s="43"/>
      <c r="AU55" s="4"/>
      <c r="AV55" s="45"/>
      <c r="AW55" s="45"/>
      <c r="AX55" s="45"/>
      <c r="AY55" s="45"/>
    </row>
    <row r="56" spans="1:51">
      <c r="A56" s="4">
        <f t="shared" si="4"/>
        <v>1918</v>
      </c>
      <c r="B56" s="43">
        <v>265918</v>
      </c>
      <c r="C56" s="43">
        <v>469682</v>
      </c>
      <c r="D56" s="43"/>
      <c r="E56" s="43">
        <v>735600</v>
      </c>
      <c r="F56" s="5">
        <f t="shared" si="9"/>
        <v>392627.32646512636</v>
      </c>
      <c r="G56" s="57"/>
      <c r="H56" s="57"/>
      <c r="I56" s="15"/>
      <c r="J56" s="57"/>
      <c r="K56" s="57"/>
      <c r="L56" s="57"/>
      <c r="M56" s="57"/>
      <c r="N56" s="57"/>
      <c r="O56" s="4">
        <f>'Historical population and GDP'!$N53</f>
        <v>1.1587429439124526E-2</v>
      </c>
      <c r="P56" s="4"/>
      <c r="Q56" s="4"/>
      <c r="R56" s="15"/>
      <c r="S56" s="15"/>
      <c r="T56" s="57"/>
      <c r="U56" s="57"/>
      <c r="V56" s="15"/>
      <c r="W56" s="63">
        <f t="shared" si="10"/>
        <v>392627.32646512636</v>
      </c>
      <c r="X56" s="58"/>
      <c r="Y56" s="25"/>
      <c r="Z56" s="4"/>
      <c r="AA56" s="15"/>
      <c r="AB56" s="77">
        <f t="shared" si="0"/>
        <v>6.9070255910089945E-2</v>
      </c>
      <c r="AC56" s="69">
        <v>0</v>
      </c>
      <c r="AD56" s="15"/>
      <c r="AE56" s="59">
        <f t="shared" si="1"/>
        <v>2.7323188096659116E-2</v>
      </c>
      <c r="AF56" s="69">
        <v>0</v>
      </c>
      <c r="AG56" s="61">
        <f>'1.1 Price indices'!$T54</f>
        <v>0.85070345460176411</v>
      </c>
      <c r="AH56" s="15">
        <f t="shared" si="11"/>
        <v>11241810.230069704</v>
      </c>
      <c r="AI56" s="15">
        <f t="shared" si="12"/>
        <v>0</v>
      </c>
      <c r="AJ56" s="4"/>
      <c r="AK56" s="63">
        <f t="shared" si="7"/>
        <v>11242000</v>
      </c>
      <c r="AL56" s="63">
        <f t="shared" si="8"/>
        <v>0</v>
      </c>
      <c r="AM56" s="58"/>
      <c r="AN56" s="4"/>
      <c r="AO56" s="91"/>
      <c r="AP56" s="91"/>
      <c r="AQ56" s="43"/>
      <c r="AR56" s="43">
        <v>1005</v>
      </c>
      <c r="AS56" s="43"/>
      <c r="AT56" s="43"/>
      <c r="AU56" s="4"/>
      <c r="AV56" s="45"/>
      <c r="AW56" s="45"/>
      <c r="AX56" s="45"/>
      <c r="AY56" s="45"/>
    </row>
    <row r="57" spans="1:51">
      <c r="A57" s="4">
        <f t="shared" si="4"/>
        <v>1919</v>
      </c>
      <c r="B57" s="43">
        <v>617796</v>
      </c>
      <c r="C57" s="43">
        <v>556297</v>
      </c>
      <c r="D57" s="43"/>
      <c r="E57" s="43">
        <v>1174093</v>
      </c>
      <c r="F57" s="5">
        <f t="shared" si="9"/>
        <v>626673.45787305548</v>
      </c>
      <c r="G57" s="57"/>
      <c r="H57" s="57"/>
      <c r="I57" s="15"/>
      <c r="J57" s="57"/>
      <c r="K57" s="57"/>
      <c r="L57" s="57"/>
      <c r="M57" s="57"/>
      <c r="N57" s="57"/>
      <c r="O57" s="4">
        <f>'Historical population and GDP'!$N54</f>
        <v>1.2435450438285426E-2</v>
      </c>
      <c r="P57" s="4"/>
      <c r="Q57" s="4"/>
      <c r="R57" s="15"/>
      <c r="S57" s="15"/>
      <c r="T57" s="57"/>
      <c r="U57" s="57"/>
      <c r="V57" s="15"/>
      <c r="W57" s="63">
        <f t="shared" si="10"/>
        <v>626673.45787305548</v>
      </c>
      <c r="X57" s="58"/>
      <c r="Y57" s="25"/>
      <c r="Z57" s="4"/>
      <c r="AA57" s="15"/>
      <c r="AB57" s="77">
        <f t="shared" si="0"/>
        <v>6.9070255910089945E-2</v>
      </c>
      <c r="AC57" s="69">
        <v>0</v>
      </c>
      <c r="AD57" s="15"/>
      <c r="AE57" s="59">
        <f t="shared" si="1"/>
        <v>2.7323188096659116E-2</v>
      </c>
      <c r="AF57" s="69">
        <v>0</v>
      </c>
      <c r="AG57" s="61">
        <f>'1.1 Price indices'!$T55</f>
        <v>0.91653169811261492</v>
      </c>
      <c r="AH57" s="15">
        <f t="shared" si="11"/>
        <v>11880184.359974664</v>
      </c>
      <c r="AI57" s="15">
        <f t="shared" si="12"/>
        <v>0</v>
      </c>
      <c r="AJ57" s="4"/>
      <c r="AK57" s="63">
        <f t="shared" si="7"/>
        <v>11880000</v>
      </c>
      <c r="AL57" s="63">
        <f t="shared" si="8"/>
        <v>0</v>
      </c>
      <c r="AM57" s="58"/>
      <c r="AN57" s="4"/>
      <c r="AO57" s="91"/>
      <c r="AP57" s="91"/>
      <c r="AQ57" s="43"/>
      <c r="AR57" s="43">
        <v>852</v>
      </c>
      <c r="AS57" s="43"/>
      <c r="AT57" s="43"/>
      <c r="AU57" s="4"/>
      <c r="AV57" s="45"/>
      <c r="AW57" s="45"/>
      <c r="AX57" s="45"/>
      <c r="AY57" s="45"/>
    </row>
    <row r="58" spans="1:51">
      <c r="A58" s="4">
        <f t="shared" si="4"/>
        <v>1920</v>
      </c>
      <c r="B58" s="43">
        <v>628366</v>
      </c>
      <c r="C58" s="43">
        <v>1078362</v>
      </c>
      <c r="D58" s="43"/>
      <c r="E58" s="43">
        <v>1706728</v>
      </c>
      <c r="F58" s="5">
        <f t="shared" si="9"/>
        <v>910967.98755189264</v>
      </c>
      <c r="G58" s="57"/>
      <c r="H58" s="57"/>
      <c r="I58" s="15"/>
      <c r="J58" s="57"/>
      <c r="K58" s="57"/>
      <c r="L58" s="57"/>
      <c r="M58" s="57"/>
      <c r="N58" s="57"/>
      <c r="O58" s="4">
        <f>'Historical population and GDP'!$N55</f>
        <v>1.3120708984971625E-2</v>
      </c>
      <c r="P58" s="4"/>
      <c r="Q58" s="4"/>
      <c r="R58" s="15"/>
      <c r="S58" s="15"/>
      <c r="T58" s="57"/>
      <c r="U58" s="57"/>
      <c r="V58" s="15"/>
      <c r="W58" s="63">
        <f t="shared" si="10"/>
        <v>910967.98755189264</v>
      </c>
      <c r="X58" s="58"/>
      <c r="Y58" s="25"/>
      <c r="Z58" s="4"/>
      <c r="AA58" s="15"/>
      <c r="AB58" s="77">
        <f t="shared" si="0"/>
        <v>6.9070255910089945E-2</v>
      </c>
      <c r="AC58" s="69">
        <v>0</v>
      </c>
      <c r="AD58" s="15"/>
      <c r="AE58" s="59">
        <f t="shared" si="1"/>
        <v>2.7323188096659116E-2</v>
      </c>
      <c r="AF58" s="69">
        <v>0</v>
      </c>
      <c r="AG58" s="61">
        <f>'1.1 Price indices'!$T56</f>
        <v>0.97054461586510776</v>
      </c>
      <c r="AH58" s="15">
        <f t="shared" si="11"/>
        <v>12590888.377789289</v>
      </c>
      <c r="AI58" s="15">
        <f t="shared" si="12"/>
        <v>0</v>
      </c>
      <c r="AJ58" s="4"/>
      <c r="AK58" s="63">
        <f t="shared" si="7"/>
        <v>12591000</v>
      </c>
      <c r="AL58" s="63">
        <f t="shared" si="8"/>
        <v>0</v>
      </c>
      <c r="AM58" s="58"/>
      <c r="AN58" s="4"/>
      <c r="AO58" s="91"/>
      <c r="AP58" s="91"/>
      <c r="AQ58" s="43"/>
      <c r="AR58" s="43">
        <v>996</v>
      </c>
      <c r="AS58" s="43"/>
      <c r="AT58" s="43"/>
      <c r="AU58" s="4"/>
      <c r="AV58" s="45"/>
      <c r="AW58" s="45"/>
      <c r="AX58" s="45"/>
      <c r="AY58" s="45"/>
    </row>
    <row r="59" spans="1:51">
      <c r="A59" s="4">
        <f t="shared" si="4"/>
        <v>1921</v>
      </c>
      <c r="B59" s="43">
        <v>792239</v>
      </c>
      <c r="C59" s="43">
        <v>1538982</v>
      </c>
      <c r="D59" s="43"/>
      <c r="E59" s="43">
        <v>2331221</v>
      </c>
      <c r="F59" s="5">
        <f t="shared" si="9"/>
        <v>1244291.8279355061</v>
      </c>
      <c r="G59" s="57"/>
      <c r="H59" s="57"/>
      <c r="I59" s="15"/>
      <c r="J59" s="57"/>
      <c r="K59" s="57"/>
      <c r="L59" s="57"/>
      <c r="M59" s="57"/>
      <c r="N59" s="57"/>
      <c r="O59" s="4">
        <f>'Historical population and GDP'!$N56</f>
        <v>1.4240435626200153E-2</v>
      </c>
      <c r="P59" s="4"/>
      <c r="Q59" s="4"/>
      <c r="R59" s="15"/>
      <c r="S59" s="15"/>
      <c r="T59" s="57"/>
      <c r="U59" s="57"/>
      <c r="V59" s="15"/>
      <c r="W59" s="63">
        <f t="shared" si="10"/>
        <v>1244291.8279355061</v>
      </c>
      <c r="X59" s="58"/>
      <c r="Y59" s="25"/>
      <c r="Z59" s="4"/>
      <c r="AA59" s="15"/>
      <c r="AB59" s="77">
        <f t="shared" si="0"/>
        <v>6.9070255910089945E-2</v>
      </c>
      <c r="AC59" s="69">
        <v>0</v>
      </c>
      <c r="AD59" s="15"/>
      <c r="AE59" s="59">
        <f t="shared" si="1"/>
        <v>2.7323188096659116E-2</v>
      </c>
      <c r="AF59" s="69">
        <v>0</v>
      </c>
      <c r="AG59" s="61">
        <f>'1.1 Price indices'!$T57</f>
        <v>0.86420668403988721</v>
      </c>
      <c r="AH59" s="15">
        <f t="shared" si="11"/>
        <v>11638313.159391819</v>
      </c>
      <c r="AI59" s="15">
        <f t="shared" si="12"/>
        <v>0</v>
      </c>
      <c r="AJ59" s="4"/>
      <c r="AK59" s="63">
        <f t="shared" si="7"/>
        <v>11638000</v>
      </c>
      <c r="AL59" s="63">
        <f t="shared" si="8"/>
        <v>0</v>
      </c>
      <c r="AM59" s="58"/>
      <c r="AN59" s="4"/>
      <c r="AO59" s="91"/>
      <c r="AP59" s="91"/>
      <c r="AQ59" s="43"/>
      <c r="AR59" s="43">
        <v>1044</v>
      </c>
      <c r="AS59" s="43"/>
      <c r="AT59" s="43"/>
      <c r="AU59" s="5"/>
      <c r="AV59" s="43"/>
      <c r="AW59" s="45"/>
      <c r="AX59" s="45"/>
      <c r="AY59" s="45"/>
    </row>
    <row r="60" spans="1:51">
      <c r="A60" s="4">
        <f t="shared" si="4"/>
        <v>1922</v>
      </c>
      <c r="B60" s="43">
        <v>708606</v>
      </c>
      <c r="C60" s="43">
        <v>1796642</v>
      </c>
      <c r="D60" s="43"/>
      <c r="E60" s="43">
        <v>2505248</v>
      </c>
      <c r="F60" s="5">
        <f t="shared" si="9"/>
        <v>1337178.9347092237</v>
      </c>
      <c r="G60" s="57"/>
      <c r="H60" s="57"/>
      <c r="I60" s="15"/>
      <c r="J60" s="57"/>
      <c r="K60" s="57"/>
      <c r="L60" s="57"/>
      <c r="M60" s="57"/>
      <c r="N60" s="57"/>
      <c r="O60" s="4">
        <f>'Historical population and GDP'!$N57</f>
        <v>1.4019682471326025E-2</v>
      </c>
      <c r="P60" s="4"/>
      <c r="Q60" s="4"/>
      <c r="R60" s="15"/>
      <c r="S60" s="15"/>
      <c r="T60" s="57"/>
      <c r="U60" s="57"/>
      <c r="V60" s="15"/>
      <c r="W60" s="63">
        <f t="shared" si="10"/>
        <v>1337178.9347092237</v>
      </c>
      <c r="X60" s="58"/>
      <c r="Y60" s="25"/>
      <c r="Z60" s="4"/>
      <c r="AA60" s="15"/>
      <c r="AB60" s="77">
        <f t="shared" si="0"/>
        <v>6.9070255910089945E-2</v>
      </c>
      <c r="AC60" s="69">
        <v>0</v>
      </c>
      <c r="AD60" s="15"/>
      <c r="AE60" s="59">
        <f t="shared" si="1"/>
        <v>2.7323188096659116E-2</v>
      </c>
      <c r="AF60" s="69">
        <v>0</v>
      </c>
      <c r="AG60" s="61">
        <f>'1.1 Price indices'!$T58</f>
        <v>0.80850586260762891</v>
      </c>
      <c r="AH60" s="15">
        <f t="shared" si="11"/>
        <v>11427136.898166854</v>
      </c>
      <c r="AI60" s="15">
        <f t="shared" si="12"/>
        <v>0</v>
      </c>
      <c r="AJ60" s="4"/>
      <c r="AK60" s="63">
        <f t="shared" si="7"/>
        <v>11427000</v>
      </c>
      <c r="AL60" s="63">
        <f t="shared" si="8"/>
        <v>0</v>
      </c>
      <c r="AM60" s="58"/>
      <c r="AN60" s="4"/>
      <c r="AO60" s="91"/>
      <c r="AP60" s="91"/>
      <c r="AQ60" s="43"/>
      <c r="AR60" s="43">
        <v>1052</v>
      </c>
      <c r="AS60" s="43"/>
      <c r="AT60" s="43"/>
      <c r="AU60" s="5"/>
      <c r="AV60" s="43"/>
      <c r="AW60" s="45"/>
      <c r="AX60" s="45"/>
      <c r="AY60" s="45"/>
    </row>
    <row r="61" spans="1:51">
      <c r="A61" s="4">
        <f t="shared" si="4"/>
        <v>1923</v>
      </c>
      <c r="B61" s="43">
        <v>459638</v>
      </c>
      <c r="C61" s="43">
        <v>1796297</v>
      </c>
      <c r="D61" s="43"/>
      <c r="E61" s="43">
        <v>2255935</v>
      </c>
      <c r="F61" s="5">
        <f t="shared" si="9"/>
        <v>1204107.8408497891</v>
      </c>
      <c r="G61" s="57"/>
      <c r="H61" s="57"/>
      <c r="I61" s="15"/>
      <c r="J61" s="57"/>
      <c r="K61" s="57"/>
      <c r="L61" s="57"/>
      <c r="M61" s="57"/>
      <c r="N61" s="57"/>
      <c r="O61" s="4">
        <f>'Historical population and GDP'!$N58</f>
        <v>1.3436949561211008E-2</v>
      </c>
      <c r="P61" s="4"/>
      <c r="Q61" s="4"/>
      <c r="R61" s="15"/>
      <c r="S61" s="15"/>
      <c r="T61" s="57"/>
      <c r="U61" s="57"/>
      <c r="V61" s="15"/>
      <c r="W61" s="63">
        <f t="shared" si="10"/>
        <v>1204107.8408497891</v>
      </c>
      <c r="X61" s="58"/>
      <c r="Y61" s="25"/>
      <c r="Z61" s="4"/>
      <c r="AA61" s="15"/>
      <c r="AB61" s="77">
        <f t="shared" si="0"/>
        <v>6.9070255910089945E-2</v>
      </c>
      <c r="AC61" s="69">
        <v>0</v>
      </c>
      <c r="AD61" s="15"/>
      <c r="AE61" s="59">
        <f t="shared" si="1"/>
        <v>2.7323188096659116E-2</v>
      </c>
      <c r="AF61" s="69">
        <v>0</v>
      </c>
      <c r="AG61" s="61">
        <f>'1.1 Price indices'!$T59</f>
        <v>0.81525747732669063</v>
      </c>
      <c r="AH61" s="15">
        <f t="shared" si="11"/>
        <v>11889219.368349222</v>
      </c>
      <c r="AI61" s="15">
        <f t="shared" si="12"/>
        <v>0</v>
      </c>
      <c r="AJ61" s="4"/>
      <c r="AK61" s="63">
        <f t="shared" si="7"/>
        <v>11889000</v>
      </c>
      <c r="AL61" s="63">
        <f t="shared" si="8"/>
        <v>0</v>
      </c>
      <c r="AM61" s="58"/>
      <c r="AN61" s="4"/>
      <c r="AO61" s="91"/>
      <c r="AP61" s="91"/>
      <c r="AQ61" s="43"/>
      <c r="AR61" s="43">
        <v>1141</v>
      </c>
      <c r="AS61" s="43"/>
      <c r="AT61" s="43"/>
      <c r="AU61" s="5"/>
      <c r="AV61" s="43"/>
      <c r="AW61" s="45"/>
      <c r="AX61" s="45"/>
      <c r="AY61" s="45"/>
    </row>
    <row r="62" spans="1:51">
      <c r="A62" s="4">
        <f t="shared" si="4"/>
        <v>1924</v>
      </c>
      <c r="B62" s="43">
        <v>423942</v>
      </c>
      <c r="C62" s="43">
        <v>2088093</v>
      </c>
      <c r="D62" s="43"/>
      <c r="E62" s="43">
        <v>2512035</v>
      </c>
      <c r="F62" s="5">
        <f t="shared" si="9"/>
        <v>1340801.5035845891</v>
      </c>
      <c r="G62" s="57"/>
      <c r="H62" s="57"/>
      <c r="I62" s="15"/>
      <c r="J62" s="57"/>
      <c r="K62" s="57"/>
      <c r="L62" s="57"/>
      <c r="M62" s="57"/>
      <c r="N62" s="57"/>
      <c r="O62" s="4">
        <f>'Historical population and GDP'!$N59</f>
        <v>1.40273364707487E-2</v>
      </c>
      <c r="P62" s="4"/>
      <c r="Q62" s="4"/>
      <c r="R62" s="15"/>
      <c r="S62" s="15"/>
      <c r="T62" s="57"/>
      <c r="U62" s="57"/>
      <c r="V62" s="15"/>
      <c r="W62" s="63">
        <f t="shared" si="10"/>
        <v>1340801.5035845891</v>
      </c>
      <c r="X62" s="58"/>
      <c r="Y62" s="25"/>
      <c r="Z62" s="4"/>
      <c r="AA62" s="15"/>
      <c r="AB62" s="77">
        <f t="shared" si="0"/>
        <v>6.9070255910089945E-2</v>
      </c>
      <c r="AC62" s="69">
        <v>0</v>
      </c>
      <c r="AD62" s="15"/>
      <c r="AE62" s="59">
        <f t="shared" si="1"/>
        <v>2.7323188096659116E-2</v>
      </c>
      <c r="AF62" s="69">
        <v>0</v>
      </c>
      <c r="AG62" s="61">
        <f>'1.1 Price indices'!$T60</f>
        <v>0.81863328468622132</v>
      </c>
      <c r="AH62" s="15">
        <f t="shared" si="11"/>
        <v>12408355.039555561</v>
      </c>
      <c r="AI62" s="15">
        <f t="shared" si="12"/>
        <v>0</v>
      </c>
      <c r="AJ62" s="4"/>
      <c r="AK62" s="63">
        <f t="shared" si="7"/>
        <v>12408000</v>
      </c>
      <c r="AL62" s="63">
        <f t="shared" si="8"/>
        <v>0</v>
      </c>
      <c r="AM62" s="58"/>
      <c r="AN62" s="4"/>
      <c r="AO62" s="91"/>
      <c r="AP62" s="91"/>
      <c r="AQ62" s="43"/>
      <c r="AR62" s="43">
        <v>1197</v>
      </c>
      <c r="AS62" s="43"/>
      <c r="AT62" s="43"/>
      <c r="AU62" s="5"/>
      <c r="AV62" s="43"/>
      <c r="AW62" s="45"/>
      <c r="AX62" s="45"/>
      <c r="AY62" s="45"/>
    </row>
    <row r="63" spans="1:51">
      <c r="A63" s="4">
        <f t="shared" si="4"/>
        <v>1925</v>
      </c>
      <c r="B63" s="43">
        <v>484979</v>
      </c>
      <c r="C63" s="43">
        <v>2608586</v>
      </c>
      <c r="D63" s="43"/>
      <c r="E63" s="43">
        <v>3093565</v>
      </c>
      <c r="F63" s="5">
        <f t="shared" si="9"/>
        <v>1651193.7944481901</v>
      </c>
      <c r="G63" s="57"/>
      <c r="H63" s="57"/>
      <c r="I63" s="15"/>
      <c r="J63" s="57"/>
      <c r="K63" s="57"/>
      <c r="L63" s="57"/>
      <c r="M63" s="57"/>
      <c r="N63" s="57"/>
      <c r="O63" s="4">
        <f>'Historical population and GDP'!$N60</f>
        <v>1.4610645055155221E-2</v>
      </c>
      <c r="P63" s="4"/>
      <c r="Q63" s="4"/>
      <c r="R63" s="15"/>
      <c r="S63" s="15"/>
      <c r="T63" s="57"/>
      <c r="U63" s="57"/>
      <c r="V63" s="15"/>
      <c r="W63" s="63">
        <f t="shared" si="10"/>
        <v>1651193.7944481901</v>
      </c>
      <c r="X63" s="58"/>
      <c r="Y63" s="58"/>
      <c r="Z63" s="4"/>
      <c r="AA63" s="15"/>
      <c r="AB63" s="77">
        <f t="shared" si="0"/>
        <v>6.9070255910089945E-2</v>
      </c>
      <c r="AC63" s="69">
        <v>0</v>
      </c>
      <c r="AD63" s="15"/>
      <c r="AE63" s="59">
        <f t="shared" si="1"/>
        <v>2.7323188096659116E-2</v>
      </c>
      <c r="AF63" s="69">
        <v>0</v>
      </c>
      <c r="AG63" s="61">
        <f>'1.1 Price indices'!$T61</f>
        <v>0.78656311477067853</v>
      </c>
      <c r="AH63" s="15">
        <f t="shared" si="11"/>
        <v>12692950.966720397</v>
      </c>
      <c r="AI63" s="15">
        <f t="shared" si="12"/>
        <v>0</v>
      </c>
      <c r="AJ63" s="15"/>
      <c r="AK63" s="63">
        <f t="shared" si="7"/>
        <v>12693000</v>
      </c>
      <c r="AL63" s="63">
        <f t="shared" si="8"/>
        <v>0</v>
      </c>
      <c r="AM63" s="58"/>
      <c r="AN63" s="15"/>
      <c r="AO63" s="91"/>
      <c r="AP63" s="91"/>
      <c r="AQ63" s="43"/>
      <c r="AR63" s="43">
        <v>1284</v>
      </c>
      <c r="AS63" s="43"/>
      <c r="AT63" s="43"/>
      <c r="AU63" s="5"/>
      <c r="AV63" s="43"/>
      <c r="AW63" s="43"/>
      <c r="AX63" s="43"/>
      <c r="AY63" s="43"/>
    </row>
    <row r="64" spans="1:51">
      <c r="A64" s="4">
        <f t="shared" si="4"/>
        <v>1926</v>
      </c>
      <c r="B64" s="43">
        <v>688460</v>
      </c>
      <c r="C64" s="43">
        <v>2253471</v>
      </c>
      <c r="D64" s="43"/>
      <c r="E64" s="43">
        <v>2941931</v>
      </c>
      <c r="F64" s="5">
        <f t="shared" si="9"/>
        <v>1570258.9765835721</v>
      </c>
      <c r="G64" s="57"/>
      <c r="H64" s="57"/>
      <c r="I64" s="15"/>
      <c r="J64" s="57"/>
      <c r="K64" s="57"/>
      <c r="L64" s="57"/>
      <c r="M64" s="57"/>
      <c r="N64" s="57"/>
      <c r="O64" s="4">
        <f>'Historical population and GDP'!$N61</f>
        <v>1.459752207845834E-2</v>
      </c>
      <c r="P64" s="4"/>
      <c r="Q64" s="4"/>
      <c r="R64" s="15"/>
      <c r="S64" s="15"/>
      <c r="T64" s="57"/>
      <c r="U64" s="57"/>
      <c r="V64" s="15"/>
      <c r="W64" s="63">
        <f t="shared" si="10"/>
        <v>1570258.9765835721</v>
      </c>
      <c r="X64" s="58"/>
      <c r="Y64" s="58"/>
      <c r="Z64" s="4"/>
      <c r="AA64" s="15"/>
      <c r="AB64" s="77">
        <f t="shared" si="0"/>
        <v>6.9070255910089945E-2</v>
      </c>
      <c r="AC64" s="69">
        <v>0</v>
      </c>
      <c r="AD64" s="15"/>
      <c r="AE64" s="59">
        <f t="shared" si="1"/>
        <v>2.7323188096659116E-2</v>
      </c>
      <c r="AF64" s="69">
        <v>0</v>
      </c>
      <c r="AG64" s="61">
        <f>'1.1 Price indices'!$T62</f>
        <v>0.75955665589443222</v>
      </c>
      <c r="AH64" s="15">
        <f t="shared" si="11"/>
        <v>12926567.473831007</v>
      </c>
      <c r="AI64" s="15">
        <f t="shared" si="12"/>
        <v>0</v>
      </c>
      <c r="AJ64" s="15"/>
      <c r="AK64" s="63">
        <f t="shared" si="7"/>
        <v>12927000</v>
      </c>
      <c r="AL64" s="63">
        <f t="shared" si="8"/>
        <v>0</v>
      </c>
      <c r="AM64" s="58"/>
      <c r="AN64" s="15"/>
      <c r="AO64" s="91"/>
      <c r="AP64" s="91"/>
      <c r="AQ64" s="43"/>
      <c r="AR64" s="43">
        <v>1388</v>
      </c>
      <c r="AS64" s="43"/>
      <c r="AT64" s="43"/>
      <c r="AU64" s="5"/>
      <c r="AV64" s="43"/>
      <c r="AW64" s="43"/>
      <c r="AX64" s="43"/>
      <c r="AY64" s="43"/>
    </row>
    <row r="65" spans="1:51">
      <c r="A65" s="4">
        <f t="shared" si="4"/>
        <v>1927</v>
      </c>
      <c r="B65" s="43">
        <v>450071</v>
      </c>
      <c r="C65" s="43">
        <v>2191414</v>
      </c>
      <c r="D65" s="43"/>
      <c r="E65" s="43">
        <v>2641485</v>
      </c>
      <c r="F65" s="5">
        <f t="shared" si="9"/>
        <v>1409895.5865249243</v>
      </c>
      <c r="G65" s="57"/>
      <c r="H65" s="57"/>
      <c r="I65" s="15"/>
      <c r="J65" s="57"/>
      <c r="K65" s="57"/>
      <c r="L65" s="57"/>
      <c r="M65" s="57"/>
      <c r="N65" s="57"/>
      <c r="O65" s="4">
        <f>'Historical population and GDP'!$N62</f>
        <v>1.4385680910144973E-2</v>
      </c>
      <c r="P65" s="4"/>
      <c r="Q65" s="4"/>
      <c r="R65" s="15"/>
      <c r="S65" s="15"/>
      <c r="T65" s="57"/>
      <c r="U65" s="57"/>
      <c r="V65" s="15"/>
      <c r="W65" s="63">
        <f t="shared" si="10"/>
        <v>1409895.5865249243</v>
      </c>
      <c r="X65" s="58"/>
      <c r="Y65" s="58"/>
      <c r="Z65" s="4"/>
      <c r="AA65" s="15"/>
      <c r="AB65" s="77">
        <f t="shared" si="0"/>
        <v>6.9070255910089945E-2</v>
      </c>
      <c r="AC65" s="69">
        <v>0</v>
      </c>
      <c r="AD65" s="15"/>
      <c r="AE65" s="59">
        <f t="shared" si="1"/>
        <v>2.7323188096659116E-2</v>
      </c>
      <c r="AF65" s="69">
        <v>0</v>
      </c>
      <c r="AG65" s="61">
        <f>'1.1 Price indices'!$T63</f>
        <v>0.71904696758006248</v>
      </c>
      <c r="AH65" s="15">
        <f t="shared" si="11"/>
        <v>12753132.084395517</v>
      </c>
      <c r="AI65" s="15">
        <f t="shared" si="12"/>
        <v>0</v>
      </c>
      <c r="AJ65" s="15"/>
      <c r="AK65" s="63">
        <f t="shared" si="7"/>
        <v>12753000</v>
      </c>
      <c r="AL65" s="63">
        <f t="shared" si="8"/>
        <v>0</v>
      </c>
      <c r="AM65" s="58"/>
      <c r="AN65" s="15"/>
      <c r="AO65" s="91"/>
      <c r="AP65" s="91"/>
      <c r="AQ65" s="43"/>
      <c r="AR65" s="43">
        <v>1483</v>
      </c>
      <c r="AS65" s="43"/>
      <c r="AT65" s="43"/>
      <c r="AU65" s="5"/>
      <c r="AV65" s="43"/>
      <c r="AW65" s="43"/>
      <c r="AX65" s="43"/>
      <c r="AY65" s="43"/>
    </row>
    <row r="66" spans="1:51">
      <c r="A66" s="4">
        <f t="shared" si="4"/>
        <v>1928</v>
      </c>
      <c r="B66" s="43">
        <v>273409</v>
      </c>
      <c r="C66" s="43">
        <v>1055056</v>
      </c>
      <c r="D66" s="43"/>
      <c r="E66" s="43">
        <v>1328465</v>
      </c>
      <c r="F66" s="5">
        <f t="shared" si="9"/>
        <v>709069.68631388538</v>
      </c>
      <c r="G66" s="57"/>
      <c r="H66" s="57"/>
      <c r="I66" s="15"/>
      <c r="J66" s="57"/>
      <c r="K66" s="57"/>
      <c r="L66" s="57"/>
      <c r="M66" s="57"/>
      <c r="N66" s="57"/>
      <c r="O66" s="4">
        <f>'Historical population and GDP'!$N63</f>
        <v>1.5175242938452153E-2</v>
      </c>
      <c r="P66" s="4"/>
      <c r="Q66" s="4"/>
      <c r="R66" s="15"/>
      <c r="S66" s="15"/>
      <c r="T66" s="57"/>
      <c r="U66" s="57"/>
      <c r="V66" s="15"/>
      <c r="W66" s="63">
        <f t="shared" si="10"/>
        <v>709069.68631388538</v>
      </c>
      <c r="X66" s="58"/>
      <c r="Y66" s="58"/>
      <c r="Z66" s="4"/>
      <c r="AA66" s="15"/>
      <c r="AB66" s="77">
        <f t="shared" si="0"/>
        <v>6.9070255910089945E-2</v>
      </c>
      <c r="AC66" s="69">
        <v>0</v>
      </c>
      <c r="AD66" s="15"/>
      <c r="AE66" s="59">
        <f t="shared" si="1"/>
        <v>2.7323188096659116E-2</v>
      </c>
      <c r="AF66" s="69">
        <v>0</v>
      </c>
      <c r="AG66" s="61">
        <f>'1.1 Price indices'!$T64</f>
        <v>0.71229535286100087</v>
      </c>
      <c r="AH66" s="15">
        <f t="shared" si="11"/>
        <v>12445375.148139872</v>
      </c>
      <c r="AI66" s="15">
        <f t="shared" si="12"/>
        <v>0</v>
      </c>
      <c r="AJ66" s="15"/>
      <c r="AK66" s="63">
        <f t="shared" si="7"/>
        <v>12445000</v>
      </c>
      <c r="AL66" s="63">
        <f t="shared" si="8"/>
        <v>0</v>
      </c>
      <c r="AM66" s="58"/>
      <c r="AN66" s="15"/>
      <c r="AO66" s="91"/>
      <c r="AP66" s="91"/>
      <c r="AQ66" s="43"/>
      <c r="AR66" s="43">
        <v>1435</v>
      </c>
      <c r="AS66" s="43"/>
      <c r="AT66" s="43"/>
      <c r="AU66" s="5"/>
      <c r="AV66" s="43"/>
      <c r="AW66" s="43"/>
      <c r="AX66" s="43"/>
      <c r="AY66" s="43"/>
    </row>
    <row r="67" spans="1:51">
      <c r="A67" s="4">
        <f t="shared" si="4"/>
        <v>1929</v>
      </c>
      <c r="B67" s="43">
        <v>546435</v>
      </c>
      <c r="C67" s="43">
        <v>1605853</v>
      </c>
      <c r="D67" s="43"/>
      <c r="E67" s="43">
        <v>2152288</v>
      </c>
      <c r="F67" s="5">
        <f t="shared" si="9"/>
        <v>1148786.1381497742</v>
      </c>
      <c r="G67" s="57"/>
      <c r="H67" s="57"/>
      <c r="I67" s="15"/>
      <c r="J67" s="57"/>
      <c r="K67" s="57"/>
      <c r="L67" s="57"/>
      <c r="M67" s="57"/>
      <c r="N67" s="57"/>
      <c r="O67" s="4">
        <f>'Historical population and GDP'!$N64</f>
        <v>1.4968186901942633E-2</v>
      </c>
      <c r="P67" s="4"/>
      <c r="Q67" s="4"/>
      <c r="R67" s="15"/>
      <c r="S67" s="15"/>
      <c r="T67" s="57"/>
      <c r="U67" s="57"/>
      <c r="V67" s="15"/>
      <c r="W67" s="63">
        <f t="shared" si="10"/>
        <v>1148786.1381497742</v>
      </c>
      <c r="X67" s="58"/>
      <c r="Y67" s="58"/>
      <c r="Z67" s="4"/>
      <c r="AA67" s="15"/>
      <c r="AB67" s="77">
        <f t="shared" si="0"/>
        <v>6.9070255910089945E-2</v>
      </c>
      <c r="AC67" s="69">
        <v>0</v>
      </c>
      <c r="AD67" s="15"/>
      <c r="AE67" s="59">
        <f t="shared" si="1"/>
        <v>2.7323188096659116E-2</v>
      </c>
      <c r="AF67" s="69">
        <v>0</v>
      </c>
      <c r="AG67" s="61">
        <f>'1.1 Price indices'!$T65</f>
        <v>0.71904696758006248</v>
      </c>
      <c r="AH67" s="15">
        <f t="shared" si="11"/>
        <v>12804700.287823871</v>
      </c>
      <c r="AI67" s="15">
        <f t="shared" si="12"/>
        <v>0</v>
      </c>
      <c r="AJ67" s="15"/>
      <c r="AK67" s="63">
        <f t="shared" si="7"/>
        <v>12805000</v>
      </c>
      <c r="AL67" s="63">
        <f t="shared" si="8"/>
        <v>0</v>
      </c>
      <c r="AM67" s="58"/>
      <c r="AN67" s="15"/>
      <c r="AO67" s="91"/>
      <c r="AP67" s="91"/>
      <c r="AQ67" s="43"/>
      <c r="AR67" s="43">
        <v>1342</v>
      </c>
      <c r="AS67" s="43"/>
      <c r="AT67" s="43"/>
      <c r="AU67" s="5"/>
      <c r="AV67" s="43"/>
      <c r="AW67" s="43"/>
      <c r="AX67" s="43"/>
      <c r="AY67" s="43"/>
    </row>
    <row r="68" spans="1:51">
      <c r="A68" s="4">
        <f t="shared" si="4"/>
        <v>1930</v>
      </c>
      <c r="B68" s="43">
        <v>783099</v>
      </c>
      <c r="C68" s="43">
        <v>1887801</v>
      </c>
      <c r="D68" s="43"/>
      <c r="E68" s="43">
        <v>2670900</v>
      </c>
      <c r="F68" s="5">
        <f t="shared" si="9"/>
        <v>1425595.8758234177</v>
      </c>
      <c r="G68" s="57"/>
      <c r="H68" s="57"/>
      <c r="I68" s="15"/>
      <c r="J68" s="57"/>
      <c r="K68" s="57"/>
      <c r="L68" s="57"/>
      <c r="M68" s="57"/>
      <c r="N68" s="57"/>
      <c r="O68" s="4">
        <f>'Historical population and GDP'!$N65</f>
        <v>1.4365122622223735E-2</v>
      </c>
      <c r="P68" s="4"/>
      <c r="Q68" s="4"/>
      <c r="R68" s="15"/>
      <c r="S68" s="15"/>
      <c r="T68" s="57"/>
      <c r="U68" s="57"/>
      <c r="V68" s="15"/>
      <c r="W68" s="63">
        <f t="shared" si="10"/>
        <v>1425595.8758234177</v>
      </c>
      <c r="X68" s="58"/>
      <c r="Y68" s="58"/>
      <c r="Z68" s="4"/>
      <c r="AA68" s="15"/>
      <c r="AB68" s="77">
        <f t="shared" si="0"/>
        <v>6.9070255910089945E-2</v>
      </c>
      <c r="AC68" s="69">
        <v>0</v>
      </c>
      <c r="AD68" s="15"/>
      <c r="AE68" s="59">
        <f t="shared" si="1"/>
        <v>2.7323188096659116E-2</v>
      </c>
      <c r="AF68" s="69">
        <v>0</v>
      </c>
      <c r="AG68" s="61">
        <f>'1.1 Price indices'!$T66</f>
        <v>0.70216793078240847</v>
      </c>
      <c r="AH68" s="15">
        <f t="shared" si="11"/>
        <v>13016820.407985726</v>
      </c>
      <c r="AI68" s="15">
        <f t="shared" si="12"/>
        <v>0</v>
      </c>
      <c r="AJ68" s="15"/>
      <c r="AK68" s="63">
        <f t="shared" si="7"/>
        <v>13017000</v>
      </c>
      <c r="AL68" s="63">
        <f t="shared" si="8"/>
        <v>0</v>
      </c>
      <c r="AM68" s="58"/>
      <c r="AN68" s="15"/>
      <c r="AO68" s="91"/>
      <c r="AP68" s="91"/>
      <c r="AQ68" s="43"/>
      <c r="AR68" s="43">
        <v>1523</v>
      </c>
      <c r="AS68" s="43"/>
      <c r="AT68" s="43"/>
      <c r="AU68" s="5"/>
      <c r="AV68" s="43"/>
      <c r="AW68" s="43"/>
      <c r="AX68" s="43"/>
      <c r="AY68" s="43"/>
    </row>
    <row r="69" spans="1:51">
      <c r="A69" s="4">
        <f t="shared" si="4"/>
        <v>1931</v>
      </c>
      <c r="B69" s="43">
        <v>424560</v>
      </c>
      <c r="C69" s="43">
        <v>1537092</v>
      </c>
      <c r="D69" s="43"/>
      <c r="E69" s="43">
        <v>1961652</v>
      </c>
      <c r="F69" s="5">
        <f t="shared" si="9"/>
        <v>1047033.958965427</v>
      </c>
      <c r="G69" s="57"/>
      <c r="H69" s="57"/>
      <c r="I69" s="15"/>
      <c r="J69" s="57"/>
      <c r="K69" s="57"/>
      <c r="L69" s="57"/>
      <c r="M69" s="57"/>
      <c r="N69" s="57"/>
      <c r="O69" s="4">
        <f>'Historical population and GDP'!$N66</f>
        <v>1.3020432769765555E-2</v>
      </c>
      <c r="P69" s="4"/>
      <c r="Q69" s="4"/>
      <c r="R69" s="15"/>
      <c r="S69" s="15"/>
      <c r="T69" s="57"/>
      <c r="U69" s="57"/>
      <c r="V69" s="15"/>
      <c r="W69" s="63">
        <f t="shared" si="10"/>
        <v>1047033.958965427</v>
      </c>
      <c r="X69" s="58"/>
      <c r="Y69" s="58"/>
      <c r="Z69" s="4"/>
      <c r="AA69" s="15"/>
      <c r="AB69" s="77">
        <f t="shared" si="0"/>
        <v>6.9070255910089945E-2</v>
      </c>
      <c r="AC69" s="69">
        <v>0</v>
      </c>
      <c r="AD69" s="15"/>
      <c r="AE69" s="59">
        <f t="shared" si="1"/>
        <v>2.7323188096659116E-2</v>
      </c>
      <c r="AF69" s="69">
        <v>0</v>
      </c>
      <c r="AG69" s="61">
        <f>'1.1 Price indices'!$T67</f>
        <v>0.64646710935015006</v>
      </c>
      <c r="AH69" s="15">
        <f t="shared" si="11"/>
        <v>12167356.34990339</v>
      </c>
      <c r="AI69" s="15">
        <f t="shared" si="12"/>
        <v>0</v>
      </c>
      <c r="AJ69" s="15"/>
      <c r="AK69" s="63">
        <f t="shared" si="7"/>
        <v>12167000</v>
      </c>
      <c r="AL69" s="63">
        <f t="shared" si="8"/>
        <v>0</v>
      </c>
      <c r="AM69" s="58"/>
      <c r="AN69" s="15"/>
      <c r="AO69" s="91"/>
      <c r="AP69" s="91"/>
      <c r="AQ69" s="43"/>
      <c r="AR69" s="43">
        <v>1614</v>
      </c>
      <c r="AS69" s="43"/>
      <c r="AT69" s="43"/>
      <c r="AU69" s="5"/>
      <c r="AV69" s="43"/>
      <c r="AW69" s="43"/>
      <c r="AX69" s="43"/>
      <c r="AY69" s="43"/>
    </row>
    <row r="70" spans="1:51">
      <c r="A70" s="4">
        <f t="shared" si="4"/>
        <v>1932</v>
      </c>
      <c r="B70" s="43">
        <v>25775</v>
      </c>
      <c r="C70" s="43">
        <v>1639135</v>
      </c>
      <c r="D70" s="43"/>
      <c r="E70" s="43">
        <v>1664910</v>
      </c>
      <c r="F70" s="5">
        <f t="shared" si="9"/>
        <v>888647.58306831645</v>
      </c>
      <c r="G70" s="57"/>
      <c r="H70" s="57"/>
      <c r="I70" s="15"/>
      <c r="J70" s="57"/>
      <c r="K70" s="57"/>
      <c r="L70" s="57"/>
      <c r="M70" s="57"/>
      <c r="N70" s="57"/>
      <c r="O70" s="4">
        <f>'Historical population and GDP'!$N67</f>
        <v>1.1572042574985928E-2</v>
      </c>
      <c r="P70" s="4"/>
      <c r="Q70" s="4"/>
      <c r="R70" s="15"/>
      <c r="S70" s="15"/>
      <c r="T70" s="57"/>
      <c r="U70" s="57"/>
      <c r="V70" s="15"/>
      <c r="W70" s="63">
        <f t="shared" si="10"/>
        <v>888647.58306831645</v>
      </c>
      <c r="X70" s="58"/>
      <c r="Y70" s="58"/>
      <c r="Z70" s="4"/>
      <c r="AA70" s="15"/>
      <c r="AB70" s="77">
        <f t="shared" si="0"/>
        <v>6.9070255910089945E-2</v>
      </c>
      <c r="AC70" s="69">
        <v>0</v>
      </c>
      <c r="AD70" s="15"/>
      <c r="AE70" s="59">
        <f t="shared" si="1"/>
        <v>2.7323188096659116E-2</v>
      </c>
      <c r="AF70" s="69">
        <v>0</v>
      </c>
      <c r="AG70" s="61">
        <f>'1.1 Price indices'!$T68</f>
        <v>0.62958807255249594</v>
      </c>
      <c r="AH70" s="15">
        <f t="shared" si="11"/>
        <v>11889169.035612045</v>
      </c>
      <c r="AI70" s="15">
        <f t="shared" si="12"/>
        <v>0</v>
      </c>
      <c r="AJ70" s="15"/>
      <c r="AK70" s="63">
        <f t="shared" si="7"/>
        <v>11889000</v>
      </c>
      <c r="AL70" s="63">
        <f t="shared" si="8"/>
        <v>0</v>
      </c>
      <c r="AM70" s="58"/>
      <c r="AN70" s="15"/>
      <c r="AO70" s="91"/>
      <c r="AP70" s="91"/>
      <c r="AQ70" s="43"/>
      <c r="AR70" s="43">
        <v>1522</v>
      </c>
      <c r="AS70" s="43"/>
      <c r="AT70" s="43"/>
      <c r="AU70" s="5"/>
      <c r="AV70" s="43"/>
      <c r="AW70" s="43"/>
      <c r="AX70" s="43"/>
      <c r="AY70" s="43"/>
    </row>
    <row r="71" spans="1:51">
      <c r="A71" s="4">
        <f t="shared" si="4"/>
        <v>1933</v>
      </c>
      <c r="B71" s="43">
        <v>66224</v>
      </c>
      <c r="C71" s="43">
        <v>1485171</v>
      </c>
      <c r="D71" s="43">
        <v>404000</v>
      </c>
      <c r="E71" s="43">
        <v>1955395</v>
      </c>
      <c r="F71" s="5">
        <f t="shared" si="9"/>
        <v>1043694.2781855299</v>
      </c>
      <c r="G71" s="57"/>
      <c r="H71" s="57"/>
      <c r="I71" s="15"/>
      <c r="J71" s="57"/>
      <c r="K71" s="57"/>
      <c r="L71" s="57"/>
      <c r="M71" s="57"/>
      <c r="N71" s="57"/>
      <c r="O71" s="4">
        <f>'Historical population and GDP'!$N68</f>
        <v>1.0647876506244321E-2</v>
      </c>
      <c r="P71" s="4"/>
      <c r="Q71" s="4"/>
      <c r="R71" s="15"/>
      <c r="S71" s="15"/>
      <c r="T71" s="57"/>
      <c r="U71" s="57"/>
      <c r="V71" s="15"/>
      <c r="W71" s="63">
        <f t="shared" si="10"/>
        <v>1043694.2781855299</v>
      </c>
      <c r="X71" s="58"/>
      <c r="Y71" s="58"/>
      <c r="Z71" s="4"/>
      <c r="AA71" s="15"/>
      <c r="AB71" s="77">
        <f t="shared" si="0"/>
        <v>6.9070255910089945E-2</v>
      </c>
      <c r="AC71" s="69">
        <v>0</v>
      </c>
      <c r="AD71" s="15"/>
      <c r="AE71" s="59">
        <f t="shared" si="1"/>
        <v>2.7323188096659116E-2</v>
      </c>
      <c r="AF71" s="69">
        <v>0</v>
      </c>
      <c r="AG71" s="61">
        <f>'1.1 Price indices'!$T69</f>
        <v>0.59076628791789176</v>
      </c>
      <c r="AH71" s="15">
        <f t="shared" si="11"/>
        <v>11393155.204880252</v>
      </c>
      <c r="AI71" s="15">
        <f t="shared" si="12"/>
        <v>0</v>
      </c>
      <c r="AJ71" s="15"/>
      <c r="AK71" s="63">
        <f t="shared" si="7"/>
        <v>11393000</v>
      </c>
      <c r="AL71" s="63">
        <f t="shared" si="8"/>
        <v>0</v>
      </c>
      <c r="AM71" s="58"/>
      <c r="AN71" s="15"/>
      <c r="AO71" s="91"/>
      <c r="AP71" s="91"/>
      <c r="AQ71" s="43"/>
      <c r="AR71" s="43">
        <v>1410</v>
      </c>
      <c r="AS71" s="43"/>
      <c r="AT71" s="43"/>
      <c r="AU71" s="5"/>
      <c r="AV71" s="43"/>
      <c r="AW71" s="43"/>
      <c r="AX71" s="43"/>
      <c r="AY71" s="43"/>
    </row>
    <row r="72" spans="1:51">
      <c r="A72" s="4">
        <f t="shared" si="4"/>
        <v>1934</v>
      </c>
      <c r="B72" s="43">
        <v>394658</v>
      </c>
      <c r="C72" s="43">
        <v>1939703</v>
      </c>
      <c r="D72" s="43">
        <v>480000</v>
      </c>
      <c r="E72" s="43">
        <v>2814361</v>
      </c>
      <c r="F72" s="5">
        <f t="shared" si="9"/>
        <v>1502168.3457554642</v>
      </c>
      <c r="G72" s="57"/>
      <c r="H72" s="57"/>
      <c r="I72" s="15"/>
      <c r="J72" s="57"/>
      <c r="K72" s="57"/>
      <c r="L72" s="57"/>
      <c r="M72" s="57"/>
      <c r="N72" s="57"/>
      <c r="O72" s="4">
        <f>'Historical population and GDP'!$N69</f>
        <v>1.0676127377558508E-2</v>
      </c>
      <c r="P72" s="4"/>
      <c r="Q72" s="4"/>
      <c r="R72" s="15"/>
      <c r="S72" s="15"/>
      <c r="T72" s="57"/>
      <c r="U72" s="57"/>
      <c r="V72" s="15"/>
      <c r="W72" s="63">
        <f t="shared" si="10"/>
        <v>1502168.3457554642</v>
      </c>
      <c r="X72" s="58"/>
      <c r="Y72" s="58"/>
      <c r="Z72" s="4"/>
      <c r="AA72" s="15"/>
      <c r="AB72" s="77">
        <f t="shared" ref="AB72:AB126" si="13">AVERAGE(AB$128:AB$138)</f>
        <v>6.9070255910089945E-2</v>
      </c>
      <c r="AC72" s="69">
        <v>0</v>
      </c>
      <c r="AD72" s="15"/>
      <c r="AE72" s="59">
        <f t="shared" ref="AE72:AE126" si="14">AVERAGE(AE$128:AE$132)</f>
        <v>2.7323188096659116E-2</v>
      </c>
      <c r="AF72" s="69">
        <v>0</v>
      </c>
      <c r="AG72" s="61">
        <f>'1.1 Price indices'!$T70</f>
        <v>0.59245419159765711</v>
      </c>
      <c r="AH72" s="15">
        <f t="shared" si="11"/>
        <v>12086821.334864166</v>
      </c>
      <c r="AI72" s="15">
        <f t="shared" si="12"/>
        <v>0</v>
      </c>
      <c r="AJ72" s="15"/>
      <c r="AK72" s="63">
        <f t="shared" ref="AK72:AK103" si="15">ROUND(AH72,-3)</f>
        <v>12087000</v>
      </c>
      <c r="AL72" s="63">
        <f t="shared" ref="AL72:AL103" si="16">ROUND(AI72,-3)</f>
        <v>0</v>
      </c>
      <c r="AM72" s="58"/>
      <c r="AN72" s="15"/>
      <c r="AO72" s="91"/>
      <c r="AP72" s="91"/>
      <c r="AQ72" s="43"/>
      <c r="AR72" s="43">
        <v>1199</v>
      </c>
      <c r="AS72" s="43"/>
      <c r="AT72" s="43"/>
      <c r="AU72" s="5"/>
      <c r="AV72" s="43"/>
      <c r="AW72" s="43"/>
      <c r="AX72" s="43"/>
      <c r="AY72" s="43"/>
    </row>
    <row r="73" spans="1:51">
      <c r="A73" s="4">
        <f t="shared" ref="A73:A136" si="17">A72+1</f>
        <v>1935</v>
      </c>
      <c r="B73" s="43">
        <v>838871</v>
      </c>
      <c r="C73" s="43">
        <v>1872259</v>
      </c>
      <c r="D73" s="43">
        <v>632000</v>
      </c>
      <c r="E73" s="43">
        <v>3343130</v>
      </c>
      <c r="F73" s="5">
        <f t="shared" si="9"/>
        <v>1784399.393590753</v>
      </c>
      <c r="G73" s="57"/>
      <c r="H73" s="57"/>
      <c r="I73" s="15"/>
      <c r="J73" s="57"/>
      <c r="K73" s="57"/>
      <c r="L73" s="57"/>
      <c r="M73" s="57"/>
      <c r="N73" s="57"/>
      <c r="O73" s="4">
        <f>'Historical population and GDP'!$N70</f>
        <v>1.1220724666034351E-2</v>
      </c>
      <c r="P73" s="4"/>
      <c r="Q73" s="4"/>
      <c r="R73" s="15"/>
      <c r="S73" s="15"/>
      <c r="T73" s="57"/>
      <c r="U73" s="57"/>
      <c r="V73" s="15"/>
      <c r="W73" s="63">
        <f t="shared" ref="W73:W109" si="18">F73</f>
        <v>1784399.393590753</v>
      </c>
      <c r="X73" s="58"/>
      <c r="Y73" s="58"/>
      <c r="Z73" s="4"/>
      <c r="AA73" s="15"/>
      <c r="AB73" s="77">
        <f t="shared" si="13"/>
        <v>6.9070255910089945E-2</v>
      </c>
      <c r="AC73" s="69">
        <v>0</v>
      </c>
      <c r="AD73" s="15"/>
      <c r="AE73" s="59">
        <f t="shared" si="14"/>
        <v>2.7323188096659116E-2</v>
      </c>
      <c r="AF73" s="69">
        <v>0</v>
      </c>
      <c r="AG73" s="61">
        <f>'1.1 Price indices'!$T71</f>
        <v>0.60089370999648417</v>
      </c>
      <c r="AH73" s="15">
        <f t="shared" ref="AH73:AH104" si="19">AH72*(AG73/AG72)*(1-AB73-AC73)+W73*(1-0.5*AB73)</f>
        <v>13135041.060975721</v>
      </c>
      <c r="AI73" s="15">
        <f t="shared" ref="AI73:AI104" si="20">AI72*(AG73/AG72)*(1-AE73-AF73)+X73*(1-0.5*AB73)</f>
        <v>0</v>
      </c>
      <c r="AJ73" s="15"/>
      <c r="AK73" s="63">
        <f t="shared" si="15"/>
        <v>13135000</v>
      </c>
      <c r="AL73" s="63">
        <f t="shared" si="16"/>
        <v>0</v>
      </c>
      <c r="AM73" s="58"/>
      <c r="AN73" s="15"/>
      <c r="AO73" s="91"/>
      <c r="AP73" s="91"/>
      <c r="AQ73" s="43"/>
      <c r="AR73" s="43">
        <v>1112</v>
      </c>
      <c r="AS73" s="43"/>
      <c r="AT73" s="43"/>
      <c r="AU73" s="5"/>
      <c r="AV73" s="43"/>
      <c r="AW73" s="43"/>
      <c r="AX73" s="43"/>
      <c r="AY73" s="43"/>
    </row>
    <row r="74" spans="1:51">
      <c r="A74" s="4">
        <f t="shared" si="17"/>
        <v>1936</v>
      </c>
      <c r="B74" s="43">
        <v>667363</v>
      </c>
      <c r="C74" s="43">
        <v>2136612</v>
      </c>
      <c r="D74" s="43">
        <v>864000</v>
      </c>
      <c r="E74" s="43">
        <v>3667975</v>
      </c>
      <c r="F74" s="5">
        <f t="shared" si="9"/>
        <v>1957785.7773122918</v>
      </c>
      <c r="G74" s="57"/>
      <c r="H74" s="57"/>
      <c r="I74" s="15"/>
      <c r="J74" s="57"/>
      <c r="K74" s="57"/>
      <c r="L74" s="57"/>
      <c r="M74" s="57"/>
      <c r="N74" s="57"/>
      <c r="O74" s="4">
        <f>'Historical population and GDP'!$N71</f>
        <v>1.1756155250534576E-2</v>
      </c>
      <c r="P74" s="4"/>
      <c r="Q74" s="4"/>
      <c r="R74" s="15"/>
      <c r="S74" s="15"/>
      <c r="T74" s="57"/>
      <c r="U74" s="57"/>
      <c r="V74" s="15"/>
      <c r="W74" s="63">
        <f t="shared" si="18"/>
        <v>1957785.7773122918</v>
      </c>
      <c r="X74" s="58"/>
      <c r="Y74" s="58"/>
      <c r="Z74" s="4"/>
      <c r="AA74" s="15"/>
      <c r="AB74" s="77">
        <f t="shared" si="13"/>
        <v>6.9070255910089945E-2</v>
      </c>
      <c r="AC74" s="69">
        <v>0</v>
      </c>
      <c r="AD74" s="15"/>
      <c r="AE74" s="59">
        <f t="shared" si="14"/>
        <v>2.7323188096659116E-2</v>
      </c>
      <c r="AF74" s="69">
        <v>0</v>
      </c>
      <c r="AG74" s="61">
        <f>'1.1 Price indices'!$T72</f>
        <v>0.69035260502405049</v>
      </c>
      <c r="AH74" s="15">
        <f t="shared" si="19"/>
        <v>15938404.768926311</v>
      </c>
      <c r="AI74" s="15">
        <f t="shared" si="20"/>
        <v>0</v>
      </c>
      <c r="AJ74" s="15"/>
      <c r="AK74" s="63">
        <f t="shared" si="15"/>
        <v>15938000</v>
      </c>
      <c r="AL74" s="63">
        <f t="shared" si="16"/>
        <v>0</v>
      </c>
      <c r="AM74" s="58"/>
      <c r="AN74" s="15"/>
      <c r="AO74" s="91"/>
      <c r="AP74" s="91"/>
      <c r="AQ74" s="43"/>
      <c r="AR74" s="43">
        <v>915</v>
      </c>
      <c r="AS74" s="43"/>
      <c r="AT74" s="43"/>
      <c r="AU74" s="5"/>
      <c r="AV74" s="43"/>
      <c r="AW74" s="43"/>
      <c r="AX74" s="43"/>
      <c r="AY74" s="43"/>
    </row>
    <row r="75" spans="1:51">
      <c r="A75" s="4">
        <f t="shared" si="17"/>
        <v>1937</v>
      </c>
      <c r="B75" s="43">
        <v>1577855</v>
      </c>
      <c r="C75" s="43">
        <v>3050288</v>
      </c>
      <c r="D75" s="43">
        <v>1196000</v>
      </c>
      <c r="E75" s="43">
        <v>5824143</v>
      </c>
      <c r="F75" s="5">
        <f t="shared" si="9"/>
        <v>3108642.869821344</v>
      </c>
      <c r="G75" s="57"/>
      <c r="H75" s="57"/>
      <c r="I75" s="15"/>
      <c r="J75" s="57"/>
      <c r="K75" s="57"/>
      <c r="L75" s="57"/>
      <c r="M75" s="57"/>
      <c r="N75" s="57"/>
      <c r="O75" s="4">
        <f>'Historical population and GDP'!$N72</f>
        <v>1.2606515913913003E-2</v>
      </c>
      <c r="P75" s="4"/>
      <c r="Q75" s="4"/>
      <c r="R75" s="15"/>
      <c r="S75" s="15"/>
      <c r="T75" s="57"/>
      <c r="U75" s="57"/>
      <c r="V75" s="15"/>
      <c r="W75" s="63">
        <f t="shared" si="18"/>
        <v>3108642.869821344</v>
      </c>
      <c r="X75" s="58"/>
      <c r="Y75" s="58"/>
      <c r="Z75" s="4"/>
      <c r="AA75" s="15"/>
      <c r="AB75" s="77">
        <f t="shared" si="13"/>
        <v>6.9070255910089945E-2</v>
      </c>
      <c r="AC75" s="69">
        <v>0</v>
      </c>
      <c r="AD75" s="15"/>
      <c r="AE75" s="59">
        <f t="shared" si="14"/>
        <v>2.7323188096659116E-2</v>
      </c>
      <c r="AF75" s="69">
        <v>0</v>
      </c>
      <c r="AG75" s="61">
        <f>'1.1 Price indices'!$T73</f>
        <v>0.76124455957419757</v>
      </c>
      <c r="AH75" s="15">
        <f t="shared" si="19"/>
        <v>19362479.421608672</v>
      </c>
      <c r="AI75" s="15">
        <f t="shared" si="20"/>
        <v>0</v>
      </c>
      <c r="AJ75" s="15"/>
      <c r="AK75" s="63">
        <f t="shared" si="15"/>
        <v>19362000</v>
      </c>
      <c r="AL75" s="63">
        <f t="shared" si="16"/>
        <v>0</v>
      </c>
      <c r="AM75" s="58"/>
      <c r="AN75" s="15"/>
      <c r="AO75" s="91"/>
      <c r="AP75" s="91"/>
      <c r="AQ75" s="43"/>
      <c r="AR75" s="43">
        <v>790</v>
      </c>
      <c r="AS75" s="43"/>
      <c r="AT75" s="43"/>
      <c r="AU75" s="5"/>
      <c r="AV75" s="43"/>
      <c r="AW75" s="43"/>
      <c r="AX75" s="43"/>
      <c r="AY75" s="43"/>
    </row>
    <row r="76" spans="1:51">
      <c r="A76" s="4">
        <f t="shared" si="17"/>
        <v>1938</v>
      </c>
      <c r="B76" s="43">
        <v>3456090</v>
      </c>
      <c r="C76" s="43">
        <v>3349973</v>
      </c>
      <c r="D76" s="43">
        <v>1720000</v>
      </c>
      <c r="E76" s="43">
        <v>8526063</v>
      </c>
      <c r="F76" s="5">
        <f t="shared" si="9"/>
        <v>4550795.7054965124</v>
      </c>
      <c r="G76" s="57"/>
      <c r="H76" s="57"/>
      <c r="I76" s="15"/>
      <c r="J76" s="57"/>
      <c r="K76" s="57"/>
      <c r="L76" s="57"/>
      <c r="M76" s="57"/>
      <c r="N76" s="57"/>
      <c r="O76" s="4">
        <f>'Historical population and GDP'!$N73</f>
        <v>1.3390529060468051E-2</v>
      </c>
      <c r="P76" s="4"/>
      <c r="Q76" s="5">
        <f>AQ76-AQ75</f>
        <v>399</v>
      </c>
      <c r="R76" s="97">
        <f t="shared" ref="R76:R82" si="21">($K$82/SUMPRODUCT($O$76:$O$82,$Q$76:$Q$82))*$O76*Q76</f>
        <v>1101361.7382785601</v>
      </c>
      <c r="S76" s="15">
        <f t="shared" ref="S76:S107" si="22">R76/(AQ76-AQ75)</f>
        <v>2760.305108467569</v>
      </c>
      <c r="T76" s="57"/>
      <c r="U76" s="57"/>
      <c r="V76" s="15"/>
      <c r="W76" s="63">
        <f t="shared" si="18"/>
        <v>4550795.7054965124</v>
      </c>
      <c r="X76" s="63">
        <f t="shared" ref="X76:X107" si="23">R76</f>
        <v>1101361.7382785601</v>
      </c>
      <c r="Y76" s="25"/>
      <c r="Z76" s="4"/>
      <c r="AA76" s="15"/>
      <c r="AB76" s="77">
        <f t="shared" si="13"/>
        <v>6.9070255910089945E-2</v>
      </c>
      <c r="AC76" s="69">
        <v>0</v>
      </c>
      <c r="AD76" s="15"/>
      <c r="AE76" s="59">
        <f t="shared" si="14"/>
        <v>2.7323188096659116E-2</v>
      </c>
      <c r="AF76" s="69">
        <v>0</v>
      </c>
      <c r="AG76" s="61">
        <f>'1.1 Price indices'!$T74</f>
        <v>0.80850586260762891</v>
      </c>
      <c r="AH76" s="15">
        <f t="shared" si="19"/>
        <v>23537816.848457068</v>
      </c>
      <c r="AI76" s="15">
        <f t="shared" si="20"/>
        <v>1063326.0697223193</v>
      </c>
      <c r="AJ76" s="15"/>
      <c r="AK76" s="63">
        <f t="shared" si="15"/>
        <v>23538000</v>
      </c>
      <c r="AL76" s="63">
        <f t="shared" si="16"/>
        <v>1063000</v>
      </c>
      <c r="AM76" s="58"/>
      <c r="AN76" s="15"/>
      <c r="AO76" s="91">
        <v>400</v>
      </c>
      <c r="AP76" s="91"/>
      <c r="AQ76" s="43">
        <v>399</v>
      </c>
      <c r="AR76" s="43">
        <v>777</v>
      </c>
      <c r="AS76" s="43"/>
      <c r="AT76" s="43"/>
      <c r="AU76" s="5"/>
      <c r="AV76" s="43">
        <v>1966</v>
      </c>
      <c r="AW76" s="43"/>
      <c r="AX76" s="43"/>
      <c r="AY76" s="43"/>
    </row>
    <row r="77" spans="1:51">
      <c r="A77" s="4">
        <f t="shared" si="17"/>
        <v>1939</v>
      </c>
      <c r="B77" s="43">
        <v>1968935</v>
      </c>
      <c r="C77" s="43">
        <v>3018108</v>
      </c>
      <c r="D77" s="43">
        <v>1774800</v>
      </c>
      <c r="E77" s="43">
        <v>6761843</v>
      </c>
      <c r="F77" s="5">
        <f t="shared" si="9"/>
        <v>3609141.2983509102</v>
      </c>
      <c r="G77" s="57"/>
      <c r="H77" s="57"/>
      <c r="I77" s="15"/>
      <c r="J77" s="57"/>
      <c r="K77" s="57"/>
      <c r="L77" s="57"/>
      <c r="M77" s="57"/>
      <c r="N77" s="57"/>
      <c r="O77" s="4">
        <f>'Historical population and GDP'!$N74</f>
        <v>1.3743240583004227E-2</v>
      </c>
      <c r="P77" s="4"/>
      <c r="Q77" s="5">
        <f t="shared" ref="Q77:Q128" si="24">AQ77-AQ76</f>
        <v>2665</v>
      </c>
      <c r="R77" s="97">
        <f t="shared" si="21"/>
        <v>7549978.507191781</v>
      </c>
      <c r="S77" s="15">
        <f t="shared" si="22"/>
        <v>2833.0125730550772</v>
      </c>
      <c r="T77" s="57"/>
      <c r="U77" s="57"/>
      <c r="V77" s="15"/>
      <c r="W77" s="63">
        <f t="shared" si="18"/>
        <v>3609141.2983509102</v>
      </c>
      <c r="X77" s="63">
        <f t="shared" si="23"/>
        <v>7549978.507191781</v>
      </c>
      <c r="Y77" s="58"/>
      <c r="Z77" s="4"/>
      <c r="AA77" s="15"/>
      <c r="AB77" s="77">
        <f t="shared" si="13"/>
        <v>6.9070255910089945E-2</v>
      </c>
      <c r="AC77" s="69">
        <v>0</v>
      </c>
      <c r="AD77" s="15"/>
      <c r="AE77" s="59">
        <f t="shared" si="14"/>
        <v>2.7323188096659116E-2</v>
      </c>
      <c r="AF77" s="69">
        <v>0</v>
      </c>
      <c r="AG77" s="61">
        <f>'1.1 Price indices'!$T75</f>
        <v>0.87433410611847973</v>
      </c>
      <c r="AH77" s="15">
        <f t="shared" si="19"/>
        <v>27180624.144430209</v>
      </c>
      <c r="AI77" s="15">
        <f t="shared" si="20"/>
        <v>8407721.73226659</v>
      </c>
      <c r="AJ77" s="15"/>
      <c r="AK77" s="63">
        <f t="shared" si="15"/>
        <v>27181000</v>
      </c>
      <c r="AL77" s="63">
        <f t="shared" si="16"/>
        <v>8408000</v>
      </c>
      <c r="AM77" s="58"/>
      <c r="AN77" s="15"/>
      <c r="AO77" s="91">
        <v>3100</v>
      </c>
      <c r="AP77" s="91"/>
      <c r="AQ77" s="43">
        <v>3064</v>
      </c>
      <c r="AR77" s="43">
        <v>895</v>
      </c>
      <c r="AS77" s="43"/>
      <c r="AT77" s="43"/>
      <c r="AU77" s="5"/>
      <c r="AV77" s="43">
        <v>1986</v>
      </c>
      <c r="AW77" s="43">
        <v>2122</v>
      </c>
      <c r="AX77" s="43"/>
      <c r="AY77" s="43">
        <v>20000</v>
      </c>
    </row>
    <row r="78" spans="1:51">
      <c r="A78" s="4">
        <f t="shared" si="17"/>
        <v>1940</v>
      </c>
      <c r="B78" s="43">
        <v>2024067</v>
      </c>
      <c r="C78" s="43">
        <v>1808736</v>
      </c>
      <c r="D78" s="43">
        <v>1632000</v>
      </c>
      <c r="E78" s="43">
        <v>5464803</v>
      </c>
      <c r="F78" s="5">
        <f t="shared" si="9"/>
        <v>2916844.7410938037</v>
      </c>
      <c r="G78" s="57"/>
      <c r="H78" s="57"/>
      <c r="I78" s="15"/>
      <c r="J78" s="57"/>
      <c r="K78" s="57"/>
      <c r="L78" s="57"/>
      <c r="M78" s="57"/>
      <c r="N78" s="57"/>
      <c r="O78" s="4">
        <f>'Historical population and GDP'!$N75</f>
        <v>1.4012966848585405E-2</v>
      </c>
      <c r="P78" s="4"/>
      <c r="Q78" s="5">
        <f t="shared" si="24"/>
        <v>3368</v>
      </c>
      <c r="R78" s="97">
        <f t="shared" si="21"/>
        <v>9728850.5096429829</v>
      </c>
      <c r="S78" s="15">
        <f t="shared" si="22"/>
        <v>2888.6135717467287</v>
      </c>
      <c r="T78" s="57"/>
      <c r="U78" s="57"/>
      <c r="V78" s="15"/>
      <c r="W78" s="63">
        <f t="shared" si="18"/>
        <v>2916844.7410938037</v>
      </c>
      <c r="X78" s="63">
        <f t="shared" si="23"/>
        <v>9728850.5096429829</v>
      </c>
      <c r="Y78" s="58"/>
      <c r="Z78" s="4"/>
      <c r="AA78" s="15"/>
      <c r="AB78" s="77">
        <f t="shared" si="13"/>
        <v>6.9070255910089945E-2</v>
      </c>
      <c r="AC78" s="69">
        <v>0</v>
      </c>
      <c r="AD78" s="15"/>
      <c r="AE78" s="59">
        <f t="shared" si="14"/>
        <v>2.7323188096659116E-2</v>
      </c>
      <c r="AF78" s="69">
        <v>0</v>
      </c>
      <c r="AG78" s="61">
        <f>'1.1 Price indices'!$T76</f>
        <v>0.94860186802815749</v>
      </c>
      <c r="AH78" s="15">
        <f t="shared" si="19"/>
        <v>30268673.550151899</v>
      </c>
      <c r="AI78" s="15">
        <f t="shared" si="20"/>
        <v>18265515.410680711</v>
      </c>
      <c r="AJ78" s="15"/>
      <c r="AK78" s="63">
        <f t="shared" si="15"/>
        <v>30269000</v>
      </c>
      <c r="AL78" s="63">
        <f t="shared" si="16"/>
        <v>18266000</v>
      </c>
      <c r="AM78" s="58"/>
      <c r="AN78" s="15"/>
      <c r="AO78" s="91">
        <v>6500</v>
      </c>
      <c r="AP78" s="91"/>
      <c r="AQ78" s="43">
        <v>6432</v>
      </c>
      <c r="AR78" s="43">
        <v>863</v>
      </c>
      <c r="AS78" s="43"/>
      <c r="AT78" s="43"/>
      <c r="AU78" s="5"/>
      <c r="AV78" s="43">
        <v>2102</v>
      </c>
      <c r="AW78" s="43"/>
      <c r="AX78" s="43"/>
      <c r="AY78" s="43"/>
    </row>
    <row r="79" spans="1:51">
      <c r="A79" s="4">
        <f t="shared" si="17"/>
        <v>1941</v>
      </c>
      <c r="B79" s="43">
        <v>2128861</v>
      </c>
      <c r="C79" s="43">
        <v>1597004</v>
      </c>
      <c r="D79" s="43">
        <v>1224000</v>
      </c>
      <c r="E79" s="43">
        <v>4949865</v>
      </c>
      <c r="F79" s="5">
        <f t="shared" si="9"/>
        <v>2641996.0050479919</v>
      </c>
      <c r="G79" s="57"/>
      <c r="H79" s="57"/>
      <c r="I79" s="15"/>
      <c r="J79" s="57"/>
      <c r="K79" s="57"/>
      <c r="L79" s="57"/>
      <c r="M79" s="57"/>
      <c r="N79" s="57"/>
      <c r="O79" s="4">
        <f>'Historical population and GDP'!$N76</f>
        <v>1.4564322786711176E-2</v>
      </c>
      <c r="P79" s="4"/>
      <c r="Q79" s="5">
        <f t="shared" si="24"/>
        <v>3905</v>
      </c>
      <c r="R79" s="97">
        <f t="shared" si="21"/>
        <v>11723861.698308824</v>
      </c>
      <c r="S79" s="15">
        <f t="shared" si="22"/>
        <v>3002.2693209497629</v>
      </c>
      <c r="T79" s="57"/>
      <c r="U79" s="57"/>
      <c r="V79" s="15"/>
      <c r="W79" s="63">
        <f t="shared" si="18"/>
        <v>2641996.0050479919</v>
      </c>
      <c r="X79" s="63">
        <f t="shared" si="23"/>
        <v>11723861.698308824</v>
      </c>
      <c r="Y79" s="58"/>
      <c r="Z79" s="4"/>
      <c r="AA79" s="15"/>
      <c r="AB79" s="77">
        <f t="shared" si="13"/>
        <v>6.9070255910089945E-2</v>
      </c>
      <c r="AC79" s="69">
        <v>0</v>
      </c>
      <c r="AD79" s="15"/>
      <c r="AE79" s="59">
        <f t="shared" si="14"/>
        <v>2.7323188096659116E-2</v>
      </c>
      <c r="AF79" s="69">
        <v>0</v>
      </c>
      <c r="AG79" s="61">
        <f>'1.1 Price indices'!$T77</f>
        <v>1.0009268821008852</v>
      </c>
      <c r="AH79" s="15">
        <f t="shared" si="19"/>
        <v>32283065.818117931</v>
      </c>
      <c r="AI79" s="15">
        <f t="shared" si="20"/>
        <v>30065419.473180175</v>
      </c>
      <c r="AJ79" s="15"/>
      <c r="AK79" s="63">
        <f t="shared" si="15"/>
        <v>32283000</v>
      </c>
      <c r="AL79" s="63">
        <f t="shared" si="16"/>
        <v>30065000</v>
      </c>
      <c r="AM79" s="58"/>
      <c r="AN79" s="15"/>
      <c r="AO79" s="91">
        <v>10400</v>
      </c>
      <c r="AP79" s="91"/>
      <c r="AQ79" s="43">
        <v>10337</v>
      </c>
      <c r="AR79" s="43">
        <v>988</v>
      </c>
      <c r="AS79" s="43"/>
      <c r="AT79" s="43"/>
      <c r="AU79" s="5"/>
      <c r="AV79" s="43">
        <v>2364</v>
      </c>
      <c r="AW79" s="43"/>
      <c r="AX79" s="43"/>
      <c r="AY79" s="43"/>
    </row>
    <row r="80" spans="1:51">
      <c r="A80" s="4">
        <f t="shared" si="17"/>
        <v>1942</v>
      </c>
      <c r="B80" s="43">
        <v>1961122</v>
      </c>
      <c r="C80" s="43">
        <v>1431366</v>
      </c>
      <c r="D80" s="43">
        <v>918000</v>
      </c>
      <c r="E80" s="43">
        <v>4310488</v>
      </c>
      <c r="F80" s="5">
        <f t="shared" si="9"/>
        <v>2300727.8129418292</v>
      </c>
      <c r="G80" s="57"/>
      <c r="H80" s="57"/>
      <c r="I80" s="15"/>
      <c r="J80" s="57"/>
      <c r="K80" s="57"/>
      <c r="L80" s="57"/>
      <c r="M80" s="57"/>
      <c r="N80" s="57"/>
      <c r="O80" s="4">
        <f>'Historical population and GDP'!$N77</f>
        <v>1.4930499717173489E-2</v>
      </c>
      <c r="P80" s="4"/>
      <c r="Q80" s="5">
        <f t="shared" si="24"/>
        <v>3188</v>
      </c>
      <c r="R80" s="97">
        <f t="shared" si="21"/>
        <v>9811875.053115515</v>
      </c>
      <c r="S80" s="15">
        <f t="shared" si="22"/>
        <v>3077.752526071366</v>
      </c>
      <c r="T80" s="57"/>
      <c r="U80" s="57"/>
      <c r="V80" s="15"/>
      <c r="W80" s="63">
        <f t="shared" si="18"/>
        <v>2300727.8129418292</v>
      </c>
      <c r="X80" s="63">
        <f t="shared" si="23"/>
        <v>9811875.053115515</v>
      </c>
      <c r="Y80" s="58"/>
      <c r="Z80" s="4"/>
      <c r="AA80" s="15"/>
      <c r="AB80" s="77">
        <f t="shared" si="13"/>
        <v>6.9070255910089945E-2</v>
      </c>
      <c r="AC80" s="69">
        <v>0</v>
      </c>
      <c r="AD80" s="15"/>
      <c r="AE80" s="59">
        <f t="shared" si="14"/>
        <v>2.7323188096659116E-2</v>
      </c>
      <c r="AF80" s="69">
        <v>0</v>
      </c>
      <c r="AG80" s="61">
        <f>'1.1 Price indices'!$T78</f>
        <v>1.0515639924938471</v>
      </c>
      <c r="AH80" s="15">
        <f t="shared" si="19"/>
        <v>33794939.409519345</v>
      </c>
      <c r="AI80" s="15">
        <f t="shared" si="20"/>
        <v>40196414.205906637</v>
      </c>
      <c r="AJ80" s="15"/>
      <c r="AK80" s="63">
        <f t="shared" si="15"/>
        <v>33795000</v>
      </c>
      <c r="AL80" s="63">
        <f t="shared" si="16"/>
        <v>40196000</v>
      </c>
      <c r="AM80" s="58"/>
      <c r="AN80" s="15"/>
      <c r="AO80" s="91">
        <v>13600</v>
      </c>
      <c r="AP80" s="91"/>
      <c r="AQ80" s="43">
        <v>13525</v>
      </c>
      <c r="AR80" s="43">
        <v>1304</v>
      </c>
      <c r="AS80" s="43"/>
      <c r="AT80" s="43"/>
      <c r="AU80" s="5"/>
      <c r="AV80" s="43">
        <v>2344</v>
      </c>
      <c r="AW80" s="43"/>
      <c r="AX80" s="43"/>
      <c r="AY80" s="43"/>
    </row>
    <row r="81" spans="1:51">
      <c r="A81" s="4">
        <f t="shared" si="17"/>
        <v>1943</v>
      </c>
      <c r="B81" s="43">
        <v>2991037</v>
      </c>
      <c r="C81" s="43">
        <v>939433</v>
      </c>
      <c r="D81" s="43">
        <v>612000</v>
      </c>
      <c r="E81" s="43">
        <v>4542470</v>
      </c>
      <c r="F81" s="5">
        <f t="shared" si="9"/>
        <v>2424548.4660794488</v>
      </c>
      <c r="G81" s="57"/>
      <c r="H81" s="57"/>
      <c r="I81" s="15"/>
      <c r="J81" s="57"/>
      <c r="K81" s="57"/>
      <c r="L81" s="57"/>
      <c r="M81" s="57"/>
      <c r="N81" s="57"/>
      <c r="O81" s="4">
        <f>'Historical population and GDP'!$N78</f>
        <v>1.5257550689810589E-2</v>
      </c>
      <c r="P81" s="4"/>
      <c r="Q81" s="5">
        <f t="shared" si="24"/>
        <v>1094</v>
      </c>
      <c r="R81" s="97">
        <f t="shared" si="21"/>
        <v>3440816.3743370837</v>
      </c>
      <c r="S81" s="15">
        <f t="shared" si="22"/>
        <v>3145.1703604543727</v>
      </c>
      <c r="T81" s="57"/>
      <c r="U81" s="57"/>
      <c r="V81" s="15"/>
      <c r="W81" s="63">
        <f t="shared" si="18"/>
        <v>2424548.4660794488</v>
      </c>
      <c r="X81" s="63">
        <f t="shared" si="23"/>
        <v>3440816.3743370837</v>
      </c>
      <c r="Y81" s="58"/>
      <c r="Z81" s="4"/>
      <c r="AA81" s="15"/>
      <c r="AB81" s="77">
        <f t="shared" si="13"/>
        <v>6.9070255910089945E-2</v>
      </c>
      <c r="AC81" s="69">
        <v>0</v>
      </c>
      <c r="AD81" s="15"/>
      <c r="AE81" s="59">
        <f t="shared" si="14"/>
        <v>2.7323188096659116E-2</v>
      </c>
      <c r="AF81" s="69">
        <v>0</v>
      </c>
      <c r="AG81" s="61">
        <f>'1.1 Price indices'!$T79</f>
        <v>1.0853220660891554</v>
      </c>
      <c r="AH81" s="15">
        <f t="shared" si="19"/>
        <v>34811505.447366893</v>
      </c>
      <c r="AI81" s="15">
        <f t="shared" si="20"/>
        <v>43675263.701249853</v>
      </c>
      <c r="AJ81" s="15"/>
      <c r="AK81" s="63">
        <f t="shared" si="15"/>
        <v>34812000</v>
      </c>
      <c r="AL81" s="63">
        <f t="shared" si="16"/>
        <v>43675000</v>
      </c>
      <c r="AM81" s="58"/>
      <c r="AN81" s="15"/>
      <c r="AO81" s="91">
        <v>14600</v>
      </c>
      <c r="AP81" s="91"/>
      <c r="AQ81" s="43">
        <v>14619</v>
      </c>
      <c r="AR81" s="43">
        <v>1024</v>
      </c>
      <c r="AS81" s="43"/>
      <c r="AT81" s="43"/>
      <c r="AU81" s="5"/>
      <c r="AV81" s="43">
        <v>2700</v>
      </c>
      <c r="AW81" s="43"/>
      <c r="AX81" s="43"/>
      <c r="AY81" s="43"/>
    </row>
    <row r="82" spans="1:51">
      <c r="A82" s="4">
        <f t="shared" si="17"/>
        <v>1944</v>
      </c>
      <c r="B82" s="43">
        <v>3645381</v>
      </c>
      <c r="C82" s="43">
        <v>1408027</v>
      </c>
      <c r="D82" s="43">
        <v>1020000</v>
      </c>
      <c r="E82" s="43">
        <v>6073408</v>
      </c>
      <c r="F82" s="5">
        <f t="shared" si="9"/>
        <v>3241688.3436268494</v>
      </c>
      <c r="G82" s="57"/>
      <c r="H82" s="57"/>
      <c r="I82" s="15"/>
      <c r="J82" s="57">
        <v>47890200</v>
      </c>
      <c r="K82" s="57">
        <v>46124400</v>
      </c>
      <c r="L82" s="57"/>
      <c r="M82" s="57"/>
      <c r="N82" s="57"/>
      <c r="O82" s="4">
        <f>'Historical population and GDP'!$N79</f>
        <v>1.5684800914431807E-2</v>
      </c>
      <c r="P82" s="4"/>
      <c r="Q82" s="5">
        <f t="shared" si="24"/>
        <v>856</v>
      </c>
      <c r="R82" s="97">
        <f t="shared" si="21"/>
        <v>2767656.1191252507</v>
      </c>
      <c r="S82" s="15">
        <f t="shared" si="22"/>
        <v>3233.2431298192182</v>
      </c>
      <c r="T82" s="57"/>
      <c r="U82" s="57"/>
      <c r="V82" s="15"/>
      <c r="W82" s="63">
        <f t="shared" si="18"/>
        <v>3241688.3436268494</v>
      </c>
      <c r="X82" s="63">
        <f t="shared" si="23"/>
        <v>2767656.1191252507</v>
      </c>
      <c r="Y82" s="58"/>
      <c r="Z82" s="4"/>
      <c r="AA82" s="15"/>
      <c r="AB82" s="77">
        <f t="shared" si="13"/>
        <v>6.9070255910089945E-2</v>
      </c>
      <c r="AC82" s="69">
        <v>0</v>
      </c>
      <c r="AD82" s="15"/>
      <c r="AE82" s="59">
        <f t="shared" si="14"/>
        <v>2.7323188096659116E-2</v>
      </c>
      <c r="AF82" s="69">
        <v>0</v>
      </c>
      <c r="AG82" s="61">
        <f>'1.1 Price indices'!$T80</f>
        <v>1.1629656353583639</v>
      </c>
      <c r="AH82" s="15">
        <f t="shared" si="19"/>
        <v>37855192.482882656</v>
      </c>
      <c r="AI82" s="15">
        <f t="shared" si="20"/>
        <v>48193132.770811379</v>
      </c>
      <c r="AJ82" s="15"/>
      <c r="AK82" s="63">
        <f t="shared" si="15"/>
        <v>37855000</v>
      </c>
      <c r="AL82" s="63">
        <f t="shared" si="16"/>
        <v>48193000</v>
      </c>
      <c r="AM82" s="58"/>
      <c r="AN82" s="15"/>
      <c r="AO82" s="91">
        <v>14600</v>
      </c>
      <c r="AP82" s="91"/>
      <c r="AQ82" s="43">
        <v>15475</v>
      </c>
      <c r="AR82" s="43">
        <v>945</v>
      </c>
      <c r="AS82" s="43"/>
      <c r="AT82" s="43"/>
      <c r="AU82" s="5"/>
      <c r="AV82" s="43">
        <v>2838</v>
      </c>
      <c r="AW82" s="43"/>
      <c r="AX82" s="43"/>
      <c r="AY82" s="43"/>
    </row>
    <row r="83" spans="1:51">
      <c r="A83" s="4">
        <f t="shared" si="17"/>
        <v>1945</v>
      </c>
      <c r="B83" s="43">
        <v>3785878</v>
      </c>
      <c r="C83" s="43">
        <v>1317778</v>
      </c>
      <c r="D83" s="43">
        <v>1428000</v>
      </c>
      <c r="E83" s="43">
        <v>6531656</v>
      </c>
      <c r="F83" s="5">
        <f t="shared" si="9"/>
        <v>3486278.7284800182</v>
      </c>
      <c r="G83" s="57"/>
      <c r="H83" s="57"/>
      <c r="I83" s="15"/>
      <c r="J83" s="57">
        <v>56781400</v>
      </c>
      <c r="K83" s="57">
        <v>54606400</v>
      </c>
      <c r="L83" s="57">
        <v>8891200</v>
      </c>
      <c r="M83" s="57">
        <v>8482000</v>
      </c>
      <c r="N83" s="57"/>
      <c r="O83" s="4">
        <f>'Historical population and GDP'!$N80</f>
        <v>1.617750717517168E-2</v>
      </c>
      <c r="P83" s="34">
        <f>M83/L83</f>
        <v>0.95397696598884285</v>
      </c>
      <c r="Q83" s="5">
        <f t="shared" si="24"/>
        <v>1917</v>
      </c>
      <c r="R83" s="98">
        <f t="shared" ref="R83:R88" si="25">M83</f>
        <v>8482000</v>
      </c>
      <c r="S83" s="15">
        <f t="shared" si="22"/>
        <v>4424.6218049034951</v>
      </c>
      <c r="T83" s="57"/>
      <c r="U83" s="57"/>
      <c r="V83" s="15"/>
      <c r="W83" s="63">
        <f t="shared" si="18"/>
        <v>3486278.7284800182</v>
      </c>
      <c r="X83" s="63">
        <f t="shared" si="23"/>
        <v>8482000</v>
      </c>
      <c r="Y83" s="58"/>
      <c r="Z83" s="4"/>
      <c r="AA83" s="15"/>
      <c r="AB83" s="77">
        <f t="shared" si="13"/>
        <v>6.9070255910089945E-2</v>
      </c>
      <c r="AC83" s="69">
        <v>0</v>
      </c>
      <c r="AD83" s="15"/>
      <c r="AE83" s="59">
        <f t="shared" si="14"/>
        <v>2.7323188096659116E-2</v>
      </c>
      <c r="AF83" s="69">
        <v>0</v>
      </c>
      <c r="AG83" s="61">
        <f>'1.1 Price indices'!$T81</f>
        <v>1.1933479015941413</v>
      </c>
      <c r="AH83" s="15">
        <f t="shared" si="19"/>
        <v>39527056.610146403</v>
      </c>
      <c r="AI83" s="15">
        <f t="shared" si="20"/>
        <v>56290051.733476453</v>
      </c>
      <c r="AJ83" s="15"/>
      <c r="AK83" s="63">
        <f t="shared" si="15"/>
        <v>39527000</v>
      </c>
      <c r="AL83" s="63">
        <f t="shared" si="16"/>
        <v>56290000</v>
      </c>
      <c r="AM83" s="58"/>
      <c r="AN83" s="15"/>
      <c r="AO83" s="91">
        <v>15400</v>
      </c>
      <c r="AP83" s="91"/>
      <c r="AQ83" s="43">
        <v>17392</v>
      </c>
      <c r="AR83" s="43">
        <v>998</v>
      </c>
      <c r="AS83" s="43"/>
      <c r="AT83" s="43"/>
      <c r="AU83" s="5"/>
      <c r="AV83" s="43">
        <v>2904</v>
      </c>
      <c r="AW83" s="43">
        <v>2958</v>
      </c>
      <c r="AX83" s="43"/>
      <c r="AY83" s="43">
        <v>31400</v>
      </c>
    </row>
    <row r="84" spans="1:51">
      <c r="A84" s="4">
        <f t="shared" si="17"/>
        <v>1946</v>
      </c>
      <c r="B84" s="43">
        <v>3424178</v>
      </c>
      <c r="C84" s="43">
        <v>1481076</v>
      </c>
      <c r="D84" s="43">
        <v>1700000</v>
      </c>
      <c r="E84" s="43">
        <v>6605254</v>
      </c>
      <c r="F84" s="5">
        <f t="shared" si="9"/>
        <v>3525561.7436692249</v>
      </c>
      <c r="G84" s="57"/>
      <c r="H84" s="57"/>
      <c r="I84" s="15"/>
      <c r="J84" s="57">
        <v>68032000</v>
      </c>
      <c r="K84" s="57">
        <v>65330600</v>
      </c>
      <c r="L84" s="57">
        <v>11250600</v>
      </c>
      <c r="M84" s="57">
        <v>10724200</v>
      </c>
      <c r="N84" s="57"/>
      <c r="O84" s="4">
        <f>'Historical population and GDP'!$N81</f>
        <v>1.6486900025511137E-2</v>
      </c>
      <c r="P84" s="34">
        <f t="shared" ref="P84:P117" si="26">M84/L84</f>
        <v>0.95321138428172725</v>
      </c>
      <c r="Q84" s="5">
        <f t="shared" si="24"/>
        <v>2856</v>
      </c>
      <c r="R84" s="98">
        <f t="shared" si="25"/>
        <v>10724200</v>
      </c>
      <c r="S84" s="15">
        <f t="shared" si="22"/>
        <v>3754.9719887955184</v>
      </c>
      <c r="T84" s="57"/>
      <c r="U84" s="57"/>
      <c r="V84" s="15"/>
      <c r="W84" s="63">
        <f t="shared" si="18"/>
        <v>3525561.7436692249</v>
      </c>
      <c r="X84" s="63">
        <f t="shared" si="23"/>
        <v>10724200</v>
      </c>
      <c r="Y84" s="58"/>
      <c r="Z84" s="4"/>
      <c r="AA84" s="15"/>
      <c r="AB84" s="77">
        <f t="shared" si="13"/>
        <v>6.9070255910089945E-2</v>
      </c>
      <c r="AC84" s="69">
        <v>0</v>
      </c>
      <c r="AD84" s="15"/>
      <c r="AE84" s="59">
        <f t="shared" si="14"/>
        <v>2.7323188096659116E-2</v>
      </c>
      <c r="AF84" s="69">
        <v>0</v>
      </c>
      <c r="AG84" s="61">
        <f>'1.1 Price indices'!$T82</f>
        <v>1.2152906494310916</v>
      </c>
      <c r="AH84" s="15">
        <f t="shared" si="19"/>
        <v>40877323.896368898</v>
      </c>
      <c r="AI84" s="15">
        <f t="shared" si="20"/>
        <v>66112622.262869716</v>
      </c>
      <c r="AJ84" s="15"/>
      <c r="AK84" s="63">
        <f t="shared" si="15"/>
        <v>40877000</v>
      </c>
      <c r="AL84" s="63">
        <f t="shared" si="16"/>
        <v>66113000</v>
      </c>
      <c r="AM84" s="58"/>
      <c r="AN84" s="15"/>
      <c r="AO84" s="91">
        <v>17300</v>
      </c>
      <c r="AP84" s="91"/>
      <c r="AQ84" s="43">
        <v>20248</v>
      </c>
      <c r="AR84" s="43">
        <v>992</v>
      </c>
      <c r="AS84" s="43"/>
      <c r="AT84" s="43"/>
      <c r="AU84" s="5"/>
      <c r="AV84" s="43">
        <v>3170</v>
      </c>
      <c r="AW84" s="43"/>
      <c r="AX84" s="43"/>
      <c r="AY84" s="43"/>
    </row>
    <row r="85" spans="1:51">
      <c r="A85" s="4">
        <f t="shared" si="17"/>
        <v>1947</v>
      </c>
      <c r="B85" s="43">
        <v>4987319</v>
      </c>
      <c r="C85" s="43">
        <v>1679828</v>
      </c>
      <c r="D85" s="43">
        <v>2380000</v>
      </c>
      <c r="E85" s="43">
        <v>9047147</v>
      </c>
      <c r="F85" s="5">
        <f t="shared" si="9"/>
        <v>4828924.8759475108</v>
      </c>
      <c r="G85" s="57"/>
      <c r="H85" s="57"/>
      <c r="I85" s="15"/>
      <c r="J85" s="57">
        <v>80240800</v>
      </c>
      <c r="K85" s="57">
        <v>76866000</v>
      </c>
      <c r="L85" s="57">
        <v>12208800</v>
      </c>
      <c r="M85" s="57">
        <v>11535400</v>
      </c>
      <c r="N85" s="57"/>
      <c r="O85" s="4">
        <f>'Historical population and GDP'!$N82</f>
        <v>1.7429436224420041E-2</v>
      </c>
      <c r="P85" s="34">
        <f t="shared" si="26"/>
        <v>0.94484306401939588</v>
      </c>
      <c r="Q85" s="5">
        <f t="shared" si="24"/>
        <v>2342</v>
      </c>
      <c r="R85" s="98">
        <f t="shared" si="25"/>
        <v>11535400</v>
      </c>
      <c r="S85" s="15">
        <f t="shared" si="22"/>
        <v>4925.4483347566184</v>
      </c>
      <c r="T85" s="57"/>
      <c r="U85" s="57"/>
      <c r="V85" s="15"/>
      <c r="W85" s="63">
        <f t="shared" si="18"/>
        <v>4828924.8759475108</v>
      </c>
      <c r="X85" s="63">
        <f t="shared" si="23"/>
        <v>11535400</v>
      </c>
      <c r="Y85" s="58"/>
      <c r="Z85" s="4"/>
      <c r="AA85" s="15"/>
      <c r="AB85" s="77">
        <f t="shared" si="13"/>
        <v>6.9070255910089945E-2</v>
      </c>
      <c r="AC85" s="69">
        <v>0</v>
      </c>
      <c r="AD85" s="15"/>
      <c r="AE85" s="59">
        <f t="shared" si="14"/>
        <v>2.7323188096659116E-2</v>
      </c>
      <c r="AF85" s="69">
        <v>0</v>
      </c>
      <c r="AG85" s="61">
        <f>'1.1 Price indices'!$T83</f>
        <v>1.2946221223800654</v>
      </c>
      <c r="AH85" s="15">
        <f t="shared" si="19"/>
        <v>45200149.127613105</v>
      </c>
      <c r="AI85" s="15">
        <f t="shared" si="20"/>
        <v>79641004.923807055</v>
      </c>
      <c r="AJ85" s="15"/>
      <c r="AK85" s="63">
        <f t="shared" si="15"/>
        <v>45200000</v>
      </c>
      <c r="AL85" s="63">
        <f t="shared" si="16"/>
        <v>79641000</v>
      </c>
      <c r="AM85" s="58"/>
      <c r="AN85" s="15"/>
      <c r="AO85" s="91">
        <v>22500</v>
      </c>
      <c r="AP85" s="91"/>
      <c r="AQ85" s="43">
        <v>22590</v>
      </c>
      <c r="AR85" s="43">
        <v>1088</v>
      </c>
      <c r="AS85" s="43"/>
      <c r="AT85" s="43"/>
      <c r="AU85" s="5"/>
      <c r="AV85" s="43">
        <v>3134</v>
      </c>
      <c r="AW85" s="43"/>
      <c r="AX85" s="43"/>
      <c r="AY85" s="43"/>
    </row>
    <row r="86" spans="1:51">
      <c r="A86" s="4">
        <f t="shared" si="17"/>
        <v>1948</v>
      </c>
      <c r="B86" s="43">
        <v>4158852</v>
      </c>
      <c r="C86" s="43">
        <v>2008674</v>
      </c>
      <c r="D86" s="43">
        <v>2900000</v>
      </c>
      <c r="E86" s="43">
        <v>9067526</v>
      </c>
      <c r="F86" s="5">
        <f t="shared" si="9"/>
        <v>4839802.1900938302</v>
      </c>
      <c r="G86" s="57"/>
      <c r="H86" s="57"/>
      <c r="I86" s="15"/>
      <c r="J86" s="57">
        <v>93518800</v>
      </c>
      <c r="K86" s="57">
        <v>89218000</v>
      </c>
      <c r="L86" s="57">
        <v>13278000</v>
      </c>
      <c r="M86" s="57">
        <v>12352000</v>
      </c>
      <c r="N86" s="57"/>
      <c r="O86" s="4">
        <f>'Historical population and GDP'!$N83</f>
        <v>1.9150837343869298E-2</v>
      </c>
      <c r="P86" s="34">
        <f t="shared" si="26"/>
        <v>0.93026058141286339</v>
      </c>
      <c r="Q86" s="5">
        <f t="shared" si="24"/>
        <v>2875</v>
      </c>
      <c r="R86" s="98">
        <f t="shared" si="25"/>
        <v>12352000</v>
      </c>
      <c r="S86" s="15">
        <f t="shared" si="22"/>
        <v>4296.347826086957</v>
      </c>
      <c r="T86" s="57"/>
      <c r="U86" s="57"/>
      <c r="V86" s="15"/>
      <c r="W86" s="63">
        <f t="shared" si="18"/>
        <v>4839802.1900938302</v>
      </c>
      <c r="X86" s="63">
        <f t="shared" si="23"/>
        <v>12352000</v>
      </c>
      <c r="Y86" s="58"/>
      <c r="Z86" s="4"/>
      <c r="AA86" s="15"/>
      <c r="AB86" s="77">
        <f t="shared" si="13"/>
        <v>6.9070255910089945E-2</v>
      </c>
      <c r="AC86" s="69">
        <v>0</v>
      </c>
      <c r="AD86" s="15"/>
      <c r="AE86" s="59">
        <f t="shared" si="14"/>
        <v>2.7323188096659116E-2</v>
      </c>
      <c r="AF86" s="69">
        <v>0</v>
      </c>
      <c r="AG86" s="61">
        <f>'1.1 Price indices'!$T84</f>
        <v>1.3570745585313853</v>
      </c>
      <c r="AH86" s="15">
        <f t="shared" si="19"/>
        <v>48780668.469191596</v>
      </c>
      <c r="AI86" s="15">
        <f t="shared" si="20"/>
        <v>93127282.396654174</v>
      </c>
      <c r="AJ86" s="15"/>
      <c r="AK86" s="63">
        <f t="shared" si="15"/>
        <v>48781000</v>
      </c>
      <c r="AL86" s="63">
        <f t="shared" si="16"/>
        <v>93127000</v>
      </c>
      <c r="AM86" s="58"/>
      <c r="AN86" s="15"/>
      <c r="AO86" s="91">
        <v>25300</v>
      </c>
      <c r="AP86" s="91"/>
      <c r="AQ86" s="43">
        <v>25465</v>
      </c>
      <c r="AR86" s="43">
        <v>986</v>
      </c>
      <c r="AS86" s="43"/>
      <c r="AT86" s="43"/>
      <c r="AU86" s="5"/>
      <c r="AV86" s="43">
        <v>3320</v>
      </c>
      <c r="AW86" s="43"/>
      <c r="AX86" s="43"/>
      <c r="AY86" s="43"/>
    </row>
    <row r="87" spans="1:51">
      <c r="A87" s="4">
        <f t="shared" si="17"/>
        <v>1949</v>
      </c>
      <c r="B87" s="43">
        <v>3840885</v>
      </c>
      <c r="C87" s="43">
        <v>2738547</v>
      </c>
      <c r="D87" s="43">
        <v>2900000</v>
      </c>
      <c r="E87" s="43">
        <v>9479432</v>
      </c>
      <c r="F87" s="5">
        <f t="shared" si="9"/>
        <v>5059657.4803805947</v>
      </c>
      <c r="G87" s="57"/>
      <c r="H87" s="57"/>
      <c r="I87" s="15"/>
      <c r="J87" s="57">
        <v>111291400</v>
      </c>
      <c r="K87" s="57">
        <v>106077400</v>
      </c>
      <c r="L87" s="57">
        <v>17772600</v>
      </c>
      <c r="M87" s="57">
        <v>16859400</v>
      </c>
      <c r="N87" s="57"/>
      <c r="O87" s="4">
        <f>'Historical population and GDP'!$N84</f>
        <v>2.0447388261477361E-2</v>
      </c>
      <c r="P87" s="34">
        <f t="shared" si="26"/>
        <v>0.94861753485702716</v>
      </c>
      <c r="Q87" s="5">
        <f t="shared" si="24"/>
        <v>3414</v>
      </c>
      <c r="R87" s="98">
        <f t="shared" si="25"/>
        <v>16859400</v>
      </c>
      <c r="S87" s="15">
        <f t="shared" si="22"/>
        <v>4938.3128295254837</v>
      </c>
      <c r="T87" s="57"/>
      <c r="U87" s="57"/>
      <c r="V87" s="15"/>
      <c r="W87" s="63">
        <f t="shared" si="18"/>
        <v>5059657.4803805947</v>
      </c>
      <c r="X87" s="63">
        <f t="shared" si="23"/>
        <v>16859400</v>
      </c>
      <c r="Y87" s="58"/>
      <c r="Z87" s="4"/>
      <c r="AA87" s="15"/>
      <c r="AB87" s="77">
        <f t="shared" si="13"/>
        <v>6.9070255910089945E-2</v>
      </c>
      <c r="AC87" s="69">
        <v>0</v>
      </c>
      <c r="AD87" s="15"/>
      <c r="AE87" s="59">
        <f t="shared" si="14"/>
        <v>2.7323188096659116E-2</v>
      </c>
      <c r="AF87" s="69">
        <v>0</v>
      </c>
      <c r="AG87" s="61">
        <f>'1.1 Price indices'!$T85</f>
        <v>1.5106737933900372</v>
      </c>
      <c r="AH87" s="15">
        <f t="shared" si="19"/>
        <v>55436141.483566746</v>
      </c>
      <c r="AI87" s="15">
        <f t="shared" si="20"/>
        <v>117112431.58291607</v>
      </c>
      <c r="AJ87" s="15"/>
      <c r="AK87" s="63">
        <f t="shared" si="15"/>
        <v>55436000</v>
      </c>
      <c r="AL87" s="63">
        <f t="shared" si="16"/>
        <v>117112000</v>
      </c>
      <c r="AM87" s="58"/>
      <c r="AN87" s="15"/>
      <c r="AO87" s="91">
        <v>28900</v>
      </c>
      <c r="AP87" s="91"/>
      <c r="AQ87" s="43">
        <v>28879</v>
      </c>
      <c r="AR87" s="43">
        <v>941</v>
      </c>
      <c r="AS87" s="43"/>
      <c r="AT87" s="43"/>
      <c r="AU87" s="5"/>
      <c r="AV87" s="43">
        <v>3596</v>
      </c>
      <c r="AW87" s="43"/>
      <c r="AX87" s="43"/>
      <c r="AY87" s="43"/>
    </row>
    <row r="88" spans="1:51">
      <c r="A88" s="4">
        <f t="shared" si="17"/>
        <v>1950</v>
      </c>
      <c r="B88" s="43">
        <v>3733350</v>
      </c>
      <c r="C88" s="43">
        <v>4435000</v>
      </c>
      <c r="D88" s="43">
        <v>2184000</v>
      </c>
      <c r="E88" s="43">
        <v>10352350</v>
      </c>
      <c r="F88" s="5">
        <f t="shared" si="9"/>
        <v>5525578.443625953</v>
      </c>
      <c r="G88" s="57"/>
      <c r="H88" s="57"/>
      <c r="I88" s="15"/>
      <c r="J88" s="57">
        <v>132708600</v>
      </c>
      <c r="K88" s="57">
        <v>126424600</v>
      </c>
      <c r="L88" s="57">
        <v>21417240</v>
      </c>
      <c r="M88" s="57">
        <v>20347362</v>
      </c>
      <c r="N88" s="57"/>
      <c r="O88" s="4">
        <f>'Historical population and GDP'!$N85</f>
        <v>2.1780726980146391E-2</v>
      </c>
      <c r="P88" s="34">
        <f t="shared" si="26"/>
        <v>0.95004594429534339</v>
      </c>
      <c r="Q88" s="5">
        <f t="shared" si="24"/>
        <v>3388</v>
      </c>
      <c r="R88" s="98">
        <f t="shared" si="25"/>
        <v>20347362</v>
      </c>
      <c r="S88" s="15">
        <f t="shared" si="22"/>
        <v>6005.7148760330574</v>
      </c>
      <c r="T88" s="57"/>
      <c r="U88" s="57"/>
      <c r="V88" s="15"/>
      <c r="W88" s="63">
        <f t="shared" si="18"/>
        <v>5525578.443625953</v>
      </c>
      <c r="X88" s="63">
        <f t="shared" si="23"/>
        <v>20347362</v>
      </c>
      <c r="Y88" s="58"/>
      <c r="Z88" s="4"/>
      <c r="AA88" s="15"/>
      <c r="AB88" s="77">
        <f t="shared" si="13"/>
        <v>6.9070255910089945E-2</v>
      </c>
      <c r="AC88" s="69">
        <v>0</v>
      </c>
      <c r="AD88" s="15"/>
      <c r="AE88" s="59">
        <f t="shared" si="14"/>
        <v>2.7323188096659116E-2</v>
      </c>
      <c r="AF88" s="69">
        <v>0</v>
      </c>
      <c r="AG88" s="61">
        <f>'1.1 Price indices'!$T86</f>
        <v>1.687903679765405</v>
      </c>
      <c r="AH88" s="15">
        <f t="shared" si="19"/>
        <v>62996375.35390874</v>
      </c>
      <c r="AI88" s="15">
        <f t="shared" si="20"/>
        <v>146921251.61438453</v>
      </c>
      <c r="AJ88" s="15"/>
      <c r="AK88" s="63">
        <f t="shared" si="15"/>
        <v>62996000</v>
      </c>
      <c r="AL88" s="63">
        <f t="shared" si="16"/>
        <v>146921000</v>
      </c>
      <c r="AM88" s="58"/>
      <c r="AN88" s="15"/>
      <c r="AO88" s="91">
        <v>32200</v>
      </c>
      <c r="AP88" s="91"/>
      <c r="AQ88" s="43">
        <v>32267</v>
      </c>
      <c r="AR88" s="43">
        <v>1043</v>
      </c>
      <c r="AS88" s="43"/>
      <c r="AT88" s="43"/>
      <c r="AU88" s="5"/>
      <c r="AV88" s="43">
        <v>3658</v>
      </c>
      <c r="AW88" s="43"/>
      <c r="AX88" s="43"/>
      <c r="AY88" s="43"/>
    </row>
    <row r="89" spans="1:51">
      <c r="A89" s="4">
        <f t="shared" si="17"/>
        <v>1951</v>
      </c>
      <c r="B89" s="43">
        <v>5554212</v>
      </c>
      <c r="C89" s="43">
        <v>5616000</v>
      </c>
      <c r="D89" s="43">
        <v>5484000</v>
      </c>
      <c r="E89" s="43">
        <v>16654212</v>
      </c>
      <c r="F89" s="5">
        <f t="shared" si="9"/>
        <v>8889204.3664266244</v>
      </c>
      <c r="G89" s="57"/>
      <c r="H89" s="57"/>
      <c r="I89" s="15"/>
      <c r="J89" s="57">
        <v>152416800</v>
      </c>
      <c r="K89" s="57">
        <v>145208800</v>
      </c>
      <c r="L89" s="57">
        <v>19708032</v>
      </c>
      <c r="M89" s="57">
        <v>18784038</v>
      </c>
      <c r="N89" s="57"/>
      <c r="O89" s="4">
        <f>'Historical population and GDP'!$N86</f>
        <v>2.3965034168274238E-2</v>
      </c>
      <c r="P89" s="34">
        <f t="shared" si="26"/>
        <v>0.95311586666796566</v>
      </c>
      <c r="Q89" s="5">
        <f t="shared" si="24"/>
        <v>3365</v>
      </c>
      <c r="R89" s="98">
        <f t="shared" ref="R89:R117" si="27">M89</f>
        <v>18784038</v>
      </c>
      <c r="S89" s="15">
        <f t="shared" si="22"/>
        <v>5582.1806835066864</v>
      </c>
      <c r="T89" s="57"/>
      <c r="U89" s="57"/>
      <c r="V89" s="15"/>
      <c r="W89" s="63">
        <f t="shared" si="18"/>
        <v>8889204.3664266244</v>
      </c>
      <c r="X89" s="63">
        <f t="shared" si="23"/>
        <v>18784038</v>
      </c>
      <c r="Y89" s="58"/>
      <c r="Z89" s="4"/>
      <c r="AA89" s="15"/>
      <c r="AB89" s="77">
        <f t="shared" si="13"/>
        <v>6.9070255910089945E-2</v>
      </c>
      <c r="AC89" s="69">
        <v>0</v>
      </c>
      <c r="AD89" s="15"/>
      <c r="AE89" s="59">
        <f t="shared" si="14"/>
        <v>2.7323188096659116E-2</v>
      </c>
      <c r="AF89" s="69">
        <v>0</v>
      </c>
      <c r="AG89" s="61">
        <f>'1.1 Price indices'!$T87</f>
        <v>1.8904521213372536</v>
      </c>
      <c r="AH89" s="15">
        <f t="shared" si="19"/>
        <v>74264838.09343645</v>
      </c>
      <c r="AI89" s="15">
        <f t="shared" si="20"/>
        <v>178191050.81982106</v>
      </c>
      <c r="AJ89" s="15"/>
      <c r="AK89" s="63">
        <f t="shared" si="15"/>
        <v>74265000</v>
      </c>
      <c r="AL89" s="63">
        <f t="shared" si="16"/>
        <v>178191000</v>
      </c>
      <c r="AM89" s="58"/>
      <c r="AN89" s="15"/>
      <c r="AO89" s="91">
        <v>35100</v>
      </c>
      <c r="AP89" s="91"/>
      <c r="AQ89" s="43">
        <v>35632</v>
      </c>
      <c r="AR89" s="43">
        <v>1040</v>
      </c>
      <c r="AS89" s="43"/>
      <c r="AT89" s="43"/>
      <c r="AU89" s="5"/>
      <c r="AV89" s="43"/>
      <c r="AW89" s="43">
        <v>4344</v>
      </c>
      <c r="AX89" s="43"/>
      <c r="AY89" s="43">
        <v>50200</v>
      </c>
    </row>
    <row r="90" spans="1:51">
      <c r="A90" s="4">
        <f t="shared" si="17"/>
        <v>1952</v>
      </c>
      <c r="B90" s="43">
        <v>6222942</v>
      </c>
      <c r="C90" s="43">
        <v>8055000</v>
      </c>
      <c r="D90" s="43">
        <v>8895000</v>
      </c>
      <c r="E90" s="43">
        <v>23172942</v>
      </c>
      <c r="F90" s="5">
        <f t="shared" si="9"/>
        <v>12368583.827883957</v>
      </c>
      <c r="G90" s="57"/>
      <c r="H90" s="57"/>
      <c r="I90" s="15"/>
      <c r="J90" s="57">
        <v>166439800</v>
      </c>
      <c r="K90" s="57">
        <v>158351600</v>
      </c>
      <c r="L90" s="57">
        <v>14023130</v>
      </c>
      <c r="M90" s="57">
        <v>13142992</v>
      </c>
      <c r="N90" s="57"/>
      <c r="O90" s="4">
        <f>'Historical population and GDP'!$N87</f>
        <v>2.6279446866879184E-2</v>
      </c>
      <c r="P90" s="34">
        <f t="shared" si="26"/>
        <v>0.93723669394778486</v>
      </c>
      <c r="Q90" s="5">
        <f t="shared" si="24"/>
        <v>2118</v>
      </c>
      <c r="R90" s="98">
        <f t="shared" si="27"/>
        <v>13142992</v>
      </c>
      <c r="S90" s="15">
        <f t="shared" si="22"/>
        <v>6205.3786591123699</v>
      </c>
      <c r="T90" s="57"/>
      <c r="U90" s="57"/>
      <c r="V90" s="15"/>
      <c r="W90" s="63">
        <f t="shared" si="18"/>
        <v>12368583.827883957</v>
      </c>
      <c r="X90" s="63">
        <f t="shared" si="23"/>
        <v>13142992</v>
      </c>
      <c r="Y90" s="58"/>
      <c r="Z90" s="4"/>
      <c r="AA90" s="15"/>
      <c r="AB90" s="77">
        <f t="shared" si="13"/>
        <v>6.9070255910089945E-2</v>
      </c>
      <c r="AC90" s="69">
        <v>0</v>
      </c>
      <c r="AD90" s="15"/>
      <c r="AE90" s="59">
        <f t="shared" si="14"/>
        <v>2.7323188096659116E-2</v>
      </c>
      <c r="AF90" s="69">
        <v>0</v>
      </c>
      <c r="AG90" s="61">
        <f>'1.1 Price indices'!$T88</f>
        <v>2.0029790333216138</v>
      </c>
      <c r="AH90" s="15">
        <f t="shared" si="19"/>
        <v>85191979.133561999</v>
      </c>
      <c r="AI90" s="15">
        <f t="shared" si="20"/>
        <v>196328204.07386011</v>
      </c>
      <c r="AJ90" s="15"/>
      <c r="AK90" s="63">
        <f t="shared" si="15"/>
        <v>85192000</v>
      </c>
      <c r="AL90" s="63">
        <f t="shared" si="16"/>
        <v>196328000</v>
      </c>
      <c r="AM90" s="58"/>
      <c r="AN90" s="15"/>
      <c r="AO90" s="91">
        <v>33600</v>
      </c>
      <c r="AP90" s="91"/>
      <c r="AQ90" s="43">
        <v>37750</v>
      </c>
      <c r="AR90" s="43">
        <v>1083</v>
      </c>
      <c r="AS90" s="43"/>
      <c r="AT90" s="43"/>
      <c r="AU90" s="5"/>
      <c r="AV90" s="43"/>
      <c r="AW90" s="43"/>
      <c r="AX90" s="43"/>
      <c r="AY90" s="43"/>
    </row>
    <row r="91" spans="1:51">
      <c r="A91" s="4">
        <f t="shared" si="17"/>
        <v>1953</v>
      </c>
      <c r="B91" s="43">
        <v>7193814</v>
      </c>
      <c r="C91" s="43">
        <v>10003000</v>
      </c>
      <c r="D91" s="43">
        <v>10158000</v>
      </c>
      <c r="E91" s="43">
        <v>27354814</v>
      </c>
      <c r="F91" s="5">
        <f t="shared" si="9"/>
        <v>14600662.706322471</v>
      </c>
      <c r="G91" s="57"/>
      <c r="H91" s="57"/>
      <c r="I91" s="15"/>
      <c r="J91" s="57">
        <v>185947600</v>
      </c>
      <c r="K91" s="57">
        <v>176937000</v>
      </c>
      <c r="L91" s="57">
        <v>19507808</v>
      </c>
      <c r="M91" s="57">
        <v>18585184</v>
      </c>
      <c r="N91" s="57"/>
      <c r="O91" s="4">
        <f>'Historical population and GDP'!$N88</f>
        <v>2.7552468825861019E-2</v>
      </c>
      <c r="P91" s="34">
        <f t="shared" si="26"/>
        <v>0.95270488616660565</v>
      </c>
      <c r="Q91" s="5">
        <f t="shared" si="24"/>
        <v>2124</v>
      </c>
      <c r="R91" s="98">
        <f t="shared" si="27"/>
        <v>18585184</v>
      </c>
      <c r="S91" s="15">
        <f t="shared" si="22"/>
        <v>8750.0866290018839</v>
      </c>
      <c r="T91" s="57"/>
      <c r="U91" s="57"/>
      <c r="V91" s="15"/>
      <c r="W91" s="63">
        <f t="shared" si="18"/>
        <v>14600662.706322471</v>
      </c>
      <c r="X91" s="63">
        <f t="shared" si="23"/>
        <v>18585184</v>
      </c>
      <c r="Y91" s="58"/>
      <c r="Z91" s="4"/>
      <c r="AA91" s="15"/>
      <c r="AB91" s="77">
        <f t="shared" si="13"/>
        <v>6.9070255910089945E-2</v>
      </c>
      <c r="AC91" s="69">
        <v>0</v>
      </c>
      <c r="AD91" s="15"/>
      <c r="AE91" s="59">
        <f t="shared" si="14"/>
        <v>2.7323188096659116E-2</v>
      </c>
      <c r="AF91" s="69">
        <v>0</v>
      </c>
      <c r="AG91" s="61">
        <f>'1.1 Price indices'!$T89</f>
        <v>2.0930005629091024</v>
      </c>
      <c r="AH91" s="15">
        <f t="shared" si="19"/>
        <v>96968567.423427179</v>
      </c>
      <c r="AI91" s="15">
        <f t="shared" si="20"/>
        <v>217489880.73238164</v>
      </c>
      <c r="AJ91" s="15"/>
      <c r="AK91" s="63">
        <f t="shared" si="15"/>
        <v>96969000</v>
      </c>
      <c r="AL91" s="63">
        <f t="shared" si="16"/>
        <v>217490000</v>
      </c>
      <c r="AM91" s="58"/>
      <c r="AN91" s="15"/>
      <c r="AO91" s="91">
        <v>32700</v>
      </c>
      <c r="AP91" s="91"/>
      <c r="AQ91" s="43">
        <v>39874</v>
      </c>
      <c r="AR91" s="43">
        <v>1088</v>
      </c>
      <c r="AS91" s="43"/>
      <c r="AT91" s="43"/>
      <c r="AU91" s="5"/>
      <c r="AV91" s="43"/>
      <c r="AW91" s="43"/>
      <c r="AX91" s="43"/>
      <c r="AY91" s="43"/>
    </row>
    <row r="92" spans="1:51">
      <c r="A92" s="4">
        <f t="shared" si="17"/>
        <v>1954</v>
      </c>
      <c r="B92" s="43">
        <v>4956514</v>
      </c>
      <c r="C92" s="43">
        <v>11670000</v>
      </c>
      <c r="D92" s="43">
        <v>5867000</v>
      </c>
      <c r="E92" s="43">
        <v>22493514</v>
      </c>
      <c r="F92" s="5">
        <f t="shared" si="9"/>
        <v>12005938.369529488</v>
      </c>
      <c r="G92" s="57"/>
      <c r="H92" s="57"/>
      <c r="I92" s="15"/>
      <c r="J92" s="57">
        <v>207163600</v>
      </c>
      <c r="K92" s="57">
        <v>197124800</v>
      </c>
      <c r="L92" s="57">
        <v>21216070</v>
      </c>
      <c r="M92" s="57">
        <v>20187776</v>
      </c>
      <c r="N92" s="57"/>
      <c r="O92" s="4">
        <f>'Historical population and GDP'!$N89</f>
        <v>2.958332563642585E-2</v>
      </c>
      <c r="P92" s="34">
        <f t="shared" si="26"/>
        <v>0.95153230546467837</v>
      </c>
      <c r="Q92" s="5">
        <f t="shared" si="24"/>
        <v>2781</v>
      </c>
      <c r="R92" s="98">
        <f t="shared" si="27"/>
        <v>20187776</v>
      </c>
      <c r="S92" s="15">
        <f t="shared" si="22"/>
        <v>7259.1787126932759</v>
      </c>
      <c r="T92" s="57"/>
      <c r="U92" s="57"/>
      <c r="V92" s="15"/>
      <c r="W92" s="63">
        <f t="shared" si="18"/>
        <v>12005938.369529488</v>
      </c>
      <c r="X92" s="63">
        <f t="shared" si="23"/>
        <v>20187776</v>
      </c>
      <c r="Y92" s="58"/>
      <c r="Z92" s="4"/>
      <c r="AA92" s="15"/>
      <c r="AB92" s="77">
        <f t="shared" si="13"/>
        <v>6.9070255910089945E-2</v>
      </c>
      <c r="AC92" s="69">
        <v>0</v>
      </c>
      <c r="AD92" s="15"/>
      <c r="AE92" s="59">
        <f t="shared" si="14"/>
        <v>2.7323188096659116E-2</v>
      </c>
      <c r="AF92" s="69">
        <v>0</v>
      </c>
      <c r="AG92" s="61">
        <f>'1.1 Price indices'!$T90</f>
        <v>2.1830220924965902</v>
      </c>
      <c r="AH92" s="15">
        <f t="shared" si="19"/>
        <v>105744855.78028573</v>
      </c>
      <c r="AI92" s="15">
        <f t="shared" si="20"/>
        <v>240136763.73147613</v>
      </c>
      <c r="AJ92" s="15"/>
      <c r="AK92" s="63">
        <f t="shared" si="15"/>
        <v>105745000</v>
      </c>
      <c r="AL92" s="63">
        <f t="shared" si="16"/>
        <v>240137000</v>
      </c>
      <c r="AM92" s="58"/>
      <c r="AN92" s="15"/>
      <c r="AO92" s="91">
        <v>33600</v>
      </c>
      <c r="AP92" s="91"/>
      <c r="AQ92" s="43">
        <v>42655</v>
      </c>
      <c r="AR92" s="43">
        <v>1196</v>
      </c>
      <c r="AS92" s="43"/>
      <c r="AT92" s="43"/>
      <c r="AU92" s="5"/>
      <c r="AV92" s="43"/>
      <c r="AW92" s="43">
        <v>4914</v>
      </c>
      <c r="AX92" s="43"/>
      <c r="AY92" s="43">
        <v>55620</v>
      </c>
    </row>
    <row r="93" spans="1:51">
      <c r="A93" s="4">
        <f t="shared" si="17"/>
        <v>1955</v>
      </c>
      <c r="B93" s="43">
        <v>7028018</v>
      </c>
      <c r="C93" s="43">
        <v>14771000</v>
      </c>
      <c r="D93" s="43">
        <v>5434000</v>
      </c>
      <c r="E93" s="43">
        <v>27233018</v>
      </c>
      <c r="F93" s="5">
        <f t="shared" si="9"/>
        <v>14535653.954481598</v>
      </c>
      <c r="G93" s="57"/>
      <c r="H93" s="57"/>
      <c r="I93" s="15"/>
      <c r="J93" s="57">
        <v>225865400</v>
      </c>
      <c r="K93" s="57">
        <v>214754600</v>
      </c>
      <c r="L93" s="57">
        <v>18701684</v>
      </c>
      <c r="M93" s="57">
        <v>17629696</v>
      </c>
      <c r="N93" s="57"/>
      <c r="O93" s="4">
        <f>'Historical population and GDP'!$N90</f>
        <v>3.077305692827333E-2</v>
      </c>
      <c r="P93" s="34">
        <f t="shared" si="26"/>
        <v>0.94267960040389942</v>
      </c>
      <c r="Q93" s="5">
        <f t="shared" si="24"/>
        <v>2892</v>
      </c>
      <c r="R93" s="98">
        <f t="shared" si="27"/>
        <v>17629696</v>
      </c>
      <c r="S93" s="15">
        <f t="shared" si="22"/>
        <v>6096.022130013831</v>
      </c>
      <c r="T93" s="57"/>
      <c r="U93" s="57"/>
      <c r="V93" s="15"/>
      <c r="W93" s="63">
        <f t="shared" si="18"/>
        <v>14535653.954481598</v>
      </c>
      <c r="X93" s="63">
        <f t="shared" si="23"/>
        <v>17629696</v>
      </c>
      <c r="Y93" s="58"/>
      <c r="Z93" s="4"/>
      <c r="AA93" s="15"/>
      <c r="AB93" s="77">
        <f t="shared" si="13"/>
        <v>6.9070255910089945E-2</v>
      </c>
      <c r="AC93" s="69">
        <v>0</v>
      </c>
      <c r="AD93" s="15"/>
      <c r="AE93" s="59">
        <f t="shared" si="14"/>
        <v>2.7323188096659116E-2</v>
      </c>
      <c r="AF93" s="69">
        <v>0</v>
      </c>
      <c r="AG93" s="61">
        <f>'1.1 Price indices'!$T91</f>
        <v>2.2730436220840788</v>
      </c>
      <c r="AH93" s="15">
        <f t="shared" si="19"/>
        <v>116534118.7962528</v>
      </c>
      <c r="AI93" s="15">
        <f t="shared" si="20"/>
        <v>260228291.76477909</v>
      </c>
      <c r="AJ93" s="15"/>
      <c r="AK93" s="63">
        <f t="shared" si="15"/>
        <v>116534000</v>
      </c>
      <c r="AL93" s="63">
        <f t="shared" si="16"/>
        <v>260228000</v>
      </c>
      <c r="AM93" s="58"/>
      <c r="AN93" s="15"/>
      <c r="AO93" s="91">
        <v>35000</v>
      </c>
      <c r="AP93" s="91"/>
      <c r="AQ93" s="43">
        <v>45547</v>
      </c>
      <c r="AR93" s="43">
        <v>1118</v>
      </c>
      <c r="AS93" s="43"/>
      <c r="AT93" s="43"/>
      <c r="AU93" s="5"/>
      <c r="AV93" s="43"/>
      <c r="AW93" s="43">
        <v>5094</v>
      </c>
      <c r="AX93" s="43"/>
      <c r="AY93" s="43">
        <v>56700</v>
      </c>
    </row>
    <row r="94" spans="1:51">
      <c r="A94" s="4">
        <f t="shared" si="17"/>
        <v>1956</v>
      </c>
      <c r="B94" s="43">
        <v>9457808</v>
      </c>
      <c r="C94" s="43">
        <v>17592000</v>
      </c>
      <c r="D94" s="43">
        <v>7289000</v>
      </c>
      <c r="E94" s="43">
        <v>34338808</v>
      </c>
      <c r="F94" s="5">
        <f t="shared" si="9"/>
        <v>18328377.350515623</v>
      </c>
      <c r="G94" s="57"/>
      <c r="H94" s="57"/>
      <c r="I94" s="15"/>
      <c r="J94" s="57">
        <v>246663600</v>
      </c>
      <c r="K94" s="57">
        <v>234460800</v>
      </c>
      <c r="L94" s="57">
        <v>20798158</v>
      </c>
      <c r="M94" s="57">
        <v>19754552</v>
      </c>
      <c r="N94" s="57"/>
      <c r="O94" s="4">
        <f>'Historical population and GDP'!$N91</f>
        <v>3.1274709839078763E-2</v>
      </c>
      <c r="P94" s="34">
        <f t="shared" si="26"/>
        <v>0.94982219098441312</v>
      </c>
      <c r="Q94" s="5">
        <f t="shared" si="24"/>
        <v>2258</v>
      </c>
      <c r="R94" s="98">
        <f t="shared" si="27"/>
        <v>19754552</v>
      </c>
      <c r="S94" s="15">
        <f t="shared" si="22"/>
        <v>8748.6944198405672</v>
      </c>
      <c r="T94" s="57"/>
      <c r="U94" s="57"/>
      <c r="V94" s="15"/>
      <c r="W94" s="63">
        <f t="shared" si="18"/>
        <v>18328377.350515623</v>
      </c>
      <c r="X94" s="63">
        <f t="shared" si="23"/>
        <v>19754552</v>
      </c>
      <c r="Y94" s="58"/>
      <c r="Z94" s="4"/>
      <c r="AA94" s="15"/>
      <c r="AB94" s="77">
        <f t="shared" si="13"/>
        <v>6.9070255910089945E-2</v>
      </c>
      <c r="AC94" s="69">
        <v>0</v>
      </c>
      <c r="AD94" s="15"/>
      <c r="AE94" s="59">
        <f t="shared" si="14"/>
        <v>2.7323188096659116E-2</v>
      </c>
      <c r="AF94" s="69">
        <v>0</v>
      </c>
      <c r="AG94" s="61">
        <f>'1.1 Price indices'!$T92</f>
        <v>2.3405597692746949</v>
      </c>
      <c r="AH94" s="15">
        <f t="shared" si="19"/>
        <v>129402810.91359469</v>
      </c>
      <c r="AI94" s="15">
        <f t="shared" si="20"/>
        <v>279708708.40398586</v>
      </c>
      <c r="AJ94" s="15"/>
      <c r="AK94" s="63">
        <f t="shared" si="15"/>
        <v>129403000</v>
      </c>
      <c r="AL94" s="63">
        <f t="shared" si="16"/>
        <v>279709000</v>
      </c>
      <c r="AM94" s="58"/>
      <c r="AN94" s="15"/>
      <c r="AO94" s="91">
        <v>35700</v>
      </c>
      <c r="AP94" s="91"/>
      <c r="AQ94" s="43">
        <v>47805</v>
      </c>
      <c r="AR94" s="43">
        <v>1362</v>
      </c>
      <c r="AS94" s="43"/>
      <c r="AT94" s="43"/>
      <c r="AU94" s="5"/>
      <c r="AV94" s="43"/>
      <c r="AW94" s="43">
        <v>5164</v>
      </c>
      <c r="AX94" s="43"/>
      <c r="AY94" s="43">
        <v>57600</v>
      </c>
    </row>
    <row r="95" spans="1:51">
      <c r="A95" s="4">
        <f t="shared" si="17"/>
        <v>1957</v>
      </c>
      <c r="B95" s="43">
        <v>8852098</v>
      </c>
      <c r="C95" s="43">
        <v>18598000</v>
      </c>
      <c r="D95" s="43">
        <v>3319000</v>
      </c>
      <c r="E95" s="43">
        <v>30769098</v>
      </c>
      <c r="F95" s="5">
        <f t="shared" si="9"/>
        <v>16423040.627356535</v>
      </c>
      <c r="G95" s="57"/>
      <c r="H95" s="57"/>
      <c r="I95" s="15"/>
      <c r="J95" s="57"/>
      <c r="K95" s="57"/>
      <c r="L95" s="57">
        <v>19909478</v>
      </c>
      <c r="M95" s="57">
        <v>18798542</v>
      </c>
      <c r="N95" s="57"/>
      <c r="O95" s="4">
        <f>'Historical population and GDP'!$N92</f>
        <v>3.221897256116972E-2</v>
      </c>
      <c r="P95" s="34">
        <f t="shared" si="26"/>
        <v>0.9442006465463334</v>
      </c>
      <c r="Q95" s="5">
        <f t="shared" si="24"/>
        <v>2746</v>
      </c>
      <c r="R95" s="98">
        <f t="shared" si="27"/>
        <v>18798542</v>
      </c>
      <c r="S95" s="15">
        <f t="shared" si="22"/>
        <v>6845.7909686817193</v>
      </c>
      <c r="T95" s="57"/>
      <c r="U95" s="57"/>
      <c r="V95" s="15"/>
      <c r="W95" s="63">
        <f t="shared" si="18"/>
        <v>16423040.627356535</v>
      </c>
      <c r="X95" s="63">
        <f t="shared" si="23"/>
        <v>18798542</v>
      </c>
      <c r="Y95" s="58"/>
      <c r="Z95" s="4"/>
      <c r="AA95" s="15"/>
      <c r="AB95" s="77">
        <f t="shared" si="13"/>
        <v>6.9070255910089945E-2</v>
      </c>
      <c r="AC95" s="69">
        <v>0</v>
      </c>
      <c r="AD95" s="15"/>
      <c r="AE95" s="59">
        <f t="shared" si="14"/>
        <v>2.7323188096659116E-2</v>
      </c>
      <c r="AF95" s="69">
        <v>0</v>
      </c>
      <c r="AG95" s="61">
        <f>'1.1 Price indices'!$T93</f>
        <v>2.4080759164653109</v>
      </c>
      <c r="AH95" s="15">
        <f t="shared" si="19"/>
        <v>139795744.24450415</v>
      </c>
      <c r="AI95" s="15">
        <f t="shared" si="20"/>
        <v>298063569.43188238</v>
      </c>
      <c r="AJ95" s="15"/>
      <c r="AK95" s="63">
        <f t="shared" si="15"/>
        <v>139796000</v>
      </c>
      <c r="AL95" s="63">
        <f t="shared" si="16"/>
        <v>298064000</v>
      </c>
      <c r="AM95" s="58"/>
      <c r="AN95" s="15"/>
      <c r="AO95" s="91">
        <v>36900</v>
      </c>
      <c r="AP95" s="91"/>
      <c r="AQ95" s="43">
        <v>50551</v>
      </c>
      <c r="AR95" s="43">
        <v>1474</v>
      </c>
      <c r="AS95" s="43"/>
      <c r="AT95" s="43"/>
      <c r="AU95" s="5"/>
      <c r="AV95" s="43"/>
      <c r="AW95" s="43">
        <v>5246</v>
      </c>
      <c r="AX95" s="43"/>
      <c r="AY95" s="43">
        <v>58400</v>
      </c>
    </row>
    <row r="96" spans="1:51">
      <c r="A96" s="4">
        <f t="shared" si="17"/>
        <v>1958</v>
      </c>
      <c r="B96" s="43">
        <v>7581614</v>
      </c>
      <c r="C96" s="43">
        <v>20747000</v>
      </c>
      <c r="D96" s="43">
        <v>11979000</v>
      </c>
      <c r="E96" s="43">
        <v>40307614</v>
      </c>
      <c r="F96" s="5">
        <f t="shared" si="9"/>
        <v>21514234.259119492</v>
      </c>
      <c r="G96" s="57"/>
      <c r="H96" s="57"/>
      <c r="I96" s="15"/>
      <c r="J96" s="57"/>
      <c r="K96" s="57"/>
      <c r="L96" s="57">
        <v>16275744</v>
      </c>
      <c r="M96" s="57">
        <v>15135804</v>
      </c>
      <c r="N96" s="57"/>
      <c r="O96" s="4">
        <f>'Historical population and GDP'!$N93</f>
        <v>3.2799912831015146E-2</v>
      </c>
      <c r="P96" s="34">
        <f t="shared" si="26"/>
        <v>0.92996080547838555</v>
      </c>
      <c r="Q96" s="5">
        <f t="shared" si="24"/>
        <v>1853</v>
      </c>
      <c r="R96" s="98">
        <f t="shared" si="27"/>
        <v>15135804</v>
      </c>
      <c r="S96" s="15">
        <f t="shared" si="22"/>
        <v>8168.2698327037233</v>
      </c>
      <c r="T96" s="57"/>
      <c r="U96" s="57"/>
      <c r="V96" s="15"/>
      <c r="W96" s="63">
        <f t="shared" si="18"/>
        <v>21514234.259119492</v>
      </c>
      <c r="X96" s="63">
        <f t="shared" si="23"/>
        <v>15135804</v>
      </c>
      <c r="Y96" s="58"/>
      <c r="Z96" s="4"/>
      <c r="AA96" s="15"/>
      <c r="AB96" s="77">
        <f t="shared" si="13"/>
        <v>6.9070255910089945E-2</v>
      </c>
      <c r="AC96" s="69">
        <v>0</v>
      </c>
      <c r="AD96" s="15"/>
      <c r="AE96" s="59">
        <f t="shared" si="14"/>
        <v>2.7323188096659116E-2</v>
      </c>
      <c r="AF96" s="69">
        <v>0</v>
      </c>
      <c r="AG96" s="61">
        <f>'1.1 Price indices'!$T94</f>
        <v>2.4530866812590553</v>
      </c>
      <c r="AH96" s="15">
        <f t="shared" si="19"/>
        <v>153343777.51181787</v>
      </c>
      <c r="AI96" s="15">
        <f t="shared" si="20"/>
        <v>309951666.02626163</v>
      </c>
      <c r="AJ96" s="15"/>
      <c r="AK96" s="63">
        <f t="shared" si="15"/>
        <v>153344000</v>
      </c>
      <c r="AL96" s="63">
        <f t="shared" si="16"/>
        <v>309952000</v>
      </c>
      <c r="AM96" s="58"/>
      <c r="AN96" s="15"/>
      <c r="AO96" s="91">
        <v>37400</v>
      </c>
      <c r="AP96" s="91"/>
      <c r="AQ96" s="43">
        <v>52404</v>
      </c>
      <c r="AR96" s="43">
        <v>1642</v>
      </c>
      <c r="AS96" s="43"/>
      <c r="AT96" s="43"/>
      <c r="AU96" s="5"/>
      <c r="AV96" s="43"/>
      <c r="AW96" s="43">
        <v>5310</v>
      </c>
      <c r="AX96" s="43"/>
      <c r="AY96" s="43">
        <v>59000</v>
      </c>
    </row>
    <row r="97" spans="1:51">
      <c r="A97" s="4">
        <f t="shared" si="17"/>
        <v>1959</v>
      </c>
      <c r="B97" s="43">
        <v>7214000</v>
      </c>
      <c r="C97" s="43">
        <v>24729000</v>
      </c>
      <c r="D97" s="43">
        <v>13815000</v>
      </c>
      <c r="E97" s="43">
        <v>45758000</v>
      </c>
      <c r="F97" s="5">
        <f t="shared" si="9"/>
        <v>24423383.910265435</v>
      </c>
      <c r="G97" s="57"/>
      <c r="H97" s="57"/>
      <c r="I97" s="15"/>
      <c r="J97" s="57"/>
      <c r="K97" s="57"/>
      <c r="L97" s="57">
        <v>17204486</v>
      </c>
      <c r="M97" s="57">
        <v>16007394</v>
      </c>
      <c r="N97" s="57"/>
      <c r="O97" s="4">
        <f>'Historical population and GDP'!$N94</f>
        <v>3.3287091258034369E-2</v>
      </c>
      <c r="P97" s="34">
        <f t="shared" si="26"/>
        <v>0.93041977540043919</v>
      </c>
      <c r="Q97" s="5">
        <f t="shared" si="24"/>
        <v>1647</v>
      </c>
      <c r="R97" s="98">
        <f t="shared" si="27"/>
        <v>16007394</v>
      </c>
      <c r="S97" s="15">
        <f t="shared" si="22"/>
        <v>9719.1220400728598</v>
      </c>
      <c r="T97" s="57"/>
      <c r="U97" s="57"/>
      <c r="V97" s="15"/>
      <c r="W97" s="63">
        <f t="shared" si="18"/>
        <v>24423383.910265435</v>
      </c>
      <c r="X97" s="63">
        <f t="shared" si="23"/>
        <v>16007394</v>
      </c>
      <c r="Y97" s="58"/>
      <c r="Z97" s="4"/>
      <c r="AA97" s="15"/>
      <c r="AB97" s="77">
        <f t="shared" si="13"/>
        <v>6.9070255910089945E-2</v>
      </c>
      <c r="AC97" s="69">
        <v>0</v>
      </c>
      <c r="AD97" s="15"/>
      <c r="AE97" s="59">
        <f t="shared" si="14"/>
        <v>2.7323188096659116E-2</v>
      </c>
      <c r="AF97" s="69">
        <v>0</v>
      </c>
      <c r="AG97" s="61">
        <f>'1.1 Price indices'!$T95</f>
        <v>2.4305812988621831</v>
      </c>
      <c r="AH97" s="15">
        <f t="shared" si="19"/>
        <v>165022548.80110011</v>
      </c>
      <c r="AI97" s="15">
        <f t="shared" si="20"/>
        <v>314171477.7219258</v>
      </c>
      <c r="AJ97" s="15"/>
      <c r="AK97" s="63">
        <f t="shared" si="15"/>
        <v>165023000</v>
      </c>
      <c r="AL97" s="63">
        <f t="shared" si="16"/>
        <v>314171000</v>
      </c>
      <c r="AM97" s="58"/>
      <c r="AN97" s="15"/>
      <c r="AO97" s="91">
        <v>38400</v>
      </c>
      <c r="AP97" s="91"/>
      <c r="AQ97" s="43">
        <v>54051</v>
      </c>
      <c r="AR97" s="43">
        <v>1714</v>
      </c>
      <c r="AS97" s="43"/>
      <c r="AT97" s="43"/>
      <c r="AU97" s="5"/>
      <c r="AV97" s="43"/>
      <c r="AW97" s="43">
        <v>5270</v>
      </c>
      <c r="AX97" s="43"/>
      <c r="AY97" s="43">
        <v>59000</v>
      </c>
    </row>
    <row r="98" spans="1:51">
      <c r="A98" s="4">
        <f t="shared" si="17"/>
        <v>1960</v>
      </c>
      <c r="B98" s="43">
        <v>9788000</v>
      </c>
      <c r="C98" s="43">
        <v>23118000</v>
      </c>
      <c r="D98" s="43">
        <v>12207000</v>
      </c>
      <c r="E98" s="43">
        <v>45113000</v>
      </c>
      <c r="F98" s="5">
        <f t="shared" si="9"/>
        <v>24079114.43559169</v>
      </c>
      <c r="G98" s="57"/>
      <c r="H98" s="57"/>
      <c r="I98" s="15"/>
      <c r="J98" s="57"/>
      <c r="K98" s="57"/>
      <c r="L98" s="57">
        <v>22032000</v>
      </c>
      <c r="M98" s="57">
        <v>20834000</v>
      </c>
      <c r="N98" s="57"/>
      <c r="O98" s="4">
        <f>'Historical population and GDP'!$N95</f>
        <v>3.4248750703793886E-2</v>
      </c>
      <c r="P98" s="34">
        <f t="shared" si="26"/>
        <v>0.94562454611474223</v>
      </c>
      <c r="Q98" s="5">
        <f t="shared" si="24"/>
        <v>2128</v>
      </c>
      <c r="R98" s="98">
        <f t="shared" si="27"/>
        <v>20834000</v>
      </c>
      <c r="S98" s="15">
        <f t="shared" si="22"/>
        <v>9790.4135338345859</v>
      </c>
      <c r="T98" s="57"/>
      <c r="U98" s="57"/>
      <c r="V98" s="15"/>
      <c r="W98" s="63">
        <f t="shared" si="18"/>
        <v>24079114.43559169</v>
      </c>
      <c r="X98" s="63">
        <f t="shared" si="23"/>
        <v>20834000</v>
      </c>
      <c r="Y98" s="58"/>
      <c r="Z98" s="4"/>
      <c r="AA98" s="15"/>
      <c r="AB98" s="77">
        <f t="shared" si="13"/>
        <v>6.9070255910089945E-2</v>
      </c>
      <c r="AC98" s="69">
        <v>0</v>
      </c>
      <c r="AD98" s="15"/>
      <c r="AE98" s="59">
        <f t="shared" si="14"/>
        <v>2.7323188096659116E-2</v>
      </c>
      <c r="AF98" s="69">
        <v>0</v>
      </c>
      <c r="AG98" s="61">
        <f>'1.1 Price indices'!$T96</f>
        <v>2.475592063655927</v>
      </c>
      <c r="AH98" s="15">
        <f t="shared" si="19"/>
        <v>179716834.54206997</v>
      </c>
      <c r="AI98" s="15">
        <f t="shared" si="20"/>
        <v>331360830.76981109</v>
      </c>
      <c r="AJ98" s="15"/>
      <c r="AK98" s="63">
        <f t="shared" si="15"/>
        <v>179717000</v>
      </c>
      <c r="AL98" s="63">
        <f t="shared" si="16"/>
        <v>331361000</v>
      </c>
      <c r="AM98" s="58"/>
      <c r="AN98" s="15"/>
      <c r="AO98" s="91">
        <v>40200</v>
      </c>
      <c r="AP98" s="91"/>
      <c r="AQ98" s="43">
        <v>56179</v>
      </c>
      <c r="AR98" s="43">
        <v>1777</v>
      </c>
      <c r="AS98" s="43"/>
      <c r="AT98" s="43"/>
      <c r="AU98" s="5"/>
      <c r="AV98" s="43"/>
      <c r="AW98" s="43">
        <v>5428</v>
      </c>
      <c r="AX98" s="43"/>
      <c r="AY98" s="43">
        <v>60800</v>
      </c>
    </row>
    <row r="99" spans="1:51">
      <c r="A99" s="4">
        <f t="shared" si="17"/>
        <v>1961</v>
      </c>
      <c r="B99" s="43">
        <v>13529000</v>
      </c>
      <c r="C99" s="43">
        <v>24632000</v>
      </c>
      <c r="D99" s="43">
        <v>6537000</v>
      </c>
      <c r="E99" s="43">
        <v>44698000</v>
      </c>
      <c r="F99" s="5">
        <f t="shared" si="9"/>
        <v>23857607.719328735</v>
      </c>
      <c r="G99" s="57"/>
      <c r="H99" s="57"/>
      <c r="I99" s="15"/>
      <c r="J99" s="57"/>
      <c r="K99" s="57"/>
      <c r="L99" s="57">
        <v>20228000</v>
      </c>
      <c r="M99" s="57">
        <v>18938000</v>
      </c>
      <c r="N99" s="57"/>
      <c r="O99" s="4">
        <f>'Historical population and GDP'!$N96</f>
        <v>3.492619014812922E-2</v>
      </c>
      <c r="P99" s="34">
        <f t="shared" si="26"/>
        <v>0.9362270120624876</v>
      </c>
      <c r="Q99" s="5">
        <f t="shared" si="24"/>
        <v>2148</v>
      </c>
      <c r="R99" s="98">
        <f t="shared" si="27"/>
        <v>18938000</v>
      </c>
      <c r="S99" s="15">
        <f t="shared" si="22"/>
        <v>8816.5735567970205</v>
      </c>
      <c r="T99" s="57"/>
      <c r="U99" s="57"/>
      <c r="V99" s="15"/>
      <c r="W99" s="63">
        <f t="shared" si="18"/>
        <v>23857607.719328735</v>
      </c>
      <c r="X99" s="63">
        <f t="shared" si="23"/>
        <v>18938000</v>
      </c>
      <c r="Y99" s="58"/>
      <c r="Z99" s="4"/>
      <c r="AA99" s="15"/>
      <c r="AB99" s="77">
        <f t="shared" si="13"/>
        <v>6.9070255910089945E-2</v>
      </c>
      <c r="AC99" s="69">
        <v>0</v>
      </c>
      <c r="AD99" s="15"/>
      <c r="AE99" s="59">
        <f t="shared" si="14"/>
        <v>2.7323188096659116E-2</v>
      </c>
      <c r="AF99" s="69">
        <v>0</v>
      </c>
      <c r="AG99" s="61">
        <f>'1.1 Price indices'!$T97</f>
        <v>2.5431082108465435</v>
      </c>
      <c r="AH99" s="15">
        <f t="shared" si="19"/>
        <v>194900258.4308174</v>
      </c>
      <c r="AI99" s="15">
        <f t="shared" si="20"/>
        <v>349381161.02223212</v>
      </c>
      <c r="AJ99" s="15"/>
      <c r="AK99" s="63">
        <f t="shared" si="15"/>
        <v>194900000</v>
      </c>
      <c r="AL99" s="63">
        <f t="shared" si="16"/>
        <v>349381000</v>
      </c>
      <c r="AM99" s="58"/>
      <c r="AN99" s="15"/>
      <c r="AO99" s="91">
        <v>42200</v>
      </c>
      <c r="AP99" s="91"/>
      <c r="AQ99" s="43">
        <v>58327</v>
      </c>
      <c r="AR99" s="43">
        <v>1818</v>
      </c>
      <c r="AS99" s="43"/>
      <c r="AT99" s="43"/>
      <c r="AU99" s="5"/>
      <c r="AV99" s="43"/>
      <c r="AW99" s="43">
        <v>5528</v>
      </c>
      <c r="AX99" s="43"/>
      <c r="AY99" s="43">
        <v>64200</v>
      </c>
    </row>
    <row r="100" spans="1:51">
      <c r="A100" s="4">
        <f t="shared" si="17"/>
        <v>1962</v>
      </c>
      <c r="B100" s="43">
        <v>11277000</v>
      </c>
      <c r="C100" s="43">
        <v>23957000</v>
      </c>
      <c r="D100" s="43">
        <v>3939000</v>
      </c>
      <c r="E100" s="43">
        <v>39173000</v>
      </c>
      <c r="F100" s="5">
        <f t="shared" si="9"/>
        <v>20908632.761852086</v>
      </c>
      <c r="G100" s="57"/>
      <c r="H100" s="57"/>
      <c r="I100" s="15"/>
      <c r="J100" s="57"/>
      <c r="K100" s="57"/>
      <c r="L100" s="57">
        <v>18386000</v>
      </c>
      <c r="M100" s="57">
        <v>17032000</v>
      </c>
      <c r="N100" s="57"/>
      <c r="O100" s="4">
        <f>'Historical population and GDP'!$N97</f>
        <v>3.5010991244388882E-2</v>
      </c>
      <c r="P100" s="34">
        <f t="shared" si="26"/>
        <v>0.9263570107690634</v>
      </c>
      <c r="Q100" s="5">
        <f t="shared" si="24"/>
        <v>1972</v>
      </c>
      <c r="R100" s="98">
        <f t="shared" si="27"/>
        <v>17032000</v>
      </c>
      <c r="S100" s="15">
        <f t="shared" si="22"/>
        <v>8636.916835699798</v>
      </c>
      <c r="T100" s="57"/>
      <c r="U100" s="57"/>
      <c r="V100" s="15"/>
      <c r="W100" s="63">
        <f t="shared" si="18"/>
        <v>20908632.761852086</v>
      </c>
      <c r="X100" s="63">
        <f t="shared" si="23"/>
        <v>17032000</v>
      </c>
      <c r="Y100" s="58"/>
      <c r="Z100" s="4"/>
      <c r="AA100" s="15"/>
      <c r="AB100" s="77">
        <f t="shared" si="13"/>
        <v>6.9070255910089945E-2</v>
      </c>
      <c r="AC100" s="69">
        <v>0</v>
      </c>
      <c r="AD100" s="15"/>
      <c r="AE100" s="59">
        <f t="shared" si="14"/>
        <v>2.7323188096659116E-2</v>
      </c>
      <c r="AF100" s="69">
        <v>0</v>
      </c>
      <c r="AG100" s="61">
        <f>'1.1 Price indices'!$T98</f>
        <v>2.5431082108465435</v>
      </c>
      <c r="AH100" s="15">
        <f t="shared" si="19"/>
        <v>201624998.15811464</v>
      </c>
      <c r="AI100" s="15">
        <f t="shared" si="20"/>
        <v>356278751.54286218</v>
      </c>
      <c r="AJ100" s="15"/>
      <c r="AK100" s="63">
        <f t="shared" si="15"/>
        <v>201625000</v>
      </c>
      <c r="AL100" s="63">
        <f t="shared" si="16"/>
        <v>356279000</v>
      </c>
      <c r="AM100" s="58"/>
      <c r="AN100" s="15"/>
      <c r="AO100" s="91">
        <v>43800</v>
      </c>
      <c r="AP100" s="91"/>
      <c r="AQ100" s="43">
        <v>60299</v>
      </c>
      <c r="AR100" s="43">
        <v>1707</v>
      </c>
      <c r="AS100" s="43"/>
      <c r="AT100" s="43"/>
      <c r="AU100" s="5"/>
      <c r="AV100" s="43"/>
      <c r="AW100" s="43">
        <v>5568</v>
      </c>
      <c r="AX100" s="43"/>
      <c r="AY100" s="43">
        <v>65200</v>
      </c>
    </row>
    <row r="101" spans="1:51">
      <c r="A101" s="4">
        <f t="shared" si="17"/>
        <v>1963</v>
      </c>
      <c r="B101" s="43">
        <v>15984000</v>
      </c>
      <c r="C101" s="43">
        <v>26424000</v>
      </c>
      <c r="D101" s="43">
        <v>7962000</v>
      </c>
      <c r="E101" s="43">
        <v>50370000</v>
      </c>
      <c r="F101" s="5">
        <f t="shared" si="9"/>
        <v>26885044.091963589</v>
      </c>
      <c r="G101" s="57"/>
      <c r="H101" s="57"/>
      <c r="I101" s="15"/>
      <c r="J101" s="57"/>
      <c r="K101" s="57"/>
      <c r="L101" s="57">
        <v>16652000</v>
      </c>
      <c r="M101" s="57">
        <v>14512000</v>
      </c>
      <c r="N101" s="57"/>
      <c r="O101" s="4">
        <f>'Historical population and GDP'!$N98</f>
        <v>3.6832156976566589E-2</v>
      </c>
      <c r="P101" s="34">
        <f t="shared" si="26"/>
        <v>0.87148690847946197</v>
      </c>
      <c r="Q101" s="5">
        <f t="shared" si="24"/>
        <v>1948</v>
      </c>
      <c r="R101" s="98">
        <f t="shared" si="27"/>
        <v>14512000</v>
      </c>
      <c r="S101" s="15">
        <f t="shared" si="22"/>
        <v>7449.6919917864479</v>
      </c>
      <c r="T101" s="57"/>
      <c r="U101" s="57"/>
      <c r="V101" s="15"/>
      <c r="W101" s="63">
        <f t="shared" si="18"/>
        <v>26885044.091963589</v>
      </c>
      <c r="X101" s="63">
        <f t="shared" si="23"/>
        <v>14512000</v>
      </c>
      <c r="Y101" s="58"/>
      <c r="Z101" s="4"/>
      <c r="AA101" s="15"/>
      <c r="AB101" s="77">
        <f t="shared" si="13"/>
        <v>6.9070255910089945E-2</v>
      </c>
      <c r="AC101" s="69">
        <v>0</v>
      </c>
      <c r="AD101" s="15"/>
      <c r="AE101" s="59">
        <f t="shared" si="14"/>
        <v>2.7323188096659116E-2</v>
      </c>
      <c r="AF101" s="69">
        <v>0</v>
      </c>
      <c r="AG101" s="61">
        <f>'1.1 Price indices'!$T99</f>
        <v>2.5431082108465435</v>
      </c>
      <c r="AH101" s="15">
        <f t="shared" si="19"/>
        <v>213655273.59163284</v>
      </c>
      <c r="AI101" s="15">
        <f t="shared" si="20"/>
        <v>360554906.42273009</v>
      </c>
      <c r="AJ101" s="15"/>
      <c r="AK101" s="63">
        <f t="shared" si="15"/>
        <v>213655000</v>
      </c>
      <c r="AL101" s="63">
        <f t="shared" si="16"/>
        <v>360555000</v>
      </c>
      <c r="AM101" s="58"/>
      <c r="AN101" s="15"/>
      <c r="AO101" s="91">
        <v>43800</v>
      </c>
      <c r="AP101" s="91"/>
      <c r="AQ101" s="43">
        <v>62247</v>
      </c>
      <c r="AR101" s="43">
        <v>1765</v>
      </c>
      <c r="AS101" s="43"/>
      <c r="AT101" s="43"/>
      <c r="AU101" s="5"/>
      <c r="AV101" s="43"/>
      <c r="AW101" s="43">
        <v>5588</v>
      </c>
      <c r="AX101" s="43"/>
      <c r="AY101" s="43">
        <v>66000</v>
      </c>
    </row>
    <row r="102" spans="1:51">
      <c r="A102" s="4">
        <f t="shared" si="17"/>
        <v>1964</v>
      </c>
      <c r="B102" s="43">
        <v>20340000</v>
      </c>
      <c r="C102" s="43">
        <v>25609000</v>
      </c>
      <c r="D102" s="43">
        <v>17989000</v>
      </c>
      <c r="E102" s="43">
        <v>63938000</v>
      </c>
      <c r="F102" s="5">
        <f t="shared" si="9"/>
        <v>34126979.335953303</v>
      </c>
      <c r="G102" s="57"/>
      <c r="H102" s="57"/>
      <c r="I102" s="15"/>
      <c r="J102" s="57"/>
      <c r="K102" s="57"/>
      <c r="L102" s="57">
        <v>16636000</v>
      </c>
      <c r="M102" s="57">
        <v>14796000</v>
      </c>
      <c r="N102" s="57"/>
      <c r="O102" s="4">
        <f>'Historical population and GDP'!$N99</f>
        <v>3.787178899765236E-2</v>
      </c>
      <c r="P102" s="34">
        <f t="shared" si="26"/>
        <v>0.88939648954075501</v>
      </c>
      <c r="Q102" s="5">
        <f t="shared" si="24"/>
        <v>1562</v>
      </c>
      <c r="R102" s="98">
        <f t="shared" si="27"/>
        <v>14796000</v>
      </c>
      <c r="S102" s="15">
        <f t="shared" si="22"/>
        <v>9472.4711907810506</v>
      </c>
      <c r="T102" s="57"/>
      <c r="U102" s="57"/>
      <c r="V102" s="15"/>
      <c r="W102" s="63">
        <f t="shared" si="18"/>
        <v>34126979.335953303</v>
      </c>
      <c r="X102" s="63">
        <f t="shared" si="23"/>
        <v>14796000</v>
      </c>
      <c r="Y102" s="58"/>
      <c r="Z102" s="4"/>
      <c r="AA102" s="15"/>
      <c r="AB102" s="77">
        <f t="shared" si="13"/>
        <v>6.9070255910089945E-2</v>
      </c>
      <c r="AC102" s="69">
        <v>0</v>
      </c>
      <c r="AD102" s="15"/>
      <c r="AE102" s="59">
        <f t="shared" si="14"/>
        <v>2.7323188096659116E-2</v>
      </c>
      <c r="AF102" s="69">
        <v>0</v>
      </c>
      <c r="AG102" s="61">
        <f>'1.1 Price indices'!$T100</f>
        <v>2.7006458876246477</v>
      </c>
      <c r="AH102" s="15">
        <f t="shared" si="19"/>
        <v>244167566.99604583</v>
      </c>
      <c r="AI102" s="15">
        <f t="shared" si="20"/>
        <v>386713404.33035433</v>
      </c>
      <c r="AJ102" s="15"/>
      <c r="AK102" s="63">
        <f t="shared" si="15"/>
        <v>244168000</v>
      </c>
      <c r="AL102" s="63">
        <f t="shared" si="16"/>
        <v>386713000</v>
      </c>
      <c r="AM102" s="58"/>
      <c r="AN102" s="15"/>
      <c r="AO102" s="91">
        <v>44900</v>
      </c>
      <c r="AP102" s="91"/>
      <c r="AQ102" s="43">
        <v>63809</v>
      </c>
      <c r="AR102" s="43">
        <v>1689</v>
      </c>
      <c r="AS102" s="43"/>
      <c r="AT102" s="43"/>
      <c r="AU102" s="5"/>
      <c r="AV102" s="43"/>
      <c r="AW102" s="43">
        <v>5588</v>
      </c>
      <c r="AX102" s="43"/>
      <c r="AY102" s="43">
        <v>66000</v>
      </c>
    </row>
    <row r="103" spans="1:51">
      <c r="A103" s="4">
        <f t="shared" si="17"/>
        <v>1965</v>
      </c>
      <c r="B103" s="43">
        <v>17405000</v>
      </c>
      <c r="C103" s="43">
        <v>31391000</v>
      </c>
      <c r="D103" s="43">
        <v>20638000</v>
      </c>
      <c r="E103" s="43">
        <v>69434000</v>
      </c>
      <c r="F103" s="5">
        <f t="shared" si="9"/>
        <v>37060475.510847725</v>
      </c>
      <c r="G103" s="57"/>
      <c r="H103" s="57"/>
      <c r="I103" s="15"/>
      <c r="J103" s="57"/>
      <c r="K103" s="57"/>
      <c r="L103" s="57">
        <v>15462000</v>
      </c>
      <c r="M103" s="57">
        <v>13576000</v>
      </c>
      <c r="N103" s="57"/>
      <c r="O103" s="4">
        <f>'Historical population and GDP'!$N100</f>
        <v>3.9085842441556079E-2</v>
      </c>
      <c r="P103" s="34">
        <f t="shared" si="26"/>
        <v>0.8780235415858233</v>
      </c>
      <c r="Q103" s="5">
        <f t="shared" si="24"/>
        <v>1646</v>
      </c>
      <c r="R103" s="98">
        <f t="shared" si="27"/>
        <v>13576000</v>
      </c>
      <c r="S103" s="15">
        <f t="shared" si="22"/>
        <v>8247.8736330498177</v>
      </c>
      <c r="T103" s="57"/>
      <c r="U103" s="57"/>
      <c r="V103" s="15"/>
      <c r="W103" s="63">
        <f t="shared" si="18"/>
        <v>37060475.510847725</v>
      </c>
      <c r="X103" s="63">
        <f t="shared" si="23"/>
        <v>13576000</v>
      </c>
      <c r="Y103" s="58"/>
      <c r="Z103" s="4"/>
      <c r="AA103" s="15"/>
      <c r="AB103" s="77">
        <f t="shared" si="13"/>
        <v>6.9070255910089945E-2</v>
      </c>
      <c r="AC103" s="69">
        <v>0</v>
      </c>
      <c r="AD103" s="15"/>
      <c r="AE103" s="59">
        <f t="shared" si="14"/>
        <v>2.7323188096659116E-2</v>
      </c>
      <c r="AF103" s="69">
        <v>0</v>
      </c>
      <c r="AG103" s="61">
        <f>'1.1 Price indices'!$T101</f>
        <v>2.8356781820058803</v>
      </c>
      <c r="AH103" s="15">
        <f t="shared" si="19"/>
        <v>274448580.43862498</v>
      </c>
      <c r="AI103" s="15">
        <f t="shared" si="20"/>
        <v>408061670.40943587</v>
      </c>
      <c r="AJ103" s="15"/>
      <c r="AK103" s="63">
        <f t="shared" si="15"/>
        <v>274449000</v>
      </c>
      <c r="AL103" s="63">
        <f t="shared" si="16"/>
        <v>408062000</v>
      </c>
      <c r="AM103" s="58"/>
      <c r="AN103" s="15"/>
      <c r="AO103" s="91">
        <v>46200</v>
      </c>
      <c r="AP103" s="91"/>
      <c r="AQ103" s="43">
        <v>65455</v>
      </c>
      <c r="AR103" s="43">
        <v>1653</v>
      </c>
      <c r="AS103" s="43"/>
      <c r="AT103" s="43"/>
      <c r="AU103" s="5"/>
      <c r="AV103" s="43"/>
      <c r="AW103" s="43">
        <v>5924</v>
      </c>
      <c r="AX103" s="43"/>
      <c r="AY103" s="43">
        <v>70000</v>
      </c>
    </row>
    <row r="104" spans="1:51">
      <c r="A104" s="4">
        <f t="shared" si="17"/>
        <v>1966</v>
      </c>
      <c r="B104" s="43">
        <v>19324000</v>
      </c>
      <c r="C104" s="43">
        <v>33428000</v>
      </c>
      <c r="D104" s="43">
        <v>23527000</v>
      </c>
      <c r="E104" s="43">
        <v>76279000</v>
      </c>
      <c r="F104" s="5">
        <f t="shared" si="9"/>
        <v>40714001.951377615</v>
      </c>
      <c r="G104" s="57"/>
      <c r="H104" s="57"/>
      <c r="I104" s="15"/>
      <c r="J104" s="57"/>
      <c r="K104" s="57"/>
      <c r="L104" s="57">
        <v>14686000</v>
      </c>
      <c r="M104" s="57">
        <v>12822000</v>
      </c>
      <c r="N104" s="57">
        <v>16000000</v>
      </c>
      <c r="O104" s="4">
        <f>'Historical population and GDP'!$N101</f>
        <v>3.9731985939440488E-2</v>
      </c>
      <c r="P104" s="34">
        <f t="shared" si="26"/>
        <v>0.87307639929184255</v>
      </c>
      <c r="Q104" s="5">
        <f t="shared" si="24"/>
        <v>1334</v>
      </c>
      <c r="R104" s="98">
        <f t="shared" si="27"/>
        <v>12822000</v>
      </c>
      <c r="S104" s="15">
        <f t="shared" si="22"/>
        <v>9611.6941529235373</v>
      </c>
      <c r="T104" s="57"/>
      <c r="U104" s="57"/>
      <c r="V104" s="15"/>
      <c r="W104" s="63">
        <f t="shared" si="18"/>
        <v>40714001.951377615</v>
      </c>
      <c r="X104" s="63">
        <f t="shared" si="23"/>
        <v>12822000</v>
      </c>
      <c r="Y104" s="58"/>
      <c r="Z104" s="4"/>
      <c r="AA104" s="15"/>
      <c r="AB104" s="77">
        <f t="shared" si="13"/>
        <v>6.9070255910089945E-2</v>
      </c>
      <c r="AC104" s="69">
        <v>0</v>
      </c>
      <c r="AD104" s="15"/>
      <c r="AE104" s="59">
        <f t="shared" si="14"/>
        <v>2.7323188096659116E-2</v>
      </c>
      <c r="AF104" s="69">
        <v>0</v>
      </c>
      <c r="AG104" s="61">
        <f>'1.1 Price indices'!$T102</f>
        <v>2.9256997115933685</v>
      </c>
      <c r="AH104" s="15">
        <f t="shared" si="19"/>
        <v>302911153.58889997</v>
      </c>
      <c r="AI104" s="15">
        <f t="shared" si="20"/>
        <v>421891700.13217193</v>
      </c>
      <c r="AJ104" s="15"/>
      <c r="AK104" s="63">
        <f t="shared" ref="AK104:AK127" si="28">ROUND(AH104,-3)</f>
        <v>302911000</v>
      </c>
      <c r="AL104" s="63">
        <f t="shared" ref="AL104:AL127" si="29">ROUND(AI104,-3)</f>
        <v>421892000</v>
      </c>
      <c r="AM104" s="58"/>
      <c r="AN104" s="15"/>
      <c r="AO104" s="91">
        <v>47200</v>
      </c>
      <c r="AP104" s="91"/>
      <c r="AQ104" s="43">
        <v>66789</v>
      </c>
      <c r="AR104" s="43">
        <v>1898</v>
      </c>
      <c r="AS104" s="43"/>
      <c r="AT104" s="43"/>
      <c r="AU104" s="5"/>
      <c r="AV104" s="43"/>
      <c r="AW104" s="43">
        <v>6164</v>
      </c>
      <c r="AX104" s="43"/>
      <c r="AY104" s="43">
        <v>73400</v>
      </c>
    </row>
    <row r="105" spans="1:51">
      <c r="A105" s="4">
        <f t="shared" si="17"/>
        <v>1967</v>
      </c>
      <c r="B105" s="43">
        <v>16722000</v>
      </c>
      <c r="C105" s="43">
        <v>32243000</v>
      </c>
      <c r="D105" s="43">
        <v>12665000</v>
      </c>
      <c r="E105" s="43">
        <v>61630000</v>
      </c>
      <c r="F105" s="5">
        <f t="shared" ref="F105:F126" si="30">E105*AVERAGE($I$110:$I$118)</f>
        <v>32895081.742857177</v>
      </c>
      <c r="G105" s="57"/>
      <c r="H105" s="57"/>
      <c r="I105" s="15"/>
      <c r="J105" s="57"/>
      <c r="K105" s="57"/>
      <c r="L105" s="57">
        <v>16040000</v>
      </c>
      <c r="M105" s="57">
        <v>14142000</v>
      </c>
      <c r="N105" s="57">
        <v>17100000</v>
      </c>
      <c r="O105" s="4">
        <f>'Historical population and GDP'!$N102</f>
        <v>3.9977263817437395E-2</v>
      </c>
      <c r="P105" s="34">
        <f t="shared" si="26"/>
        <v>0.88167082294264343</v>
      </c>
      <c r="Q105" s="5">
        <f t="shared" si="24"/>
        <v>1469</v>
      </c>
      <c r="R105" s="98">
        <f t="shared" si="27"/>
        <v>14142000</v>
      </c>
      <c r="S105" s="15">
        <f t="shared" si="22"/>
        <v>9626.9571136827781</v>
      </c>
      <c r="T105" s="57"/>
      <c r="U105" s="57"/>
      <c r="V105" s="15"/>
      <c r="W105" s="63">
        <f t="shared" si="18"/>
        <v>32895081.742857177</v>
      </c>
      <c r="X105" s="63">
        <f t="shared" si="23"/>
        <v>14142000</v>
      </c>
      <c r="Y105" s="58"/>
      <c r="Z105" s="4"/>
      <c r="AA105" s="15"/>
      <c r="AB105" s="77">
        <f t="shared" si="13"/>
        <v>6.9070255910089945E-2</v>
      </c>
      <c r="AC105" s="69">
        <v>0</v>
      </c>
      <c r="AD105" s="15"/>
      <c r="AE105" s="59">
        <f t="shared" si="14"/>
        <v>2.7323188096659116E-2</v>
      </c>
      <c r="AF105" s="69">
        <v>0</v>
      </c>
      <c r="AG105" s="61">
        <f>'1.1 Price indices'!$T103</f>
        <v>2.993215858783985</v>
      </c>
      <c r="AH105" s="15">
        <f t="shared" ref="AH105:AH136" si="31">AH104*(AG105/AG104)*(1-AB105-AC105)+W105*(1-0.5*AB105)</f>
        <v>320255487.10194302</v>
      </c>
      <c r="AI105" s="15">
        <f t="shared" ref="AI105:AI136" si="32">AI104*(AG105/AG104)*(1-AE105-AF105)+X105*(1-0.5*AB105)</f>
        <v>433487822.85472512</v>
      </c>
      <c r="AJ105" s="15"/>
      <c r="AK105" s="63">
        <f t="shared" si="28"/>
        <v>320255000</v>
      </c>
      <c r="AL105" s="63">
        <f t="shared" si="29"/>
        <v>433488000</v>
      </c>
      <c r="AM105" s="58"/>
      <c r="AN105" s="15"/>
      <c r="AO105" s="91">
        <v>48200</v>
      </c>
      <c r="AP105" s="91"/>
      <c r="AQ105" s="43">
        <v>68258</v>
      </c>
      <c r="AR105" s="43">
        <v>1983</v>
      </c>
      <c r="AS105" s="43"/>
      <c r="AT105" s="43"/>
      <c r="AU105" s="5"/>
      <c r="AV105" s="43"/>
      <c r="AW105" s="43">
        <v>6164</v>
      </c>
      <c r="AX105" s="43"/>
      <c r="AY105" s="43">
        <v>75000</v>
      </c>
    </row>
    <row r="106" spans="1:51">
      <c r="A106" s="4">
        <f t="shared" si="17"/>
        <v>1968</v>
      </c>
      <c r="B106" s="43">
        <v>16513000</v>
      </c>
      <c r="C106" s="43">
        <v>29979000</v>
      </c>
      <c r="D106" s="43">
        <v>5953000</v>
      </c>
      <c r="E106" s="43">
        <v>52445000</v>
      </c>
      <c r="F106" s="5">
        <f t="shared" si="30"/>
        <v>27992577.673278347</v>
      </c>
      <c r="G106" s="57"/>
      <c r="H106" s="57"/>
      <c r="I106" s="15"/>
      <c r="J106" s="57"/>
      <c r="K106" s="57"/>
      <c r="L106" s="57">
        <v>15680000</v>
      </c>
      <c r="M106" s="57">
        <v>13757000</v>
      </c>
      <c r="N106" s="57">
        <v>14600000</v>
      </c>
      <c r="O106" s="4">
        <f>'Historical population and GDP'!$N103</f>
        <v>4.2106145360333865E-2</v>
      </c>
      <c r="P106" s="34">
        <f t="shared" si="26"/>
        <v>0.87735969387755097</v>
      </c>
      <c r="Q106" s="5">
        <f t="shared" si="24"/>
        <v>1489</v>
      </c>
      <c r="R106" s="98">
        <f t="shared" si="27"/>
        <v>13757000</v>
      </c>
      <c r="S106" s="15">
        <f t="shared" si="22"/>
        <v>9239.0866353257225</v>
      </c>
      <c r="T106" s="57"/>
      <c r="U106" s="57"/>
      <c r="V106" s="15"/>
      <c r="W106" s="63">
        <f t="shared" si="18"/>
        <v>27992577.673278347</v>
      </c>
      <c r="X106" s="63">
        <f t="shared" si="23"/>
        <v>13757000</v>
      </c>
      <c r="Y106" s="58"/>
      <c r="Z106" s="4"/>
      <c r="AA106" s="15"/>
      <c r="AB106" s="77">
        <f t="shared" si="13"/>
        <v>6.9070255910089945E-2</v>
      </c>
      <c r="AC106" s="69">
        <v>0</v>
      </c>
      <c r="AD106" s="15"/>
      <c r="AE106" s="59">
        <f t="shared" si="14"/>
        <v>2.7323188096659116E-2</v>
      </c>
      <c r="AF106" s="69">
        <v>0</v>
      </c>
      <c r="AG106" s="61">
        <f>'1.1 Price indices'!$T104</f>
        <v>3.1957643003558327</v>
      </c>
      <c r="AH106" s="15">
        <f t="shared" si="31"/>
        <v>345335782.21455199</v>
      </c>
      <c r="AI106" s="15">
        <f t="shared" si="32"/>
        <v>463457724.31782073</v>
      </c>
      <c r="AJ106" s="15"/>
      <c r="AK106" s="63">
        <f t="shared" si="28"/>
        <v>345336000</v>
      </c>
      <c r="AL106" s="63">
        <f t="shared" si="29"/>
        <v>463458000</v>
      </c>
      <c r="AM106" s="58"/>
      <c r="AN106" s="15"/>
      <c r="AO106" s="91">
        <v>50500</v>
      </c>
      <c r="AP106" s="91"/>
      <c r="AQ106" s="43">
        <v>69747</v>
      </c>
      <c r="AR106" s="43">
        <v>2023</v>
      </c>
      <c r="AS106" s="43"/>
      <c r="AT106" s="43"/>
      <c r="AU106" s="5"/>
      <c r="AV106" s="43"/>
      <c r="AW106" s="43">
        <v>5800</v>
      </c>
      <c r="AX106" s="43"/>
      <c r="AY106" s="43">
        <v>70000</v>
      </c>
    </row>
    <row r="107" spans="1:51">
      <c r="A107" s="4">
        <f t="shared" si="17"/>
        <v>1969</v>
      </c>
      <c r="B107" s="43">
        <v>23512000</v>
      </c>
      <c r="C107" s="43">
        <v>34731000</v>
      </c>
      <c r="D107" s="43">
        <v>3293000</v>
      </c>
      <c r="E107" s="43">
        <v>61536000</v>
      </c>
      <c r="F107" s="5">
        <f t="shared" si="30"/>
        <v>32844909.137245808</v>
      </c>
      <c r="G107" s="57"/>
      <c r="H107" s="57"/>
      <c r="I107" s="15"/>
      <c r="J107" s="57"/>
      <c r="K107" s="57"/>
      <c r="L107" s="57">
        <v>15120000</v>
      </c>
      <c r="M107" s="57">
        <v>13230000</v>
      </c>
      <c r="N107" s="57">
        <v>12400000</v>
      </c>
      <c r="O107" s="4">
        <f>'Historical population and GDP'!$N104</f>
        <v>4.3743149292552297E-2</v>
      </c>
      <c r="P107" s="34">
        <f t="shared" si="26"/>
        <v>0.875</v>
      </c>
      <c r="Q107" s="5">
        <f t="shared" si="24"/>
        <v>1534</v>
      </c>
      <c r="R107" s="98">
        <f t="shared" si="27"/>
        <v>13230000</v>
      </c>
      <c r="S107" s="15">
        <f t="shared" si="22"/>
        <v>8624.5110821382004</v>
      </c>
      <c r="T107" s="57"/>
      <c r="U107" s="57"/>
      <c r="V107" s="15"/>
      <c r="W107" s="63">
        <f t="shared" si="18"/>
        <v>32844909.137245808</v>
      </c>
      <c r="X107" s="63">
        <f t="shared" si="23"/>
        <v>13230000</v>
      </c>
      <c r="Y107" s="58"/>
      <c r="Z107" s="4"/>
      <c r="AA107" s="15"/>
      <c r="AB107" s="77">
        <f t="shared" si="13"/>
        <v>6.9070255910089945E-2</v>
      </c>
      <c r="AC107" s="69">
        <v>0</v>
      </c>
      <c r="AD107" s="15"/>
      <c r="AE107" s="59">
        <f t="shared" si="14"/>
        <v>2.7323188096659116E-2</v>
      </c>
      <c r="AF107" s="69">
        <v>0</v>
      </c>
      <c r="AG107" s="61">
        <f>'1.1 Price indices'!$T105</f>
        <v>3.4883342715151699</v>
      </c>
      <c r="AH107" s="15">
        <f t="shared" si="31"/>
        <v>382625531.78007329</v>
      </c>
      <c r="AI107" s="15">
        <f t="shared" si="32"/>
        <v>504837608.49604547</v>
      </c>
      <c r="AJ107" s="15"/>
      <c r="AK107" s="63">
        <f t="shared" si="28"/>
        <v>382626000</v>
      </c>
      <c r="AL107" s="63">
        <f t="shared" si="29"/>
        <v>504838000</v>
      </c>
      <c r="AM107" s="58"/>
      <c r="AN107" s="15"/>
      <c r="AO107" s="91">
        <v>51100</v>
      </c>
      <c r="AP107" s="91"/>
      <c r="AQ107" s="43">
        <v>71281</v>
      </c>
      <c r="AR107" s="43">
        <v>1967</v>
      </c>
      <c r="AS107" s="43"/>
      <c r="AT107" s="43"/>
      <c r="AU107" s="5"/>
      <c r="AV107" s="43"/>
      <c r="AW107" s="43">
        <v>6250</v>
      </c>
      <c r="AX107" s="43"/>
      <c r="AY107" s="43">
        <v>75000</v>
      </c>
    </row>
    <row r="108" spans="1:51">
      <c r="A108" s="4">
        <f t="shared" si="17"/>
        <v>1970</v>
      </c>
      <c r="B108" s="43">
        <v>29453000</v>
      </c>
      <c r="C108" s="43">
        <v>35879000</v>
      </c>
      <c r="D108" s="43">
        <v>16618000</v>
      </c>
      <c r="E108" s="43">
        <v>81950000</v>
      </c>
      <c r="F108" s="5">
        <f t="shared" si="30"/>
        <v>43740904.572888941</v>
      </c>
      <c r="G108" s="57"/>
      <c r="H108" s="57"/>
      <c r="I108" s="15"/>
      <c r="J108" s="57"/>
      <c r="K108" s="57"/>
      <c r="L108" s="57">
        <v>15710000</v>
      </c>
      <c r="M108" s="57">
        <v>13674000</v>
      </c>
      <c r="N108" s="57">
        <v>14900000</v>
      </c>
      <c r="O108" s="4">
        <f>'Historical population and GDP'!$N105</f>
        <v>4.604324484237185E-2</v>
      </c>
      <c r="P108" s="34">
        <f t="shared" si="26"/>
        <v>0.87040101845957984</v>
      </c>
      <c r="Q108" s="5">
        <f t="shared" si="24"/>
        <v>1241</v>
      </c>
      <c r="R108" s="98">
        <f t="shared" si="27"/>
        <v>13674000</v>
      </c>
      <c r="S108" s="15">
        <f t="shared" ref="S108:S128" si="33">R108/(AQ108-AQ107)</f>
        <v>11018.53344077357</v>
      </c>
      <c r="T108" s="57"/>
      <c r="U108" s="57"/>
      <c r="V108" s="15"/>
      <c r="W108" s="63">
        <f t="shared" si="18"/>
        <v>43740904.572888941</v>
      </c>
      <c r="X108" s="63">
        <f t="shared" ref="X108:X127" si="34">R108</f>
        <v>13674000</v>
      </c>
      <c r="Y108" s="58"/>
      <c r="Z108" s="4"/>
      <c r="AA108" s="15"/>
      <c r="AB108" s="77">
        <f t="shared" si="13"/>
        <v>6.9070255910089945E-2</v>
      </c>
      <c r="AC108" s="69">
        <v>0</v>
      </c>
      <c r="AD108" s="15"/>
      <c r="AE108" s="59">
        <f t="shared" si="14"/>
        <v>2.7323188096659116E-2</v>
      </c>
      <c r="AF108" s="69">
        <v>0</v>
      </c>
      <c r="AG108" s="61">
        <f>'1.1 Price indices'!$T106</f>
        <v>3.9609473018494836</v>
      </c>
      <c r="AH108" s="15">
        <f t="shared" si="31"/>
        <v>446686809.77390403</v>
      </c>
      <c r="AI108" s="15">
        <f t="shared" si="32"/>
        <v>570774121.87781322</v>
      </c>
      <c r="AJ108" s="15"/>
      <c r="AK108" s="63">
        <f t="shared" si="28"/>
        <v>446687000</v>
      </c>
      <c r="AL108" s="63">
        <f t="shared" si="29"/>
        <v>570774000</v>
      </c>
      <c r="AM108" s="58"/>
      <c r="AN108" s="15"/>
      <c r="AO108" s="91">
        <v>51800</v>
      </c>
      <c r="AP108" s="91"/>
      <c r="AQ108" s="43">
        <v>72522</v>
      </c>
      <c r="AR108" s="43">
        <v>2365</v>
      </c>
      <c r="AS108" s="43"/>
      <c r="AT108" s="43"/>
      <c r="AU108" s="5"/>
      <c r="AV108" s="43"/>
      <c r="AW108" s="43">
        <v>6600</v>
      </c>
      <c r="AX108" s="43"/>
      <c r="AY108" s="43">
        <v>80000</v>
      </c>
    </row>
    <row r="109" spans="1:51">
      <c r="A109" s="4">
        <f t="shared" si="17"/>
        <v>1971</v>
      </c>
      <c r="B109" s="43">
        <v>29882000</v>
      </c>
      <c r="C109" s="43">
        <v>43320000</v>
      </c>
      <c r="D109" s="43">
        <v>18715000</v>
      </c>
      <c r="E109" s="43">
        <v>91917000</v>
      </c>
      <c r="F109" s="5">
        <f t="shared" si="30"/>
        <v>49060802.021064468</v>
      </c>
      <c r="G109" s="57"/>
      <c r="H109" s="57"/>
      <c r="I109" s="15"/>
      <c r="J109" s="57"/>
      <c r="K109" s="57"/>
      <c r="L109" s="57">
        <v>13302000</v>
      </c>
      <c r="M109" s="57">
        <v>11198000</v>
      </c>
      <c r="N109" s="57">
        <v>12900000</v>
      </c>
      <c r="O109" s="4">
        <f>'Historical population and GDP'!$N106</f>
        <v>5.0447531849288872E-2</v>
      </c>
      <c r="P109" s="34">
        <f t="shared" si="26"/>
        <v>0.84182829649676738</v>
      </c>
      <c r="Q109" s="5">
        <f t="shared" si="24"/>
        <v>1194</v>
      </c>
      <c r="R109" s="98">
        <f t="shared" si="27"/>
        <v>11198000</v>
      </c>
      <c r="S109" s="15">
        <f t="shared" si="33"/>
        <v>9378.5594639865994</v>
      </c>
      <c r="T109" s="57"/>
      <c r="U109" s="57"/>
      <c r="V109" s="15"/>
      <c r="W109" s="63">
        <f t="shared" si="18"/>
        <v>49060802.021064468</v>
      </c>
      <c r="X109" s="63">
        <f t="shared" si="34"/>
        <v>11198000</v>
      </c>
      <c r="Y109" s="99"/>
      <c r="Z109" s="4"/>
      <c r="AA109" s="15"/>
      <c r="AB109" s="77">
        <f t="shared" si="13"/>
        <v>6.9070255910089945E-2</v>
      </c>
      <c r="AC109" s="69">
        <v>0</v>
      </c>
      <c r="AD109" s="15"/>
      <c r="AE109" s="59">
        <f t="shared" si="14"/>
        <v>2.7323188096659116E-2</v>
      </c>
      <c r="AF109" s="69">
        <v>0</v>
      </c>
      <c r="AG109" s="61">
        <f>'1.1 Price indices'!$T107</f>
        <v>4.5010764793744125</v>
      </c>
      <c r="AH109" s="15">
        <f t="shared" si="31"/>
        <v>519905159.93564302</v>
      </c>
      <c r="AI109" s="15">
        <f t="shared" si="32"/>
        <v>641696222.43834138</v>
      </c>
      <c r="AJ109" s="33"/>
      <c r="AK109" s="63">
        <f t="shared" si="28"/>
        <v>519905000</v>
      </c>
      <c r="AL109" s="63">
        <f t="shared" si="29"/>
        <v>641696000</v>
      </c>
      <c r="AM109" s="58"/>
      <c r="AN109" s="33"/>
      <c r="AO109" s="91">
        <v>52400</v>
      </c>
      <c r="AP109" s="91"/>
      <c r="AQ109" s="43">
        <v>73716</v>
      </c>
      <c r="AR109" s="43">
        <v>2636</v>
      </c>
      <c r="AS109" s="43"/>
      <c r="AT109" s="43"/>
      <c r="AU109" s="5"/>
      <c r="AV109" s="43"/>
      <c r="AW109" s="43">
        <v>7450</v>
      </c>
      <c r="AX109" s="43"/>
      <c r="AY109" s="43">
        <v>96000</v>
      </c>
    </row>
    <row r="110" spans="1:51">
      <c r="A110" s="4">
        <f t="shared" si="17"/>
        <v>1972</v>
      </c>
      <c r="B110" s="43">
        <v>45982000</v>
      </c>
      <c r="C110" s="43">
        <v>33862000</v>
      </c>
      <c r="D110" s="43">
        <v>13857000</v>
      </c>
      <c r="E110" s="43">
        <v>93701000</v>
      </c>
      <c r="F110" s="5">
        <f t="shared" si="30"/>
        <v>50013014.025433399</v>
      </c>
      <c r="G110" s="57">
        <v>23000000</v>
      </c>
      <c r="H110" s="57"/>
      <c r="I110" s="10">
        <f t="shared" ref="I110:I127" si="35">G110/SUM(B110:D110)</f>
        <v>0.24546162794420551</v>
      </c>
      <c r="J110" s="57"/>
      <c r="K110" s="57"/>
      <c r="L110" s="57">
        <v>10984000</v>
      </c>
      <c r="M110" s="57">
        <v>8986000</v>
      </c>
      <c r="N110" s="57">
        <v>9000000</v>
      </c>
      <c r="O110" s="4">
        <f>'Historical population and GDP'!$N107</f>
        <v>5.7958502843866284E-2</v>
      </c>
      <c r="P110" s="34">
        <f t="shared" si="26"/>
        <v>0.81809905316824472</v>
      </c>
      <c r="Q110" s="5">
        <f t="shared" si="24"/>
        <v>661</v>
      </c>
      <c r="R110" s="98">
        <f t="shared" si="27"/>
        <v>8986000</v>
      </c>
      <c r="S110" s="15">
        <f t="shared" si="33"/>
        <v>13594.553706505296</v>
      </c>
      <c r="T110" s="57"/>
      <c r="U110" s="57"/>
      <c r="V110" s="15"/>
      <c r="W110" s="70">
        <f t="shared" ref="W110:W127" si="36">G110</f>
        <v>23000000</v>
      </c>
      <c r="X110" s="63">
        <f t="shared" si="34"/>
        <v>8986000</v>
      </c>
      <c r="Y110" s="99"/>
      <c r="Z110" s="4"/>
      <c r="AA110" s="15"/>
      <c r="AB110" s="77">
        <f t="shared" si="13"/>
        <v>6.9070255910089945E-2</v>
      </c>
      <c r="AC110" s="69">
        <v>0</v>
      </c>
      <c r="AD110" s="15"/>
      <c r="AE110" s="59">
        <f t="shared" si="14"/>
        <v>2.7323188096659116E-2</v>
      </c>
      <c r="AF110" s="69">
        <v>0</v>
      </c>
      <c r="AG110" s="61">
        <f>'1.1 Price indices'!$T108</f>
        <v>5.1577317840767805</v>
      </c>
      <c r="AH110" s="15">
        <f t="shared" si="31"/>
        <v>576810200.93810833</v>
      </c>
      <c r="AI110" s="15">
        <f t="shared" si="32"/>
        <v>723896913.45992947</v>
      </c>
      <c r="AJ110" s="33"/>
      <c r="AK110" s="63">
        <f t="shared" si="28"/>
        <v>576810000</v>
      </c>
      <c r="AL110" s="63">
        <f t="shared" si="29"/>
        <v>723897000</v>
      </c>
      <c r="AM110" s="58"/>
      <c r="AN110" s="33"/>
      <c r="AO110" s="91">
        <v>52300</v>
      </c>
      <c r="AP110" s="91"/>
      <c r="AQ110" s="43">
        <v>74377</v>
      </c>
      <c r="AR110" s="43">
        <v>2531</v>
      </c>
      <c r="AS110" s="43"/>
      <c r="AT110" s="43"/>
      <c r="AU110" s="5"/>
      <c r="AV110" s="43"/>
      <c r="AW110" s="43">
        <v>8990</v>
      </c>
      <c r="AX110" s="43"/>
      <c r="AY110" s="43">
        <v>102700</v>
      </c>
    </row>
    <row r="111" spans="1:51">
      <c r="A111" s="4">
        <f t="shared" si="17"/>
        <v>1973</v>
      </c>
      <c r="B111" s="43">
        <v>54207000</v>
      </c>
      <c r="C111" s="43">
        <v>13102000</v>
      </c>
      <c r="D111" s="43">
        <v>8213000</v>
      </c>
      <c r="E111" s="43">
        <v>75522000</v>
      </c>
      <c r="F111" s="5">
        <f t="shared" si="30"/>
        <v>40309952.350869052</v>
      </c>
      <c r="G111" s="57">
        <v>37000000</v>
      </c>
      <c r="H111" s="57"/>
      <c r="I111" s="10">
        <f t="shared" si="35"/>
        <v>0.48992346600990438</v>
      </c>
      <c r="J111" s="57"/>
      <c r="K111" s="57"/>
      <c r="L111" s="57">
        <v>12925000</v>
      </c>
      <c r="M111" s="57">
        <v>10430000</v>
      </c>
      <c r="N111" s="57">
        <v>11400000</v>
      </c>
      <c r="O111" s="4">
        <f>'Historical population and GDP'!$N108</f>
        <v>6.4151544228989638E-2</v>
      </c>
      <c r="P111" s="34">
        <f t="shared" si="26"/>
        <v>0.80696324951644105</v>
      </c>
      <c r="Q111" s="5">
        <f t="shared" si="24"/>
        <v>765</v>
      </c>
      <c r="R111" s="98">
        <f t="shared" si="27"/>
        <v>10430000</v>
      </c>
      <c r="S111" s="15">
        <f t="shared" si="33"/>
        <v>13633.986928104576</v>
      </c>
      <c r="T111" s="57"/>
      <c r="U111" s="57"/>
      <c r="V111" s="15"/>
      <c r="W111" s="70">
        <f t="shared" si="36"/>
        <v>37000000</v>
      </c>
      <c r="X111" s="63">
        <f t="shared" si="34"/>
        <v>10430000</v>
      </c>
      <c r="Y111" s="99"/>
      <c r="Z111" s="4"/>
      <c r="AA111" s="15"/>
      <c r="AB111" s="77">
        <f t="shared" si="13"/>
        <v>6.9070255910089945E-2</v>
      </c>
      <c r="AC111" s="69">
        <v>0</v>
      </c>
      <c r="AD111" s="15"/>
      <c r="AE111" s="59">
        <f t="shared" si="14"/>
        <v>2.7323188096659116E-2</v>
      </c>
      <c r="AF111" s="69">
        <v>0</v>
      </c>
      <c r="AG111" s="61">
        <f>'1.1 Price indices'!$T109</f>
        <v>5.5699553701897857</v>
      </c>
      <c r="AH111" s="15">
        <f t="shared" si="31"/>
        <v>615608436.02915263</v>
      </c>
      <c r="AI111" s="15">
        <f t="shared" si="32"/>
        <v>770463041.63393545</v>
      </c>
      <c r="AJ111" s="33"/>
      <c r="AK111" s="63">
        <f t="shared" si="28"/>
        <v>615608000</v>
      </c>
      <c r="AL111" s="63">
        <f t="shared" si="29"/>
        <v>770463000</v>
      </c>
      <c r="AM111" s="58"/>
      <c r="AN111" s="33"/>
      <c r="AO111" s="91">
        <v>52500</v>
      </c>
      <c r="AP111" s="91"/>
      <c r="AQ111" s="43">
        <v>75142</v>
      </c>
      <c r="AR111" s="43">
        <v>2567</v>
      </c>
      <c r="AS111" s="43"/>
      <c r="AT111" s="43"/>
      <c r="AU111" s="5"/>
      <c r="AV111" s="43"/>
      <c r="AW111" s="43">
        <v>9884</v>
      </c>
      <c r="AX111" s="43"/>
      <c r="AY111" s="43">
        <v>108900</v>
      </c>
    </row>
    <row r="112" spans="1:51">
      <c r="A112" s="4">
        <f t="shared" si="17"/>
        <v>1974</v>
      </c>
      <c r="B112" s="43">
        <v>67296000</v>
      </c>
      <c r="C112" s="43">
        <v>27635000</v>
      </c>
      <c r="D112" s="43">
        <v>19365000</v>
      </c>
      <c r="E112" s="43">
        <v>114296000</v>
      </c>
      <c r="F112" s="5">
        <f t="shared" si="30"/>
        <v>61005618.414434589</v>
      </c>
      <c r="G112" s="57">
        <v>46000000</v>
      </c>
      <c r="H112" s="57"/>
      <c r="I112" s="10">
        <f t="shared" si="35"/>
        <v>0.40246377825995661</v>
      </c>
      <c r="J112" s="57"/>
      <c r="K112" s="57"/>
      <c r="L112" s="57">
        <v>20710000</v>
      </c>
      <c r="M112" s="57">
        <v>18027000</v>
      </c>
      <c r="N112" s="57">
        <v>14500000</v>
      </c>
      <c r="O112" s="4">
        <f>'Historical population and GDP'!$N109</f>
        <v>6.9343990970485894E-2</v>
      </c>
      <c r="P112" s="34">
        <f t="shared" si="26"/>
        <v>0.87044905842588116</v>
      </c>
      <c r="Q112" s="5">
        <f t="shared" si="24"/>
        <v>650</v>
      </c>
      <c r="R112" s="88">
        <f>R$111*N112/N$111</f>
        <v>13266228.070175439</v>
      </c>
      <c r="S112" s="15">
        <f t="shared" si="33"/>
        <v>20409.581646423754</v>
      </c>
      <c r="T112" s="57"/>
      <c r="U112" s="57"/>
      <c r="V112" s="15"/>
      <c r="W112" s="70">
        <f t="shared" si="36"/>
        <v>46000000</v>
      </c>
      <c r="X112" s="63">
        <f t="shared" si="34"/>
        <v>13266228.070175439</v>
      </c>
      <c r="Y112" s="99"/>
      <c r="Z112" s="4"/>
      <c r="AA112" s="15"/>
      <c r="AB112" s="77">
        <f t="shared" si="13"/>
        <v>6.9070255910089945E-2</v>
      </c>
      <c r="AC112" s="69">
        <v>0</v>
      </c>
      <c r="AD112" s="15"/>
      <c r="AE112" s="59">
        <f t="shared" si="14"/>
        <v>2.7323188096659116E-2</v>
      </c>
      <c r="AF112" s="69">
        <v>0</v>
      </c>
      <c r="AG112" s="61">
        <f>'1.1 Price indices'!$T110</f>
        <v>6.3331668275472568</v>
      </c>
      <c r="AH112" s="15">
        <f t="shared" si="31"/>
        <v>696025797.59157753</v>
      </c>
      <c r="AI112" s="15">
        <f t="shared" si="32"/>
        <v>864906156.68046284</v>
      </c>
      <c r="AJ112" s="33"/>
      <c r="AK112" s="63">
        <f t="shared" si="28"/>
        <v>696026000</v>
      </c>
      <c r="AL112" s="63">
        <f t="shared" si="29"/>
        <v>864906000</v>
      </c>
      <c r="AM112" s="58"/>
      <c r="AN112" s="33"/>
      <c r="AO112" s="91">
        <v>52200</v>
      </c>
      <c r="AP112" s="91"/>
      <c r="AQ112" s="43">
        <v>75792</v>
      </c>
      <c r="AR112" s="43">
        <v>2440</v>
      </c>
      <c r="AS112" s="43"/>
      <c r="AT112" s="43"/>
      <c r="AU112" s="5"/>
      <c r="AV112" s="43"/>
      <c r="AW112" s="43">
        <v>12195</v>
      </c>
      <c r="AX112" s="43"/>
      <c r="AY112" s="43">
        <v>136000</v>
      </c>
    </row>
    <row r="113" spans="1:51">
      <c r="A113" s="4">
        <f t="shared" si="17"/>
        <v>1975</v>
      </c>
      <c r="B113" s="43">
        <v>95749000</v>
      </c>
      <c r="C113" s="43">
        <v>36797000</v>
      </c>
      <c r="D113" s="43">
        <v>24582000</v>
      </c>
      <c r="E113" s="43">
        <v>157128000</v>
      </c>
      <c r="F113" s="5">
        <f t="shared" si="30"/>
        <v>83867246.537265331</v>
      </c>
      <c r="G113" s="57">
        <v>57000000</v>
      </c>
      <c r="H113" s="57"/>
      <c r="I113" s="10">
        <f t="shared" si="35"/>
        <v>0.36276157018481747</v>
      </c>
      <c r="J113" s="57"/>
      <c r="K113" s="57"/>
      <c r="L113" s="57">
        <v>71475000</v>
      </c>
      <c r="M113" s="57">
        <v>66634000</v>
      </c>
      <c r="N113" s="57">
        <v>33100000</v>
      </c>
      <c r="O113" s="4">
        <f>'Historical population and GDP'!$N110</f>
        <v>7.2659349690125927E-2</v>
      </c>
      <c r="P113" s="34">
        <f t="shared" si="26"/>
        <v>0.93227002448408536</v>
      </c>
      <c r="Q113" s="5">
        <f t="shared" si="24"/>
        <v>1463</v>
      </c>
      <c r="R113" s="88">
        <f t="shared" ref="R113:R115" si="37">R$111*N113/N$111</f>
        <v>30283596.49122807</v>
      </c>
      <c r="S113" s="15">
        <f t="shared" si="33"/>
        <v>20699.655838159993</v>
      </c>
      <c r="T113" s="57"/>
      <c r="U113" s="57"/>
      <c r="V113" s="15"/>
      <c r="W113" s="70">
        <f t="shared" si="36"/>
        <v>57000000</v>
      </c>
      <c r="X113" s="63">
        <f t="shared" si="34"/>
        <v>30283596.49122807</v>
      </c>
      <c r="Y113" s="99"/>
      <c r="Z113" s="4"/>
      <c r="AA113" s="15"/>
      <c r="AB113" s="77">
        <f t="shared" si="13"/>
        <v>6.9070255910089945E-2</v>
      </c>
      <c r="AC113" s="69">
        <v>0</v>
      </c>
      <c r="AD113" s="15"/>
      <c r="AE113" s="59">
        <f t="shared" si="14"/>
        <v>2.7323188096659116E-2</v>
      </c>
      <c r="AF113" s="69">
        <v>0</v>
      </c>
      <c r="AG113" s="61">
        <f>'1.1 Price indices'!$T111</f>
        <v>7.5856818960099632</v>
      </c>
      <c r="AH113" s="15">
        <f t="shared" si="31"/>
        <v>831128385.15004599</v>
      </c>
      <c r="AI113" s="15">
        <f t="shared" si="32"/>
        <v>1036891322.5967326</v>
      </c>
      <c r="AJ113" s="33"/>
      <c r="AK113" s="63">
        <f t="shared" si="28"/>
        <v>831128000</v>
      </c>
      <c r="AL113" s="63">
        <f t="shared" si="29"/>
        <v>1036891000</v>
      </c>
      <c r="AM113" s="58"/>
      <c r="AN113" s="33"/>
      <c r="AO113" s="91">
        <v>51600</v>
      </c>
      <c r="AP113" s="91"/>
      <c r="AQ113" s="43">
        <v>77255</v>
      </c>
      <c r="AR113" s="43">
        <v>2752</v>
      </c>
      <c r="AS113" s="43"/>
      <c r="AT113" s="43"/>
      <c r="AU113" s="5"/>
      <c r="AV113" s="43"/>
      <c r="AW113" s="43">
        <v>13710</v>
      </c>
      <c r="AX113" s="43"/>
      <c r="AY113" s="43">
        <v>157700</v>
      </c>
    </row>
    <row r="114" spans="1:51">
      <c r="A114" s="4">
        <f t="shared" si="17"/>
        <v>1976</v>
      </c>
      <c r="B114" s="43">
        <v>45244000</v>
      </c>
      <c r="C114" s="43">
        <v>18000000</v>
      </c>
      <c r="D114" s="43">
        <v>23818000</v>
      </c>
      <c r="E114" s="43">
        <v>87062000</v>
      </c>
      <c r="F114" s="5">
        <f t="shared" si="30"/>
        <v>46469440.316349693</v>
      </c>
      <c r="G114" s="57">
        <v>71000000</v>
      </c>
      <c r="H114" s="57"/>
      <c r="I114" s="10">
        <f t="shared" si="35"/>
        <v>0.81551078541728883</v>
      </c>
      <c r="J114" s="57"/>
      <c r="K114" s="57"/>
      <c r="L114" s="57">
        <v>103771000</v>
      </c>
      <c r="M114" s="57">
        <v>96495000</v>
      </c>
      <c r="N114" s="57">
        <v>61700000</v>
      </c>
      <c r="O114" s="4">
        <f>'Historical population and GDP'!$N111</f>
        <v>8.05734533773724E-2</v>
      </c>
      <c r="P114" s="34">
        <f t="shared" si="26"/>
        <v>0.92988407165778497</v>
      </c>
      <c r="Q114" s="5">
        <f t="shared" si="24"/>
        <v>3017</v>
      </c>
      <c r="R114" s="88">
        <f t="shared" si="37"/>
        <v>56450087.719298244</v>
      </c>
      <c r="S114" s="15">
        <f t="shared" si="33"/>
        <v>18710.668783327226</v>
      </c>
      <c r="T114" s="57"/>
      <c r="U114" s="57"/>
      <c r="V114" s="15"/>
      <c r="W114" s="70">
        <f t="shared" si="36"/>
        <v>71000000</v>
      </c>
      <c r="X114" s="63">
        <f t="shared" si="34"/>
        <v>56450087.719298244</v>
      </c>
      <c r="Y114" s="99"/>
      <c r="Z114" s="4"/>
      <c r="AA114" s="15"/>
      <c r="AB114" s="77">
        <f t="shared" si="13"/>
        <v>6.9070255910089945E-2</v>
      </c>
      <c r="AC114" s="69">
        <v>0</v>
      </c>
      <c r="AD114" s="15"/>
      <c r="AE114" s="59">
        <f t="shared" si="14"/>
        <v>2.7323188096659116E-2</v>
      </c>
      <c r="AF114" s="69">
        <v>0</v>
      </c>
      <c r="AG114" s="61">
        <f>'1.1 Price indices'!$T112</f>
        <v>9.0743541787945645</v>
      </c>
      <c r="AH114" s="15">
        <f t="shared" si="31"/>
        <v>994111295.31315005</v>
      </c>
      <c r="AI114" s="15">
        <f t="shared" si="32"/>
        <v>1260988286.1228838</v>
      </c>
      <c r="AJ114" s="33"/>
      <c r="AK114" s="63">
        <f t="shared" si="28"/>
        <v>994111000</v>
      </c>
      <c r="AL114" s="63">
        <f t="shared" si="29"/>
        <v>1260988000</v>
      </c>
      <c r="AM114" s="58"/>
      <c r="AN114" s="33"/>
      <c r="AO114" s="91">
        <v>54200</v>
      </c>
      <c r="AP114" s="91"/>
      <c r="AQ114" s="43">
        <v>80272</v>
      </c>
      <c r="AR114" s="43">
        <v>2761.8</v>
      </c>
      <c r="AS114" s="43"/>
      <c r="AT114" s="43"/>
      <c r="AU114" s="5"/>
      <c r="AV114" s="43"/>
      <c r="AW114" s="43">
        <v>14940</v>
      </c>
      <c r="AX114" s="43"/>
      <c r="AY114" s="43">
        <v>179778</v>
      </c>
    </row>
    <row r="115" spans="1:51">
      <c r="A115" s="4">
        <f t="shared" si="17"/>
        <v>1977</v>
      </c>
      <c r="B115" s="43">
        <v>49559000</v>
      </c>
      <c r="C115" s="43">
        <v>28927000</v>
      </c>
      <c r="D115" s="43">
        <v>27475000</v>
      </c>
      <c r="E115" s="43">
        <v>105961000</v>
      </c>
      <c r="F115" s="5">
        <f t="shared" si="30"/>
        <v>56556802.79985217</v>
      </c>
      <c r="G115" s="57">
        <v>67000000</v>
      </c>
      <c r="H115" s="57"/>
      <c r="I115" s="10">
        <f t="shared" si="35"/>
        <v>0.63230811336246351</v>
      </c>
      <c r="J115" s="57"/>
      <c r="K115" s="57"/>
      <c r="L115" s="57">
        <v>68755000</v>
      </c>
      <c r="M115" s="57">
        <v>58527000</v>
      </c>
      <c r="N115" s="57">
        <v>49500000</v>
      </c>
      <c r="O115" s="4">
        <f>'Historical population and GDP'!$N112</f>
        <v>9.7701458443624239E-2</v>
      </c>
      <c r="P115" s="34">
        <f t="shared" si="26"/>
        <v>0.85123990982474007</v>
      </c>
      <c r="Q115" s="5">
        <f t="shared" si="24"/>
        <v>2238</v>
      </c>
      <c r="R115" s="88">
        <f t="shared" si="37"/>
        <v>45288157.894736841</v>
      </c>
      <c r="S115" s="15">
        <f t="shared" si="33"/>
        <v>20235.995484690276</v>
      </c>
      <c r="T115" s="57"/>
      <c r="U115" s="57"/>
      <c r="V115" s="15"/>
      <c r="W115" s="70">
        <f t="shared" si="36"/>
        <v>67000000</v>
      </c>
      <c r="X115" s="63">
        <f t="shared" si="34"/>
        <v>45288157.894736841</v>
      </c>
      <c r="Y115" s="99"/>
      <c r="Z115" s="4"/>
      <c r="AA115" s="15"/>
      <c r="AB115" s="77">
        <f t="shared" si="13"/>
        <v>6.9070255910089945E-2</v>
      </c>
      <c r="AC115" s="69">
        <v>0</v>
      </c>
      <c r="AD115" s="15"/>
      <c r="AE115" s="59">
        <f t="shared" si="14"/>
        <v>2.7323188096659116E-2</v>
      </c>
      <c r="AF115" s="69">
        <v>0</v>
      </c>
      <c r="AG115" s="61">
        <f>'1.1 Price indices'!$T113</f>
        <v>10.501698709217969</v>
      </c>
      <c r="AH115" s="15">
        <f t="shared" si="31"/>
        <v>1135701614.7976797</v>
      </c>
      <c r="AI115" s="15">
        <f t="shared" si="32"/>
        <v>1463185055.1123405</v>
      </c>
      <c r="AJ115" s="33"/>
      <c r="AK115" s="63">
        <f t="shared" si="28"/>
        <v>1135702000</v>
      </c>
      <c r="AL115" s="63">
        <f t="shared" si="29"/>
        <v>1463185000</v>
      </c>
      <c r="AM115" s="58"/>
      <c r="AN115" s="33"/>
      <c r="AO115" s="91">
        <v>56000</v>
      </c>
      <c r="AP115" s="91"/>
      <c r="AQ115" s="43">
        <v>82510</v>
      </c>
      <c r="AR115" s="43">
        <v>2771.6000000000004</v>
      </c>
      <c r="AS115" s="43"/>
      <c r="AT115" s="43"/>
      <c r="AU115" s="5"/>
      <c r="AV115" s="43"/>
      <c r="AW115" s="43"/>
      <c r="AX115" s="43">
        <v>19690</v>
      </c>
      <c r="AY115" s="43"/>
    </row>
    <row r="116" spans="1:51">
      <c r="A116" s="4">
        <f t="shared" si="17"/>
        <v>1978</v>
      </c>
      <c r="B116" s="43">
        <v>69098000</v>
      </c>
      <c r="C116" s="43">
        <v>61433000</v>
      </c>
      <c r="D116" s="43">
        <v>31063000</v>
      </c>
      <c r="E116" s="43">
        <v>161594000</v>
      </c>
      <c r="F116" s="5">
        <f t="shared" si="30"/>
        <v>86250979.054928809</v>
      </c>
      <c r="G116" s="57">
        <v>88000000</v>
      </c>
      <c r="H116" s="57"/>
      <c r="I116" s="10">
        <f t="shared" si="35"/>
        <v>0.54457467480228228</v>
      </c>
      <c r="J116" s="57"/>
      <c r="K116" s="57"/>
      <c r="L116" s="57">
        <v>62092000</v>
      </c>
      <c r="M116" s="57">
        <v>50769000</v>
      </c>
      <c r="N116" s="57">
        <v>58300000</v>
      </c>
      <c r="O116" s="4">
        <f>'Historical population and GDP'!$N113</f>
        <v>0.11351913529538665</v>
      </c>
      <c r="P116" s="34">
        <f t="shared" si="26"/>
        <v>0.81764156413064482</v>
      </c>
      <c r="Q116" s="5">
        <f t="shared" si="24"/>
        <v>1611</v>
      </c>
      <c r="R116" s="98">
        <f t="shared" si="27"/>
        <v>50769000</v>
      </c>
      <c r="S116" s="15">
        <f t="shared" si="33"/>
        <v>31513.966480446928</v>
      </c>
      <c r="T116" s="57"/>
      <c r="U116" s="57"/>
      <c r="V116" s="15"/>
      <c r="W116" s="70">
        <f t="shared" si="36"/>
        <v>88000000</v>
      </c>
      <c r="X116" s="63">
        <f t="shared" si="34"/>
        <v>50769000</v>
      </c>
      <c r="Y116" s="99"/>
      <c r="Z116" s="4"/>
      <c r="AA116" s="15"/>
      <c r="AB116" s="77">
        <f t="shared" si="13"/>
        <v>6.9070255910089945E-2</v>
      </c>
      <c r="AC116" s="69">
        <v>0</v>
      </c>
      <c r="AD116" s="15"/>
      <c r="AE116" s="59">
        <f t="shared" si="14"/>
        <v>2.7323188096659116E-2</v>
      </c>
      <c r="AF116" s="69">
        <v>0</v>
      </c>
      <c r="AG116" s="61">
        <f>'1.1 Price indices'!$T114</f>
        <v>11.791164046917189</v>
      </c>
      <c r="AH116" s="15">
        <f t="shared" si="31"/>
        <v>1272036232.4784257</v>
      </c>
      <c r="AI116" s="15">
        <f t="shared" si="32"/>
        <v>1646972163.6378629</v>
      </c>
      <c r="AJ116" s="33"/>
      <c r="AK116" s="63">
        <f t="shared" si="28"/>
        <v>1272036000</v>
      </c>
      <c r="AL116" s="63">
        <f t="shared" si="29"/>
        <v>1646972000</v>
      </c>
      <c r="AM116" s="58"/>
      <c r="AN116" s="33"/>
      <c r="AO116" s="91">
        <v>57300</v>
      </c>
      <c r="AP116" s="91"/>
      <c r="AQ116" s="43">
        <v>84121</v>
      </c>
      <c r="AR116" s="43">
        <v>2781.4000000000005</v>
      </c>
      <c r="AS116" s="43"/>
      <c r="AT116" s="43"/>
      <c r="AU116" s="5"/>
      <c r="AV116" s="43"/>
      <c r="AW116" s="43"/>
      <c r="AX116" s="43">
        <v>21965</v>
      </c>
      <c r="AY116" s="43"/>
    </row>
    <row r="117" spans="1:51">
      <c r="A117" s="4">
        <f t="shared" si="17"/>
        <v>1979</v>
      </c>
      <c r="B117" s="43">
        <v>59657000</v>
      </c>
      <c r="C117" s="43">
        <v>78871000</v>
      </c>
      <c r="D117" s="43">
        <v>36015000</v>
      </c>
      <c r="E117" s="43">
        <v>174543000</v>
      </c>
      <c r="F117" s="5">
        <f t="shared" si="30"/>
        <v>93162522.353456438</v>
      </c>
      <c r="G117" s="57">
        <v>111000000</v>
      </c>
      <c r="H117" s="57"/>
      <c r="I117" s="10">
        <f t="shared" si="35"/>
        <v>0.63594644299685466</v>
      </c>
      <c r="J117" s="57"/>
      <c r="K117" s="57"/>
      <c r="L117" s="57">
        <v>60569000</v>
      </c>
      <c r="M117" s="57">
        <v>48144000</v>
      </c>
      <c r="N117" s="57">
        <v>53100000</v>
      </c>
      <c r="O117" s="4">
        <f>'Historical population and GDP'!$N114</f>
        <v>0.12863698288573003</v>
      </c>
      <c r="P117" s="34">
        <f t="shared" si="26"/>
        <v>0.79486205814855782</v>
      </c>
      <c r="Q117" s="5">
        <f t="shared" si="24"/>
        <v>1346</v>
      </c>
      <c r="R117" s="98">
        <f t="shared" si="27"/>
        <v>48144000</v>
      </c>
      <c r="S117" s="15">
        <f t="shared" si="33"/>
        <v>35768.202080237745</v>
      </c>
      <c r="T117" s="57"/>
      <c r="U117" s="57"/>
      <c r="V117" s="15"/>
      <c r="W117" s="70">
        <f t="shared" si="36"/>
        <v>111000000</v>
      </c>
      <c r="X117" s="63">
        <f t="shared" si="34"/>
        <v>48144000</v>
      </c>
      <c r="Y117" s="99"/>
      <c r="Z117" s="4"/>
      <c r="AA117" s="15"/>
      <c r="AB117" s="77">
        <f t="shared" si="13"/>
        <v>6.9070255910089945E-2</v>
      </c>
      <c r="AC117" s="69">
        <v>0</v>
      </c>
      <c r="AD117" s="15"/>
      <c r="AE117" s="59">
        <f t="shared" si="14"/>
        <v>2.7323188096659116E-2</v>
      </c>
      <c r="AF117" s="69">
        <v>0</v>
      </c>
      <c r="AG117" s="61">
        <f>'1.1 Price indices'!$T115</f>
        <v>13.581641557377248</v>
      </c>
      <c r="AH117" s="15">
        <f t="shared" si="31"/>
        <v>1471159066.4818289</v>
      </c>
      <c r="AI117" s="15">
        <f t="shared" si="32"/>
        <v>1891710906.229811</v>
      </c>
      <c r="AJ117" s="33"/>
      <c r="AK117" s="63">
        <f t="shared" si="28"/>
        <v>1471159000</v>
      </c>
      <c r="AL117" s="63">
        <f t="shared" si="29"/>
        <v>1891711000</v>
      </c>
      <c r="AM117" s="58"/>
      <c r="AN117" s="33"/>
      <c r="AO117" s="91">
        <v>58400</v>
      </c>
      <c r="AP117" s="91"/>
      <c r="AQ117" s="43">
        <v>85467</v>
      </c>
      <c r="AR117" s="43">
        <v>2791.2000000000007</v>
      </c>
      <c r="AS117" s="43"/>
      <c r="AT117" s="43"/>
      <c r="AU117" s="5"/>
      <c r="AV117" s="43"/>
      <c r="AW117" s="43"/>
      <c r="AX117" s="43">
        <v>23755</v>
      </c>
      <c r="AY117" s="43"/>
    </row>
    <row r="118" spans="1:51">
      <c r="A118" s="4">
        <f t="shared" si="17"/>
        <v>1980</v>
      </c>
      <c r="B118" s="43">
        <v>79835000</v>
      </c>
      <c r="C118" s="43">
        <v>106568000</v>
      </c>
      <c r="D118" s="43">
        <v>49219000</v>
      </c>
      <c r="E118" s="43">
        <v>235622000</v>
      </c>
      <c r="F118" s="5">
        <f t="shared" si="30"/>
        <v>125763507.22725123</v>
      </c>
      <c r="G118" s="57">
        <v>159000000</v>
      </c>
      <c r="H118" s="57"/>
      <c r="I118" s="10">
        <f t="shared" si="35"/>
        <v>0.67480965274889437</v>
      </c>
      <c r="J118" s="57"/>
      <c r="K118" s="57"/>
      <c r="L118" s="57">
        <v>55541000</v>
      </c>
      <c r="M118" s="57"/>
      <c r="N118" s="57">
        <v>45500000</v>
      </c>
      <c r="O118" s="4">
        <f>'Historical population and GDP'!$N115</f>
        <v>0.14521559819202581</v>
      </c>
      <c r="P118" s="4"/>
      <c r="Q118" s="5">
        <f t="shared" si="24"/>
        <v>1394</v>
      </c>
      <c r="R118" s="100">
        <f>L118*AVERAGE($P$108:$P$111,$P$116:$P$117)</f>
        <v>45819429.5700683</v>
      </c>
      <c r="S118" s="15">
        <f t="shared" si="33"/>
        <v>32869.031255429196</v>
      </c>
      <c r="T118" s="57"/>
      <c r="U118" s="57"/>
      <c r="V118" s="15"/>
      <c r="W118" s="70">
        <f t="shared" si="36"/>
        <v>159000000</v>
      </c>
      <c r="X118" s="63">
        <f t="shared" si="34"/>
        <v>45819429.5700683</v>
      </c>
      <c r="Y118" s="99"/>
      <c r="Z118" s="4"/>
      <c r="AA118" s="15"/>
      <c r="AB118" s="77">
        <f t="shared" si="13"/>
        <v>6.9070255910089945E-2</v>
      </c>
      <c r="AC118" s="69">
        <v>0</v>
      </c>
      <c r="AD118" s="15"/>
      <c r="AE118" s="59">
        <f t="shared" si="14"/>
        <v>2.7323188096659116E-2</v>
      </c>
      <c r="AF118" s="69">
        <v>0</v>
      </c>
      <c r="AG118" s="61">
        <f>'1.1 Price indices'!$T116</f>
        <v>15.685677651407259</v>
      </c>
      <c r="AH118" s="15">
        <f t="shared" si="31"/>
        <v>1735221464.663558</v>
      </c>
      <c r="AI118" s="15">
        <f t="shared" si="32"/>
        <v>2169312487.4224629</v>
      </c>
      <c r="AJ118" s="33"/>
      <c r="AK118" s="63">
        <f t="shared" si="28"/>
        <v>1735221000</v>
      </c>
      <c r="AL118" s="63">
        <f t="shared" si="29"/>
        <v>2169312000</v>
      </c>
      <c r="AM118" s="58"/>
      <c r="AN118" s="33"/>
      <c r="AO118" s="91">
        <v>59300</v>
      </c>
      <c r="AP118" s="91"/>
      <c r="AQ118" s="43">
        <v>86861</v>
      </c>
      <c r="AR118" s="43">
        <v>2801</v>
      </c>
      <c r="AS118" s="43"/>
      <c r="AT118" s="43"/>
      <c r="AU118" s="5"/>
      <c r="AV118" s="43"/>
      <c r="AW118" s="43"/>
      <c r="AX118" s="43">
        <v>27715</v>
      </c>
      <c r="AY118" s="43"/>
    </row>
    <row r="119" spans="1:51">
      <c r="A119" s="4">
        <f t="shared" si="17"/>
        <v>1981</v>
      </c>
      <c r="B119" s="43">
        <v>94780000</v>
      </c>
      <c r="C119" s="43">
        <v>123931000</v>
      </c>
      <c r="D119" s="43">
        <v>47454000</v>
      </c>
      <c r="E119" s="43">
        <v>266165000</v>
      </c>
      <c r="F119" s="5">
        <f t="shared" si="30"/>
        <v>142065867.79308096</v>
      </c>
      <c r="G119" s="57">
        <v>199000000</v>
      </c>
      <c r="H119" s="57"/>
      <c r="I119" s="10">
        <f t="shared" si="35"/>
        <v>0.74765652884488942</v>
      </c>
      <c r="J119" s="57"/>
      <c r="K119" s="57"/>
      <c r="L119" s="57">
        <v>45767000</v>
      </c>
      <c r="M119" s="57"/>
      <c r="N119" s="57">
        <v>33800000</v>
      </c>
      <c r="O119" s="4">
        <f>'Historical population and GDP'!$N116</f>
        <v>0.16739331065329263</v>
      </c>
      <c r="P119" s="4"/>
      <c r="Q119" s="5">
        <f t="shared" si="24"/>
        <v>933</v>
      </c>
      <c r="R119" s="100">
        <f>L119*AVERAGE($P$108:$P$111,$P$116:$P$117)</f>
        <v>37756213.124238238</v>
      </c>
      <c r="S119" s="15">
        <f t="shared" si="33"/>
        <v>40467.538182463279</v>
      </c>
      <c r="T119" s="57"/>
      <c r="U119" s="57"/>
      <c r="V119" s="15"/>
      <c r="W119" s="70">
        <f t="shared" si="36"/>
        <v>199000000</v>
      </c>
      <c r="X119" s="63">
        <f t="shared" si="34"/>
        <v>37756213.124238238</v>
      </c>
      <c r="Y119" s="99"/>
      <c r="Z119" s="4"/>
      <c r="AA119" s="15"/>
      <c r="AB119" s="77">
        <f t="shared" si="13"/>
        <v>6.9070255910089945E-2</v>
      </c>
      <c r="AC119" s="69">
        <v>0</v>
      </c>
      <c r="AD119" s="15"/>
      <c r="AE119" s="59">
        <f t="shared" si="14"/>
        <v>2.7323188096659116E-2</v>
      </c>
      <c r="AF119" s="69">
        <v>0</v>
      </c>
      <c r="AG119" s="61">
        <f>'1.1 Price indices'!$T117</f>
        <v>18.166754796824165</v>
      </c>
      <c r="AH119" s="15">
        <f t="shared" si="31"/>
        <v>2063007312.1159348</v>
      </c>
      <c r="AI119" s="15">
        <f t="shared" si="32"/>
        <v>2480247160.0822587</v>
      </c>
      <c r="AJ119" s="33"/>
      <c r="AK119" s="63">
        <f t="shared" si="28"/>
        <v>2063007000</v>
      </c>
      <c r="AL119" s="63">
        <f t="shared" si="29"/>
        <v>2480247000</v>
      </c>
      <c r="AM119" s="58"/>
      <c r="AN119" s="33"/>
      <c r="AO119" s="91">
        <v>59600</v>
      </c>
      <c r="AP119" s="91"/>
      <c r="AQ119" s="43">
        <v>87794</v>
      </c>
      <c r="AR119" s="43">
        <v>2687.8</v>
      </c>
      <c r="AS119" s="43"/>
      <c r="AT119" s="43"/>
      <c r="AU119" s="5"/>
      <c r="AV119" s="43"/>
      <c r="AW119" s="43"/>
      <c r="AX119" s="43">
        <v>33310</v>
      </c>
      <c r="AY119" s="43"/>
    </row>
    <row r="120" spans="1:51">
      <c r="A120" s="4">
        <f t="shared" si="17"/>
        <v>1982</v>
      </c>
      <c r="B120" s="43">
        <v>113550000</v>
      </c>
      <c r="C120" s="43">
        <v>109640000</v>
      </c>
      <c r="D120" s="43">
        <v>58555000</v>
      </c>
      <c r="E120" s="43">
        <v>281745000</v>
      </c>
      <c r="F120" s="5">
        <f t="shared" si="30"/>
        <v>150381710.29760337</v>
      </c>
      <c r="G120" s="57">
        <v>272000000</v>
      </c>
      <c r="H120" s="57"/>
      <c r="I120" s="10">
        <f t="shared" si="35"/>
        <v>0.96541198601572342</v>
      </c>
      <c r="J120" s="57"/>
      <c r="K120" s="57"/>
      <c r="L120" s="57">
        <v>36686000</v>
      </c>
      <c r="M120" s="57"/>
      <c r="N120" s="57">
        <v>20800000</v>
      </c>
      <c r="O120" s="4">
        <f>'Historical population and GDP'!$N117</f>
        <v>0.1935523639731036</v>
      </c>
      <c r="P120" s="4"/>
      <c r="Q120" s="5">
        <f t="shared" si="24"/>
        <v>420</v>
      </c>
      <c r="R120" s="88">
        <f>R$119*N120/N$119</f>
        <v>23234592.691838916</v>
      </c>
      <c r="S120" s="15">
        <f t="shared" si="33"/>
        <v>55320.458790092656</v>
      </c>
      <c r="T120" s="57"/>
      <c r="U120" s="57"/>
      <c r="V120" s="15"/>
      <c r="W120" s="70">
        <f t="shared" si="36"/>
        <v>272000000</v>
      </c>
      <c r="X120" s="63">
        <f t="shared" si="34"/>
        <v>23234592.691838916</v>
      </c>
      <c r="Y120" s="99"/>
      <c r="Z120" s="4"/>
      <c r="AA120" s="15"/>
      <c r="AB120" s="77">
        <f t="shared" si="13"/>
        <v>6.9070255910089945E-2</v>
      </c>
      <c r="AC120" s="69">
        <v>0</v>
      </c>
      <c r="AD120" s="15"/>
      <c r="AE120" s="59">
        <f t="shared" si="14"/>
        <v>2.7323188096659116E-2</v>
      </c>
      <c r="AF120" s="69">
        <v>0</v>
      </c>
      <c r="AG120" s="61">
        <f>'1.1 Price indices'!$T118</f>
        <v>20.965965943716753</v>
      </c>
      <c r="AH120" s="15">
        <f t="shared" si="31"/>
        <v>2479042445.5042286</v>
      </c>
      <c r="AI120" s="15">
        <f t="shared" si="32"/>
        <v>2806636133.1563511</v>
      </c>
      <c r="AJ120" s="33"/>
      <c r="AK120" s="63">
        <f t="shared" si="28"/>
        <v>2479042000</v>
      </c>
      <c r="AL120" s="63">
        <f t="shared" si="29"/>
        <v>2806636000</v>
      </c>
      <c r="AM120" s="58"/>
      <c r="AN120" s="33"/>
      <c r="AO120" s="91">
        <v>58700</v>
      </c>
      <c r="AP120" s="91"/>
      <c r="AQ120" s="43">
        <v>88214</v>
      </c>
      <c r="AR120" s="43">
        <v>2574.6000000000004</v>
      </c>
      <c r="AS120" s="43"/>
      <c r="AT120" s="43"/>
      <c r="AU120" s="5"/>
      <c r="AV120" s="43"/>
      <c r="AW120" s="43"/>
      <c r="AX120" s="43">
        <v>45170</v>
      </c>
      <c r="AY120" s="43"/>
    </row>
    <row r="121" spans="1:51">
      <c r="A121" s="4">
        <f t="shared" si="17"/>
        <v>1983</v>
      </c>
      <c r="B121" s="43">
        <v>103360000</v>
      </c>
      <c r="C121" s="43">
        <v>137042000</v>
      </c>
      <c r="D121" s="43">
        <v>76753000</v>
      </c>
      <c r="E121" s="43">
        <v>317155000</v>
      </c>
      <c r="F121" s="5">
        <f t="shared" si="30"/>
        <v>169281837.58163017</v>
      </c>
      <c r="G121" s="57">
        <v>293000000</v>
      </c>
      <c r="H121" s="57"/>
      <c r="I121" s="10">
        <f t="shared" si="35"/>
        <v>0.92383850167898973</v>
      </c>
      <c r="J121" s="57"/>
      <c r="K121" s="57"/>
      <c r="L121" s="57">
        <v>45876000</v>
      </c>
      <c r="M121" s="57"/>
      <c r="N121" s="57">
        <v>25300000</v>
      </c>
      <c r="O121" s="4">
        <f>'Historical population and GDP'!$N118</f>
        <v>0.22082429857521141</v>
      </c>
      <c r="P121" s="4"/>
      <c r="Q121" s="5">
        <f t="shared" si="24"/>
        <v>467</v>
      </c>
      <c r="R121" s="88">
        <f t="shared" ref="R121" si="38">R$111*N121/N$111</f>
        <v>23147280.701754387</v>
      </c>
      <c r="S121" s="15">
        <f t="shared" si="33"/>
        <v>49565.911566925883</v>
      </c>
      <c r="T121" s="57"/>
      <c r="U121" s="57"/>
      <c r="V121" s="15"/>
      <c r="W121" s="70">
        <f t="shared" si="36"/>
        <v>293000000</v>
      </c>
      <c r="X121" s="63">
        <f t="shared" si="34"/>
        <v>23147280.701754387</v>
      </c>
      <c r="Y121" s="99"/>
      <c r="Z121" s="4"/>
      <c r="AA121" s="15"/>
      <c r="AB121" s="77">
        <f t="shared" si="13"/>
        <v>6.9070255910089945E-2</v>
      </c>
      <c r="AC121" s="69">
        <v>0</v>
      </c>
      <c r="AD121" s="15"/>
      <c r="AE121" s="59">
        <f t="shared" si="14"/>
        <v>2.7323188096659116E-2</v>
      </c>
      <c r="AF121" s="69">
        <v>0</v>
      </c>
      <c r="AG121" s="61">
        <f>'1.1 Price indices'!$T119</f>
        <v>22.505382396872065</v>
      </c>
      <c r="AH121" s="15">
        <f t="shared" si="31"/>
        <v>2760145769.1917872</v>
      </c>
      <c r="AI121" s="15">
        <f t="shared" si="32"/>
        <v>2952743093.4480467</v>
      </c>
      <c r="AJ121" s="33"/>
      <c r="AK121" s="63">
        <f t="shared" si="28"/>
        <v>2760146000</v>
      </c>
      <c r="AL121" s="63">
        <f t="shared" si="29"/>
        <v>2952743000</v>
      </c>
      <c r="AM121" s="58"/>
      <c r="AN121" s="33"/>
      <c r="AO121" s="91">
        <v>58100</v>
      </c>
      <c r="AP121" s="91"/>
      <c r="AQ121" s="43">
        <v>88681</v>
      </c>
      <c r="AR121" s="43">
        <v>2461.4000000000005</v>
      </c>
      <c r="AS121" s="43"/>
      <c r="AT121" s="43"/>
      <c r="AU121" s="5"/>
      <c r="AV121" s="43"/>
      <c r="AW121" s="43"/>
      <c r="AX121" s="43">
        <v>52723</v>
      </c>
      <c r="AY121" s="43"/>
    </row>
    <row r="122" spans="1:51">
      <c r="A122" s="4">
        <f t="shared" si="17"/>
        <v>1984</v>
      </c>
      <c r="B122" s="43">
        <v>106841000</v>
      </c>
      <c r="C122" s="43">
        <v>106510000</v>
      </c>
      <c r="D122" s="43">
        <v>92336000</v>
      </c>
      <c r="E122" s="43">
        <v>305687000</v>
      </c>
      <c r="F122" s="5">
        <f t="shared" si="30"/>
        <v>163160779.69704336</v>
      </c>
      <c r="G122" s="57">
        <v>235000000</v>
      </c>
      <c r="H122" s="57"/>
      <c r="I122" s="10">
        <f t="shared" si="35"/>
        <v>0.76876020242928222</v>
      </c>
      <c r="J122" s="57"/>
      <c r="K122" s="57"/>
      <c r="L122" s="57">
        <v>50420000</v>
      </c>
      <c r="M122" s="57"/>
      <c r="N122" s="57">
        <v>22100000</v>
      </c>
      <c r="O122" s="4">
        <f>'Historical population and GDP'!$N119</f>
        <v>0.23780386907089204</v>
      </c>
      <c r="P122" s="4"/>
      <c r="Q122" s="5">
        <f t="shared" si="24"/>
        <v>639</v>
      </c>
      <c r="R122" s="100">
        <f>L122*AVERAGE($P$108:$P$111,$P$116:$P$117)</f>
        <v>41594779.33279638</v>
      </c>
      <c r="S122" s="15">
        <f t="shared" si="33"/>
        <v>65093.551381527985</v>
      </c>
      <c r="T122" s="57"/>
      <c r="U122" s="57"/>
      <c r="V122" s="15"/>
      <c r="W122" s="70">
        <f t="shared" si="36"/>
        <v>235000000</v>
      </c>
      <c r="X122" s="63">
        <f t="shared" si="34"/>
        <v>41594779.33279638</v>
      </c>
      <c r="Y122" s="99"/>
      <c r="Z122" s="4"/>
      <c r="AA122" s="15"/>
      <c r="AB122" s="77">
        <f t="shared" si="13"/>
        <v>6.9070255910089945E-2</v>
      </c>
      <c r="AC122" s="69">
        <v>0</v>
      </c>
      <c r="AD122" s="15"/>
      <c r="AE122" s="59">
        <f t="shared" si="14"/>
        <v>2.7323188096659116E-2</v>
      </c>
      <c r="AF122" s="69">
        <v>0</v>
      </c>
      <c r="AG122" s="61">
        <f>'1.1 Price indices'!$T120</f>
        <v>23.661888676934112</v>
      </c>
      <c r="AH122" s="15">
        <f t="shared" si="31"/>
        <v>2928427562.2580342</v>
      </c>
      <c r="AI122" s="15">
        <f t="shared" si="32"/>
        <v>3059812659.9620156</v>
      </c>
      <c r="AJ122" s="33"/>
      <c r="AK122" s="63">
        <f t="shared" si="28"/>
        <v>2928428000</v>
      </c>
      <c r="AL122" s="63">
        <f t="shared" si="29"/>
        <v>3059813000</v>
      </c>
      <c r="AM122" s="58"/>
      <c r="AN122" s="33"/>
      <c r="AO122" s="91">
        <v>57800</v>
      </c>
      <c r="AP122" s="91"/>
      <c r="AQ122" s="43">
        <v>89320</v>
      </c>
      <c r="AR122" s="43">
        <v>2348.2000000000007</v>
      </c>
      <c r="AS122" s="43"/>
      <c r="AT122" s="43"/>
      <c r="AU122" s="5"/>
      <c r="AV122" s="43"/>
      <c r="AW122" s="43"/>
      <c r="AX122" s="43"/>
      <c r="AY122" s="43"/>
    </row>
    <row r="123" spans="1:51">
      <c r="A123" s="4">
        <f t="shared" si="17"/>
        <v>1985</v>
      </c>
      <c r="B123" s="43">
        <v>203225000</v>
      </c>
      <c r="C123" s="43">
        <v>106015000</v>
      </c>
      <c r="D123" s="43">
        <v>187488000</v>
      </c>
      <c r="E123" s="43">
        <v>496728000</v>
      </c>
      <c r="F123" s="5">
        <f t="shared" si="30"/>
        <v>265129128.0864183</v>
      </c>
      <c r="G123" s="57">
        <v>261000000</v>
      </c>
      <c r="H123" s="57"/>
      <c r="I123" s="10">
        <f t="shared" si="35"/>
        <v>0.52543846934338312</v>
      </c>
      <c r="J123" s="57"/>
      <c r="K123" s="57"/>
      <c r="L123" s="57">
        <v>70690000</v>
      </c>
      <c r="M123" s="57"/>
      <c r="N123" s="57">
        <v>38200000</v>
      </c>
      <c r="O123" s="4">
        <f>'Historical population and GDP'!$N120</f>
        <v>0.25733074153671937</v>
      </c>
      <c r="P123" s="4"/>
      <c r="Q123" s="5">
        <f t="shared" si="24"/>
        <v>1073</v>
      </c>
      <c r="R123" s="100">
        <f>L123*AVERAGE($P$108:$P$111,$P$116:$P$117)</f>
        <v>58316837.584993571</v>
      </c>
      <c r="S123" s="15">
        <f t="shared" si="33"/>
        <v>54349.336053116094</v>
      </c>
      <c r="T123" s="57"/>
      <c r="U123" s="57"/>
      <c r="V123" s="15"/>
      <c r="W123" s="70">
        <f t="shared" si="36"/>
        <v>261000000</v>
      </c>
      <c r="X123" s="63">
        <f t="shared" si="34"/>
        <v>58316837.584993571</v>
      </c>
      <c r="Y123" s="99"/>
      <c r="Z123" s="4"/>
      <c r="AA123" s="15"/>
      <c r="AB123" s="77">
        <f t="shared" si="13"/>
        <v>6.9070255910089945E-2</v>
      </c>
      <c r="AC123" s="69">
        <v>0</v>
      </c>
      <c r="AD123" s="15"/>
      <c r="AE123" s="59">
        <f t="shared" si="14"/>
        <v>2.7323188096659116E-2</v>
      </c>
      <c r="AF123" s="69">
        <v>0</v>
      </c>
      <c r="AG123" s="61">
        <f>'1.1 Price indices'!$T121</f>
        <v>25.995068327717373</v>
      </c>
      <c r="AH123" s="15">
        <f t="shared" si="31"/>
        <v>3246959589.5446572</v>
      </c>
      <c r="AI123" s="15">
        <f t="shared" si="32"/>
        <v>3325980641.2890239</v>
      </c>
      <c r="AJ123" s="33"/>
      <c r="AK123" s="63">
        <f t="shared" si="28"/>
        <v>3246960000</v>
      </c>
      <c r="AL123" s="63">
        <f t="shared" si="29"/>
        <v>3325981000</v>
      </c>
      <c r="AM123" s="58"/>
      <c r="AN123" s="33"/>
      <c r="AO123" s="91">
        <v>56700</v>
      </c>
      <c r="AP123" s="91"/>
      <c r="AQ123" s="43">
        <v>90393</v>
      </c>
      <c r="AR123" s="43">
        <v>2235</v>
      </c>
      <c r="AS123" s="43"/>
      <c r="AT123" s="43"/>
      <c r="AU123" s="5"/>
      <c r="AV123" s="43"/>
      <c r="AW123" s="43"/>
      <c r="AX123" s="43"/>
      <c r="AY123" s="43"/>
    </row>
    <row r="124" spans="1:51">
      <c r="A124" s="4">
        <f t="shared" si="17"/>
        <v>1986</v>
      </c>
      <c r="B124" s="43">
        <v>217181000</v>
      </c>
      <c r="C124" s="43">
        <v>143828000</v>
      </c>
      <c r="D124" s="43">
        <v>141166000</v>
      </c>
      <c r="E124" s="43">
        <v>502175000</v>
      </c>
      <c r="F124" s="5">
        <f t="shared" si="30"/>
        <v>268036470.45625997</v>
      </c>
      <c r="G124" s="57">
        <v>423000000</v>
      </c>
      <c r="H124" s="57"/>
      <c r="I124" s="10">
        <f t="shared" si="35"/>
        <v>0.84233583909991538</v>
      </c>
      <c r="J124" s="57"/>
      <c r="K124" s="57"/>
      <c r="L124" s="57"/>
      <c r="M124" s="57"/>
      <c r="N124" s="57">
        <v>55900000</v>
      </c>
      <c r="O124" s="4">
        <f>'Historical population and GDP'!$N121</f>
        <v>0.29241542457189085</v>
      </c>
      <c r="P124" s="4"/>
      <c r="Q124" s="5">
        <f t="shared" si="24"/>
        <v>1653</v>
      </c>
      <c r="R124" s="101">
        <f>$R$123/$Q$123*Q124*O124/O$123</f>
        <v>102088236.6715491</v>
      </c>
      <c r="S124" s="15">
        <f t="shared" si="33"/>
        <v>61759.368827313425</v>
      </c>
      <c r="T124" s="57"/>
      <c r="U124" s="57"/>
      <c r="V124" s="15"/>
      <c r="W124" s="70">
        <f t="shared" si="36"/>
        <v>423000000</v>
      </c>
      <c r="X124" s="63">
        <f t="shared" si="34"/>
        <v>102088236.6715491</v>
      </c>
      <c r="Y124" s="99"/>
      <c r="Z124" s="4"/>
      <c r="AA124" s="15"/>
      <c r="AB124" s="77">
        <f t="shared" si="13"/>
        <v>6.9070255910089945E-2</v>
      </c>
      <c r="AC124" s="69">
        <v>0</v>
      </c>
      <c r="AD124" s="15"/>
      <c r="AE124" s="59">
        <f t="shared" si="14"/>
        <v>2.7323188096659116E-2</v>
      </c>
      <c r="AF124" s="69">
        <v>0</v>
      </c>
      <c r="AG124" s="61">
        <f>'1.1 Price indices'!$T122</f>
        <v>29.269595155029332</v>
      </c>
      <c r="AH124" s="15">
        <f t="shared" si="31"/>
        <v>3811842954.6626768</v>
      </c>
      <c r="AI124" s="15">
        <f t="shared" si="32"/>
        <v>3741183983.1938553</v>
      </c>
      <c r="AJ124" s="33"/>
      <c r="AK124" s="63">
        <f t="shared" si="28"/>
        <v>3811843000</v>
      </c>
      <c r="AL124" s="63">
        <f t="shared" si="29"/>
        <v>3741184000</v>
      </c>
      <c r="AM124" s="58"/>
      <c r="AN124" s="33"/>
      <c r="AO124" s="91">
        <v>59100</v>
      </c>
      <c r="AP124" s="91"/>
      <c r="AQ124" s="43">
        <v>92046</v>
      </c>
      <c r="AR124" s="43">
        <v>2596</v>
      </c>
      <c r="AS124" s="43"/>
      <c r="AT124" s="43"/>
      <c r="AU124" s="5"/>
      <c r="AV124" s="43"/>
      <c r="AW124" s="43"/>
      <c r="AX124" s="43"/>
      <c r="AY124" s="43"/>
    </row>
    <row r="125" spans="1:51">
      <c r="A125" s="4">
        <f t="shared" si="17"/>
        <v>1987</v>
      </c>
      <c r="B125" s="43">
        <v>98693000</v>
      </c>
      <c r="C125" s="43">
        <v>138922000</v>
      </c>
      <c r="D125" s="43">
        <v>202294000</v>
      </c>
      <c r="E125" s="43">
        <v>439909000</v>
      </c>
      <c r="F125" s="5">
        <f t="shared" si="30"/>
        <v>234801922.99884078</v>
      </c>
      <c r="G125" s="57">
        <v>591000000</v>
      </c>
      <c r="H125" s="57"/>
      <c r="I125" s="10">
        <f t="shared" si="35"/>
        <v>1.3434596700681278</v>
      </c>
      <c r="J125" s="57"/>
      <c r="K125" s="57"/>
      <c r="L125" s="57"/>
      <c r="M125" s="57"/>
      <c r="N125" s="57">
        <v>67700000</v>
      </c>
      <c r="O125" s="4">
        <f>'Historical population and GDP'!$N122</f>
        <v>0.33825872458440187</v>
      </c>
      <c r="P125" s="4"/>
      <c r="Q125" s="5">
        <f t="shared" si="24"/>
        <v>1562</v>
      </c>
      <c r="R125" s="101">
        <f t="shared" ref="R125:R128" si="39">$R$123/$Q$123*Q125*O125/O$123</f>
        <v>111591883.54811236</v>
      </c>
      <c r="S125" s="15">
        <f t="shared" si="33"/>
        <v>71441.666804169246</v>
      </c>
      <c r="T125" s="57"/>
      <c r="U125" s="57"/>
      <c r="V125" s="15"/>
      <c r="W125" s="70">
        <f t="shared" si="36"/>
        <v>591000000</v>
      </c>
      <c r="X125" s="63">
        <f t="shared" si="34"/>
        <v>111591883.54811236</v>
      </c>
      <c r="Y125" s="58"/>
      <c r="Z125" s="4"/>
      <c r="AA125" s="15"/>
      <c r="AB125" s="77">
        <f t="shared" si="13"/>
        <v>6.9070255910089945E-2</v>
      </c>
      <c r="AC125" s="69">
        <v>0</v>
      </c>
      <c r="AD125" s="15"/>
      <c r="AE125" s="59">
        <f t="shared" si="14"/>
        <v>2.7323188096659116E-2</v>
      </c>
      <c r="AF125" s="69">
        <v>0</v>
      </c>
      <c r="AG125" s="61">
        <f>'1.1 Price indices'!$T123</f>
        <v>32.64650288457748</v>
      </c>
      <c r="AH125" s="15">
        <f t="shared" si="31"/>
        <v>4528553897.1358356</v>
      </c>
      <c r="AI125" s="15">
        <f t="shared" si="32"/>
        <v>4166537370.7629228</v>
      </c>
      <c r="AJ125" s="15"/>
      <c r="AK125" s="63">
        <f t="shared" si="28"/>
        <v>4528554000</v>
      </c>
      <c r="AL125" s="63">
        <f t="shared" si="29"/>
        <v>4166537000</v>
      </c>
      <c r="AM125" s="58"/>
      <c r="AN125" s="15"/>
      <c r="AO125" s="91">
        <v>60600</v>
      </c>
      <c r="AP125" s="91"/>
      <c r="AQ125" s="43">
        <v>93608</v>
      </c>
      <c r="AR125" s="43">
        <v>2957</v>
      </c>
      <c r="AS125" s="43"/>
      <c r="AT125" s="43"/>
      <c r="AU125" s="5"/>
      <c r="AV125" s="43"/>
      <c r="AW125" s="43"/>
      <c r="AX125" s="43"/>
      <c r="AY125" s="43"/>
    </row>
    <row r="126" spans="1:51">
      <c r="A126" s="4">
        <f t="shared" si="17"/>
        <v>1988</v>
      </c>
      <c r="B126" s="43">
        <v>158456000</v>
      </c>
      <c r="C126" s="43">
        <v>242840000</v>
      </c>
      <c r="D126" s="43">
        <v>197876000</v>
      </c>
      <c r="E126" s="43">
        <v>599172000</v>
      </c>
      <c r="F126" s="5">
        <f t="shared" si="30"/>
        <v>319808728.18483239</v>
      </c>
      <c r="G126" s="57">
        <v>404000000</v>
      </c>
      <c r="H126" s="57"/>
      <c r="I126" s="10">
        <f t="shared" si="35"/>
        <v>0.67426381740134722</v>
      </c>
      <c r="J126" s="57"/>
      <c r="K126" s="57"/>
      <c r="L126" s="57"/>
      <c r="M126" s="57"/>
      <c r="N126" s="57">
        <v>85900000</v>
      </c>
      <c r="O126" s="4">
        <f>'Historical population and GDP'!$N123</f>
        <v>0.37670800425697665</v>
      </c>
      <c r="P126" s="4"/>
      <c r="Q126" s="5">
        <f t="shared" si="24"/>
        <v>1746</v>
      </c>
      <c r="R126" s="101">
        <f t="shared" si="39"/>
        <v>138915804.7035628</v>
      </c>
      <c r="S126" s="15">
        <f t="shared" si="33"/>
        <v>79562.316554159683</v>
      </c>
      <c r="T126" s="57"/>
      <c r="U126" s="57"/>
      <c r="V126" s="15"/>
      <c r="W126" s="70">
        <f t="shared" si="36"/>
        <v>404000000</v>
      </c>
      <c r="X126" s="63">
        <f t="shared" si="34"/>
        <v>138915804.7035628</v>
      </c>
      <c r="Y126" s="58"/>
      <c r="Z126" s="4"/>
      <c r="AA126" s="15"/>
      <c r="AB126" s="77">
        <f t="shared" si="13"/>
        <v>6.9070255910089945E-2</v>
      </c>
      <c r="AC126" s="69">
        <v>0</v>
      </c>
      <c r="AD126" s="15"/>
      <c r="AE126" s="59">
        <f t="shared" si="14"/>
        <v>2.7323188096659116E-2</v>
      </c>
      <c r="AF126" s="69">
        <v>0</v>
      </c>
      <c r="AG126" s="61">
        <f>'1.1 Price indices'!$T124</f>
        <v>35.358503789810982</v>
      </c>
      <c r="AH126" s="15">
        <f t="shared" si="31"/>
        <v>4956024190.6041985</v>
      </c>
      <c r="AI126" s="15">
        <f t="shared" si="32"/>
        <v>4523476871.1304054</v>
      </c>
      <c r="AJ126" s="15"/>
      <c r="AK126" s="63">
        <f t="shared" si="28"/>
        <v>4956024000</v>
      </c>
      <c r="AL126" s="63">
        <f t="shared" si="29"/>
        <v>4523477000</v>
      </c>
      <c r="AM126" s="58"/>
      <c r="AN126" s="15"/>
      <c r="AO126" s="91">
        <v>62000</v>
      </c>
      <c r="AP126" s="91"/>
      <c r="AQ126" s="43">
        <v>95354</v>
      </c>
      <c r="AR126" s="43">
        <v>3318</v>
      </c>
      <c r="AS126" s="43"/>
      <c r="AT126" s="43"/>
      <c r="AU126" s="5"/>
      <c r="AV126" s="43"/>
      <c r="AW126" s="43"/>
      <c r="AX126" s="43"/>
      <c r="AY126" s="43"/>
    </row>
    <row r="127" spans="1:51">
      <c r="A127" s="4">
        <f t="shared" si="17"/>
        <v>1989</v>
      </c>
      <c r="B127" s="43">
        <v>116258000</v>
      </c>
      <c r="C127" s="43">
        <v>175196666.66666666</v>
      </c>
      <c r="D127" s="43">
        <v>78163000</v>
      </c>
      <c r="E127" s="43">
        <v>369617666.66666663</v>
      </c>
      <c r="F127" s="5">
        <f>E127*AVERAGE($I$110:$I$118)</f>
        <v>197283844.85809079</v>
      </c>
      <c r="G127" s="57">
        <v>385000000</v>
      </c>
      <c r="H127" s="57"/>
      <c r="I127" s="10">
        <f t="shared" si="35"/>
        <v>1.0416168779811212</v>
      </c>
      <c r="J127" s="57"/>
      <c r="K127" s="57"/>
      <c r="L127" s="57"/>
      <c r="M127" s="57"/>
      <c r="N127" s="57">
        <v>87900000</v>
      </c>
      <c r="O127" s="4">
        <f>'Historical population and GDP'!$N124</f>
        <v>0.40972527099818368</v>
      </c>
      <c r="P127" s="4"/>
      <c r="Q127" s="5">
        <f t="shared" si="24"/>
        <v>2652</v>
      </c>
      <c r="R127" s="101">
        <f t="shared" si="39"/>
        <v>229492682.50655183</v>
      </c>
      <c r="S127" s="15">
        <f t="shared" si="33"/>
        <v>86535.702302621357</v>
      </c>
      <c r="T127" s="57"/>
      <c r="U127" s="57"/>
      <c r="V127" s="15"/>
      <c r="W127" s="70">
        <f t="shared" si="36"/>
        <v>385000000</v>
      </c>
      <c r="X127" s="63">
        <f t="shared" si="34"/>
        <v>229492682.50655183</v>
      </c>
      <c r="Y127" s="58"/>
      <c r="Z127" s="4"/>
      <c r="AA127" s="15"/>
      <c r="AB127" s="59">
        <f>AVERAGE(AB$128:AB$138)</f>
        <v>6.9070255910089945E-2</v>
      </c>
      <c r="AC127" s="69">
        <v>0</v>
      </c>
      <c r="AD127" s="15"/>
      <c r="AE127" s="59">
        <f>AVERAGE(AE$128:AE$132)</f>
        <v>2.7323188096659116E-2</v>
      </c>
      <c r="AF127" s="69">
        <v>0</v>
      </c>
      <c r="AG127" s="61">
        <f>'1.1 Price indices'!$T125</f>
        <v>37.637529529668825</v>
      </c>
      <c r="AH127" s="15">
        <f t="shared" si="31"/>
        <v>5282790142.5620413</v>
      </c>
      <c r="AI127" s="15">
        <f t="shared" si="32"/>
        <v>4905041694.9083776</v>
      </c>
      <c r="AJ127" s="15"/>
      <c r="AK127" s="63">
        <f t="shared" si="28"/>
        <v>5282790000</v>
      </c>
      <c r="AL127" s="63">
        <f t="shared" si="29"/>
        <v>4905042000</v>
      </c>
      <c r="AM127" s="58"/>
      <c r="AN127" s="15"/>
      <c r="AO127" s="91">
        <v>64500</v>
      </c>
      <c r="AP127" s="91"/>
      <c r="AQ127" s="43">
        <v>98006</v>
      </c>
      <c r="AR127" s="43">
        <v>3622.6666666666665</v>
      </c>
      <c r="AS127" s="43"/>
      <c r="AT127" s="43"/>
      <c r="AU127" s="5"/>
      <c r="AV127" s="43"/>
      <c r="AW127" s="43"/>
      <c r="AX127" s="43"/>
      <c r="AY127" s="43"/>
    </row>
    <row r="128" spans="1:51">
      <c r="A128" s="4">
        <f t="shared" si="17"/>
        <v>1990</v>
      </c>
      <c r="B128" s="43"/>
      <c r="C128" s="43"/>
      <c r="D128" s="43"/>
      <c r="E128" s="43"/>
      <c r="F128" s="5"/>
      <c r="G128" s="57">
        <v>587000000</v>
      </c>
      <c r="H128" s="57">
        <v>578346000</v>
      </c>
      <c r="I128" s="15"/>
      <c r="J128" s="57"/>
      <c r="K128" s="57"/>
      <c r="L128" s="57"/>
      <c r="M128" s="57"/>
      <c r="N128" s="57">
        <v>62400000</v>
      </c>
      <c r="O128" s="4">
        <f>'Historical population and GDP'!$N125</f>
        <v>0.43227282363804437</v>
      </c>
      <c r="P128" s="4"/>
      <c r="Q128" s="5">
        <f t="shared" si="24"/>
        <v>2960</v>
      </c>
      <c r="R128" s="101">
        <f t="shared" si="39"/>
        <v>270241607.44252139</v>
      </c>
      <c r="S128" s="15">
        <f t="shared" si="33"/>
        <v>91297.840352203173</v>
      </c>
      <c r="T128" s="57">
        <v>205126000</v>
      </c>
      <c r="U128" s="57">
        <v>92944000</v>
      </c>
      <c r="V128" s="15"/>
      <c r="W128" s="75">
        <f t="shared" ref="W128:W160" si="40">H128</f>
        <v>578346000</v>
      </c>
      <c r="X128" s="70">
        <f>T128</f>
        <v>205126000</v>
      </c>
      <c r="Y128" s="70">
        <f>U128</f>
        <v>92944000</v>
      </c>
      <c r="Z128" s="4"/>
      <c r="AA128" s="57">
        <v>5779464000</v>
      </c>
      <c r="AB128" s="69">
        <v>6.0888029432319711E-2</v>
      </c>
      <c r="AC128" s="69">
        <v>0</v>
      </c>
      <c r="AD128" s="57">
        <v>5580254000</v>
      </c>
      <c r="AE128" s="69">
        <v>2.7331406609098614E-2</v>
      </c>
      <c r="AF128" s="69">
        <v>0</v>
      </c>
      <c r="AG128" s="61">
        <f>'1.1 Price indices'!$T126</f>
        <v>39.88783880024809</v>
      </c>
      <c r="AH128" s="15">
        <f t="shared" si="31"/>
        <v>5818491246.1535511</v>
      </c>
      <c r="AI128" s="15">
        <f t="shared" si="32"/>
        <v>5255113145.9818239</v>
      </c>
      <c r="AJ128" s="8"/>
      <c r="AK128" s="70">
        <f>AA128</f>
        <v>5779464000</v>
      </c>
      <c r="AL128" s="70">
        <f>AD128</f>
        <v>5580254000</v>
      </c>
      <c r="AM128" s="130">
        <v>1403335000</v>
      </c>
      <c r="AN128" s="8"/>
      <c r="AO128" s="91">
        <v>67700</v>
      </c>
      <c r="AP128" s="91"/>
      <c r="AQ128" s="43">
        <v>100966</v>
      </c>
      <c r="AR128" s="43">
        <v>3927.333333333333</v>
      </c>
      <c r="AS128" s="43"/>
      <c r="AT128" s="43"/>
      <c r="AU128" s="5"/>
      <c r="AV128" s="43"/>
      <c r="AW128" s="43"/>
      <c r="AX128" s="43"/>
      <c r="AY128" s="43"/>
    </row>
    <row r="129" spans="1:51">
      <c r="A129" s="4">
        <f t="shared" si="17"/>
        <v>1991</v>
      </c>
      <c r="B129" s="43"/>
      <c r="C129" s="43"/>
      <c r="D129" s="43"/>
      <c r="E129" s="43"/>
      <c r="F129" s="5"/>
      <c r="G129" s="57">
        <v>642000000</v>
      </c>
      <c r="H129" s="57">
        <v>631909000</v>
      </c>
      <c r="I129" s="15"/>
      <c r="J129" s="57"/>
      <c r="K129" s="57"/>
      <c r="L129" s="57"/>
      <c r="M129" s="57"/>
      <c r="N129" s="57">
        <v>88300000</v>
      </c>
      <c r="O129" s="4">
        <f>'Historical population and GDP'!$N126</f>
        <v>0.44047135780471286</v>
      </c>
      <c r="P129" s="4"/>
      <c r="Q129" s="4"/>
      <c r="R129" s="15"/>
      <c r="S129" s="15"/>
      <c r="T129" s="57">
        <v>483751000</v>
      </c>
      <c r="U129" s="57">
        <v>77841000</v>
      </c>
      <c r="V129" s="15"/>
      <c r="W129" s="75">
        <f t="shared" si="40"/>
        <v>631909000</v>
      </c>
      <c r="X129" s="70">
        <f t="shared" ref="X129:X160" si="41">T129</f>
        <v>483751000</v>
      </c>
      <c r="Y129" s="70">
        <f t="shared" ref="Y129:Y160" si="42">U129</f>
        <v>77841000</v>
      </c>
      <c r="Z129" s="4"/>
      <c r="AA129" s="57">
        <v>6151727000</v>
      </c>
      <c r="AB129" s="69">
        <v>6.1163453510225084E-2</v>
      </c>
      <c r="AC129" s="69">
        <v>0</v>
      </c>
      <c r="AD129" s="57">
        <v>5990286000</v>
      </c>
      <c r="AE129" s="69">
        <v>2.702068684899939E-2</v>
      </c>
      <c r="AF129" s="69">
        <v>0</v>
      </c>
      <c r="AG129" s="61">
        <f>'1.1 Price indices'!$T127</f>
        <v>40.872008843771738</v>
      </c>
      <c r="AH129" s="15">
        <f t="shared" si="31"/>
        <v>6209977772.9129086</v>
      </c>
      <c r="AI129" s="15">
        <f t="shared" si="32"/>
        <v>5708231588.8857069</v>
      </c>
      <c r="AJ129" s="8"/>
      <c r="AK129" s="70">
        <f t="shared" ref="AK129:AK160" si="43">AA129</f>
        <v>6151727000</v>
      </c>
      <c r="AL129" s="70">
        <f t="shared" ref="AL129:AL160" si="44">AD129</f>
        <v>5990286000</v>
      </c>
      <c r="AM129" s="130">
        <v>1425749000</v>
      </c>
      <c r="AN129" s="8"/>
      <c r="AO129" s="91">
        <v>69900</v>
      </c>
      <c r="AP129" s="91"/>
      <c r="AQ129" s="43"/>
      <c r="AR129" s="43">
        <v>4232</v>
      </c>
      <c r="AS129" s="43">
        <v>411</v>
      </c>
      <c r="AT129" s="43">
        <v>3821</v>
      </c>
      <c r="AU129" s="5"/>
      <c r="AV129" s="43"/>
      <c r="AW129" s="43"/>
      <c r="AX129" s="43"/>
      <c r="AY129" s="43"/>
    </row>
    <row r="130" spans="1:51">
      <c r="A130" s="4">
        <f t="shared" si="17"/>
        <v>1992</v>
      </c>
      <c r="B130" s="43"/>
      <c r="C130" s="43"/>
      <c r="D130" s="43"/>
      <c r="E130" s="43"/>
      <c r="F130" s="5"/>
      <c r="G130" s="57">
        <v>706000000</v>
      </c>
      <c r="H130" s="57">
        <v>699330000</v>
      </c>
      <c r="I130" s="15"/>
      <c r="J130" s="57"/>
      <c r="K130" s="57"/>
      <c r="L130" s="57"/>
      <c r="M130" s="57"/>
      <c r="N130" s="57">
        <v>57900000</v>
      </c>
      <c r="O130" s="4">
        <f>'Historical population and GDP'!$N127</f>
        <v>0.44427071308353561</v>
      </c>
      <c r="P130" s="4"/>
      <c r="Q130" s="4"/>
      <c r="R130" s="15"/>
      <c r="S130" s="15"/>
      <c r="T130" s="57">
        <v>83798000</v>
      </c>
      <c r="U130" s="57">
        <v>67795000</v>
      </c>
      <c r="V130" s="15"/>
      <c r="W130" s="75">
        <f t="shared" si="40"/>
        <v>699330000</v>
      </c>
      <c r="X130" s="70">
        <f t="shared" si="41"/>
        <v>83798000</v>
      </c>
      <c r="Y130" s="70">
        <f t="shared" si="42"/>
        <v>67795000</v>
      </c>
      <c r="Z130" s="4"/>
      <c r="AA130" s="57">
        <v>6536343000</v>
      </c>
      <c r="AB130" s="69">
        <v>6.5587056575435149E-2</v>
      </c>
      <c r="AC130" s="69">
        <v>0</v>
      </c>
      <c r="AD130" s="57">
        <v>5938733000</v>
      </c>
      <c r="AE130" s="69">
        <v>2.7427768867158208E-2</v>
      </c>
      <c r="AF130" s="69">
        <v>0</v>
      </c>
      <c r="AG130" s="61">
        <f>'1.1 Price indices'!$T128</f>
        <v>40.703662153657397</v>
      </c>
      <c r="AH130" s="15">
        <f t="shared" si="31"/>
        <v>6455179583.5537682</v>
      </c>
      <c r="AI130" s="15">
        <f t="shared" si="32"/>
        <v>5609850876.2568274</v>
      </c>
      <c r="AJ130" s="8"/>
      <c r="AK130" s="70">
        <f t="shared" si="43"/>
        <v>6536343000</v>
      </c>
      <c r="AL130" s="70">
        <f t="shared" si="44"/>
        <v>5938733000</v>
      </c>
      <c r="AM130" s="130">
        <v>1418346000</v>
      </c>
      <c r="AN130" s="8"/>
      <c r="AO130" s="91">
        <v>70100</v>
      </c>
      <c r="AP130" s="91"/>
      <c r="AQ130" s="43"/>
      <c r="AR130" s="43">
        <v>4247.5</v>
      </c>
      <c r="AS130" s="43">
        <v>455.5</v>
      </c>
      <c r="AT130" s="43">
        <v>3792</v>
      </c>
      <c r="AU130" s="5"/>
      <c r="AV130" s="43"/>
      <c r="AW130" s="43"/>
      <c r="AX130" s="43"/>
      <c r="AY130" s="43"/>
    </row>
    <row r="131" spans="1:51">
      <c r="A131" s="4">
        <f t="shared" si="17"/>
        <v>1993</v>
      </c>
      <c r="B131" s="43"/>
      <c r="C131" s="43"/>
      <c r="D131" s="43"/>
      <c r="E131" s="43"/>
      <c r="F131" s="5"/>
      <c r="G131" s="57">
        <v>602000000</v>
      </c>
      <c r="H131" s="57">
        <v>593200000</v>
      </c>
      <c r="I131" s="15"/>
      <c r="J131" s="57"/>
      <c r="K131" s="57"/>
      <c r="L131" s="57"/>
      <c r="M131" s="57"/>
      <c r="N131" s="57">
        <v>23600000</v>
      </c>
      <c r="O131" s="4">
        <f>'Historical population and GDP'!$N128</f>
        <v>0.45289873853923956</v>
      </c>
      <c r="P131" s="4"/>
      <c r="Q131" s="4"/>
      <c r="R131" s="15"/>
      <c r="S131" s="15"/>
      <c r="T131" s="57">
        <v>38686000</v>
      </c>
      <c r="U131" s="57">
        <v>89226000</v>
      </c>
      <c r="V131" s="15"/>
      <c r="W131" s="75">
        <f t="shared" si="40"/>
        <v>593200000</v>
      </c>
      <c r="X131" s="70">
        <f t="shared" si="41"/>
        <v>38686000</v>
      </c>
      <c r="Y131" s="70">
        <f t="shared" si="42"/>
        <v>89226000</v>
      </c>
      <c r="Z131" s="4"/>
      <c r="AA131" s="57">
        <v>6739670000</v>
      </c>
      <c r="AB131" s="69">
        <v>6.8060412194807754E-2</v>
      </c>
      <c r="AC131" s="69">
        <v>0</v>
      </c>
      <c r="AD131" s="57">
        <v>5544341000</v>
      </c>
      <c r="AE131" s="69">
        <v>2.76877928281603E-2</v>
      </c>
      <c r="AF131" s="69">
        <v>0</v>
      </c>
      <c r="AG131" s="61">
        <f>'1.1 Price indices'!$T129</f>
        <v>40.452708913363935</v>
      </c>
      <c r="AH131" s="15">
        <f t="shared" si="31"/>
        <v>6551760803.4282017</v>
      </c>
      <c r="AI131" s="15">
        <f t="shared" si="32"/>
        <v>5458266807.1048689</v>
      </c>
      <c r="AJ131" s="8"/>
      <c r="AK131" s="70">
        <f t="shared" si="43"/>
        <v>6739670000</v>
      </c>
      <c r="AL131" s="70">
        <f t="shared" si="44"/>
        <v>5544341000</v>
      </c>
      <c r="AM131" s="130">
        <v>1443253000</v>
      </c>
      <c r="AN131" s="8"/>
      <c r="AO131" s="91">
        <v>70200</v>
      </c>
      <c r="AP131" s="91"/>
      <c r="AQ131" s="43"/>
      <c r="AR131" s="43">
        <v>4263</v>
      </c>
      <c r="AS131" s="43">
        <v>500</v>
      </c>
      <c r="AT131" s="43">
        <v>3763</v>
      </c>
      <c r="AU131" s="5"/>
      <c r="AV131" s="43"/>
      <c r="AW131" s="43"/>
      <c r="AX131" s="43"/>
      <c r="AY131" s="43"/>
    </row>
    <row r="132" spans="1:51">
      <c r="A132" s="4">
        <f t="shared" si="17"/>
        <v>1994</v>
      </c>
      <c r="B132" s="43"/>
      <c r="C132" s="43"/>
      <c r="D132" s="43"/>
      <c r="E132" s="43"/>
      <c r="F132" s="5"/>
      <c r="G132" s="57">
        <v>665000000</v>
      </c>
      <c r="H132" s="57">
        <v>653103000</v>
      </c>
      <c r="I132" s="15"/>
      <c r="J132" s="57"/>
      <c r="K132" s="57"/>
      <c r="L132" s="57"/>
      <c r="M132" s="57"/>
      <c r="N132" s="57">
        <v>1400000</v>
      </c>
      <c r="O132" s="4">
        <f>'Historical population and GDP'!$N129</f>
        <v>0.45912766258016224</v>
      </c>
      <c r="P132" s="4"/>
      <c r="Q132" s="4"/>
      <c r="R132" s="15"/>
      <c r="S132" s="15"/>
      <c r="T132" s="57">
        <v>-1527000</v>
      </c>
      <c r="U132" s="57">
        <v>101556000</v>
      </c>
      <c r="V132" s="15"/>
      <c r="W132" s="75">
        <f t="shared" si="40"/>
        <v>653103000</v>
      </c>
      <c r="X132" s="70">
        <f t="shared" si="41"/>
        <v>-1527000</v>
      </c>
      <c r="Y132" s="70">
        <f t="shared" si="42"/>
        <v>101556000</v>
      </c>
      <c r="Z132" s="4"/>
      <c r="AA132" s="57">
        <v>6971335000</v>
      </c>
      <c r="AB132" s="69">
        <v>6.9029487567202147E-2</v>
      </c>
      <c r="AC132" s="69">
        <v>0</v>
      </c>
      <c r="AD132" s="57">
        <v>5791094000</v>
      </c>
      <c r="AE132" s="69">
        <v>2.7148285329879059E-2</v>
      </c>
      <c r="AF132" s="69">
        <v>0</v>
      </c>
      <c r="AG132" s="61">
        <f>'1.1 Price indices'!$T130</f>
        <v>40.510677426675798</v>
      </c>
      <c r="AH132" s="15">
        <f t="shared" si="31"/>
        <v>6738797974.7697668</v>
      </c>
      <c r="AI132" s="15">
        <f t="shared" si="32"/>
        <v>5316219248.433733</v>
      </c>
      <c r="AJ132" s="8"/>
      <c r="AK132" s="70">
        <f t="shared" si="43"/>
        <v>6971335000</v>
      </c>
      <c r="AL132" s="70">
        <f t="shared" si="44"/>
        <v>5791094000</v>
      </c>
      <c r="AM132" s="130">
        <v>1496732000</v>
      </c>
      <c r="AN132" s="8"/>
      <c r="AO132" s="91">
        <v>69500</v>
      </c>
      <c r="AP132" s="91"/>
      <c r="AQ132" s="43"/>
      <c r="AR132" s="43">
        <v>4376</v>
      </c>
      <c r="AS132" s="43">
        <v>428.5</v>
      </c>
      <c r="AT132" s="43">
        <v>3947.5</v>
      </c>
      <c r="AU132" s="5"/>
      <c r="AV132" s="43"/>
      <c r="AW132" s="43"/>
      <c r="AX132" s="43"/>
      <c r="AY132" s="65"/>
    </row>
    <row r="133" spans="1:51">
      <c r="A133" s="4">
        <f t="shared" si="17"/>
        <v>1995</v>
      </c>
      <c r="B133" s="43"/>
      <c r="C133" s="43"/>
      <c r="D133" s="43"/>
      <c r="E133" s="43"/>
      <c r="F133" s="5"/>
      <c r="G133" s="57">
        <v>567000000</v>
      </c>
      <c r="H133" s="57">
        <v>554009000</v>
      </c>
      <c r="I133" s="15"/>
      <c r="J133" s="57"/>
      <c r="K133" s="57"/>
      <c r="L133" s="57"/>
      <c r="M133" s="57"/>
      <c r="N133" s="57">
        <v>1900000</v>
      </c>
      <c r="O133" s="4">
        <f>'Historical population and GDP'!$N130</f>
        <v>0.46716016060219151</v>
      </c>
      <c r="P133" s="4"/>
      <c r="Q133" s="4"/>
      <c r="R133" s="15"/>
      <c r="S133" s="15"/>
      <c r="T133" s="57">
        <v>-16857000</v>
      </c>
      <c r="U133" s="57">
        <v>178516000</v>
      </c>
      <c r="V133" s="15"/>
      <c r="W133" s="75">
        <f t="shared" si="40"/>
        <v>554009000</v>
      </c>
      <c r="X133" s="70">
        <f t="shared" si="41"/>
        <v>-16857000</v>
      </c>
      <c r="Y133" s="70">
        <f t="shared" si="42"/>
        <v>178516000</v>
      </c>
      <c r="Z133" s="4"/>
      <c r="AA133" s="57">
        <v>7119842000</v>
      </c>
      <c r="AB133" s="69">
        <v>6.8781116020948913E-2</v>
      </c>
      <c r="AC133" s="69">
        <v>0</v>
      </c>
      <c r="AD133" s="57">
        <v>6035473000</v>
      </c>
      <c r="AE133" s="69">
        <v>2.845049675280115E-2</v>
      </c>
      <c r="AF133" s="69">
        <v>0</v>
      </c>
      <c r="AG133" s="61">
        <f>'1.1 Price indices'!$T131</f>
        <v>41.054036879421183</v>
      </c>
      <c r="AH133" s="15">
        <f t="shared" si="31"/>
        <v>6894421205.1969776</v>
      </c>
      <c r="AI133" s="15">
        <f t="shared" si="32"/>
        <v>5217969327.9246664</v>
      </c>
      <c r="AJ133" s="15"/>
      <c r="AK133" s="70">
        <f t="shared" si="43"/>
        <v>7119842000</v>
      </c>
      <c r="AL133" s="70">
        <f t="shared" si="44"/>
        <v>6035473000</v>
      </c>
      <c r="AM133" s="130">
        <v>1629872000</v>
      </c>
      <c r="AN133" s="15"/>
      <c r="AO133" s="91">
        <v>69000</v>
      </c>
      <c r="AP133" s="91"/>
      <c r="AQ133" s="43"/>
      <c r="AR133" s="43">
        <v>4489</v>
      </c>
      <c r="AS133" s="43">
        <v>357</v>
      </c>
      <c r="AT133" s="43">
        <v>4132</v>
      </c>
      <c r="AU133" s="5"/>
      <c r="AV133" s="43"/>
      <c r="AW133" s="43"/>
      <c r="AX133" s="43"/>
      <c r="AY133" s="65"/>
    </row>
    <row r="134" spans="1:51">
      <c r="A134" s="4">
        <f t="shared" si="17"/>
        <v>1996</v>
      </c>
      <c r="B134" s="43"/>
      <c r="C134" s="43"/>
      <c r="D134" s="43"/>
      <c r="E134" s="43"/>
      <c r="F134" s="5"/>
      <c r="G134" s="57">
        <v>666000000</v>
      </c>
      <c r="H134" s="57">
        <v>658811000</v>
      </c>
      <c r="I134" s="15"/>
      <c r="J134" s="57"/>
      <c r="K134" s="57"/>
      <c r="L134" s="57"/>
      <c r="M134" s="57"/>
      <c r="N134" s="57">
        <v>6800000</v>
      </c>
      <c r="O134" s="4">
        <f>'Historical population and GDP'!$N131</f>
        <v>0.47522517055540581</v>
      </c>
      <c r="P134" s="4"/>
      <c r="Q134" s="4"/>
      <c r="R134" s="15"/>
      <c r="S134" s="15"/>
      <c r="T134" s="57">
        <v>-66395000</v>
      </c>
      <c r="U134" s="57">
        <v>240691000</v>
      </c>
      <c r="V134" s="15"/>
      <c r="W134" s="75">
        <f t="shared" si="40"/>
        <v>658811000</v>
      </c>
      <c r="X134" s="70">
        <f t="shared" si="41"/>
        <v>-66395000</v>
      </c>
      <c r="Y134" s="70">
        <f t="shared" si="42"/>
        <v>240691000</v>
      </c>
      <c r="Z134" s="4"/>
      <c r="AA134" s="57">
        <v>7350862000</v>
      </c>
      <c r="AB134" s="69">
        <v>6.9263691941978137E-2</v>
      </c>
      <c r="AC134" s="69">
        <v>0</v>
      </c>
      <c r="AD134" s="57">
        <v>6040390000</v>
      </c>
      <c r="AE134" s="69">
        <v>2.9050869852455405E-2</v>
      </c>
      <c r="AF134" s="69">
        <v>0</v>
      </c>
      <c r="AG134" s="61">
        <f>'1.1 Price indices'!$T132</f>
        <v>41.426406925974405</v>
      </c>
      <c r="AH134" s="15">
        <f t="shared" si="31"/>
        <v>7111086025.4790716</v>
      </c>
      <c r="AI134" s="15">
        <f t="shared" si="32"/>
        <v>5048240479.0055723</v>
      </c>
      <c r="AJ134" s="15"/>
      <c r="AK134" s="70">
        <f t="shared" si="43"/>
        <v>7350862000</v>
      </c>
      <c r="AL134" s="70">
        <f t="shared" si="44"/>
        <v>6040390000</v>
      </c>
      <c r="AM134" s="130">
        <v>1810193000</v>
      </c>
      <c r="AN134" s="15"/>
      <c r="AO134" s="91">
        <v>67000</v>
      </c>
      <c r="AP134" s="91"/>
      <c r="AQ134" s="43"/>
      <c r="AR134" s="43">
        <v>4976.5</v>
      </c>
      <c r="AS134" s="43">
        <v>443</v>
      </c>
      <c r="AT134" s="43">
        <v>4533.5</v>
      </c>
      <c r="AU134" s="5"/>
      <c r="AV134" s="43"/>
      <c r="AW134" s="43"/>
      <c r="AX134" s="43"/>
      <c r="AY134" s="65"/>
    </row>
    <row r="135" spans="1:51">
      <c r="A135" s="4">
        <f t="shared" si="17"/>
        <v>1997</v>
      </c>
      <c r="B135" s="43"/>
      <c r="C135" s="43"/>
      <c r="D135" s="43"/>
      <c r="E135" s="43"/>
      <c r="F135" s="5"/>
      <c r="G135" s="57">
        <v>747000000</v>
      </c>
      <c r="H135" s="57">
        <v>718111000</v>
      </c>
      <c r="I135" s="15"/>
      <c r="J135" s="57"/>
      <c r="K135" s="57"/>
      <c r="L135" s="57"/>
      <c r="M135" s="57"/>
      <c r="N135" s="57">
        <v>16399999.999999998</v>
      </c>
      <c r="O135" s="4">
        <f>'Historical population and GDP'!$N132</f>
        <v>0.4818454637163696</v>
      </c>
      <c r="P135" s="4"/>
      <c r="Q135" s="4"/>
      <c r="R135" s="15"/>
      <c r="S135" s="15"/>
      <c r="T135" s="57">
        <v>-156847000</v>
      </c>
      <c r="U135" s="57">
        <v>111679000</v>
      </c>
      <c r="V135" s="15"/>
      <c r="W135" s="75">
        <f t="shared" si="40"/>
        <v>718111000</v>
      </c>
      <c r="X135" s="70">
        <f t="shared" si="41"/>
        <v>-156847000</v>
      </c>
      <c r="Y135" s="70">
        <f t="shared" si="42"/>
        <v>111679000</v>
      </c>
      <c r="Z135" s="4"/>
      <c r="AA135" s="57">
        <v>7549434000</v>
      </c>
      <c r="AB135" s="69">
        <v>7.0341637787218012E-2</v>
      </c>
      <c r="AC135" s="69">
        <v>0</v>
      </c>
      <c r="AD135" s="57">
        <v>5839901000</v>
      </c>
      <c r="AE135" s="69">
        <v>3.03112815121915E-2</v>
      </c>
      <c r="AF135" s="69">
        <v>0</v>
      </c>
      <c r="AG135" s="61">
        <f>'1.1 Price indices'!$T133</f>
        <v>41.495387189247232</v>
      </c>
      <c r="AH135" s="15">
        <f t="shared" si="31"/>
        <v>7314742997.3549271</v>
      </c>
      <c r="AI135" s="15">
        <f t="shared" si="32"/>
        <v>4752042448.2812271</v>
      </c>
      <c r="AJ135" s="15"/>
      <c r="AK135" s="70">
        <f t="shared" si="43"/>
        <v>7549434000</v>
      </c>
      <c r="AL135" s="70">
        <f t="shared" si="44"/>
        <v>5839901000</v>
      </c>
      <c r="AM135" s="130">
        <v>1833143000</v>
      </c>
      <c r="AN135" s="15"/>
      <c r="AO135" s="91">
        <v>65800</v>
      </c>
      <c r="AP135" s="91"/>
      <c r="AQ135" s="43"/>
      <c r="AR135" s="43">
        <v>5464</v>
      </c>
      <c r="AS135" s="43">
        <v>529</v>
      </c>
      <c r="AT135" s="43">
        <v>4935</v>
      </c>
      <c r="AU135" s="5"/>
      <c r="AV135" s="43"/>
      <c r="AW135" s="43"/>
      <c r="AX135" s="43"/>
      <c r="AY135" s="65"/>
    </row>
    <row r="136" spans="1:51">
      <c r="A136" s="4">
        <f t="shared" si="17"/>
        <v>1998</v>
      </c>
      <c r="B136" s="43"/>
      <c r="C136" s="43"/>
      <c r="D136" s="43"/>
      <c r="E136" s="43"/>
      <c r="F136" s="5"/>
      <c r="G136" s="57">
        <v>1328000000</v>
      </c>
      <c r="H136" s="57">
        <v>1322804000</v>
      </c>
      <c r="I136" s="15"/>
      <c r="J136" s="57"/>
      <c r="K136" s="57"/>
      <c r="L136" s="57"/>
      <c r="M136" s="57"/>
      <c r="N136" s="57">
        <v>13400000</v>
      </c>
      <c r="O136" s="4">
        <f>'Historical population and GDP'!$N133</f>
        <v>0.48937095861056157</v>
      </c>
      <c r="P136" s="4"/>
      <c r="Q136" s="4"/>
      <c r="R136" s="15"/>
      <c r="S136" s="15"/>
      <c r="T136" s="57">
        <v>-108399000</v>
      </c>
      <c r="U136" s="57">
        <v>270482000</v>
      </c>
      <c r="V136" s="15"/>
      <c r="W136" s="75">
        <f t="shared" si="40"/>
        <v>1322804000</v>
      </c>
      <c r="X136" s="70">
        <f t="shared" si="41"/>
        <v>-108399000</v>
      </c>
      <c r="Y136" s="70">
        <f t="shared" si="42"/>
        <v>270482000</v>
      </c>
      <c r="Z136" s="4"/>
      <c r="AA136" s="57">
        <v>8490489000</v>
      </c>
      <c r="AB136" s="69">
        <v>6.9550510806687935E-2</v>
      </c>
      <c r="AC136" s="69">
        <v>0</v>
      </c>
      <c r="AD136" s="57">
        <v>5580248000</v>
      </c>
      <c r="AE136" s="69">
        <v>3.1314694120408437E-2</v>
      </c>
      <c r="AF136" s="69">
        <v>0</v>
      </c>
      <c r="AG136" s="61">
        <f>'1.1 Price indices'!$T134</f>
        <v>42.500361446349885</v>
      </c>
      <c r="AH136" s="15">
        <f t="shared" si="31"/>
        <v>8247636111.3435612</v>
      </c>
      <c r="AI136" s="15">
        <f t="shared" si="32"/>
        <v>4610089732.1434994</v>
      </c>
      <c r="AJ136" s="15"/>
      <c r="AK136" s="70">
        <f t="shared" si="43"/>
        <v>8490489000</v>
      </c>
      <c r="AL136" s="70">
        <f t="shared" si="44"/>
        <v>5580248000</v>
      </c>
      <c r="AM136" s="130">
        <v>2004489000</v>
      </c>
      <c r="AN136" s="15"/>
      <c r="AO136" s="91">
        <v>63900</v>
      </c>
      <c r="AP136" s="91"/>
      <c r="AQ136" s="43"/>
      <c r="AR136" s="43">
        <v>5543</v>
      </c>
      <c r="AS136" s="43">
        <v>593</v>
      </c>
      <c r="AT136" s="43">
        <v>4950</v>
      </c>
      <c r="AU136" s="5"/>
      <c r="AV136" s="43"/>
      <c r="AW136" s="43"/>
      <c r="AX136" s="43"/>
      <c r="AY136" s="65"/>
    </row>
    <row r="137" spans="1:51">
      <c r="A137" s="4">
        <f t="shared" ref="A137:A161" si="45">A136+1</f>
        <v>1999</v>
      </c>
      <c r="B137" s="43"/>
      <c r="C137" s="43"/>
      <c r="D137" s="43"/>
      <c r="E137" s="43"/>
      <c r="F137" s="5"/>
      <c r="G137" s="57">
        <v>858000000</v>
      </c>
      <c r="H137" s="57">
        <v>848427000</v>
      </c>
      <c r="I137" s="15"/>
      <c r="J137" s="57"/>
      <c r="K137" s="57"/>
      <c r="L137" s="57"/>
      <c r="M137" s="57"/>
      <c r="N137" s="57">
        <v>9000000</v>
      </c>
      <c r="O137" s="4">
        <f>'Historical population and GDP'!$N134</f>
        <v>0.49451517222310415</v>
      </c>
      <c r="P137" s="4"/>
      <c r="Q137" s="4"/>
      <c r="R137" s="15"/>
      <c r="S137" s="15"/>
      <c r="T137" s="57">
        <v>-152412000</v>
      </c>
      <c r="U137" s="57">
        <v>232195000</v>
      </c>
      <c r="V137" s="15"/>
      <c r="W137" s="75">
        <f t="shared" si="40"/>
        <v>848427000</v>
      </c>
      <c r="X137" s="70">
        <f t="shared" si="41"/>
        <v>-152412000</v>
      </c>
      <c r="Y137" s="70">
        <f t="shared" si="42"/>
        <v>232195000</v>
      </c>
      <c r="Z137" s="4"/>
      <c r="AA137" s="57">
        <v>8813673000</v>
      </c>
      <c r="AB137" s="69">
        <v>7.8819618832417032E-2</v>
      </c>
      <c r="AC137" s="69">
        <v>0</v>
      </c>
      <c r="AD137" s="57">
        <v>5262406000</v>
      </c>
      <c r="AE137" s="69">
        <v>3.2439892616283036E-2</v>
      </c>
      <c r="AF137" s="69">
        <v>0</v>
      </c>
      <c r="AG137" s="61">
        <f>'1.1 Price indices'!$T135</f>
        <v>42.935988899747102</v>
      </c>
      <c r="AH137" s="15">
        <f t="shared" ref="AH137:AH160" si="46">AH136*(AG137/AG136)*(1-AB137-AC137)+W137*(1-0.5*AB137)</f>
        <v>8490426002.6063862</v>
      </c>
      <c r="AI137" s="15">
        <f t="shared" ref="AI137:AI160" si="47">AI136*(AG137/AG136)*(1-AE137-AF137)+X137*(1-0.5*AB137)</f>
        <v>4359853836.7048988</v>
      </c>
      <c r="AJ137" s="15"/>
      <c r="AK137" s="70">
        <f t="shared" si="43"/>
        <v>8813673000</v>
      </c>
      <c r="AL137" s="70">
        <f t="shared" si="44"/>
        <v>5262406000</v>
      </c>
      <c r="AM137" s="130">
        <v>2127697000</v>
      </c>
      <c r="AN137" s="15"/>
      <c r="AO137" s="91">
        <v>61000</v>
      </c>
      <c r="AP137" s="91"/>
      <c r="AQ137" s="43"/>
      <c r="AR137" s="43">
        <v>5622</v>
      </c>
      <c r="AS137" s="43">
        <v>657</v>
      </c>
      <c r="AT137" s="43">
        <v>4965</v>
      </c>
      <c r="AU137" s="5"/>
      <c r="AV137" s="43"/>
      <c r="AW137" s="43"/>
      <c r="AX137" s="43"/>
      <c r="AY137" s="65"/>
    </row>
    <row r="138" spans="1:51">
      <c r="A138" s="4">
        <f t="shared" si="45"/>
        <v>2000</v>
      </c>
      <c r="B138" s="43"/>
      <c r="C138" s="43"/>
      <c r="D138" s="43"/>
      <c r="E138" s="43"/>
      <c r="F138" s="5"/>
      <c r="G138" s="57">
        <v>1376000000</v>
      </c>
      <c r="H138" s="57">
        <v>1359871000</v>
      </c>
      <c r="I138" s="15"/>
      <c r="J138" s="57"/>
      <c r="K138" s="57"/>
      <c r="L138" s="57"/>
      <c r="M138" s="57"/>
      <c r="N138" s="57">
        <v>4800000</v>
      </c>
      <c r="O138" s="4">
        <f>'Historical population and GDP'!$N135</f>
        <v>0.4974065391753496</v>
      </c>
      <c r="P138" s="4"/>
      <c r="Q138" s="4"/>
      <c r="R138" s="15"/>
      <c r="S138" s="15"/>
      <c r="T138" s="57">
        <v>-25687000</v>
      </c>
      <c r="U138" s="57">
        <v>220222000</v>
      </c>
      <c r="V138" s="15"/>
      <c r="W138" s="75">
        <f t="shared" si="40"/>
        <v>1359871000</v>
      </c>
      <c r="X138" s="70">
        <f t="shared" si="41"/>
        <v>-25687000</v>
      </c>
      <c r="Y138" s="70">
        <f t="shared" si="42"/>
        <v>220222000</v>
      </c>
      <c r="Z138" s="4"/>
      <c r="AA138" s="57">
        <v>9781047000</v>
      </c>
      <c r="AB138" s="69">
        <v>7.8287800341749467E-2</v>
      </c>
      <c r="AC138" s="69">
        <v>0</v>
      </c>
      <c r="AD138" s="57">
        <v>4604811000</v>
      </c>
      <c r="AE138" s="69">
        <v>3.3910072743640739E-2</v>
      </c>
      <c r="AF138" s="69">
        <v>0</v>
      </c>
      <c r="AG138" s="61">
        <f>'1.1 Price indices'!$T136</f>
        <v>43.314988434754667</v>
      </c>
      <c r="AH138" s="15">
        <f t="shared" si="46"/>
        <v>9201447933.1583519</v>
      </c>
      <c r="AI138" s="15">
        <f t="shared" si="47"/>
        <v>4224509134.6485701</v>
      </c>
      <c r="AJ138" s="15"/>
      <c r="AK138" s="70">
        <f t="shared" si="43"/>
        <v>9781047000</v>
      </c>
      <c r="AL138" s="70">
        <f t="shared" si="44"/>
        <v>4604811000</v>
      </c>
      <c r="AM138" s="130">
        <v>2261033000</v>
      </c>
      <c r="AN138" s="15"/>
      <c r="AO138" s="91">
        <v>59500</v>
      </c>
      <c r="AP138" s="91"/>
      <c r="AQ138" s="43"/>
      <c r="AR138" s="43">
        <v>5701</v>
      </c>
      <c r="AS138" s="43">
        <v>759.5</v>
      </c>
      <c r="AT138" s="43">
        <v>4941.5</v>
      </c>
      <c r="AU138" s="5"/>
      <c r="AV138" s="43"/>
      <c r="AW138" s="43"/>
      <c r="AX138" s="43"/>
      <c r="AY138" s="65"/>
    </row>
    <row r="139" spans="1:51">
      <c r="A139" s="4">
        <f t="shared" si="45"/>
        <v>2001</v>
      </c>
      <c r="B139" s="43"/>
      <c r="C139" s="43"/>
      <c r="D139" s="43"/>
      <c r="E139" s="43"/>
      <c r="F139" s="5"/>
      <c r="G139" s="57">
        <v>756000000</v>
      </c>
      <c r="H139" s="57">
        <v>737913000</v>
      </c>
      <c r="I139" s="15"/>
      <c r="J139" s="57"/>
      <c r="K139" s="57"/>
      <c r="L139" s="57"/>
      <c r="M139" s="57"/>
      <c r="N139" s="57">
        <v>14100000</v>
      </c>
      <c r="O139" s="4">
        <f>'Historical population and GDP'!$N136</f>
        <v>0.51175611470772864</v>
      </c>
      <c r="P139" s="4"/>
      <c r="Q139" s="4"/>
      <c r="R139" s="15"/>
      <c r="S139" s="15"/>
      <c r="T139" s="57">
        <v>129168000</v>
      </c>
      <c r="U139" s="57">
        <v>258740000</v>
      </c>
      <c r="V139" s="15"/>
      <c r="W139" s="75">
        <f t="shared" si="40"/>
        <v>737913000</v>
      </c>
      <c r="X139" s="70">
        <f t="shared" si="41"/>
        <v>129168000</v>
      </c>
      <c r="Y139" s="70">
        <f t="shared" si="42"/>
        <v>258740000</v>
      </c>
      <c r="Z139" s="4"/>
      <c r="AA139" s="57">
        <v>10082189000</v>
      </c>
      <c r="AB139" s="69">
        <v>8.6619361783010954E-2</v>
      </c>
      <c r="AC139" s="69">
        <v>0</v>
      </c>
      <c r="AD139" s="57">
        <v>4664312000</v>
      </c>
      <c r="AE139" s="69">
        <v>3.4623569045821839E-2</v>
      </c>
      <c r="AF139" s="69">
        <v>0</v>
      </c>
      <c r="AG139" s="61">
        <f>'1.1 Price indices'!$T137</f>
        <v>45.420312804237767</v>
      </c>
      <c r="AH139" s="15">
        <f t="shared" si="46"/>
        <v>9518875531.5833836</v>
      </c>
      <c r="AI139" s="15">
        <f t="shared" si="47"/>
        <v>4400038196.0854168</v>
      </c>
      <c r="AJ139" s="15"/>
      <c r="AK139" s="70">
        <f t="shared" si="43"/>
        <v>10082189000</v>
      </c>
      <c r="AL139" s="70">
        <f t="shared" si="44"/>
        <v>4664312000</v>
      </c>
      <c r="AM139" s="130">
        <v>2450189000</v>
      </c>
      <c r="AN139" s="15"/>
      <c r="AO139" s="91">
        <v>59900</v>
      </c>
      <c r="AP139" s="91"/>
      <c r="AQ139" s="43"/>
      <c r="AR139" s="43">
        <v>5780</v>
      </c>
      <c r="AS139" s="43">
        <v>862</v>
      </c>
      <c r="AT139" s="43">
        <v>4918</v>
      </c>
      <c r="AU139" s="5"/>
      <c r="AV139" s="43"/>
      <c r="AW139" s="43"/>
      <c r="AX139" s="43"/>
      <c r="AY139" s="65"/>
    </row>
    <row r="140" spans="1:51">
      <c r="A140" s="4">
        <f t="shared" si="45"/>
        <v>2002</v>
      </c>
      <c r="B140" s="43"/>
      <c r="C140" s="43"/>
      <c r="D140" s="43"/>
      <c r="E140" s="43"/>
      <c r="F140" s="5"/>
      <c r="G140" s="57">
        <v>1139000000</v>
      </c>
      <c r="H140" s="57">
        <v>1115584000</v>
      </c>
      <c r="I140" s="15"/>
      <c r="J140" s="57"/>
      <c r="K140" s="57"/>
      <c r="L140" s="57"/>
      <c r="M140" s="57"/>
      <c r="N140" s="57">
        <v>17000000</v>
      </c>
      <c r="O140" s="4">
        <f>'Historical population and GDP'!$N137</f>
        <v>0.53151704179063941</v>
      </c>
      <c r="P140" s="4"/>
      <c r="Q140" s="4"/>
      <c r="R140" s="15"/>
      <c r="S140" s="15"/>
      <c r="T140" s="57">
        <v>141866000</v>
      </c>
      <c r="U140" s="57">
        <v>347475000</v>
      </c>
      <c r="V140" s="15"/>
      <c r="W140" s="75">
        <f t="shared" si="40"/>
        <v>1115584000</v>
      </c>
      <c r="X140" s="70">
        <f t="shared" si="41"/>
        <v>141866000</v>
      </c>
      <c r="Y140" s="70">
        <f t="shared" si="42"/>
        <v>347475000</v>
      </c>
      <c r="Z140" s="4"/>
      <c r="AA140" s="57">
        <v>10307868000</v>
      </c>
      <c r="AB140" s="69">
        <v>8.8899614731208249E-2</v>
      </c>
      <c r="AC140" s="69">
        <v>0</v>
      </c>
      <c r="AD140" s="57">
        <v>4718612000</v>
      </c>
      <c r="AE140" s="69">
        <v>3.4508407314704823E-2</v>
      </c>
      <c r="AF140" s="69">
        <v>0</v>
      </c>
      <c r="AG140" s="61">
        <f>'1.1 Price indices'!$T138</f>
        <v>44.967377820448149</v>
      </c>
      <c r="AH140" s="15">
        <f t="shared" si="46"/>
        <v>9652163300.771389</v>
      </c>
      <c r="AI140" s="15">
        <f t="shared" si="47"/>
        <v>4341396581.1785116</v>
      </c>
      <c r="AJ140" s="15"/>
      <c r="AK140" s="70">
        <f t="shared" si="43"/>
        <v>10307868000</v>
      </c>
      <c r="AL140" s="70">
        <f t="shared" si="44"/>
        <v>4718612000</v>
      </c>
      <c r="AM140" s="130">
        <v>2703087000</v>
      </c>
      <c r="AN140" s="15"/>
      <c r="AO140" s="91">
        <v>61900</v>
      </c>
      <c r="AP140" s="91"/>
      <c r="AQ140" s="43"/>
      <c r="AR140" s="43">
        <v>5942</v>
      </c>
      <c r="AS140" s="43">
        <v>970.5</v>
      </c>
      <c r="AT140" s="43">
        <v>4971.5</v>
      </c>
      <c r="AU140" s="5"/>
      <c r="AV140" s="43"/>
      <c r="AW140" s="43"/>
      <c r="AX140" s="43"/>
      <c r="AY140" s="65"/>
    </row>
    <row r="141" spans="1:51">
      <c r="A141" s="4">
        <f t="shared" si="45"/>
        <v>2003</v>
      </c>
      <c r="B141" s="43"/>
      <c r="C141" s="43"/>
      <c r="D141" s="43"/>
      <c r="E141" s="43"/>
      <c r="F141" s="5"/>
      <c r="G141" s="57">
        <v>972000000</v>
      </c>
      <c r="H141" s="57">
        <v>1002690000</v>
      </c>
      <c r="I141" s="15"/>
      <c r="J141" s="57"/>
      <c r="K141" s="57"/>
      <c r="L141" s="57"/>
      <c r="M141" s="57"/>
      <c r="N141" s="57">
        <v>7000000</v>
      </c>
      <c r="O141" s="4">
        <f>'Historical population and GDP'!$N138</f>
        <v>0.53310312264926463</v>
      </c>
      <c r="P141" s="4"/>
      <c r="Q141" s="4"/>
      <c r="R141" s="15"/>
      <c r="S141" s="15"/>
      <c r="T141" s="57">
        <v>160693000</v>
      </c>
      <c r="U141" s="57">
        <v>354040000</v>
      </c>
      <c r="V141" s="15"/>
      <c r="W141" s="75">
        <f t="shared" si="40"/>
        <v>1002690000</v>
      </c>
      <c r="X141" s="70">
        <f t="shared" si="41"/>
        <v>160693000</v>
      </c>
      <c r="Y141" s="70">
        <f t="shared" si="42"/>
        <v>354040000</v>
      </c>
      <c r="Z141" s="4"/>
      <c r="AA141" s="57">
        <v>10220109000</v>
      </c>
      <c r="AB141" s="69">
        <v>8.5627555108859527E-2</v>
      </c>
      <c r="AC141" s="69">
        <v>0</v>
      </c>
      <c r="AD141" s="57">
        <v>4946938000</v>
      </c>
      <c r="AE141" s="69">
        <v>3.3786275260621321E-2</v>
      </c>
      <c r="AF141" s="69">
        <v>0</v>
      </c>
      <c r="AG141" s="61">
        <f>'1.1 Price indices'!$T139</f>
        <v>45.527989548974375</v>
      </c>
      <c r="AH141" s="15">
        <f t="shared" si="46"/>
        <v>9895463537.0163212</v>
      </c>
      <c r="AI141" s="15">
        <f t="shared" si="47"/>
        <v>4400825943.1624937</v>
      </c>
      <c r="AJ141" s="15"/>
      <c r="AK141" s="70">
        <f t="shared" si="43"/>
        <v>10220109000</v>
      </c>
      <c r="AL141" s="70">
        <f t="shared" si="44"/>
        <v>4946938000</v>
      </c>
      <c r="AM141" s="130">
        <v>2983607000</v>
      </c>
      <c r="AN141" s="15"/>
      <c r="AO141" s="91">
        <v>64399</v>
      </c>
      <c r="AP141" s="91"/>
      <c r="AQ141" s="43"/>
      <c r="AR141" s="43">
        <v>6104</v>
      </c>
      <c r="AS141" s="43">
        <v>1079</v>
      </c>
      <c r="AT141" s="43">
        <v>5025</v>
      </c>
      <c r="AU141" s="5"/>
      <c r="AV141" s="43"/>
      <c r="AW141" s="43"/>
      <c r="AX141" s="43"/>
      <c r="AY141" s="65"/>
    </row>
    <row r="142" spans="1:51">
      <c r="A142" s="4">
        <f t="shared" si="45"/>
        <v>2004</v>
      </c>
      <c r="B142" s="43"/>
      <c r="C142" s="43"/>
      <c r="D142" s="43"/>
      <c r="E142" s="43"/>
      <c r="F142" s="5"/>
      <c r="G142" s="57">
        <v>1328000000</v>
      </c>
      <c r="H142" s="57">
        <v>1293052000</v>
      </c>
      <c r="I142" s="15"/>
      <c r="J142" s="57"/>
      <c r="K142" s="57"/>
      <c r="L142" s="57"/>
      <c r="M142" s="57"/>
      <c r="N142" s="57">
        <v>33000000</v>
      </c>
      <c r="O142" s="4">
        <f>'Historical population and GDP'!$N139</f>
        <v>0.54413472888516201</v>
      </c>
      <c r="P142" s="4"/>
      <c r="Q142" s="4"/>
      <c r="R142" s="15"/>
      <c r="S142" s="15"/>
      <c r="T142" s="57">
        <v>157138000</v>
      </c>
      <c r="U142" s="57">
        <v>280143000</v>
      </c>
      <c r="V142" s="15"/>
      <c r="W142" s="75">
        <f t="shared" si="40"/>
        <v>1293052000</v>
      </c>
      <c r="X142" s="70">
        <f t="shared" si="41"/>
        <v>157138000</v>
      </c>
      <c r="Y142" s="70">
        <f t="shared" si="42"/>
        <v>280143000</v>
      </c>
      <c r="Z142" s="4"/>
      <c r="AA142" s="57">
        <v>10800626000</v>
      </c>
      <c r="AB142" s="69">
        <v>7.7799706522488452E-2</v>
      </c>
      <c r="AC142" s="69">
        <v>0</v>
      </c>
      <c r="AD142" s="57">
        <v>5307710000</v>
      </c>
      <c r="AE142" s="69">
        <v>3.355159097832703E-2</v>
      </c>
      <c r="AF142" s="69">
        <v>0</v>
      </c>
      <c r="AG142" s="61">
        <f>'1.1 Price indices'!$T140</f>
        <v>48.655752299519733</v>
      </c>
      <c r="AH142" s="15">
        <f t="shared" si="46"/>
        <v>10995278491.39245</v>
      </c>
      <c r="AI142" s="15">
        <f t="shared" si="47"/>
        <v>4696388503.1190481</v>
      </c>
      <c r="AJ142" s="15"/>
      <c r="AK142" s="70">
        <f t="shared" si="43"/>
        <v>10800626000</v>
      </c>
      <c r="AL142" s="70">
        <f t="shared" si="44"/>
        <v>5307710000</v>
      </c>
      <c r="AM142" s="130">
        <v>3247551000</v>
      </c>
      <c r="AN142" s="15"/>
      <c r="AO142" s="91">
        <v>65304</v>
      </c>
      <c r="AP142" s="91"/>
      <c r="AQ142" s="43"/>
      <c r="AR142" s="43">
        <v>6578</v>
      </c>
      <c r="AS142" s="43">
        <v>1267</v>
      </c>
      <c r="AT142" s="43">
        <v>5311</v>
      </c>
      <c r="AU142" s="5"/>
      <c r="AV142" s="43"/>
      <c r="AW142" s="43"/>
      <c r="AX142" s="43"/>
      <c r="AY142" s="65"/>
    </row>
    <row r="143" spans="1:51">
      <c r="A143" s="4">
        <f t="shared" si="45"/>
        <v>2005</v>
      </c>
      <c r="B143" s="43"/>
      <c r="C143" s="43"/>
      <c r="D143" s="43"/>
      <c r="E143" s="43"/>
      <c r="F143" s="5"/>
      <c r="G143" s="57">
        <v>1675000000</v>
      </c>
      <c r="H143" s="57">
        <v>1658366000</v>
      </c>
      <c r="I143" s="15"/>
      <c r="J143" s="57"/>
      <c r="K143" s="57"/>
      <c r="L143" s="57"/>
      <c r="M143" s="57"/>
      <c r="N143" s="57">
        <v>56000000</v>
      </c>
      <c r="O143" s="4">
        <f>'Historical population and GDP'!$N140</f>
        <v>0.55914747692391653</v>
      </c>
      <c r="P143" s="4"/>
      <c r="Q143" s="4"/>
      <c r="R143" s="15"/>
      <c r="S143" s="15"/>
      <c r="T143" s="57">
        <v>234449000</v>
      </c>
      <c r="U143" s="57">
        <v>266979000</v>
      </c>
      <c r="V143" s="15"/>
      <c r="W143" s="75">
        <f t="shared" si="40"/>
        <v>1658366000</v>
      </c>
      <c r="X143" s="70">
        <f t="shared" si="41"/>
        <v>234449000</v>
      </c>
      <c r="Y143" s="70">
        <f t="shared" si="42"/>
        <v>266979000</v>
      </c>
      <c r="Z143" s="4"/>
      <c r="AA143" s="57">
        <v>11986509000</v>
      </c>
      <c r="AB143" s="69">
        <v>7.3908748386486159E-2</v>
      </c>
      <c r="AC143" s="69">
        <v>0</v>
      </c>
      <c r="AD143" s="57">
        <v>5827253000</v>
      </c>
      <c r="AE143" s="69">
        <v>3.3323301275991882E-2</v>
      </c>
      <c r="AF143" s="69">
        <v>0</v>
      </c>
      <c r="AG143" s="61">
        <f>'1.1 Price indices'!$T141</f>
        <v>51.262699059535635</v>
      </c>
      <c r="AH143" s="15">
        <f t="shared" si="46"/>
        <v>12325292769.371819</v>
      </c>
      <c r="AI143" s="15">
        <f t="shared" si="47"/>
        <v>5008919034.1712303</v>
      </c>
      <c r="AJ143" s="15"/>
      <c r="AK143" s="70">
        <f t="shared" si="43"/>
        <v>11986509000</v>
      </c>
      <c r="AL143" s="70">
        <f t="shared" si="44"/>
        <v>5827253000</v>
      </c>
      <c r="AM143" s="130">
        <v>3504567000</v>
      </c>
      <c r="AN143" s="15"/>
      <c r="AO143" s="91">
        <v>66354</v>
      </c>
      <c r="AP143" s="91"/>
      <c r="AQ143" s="43"/>
      <c r="AR143" s="43">
        <v>6980</v>
      </c>
      <c r="AS143" s="43">
        <v>1193</v>
      </c>
      <c r="AT143" s="43">
        <v>5787</v>
      </c>
      <c r="AU143" s="5"/>
      <c r="AV143" s="43"/>
      <c r="AW143" s="43"/>
      <c r="AX143" s="43"/>
      <c r="AY143" s="65"/>
    </row>
    <row r="144" spans="1:51">
      <c r="A144" s="4">
        <f t="shared" si="45"/>
        <v>2006</v>
      </c>
      <c r="B144" s="43"/>
      <c r="C144" s="43"/>
      <c r="D144" s="43"/>
      <c r="E144" s="43"/>
      <c r="F144" s="5"/>
      <c r="G144" s="57">
        <v>1502000000</v>
      </c>
      <c r="H144" s="57">
        <v>1453111000</v>
      </c>
      <c r="I144" s="15"/>
      <c r="J144" s="57"/>
      <c r="K144" s="57"/>
      <c r="L144" s="57"/>
      <c r="M144" s="57"/>
      <c r="N144" s="57"/>
      <c r="O144" s="4">
        <f>'Historical population and GDP'!$N141</f>
        <v>0.57033365847691209</v>
      </c>
      <c r="P144" s="4"/>
      <c r="Q144" s="4"/>
      <c r="R144" s="15"/>
      <c r="S144" s="15"/>
      <c r="T144" s="57">
        <v>230002000</v>
      </c>
      <c r="U144" s="57">
        <v>256855000</v>
      </c>
      <c r="V144" s="15"/>
      <c r="W144" s="75">
        <f t="shared" si="40"/>
        <v>1453111000</v>
      </c>
      <c r="X144" s="70">
        <f t="shared" si="41"/>
        <v>230002000</v>
      </c>
      <c r="Y144" s="70">
        <f t="shared" si="42"/>
        <v>256855000</v>
      </c>
      <c r="Z144" s="4"/>
      <c r="AA144" s="57">
        <v>12993206000</v>
      </c>
      <c r="AB144" s="69">
        <v>7.4567870014719997E-2</v>
      </c>
      <c r="AC144" s="69">
        <v>0</v>
      </c>
      <c r="AD144" s="57">
        <v>6125242000</v>
      </c>
      <c r="AE144" s="69">
        <v>3.3805133604459456E-2</v>
      </c>
      <c r="AF144" s="69">
        <v>0</v>
      </c>
      <c r="AG144" s="61">
        <f>'1.1 Price indices'!$T142</f>
        <v>54.10755712871601</v>
      </c>
      <c r="AH144" s="15">
        <f t="shared" si="46"/>
        <v>13438151226.060732</v>
      </c>
      <c r="AI144" s="15">
        <f t="shared" si="47"/>
        <v>5329594892.5692501</v>
      </c>
      <c r="AJ144" s="15"/>
      <c r="AK144" s="70">
        <f t="shared" si="43"/>
        <v>12993206000</v>
      </c>
      <c r="AL144" s="70">
        <f t="shared" si="44"/>
        <v>6125242000</v>
      </c>
      <c r="AM144" s="130">
        <v>3729953000</v>
      </c>
      <c r="AN144" s="15"/>
      <c r="AO144" s="91">
        <v>67397</v>
      </c>
      <c r="AP144" s="91"/>
      <c r="AQ144" s="43"/>
      <c r="AR144" s="43">
        <v>7624</v>
      </c>
      <c r="AS144" s="43">
        <v>1496</v>
      </c>
      <c r="AT144" s="43">
        <v>6128</v>
      </c>
      <c r="AU144" s="5"/>
      <c r="AV144" s="43"/>
      <c r="AW144" s="43"/>
      <c r="AX144" s="43"/>
      <c r="AY144" s="65"/>
    </row>
    <row r="145" spans="1:51">
      <c r="A145" s="4">
        <f t="shared" si="45"/>
        <v>2007</v>
      </c>
      <c r="B145" s="43"/>
      <c r="C145" s="43"/>
      <c r="D145" s="43"/>
      <c r="E145" s="43"/>
      <c r="F145" s="5"/>
      <c r="G145" s="57">
        <v>1503000000</v>
      </c>
      <c r="H145" s="57">
        <v>1319384000</v>
      </c>
      <c r="I145" s="15"/>
      <c r="J145" s="57"/>
      <c r="K145" s="57"/>
      <c r="L145" s="57"/>
      <c r="M145" s="57"/>
      <c r="N145" s="57"/>
      <c r="O145" s="4">
        <f>'Historical population and GDP'!$N142</f>
        <v>0.58578756278802935</v>
      </c>
      <c r="P145" s="4"/>
      <c r="Q145" s="4"/>
      <c r="R145" s="15"/>
      <c r="S145" s="15"/>
      <c r="T145" s="57">
        <v>414776000</v>
      </c>
      <c r="U145" s="57">
        <v>296839000</v>
      </c>
      <c r="V145" s="15"/>
      <c r="W145" s="75">
        <f t="shared" si="40"/>
        <v>1319384000</v>
      </c>
      <c r="X145" s="70">
        <f t="shared" si="41"/>
        <v>414776000</v>
      </c>
      <c r="Y145" s="70">
        <f t="shared" si="42"/>
        <v>296839000</v>
      </c>
      <c r="Z145" s="4"/>
      <c r="AA145" s="57">
        <v>13618913000</v>
      </c>
      <c r="AB145" s="69">
        <v>7.6240153632691349E-2</v>
      </c>
      <c r="AC145" s="69">
        <v>0</v>
      </c>
      <c r="AD145" s="57">
        <v>6591373000</v>
      </c>
      <c r="AE145" s="69">
        <v>3.2961856896593589E-2</v>
      </c>
      <c r="AF145" s="69">
        <v>0</v>
      </c>
      <c r="AG145" s="61">
        <f>'1.1 Price indices'!$T143</f>
        <v>56.255734255870472</v>
      </c>
      <c r="AH145" s="15">
        <f t="shared" si="46"/>
        <v>14175558959.256445</v>
      </c>
      <c r="AI145" s="15">
        <f t="shared" si="47"/>
        <v>5757507143.3894701</v>
      </c>
      <c r="AJ145" s="15"/>
      <c r="AK145" s="70">
        <f t="shared" si="43"/>
        <v>13618913000</v>
      </c>
      <c r="AL145" s="70">
        <f t="shared" si="44"/>
        <v>6591373000</v>
      </c>
      <c r="AM145" s="130">
        <v>3941098000</v>
      </c>
      <c r="AN145" s="15"/>
      <c r="AO145" s="91">
        <v>68128</v>
      </c>
      <c r="AP145" s="91"/>
      <c r="AQ145" s="43"/>
      <c r="AR145" s="43">
        <v>8089</v>
      </c>
      <c r="AS145" s="43">
        <v>1642</v>
      </c>
      <c r="AT145" s="43">
        <v>6447</v>
      </c>
      <c r="AU145" s="5"/>
      <c r="AV145" s="43"/>
      <c r="AW145" s="43"/>
      <c r="AX145" s="43"/>
      <c r="AY145" s="65"/>
    </row>
    <row r="146" spans="1:51">
      <c r="A146" s="4">
        <f t="shared" si="45"/>
        <v>2008</v>
      </c>
      <c r="B146" s="43"/>
      <c r="C146" s="43"/>
      <c r="D146" s="43"/>
      <c r="E146" s="43"/>
      <c r="F146" s="5"/>
      <c r="G146" s="57">
        <v>1436000000</v>
      </c>
      <c r="H146" s="57">
        <v>1310991000</v>
      </c>
      <c r="I146" s="15"/>
      <c r="J146" s="57"/>
      <c r="K146" s="57"/>
      <c r="L146" s="57"/>
      <c r="M146" s="57"/>
      <c r="N146" s="57"/>
      <c r="O146" s="4">
        <f>'Historical population and GDP'!$N143</f>
        <v>0.61689048274925784</v>
      </c>
      <c r="P146" s="4"/>
      <c r="Q146" s="4"/>
      <c r="R146" s="15"/>
      <c r="S146" s="15"/>
      <c r="T146" s="57">
        <v>598629000</v>
      </c>
      <c r="U146" s="57">
        <v>314273000</v>
      </c>
      <c r="V146" s="15"/>
      <c r="W146" s="75">
        <f t="shared" si="40"/>
        <v>1310991000</v>
      </c>
      <c r="X146" s="70">
        <f t="shared" si="41"/>
        <v>598629000</v>
      </c>
      <c r="Y146" s="70">
        <f t="shared" si="42"/>
        <v>314273000</v>
      </c>
      <c r="Z146" s="4"/>
      <c r="AA146" s="57">
        <v>14220703000</v>
      </c>
      <c r="AB146" s="69">
        <v>7.6331379376246178E-2</v>
      </c>
      <c r="AC146" s="69">
        <v>0</v>
      </c>
      <c r="AD146" s="57">
        <v>7230614000</v>
      </c>
      <c r="AE146" s="69">
        <v>3.1982747246746442E-2</v>
      </c>
      <c r="AF146" s="69">
        <v>0</v>
      </c>
      <c r="AG146" s="61">
        <f>'1.1 Price indices'!$T144</f>
        <v>58.509821535799645</v>
      </c>
      <c r="AH146" s="15">
        <f t="shared" si="46"/>
        <v>14879113802.660679</v>
      </c>
      <c r="AI146" s="15">
        <f t="shared" si="47"/>
        <v>6372465019.606761</v>
      </c>
      <c r="AJ146" s="15"/>
      <c r="AK146" s="70">
        <f t="shared" si="43"/>
        <v>14220703000</v>
      </c>
      <c r="AL146" s="70">
        <f t="shared" si="44"/>
        <v>7230614000</v>
      </c>
      <c r="AM146" s="130">
        <v>4144082000</v>
      </c>
      <c r="AN146" s="15"/>
      <c r="AO146" s="91">
        <v>68644</v>
      </c>
      <c r="AP146" s="91"/>
      <c r="AQ146" s="43"/>
      <c r="AR146" s="43">
        <v>7887</v>
      </c>
      <c r="AS146" s="43">
        <v>1771</v>
      </c>
      <c r="AT146" s="43">
        <v>6116</v>
      </c>
      <c r="AU146" s="5"/>
      <c r="AV146" s="43"/>
      <c r="AW146" s="43"/>
      <c r="AX146" s="43"/>
      <c r="AY146" s="65"/>
    </row>
    <row r="147" spans="1:51">
      <c r="A147" s="4">
        <f t="shared" si="45"/>
        <v>2009</v>
      </c>
      <c r="B147" s="43"/>
      <c r="C147" s="43"/>
      <c r="D147" s="43"/>
      <c r="E147" s="43"/>
      <c r="F147" s="5"/>
      <c r="G147" s="57">
        <v>1305000000</v>
      </c>
      <c r="H147" s="57">
        <v>1268503000</v>
      </c>
      <c r="I147" s="15"/>
      <c r="J147" s="57"/>
      <c r="K147" s="57"/>
      <c r="L147" s="57"/>
      <c r="M147" s="57"/>
      <c r="N147" s="57"/>
      <c r="O147" s="4">
        <f>'Historical population and GDP'!$N144</f>
        <v>0.63380568945657156</v>
      </c>
      <c r="P147" s="4"/>
      <c r="Q147" s="4"/>
      <c r="R147" s="15"/>
      <c r="S147" s="15"/>
      <c r="T147" s="57">
        <v>337202000</v>
      </c>
      <c r="U147" s="57">
        <v>464475000</v>
      </c>
      <c r="V147" s="15"/>
      <c r="W147" s="75">
        <f t="shared" si="40"/>
        <v>1268503000</v>
      </c>
      <c r="X147" s="70">
        <f t="shared" si="41"/>
        <v>337202000</v>
      </c>
      <c r="Y147" s="70">
        <f t="shared" si="42"/>
        <v>464475000</v>
      </c>
      <c r="Z147" s="4"/>
      <c r="AA147" s="57">
        <v>14721483000</v>
      </c>
      <c r="AB147" s="69">
        <v>8.32442485239204E-2</v>
      </c>
      <c r="AC147" s="69">
        <v>0</v>
      </c>
      <c r="AD147" s="57">
        <v>7594697000</v>
      </c>
      <c r="AE147" s="69">
        <v>3.2072302862769346E-2</v>
      </c>
      <c r="AF147" s="69">
        <v>0</v>
      </c>
      <c r="AG147" s="61">
        <f>'1.1 Price indices'!$T145</f>
        <v>61.339959079421746</v>
      </c>
      <c r="AH147" s="15">
        <f t="shared" si="46"/>
        <v>15516014061.493267</v>
      </c>
      <c r="AI147" s="15">
        <f t="shared" si="47"/>
        <v>6789604460.6648998</v>
      </c>
      <c r="AJ147" s="15"/>
      <c r="AK147" s="70">
        <f t="shared" si="43"/>
        <v>14721483000</v>
      </c>
      <c r="AL147" s="70">
        <f t="shared" si="44"/>
        <v>7594697000</v>
      </c>
      <c r="AM147" s="130">
        <v>4506962000</v>
      </c>
      <c r="AN147" s="15"/>
      <c r="AO147" s="91">
        <v>69173</v>
      </c>
      <c r="AP147" s="91"/>
      <c r="AQ147" s="43"/>
      <c r="AR147" s="43">
        <v>8325</v>
      </c>
      <c r="AS147" s="43">
        <v>1810</v>
      </c>
      <c r="AT147" s="43">
        <v>6515</v>
      </c>
      <c r="AU147" s="5"/>
      <c r="AV147" s="43"/>
      <c r="AW147" s="43"/>
      <c r="AX147" s="43"/>
      <c r="AY147" s="65"/>
    </row>
    <row r="148" spans="1:51">
      <c r="A148" s="4">
        <f t="shared" si="45"/>
        <v>2010</v>
      </c>
      <c r="B148" s="43"/>
      <c r="C148" s="43"/>
      <c r="D148" s="43"/>
      <c r="E148" s="43"/>
      <c r="F148" s="5"/>
      <c r="G148" s="57">
        <v>1702000000</v>
      </c>
      <c r="H148" s="57">
        <v>1628668000</v>
      </c>
      <c r="I148" s="15"/>
      <c r="J148" s="57"/>
      <c r="K148" s="57"/>
      <c r="L148" s="57"/>
      <c r="M148" s="57"/>
      <c r="N148" s="57"/>
      <c r="O148" s="4">
        <f>'Historical population and GDP'!$N145</f>
        <v>0.65050543198380195</v>
      </c>
      <c r="P148" s="4"/>
      <c r="Q148" s="4"/>
      <c r="R148" s="15"/>
      <c r="S148" s="15"/>
      <c r="T148" s="57">
        <v>531458000</v>
      </c>
      <c r="U148" s="57">
        <v>491087000</v>
      </c>
      <c r="V148" s="15"/>
      <c r="W148" s="75">
        <f t="shared" si="40"/>
        <v>1628668000</v>
      </c>
      <c r="X148" s="70">
        <f t="shared" si="41"/>
        <v>531458000</v>
      </c>
      <c r="Y148" s="70">
        <f t="shared" si="42"/>
        <v>491087000</v>
      </c>
      <c r="Z148" s="4"/>
      <c r="AA148" s="57">
        <v>15120230000</v>
      </c>
      <c r="AB148" s="69">
        <v>8.4793360723438779E-2</v>
      </c>
      <c r="AC148" s="69">
        <v>0</v>
      </c>
      <c r="AD148" s="57">
        <v>7790764000</v>
      </c>
      <c r="AE148" s="69">
        <v>3.1815533083899276E-2</v>
      </c>
      <c r="AF148" s="69">
        <v>0</v>
      </c>
      <c r="AG148" s="61">
        <f>'1.1 Price indices'!$T146</f>
        <v>63.362404343550935</v>
      </c>
      <c r="AH148" s="15">
        <f t="shared" si="46"/>
        <v>16228178274.028585</v>
      </c>
      <c r="AI148" s="15">
        <f t="shared" si="47"/>
        <v>7299253928.8130159</v>
      </c>
      <c r="AJ148" s="15"/>
      <c r="AK148" s="70">
        <f t="shared" si="43"/>
        <v>15120230000</v>
      </c>
      <c r="AL148" s="70">
        <f t="shared" si="44"/>
        <v>7790764000</v>
      </c>
      <c r="AM148" s="130">
        <v>4703422000</v>
      </c>
      <c r="AN148" s="15"/>
      <c r="AO148" s="91">
        <v>69489</v>
      </c>
      <c r="AP148" s="91"/>
      <c r="AQ148" s="43"/>
      <c r="AR148" s="43">
        <v>8745</v>
      </c>
      <c r="AS148" s="43">
        <v>1830</v>
      </c>
      <c r="AT148" s="43">
        <v>6915</v>
      </c>
      <c r="AU148" s="5"/>
      <c r="AV148" s="43"/>
      <c r="AW148" s="43"/>
      <c r="AX148" s="43"/>
      <c r="AY148" s="65"/>
    </row>
    <row r="149" spans="1:51">
      <c r="A149" s="4">
        <f t="shared" si="45"/>
        <v>2011</v>
      </c>
      <c r="B149" s="43"/>
      <c r="C149" s="43"/>
      <c r="D149" s="43"/>
      <c r="E149" s="43"/>
      <c r="F149" s="5"/>
      <c r="G149" s="57">
        <v>1799000000</v>
      </c>
      <c r="H149" s="57">
        <v>1785796000</v>
      </c>
      <c r="I149" s="15"/>
      <c r="J149" s="57"/>
      <c r="K149" s="57"/>
      <c r="L149" s="57"/>
      <c r="M149" s="57"/>
      <c r="N149" s="57"/>
      <c r="O149" s="4">
        <f>'Historical population and GDP'!$N146</f>
        <v>0.67106307407410415</v>
      </c>
      <c r="P149" s="4"/>
      <c r="Q149" s="4"/>
      <c r="R149" s="15"/>
      <c r="S149" s="15"/>
      <c r="T149" s="57">
        <v>554088000</v>
      </c>
      <c r="U149" s="57">
        <v>548750000</v>
      </c>
      <c r="V149" s="15"/>
      <c r="W149" s="75">
        <f t="shared" si="40"/>
        <v>1785796000</v>
      </c>
      <c r="X149" s="70">
        <f t="shared" si="41"/>
        <v>554088000</v>
      </c>
      <c r="Y149" s="70">
        <f t="shared" si="42"/>
        <v>548750000</v>
      </c>
      <c r="Z149" s="4"/>
      <c r="AA149" s="57">
        <v>15475225000</v>
      </c>
      <c r="AB149" s="69">
        <v>8.2906863904505773E-2</v>
      </c>
      <c r="AC149" s="69">
        <v>0</v>
      </c>
      <c r="AD149" s="57">
        <v>7657154000</v>
      </c>
      <c r="AE149" s="69">
        <v>3.3117528058524873E-2</v>
      </c>
      <c r="AF149" s="69">
        <v>0</v>
      </c>
      <c r="AG149" s="61">
        <f>'1.1 Price indices'!$T147</f>
        <v>65.89173000390376</v>
      </c>
      <c r="AH149" s="15">
        <f t="shared" si="46"/>
        <v>17188615104.09864</v>
      </c>
      <c r="AI149" s="15">
        <f t="shared" si="47"/>
        <v>7870364750.6820545</v>
      </c>
      <c r="AJ149" s="15"/>
      <c r="AK149" s="70">
        <f t="shared" si="43"/>
        <v>15475225000</v>
      </c>
      <c r="AL149" s="70">
        <f t="shared" si="44"/>
        <v>7657154000</v>
      </c>
      <c r="AM149" s="130">
        <v>4968507000</v>
      </c>
      <c r="AN149" s="15"/>
      <c r="AO149" s="91">
        <v>69717</v>
      </c>
      <c r="AP149" s="91"/>
      <c r="AQ149" s="43"/>
      <c r="AR149" s="43">
        <v>8589</v>
      </c>
      <c r="AS149" s="43">
        <v>1805</v>
      </c>
      <c r="AT149" s="43">
        <v>6784</v>
      </c>
      <c r="AU149" s="5"/>
      <c r="AV149" s="43"/>
      <c r="AW149" s="43"/>
      <c r="AX149" s="43"/>
      <c r="AY149" s="65"/>
    </row>
    <row r="150" spans="1:51">
      <c r="A150" s="4">
        <f t="shared" si="45"/>
        <v>2012</v>
      </c>
      <c r="B150" s="43"/>
      <c r="C150" s="43"/>
      <c r="D150" s="43"/>
      <c r="E150" s="43"/>
      <c r="F150" s="5"/>
      <c r="G150" s="57">
        <v>1724000000</v>
      </c>
      <c r="H150" s="57">
        <v>1586111000</v>
      </c>
      <c r="I150" s="15"/>
      <c r="J150" s="57"/>
      <c r="K150" s="57"/>
      <c r="L150" s="57"/>
      <c r="M150" s="57"/>
      <c r="N150" s="57"/>
      <c r="O150" s="4">
        <f>'Historical population and GDP'!$N147</f>
        <v>0.68765324865719801</v>
      </c>
      <c r="P150" s="4"/>
      <c r="Q150" s="4"/>
      <c r="R150" s="15"/>
      <c r="S150" s="15"/>
      <c r="T150" s="57">
        <v>190780000</v>
      </c>
      <c r="U150" s="57">
        <v>358933000</v>
      </c>
      <c r="V150" s="15"/>
      <c r="W150" s="75">
        <f t="shared" si="40"/>
        <v>1586111000</v>
      </c>
      <c r="X150" s="70">
        <f t="shared" si="41"/>
        <v>190780000</v>
      </c>
      <c r="Y150" s="70">
        <f t="shared" si="42"/>
        <v>358933000</v>
      </c>
      <c r="Z150" s="4"/>
      <c r="AA150" s="57">
        <v>15945898000</v>
      </c>
      <c r="AB150" s="69">
        <v>7.9968824331144467E-2</v>
      </c>
      <c r="AC150" s="69">
        <v>0</v>
      </c>
      <c r="AD150" s="57">
        <v>7926186000</v>
      </c>
      <c r="AE150" s="69">
        <v>3.2285989827854029E-2</v>
      </c>
      <c r="AF150" s="69">
        <v>0</v>
      </c>
      <c r="AG150" s="61">
        <f>'1.1 Price indices'!$T148</f>
        <v>68.688376502086641</v>
      </c>
      <c r="AH150" s="15">
        <f t="shared" si="46"/>
        <v>18007950182.151321</v>
      </c>
      <c r="AI150" s="15">
        <f t="shared" si="47"/>
        <v>8122671465.6824188</v>
      </c>
      <c r="AJ150" s="15"/>
      <c r="AK150" s="70">
        <f t="shared" si="43"/>
        <v>15945898000</v>
      </c>
      <c r="AL150" s="70">
        <f t="shared" si="44"/>
        <v>7926186000</v>
      </c>
      <c r="AM150" s="130">
        <v>5087720000</v>
      </c>
      <c r="AN150" s="15"/>
      <c r="AO150" s="91">
        <v>69407</v>
      </c>
      <c r="AP150" s="91"/>
      <c r="AQ150" s="43"/>
      <c r="AR150" s="43">
        <v>8616</v>
      </c>
      <c r="AS150" s="43">
        <v>1854</v>
      </c>
      <c r="AT150" s="43">
        <v>6762</v>
      </c>
      <c r="AU150" s="5"/>
      <c r="AV150" s="43"/>
      <c r="AW150" s="43"/>
      <c r="AX150" s="43"/>
      <c r="AY150" s="65"/>
    </row>
    <row r="151" spans="1:51">
      <c r="A151" s="4">
        <f t="shared" si="45"/>
        <v>2013</v>
      </c>
      <c r="B151" s="43"/>
      <c r="C151" s="43"/>
      <c r="D151" s="43"/>
      <c r="E151" s="43"/>
      <c r="F151" s="5"/>
      <c r="G151" s="57">
        <v>1873000000</v>
      </c>
      <c r="H151" s="57">
        <v>1787221000</v>
      </c>
      <c r="I151" s="15"/>
      <c r="J151" s="57"/>
      <c r="K151" s="57"/>
      <c r="L151" s="57"/>
      <c r="M151" s="57"/>
      <c r="N151" s="57"/>
      <c r="O151" s="4">
        <f>'Historical population and GDP'!$N148</f>
        <v>0.68642608626564183</v>
      </c>
      <c r="P151" s="4"/>
      <c r="Q151" s="4"/>
      <c r="R151" s="15"/>
      <c r="S151" s="15"/>
      <c r="T151" s="57">
        <v>171561000</v>
      </c>
      <c r="U151" s="57">
        <v>313791000</v>
      </c>
      <c r="V151" s="15"/>
      <c r="W151" s="75">
        <f t="shared" si="40"/>
        <v>1787221000</v>
      </c>
      <c r="X151" s="70">
        <f t="shared" si="41"/>
        <v>171561000</v>
      </c>
      <c r="Y151" s="70">
        <f t="shared" si="42"/>
        <v>313791000</v>
      </c>
      <c r="Z151" s="4"/>
      <c r="AA151" s="57">
        <v>16604894000</v>
      </c>
      <c r="AB151" s="69">
        <v>7.8414917533631168E-2</v>
      </c>
      <c r="AC151" s="69">
        <v>0</v>
      </c>
      <c r="AD151" s="57">
        <v>8075077000</v>
      </c>
      <c r="AE151" s="69">
        <v>3.1921083414540939E-2</v>
      </c>
      <c r="AF151" s="69">
        <v>0</v>
      </c>
      <c r="AG151" s="61">
        <f>'1.1 Price indices'!$T149</f>
        <v>69.895341608596439</v>
      </c>
      <c r="AH151" s="15">
        <f t="shared" si="46"/>
        <v>18604622746.778049</v>
      </c>
      <c r="AI151" s="15">
        <f t="shared" si="47"/>
        <v>8166393861.5395803</v>
      </c>
      <c r="AJ151" s="15"/>
      <c r="AK151" s="70">
        <f t="shared" si="43"/>
        <v>16604894000</v>
      </c>
      <c r="AL151" s="70">
        <f t="shared" si="44"/>
        <v>8075077000</v>
      </c>
      <c r="AM151" s="130">
        <v>5230780000</v>
      </c>
      <c r="AN151" s="15"/>
      <c r="AO151" s="91">
        <v>68710</v>
      </c>
      <c r="AP151" s="91"/>
      <c r="AQ151" s="43"/>
      <c r="AR151" s="43">
        <v>8596</v>
      </c>
      <c r="AS151" s="43">
        <v>1646</v>
      </c>
      <c r="AT151" s="43">
        <v>6950</v>
      </c>
      <c r="AU151" s="5"/>
      <c r="AV151" s="43"/>
      <c r="AW151" s="43"/>
      <c r="AX151" s="43"/>
      <c r="AY151" s="65"/>
    </row>
    <row r="152" spans="1:51">
      <c r="A152" s="4">
        <f t="shared" si="45"/>
        <v>2014</v>
      </c>
      <c r="B152" s="43"/>
      <c r="C152" s="43"/>
      <c r="D152" s="43"/>
      <c r="E152" s="43"/>
      <c r="F152" s="5"/>
      <c r="G152" s="57">
        <v>2080000000</v>
      </c>
      <c r="H152" s="57">
        <v>1953254000</v>
      </c>
      <c r="I152" s="15"/>
      <c r="J152" s="57"/>
      <c r="K152" s="57"/>
      <c r="L152" s="57"/>
      <c r="M152" s="57"/>
      <c r="N152" s="57"/>
      <c r="O152" s="4">
        <f>'Historical population and GDP'!$N149</f>
        <v>0.71514178040637033</v>
      </c>
      <c r="P152" s="4"/>
      <c r="Q152" s="4"/>
      <c r="R152" s="15"/>
      <c r="S152" s="15"/>
      <c r="T152" s="57">
        <v>547261000</v>
      </c>
      <c r="U152" s="57">
        <v>344580000</v>
      </c>
      <c r="V152" s="15"/>
      <c r="W152" s="75">
        <f t="shared" si="40"/>
        <v>1953254000</v>
      </c>
      <c r="X152" s="70">
        <f t="shared" si="41"/>
        <v>547261000</v>
      </c>
      <c r="Y152" s="70">
        <f t="shared" si="42"/>
        <v>344580000</v>
      </c>
      <c r="Z152" s="4"/>
      <c r="AA152" s="57">
        <v>17638423000</v>
      </c>
      <c r="AB152" s="69">
        <v>7.5414859238463847E-2</v>
      </c>
      <c r="AC152" s="69">
        <v>0</v>
      </c>
      <c r="AD152" s="57">
        <v>8682590000</v>
      </c>
      <c r="AE152" s="69">
        <v>3.1398533908981251E-2</v>
      </c>
      <c r="AF152" s="69">
        <v>0</v>
      </c>
      <c r="AG152" s="61">
        <f>'1.1 Price indices'!$T150</f>
        <v>70.82402413181768</v>
      </c>
      <c r="AH152" s="15">
        <f t="shared" si="46"/>
        <v>19309712496.694107</v>
      </c>
      <c r="AI152" s="15">
        <f t="shared" si="47"/>
        <v>8541704269.3854246</v>
      </c>
      <c r="AJ152" s="15"/>
      <c r="AK152" s="70">
        <f t="shared" si="43"/>
        <v>17638423000</v>
      </c>
      <c r="AL152" s="70">
        <f t="shared" si="44"/>
        <v>8682590000</v>
      </c>
      <c r="AM152" s="130">
        <v>5400782000</v>
      </c>
      <c r="AN152" s="15"/>
      <c r="AO152" s="91">
        <v>68229</v>
      </c>
      <c r="AP152" s="91"/>
      <c r="AQ152" s="43"/>
      <c r="AR152" s="43">
        <v>8571</v>
      </c>
      <c r="AS152" s="43">
        <v>1817</v>
      </c>
      <c r="AT152" s="43">
        <v>6754</v>
      </c>
      <c r="AU152" s="5"/>
      <c r="AV152" s="43"/>
      <c r="AW152" s="43"/>
      <c r="AX152" s="43"/>
      <c r="AY152" s="65"/>
    </row>
    <row r="153" spans="1:51">
      <c r="A153" s="4">
        <f t="shared" si="45"/>
        <v>2015</v>
      </c>
      <c r="B153" s="43"/>
      <c r="C153" s="43"/>
      <c r="D153" s="43"/>
      <c r="E153" s="43"/>
      <c r="F153" s="5"/>
      <c r="G153" s="57">
        <v>2241000000</v>
      </c>
      <c r="H153" s="57">
        <v>2246946000</v>
      </c>
      <c r="I153" s="15"/>
      <c r="J153" s="57"/>
      <c r="K153" s="57"/>
      <c r="L153" s="57"/>
      <c r="M153" s="57"/>
      <c r="N153" s="57"/>
      <c r="O153" s="4">
        <f>'Historical population and GDP'!$N150</f>
        <v>0.71834292216086626</v>
      </c>
      <c r="P153" s="4"/>
      <c r="Q153" s="4"/>
      <c r="R153" s="15"/>
      <c r="S153" s="15"/>
      <c r="T153" s="57">
        <v>391639000</v>
      </c>
      <c r="U153" s="57">
        <v>477890000</v>
      </c>
      <c r="V153" s="15"/>
      <c r="W153" s="75">
        <f t="shared" si="40"/>
        <v>2246946000</v>
      </c>
      <c r="X153" s="70">
        <f t="shared" si="41"/>
        <v>391639000</v>
      </c>
      <c r="Y153" s="70">
        <f t="shared" si="42"/>
        <v>477890000</v>
      </c>
      <c r="Z153" s="4"/>
      <c r="AA153" s="57">
        <v>19104498000</v>
      </c>
      <c r="AB153" s="69">
        <v>7.3913417060484599E-2</v>
      </c>
      <c r="AC153" s="69">
        <v>0</v>
      </c>
      <c r="AD153" s="57">
        <v>9078662000</v>
      </c>
      <c r="AE153" s="69">
        <v>3.1289533727520219E-2</v>
      </c>
      <c r="AF153" s="69">
        <v>0</v>
      </c>
      <c r="AG153" s="61">
        <f>'1.1 Price indices'!$T151</f>
        <v>71.885951496721262</v>
      </c>
      <c r="AH153" s="15">
        <f t="shared" si="46"/>
        <v>20314499592.066574</v>
      </c>
      <c r="AI153" s="15">
        <f t="shared" si="47"/>
        <v>8775669624.6079597</v>
      </c>
      <c r="AJ153" s="15"/>
      <c r="AK153" s="70">
        <f t="shared" si="43"/>
        <v>19104498000</v>
      </c>
      <c r="AL153" s="70">
        <f t="shared" si="44"/>
        <v>9078662000</v>
      </c>
      <c r="AM153" s="130">
        <v>5765452000</v>
      </c>
      <c r="AN153" s="15"/>
      <c r="AO153" s="91">
        <v>67245</v>
      </c>
      <c r="AP153" s="91"/>
      <c r="AQ153" s="43"/>
      <c r="AR153" s="43">
        <v>8819</v>
      </c>
      <c r="AS153" s="43">
        <v>2127</v>
      </c>
      <c r="AT153" s="43">
        <v>6692</v>
      </c>
      <c r="AU153" s="5"/>
      <c r="AV153" s="43"/>
      <c r="AW153" s="43"/>
      <c r="AX153" s="43"/>
      <c r="AY153" s="65"/>
    </row>
    <row r="154" spans="1:51">
      <c r="A154" s="4">
        <f t="shared" si="45"/>
        <v>2016</v>
      </c>
      <c r="B154" s="43"/>
      <c r="C154" s="43"/>
      <c r="D154" s="43"/>
      <c r="E154" s="43"/>
      <c r="F154" s="5"/>
      <c r="G154" s="57">
        <v>2371000000</v>
      </c>
      <c r="H154" s="57">
        <v>2306321000</v>
      </c>
      <c r="I154" s="15"/>
      <c r="J154" s="57"/>
      <c r="K154" s="57"/>
      <c r="L154" s="57"/>
      <c r="M154" s="57"/>
      <c r="N154" s="57"/>
      <c r="O154" s="4">
        <f>'Historical population and GDP'!$N151</f>
        <v>0.72885923607835856</v>
      </c>
      <c r="P154" s="4"/>
      <c r="Q154" s="4"/>
      <c r="R154" s="15"/>
      <c r="S154" s="15"/>
      <c r="T154" s="57">
        <v>103051000</v>
      </c>
      <c r="U154" s="57">
        <v>376803000</v>
      </c>
      <c r="V154" s="15"/>
      <c r="W154" s="75">
        <f t="shared" si="40"/>
        <v>2306321000</v>
      </c>
      <c r="X154" s="70">
        <f t="shared" si="41"/>
        <v>103051000</v>
      </c>
      <c r="Y154" s="70">
        <f t="shared" si="42"/>
        <v>376803000</v>
      </c>
      <c r="Z154" s="4"/>
      <c r="AA154" s="57">
        <v>20561552000</v>
      </c>
      <c r="AB154" s="69">
        <v>7.5866719815498362E-2</v>
      </c>
      <c r="AC154" s="69">
        <v>0</v>
      </c>
      <c r="AD154" s="57">
        <v>9324611000</v>
      </c>
      <c r="AE154" s="69">
        <v>3.298050039547247E-2</v>
      </c>
      <c r="AF154" s="69">
        <v>0</v>
      </c>
      <c r="AG154" s="61">
        <f>'1.1 Price indices'!$T152</f>
        <v>73.1203440905485</v>
      </c>
      <c r="AH154" s="15">
        <f t="shared" si="46"/>
        <v>21314506225.674633</v>
      </c>
      <c r="AI154" s="15">
        <f t="shared" si="47"/>
        <v>8731107462.7534885</v>
      </c>
      <c r="AJ154" s="15"/>
      <c r="AK154" s="70">
        <f t="shared" si="43"/>
        <v>20561552000</v>
      </c>
      <c r="AL154" s="70">
        <f t="shared" si="44"/>
        <v>9324611000</v>
      </c>
      <c r="AM154" s="130">
        <v>6065535000</v>
      </c>
      <c r="AN154" s="15"/>
      <c r="AO154" s="91">
        <v>64408</v>
      </c>
      <c r="AP154" s="91"/>
      <c r="AQ154" s="43"/>
      <c r="AR154" s="43">
        <v>9509</v>
      </c>
      <c r="AS154" s="43">
        <v>2547</v>
      </c>
      <c r="AT154" s="43">
        <v>6962</v>
      </c>
      <c r="AU154" s="5"/>
      <c r="AV154" s="43"/>
      <c r="AW154" s="43"/>
      <c r="AX154" s="43"/>
      <c r="AY154" s="65"/>
    </row>
    <row r="155" spans="1:51">
      <c r="A155" s="4">
        <f t="shared" si="45"/>
        <v>2017</v>
      </c>
      <c r="B155" s="43"/>
      <c r="C155" s="43"/>
      <c r="D155" s="43"/>
      <c r="E155" s="43"/>
      <c r="F155" s="5"/>
      <c r="G155" s="57">
        <v>2125000000</v>
      </c>
      <c r="H155" s="57">
        <v>2058591000</v>
      </c>
      <c r="I155" s="15"/>
      <c r="J155" s="57"/>
      <c r="K155" s="57"/>
      <c r="L155" s="57"/>
      <c r="M155" s="57"/>
      <c r="N155" s="57"/>
      <c r="O155" s="4">
        <f>'Historical population and GDP'!$N152</f>
        <v>0.746501108274507</v>
      </c>
      <c r="P155" s="4"/>
      <c r="Q155" s="4"/>
      <c r="R155" s="15"/>
      <c r="S155" s="15"/>
      <c r="T155" s="57">
        <v>623846000</v>
      </c>
      <c r="U155" s="57">
        <v>533533000</v>
      </c>
      <c r="V155" s="15"/>
      <c r="W155" s="75">
        <f t="shared" si="40"/>
        <v>2058591000</v>
      </c>
      <c r="X155" s="70">
        <f t="shared" si="41"/>
        <v>623846000</v>
      </c>
      <c r="Y155" s="70">
        <f t="shared" si="42"/>
        <v>533533000</v>
      </c>
      <c r="Z155" s="4"/>
      <c r="AA155" s="57">
        <v>21634924000</v>
      </c>
      <c r="AB155" s="69">
        <v>7.2026728036953591E-2</v>
      </c>
      <c r="AC155" s="69">
        <v>0</v>
      </c>
      <c r="AD155" s="57">
        <v>9997492000</v>
      </c>
      <c r="AE155" s="69">
        <v>3.2406356301834201E-2</v>
      </c>
      <c r="AF155" s="69">
        <v>0</v>
      </c>
      <c r="AG155" s="61">
        <f>'1.1 Price indices'!$T153</f>
        <v>74.602314630950474</v>
      </c>
      <c r="AH155" s="15">
        <f t="shared" si="46"/>
        <v>22164624170.714115</v>
      </c>
      <c r="AI155" s="15">
        <f t="shared" si="47"/>
        <v>9220766914.1629639</v>
      </c>
      <c r="AJ155" s="15"/>
      <c r="AK155" s="70">
        <f t="shared" si="43"/>
        <v>21634924000</v>
      </c>
      <c r="AL155" s="70">
        <f t="shared" si="44"/>
        <v>9997492000</v>
      </c>
      <c r="AM155" s="130">
        <v>6585610000</v>
      </c>
      <c r="AN155" s="15"/>
      <c r="AO155" s="91">
        <v>63276</v>
      </c>
      <c r="AP155" s="91">
        <v>4720</v>
      </c>
      <c r="AQ155" s="43"/>
      <c r="AR155" s="43">
        <v>10258</v>
      </c>
      <c r="AS155" s="43">
        <v>2976</v>
      </c>
      <c r="AT155" s="43">
        <v>7282</v>
      </c>
      <c r="AU155" s="5"/>
      <c r="AV155" s="43"/>
      <c r="AW155" s="43"/>
      <c r="AX155" s="43"/>
      <c r="AY155" s="65"/>
    </row>
    <row r="156" spans="1:51">
      <c r="A156" s="4">
        <f t="shared" si="45"/>
        <v>2018</v>
      </c>
      <c r="B156" s="43"/>
      <c r="C156" s="43"/>
      <c r="D156" s="43"/>
      <c r="E156" s="43"/>
      <c r="F156" s="5"/>
      <c r="G156" s="57">
        <v>2405000000</v>
      </c>
      <c r="H156" s="57">
        <v>2317036000</v>
      </c>
      <c r="I156" s="15"/>
      <c r="J156" s="57"/>
      <c r="K156" s="57"/>
      <c r="L156" s="57"/>
      <c r="M156" s="57"/>
      <c r="N156" s="57"/>
      <c r="O156" s="4">
        <f>'Historical population and GDP'!$N153</f>
        <v>0.77348165568212079</v>
      </c>
      <c r="P156" s="4"/>
      <c r="Q156" s="4"/>
      <c r="R156" s="15"/>
      <c r="S156" s="15"/>
      <c r="T156" s="57">
        <v>401090000</v>
      </c>
      <c r="U156" s="57">
        <v>637625000</v>
      </c>
      <c r="V156" s="15"/>
      <c r="W156" s="75">
        <f t="shared" si="40"/>
        <v>2317036000</v>
      </c>
      <c r="X156" s="70">
        <f t="shared" si="41"/>
        <v>401090000</v>
      </c>
      <c r="Y156" s="70">
        <f t="shared" si="42"/>
        <v>637625000</v>
      </c>
      <c r="Z156" s="4"/>
      <c r="AA156" s="57">
        <v>23191698000</v>
      </c>
      <c r="AB156" s="69">
        <v>7.0040411778962461E-2</v>
      </c>
      <c r="AC156" s="69">
        <v>0</v>
      </c>
      <c r="AD156" s="57">
        <v>10362907000</v>
      </c>
      <c r="AE156" s="69">
        <v>3.107899521784404E-2</v>
      </c>
      <c r="AF156" s="69">
        <v>0</v>
      </c>
      <c r="AG156" s="61">
        <f>'1.1 Price indices'!$T154</f>
        <v>76.266084220735053</v>
      </c>
      <c r="AH156" s="15">
        <f t="shared" si="46"/>
        <v>23307787976.71418</v>
      </c>
      <c r="AI156" s="15">
        <f t="shared" si="47"/>
        <v>9520487555.1069832</v>
      </c>
      <c r="AJ156" s="15"/>
      <c r="AK156" s="70">
        <f t="shared" si="43"/>
        <v>23191698000</v>
      </c>
      <c r="AL156" s="70">
        <f t="shared" si="44"/>
        <v>10362907000</v>
      </c>
      <c r="AM156" s="130">
        <v>7035916000</v>
      </c>
      <c r="AN156" s="15"/>
      <c r="AO156" s="91">
        <v>63996</v>
      </c>
      <c r="AP156" s="91">
        <v>5428</v>
      </c>
      <c r="AQ156" s="43"/>
      <c r="AR156" s="43">
        <v>10435</v>
      </c>
      <c r="AS156" s="43">
        <v>3196</v>
      </c>
      <c r="AT156" s="43">
        <v>7239</v>
      </c>
      <c r="AU156" s="5"/>
      <c r="AV156" s="43"/>
      <c r="AW156" s="43"/>
      <c r="AX156" s="43"/>
      <c r="AY156" s="65"/>
    </row>
    <row r="157" spans="1:51">
      <c r="A157" s="4">
        <f t="shared" si="45"/>
        <v>2019</v>
      </c>
      <c r="B157" s="43"/>
      <c r="C157" s="43"/>
      <c r="D157" s="43"/>
      <c r="E157" s="43"/>
      <c r="F157" s="5"/>
      <c r="G157" s="57">
        <v>2862000000</v>
      </c>
      <c r="H157" s="57">
        <v>2814659000</v>
      </c>
      <c r="I157" s="15"/>
      <c r="J157" s="57"/>
      <c r="K157" s="57"/>
      <c r="L157" s="57"/>
      <c r="M157" s="57"/>
      <c r="N157" s="57"/>
      <c r="O157" s="4">
        <f>'Historical population and GDP'!$N154</f>
        <v>0.78709899199583089</v>
      </c>
      <c r="P157" s="4"/>
      <c r="Q157" s="4"/>
      <c r="R157" s="15"/>
      <c r="S157" s="15"/>
      <c r="T157" s="57">
        <v>519010000</v>
      </c>
      <c r="U157" s="57">
        <v>738989000</v>
      </c>
      <c r="V157" s="15"/>
      <c r="W157" s="75">
        <f t="shared" si="40"/>
        <v>2814659000</v>
      </c>
      <c r="X157" s="70">
        <f t="shared" si="41"/>
        <v>519010000</v>
      </c>
      <c r="Y157" s="70">
        <f t="shared" si="42"/>
        <v>738989000</v>
      </c>
      <c r="Z157" s="4"/>
      <c r="AA157" s="57">
        <v>25932751000</v>
      </c>
      <c r="AB157" s="69">
        <v>7.0228069270899182E-2</v>
      </c>
      <c r="AC157" s="69">
        <v>0</v>
      </c>
      <c r="AD157" s="57">
        <v>11105778000</v>
      </c>
      <c r="AE157" s="69">
        <v>3.4346729056146753E-2</v>
      </c>
      <c r="AF157" s="69">
        <v>0</v>
      </c>
      <c r="AG157" s="61">
        <f>'1.1 Price indices'!$T155</f>
        <v>78.042878096610579</v>
      </c>
      <c r="AH157" s="15">
        <f t="shared" si="46"/>
        <v>24891626091.854977</v>
      </c>
      <c r="AI157" s="15">
        <f t="shared" si="47"/>
        <v>9908458910.684557</v>
      </c>
      <c r="AJ157" s="15"/>
      <c r="AK157" s="70">
        <f t="shared" si="43"/>
        <v>25932751000</v>
      </c>
      <c r="AL157" s="70">
        <f t="shared" si="44"/>
        <v>11105778000</v>
      </c>
      <c r="AM157" s="130">
        <v>7784995000</v>
      </c>
      <c r="AN157" s="15"/>
      <c r="AO157" s="91">
        <v>65256</v>
      </c>
      <c r="AP157" s="91">
        <v>6383</v>
      </c>
      <c r="AQ157" s="43"/>
      <c r="AR157" s="43">
        <v>9969</v>
      </c>
      <c r="AS157" s="43">
        <v>3474</v>
      </c>
      <c r="AT157" s="43">
        <v>6495</v>
      </c>
      <c r="AU157" s="5"/>
      <c r="AV157" s="43"/>
      <c r="AW157" s="43"/>
      <c r="AX157" s="43"/>
      <c r="AY157" s="65"/>
    </row>
    <row r="158" spans="1:51">
      <c r="A158" s="4">
        <f t="shared" si="45"/>
        <v>2020</v>
      </c>
      <c r="B158" s="43"/>
      <c r="C158" s="43"/>
      <c r="D158" s="43"/>
      <c r="E158" s="43"/>
      <c r="F158" s="5"/>
      <c r="G158" s="57">
        <v>3082000000</v>
      </c>
      <c r="H158" s="57">
        <v>3006003000</v>
      </c>
      <c r="I158" s="15"/>
      <c r="J158" s="57"/>
      <c r="K158" s="57"/>
      <c r="L158" s="57"/>
      <c r="M158" s="57"/>
      <c r="N158" s="57"/>
      <c r="O158" s="4">
        <f>'Historical population and GDP'!$N155</f>
        <v>0.81181335361465279</v>
      </c>
      <c r="P158" s="4"/>
      <c r="Q158" s="4"/>
      <c r="R158" s="15"/>
      <c r="S158" s="15"/>
      <c r="T158" s="57">
        <v>121740000</v>
      </c>
      <c r="U158" s="57">
        <v>834673000</v>
      </c>
      <c r="V158" s="15"/>
      <c r="W158" s="75">
        <f t="shared" si="40"/>
        <v>3006003000</v>
      </c>
      <c r="X158" s="70">
        <f t="shared" si="41"/>
        <v>121740000</v>
      </c>
      <c r="Y158" s="70">
        <f t="shared" si="42"/>
        <v>834673000</v>
      </c>
      <c r="Z158" s="4"/>
      <c r="AA158" s="57">
        <v>27179453000</v>
      </c>
      <c r="AB158" s="69">
        <v>6.7317635382755286E-2</v>
      </c>
      <c r="AC158" s="69">
        <v>0</v>
      </c>
      <c r="AD158" s="57">
        <v>11191911000</v>
      </c>
      <c r="AE158" s="69">
        <v>3.2161951429340703E-2</v>
      </c>
      <c r="AF158" s="69">
        <v>0</v>
      </c>
      <c r="AG158" s="61">
        <f>'1.1 Price indices'!$T156</f>
        <v>78.86784043064084</v>
      </c>
      <c r="AH158" s="15">
        <f t="shared" si="46"/>
        <v>26366212701.243099</v>
      </c>
      <c r="AI158" s="15">
        <f t="shared" si="47"/>
        <v>9808795958.845295</v>
      </c>
      <c r="AJ158" s="15"/>
      <c r="AK158" s="70">
        <f t="shared" si="43"/>
        <v>27179453000</v>
      </c>
      <c r="AL158" s="70">
        <f t="shared" si="44"/>
        <v>11191911000</v>
      </c>
      <c r="AM158" s="130">
        <v>8439919000</v>
      </c>
      <c r="AN158" s="15"/>
      <c r="AO158" s="91">
        <v>66253</v>
      </c>
      <c r="AP158" s="91">
        <v>7730</v>
      </c>
      <c r="AQ158" s="43"/>
      <c r="AR158" s="43">
        <v>9469</v>
      </c>
      <c r="AS158" s="43">
        <v>3458</v>
      </c>
      <c r="AT158" s="43">
        <v>6011</v>
      </c>
      <c r="AU158" s="5"/>
      <c r="AV158" s="43"/>
      <c r="AW158" s="43"/>
      <c r="AX158" s="43"/>
      <c r="AY158" s="65"/>
    </row>
    <row r="159" spans="1:51">
      <c r="A159" s="4">
        <f t="shared" si="45"/>
        <v>2021</v>
      </c>
      <c r="B159" s="43"/>
      <c r="C159" s="43"/>
      <c r="D159" s="43"/>
      <c r="E159" s="43"/>
      <c r="F159" s="5"/>
      <c r="G159" s="57">
        <v>3048000000</v>
      </c>
      <c r="H159" s="57">
        <v>3160033000</v>
      </c>
      <c r="I159" s="15"/>
      <c r="J159" s="57"/>
      <c r="K159" s="57"/>
      <c r="L159" s="57"/>
      <c r="M159" s="57"/>
      <c r="N159" s="57"/>
      <c r="O159" s="4">
        <f>'Historical population and GDP'!$N156</f>
        <v>0.82737943691625704</v>
      </c>
      <c r="P159" s="4"/>
      <c r="Q159" s="4"/>
      <c r="R159" s="15"/>
      <c r="S159" s="15"/>
      <c r="T159" s="57">
        <v>351478000</v>
      </c>
      <c r="U159" s="57">
        <v>810513000</v>
      </c>
      <c r="V159" s="15"/>
      <c r="W159" s="75">
        <f t="shared" si="40"/>
        <v>3160033000</v>
      </c>
      <c r="X159" s="70">
        <f t="shared" si="41"/>
        <v>351478000</v>
      </c>
      <c r="Y159" s="70">
        <f t="shared" si="42"/>
        <v>810513000</v>
      </c>
      <c r="Z159" s="4"/>
      <c r="AA159" s="57">
        <v>29426501000</v>
      </c>
      <c r="AB159" s="69">
        <v>6.6025030915482341E-2</v>
      </c>
      <c r="AC159" s="69">
        <v>0</v>
      </c>
      <c r="AD159" s="57">
        <v>11726288000</v>
      </c>
      <c r="AE159" s="69">
        <v>3.1967917715426342E-2</v>
      </c>
      <c r="AF159" s="69">
        <v>0</v>
      </c>
      <c r="AG159" s="61">
        <f>'1.1 Price indices'!$T157</f>
        <v>81.320039436082141</v>
      </c>
      <c r="AH159" s="15">
        <f t="shared" si="46"/>
        <v>28446759976.964489</v>
      </c>
      <c r="AI159" s="15">
        <f t="shared" si="47"/>
        <v>10130334498.504419</v>
      </c>
      <c r="AJ159" s="15"/>
      <c r="AK159" s="70">
        <f t="shared" si="43"/>
        <v>29426501000</v>
      </c>
      <c r="AL159" s="70">
        <f t="shared" si="44"/>
        <v>11726288000</v>
      </c>
      <c r="AM159" s="130">
        <v>9209760000</v>
      </c>
      <c r="AN159" s="15"/>
      <c r="AO159" s="91">
        <v>68169</v>
      </c>
      <c r="AP159" s="91">
        <v>10382</v>
      </c>
      <c r="AQ159" s="43"/>
      <c r="AR159" s="43">
        <v>8397</v>
      </c>
      <c r="AS159" s="43">
        <v>3129</v>
      </c>
      <c r="AT159" s="43">
        <v>5268</v>
      </c>
      <c r="AU159" s="5"/>
      <c r="AV159" s="43"/>
      <c r="AW159" s="43"/>
      <c r="AX159" s="43"/>
      <c r="AY159" s="65"/>
    </row>
    <row r="160" spans="1:51">
      <c r="A160" s="4">
        <f t="shared" si="45"/>
        <v>2022</v>
      </c>
      <c r="B160" s="43"/>
      <c r="C160" s="43"/>
      <c r="D160" s="43"/>
      <c r="E160" s="43"/>
      <c r="F160" s="5"/>
      <c r="G160" s="57">
        <v>3887000000</v>
      </c>
      <c r="H160" s="57">
        <v>3557660000</v>
      </c>
      <c r="I160" s="15"/>
      <c r="J160" s="57"/>
      <c r="K160" s="57"/>
      <c r="L160" s="57"/>
      <c r="M160" s="57"/>
      <c r="N160" s="57"/>
      <c r="O160" s="4">
        <f>'Historical population and GDP'!$N157</f>
        <v>0.86513645443659704</v>
      </c>
      <c r="P160" s="4"/>
      <c r="Q160" s="4"/>
      <c r="R160" s="15"/>
      <c r="S160" s="15"/>
      <c r="T160" s="57">
        <v>186982000</v>
      </c>
      <c r="U160" s="57">
        <v>553645000</v>
      </c>
      <c r="V160" s="15"/>
      <c r="W160" s="75">
        <f t="shared" si="40"/>
        <v>3557660000</v>
      </c>
      <c r="X160" s="70">
        <f t="shared" si="41"/>
        <v>186982000</v>
      </c>
      <c r="Y160" s="70">
        <f t="shared" si="42"/>
        <v>553645000</v>
      </c>
      <c r="Z160" s="4"/>
      <c r="AA160" s="57">
        <v>31729980000</v>
      </c>
      <c r="AB160" s="69">
        <v>6.638062311463834E-2</v>
      </c>
      <c r="AC160" s="69">
        <v>0</v>
      </c>
      <c r="AD160" s="57">
        <v>11807913000</v>
      </c>
      <c r="AE160" s="69">
        <v>3.3335660948529938E-2</v>
      </c>
      <c r="AF160" s="69">
        <v>0</v>
      </c>
      <c r="AG160" s="61">
        <f>'1.1 Price indices'!$T158</f>
        <v>91.524838704222148</v>
      </c>
      <c r="AH160" s="15">
        <f t="shared" si="46"/>
        <v>33330828769.74073</v>
      </c>
      <c r="AI160" s="15">
        <f t="shared" si="47"/>
        <v>11202280319.774624</v>
      </c>
      <c r="AJ160" s="15"/>
      <c r="AK160" s="70">
        <f t="shared" si="43"/>
        <v>31729980000</v>
      </c>
      <c r="AL160" s="70">
        <f t="shared" si="44"/>
        <v>11807913000</v>
      </c>
      <c r="AM160" s="130">
        <v>9616349000</v>
      </c>
      <c r="AN160" s="15"/>
      <c r="AO160" s="91">
        <v>69509</v>
      </c>
      <c r="AP160" s="91">
        <v>11401</v>
      </c>
      <c r="AQ160" s="43"/>
      <c r="AR160" s="43">
        <v>7728</v>
      </c>
      <c r="AS160" s="43">
        <v>3058</v>
      </c>
      <c r="AT160" s="43">
        <v>4572</v>
      </c>
      <c r="AU160" s="5"/>
      <c r="AV160" s="43"/>
      <c r="AW160" s="43"/>
      <c r="AX160" s="43"/>
      <c r="AY160" s="65"/>
    </row>
    <row r="161" spans="1:51">
      <c r="A161" s="4">
        <f t="shared" si="45"/>
        <v>2023</v>
      </c>
      <c r="B161" s="43"/>
      <c r="C161" s="43"/>
      <c r="D161" s="43"/>
      <c r="E161" s="43"/>
      <c r="F161" s="5"/>
      <c r="G161" s="57"/>
      <c r="H161" s="57"/>
      <c r="I161" s="15"/>
      <c r="J161" s="57"/>
      <c r="K161" s="57"/>
      <c r="L161" s="57"/>
      <c r="M161" s="57"/>
      <c r="N161" s="57"/>
      <c r="O161" s="4"/>
      <c r="P161" s="4"/>
      <c r="Q161" s="4"/>
      <c r="R161" s="15"/>
      <c r="S161" s="15"/>
      <c r="T161" s="57"/>
      <c r="U161" s="57"/>
      <c r="V161" s="15"/>
      <c r="W161" s="25"/>
      <c r="X161" s="25"/>
      <c r="Y161" s="25"/>
      <c r="Z161" s="4"/>
      <c r="AA161" s="45"/>
      <c r="AB161" s="45"/>
      <c r="AC161" s="45"/>
      <c r="AD161" s="45"/>
      <c r="AE161" s="45"/>
      <c r="AF161" s="45"/>
      <c r="AG161" s="4"/>
      <c r="AH161" s="4"/>
      <c r="AI161" s="4"/>
      <c r="AJ161" s="4"/>
      <c r="AK161" s="25"/>
      <c r="AL161" s="25"/>
      <c r="AM161" s="131"/>
      <c r="AN161" s="4"/>
      <c r="AO161" s="91">
        <v>71959</v>
      </c>
      <c r="AP161" s="91">
        <v>12364</v>
      </c>
      <c r="AQ161" s="43"/>
      <c r="AR161" s="43">
        <v>8610</v>
      </c>
      <c r="AS161" s="43">
        <v>3791</v>
      </c>
      <c r="AT161" s="43">
        <v>4722</v>
      </c>
      <c r="AU161" s="5"/>
      <c r="AV161" s="43"/>
      <c r="AW161" s="43"/>
      <c r="AX161" s="43"/>
      <c r="AY161" s="65"/>
    </row>
    <row r="162" spans="1:51">
      <c r="AE162" s="27"/>
      <c r="AW162" s="1"/>
    </row>
    <row r="163" spans="1:51">
      <c r="AW163" s="1"/>
    </row>
    <row r="164" spans="1:51">
      <c r="AW164" s="1"/>
    </row>
    <row r="165" spans="1:51">
      <c r="AW165" s="1"/>
    </row>
    <row r="166" spans="1:51">
      <c r="AW166" s="1"/>
    </row>
    <row r="167" spans="1:51">
      <c r="AW167" s="1"/>
    </row>
    <row r="168" spans="1:51">
      <c r="AW168" s="1"/>
    </row>
    <row r="169" spans="1:51">
      <c r="AW169" s="1"/>
    </row>
    <row r="170" spans="1:51">
      <c r="AW170" s="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BCF82-C649-4B3E-8C1D-33A024E75852}">
  <dimension ref="B2:D40"/>
  <sheetViews>
    <sheetView showGridLines="0" workbookViewId="0">
      <selection activeCell="A2" sqref="A2:XFD3"/>
    </sheetView>
  </sheetViews>
  <sheetFormatPr defaultRowHeight="14.25"/>
  <cols>
    <col min="1" max="1" width="4.625" customWidth="1"/>
    <col min="2" max="2" width="19" customWidth="1"/>
    <col min="3" max="3" width="78.875" customWidth="1"/>
    <col min="4" max="4" width="51.375" customWidth="1"/>
    <col min="5" max="5" width="21.625" customWidth="1"/>
  </cols>
  <sheetData>
    <row r="2" spans="2:4" ht="15">
      <c r="B2" s="115" t="s">
        <v>43</v>
      </c>
      <c r="C2" s="116" t="s">
        <v>489</v>
      </c>
      <c r="D2" s="115" t="s">
        <v>490</v>
      </c>
    </row>
    <row r="3" spans="2:4">
      <c r="B3" s="4" t="s">
        <v>565</v>
      </c>
      <c r="C3" s="16" t="s">
        <v>566</v>
      </c>
      <c r="D3" s="4" t="s">
        <v>649</v>
      </c>
    </row>
    <row r="4" spans="2:4">
      <c r="B4" s="4" t="s">
        <v>415</v>
      </c>
      <c r="C4" s="16" t="s">
        <v>583</v>
      </c>
      <c r="D4" s="4" t="s">
        <v>584</v>
      </c>
    </row>
    <row r="5" spans="2:4">
      <c r="B5" s="4" t="s">
        <v>569</v>
      </c>
      <c r="C5" s="16" t="s">
        <v>570</v>
      </c>
      <c r="D5" s="30" t="s">
        <v>571</v>
      </c>
    </row>
    <row r="6" spans="2:4">
      <c r="B6" s="4" t="s">
        <v>572</v>
      </c>
      <c r="C6" s="16" t="s">
        <v>573</v>
      </c>
      <c r="D6" s="30" t="s">
        <v>574</v>
      </c>
    </row>
    <row r="7" spans="2:4">
      <c r="B7" s="4" t="s">
        <v>640</v>
      </c>
      <c r="C7" s="16" t="s">
        <v>641</v>
      </c>
      <c r="D7" s="4" t="s">
        <v>642</v>
      </c>
    </row>
    <row r="8" spans="2:4">
      <c r="B8" s="4" t="s">
        <v>643</v>
      </c>
      <c r="C8" s="16" t="s">
        <v>644</v>
      </c>
      <c r="D8" s="4" t="s">
        <v>645</v>
      </c>
    </row>
    <row r="9" spans="2:4">
      <c r="B9" s="4" t="s">
        <v>646</v>
      </c>
      <c r="C9" s="16" t="s">
        <v>647</v>
      </c>
      <c r="D9" s="30" t="s">
        <v>418</v>
      </c>
    </row>
    <row r="10" spans="2:4">
      <c r="B10" s="4" t="s">
        <v>121</v>
      </c>
      <c r="C10" s="16" t="s">
        <v>500</v>
      </c>
      <c r="D10" s="30" t="s">
        <v>501</v>
      </c>
    </row>
    <row r="11" spans="2:4">
      <c r="B11" s="4" t="s">
        <v>599</v>
      </c>
      <c r="C11" s="16" t="s">
        <v>624</v>
      </c>
      <c r="D11" s="30" t="s">
        <v>419</v>
      </c>
    </row>
    <row r="12" spans="2:4">
      <c r="B12" s="4" t="s">
        <v>600</v>
      </c>
      <c r="C12" s="16" t="s">
        <v>625</v>
      </c>
      <c r="D12" s="44" t="s">
        <v>626</v>
      </c>
    </row>
    <row r="13" spans="2:4">
      <c r="B13" s="4" t="s">
        <v>627</v>
      </c>
      <c r="C13" s="16" t="s">
        <v>628</v>
      </c>
      <c r="D13" s="30" t="s">
        <v>420</v>
      </c>
    </row>
    <row r="14" spans="2:4">
      <c r="B14" s="4" t="s">
        <v>575</v>
      </c>
      <c r="C14" s="16" t="s">
        <v>576</v>
      </c>
      <c r="D14" s="30" t="s">
        <v>577</v>
      </c>
    </row>
    <row r="15" spans="2:4">
      <c r="B15" s="4" t="s">
        <v>631</v>
      </c>
      <c r="C15" s="16" t="s">
        <v>632</v>
      </c>
      <c r="D15" s="4" t="s">
        <v>633</v>
      </c>
    </row>
    <row r="16" spans="2:4">
      <c r="B16" s="4" t="s">
        <v>399</v>
      </c>
      <c r="C16" s="16" t="s">
        <v>634</v>
      </c>
      <c r="D16" s="30" t="s">
        <v>416</v>
      </c>
    </row>
    <row r="17" spans="2:4" ht="28.5">
      <c r="B17" s="4" t="s">
        <v>179</v>
      </c>
      <c r="C17" s="16" t="s">
        <v>567</v>
      </c>
      <c r="D17" s="30" t="s">
        <v>52</v>
      </c>
    </row>
    <row r="18" spans="2:4">
      <c r="B18" s="4" t="s">
        <v>564</v>
      </c>
      <c r="C18" s="16" t="s">
        <v>513</v>
      </c>
      <c r="D18" s="30" t="s">
        <v>514</v>
      </c>
    </row>
    <row r="19" spans="2:4">
      <c r="B19" s="4" t="s">
        <v>549</v>
      </c>
      <c r="C19" s="16" t="s">
        <v>568</v>
      </c>
      <c r="D19" s="30" t="s">
        <v>422</v>
      </c>
    </row>
    <row r="20" spans="2:4" ht="28.5">
      <c r="B20" s="4" t="s">
        <v>580</v>
      </c>
      <c r="C20" s="16" t="s">
        <v>581</v>
      </c>
      <c r="D20" s="4" t="s">
        <v>582</v>
      </c>
    </row>
    <row r="21" spans="2:4">
      <c r="B21" s="4" t="s">
        <v>517</v>
      </c>
      <c r="C21" s="16" t="s">
        <v>518</v>
      </c>
      <c r="D21" s="30" t="s">
        <v>421</v>
      </c>
    </row>
    <row r="22" spans="2:4">
      <c r="B22" s="4" t="s">
        <v>635</v>
      </c>
      <c r="C22" s="16" t="s">
        <v>636</v>
      </c>
      <c r="D22" s="30" t="s">
        <v>417</v>
      </c>
    </row>
    <row r="23" spans="2:4">
      <c r="B23" s="4" t="s">
        <v>510</v>
      </c>
      <c r="C23" s="16" t="s">
        <v>511</v>
      </c>
      <c r="D23" s="30" t="s">
        <v>512</v>
      </c>
    </row>
    <row r="24" spans="2:4" ht="28.5">
      <c r="B24" s="4" t="s">
        <v>250</v>
      </c>
      <c r="C24" s="16" t="s">
        <v>494</v>
      </c>
      <c r="D24" s="30" t="s">
        <v>495</v>
      </c>
    </row>
    <row r="25" spans="2:4" ht="28.5">
      <c r="B25" s="4" t="s">
        <v>251</v>
      </c>
      <c r="C25" s="16" t="s">
        <v>491</v>
      </c>
      <c r="D25" s="30" t="s">
        <v>492</v>
      </c>
    </row>
    <row r="26" spans="2:4" ht="28.5">
      <c r="B26" s="4" t="s">
        <v>507</v>
      </c>
      <c r="C26" s="16" t="s">
        <v>508</v>
      </c>
      <c r="D26" s="30" t="s">
        <v>509</v>
      </c>
    </row>
    <row r="27" spans="2:4">
      <c r="B27" s="4" t="s">
        <v>427</v>
      </c>
      <c r="C27" s="16" t="s">
        <v>498</v>
      </c>
      <c r="D27" s="30" t="s">
        <v>499</v>
      </c>
    </row>
    <row r="28" spans="2:4">
      <c r="B28" s="4" t="s">
        <v>504</v>
      </c>
      <c r="C28" s="16" t="s">
        <v>505</v>
      </c>
      <c r="D28" s="30" t="s">
        <v>506</v>
      </c>
    </row>
    <row r="29" spans="2:4">
      <c r="B29" s="4" t="s">
        <v>181</v>
      </c>
      <c r="C29" s="16" t="s">
        <v>617</v>
      </c>
      <c r="D29" s="30" t="s">
        <v>618</v>
      </c>
    </row>
    <row r="30" spans="2:4" ht="28.5">
      <c r="B30" s="4" t="s">
        <v>519</v>
      </c>
      <c r="C30" s="16" t="s">
        <v>520</v>
      </c>
      <c r="D30" s="30" t="s">
        <v>521</v>
      </c>
    </row>
    <row r="31" spans="2:4">
      <c r="B31" s="4" t="s">
        <v>178</v>
      </c>
      <c r="C31" s="16" t="s">
        <v>496</v>
      </c>
      <c r="D31" s="30" t="s">
        <v>497</v>
      </c>
    </row>
    <row r="32" spans="2:4">
      <c r="B32" s="4" t="s">
        <v>453</v>
      </c>
      <c r="C32" s="16" t="s">
        <v>515</v>
      </c>
      <c r="D32" s="30" t="s">
        <v>516</v>
      </c>
    </row>
    <row r="33" spans="2:4">
      <c r="B33" s="4" t="s">
        <v>619</v>
      </c>
      <c r="C33" s="16" t="s">
        <v>620</v>
      </c>
      <c r="D33" s="30" t="s">
        <v>621</v>
      </c>
    </row>
    <row r="34" spans="2:4">
      <c r="B34" s="4" t="s">
        <v>622</v>
      </c>
      <c r="C34" s="16" t="s">
        <v>623</v>
      </c>
      <c r="D34" s="30" t="s">
        <v>51</v>
      </c>
    </row>
    <row r="35" spans="2:4" ht="28.5">
      <c r="B35" s="4" t="s">
        <v>637</v>
      </c>
      <c r="C35" s="16" t="s">
        <v>638</v>
      </c>
      <c r="D35" s="30" t="s">
        <v>639</v>
      </c>
    </row>
    <row r="36" spans="2:4">
      <c r="B36" s="4" t="s">
        <v>364</v>
      </c>
      <c r="C36" s="16" t="s">
        <v>493</v>
      </c>
      <c r="D36" s="4" t="s">
        <v>648</v>
      </c>
    </row>
    <row r="37" spans="2:4">
      <c r="B37" s="4" t="s">
        <v>502</v>
      </c>
      <c r="C37" s="16" t="s">
        <v>503</v>
      </c>
      <c r="D37" s="4" t="s">
        <v>648</v>
      </c>
    </row>
    <row r="38" spans="2:4">
      <c r="B38" s="4" t="s">
        <v>614</v>
      </c>
      <c r="C38" s="16" t="s">
        <v>615</v>
      </c>
      <c r="D38" s="30" t="s">
        <v>616</v>
      </c>
    </row>
    <row r="39" spans="2:4">
      <c r="B39" s="4" t="s">
        <v>629</v>
      </c>
      <c r="C39" s="16" t="s">
        <v>630</v>
      </c>
      <c r="D39" s="30" t="s">
        <v>423</v>
      </c>
    </row>
    <row r="40" spans="2:4">
      <c r="B40" s="16" t="s">
        <v>180</v>
      </c>
      <c r="C40" s="16" t="s">
        <v>578</v>
      </c>
      <c r="D40" s="30" t="s">
        <v>579</v>
      </c>
    </row>
  </sheetData>
  <sortState xmlns:xlrd2="http://schemas.microsoft.com/office/spreadsheetml/2017/richdata2" ref="B3:D40">
    <sortCondition ref="B3:B40"/>
  </sortState>
  <hyperlinks>
    <hyperlink ref="D25" r:id="rId1" xr:uid="{FAFAA1A2-D8C4-41E7-91D0-00CE257091D1}"/>
    <hyperlink ref="D24" r:id="rId2" xr:uid="{D92B9366-FFEA-4B43-A528-F72A414B3F62}"/>
    <hyperlink ref="D31" r:id="rId3" xr:uid="{C17D986C-2E7E-490B-91BF-11275A20860C}"/>
    <hyperlink ref="D27" r:id="rId4" xr:uid="{90CA80F6-CCCE-4643-8490-984369B3F466}"/>
    <hyperlink ref="D10" r:id="rId5" xr:uid="{65922B8E-E59C-42F9-BD40-0C900F483F9B}"/>
    <hyperlink ref="D28" r:id="rId6" xr:uid="{EF1CC544-26CF-4F9E-87E0-F8D3095F1A6C}"/>
    <hyperlink ref="D26" r:id="rId7" xr:uid="{4004F59C-7A2D-4507-8657-8D1F3FCE19AE}"/>
    <hyperlink ref="D23" r:id="rId8" xr:uid="{4B538BCA-A499-4EDC-AB62-3A32167AE195}"/>
    <hyperlink ref="D18" r:id="rId9" xr:uid="{6EC31923-1B34-4940-942E-2A0080A7D136}"/>
    <hyperlink ref="D32" r:id="rId10" xr:uid="{F0B7C414-3946-4978-B933-AC481BBF5089}"/>
    <hyperlink ref="D21" r:id="rId11" xr:uid="{0030ACFC-FCFD-4302-8E00-A435C11A0462}"/>
    <hyperlink ref="D30" r:id="rId12" xr:uid="{66189A85-C3CB-47C3-A4C0-F440A8235F43}"/>
    <hyperlink ref="D17" r:id="rId13" xr:uid="{21AA0F01-2A6B-4E02-9636-EA409B0A6B98}"/>
    <hyperlink ref="D19" r:id="rId14" xr:uid="{1C0542E4-9346-4C7E-95C2-4820EA3E3C89}"/>
    <hyperlink ref="D5" r:id="rId15" xr:uid="{F2DF342D-75CE-4F8B-9DE5-A7EA593D9ABD}"/>
    <hyperlink ref="D6" r:id="rId16" xr:uid="{712F0699-5E2D-4470-9194-E596E5868EB2}"/>
    <hyperlink ref="D14" r:id="rId17" xr:uid="{E17B272B-01A9-4366-85AE-D893BEFF2757}"/>
    <hyperlink ref="D40" r:id="rId18" xr:uid="{86B7E8C6-7BE1-4592-9278-B2064BB1F196}"/>
    <hyperlink ref="D29" r:id="rId19" xr:uid="{A1F5B963-53D4-4C77-B76E-3F23BFF76FE2}"/>
    <hyperlink ref="D33" r:id="rId20" xr:uid="{F97660A1-EEAC-4DA9-8508-66BDFBB4CF08}"/>
    <hyperlink ref="D34" r:id="rId21" xr:uid="{68F6D477-0330-4620-8D75-33D68A43B3DC}"/>
    <hyperlink ref="D13" r:id="rId22" xr:uid="{6752B24D-3EA2-421F-95C2-CCCA4ECABD41}"/>
    <hyperlink ref="D11" r:id="rId23" xr:uid="{470C47AE-E44F-4327-B155-9ECA79D397D2}"/>
    <hyperlink ref="D12" r:id="rId24" xr:uid="{9D952CC2-CA5B-47EF-824B-75CAD6219FD8}"/>
    <hyperlink ref="D38" r:id="rId25" xr:uid="{10C59FEE-C204-41F0-91B9-BA7DC30838F5}"/>
    <hyperlink ref="D39" r:id="rId26" xr:uid="{A1A32B88-DC8A-4338-86BF-C5A822DA68D1}"/>
    <hyperlink ref="D16" r:id="rId27" xr:uid="{D95FE875-A1FD-4023-9FCA-DF0EDCF62483}"/>
    <hyperlink ref="D22" r:id="rId28" location="tabset" xr:uid="{7AB35FAF-CC4D-4A32-9CBA-63CE3535FAA6}"/>
    <hyperlink ref="D35" r:id="rId29" xr:uid="{6F3EFD07-4016-46A7-9D3D-51D46C8825C9}"/>
    <hyperlink ref="D9" r:id="rId30" xr:uid="{CC5CB8BA-E3D6-4217-88E6-8A9D872FD89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C971-7708-4713-B07C-5AAF963D9B38}">
  <dimension ref="A1:Y161"/>
  <sheetViews>
    <sheetView showGridLines="0" workbookViewId="0">
      <pane xSplit="1" ySplit="4" topLeftCell="B5" activePane="bottomRight" state="frozen"/>
      <selection activeCell="AN9" sqref="AN9"/>
      <selection pane="topRight" activeCell="AN9" sqref="AN9"/>
      <selection pane="bottomLeft" activeCell="AN9" sqref="AN9"/>
      <selection pane="bottomRight" activeCell="O8" sqref="O8"/>
    </sheetView>
  </sheetViews>
  <sheetFormatPr defaultRowHeight="14.25"/>
  <cols>
    <col min="2" max="2" width="11.625" customWidth="1"/>
    <col min="3" max="3" width="13.25" customWidth="1"/>
    <col min="4" max="18" width="11.625" customWidth="1"/>
    <col min="20" max="20" width="14.25" customWidth="1"/>
    <col min="22" max="22" width="11.125" bestFit="1" customWidth="1"/>
    <col min="23" max="23" width="18.125" bestFit="1" customWidth="1"/>
    <col min="24" max="24" width="16" bestFit="1" customWidth="1"/>
    <col min="25" max="25" width="13.5" bestFit="1" customWidth="1"/>
  </cols>
  <sheetData>
    <row r="1" spans="1:20">
      <c r="A1" s="4"/>
      <c r="B1" s="149" t="s">
        <v>430</v>
      </c>
      <c r="C1" s="149"/>
      <c r="D1" s="149"/>
      <c r="E1" s="149" t="s">
        <v>364</v>
      </c>
      <c r="F1" s="149"/>
      <c r="G1" s="149"/>
      <c r="H1" s="149" t="s">
        <v>53</v>
      </c>
      <c r="I1" s="149"/>
      <c r="J1" s="149"/>
      <c r="K1" s="149" t="s">
        <v>54</v>
      </c>
      <c r="L1" s="149"/>
      <c r="M1" s="149"/>
      <c r="N1" s="149"/>
      <c r="O1" s="149"/>
      <c r="P1" s="149"/>
      <c r="Q1" s="149" t="s">
        <v>55</v>
      </c>
      <c r="R1" s="149"/>
    </row>
    <row r="2" spans="1:20" s="11" customFormat="1" ht="42.75">
      <c r="A2" s="11" t="s">
        <v>431</v>
      </c>
      <c r="B2" s="16" t="s">
        <v>57</v>
      </c>
      <c r="C2" s="16" t="s">
        <v>58</v>
      </c>
      <c r="D2" s="16" t="s">
        <v>767</v>
      </c>
      <c r="E2" s="16" t="s">
        <v>59</v>
      </c>
      <c r="F2" s="16" t="s">
        <v>60</v>
      </c>
      <c r="G2" s="16" t="s">
        <v>61</v>
      </c>
      <c r="H2" s="16" t="s">
        <v>57</v>
      </c>
      <c r="I2" s="16" t="s">
        <v>60</v>
      </c>
      <c r="J2" s="16" t="s">
        <v>61</v>
      </c>
      <c r="K2" s="16" t="s">
        <v>59</v>
      </c>
      <c r="L2" s="16" t="s">
        <v>60</v>
      </c>
      <c r="M2" s="16" t="s">
        <v>62</v>
      </c>
      <c r="N2" s="16" t="s">
        <v>63</v>
      </c>
      <c r="O2" s="16" t="s">
        <v>64</v>
      </c>
      <c r="P2" s="16" t="s">
        <v>65</v>
      </c>
      <c r="Q2" s="16" t="s">
        <v>66</v>
      </c>
      <c r="R2" s="16" t="s">
        <v>67</v>
      </c>
      <c r="S2" s="39"/>
      <c r="T2"/>
    </row>
    <row r="3" spans="1:20" s="11" customFormat="1" ht="57">
      <c r="A3" s="16" t="s">
        <v>43</v>
      </c>
      <c r="B3" s="16" t="s">
        <v>427</v>
      </c>
      <c r="C3" s="16" t="s">
        <v>427</v>
      </c>
      <c r="D3" s="16" t="s">
        <v>427</v>
      </c>
      <c r="E3" s="16" t="s">
        <v>432</v>
      </c>
      <c r="F3" s="16" t="s">
        <v>433</v>
      </c>
      <c r="G3" s="16" t="s">
        <v>434</v>
      </c>
      <c r="H3" s="16" t="s">
        <v>435</v>
      </c>
      <c r="I3" s="16" t="s">
        <v>435</v>
      </c>
      <c r="J3" s="16" t="s">
        <v>435</v>
      </c>
      <c r="K3" s="16" t="s">
        <v>436</v>
      </c>
      <c r="L3" s="16" t="s">
        <v>437</v>
      </c>
      <c r="M3" s="16" t="s">
        <v>438</v>
      </c>
      <c r="N3" s="16" t="s">
        <v>439</v>
      </c>
      <c r="O3" s="16" t="s">
        <v>440</v>
      </c>
      <c r="P3" s="16" t="s">
        <v>441</v>
      </c>
      <c r="Q3" s="16" t="s">
        <v>442</v>
      </c>
      <c r="R3" s="16" t="s">
        <v>443</v>
      </c>
      <c r="S3" s="39"/>
      <c r="T3"/>
    </row>
    <row r="4" spans="1:20" s="11" customFormat="1">
      <c r="A4" s="16" t="s">
        <v>56</v>
      </c>
      <c r="B4" s="16"/>
      <c r="C4" s="16"/>
      <c r="D4" s="16"/>
      <c r="E4" s="16"/>
      <c r="F4" s="16"/>
      <c r="G4" s="16"/>
      <c r="H4" s="16"/>
      <c r="I4" s="16"/>
      <c r="J4" s="16"/>
      <c r="K4" s="16"/>
      <c r="L4" s="16"/>
      <c r="M4" s="38"/>
      <c r="N4" s="38"/>
      <c r="O4" s="38"/>
      <c r="P4" s="38"/>
      <c r="Q4" s="38"/>
      <c r="R4" s="16"/>
      <c r="S4" s="39"/>
      <c r="T4"/>
    </row>
    <row r="5" spans="1:20">
      <c r="A5" s="4">
        <v>1870</v>
      </c>
      <c r="B5" s="43">
        <v>278440.39127975999</v>
      </c>
      <c r="C5" s="43">
        <v>23.478306848943898</v>
      </c>
      <c r="D5" s="43">
        <v>1831.3633642353104</v>
      </c>
      <c r="E5" s="43"/>
      <c r="F5" s="43"/>
      <c r="G5" s="43"/>
      <c r="H5" s="5"/>
      <c r="I5" s="5"/>
      <c r="J5" s="5"/>
      <c r="K5" s="6">
        <f>B5</f>
        <v>278440.39127975999</v>
      </c>
      <c r="L5" s="9">
        <f>C5</f>
        <v>23.478306848943898</v>
      </c>
      <c r="M5" s="9">
        <f>D5</f>
        <v>1831.3633642353104</v>
      </c>
      <c r="N5" s="7">
        <f>L5/M5/($L$160/$M$160)</f>
        <v>8.3396036262656653E-3</v>
      </c>
      <c r="O5" s="5">
        <f>L5/N5</f>
        <v>2815.2785073619966</v>
      </c>
      <c r="P5" s="5">
        <f>O5/K5*1000000</f>
        <v>10110.8840366963</v>
      </c>
      <c r="Q5" s="4"/>
      <c r="R5" s="4"/>
    </row>
    <row r="6" spans="1:20">
      <c r="A6" s="4">
        <v>1871</v>
      </c>
      <c r="B6" s="43">
        <v>299274.0994614251</v>
      </c>
      <c r="C6" s="43">
        <v>27.682192872572365</v>
      </c>
      <c r="D6" s="43">
        <v>1961.1450199685214</v>
      </c>
      <c r="E6" s="43"/>
      <c r="F6" s="43"/>
      <c r="G6" s="43"/>
      <c r="H6" s="5"/>
      <c r="I6" s="5"/>
      <c r="J6" s="5"/>
      <c r="K6" s="6">
        <f t="shared" ref="K6:K69" si="0">B6</f>
        <v>299274.0994614251</v>
      </c>
      <c r="L6" s="9">
        <f t="shared" ref="L6:L69" si="1">C6</f>
        <v>27.682192872572365</v>
      </c>
      <c r="M6" s="9">
        <f t="shared" ref="M6:M69" si="2">D6</f>
        <v>1961.1450199685214</v>
      </c>
      <c r="N6" s="7">
        <f t="shared" ref="N6:N69" si="3">L6/M6/($L$160/$M$160)</f>
        <v>9.182140588408513E-3</v>
      </c>
      <c r="O6" s="5">
        <f t="shared" ref="O6:O69" si="4">L6/N6</f>
        <v>3014.7864330805633</v>
      </c>
      <c r="P6" s="5">
        <f t="shared" ref="P6:P69" si="5">O6/K6*1000000</f>
        <v>10073.663035010331</v>
      </c>
      <c r="Q6" s="10">
        <f t="shared" ref="Q6:Q37" si="6">K6/K5-1</f>
        <v>7.4822866344605332E-2</v>
      </c>
      <c r="R6" s="10">
        <f t="shared" ref="R6:R37" si="7">P6/P5-1</f>
        <v>-3.681280642808149E-3</v>
      </c>
    </row>
    <row r="7" spans="1:20">
      <c r="A7" s="4">
        <v>1872</v>
      </c>
      <c r="B7" s="43">
        <v>313368.74310052214</v>
      </c>
      <c r="C7" s="43">
        <v>30.696299832909755</v>
      </c>
      <c r="D7" s="43">
        <v>2278.389067316371</v>
      </c>
      <c r="E7" s="43"/>
      <c r="F7" s="43"/>
      <c r="G7" s="43"/>
      <c r="H7" s="5"/>
      <c r="I7" s="5"/>
      <c r="J7" s="5"/>
      <c r="K7" s="6">
        <f t="shared" si="0"/>
        <v>313368.74310052214</v>
      </c>
      <c r="L7" s="9">
        <f t="shared" si="1"/>
        <v>30.696299832909755</v>
      </c>
      <c r="M7" s="9">
        <f t="shared" si="2"/>
        <v>2278.389067316371</v>
      </c>
      <c r="N7" s="7">
        <f t="shared" si="3"/>
        <v>8.764180179339099E-3</v>
      </c>
      <c r="O7" s="5">
        <f t="shared" si="4"/>
        <v>3502.4724737259503</v>
      </c>
      <c r="P7" s="5">
        <f t="shared" si="5"/>
        <v>11176.840545971207</v>
      </c>
      <c r="Q7" s="10">
        <f t="shared" si="6"/>
        <v>4.709610241735529E-2</v>
      </c>
      <c r="R7" s="10">
        <f t="shared" si="7"/>
        <v>0.10951105939585792</v>
      </c>
    </row>
    <row r="8" spans="1:20">
      <c r="A8" s="4">
        <v>1873</v>
      </c>
      <c r="B8" s="43">
        <v>331736.39306634397</v>
      </c>
      <c r="C8" s="43">
        <v>33.472450980588931</v>
      </c>
      <c r="D8" s="43">
        <v>2595.6331146642196</v>
      </c>
      <c r="E8" s="43"/>
      <c r="F8" s="43"/>
      <c r="G8" s="43"/>
      <c r="H8" s="5"/>
      <c r="I8" s="5"/>
      <c r="J8" s="5"/>
      <c r="K8" s="6">
        <f>B8</f>
        <v>331736.39306634397</v>
      </c>
      <c r="L8" s="9">
        <f t="shared" si="1"/>
        <v>33.472450980588931</v>
      </c>
      <c r="M8" s="9">
        <f t="shared" si="2"/>
        <v>2595.6331146642196</v>
      </c>
      <c r="N8" s="7">
        <f t="shared" si="3"/>
        <v>8.3887521911802168E-3</v>
      </c>
      <c r="O8" s="5">
        <f t="shared" si="4"/>
        <v>3990.1585143713346</v>
      </c>
      <c r="P8" s="5">
        <f t="shared" si="5"/>
        <v>12028.100014861326</v>
      </c>
      <c r="Q8" s="10">
        <f t="shared" si="6"/>
        <v>5.8613535555873453E-2</v>
      </c>
      <c r="R8" s="10">
        <f t="shared" si="7"/>
        <v>7.6162799799176062E-2</v>
      </c>
      <c r="S8" s="28"/>
    </row>
    <row r="9" spans="1:20">
      <c r="A9" s="4">
        <v>1874</v>
      </c>
      <c r="B9" s="43">
        <v>383203.02803099336</v>
      </c>
      <c r="C9" s="43">
        <v>36.327920732487513</v>
      </c>
      <c r="D9" s="43">
        <v>2855.1964261306416</v>
      </c>
      <c r="E9" s="43"/>
      <c r="F9" s="43"/>
      <c r="G9" s="43"/>
      <c r="H9" s="5"/>
      <c r="I9" s="5"/>
      <c r="J9" s="5"/>
      <c r="K9" s="6">
        <f t="shared" si="0"/>
        <v>383203.02803099336</v>
      </c>
      <c r="L9" s="9">
        <f t="shared" si="1"/>
        <v>36.327920732487513</v>
      </c>
      <c r="M9" s="9">
        <f t="shared" si="2"/>
        <v>2855.1964261306416</v>
      </c>
      <c r="N9" s="7">
        <f t="shared" si="3"/>
        <v>8.2767094001735004E-3</v>
      </c>
      <c r="O9" s="5">
        <f t="shared" si="4"/>
        <v>4389.1743658084688</v>
      </c>
      <c r="P9" s="5">
        <f t="shared" si="5"/>
        <v>11453.913577774427</v>
      </c>
      <c r="Q9" s="10">
        <f t="shared" si="6"/>
        <v>0.15514316801038031</v>
      </c>
      <c r="R9" s="10">
        <f t="shared" si="7"/>
        <v>-4.7737085356578501E-2</v>
      </c>
      <c r="S9" s="28"/>
    </row>
    <row r="10" spans="1:20">
      <c r="A10" s="4">
        <v>1875</v>
      </c>
      <c r="B10" s="43">
        <v>421310.35307908803</v>
      </c>
      <c r="C10" s="43">
        <v>37.597018399997992</v>
      </c>
      <c r="D10" s="43">
        <v>3028.2386337749231</v>
      </c>
      <c r="E10" s="43"/>
      <c r="F10" s="43"/>
      <c r="G10" s="43"/>
      <c r="H10" s="5"/>
      <c r="I10" s="5"/>
      <c r="J10" s="5"/>
      <c r="K10" s="6">
        <f t="shared" si="0"/>
        <v>421310.35307908803</v>
      </c>
      <c r="L10" s="9">
        <f t="shared" si="1"/>
        <v>37.597018399997992</v>
      </c>
      <c r="M10" s="9">
        <f t="shared" si="2"/>
        <v>3028.2386337749231</v>
      </c>
      <c r="N10" s="7">
        <f t="shared" si="3"/>
        <v>8.0763748245485899E-3</v>
      </c>
      <c r="O10" s="5">
        <f t="shared" si="4"/>
        <v>4655.1849334332237</v>
      </c>
      <c r="P10" s="5">
        <f t="shared" si="5"/>
        <v>11049.30106609404</v>
      </c>
      <c r="Q10" s="10">
        <f t="shared" si="6"/>
        <v>9.9444216930907325E-2</v>
      </c>
      <c r="R10" s="10">
        <f t="shared" si="7"/>
        <v>-3.5325263189126099E-2</v>
      </c>
      <c r="S10" s="28"/>
    </row>
    <row r="11" spans="1:20">
      <c r="A11" s="4">
        <v>1876</v>
      </c>
      <c r="B11" s="43">
        <v>444528.49078752124</v>
      </c>
      <c r="C11" s="43">
        <v>39.104071880166693</v>
      </c>
      <c r="D11" s="43">
        <v>3186.8606574488481</v>
      </c>
      <c r="E11" s="43"/>
      <c r="F11" s="43"/>
      <c r="G11" s="43"/>
      <c r="H11" s="5"/>
      <c r="I11" s="5"/>
      <c r="J11" s="5"/>
      <c r="K11" s="6">
        <f t="shared" si="0"/>
        <v>444528.49078752124</v>
      </c>
      <c r="L11" s="9">
        <f t="shared" si="1"/>
        <v>39.104071880166693</v>
      </c>
      <c r="M11" s="9">
        <f t="shared" si="2"/>
        <v>3186.8606574488481</v>
      </c>
      <c r="N11" s="7">
        <f t="shared" si="3"/>
        <v>7.9820062774263074E-3</v>
      </c>
      <c r="O11" s="5">
        <f t="shared" si="4"/>
        <v>4899.0279537559172</v>
      </c>
      <c r="P11" s="5">
        <f t="shared" si="5"/>
        <v>11020.728829049538</v>
      </c>
      <c r="Q11" s="10">
        <f t="shared" si="6"/>
        <v>5.510934525759148E-2</v>
      </c>
      <c r="R11" s="10">
        <f t="shared" si="7"/>
        <v>-2.5858863717795888E-3</v>
      </c>
      <c r="S11" s="28"/>
    </row>
    <row r="12" spans="1:20">
      <c r="A12" s="4">
        <v>1877</v>
      </c>
      <c r="B12" s="43">
        <v>454071.13638602151</v>
      </c>
      <c r="C12" s="43">
        <v>43.307957903795163</v>
      </c>
      <c r="D12" s="43">
        <v>3633.8863605299075</v>
      </c>
      <c r="E12" s="43"/>
      <c r="F12" s="43"/>
      <c r="G12" s="43"/>
      <c r="H12" s="5"/>
      <c r="I12" s="5"/>
      <c r="J12" s="5"/>
      <c r="K12" s="6">
        <f t="shared" si="0"/>
        <v>454071.13638602151</v>
      </c>
      <c r="L12" s="9">
        <f t="shared" si="1"/>
        <v>43.307957903795163</v>
      </c>
      <c r="M12" s="9">
        <f t="shared" si="2"/>
        <v>3633.8863605299075</v>
      </c>
      <c r="N12" s="7">
        <f t="shared" si="3"/>
        <v>7.7526382809485423E-3</v>
      </c>
      <c r="O12" s="5">
        <f t="shared" si="4"/>
        <v>5586.2219201198686</v>
      </c>
      <c r="P12" s="5">
        <f t="shared" si="5"/>
        <v>12302.52590944435</v>
      </c>
      <c r="Q12" s="10">
        <f t="shared" si="6"/>
        <v>2.1466893115432484E-2</v>
      </c>
      <c r="R12" s="10">
        <f t="shared" si="7"/>
        <v>0.11630783229291719</v>
      </c>
      <c r="S12" s="28"/>
    </row>
    <row r="13" spans="1:20">
      <c r="A13" s="4">
        <v>1878</v>
      </c>
      <c r="B13" s="43">
        <v>476096.31839928438</v>
      </c>
      <c r="C13" s="43">
        <v>46.63933928101018</v>
      </c>
      <c r="D13" s="43">
        <v>4037.6515116998976</v>
      </c>
      <c r="E13" s="43"/>
      <c r="F13" s="43"/>
      <c r="G13" s="43"/>
      <c r="H13" s="5"/>
      <c r="I13" s="5"/>
      <c r="J13" s="5"/>
      <c r="K13" s="6">
        <f t="shared" si="0"/>
        <v>476096.31839928438</v>
      </c>
      <c r="L13" s="9">
        <f t="shared" si="1"/>
        <v>46.63933928101018</v>
      </c>
      <c r="M13" s="9">
        <f t="shared" si="2"/>
        <v>4037.6515116998976</v>
      </c>
      <c r="N13" s="7">
        <f t="shared" si="3"/>
        <v>7.5140955646116649E-3</v>
      </c>
      <c r="O13" s="5">
        <f t="shared" si="4"/>
        <v>6206.9132445776313</v>
      </c>
      <c r="P13" s="5">
        <f t="shared" si="5"/>
        <v>13037.095656287187</v>
      </c>
      <c r="Q13" s="10">
        <f t="shared" si="6"/>
        <v>4.8506016454960221E-2</v>
      </c>
      <c r="R13" s="10">
        <f t="shared" si="7"/>
        <v>5.9708855908925607E-2</v>
      </c>
      <c r="S13" s="28"/>
    </row>
    <row r="14" spans="1:20">
      <c r="A14" s="4">
        <v>1879</v>
      </c>
      <c r="B14" s="43">
        <v>507305.15934334754</v>
      </c>
      <c r="C14" s="43">
        <v>40.214532339238374</v>
      </c>
      <c r="D14" s="43">
        <v>3576.2056246484813</v>
      </c>
      <c r="E14" s="43"/>
      <c r="F14" s="43"/>
      <c r="G14" s="43"/>
      <c r="H14" s="5"/>
      <c r="I14" s="5"/>
      <c r="J14" s="5"/>
      <c r="K14" s="6">
        <f t="shared" si="0"/>
        <v>507305.15934334754</v>
      </c>
      <c r="L14" s="9">
        <f t="shared" si="1"/>
        <v>40.214532339238374</v>
      </c>
      <c r="M14" s="9">
        <f t="shared" si="2"/>
        <v>3576.2056246484813</v>
      </c>
      <c r="N14" s="7">
        <f t="shared" si="3"/>
        <v>7.3149893457337056E-3</v>
      </c>
      <c r="O14" s="5">
        <f t="shared" si="4"/>
        <v>5497.5517309116176</v>
      </c>
      <c r="P14" s="5">
        <f t="shared" si="5"/>
        <v>10836.774729489471</v>
      </c>
      <c r="Q14" s="10">
        <f t="shared" si="6"/>
        <v>6.5551527575328672E-2</v>
      </c>
      <c r="R14" s="10">
        <f t="shared" si="7"/>
        <v>-0.16877385767562447</v>
      </c>
      <c r="S14" s="28"/>
    </row>
    <row r="15" spans="1:20">
      <c r="A15" s="4">
        <v>1880</v>
      </c>
      <c r="B15" s="43">
        <v>528439.37444596761</v>
      </c>
      <c r="C15" s="43">
        <v>45.211604405060896</v>
      </c>
      <c r="D15" s="43">
        <v>3951.1304078777571</v>
      </c>
      <c r="E15" s="43"/>
      <c r="F15" s="43"/>
      <c r="G15" s="43"/>
      <c r="H15" s="5"/>
      <c r="I15" s="5"/>
      <c r="J15" s="5"/>
      <c r="K15" s="6">
        <f t="shared" si="0"/>
        <v>528439.37444596761</v>
      </c>
      <c r="L15" s="9">
        <f t="shared" si="1"/>
        <v>45.211604405060896</v>
      </c>
      <c r="M15" s="9">
        <f t="shared" si="2"/>
        <v>3951.1304078777571</v>
      </c>
      <c r="N15" s="7">
        <f t="shared" si="3"/>
        <v>7.4435774623368952E-3</v>
      </c>
      <c r="O15" s="5">
        <f t="shared" si="4"/>
        <v>6073.9079607652538</v>
      </c>
      <c r="P15" s="5">
        <f t="shared" si="5"/>
        <v>11494.048805756249</v>
      </c>
      <c r="Q15" s="10">
        <f t="shared" si="6"/>
        <v>4.1659767722402208E-2</v>
      </c>
      <c r="R15" s="10">
        <f t="shared" si="7"/>
        <v>6.0652185975424766E-2</v>
      </c>
      <c r="S15" s="28"/>
    </row>
    <row r="16" spans="1:20">
      <c r="A16" s="4">
        <v>1881</v>
      </c>
      <c r="B16" s="43">
        <v>544986.75989750098</v>
      </c>
      <c r="C16" s="43">
        <v>50.287995075102813</v>
      </c>
      <c r="D16" s="43">
        <v>4109.7524315516821</v>
      </c>
      <c r="E16" s="43"/>
      <c r="F16" s="43"/>
      <c r="G16" s="43"/>
      <c r="H16" s="5"/>
      <c r="I16" s="5"/>
      <c r="J16" s="5"/>
      <c r="K16" s="6">
        <f t="shared" si="0"/>
        <v>544986.75989750098</v>
      </c>
      <c r="L16" s="9">
        <f t="shared" si="1"/>
        <v>50.287995075102813</v>
      </c>
      <c r="M16" s="9">
        <f t="shared" si="2"/>
        <v>4109.7524315516821</v>
      </c>
      <c r="N16" s="7">
        <f t="shared" si="3"/>
        <v>7.9597937977674092E-3</v>
      </c>
      <c r="O16" s="5">
        <f t="shared" si="4"/>
        <v>6317.7509810879483</v>
      </c>
      <c r="P16" s="5">
        <f t="shared" si="5"/>
        <v>11592.485260148644</v>
      </c>
      <c r="Q16" s="10">
        <f t="shared" si="6"/>
        <v>3.1313687532996903E-2</v>
      </c>
      <c r="R16" s="10">
        <f t="shared" si="7"/>
        <v>8.5641235787250469E-3</v>
      </c>
      <c r="S16" s="28"/>
    </row>
    <row r="17" spans="1:19">
      <c r="A17" s="4">
        <v>1882</v>
      </c>
      <c r="B17" s="43">
        <v>561783.13610184018</v>
      </c>
      <c r="C17" s="43">
        <v>48.78094159493412</v>
      </c>
      <c r="D17" s="43">
        <v>4095.3322475813247</v>
      </c>
      <c r="E17" s="43"/>
      <c r="F17" s="43"/>
      <c r="G17" s="43"/>
      <c r="H17" s="5"/>
      <c r="I17" s="5"/>
      <c r="J17" s="5"/>
      <c r="K17" s="6">
        <f t="shared" si="0"/>
        <v>561783.13610184018</v>
      </c>
      <c r="L17" s="9">
        <f t="shared" si="1"/>
        <v>48.78094159493412</v>
      </c>
      <c r="M17" s="9">
        <f t="shared" si="2"/>
        <v>4095.3322475813247</v>
      </c>
      <c r="N17" s="7">
        <f t="shared" si="3"/>
        <v>7.7484385852383863E-3</v>
      </c>
      <c r="O17" s="5">
        <f t="shared" si="4"/>
        <v>6295.5834337858842</v>
      </c>
      <c r="P17" s="5">
        <f t="shared" si="5"/>
        <v>11206.43007810868</v>
      </c>
      <c r="Q17" s="10">
        <f t="shared" si="6"/>
        <v>3.0819787635754992E-2</v>
      </c>
      <c r="R17" s="10">
        <f t="shared" si="7"/>
        <v>-3.330219304803439E-2</v>
      </c>
      <c r="S17" s="28"/>
    </row>
    <row r="18" spans="1:19">
      <c r="A18" s="4">
        <v>1883</v>
      </c>
      <c r="B18" s="43">
        <v>584952.27563000238</v>
      </c>
      <c r="C18" s="43">
        <v>46.877295093668415</v>
      </c>
      <c r="D18" s="43">
        <v>4066.4918796406114</v>
      </c>
      <c r="E18" s="43"/>
      <c r="F18" s="43"/>
      <c r="G18" s="43"/>
      <c r="H18" s="5"/>
      <c r="I18" s="5"/>
      <c r="J18" s="5"/>
      <c r="K18" s="6">
        <f t="shared" si="0"/>
        <v>584952.27563000238</v>
      </c>
      <c r="L18" s="9">
        <f t="shared" si="1"/>
        <v>46.877295093668415</v>
      </c>
      <c r="M18" s="9">
        <f t="shared" si="2"/>
        <v>4066.4918796406114</v>
      </c>
      <c r="N18" s="7">
        <f t="shared" si="3"/>
        <v>7.4988694337816538E-3</v>
      </c>
      <c r="O18" s="5">
        <f t="shared" si="4"/>
        <v>6251.2483391817586</v>
      </c>
      <c r="P18" s="5">
        <f t="shared" si="5"/>
        <v>10686.766424575526</v>
      </c>
      <c r="Q18" s="10">
        <f t="shared" si="6"/>
        <v>4.1242141387387798E-2</v>
      </c>
      <c r="R18" s="10">
        <f t="shared" si="7"/>
        <v>-4.6371917721442557E-2</v>
      </c>
      <c r="S18" s="28"/>
    </row>
    <row r="19" spans="1:19">
      <c r="A19" s="4">
        <v>1884</v>
      </c>
      <c r="B19" s="43">
        <v>608378.40561387187</v>
      </c>
      <c r="C19" s="43">
        <v>48.62230438649533</v>
      </c>
      <c r="D19" s="43">
        <v>4484.6772147809579</v>
      </c>
      <c r="E19" s="43"/>
      <c r="F19" s="43"/>
      <c r="G19" s="43"/>
      <c r="H19" s="5"/>
      <c r="I19" s="5"/>
      <c r="J19" s="5"/>
      <c r="K19" s="6">
        <f t="shared" si="0"/>
        <v>608378.40561387187</v>
      </c>
      <c r="L19" s="9">
        <f t="shared" si="1"/>
        <v>48.62230438649533</v>
      </c>
      <c r="M19" s="9">
        <f t="shared" si="2"/>
        <v>4484.6772147809579</v>
      </c>
      <c r="N19" s="7">
        <f t="shared" si="3"/>
        <v>7.052734008738252E-3</v>
      </c>
      <c r="O19" s="5">
        <f t="shared" si="4"/>
        <v>6894.1072109415845</v>
      </c>
      <c r="P19" s="5">
        <f t="shared" si="5"/>
        <v>11331.939377409732</v>
      </c>
      <c r="Q19" s="10">
        <f t="shared" si="6"/>
        <v>4.0047933754320697E-2</v>
      </c>
      <c r="R19" s="10">
        <f t="shared" si="7"/>
        <v>6.0371203711400589E-2</v>
      </c>
      <c r="S19" s="28"/>
    </row>
    <row r="20" spans="1:19">
      <c r="A20" s="4">
        <v>1885</v>
      </c>
      <c r="B20" s="43">
        <v>619300</v>
      </c>
      <c r="C20" s="43">
        <v>47.432525323204267</v>
      </c>
      <c r="D20" s="43">
        <v>4455.836846840245</v>
      </c>
      <c r="E20" s="43"/>
      <c r="F20" s="43"/>
      <c r="G20" s="43"/>
      <c r="H20" s="5"/>
      <c r="I20" s="5"/>
      <c r="J20" s="5"/>
      <c r="K20" s="6">
        <f t="shared" si="0"/>
        <v>619300</v>
      </c>
      <c r="L20" s="9">
        <f t="shared" si="1"/>
        <v>47.432525323204267</v>
      </c>
      <c r="M20" s="9">
        <f t="shared" si="2"/>
        <v>4455.836846840245</v>
      </c>
      <c r="N20" s="7">
        <f t="shared" si="3"/>
        <v>6.9246866198763727E-3</v>
      </c>
      <c r="O20" s="5">
        <f t="shared" si="4"/>
        <v>6849.772116337459</v>
      </c>
      <c r="P20" s="5">
        <f t="shared" si="5"/>
        <v>11060.507211912576</v>
      </c>
      <c r="Q20" s="10">
        <f t="shared" si="6"/>
        <v>1.7951975752834137E-2</v>
      </c>
      <c r="R20" s="10">
        <f t="shared" si="7"/>
        <v>-2.3952843062173157E-2</v>
      </c>
      <c r="S20" s="28"/>
    </row>
    <row r="21" spans="1:19">
      <c r="A21" s="4">
        <v>1886</v>
      </c>
      <c r="B21" s="43">
        <v>631400</v>
      </c>
      <c r="C21" s="43">
        <v>44.497736967086276</v>
      </c>
      <c r="D21" s="43">
        <v>4571.1983186030993</v>
      </c>
      <c r="E21" s="43"/>
      <c r="F21" s="43"/>
      <c r="G21" s="43"/>
      <c r="H21" s="5"/>
      <c r="I21" s="5"/>
      <c r="J21" s="5"/>
      <c r="K21" s="6">
        <f t="shared" si="0"/>
        <v>631400</v>
      </c>
      <c r="L21" s="9">
        <f t="shared" si="1"/>
        <v>44.497736967086276</v>
      </c>
      <c r="M21" s="9">
        <f t="shared" si="2"/>
        <v>4571.1983186030993</v>
      </c>
      <c r="N21" s="7">
        <f t="shared" si="3"/>
        <v>6.3322932428228123E-3</v>
      </c>
      <c r="O21" s="5">
        <f t="shared" si="4"/>
        <v>7027.1124947539629</v>
      </c>
      <c r="P21" s="5">
        <f t="shared" si="5"/>
        <v>11129.414784215969</v>
      </c>
      <c r="Q21" s="10">
        <f t="shared" si="6"/>
        <v>1.9538188277087087E-2</v>
      </c>
      <c r="R21" s="10">
        <f t="shared" si="7"/>
        <v>6.2300553657410607E-3</v>
      </c>
      <c r="S21" s="28"/>
    </row>
    <row r="22" spans="1:19">
      <c r="A22" s="4">
        <v>1887</v>
      </c>
      <c r="B22" s="43">
        <v>645300</v>
      </c>
      <c r="C22" s="43">
        <v>45.528878821938541</v>
      </c>
      <c r="D22" s="43">
        <v>4672.1396063955963</v>
      </c>
      <c r="E22" s="43"/>
      <c r="F22" s="43"/>
      <c r="G22" s="43"/>
      <c r="H22" s="5"/>
      <c r="I22" s="5"/>
      <c r="J22" s="5"/>
      <c r="K22" s="6">
        <f t="shared" si="0"/>
        <v>645300</v>
      </c>
      <c r="L22" s="9">
        <f t="shared" si="1"/>
        <v>45.528878821938541</v>
      </c>
      <c r="M22" s="9">
        <f t="shared" si="2"/>
        <v>4672.1396063955963</v>
      </c>
      <c r="N22" s="7">
        <f t="shared" si="3"/>
        <v>6.339051813767046E-3</v>
      </c>
      <c r="O22" s="5">
        <f t="shared" si="4"/>
        <v>7182.2853258684036</v>
      </c>
      <c r="P22" s="5">
        <f t="shared" si="5"/>
        <v>11130.149273002329</v>
      </c>
      <c r="Q22" s="10">
        <f t="shared" si="6"/>
        <v>2.201457079505853E-2</v>
      </c>
      <c r="R22" s="10">
        <f t="shared" si="7"/>
        <v>6.5995274738162024E-5</v>
      </c>
      <c r="S22" s="28"/>
    </row>
    <row r="23" spans="1:19">
      <c r="A23" s="4">
        <v>1888</v>
      </c>
      <c r="B23" s="43">
        <v>649300</v>
      </c>
      <c r="C23" s="43">
        <v>45.846153238816164</v>
      </c>
      <c r="D23" s="43">
        <v>4672.1396063955963</v>
      </c>
      <c r="E23" s="43"/>
      <c r="F23" s="43"/>
      <c r="G23" s="43"/>
      <c r="H23" s="5"/>
      <c r="I23" s="5"/>
      <c r="J23" s="5"/>
      <c r="K23" s="6">
        <f t="shared" si="0"/>
        <v>649300</v>
      </c>
      <c r="L23" s="9">
        <f t="shared" si="1"/>
        <v>45.846153238816164</v>
      </c>
      <c r="M23" s="9">
        <f t="shared" si="2"/>
        <v>4672.1396063955963</v>
      </c>
      <c r="N23" s="7">
        <f t="shared" si="3"/>
        <v>6.3832263908664682E-3</v>
      </c>
      <c r="O23" s="5">
        <f t="shared" si="4"/>
        <v>7182.2853258684036</v>
      </c>
      <c r="P23" s="5">
        <f t="shared" si="5"/>
        <v>11061.582205249351</v>
      </c>
      <c r="Q23" s="10">
        <f t="shared" si="6"/>
        <v>6.1986672865332881E-3</v>
      </c>
      <c r="R23" s="10">
        <f t="shared" si="7"/>
        <v>-6.1604805174803046E-3</v>
      </c>
      <c r="S23" s="28"/>
    </row>
    <row r="24" spans="1:19">
      <c r="A24" s="4">
        <v>1889</v>
      </c>
      <c r="B24" s="43">
        <v>658000</v>
      </c>
      <c r="C24" s="43">
        <v>44.815011383963899</v>
      </c>
      <c r="D24" s="43">
        <v>4917.2827338916622</v>
      </c>
      <c r="E24" s="43"/>
      <c r="F24" s="43"/>
      <c r="G24" s="43"/>
      <c r="H24" s="5"/>
      <c r="I24" s="5"/>
      <c r="J24" s="5"/>
      <c r="K24" s="6">
        <f t="shared" si="0"/>
        <v>658000</v>
      </c>
      <c r="L24" s="9">
        <f t="shared" si="1"/>
        <v>44.815011383963899</v>
      </c>
      <c r="M24" s="9">
        <f t="shared" si="2"/>
        <v>4917.2827338916622</v>
      </c>
      <c r="N24" s="7">
        <f t="shared" si="3"/>
        <v>5.9285909705426524E-3</v>
      </c>
      <c r="O24" s="5">
        <f t="shared" si="4"/>
        <v>7559.1336300034736</v>
      </c>
      <c r="P24" s="5">
        <f t="shared" si="5"/>
        <v>11488.045030400415</v>
      </c>
      <c r="Q24" s="10">
        <f t="shared" si="6"/>
        <v>1.3399045125519704E-2</v>
      </c>
      <c r="R24" s="10">
        <f t="shared" si="7"/>
        <v>3.8553510450673345E-2</v>
      </c>
      <c r="S24" s="28"/>
    </row>
    <row r="25" spans="1:19">
      <c r="A25" s="4">
        <v>1890</v>
      </c>
      <c r="B25" s="43">
        <v>667500</v>
      </c>
      <c r="C25" s="43">
        <v>45.290923009280334</v>
      </c>
      <c r="D25" s="43">
        <v>5061.4845735952304</v>
      </c>
      <c r="E25" s="43"/>
      <c r="F25" s="43"/>
      <c r="G25" s="43"/>
      <c r="H25" s="5"/>
      <c r="I25" s="5"/>
      <c r="J25" s="5"/>
      <c r="K25" s="6">
        <f t="shared" si="0"/>
        <v>667500</v>
      </c>
      <c r="L25" s="9">
        <f t="shared" si="1"/>
        <v>45.290923009280334</v>
      </c>
      <c r="M25" s="9">
        <f t="shared" si="2"/>
        <v>5061.4845735952304</v>
      </c>
      <c r="N25" s="7">
        <f t="shared" si="3"/>
        <v>5.8208500439469041E-3</v>
      </c>
      <c r="O25" s="5">
        <f t="shared" si="4"/>
        <v>7780.8091030241048</v>
      </c>
      <c r="P25" s="5">
        <f t="shared" si="5"/>
        <v>11656.642850972441</v>
      </c>
      <c r="Q25" s="10">
        <f t="shared" si="6"/>
        <v>1.4437689969604817E-2</v>
      </c>
      <c r="R25" s="10">
        <f t="shared" si="7"/>
        <v>1.4675936604171547E-2</v>
      </c>
      <c r="S25" s="28"/>
    </row>
    <row r="26" spans="1:19">
      <c r="A26" s="4">
        <v>1891</v>
      </c>
      <c r="B26" s="43">
        <v>676100</v>
      </c>
      <c r="C26" s="43">
        <v>47.035932302107241</v>
      </c>
      <c r="D26" s="43">
        <v>5090.3249415359433</v>
      </c>
      <c r="E26" s="43"/>
      <c r="F26" s="43"/>
      <c r="G26" s="43"/>
      <c r="H26" s="5"/>
      <c r="I26" s="5"/>
      <c r="J26" s="5"/>
      <c r="K26" s="6">
        <f t="shared" si="0"/>
        <v>676100</v>
      </c>
      <c r="L26" s="9">
        <f t="shared" si="1"/>
        <v>47.035932302107241</v>
      </c>
      <c r="M26" s="9">
        <f t="shared" si="2"/>
        <v>5090.3249415359433</v>
      </c>
      <c r="N26" s="7">
        <f t="shared" si="3"/>
        <v>6.0108709966474032E-3</v>
      </c>
      <c r="O26" s="5">
        <f t="shared" si="4"/>
        <v>7825.1441976282294</v>
      </c>
      <c r="P26" s="5">
        <f t="shared" si="5"/>
        <v>11573.944975045451</v>
      </c>
      <c r="Q26" s="10">
        <f t="shared" si="6"/>
        <v>1.2883895131086121E-2</v>
      </c>
      <c r="R26" s="10">
        <f t="shared" si="7"/>
        <v>-7.0944848344641764E-3</v>
      </c>
      <c r="S26" s="28"/>
    </row>
    <row r="27" spans="1:19">
      <c r="A27" s="4">
        <v>1892</v>
      </c>
      <c r="B27" s="43">
        <v>692400</v>
      </c>
      <c r="C27" s="43">
        <v>47.670481135862495</v>
      </c>
      <c r="D27" s="43">
        <v>5277.7873331505816</v>
      </c>
      <c r="E27" s="43"/>
      <c r="F27" s="43"/>
      <c r="G27" s="43"/>
      <c r="H27" s="5"/>
      <c r="I27" s="5"/>
      <c r="J27" s="5"/>
      <c r="K27" s="6">
        <f t="shared" si="0"/>
        <v>692400</v>
      </c>
      <c r="L27" s="9">
        <f t="shared" si="1"/>
        <v>47.670481135862495</v>
      </c>
      <c r="M27" s="9">
        <f t="shared" si="2"/>
        <v>5277.7873331505816</v>
      </c>
      <c r="N27" s="7">
        <f t="shared" si="3"/>
        <v>5.8755808409206535E-3</v>
      </c>
      <c r="O27" s="5">
        <f t="shared" si="4"/>
        <v>8113.3223125550485</v>
      </c>
      <c r="P27" s="5">
        <f t="shared" si="5"/>
        <v>11717.680982892907</v>
      </c>
      <c r="Q27" s="10">
        <f t="shared" si="6"/>
        <v>2.4108859636148505E-2</v>
      </c>
      <c r="R27" s="10">
        <f t="shared" si="7"/>
        <v>1.2418929600699125E-2</v>
      </c>
      <c r="S27" s="28"/>
    </row>
    <row r="28" spans="1:19">
      <c r="A28" s="4">
        <v>1893</v>
      </c>
      <c r="B28" s="43">
        <v>714300</v>
      </c>
      <c r="C28" s="43">
        <v>49.177534616031195</v>
      </c>
      <c r="D28" s="43">
        <v>5407.5689888837924</v>
      </c>
      <c r="E28" s="43"/>
      <c r="F28" s="43"/>
      <c r="G28" s="43"/>
      <c r="H28" s="5"/>
      <c r="I28" s="5"/>
      <c r="J28" s="5"/>
      <c r="K28" s="6">
        <f t="shared" si="0"/>
        <v>714300</v>
      </c>
      <c r="L28" s="9">
        <f t="shared" si="1"/>
        <v>49.177534616031195</v>
      </c>
      <c r="M28" s="9">
        <f t="shared" si="2"/>
        <v>5407.5689888837924</v>
      </c>
      <c r="N28" s="7">
        <f t="shared" si="3"/>
        <v>5.9158593651545861E-3</v>
      </c>
      <c r="O28" s="5">
        <f t="shared" si="4"/>
        <v>8312.8302382736147</v>
      </c>
      <c r="P28" s="5">
        <f t="shared" si="5"/>
        <v>11637.729578991481</v>
      </c>
      <c r="Q28" s="10">
        <f t="shared" si="6"/>
        <v>3.1629116117851019E-2</v>
      </c>
      <c r="R28" s="10">
        <f t="shared" si="7"/>
        <v>-6.8231422256802565E-3</v>
      </c>
      <c r="S28" s="28"/>
    </row>
    <row r="29" spans="1:19">
      <c r="A29" s="4">
        <v>1894</v>
      </c>
      <c r="B29" s="43">
        <v>728100</v>
      </c>
      <c r="C29" s="43">
        <v>49.653446241347631</v>
      </c>
      <c r="D29" s="43">
        <v>5234.5267812395105</v>
      </c>
      <c r="E29" s="43"/>
      <c r="F29" s="43"/>
      <c r="G29" s="43"/>
      <c r="H29" s="5"/>
      <c r="I29" s="5"/>
      <c r="J29" s="5"/>
      <c r="K29" s="6">
        <f t="shared" si="0"/>
        <v>728100</v>
      </c>
      <c r="L29" s="9">
        <f t="shared" si="1"/>
        <v>49.653446241347631</v>
      </c>
      <c r="M29" s="9">
        <f t="shared" si="2"/>
        <v>5234.5267812395105</v>
      </c>
      <c r="N29" s="7">
        <f t="shared" si="3"/>
        <v>6.1705677862349565E-3</v>
      </c>
      <c r="O29" s="5">
        <f t="shared" si="4"/>
        <v>8046.8196706488588</v>
      </c>
      <c r="P29" s="5">
        <f t="shared" si="5"/>
        <v>11051.805618251421</v>
      </c>
      <c r="Q29" s="10">
        <f t="shared" si="6"/>
        <v>1.9319613607727826E-2</v>
      </c>
      <c r="R29" s="10">
        <f t="shared" si="7"/>
        <v>-5.0346930366707787E-2</v>
      </c>
      <c r="S29" s="28"/>
    </row>
    <row r="30" spans="1:19">
      <c r="A30" s="4">
        <v>1895</v>
      </c>
      <c r="B30" s="43">
        <v>740700</v>
      </c>
      <c r="C30" s="43">
        <v>51.953685763710382</v>
      </c>
      <c r="D30" s="43">
        <v>5421.9891728541497</v>
      </c>
      <c r="E30" s="43"/>
      <c r="F30" s="43"/>
      <c r="G30" s="43"/>
      <c r="H30" s="5"/>
      <c r="I30" s="5"/>
      <c r="J30" s="5"/>
      <c r="K30" s="6">
        <f t="shared" si="0"/>
        <v>740700</v>
      </c>
      <c r="L30" s="9">
        <f t="shared" si="1"/>
        <v>51.953685763710382</v>
      </c>
      <c r="M30" s="9">
        <f t="shared" si="2"/>
        <v>5421.9891728541497</v>
      </c>
      <c r="N30" s="7">
        <f t="shared" si="3"/>
        <v>6.233197308536784E-3</v>
      </c>
      <c r="O30" s="5">
        <f t="shared" si="4"/>
        <v>8334.9977855756806</v>
      </c>
      <c r="P30" s="5">
        <f t="shared" si="5"/>
        <v>11252.865918152667</v>
      </c>
      <c r="Q30" s="10">
        <f t="shared" si="6"/>
        <v>1.7305315203955507E-2</v>
      </c>
      <c r="R30" s="10">
        <f t="shared" si="7"/>
        <v>1.8192529514743372E-2</v>
      </c>
      <c r="S30" s="28"/>
    </row>
    <row r="31" spans="1:19">
      <c r="A31" s="4">
        <v>1896</v>
      </c>
      <c r="B31" s="43">
        <v>754000</v>
      </c>
      <c r="C31" s="43">
        <v>58.537129913921007</v>
      </c>
      <c r="D31" s="43">
        <v>6042.0570835794906</v>
      </c>
      <c r="E31" s="43"/>
      <c r="F31" s="43"/>
      <c r="G31" s="43"/>
      <c r="H31" s="5"/>
      <c r="I31" s="5"/>
      <c r="J31" s="5"/>
      <c r="K31" s="6">
        <f t="shared" si="0"/>
        <v>754000</v>
      </c>
      <c r="L31" s="9">
        <f t="shared" si="1"/>
        <v>58.537129913921007</v>
      </c>
      <c r="M31" s="9">
        <f t="shared" si="2"/>
        <v>6042.0570835794906</v>
      </c>
      <c r="N31" s="7">
        <f t="shared" si="3"/>
        <v>6.3023099519075049E-3</v>
      </c>
      <c r="O31" s="5">
        <f t="shared" si="4"/>
        <v>9288.2023195643869</v>
      </c>
      <c r="P31" s="5">
        <f t="shared" si="5"/>
        <v>12318.570715602635</v>
      </c>
      <c r="Q31" s="10">
        <f t="shared" si="6"/>
        <v>1.7955987579316934E-2</v>
      </c>
      <c r="R31" s="10">
        <f t="shared" si="7"/>
        <v>9.470518934477079E-2</v>
      </c>
      <c r="S31" s="28"/>
    </row>
    <row r="32" spans="1:19">
      <c r="A32" s="4">
        <v>1897</v>
      </c>
      <c r="B32" s="43">
        <v>768900</v>
      </c>
      <c r="C32" s="43">
        <v>59.806227581431486</v>
      </c>
      <c r="D32" s="43">
        <v>6114.1580034312747</v>
      </c>
      <c r="E32" s="43"/>
      <c r="F32" s="43"/>
      <c r="G32" s="43"/>
      <c r="H32" s="5"/>
      <c r="I32" s="5"/>
      <c r="J32" s="5"/>
      <c r="K32" s="6">
        <f t="shared" si="0"/>
        <v>768900</v>
      </c>
      <c r="L32" s="9">
        <f t="shared" si="1"/>
        <v>59.806227581431486</v>
      </c>
      <c r="M32" s="9">
        <f t="shared" si="2"/>
        <v>6114.1580034312747</v>
      </c>
      <c r="N32" s="7">
        <f t="shared" si="3"/>
        <v>6.3630144381370173E-3</v>
      </c>
      <c r="O32" s="5">
        <f t="shared" si="4"/>
        <v>9399.0400560747021</v>
      </c>
      <c r="P32" s="5">
        <f t="shared" si="5"/>
        <v>12224.008396507612</v>
      </c>
      <c r="Q32" s="10">
        <f t="shared" si="6"/>
        <v>1.9761273209549124E-2</v>
      </c>
      <c r="R32" s="10">
        <f t="shared" si="7"/>
        <v>-7.6764034787940583E-3</v>
      </c>
      <c r="S32" s="28"/>
    </row>
    <row r="33" spans="1:19">
      <c r="A33" s="4">
        <v>1898</v>
      </c>
      <c r="B33" s="43">
        <v>783300</v>
      </c>
      <c r="C33" s="43">
        <v>60.916688040503146</v>
      </c>
      <c r="D33" s="43">
        <v>6287.2002110755566</v>
      </c>
      <c r="E33" s="43"/>
      <c r="F33" s="43"/>
      <c r="G33" s="43"/>
      <c r="H33" s="5"/>
      <c r="I33" s="5"/>
      <c r="J33" s="5"/>
      <c r="K33" s="6">
        <f t="shared" si="0"/>
        <v>783300</v>
      </c>
      <c r="L33" s="9">
        <f t="shared" si="1"/>
        <v>60.916688040503146</v>
      </c>
      <c r="M33" s="9">
        <f t="shared" si="2"/>
        <v>6287.2002110755566</v>
      </c>
      <c r="N33" s="7">
        <f t="shared" si="3"/>
        <v>6.3027800279835755E-3</v>
      </c>
      <c r="O33" s="5">
        <f t="shared" si="4"/>
        <v>9665.0506236994588</v>
      </c>
      <c r="P33" s="5">
        <f t="shared" si="5"/>
        <v>12338.887557384731</v>
      </c>
      <c r="Q33" s="10">
        <f t="shared" si="6"/>
        <v>1.8728053062817107E-2</v>
      </c>
      <c r="R33" s="10">
        <f t="shared" si="7"/>
        <v>9.3978306583901716E-3</v>
      </c>
      <c r="S33" s="28"/>
    </row>
    <row r="34" spans="1:19">
      <c r="A34" s="4">
        <v>1899</v>
      </c>
      <c r="B34" s="43">
        <v>796400</v>
      </c>
      <c r="C34" s="43">
        <v>63.296246167085286</v>
      </c>
      <c r="D34" s="43">
        <v>6503.5029706309078</v>
      </c>
      <c r="E34" s="43"/>
      <c r="F34" s="43"/>
      <c r="G34" s="43"/>
      <c r="H34" s="5"/>
      <c r="I34" s="5"/>
      <c r="J34" s="5"/>
      <c r="K34" s="6">
        <f t="shared" si="0"/>
        <v>796400</v>
      </c>
      <c r="L34" s="9">
        <f t="shared" si="1"/>
        <v>63.296246167085286</v>
      </c>
      <c r="M34" s="9">
        <f t="shared" si="2"/>
        <v>6503.5029706309078</v>
      </c>
      <c r="N34" s="7">
        <f t="shared" si="3"/>
        <v>6.3311669945730247E-3</v>
      </c>
      <c r="O34" s="5">
        <f t="shared" si="4"/>
        <v>9997.5638332304006</v>
      </c>
      <c r="P34" s="5">
        <f t="shared" si="5"/>
        <v>12553.445295367152</v>
      </c>
      <c r="Q34" s="10">
        <f t="shared" si="6"/>
        <v>1.6724115919826366E-2</v>
      </c>
      <c r="R34" s="10">
        <f t="shared" si="7"/>
        <v>1.738874246033717E-2</v>
      </c>
      <c r="S34" s="28"/>
    </row>
    <row r="35" spans="1:19">
      <c r="A35" s="4">
        <v>1900</v>
      </c>
      <c r="B35" s="43">
        <v>808100</v>
      </c>
      <c r="C35" s="43">
        <v>68.055362420249594</v>
      </c>
      <c r="D35" s="43">
        <v>7022.6295935637518</v>
      </c>
      <c r="E35" s="43"/>
      <c r="F35" s="43"/>
      <c r="G35" s="43"/>
      <c r="H35" s="5"/>
      <c r="I35" s="5"/>
      <c r="J35" s="5"/>
      <c r="K35" s="6">
        <f t="shared" si="0"/>
        <v>808100</v>
      </c>
      <c r="L35" s="9">
        <f t="shared" si="1"/>
        <v>68.055362420249594</v>
      </c>
      <c r="M35" s="9">
        <f t="shared" si="2"/>
        <v>7022.6295935637518</v>
      </c>
      <c r="N35" s="7">
        <f t="shared" si="3"/>
        <v>6.3039933454940959E-3</v>
      </c>
      <c r="O35" s="5">
        <f t="shared" si="4"/>
        <v>10795.595536104667</v>
      </c>
      <c r="P35" s="5">
        <f t="shared" si="5"/>
        <v>13359.232194164913</v>
      </c>
      <c r="Q35" s="10">
        <f t="shared" si="6"/>
        <v>1.4691109994977358E-2</v>
      </c>
      <c r="R35" s="10">
        <f t="shared" si="7"/>
        <v>6.4188506010787183E-2</v>
      </c>
      <c r="S35" s="28"/>
    </row>
    <row r="36" spans="1:19">
      <c r="A36" s="4">
        <v>1901</v>
      </c>
      <c r="B36" s="43">
        <v>830800</v>
      </c>
      <c r="C36" s="43">
        <v>72.497204256536293</v>
      </c>
      <c r="D36" s="43">
        <v>7051.4699615044647</v>
      </c>
      <c r="E36" s="43"/>
      <c r="F36" s="43"/>
      <c r="G36" s="43"/>
      <c r="H36" s="5"/>
      <c r="I36" s="5"/>
      <c r="J36" s="5"/>
      <c r="K36" s="6">
        <f t="shared" si="0"/>
        <v>830800</v>
      </c>
      <c r="L36" s="9">
        <f t="shared" si="1"/>
        <v>72.497204256536293</v>
      </c>
      <c r="M36" s="9">
        <f t="shared" si="2"/>
        <v>7051.4699615044647</v>
      </c>
      <c r="N36" s="7">
        <f t="shared" si="3"/>
        <v>6.6879767709173889E-3</v>
      </c>
      <c r="O36" s="5">
        <f t="shared" si="4"/>
        <v>10839.930630708794</v>
      </c>
      <c r="P36" s="5">
        <f t="shared" si="5"/>
        <v>13047.581404319684</v>
      </c>
      <c r="Q36" s="10">
        <f t="shared" si="6"/>
        <v>2.8090582848657286E-2</v>
      </c>
      <c r="R36" s="10">
        <f t="shared" si="7"/>
        <v>-2.3328495628764712E-2</v>
      </c>
      <c r="S36" s="28"/>
    </row>
    <row r="37" spans="1:19">
      <c r="A37" s="4">
        <v>1902</v>
      </c>
      <c r="B37" s="43">
        <v>851100</v>
      </c>
      <c r="C37" s="43">
        <v>79.080648406746917</v>
      </c>
      <c r="D37" s="43">
        <v>7585.0167684076659</v>
      </c>
      <c r="E37" s="43"/>
      <c r="F37" s="43"/>
      <c r="G37" s="43"/>
      <c r="H37" s="5"/>
      <c r="I37" s="5"/>
      <c r="J37" s="5"/>
      <c r="K37" s="6">
        <f t="shared" si="0"/>
        <v>851100</v>
      </c>
      <c r="L37" s="9">
        <f t="shared" si="1"/>
        <v>79.080648406746917</v>
      </c>
      <c r="M37" s="9">
        <f t="shared" si="2"/>
        <v>7585.0167684076659</v>
      </c>
      <c r="N37" s="7">
        <f t="shared" si="3"/>
        <v>6.7821412981331113E-3</v>
      </c>
      <c r="O37" s="5">
        <f t="shared" si="4"/>
        <v>11660.129880885124</v>
      </c>
      <c r="P37" s="5">
        <f t="shared" si="5"/>
        <v>13700.070357049846</v>
      </c>
      <c r="Q37" s="10">
        <f t="shared" si="6"/>
        <v>2.4434280211844017E-2</v>
      </c>
      <c r="R37" s="10">
        <f t="shared" si="7"/>
        <v>5.0008421676843717E-2</v>
      </c>
      <c r="S37" s="28"/>
    </row>
    <row r="38" spans="1:19">
      <c r="A38" s="4">
        <v>1903</v>
      </c>
      <c r="B38" s="43">
        <v>875600</v>
      </c>
      <c r="C38" s="43">
        <v>83.205215826155978</v>
      </c>
      <c r="D38" s="43">
        <v>8306.0259669255065</v>
      </c>
      <c r="E38" s="43"/>
      <c r="F38" s="43"/>
      <c r="G38" s="43"/>
      <c r="H38" s="5"/>
      <c r="I38" s="5"/>
      <c r="J38" s="5"/>
      <c r="K38" s="6">
        <f t="shared" si="0"/>
        <v>875600</v>
      </c>
      <c r="L38" s="9">
        <f t="shared" si="1"/>
        <v>83.205215826155978</v>
      </c>
      <c r="M38" s="9">
        <f t="shared" si="2"/>
        <v>8306.0259669255065</v>
      </c>
      <c r="N38" s="7">
        <f t="shared" si="3"/>
        <v>6.5164403499319108E-3</v>
      </c>
      <c r="O38" s="5">
        <f t="shared" si="4"/>
        <v>12768.507245988276</v>
      </c>
      <c r="P38" s="5">
        <f t="shared" si="5"/>
        <v>14582.580226117263</v>
      </c>
      <c r="Q38" s="10">
        <f t="shared" ref="Q38:Q69" si="8">K38/K37-1</f>
        <v>2.8786276583245174E-2</v>
      </c>
      <c r="R38" s="10">
        <f t="shared" ref="R38:R69" si="9">P38/P37-1</f>
        <v>6.4416447950085942E-2</v>
      </c>
      <c r="S38" s="28"/>
    </row>
    <row r="39" spans="1:19">
      <c r="A39" s="4">
        <v>1904</v>
      </c>
      <c r="B39" s="43">
        <v>900700</v>
      </c>
      <c r="C39" s="43">
        <v>84.632950702105262</v>
      </c>
      <c r="D39" s="43">
        <v>8262.7654150144353</v>
      </c>
      <c r="E39" s="43"/>
      <c r="F39" s="43"/>
      <c r="G39" s="43"/>
      <c r="H39" s="5"/>
      <c r="I39" s="5"/>
      <c r="J39" s="5"/>
      <c r="K39" s="6">
        <f t="shared" si="0"/>
        <v>900700</v>
      </c>
      <c r="L39" s="9">
        <f t="shared" si="1"/>
        <v>84.632950702105262</v>
      </c>
      <c r="M39" s="9">
        <f t="shared" si="2"/>
        <v>8262.7654150144353</v>
      </c>
      <c r="N39" s="7">
        <f t="shared" si="3"/>
        <v>6.6629601657447433E-3</v>
      </c>
      <c r="O39" s="5">
        <f t="shared" si="4"/>
        <v>12702.004604082085</v>
      </c>
      <c r="P39" s="5">
        <f t="shared" si="5"/>
        <v>14102.369939027518</v>
      </c>
      <c r="Q39" s="10">
        <f t="shared" si="8"/>
        <v>2.8666057560529978E-2</v>
      </c>
      <c r="R39" s="10">
        <f t="shared" si="9"/>
        <v>-3.2930405980533761E-2</v>
      </c>
      <c r="S39" s="28"/>
    </row>
    <row r="40" spans="1:19">
      <c r="A40" s="4">
        <v>1905</v>
      </c>
      <c r="B40" s="43">
        <v>925600</v>
      </c>
      <c r="C40" s="43">
        <v>87.012508828687416</v>
      </c>
      <c r="D40" s="43">
        <v>9027.0351654433434</v>
      </c>
      <c r="E40" s="43"/>
      <c r="F40" s="43"/>
      <c r="G40" s="43"/>
      <c r="H40" s="5"/>
      <c r="I40" s="5"/>
      <c r="J40" s="5"/>
      <c r="K40" s="6">
        <f t="shared" si="0"/>
        <v>925600</v>
      </c>
      <c r="L40" s="9">
        <f t="shared" si="1"/>
        <v>87.012508828687416</v>
      </c>
      <c r="M40" s="9">
        <f t="shared" si="2"/>
        <v>9027.0351654433434</v>
      </c>
      <c r="N40" s="7">
        <f t="shared" si="3"/>
        <v>6.2703201235197025E-3</v>
      </c>
      <c r="O40" s="5">
        <f t="shared" si="4"/>
        <v>13876.88461109142</v>
      </c>
      <c r="P40" s="5">
        <f t="shared" si="5"/>
        <v>14992.312674039997</v>
      </c>
      <c r="Q40" s="10">
        <f t="shared" si="8"/>
        <v>2.7645164871766381E-2</v>
      </c>
      <c r="R40" s="10">
        <f t="shared" si="9"/>
        <v>6.310589914037168E-2</v>
      </c>
      <c r="S40" s="28"/>
    </row>
    <row r="41" spans="1:19">
      <c r="A41" s="4">
        <v>1906</v>
      </c>
      <c r="B41" s="43">
        <v>956500</v>
      </c>
      <c r="C41" s="43">
        <v>97.323927377210069</v>
      </c>
      <c r="D41" s="43">
        <v>9877.8260196943938</v>
      </c>
      <c r="E41" s="43"/>
      <c r="F41" s="43"/>
      <c r="G41" s="43"/>
      <c r="H41" s="5"/>
      <c r="I41" s="5"/>
      <c r="J41" s="5"/>
      <c r="K41" s="6">
        <f t="shared" si="0"/>
        <v>956500</v>
      </c>
      <c r="L41" s="9">
        <f t="shared" si="1"/>
        <v>97.323927377210069</v>
      </c>
      <c r="M41" s="9">
        <f t="shared" si="2"/>
        <v>9877.8260196943938</v>
      </c>
      <c r="N41" s="7">
        <f t="shared" si="3"/>
        <v>6.4093119623069277E-3</v>
      </c>
      <c r="O41" s="5">
        <f t="shared" si="4"/>
        <v>15184.769901913138</v>
      </c>
      <c r="P41" s="5">
        <f t="shared" si="5"/>
        <v>15875.347518989165</v>
      </c>
      <c r="Q41" s="10">
        <f t="shared" si="8"/>
        <v>3.3383751080380275E-2</v>
      </c>
      <c r="R41" s="10">
        <f t="shared" si="9"/>
        <v>5.8899174806978927E-2</v>
      </c>
      <c r="S41" s="28"/>
    </row>
    <row r="42" spans="1:19">
      <c r="A42" s="4">
        <v>1907</v>
      </c>
      <c r="B42" s="43">
        <v>977200</v>
      </c>
      <c r="C42" s="43">
        <v>103.35214129788484</v>
      </c>
      <c r="D42" s="43">
        <v>10483.473746449377</v>
      </c>
      <c r="E42" s="43"/>
      <c r="F42" s="43"/>
      <c r="G42" s="43"/>
      <c r="H42" s="5"/>
      <c r="I42" s="5"/>
      <c r="J42" s="5"/>
      <c r="K42" s="6">
        <f t="shared" si="0"/>
        <v>977200</v>
      </c>
      <c r="L42" s="9">
        <f t="shared" si="1"/>
        <v>103.35214129788484</v>
      </c>
      <c r="M42" s="9">
        <f t="shared" si="2"/>
        <v>10483.473746449377</v>
      </c>
      <c r="N42" s="7">
        <f t="shared" si="3"/>
        <v>6.4130913216014947E-3</v>
      </c>
      <c r="O42" s="5">
        <f t="shared" si="4"/>
        <v>16115.806888599782</v>
      </c>
      <c r="P42" s="5">
        <f t="shared" si="5"/>
        <v>16491.820393573253</v>
      </c>
      <c r="Q42" s="10">
        <f t="shared" si="8"/>
        <v>2.1641400940930478E-2</v>
      </c>
      <c r="R42" s="10">
        <f t="shared" si="9"/>
        <v>3.8832086910015606E-2</v>
      </c>
      <c r="S42" s="28"/>
    </row>
    <row r="43" spans="1:19">
      <c r="A43" s="4">
        <v>1908</v>
      </c>
      <c r="B43" s="43">
        <v>1008400</v>
      </c>
      <c r="C43" s="43">
        <v>97.006652960332417</v>
      </c>
      <c r="D43" s="43">
        <v>9748.0443639611804</v>
      </c>
      <c r="E43" s="43"/>
      <c r="F43" s="43"/>
      <c r="G43" s="43"/>
      <c r="H43" s="5"/>
      <c r="I43" s="5"/>
      <c r="J43" s="5"/>
      <c r="K43" s="6">
        <f t="shared" si="0"/>
        <v>1008400</v>
      </c>
      <c r="L43" s="9">
        <f t="shared" si="1"/>
        <v>97.006652960332417</v>
      </c>
      <c r="M43" s="9">
        <f t="shared" si="2"/>
        <v>9748.0443639611804</v>
      </c>
      <c r="N43" s="7">
        <f t="shared" si="3"/>
        <v>6.4734706082840718E-3</v>
      </c>
      <c r="O43" s="5">
        <f t="shared" si="4"/>
        <v>14985.261976194568</v>
      </c>
      <c r="P43" s="5">
        <f t="shared" si="5"/>
        <v>14860.434327840707</v>
      </c>
      <c r="Q43" s="10">
        <f t="shared" si="8"/>
        <v>3.192795742939003E-2</v>
      </c>
      <c r="R43" s="10">
        <f t="shared" si="9"/>
        <v>-9.8920921208206058E-2</v>
      </c>
      <c r="S43" s="28"/>
    </row>
    <row r="44" spans="1:19">
      <c r="A44" s="4">
        <v>1909</v>
      </c>
      <c r="B44" s="43">
        <v>1030700</v>
      </c>
      <c r="C44" s="43">
        <v>101.52781340083853</v>
      </c>
      <c r="D44" s="43">
        <v>9892.2462036647485</v>
      </c>
      <c r="E44" s="43"/>
      <c r="F44" s="43"/>
      <c r="G44" s="43"/>
      <c r="H44" s="5"/>
      <c r="I44" s="5"/>
      <c r="J44" s="5"/>
      <c r="K44" s="6">
        <f t="shared" si="0"/>
        <v>1030700</v>
      </c>
      <c r="L44" s="9">
        <f t="shared" si="1"/>
        <v>101.52781340083853</v>
      </c>
      <c r="M44" s="9">
        <f t="shared" si="2"/>
        <v>9892.2462036647485</v>
      </c>
      <c r="N44" s="7">
        <f t="shared" si="3"/>
        <v>6.6764142181750209E-3</v>
      </c>
      <c r="O44" s="5">
        <f t="shared" si="4"/>
        <v>15206.937449215196</v>
      </c>
      <c r="P44" s="5">
        <f t="shared" si="5"/>
        <v>14753.989957519352</v>
      </c>
      <c r="Q44" s="10">
        <f t="shared" si="8"/>
        <v>2.2114240380801231E-2</v>
      </c>
      <c r="R44" s="10">
        <f t="shared" si="9"/>
        <v>-7.1629380388925634E-3</v>
      </c>
      <c r="S44" s="28"/>
    </row>
    <row r="45" spans="1:19">
      <c r="A45" s="4">
        <v>1910</v>
      </c>
      <c r="B45" s="43">
        <v>1050400</v>
      </c>
      <c r="C45" s="43">
        <v>112.87037380421346</v>
      </c>
      <c r="D45" s="43">
        <v>11247.743496878285</v>
      </c>
      <c r="E45" s="43"/>
      <c r="F45" s="43"/>
      <c r="G45" s="43"/>
      <c r="H45" s="5"/>
      <c r="I45" s="5"/>
      <c r="J45" s="5"/>
      <c r="K45" s="6">
        <f t="shared" si="0"/>
        <v>1050400</v>
      </c>
      <c r="L45" s="9">
        <f t="shared" si="1"/>
        <v>112.87037380421346</v>
      </c>
      <c r="M45" s="9">
        <f t="shared" si="2"/>
        <v>11247.743496878285</v>
      </c>
      <c r="N45" s="7">
        <f t="shared" si="3"/>
        <v>6.5278131797572676E-3</v>
      </c>
      <c r="O45" s="5">
        <f t="shared" si="4"/>
        <v>17290.686895609117</v>
      </c>
      <c r="P45" s="5">
        <f t="shared" si="5"/>
        <v>16461.049976779432</v>
      </c>
      <c r="Q45" s="10">
        <f t="shared" si="8"/>
        <v>1.9113224022508923E-2</v>
      </c>
      <c r="R45" s="10">
        <f t="shared" si="9"/>
        <v>0.115701584735733</v>
      </c>
      <c r="S45" s="28"/>
    </row>
    <row r="46" spans="1:19">
      <c r="A46" s="4">
        <v>1911</v>
      </c>
      <c r="B46" s="43">
        <v>1075300</v>
      </c>
      <c r="C46" s="43">
        <v>118.18472028691357</v>
      </c>
      <c r="D46" s="43">
        <v>11867.811407603625</v>
      </c>
      <c r="E46" s="43"/>
      <c r="F46" s="43"/>
      <c r="G46" s="43"/>
      <c r="H46" s="5"/>
      <c r="I46" s="5"/>
      <c r="J46" s="5"/>
      <c r="K46" s="6">
        <f t="shared" si="0"/>
        <v>1075300</v>
      </c>
      <c r="L46" s="9">
        <f t="shared" si="1"/>
        <v>118.18472028691357</v>
      </c>
      <c r="M46" s="9">
        <f t="shared" si="2"/>
        <v>11867.811407603625</v>
      </c>
      <c r="N46" s="7">
        <f t="shared" si="3"/>
        <v>6.4780433901934767E-3</v>
      </c>
      <c r="O46" s="5">
        <f t="shared" si="4"/>
        <v>18243.891429597821</v>
      </c>
      <c r="P46" s="5">
        <f t="shared" si="5"/>
        <v>16966.327006042797</v>
      </c>
      <c r="Q46" s="10">
        <f t="shared" si="8"/>
        <v>2.3705255140898718E-2</v>
      </c>
      <c r="R46" s="10">
        <f t="shared" si="9"/>
        <v>3.0695309836014539E-2</v>
      </c>
      <c r="S46" s="28"/>
    </row>
    <row r="47" spans="1:19">
      <c r="A47" s="4">
        <v>1912</v>
      </c>
      <c r="B47" s="43">
        <v>1102500</v>
      </c>
      <c r="C47" s="43">
        <v>119.45381795442404</v>
      </c>
      <c r="D47" s="43">
        <v>11521.726992315065</v>
      </c>
      <c r="E47" s="43"/>
      <c r="F47" s="43"/>
      <c r="G47" s="43"/>
      <c r="H47" s="5"/>
      <c r="I47" s="5"/>
      <c r="J47" s="5"/>
      <c r="K47" s="6">
        <f t="shared" si="0"/>
        <v>1102500</v>
      </c>
      <c r="L47" s="9">
        <f t="shared" si="1"/>
        <v>119.45381795442404</v>
      </c>
      <c r="M47" s="9">
        <f t="shared" si="2"/>
        <v>11521.726992315065</v>
      </c>
      <c r="N47" s="7">
        <f t="shared" si="3"/>
        <v>6.7442803029412763E-3</v>
      </c>
      <c r="O47" s="5">
        <f t="shared" si="4"/>
        <v>17711.870294348315</v>
      </c>
      <c r="P47" s="5">
        <f t="shared" si="5"/>
        <v>16065.188475599376</v>
      </c>
      <c r="Q47" s="10">
        <f t="shared" si="8"/>
        <v>2.5295266437273423E-2</v>
      </c>
      <c r="R47" s="10">
        <f t="shared" si="9"/>
        <v>-5.3113353887524806E-2</v>
      </c>
      <c r="S47" s="28"/>
    </row>
    <row r="48" spans="1:19">
      <c r="A48" s="4">
        <v>1913</v>
      </c>
      <c r="B48" s="43">
        <v>1134500</v>
      </c>
      <c r="C48" s="43">
        <v>121.99201328944501</v>
      </c>
      <c r="D48" s="43">
        <v>11709.189383929703</v>
      </c>
      <c r="E48" s="43"/>
      <c r="F48" s="43"/>
      <c r="G48" s="43"/>
      <c r="H48" s="5"/>
      <c r="I48" s="5"/>
      <c r="J48" s="5"/>
      <c r="K48" s="6">
        <f t="shared" si="0"/>
        <v>1134500</v>
      </c>
      <c r="L48" s="9">
        <f t="shared" si="1"/>
        <v>121.99201328944501</v>
      </c>
      <c r="M48" s="9">
        <f t="shared" si="2"/>
        <v>11709.189383929703</v>
      </c>
      <c r="N48" s="7">
        <f t="shared" si="3"/>
        <v>6.7773158446943127E-3</v>
      </c>
      <c r="O48" s="5">
        <f t="shared" si="4"/>
        <v>18000.048409275132</v>
      </c>
      <c r="P48" s="5">
        <f t="shared" si="5"/>
        <v>15866.062943389274</v>
      </c>
      <c r="Q48" s="10">
        <f t="shared" si="8"/>
        <v>2.9024943310657525E-2</v>
      </c>
      <c r="R48" s="10">
        <f t="shared" si="9"/>
        <v>-1.2394845694623791E-2</v>
      </c>
      <c r="S48" s="28"/>
    </row>
    <row r="49" spans="1:19">
      <c r="A49" s="4">
        <v>1914</v>
      </c>
      <c r="B49" s="43">
        <v>1145800</v>
      </c>
      <c r="C49" s="43">
        <v>131.11365277467661</v>
      </c>
      <c r="D49" s="43">
        <v>12012.013247307192</v>
      </c>
      <c r="E49" s="43"/>
      <c r="F49" s="43"/>
      <c r="G49" s="43"/>
      <c r="H49" s="5"/>
      <c r="I49" s="5"/>
      <c r="J49" s="5"/>
      <c r="K49" s="6">
        <f t="shared" si="0"/>
        <v>1145800</v>
      </c>
      <c r="L49" s="9">
        <f t="shared" si="1"/>
        <v>131.11365277467661</v>
      </c>
      <c r="M49" s="9">
        <f t="shared" si="2"/>
        <v>12012.013247307192</v>
      </c>
      <c r="N49" s="7">
        <f t="shared" si="3"/>
        <v>7.1004401579506599E-3</v>
      </c>
      <c r="O49" s="5">
        <f t="shared" si="4"/>
        <v>18465.566902618448</v>
      </c>
      <c r="P49" s="5">
        <f t="shared" si="5"/>
        <v>16115.872667671887</v>
      </c>
      <c r="Q49" s="10">
        <f t="shared" si="8"/>
        <v>9.960334949316918E-3</v>
      </c>
      <c r="R49" s="10">
        <f t="shared" si="9"/>
        <v>1.5744909444387334E-2</v>
      </c>
      <c r="S49" s="28"/>
    </row>
    <row r="50" spans="1:19">
      <c r="A50" s="4">
        <v>1915</v>
      </c>
      <c r="B50" s="43">
        <v>1152600</v>
      </c>
      <c r="C50" s="43">
        <v>150.70534801686966</v>
      </c>
      <c r="D50" s="43">
        <v>12069.693983188619</v>
      </c>
      <c r="E50" s="43"/>
      <c r="F50" s="43"/>
      <c r="G50" s="43"/>
      <c r="H50" s="5"/>
      <c r="I50" s="5"/>
      <c r="J50" s="5"/>
      <c r="K50" s="6">
        <f t="shared" si="0"/>
        <v>1152600</v>
      </c>
      <c r="L50" s="9">
        <f t="shared" si="1"/>
        <v>150.70534801686966</v>
      </c>
      <c r="M50" s="9">
        <f t="shared" si="2"/>
        <v>12069.693983188619</v>
      </c>
      <c r="N50" s="7">
        <f t="shared" si="3"/>
        <v>8.1224222408614495E-3</v>
      </c>
      <c r="O50" s="5">
        <f t="shared" si="4"/>
        <v>18554.237091826701</v>
      </c>
      <c r="P50" s="5">
        <f t="shared" si="5"/>
        <v>16097.724355220111</v>
      </c>
      <c r="Q50" s="10">
        <f t="shared" si="8"/>
        <v>5.9347181008901906E-3</v>
      </c>
      <c r="R50" s="10">
        <f t="shared" si="9"/>
        <v>-1.1261141624792081E-3</v>
      </c>
      <c r="S50" s="28"/>
    </row>
    <row r="51" spans="1:19">
      <c r="A51" s="4">
        <v>1916</v>
      </c>
      <c r="B51" s="43">
        <v>1150200</v>
      </c>
      <c r="C51" s="43">
        <v>164.58610375526555</v>
      </c>
      <c r="D51" s="43">
        <v>11983.172879366477</v>
      </c>
      <c r="E51" s="43"/>
      <c r="F51" s="43"/>
      <c r="G51" s="43"/>
      <c r="H51" s="5"/>
      <c r="I51" s="5"/>
      <c r="J51" s="5"/>
      <c r="K51" s="6">
        <f t="shared" si="0"/>
        <v>1150200</v>
      </c>
      <c r="L51" s="9">
        <f t="shared" si="1"/>
        <v>164.58610375526555</v>
      </c>
      <c r="M51" s="9">
        <f t="shared" si="2"/>
        <v>11983.172879366477</v>
      </c>
      <c r="N51" s="7">
        <f t="shared" si="3"/>
        <v>8.9345872996213476E-3</v>
      </c>
      <c r="O51" s="5">
        <f t="shared" si="4"/>
        <v>18421.231808014323</v>
      </c>
      <c r="P51" s="5">
        <f t="shared" si="5"/>
        <v>16015.67710660261</v>
      </c>
      <c r="Q51" s="10">
        <f t="shared" si="8"/>
        <v>-2.0822488287350893E-3</v>
      </c>
      <c r="R51" s="10">
        <f t="shared" si="9"/>
        <v>-5.0968228059449228E-3</v>
      </c>
      <c r="S51" s="28"/>
    </row>
    <row r="52" spans="1:19">
      <c r="A52" s="4">
        <v>1917</v>
      </c>
      <c r="B52" s="43">
        <v>1147400</v>
      </c>
      <c r="C52" s="43">
        <v>178.70481530631966</v>
      </c>
      <c r="D52" s="43">
        <v>11680.349015988984</v>
      </c>
      <c r="E52" s="43"/>
      <c r="F52" s="43"/>
      <c r="G52" s="43"/>
      <c r="H52" s="5"/>
      <c r="I52" s="5"/>
      <c r="J52" s="5"/>
      <c r="K52" s="6">
        <f t="shared" si="0"/>
        <v>1147400</v>
      </c>
      <c r="L52" s="9">
        <f t="shared" si="1"/>
        <v>178.70481530631966</v>
      </c>
      <c r="M52" s="9">
        <f t="shared" si="2"/>
        <v>11680.349015988984</v>
      </c>
      <c r="N52" s="7">
        <f t="shared" si="3"/>
        <v>9.9525322204997591E-3</v>
      </c>
      <c r="O52" s="5">
        <f t="shared" si="4"/>
        <v>17955.713314671</v>
      </c>
      <c r="P52" s="5">
        <f t="shared" si="5"/>
        <v>15649.044199643542</v>
      </c>
      <c r="Q52" s="10">
        <f t="shared" si="8"/>
        <v>-2.4343592418709648E-3</v>
      </c>
      <c r="R52" s="10">
        <f t="shared" si="9"/>
        <v>-2.2892126540683067E-2</v>
      </c>
      <c r="S52" s="28"/>
    </row>
    <row r="53" spans="1:19">
      <c r="A53" s="4">
        <v>1918</v>
      </c>
      <c r="B53" s="43">
        <v>1158100</v>
      </c>
      <c r="C53" s="43">
        <v>204.7213174902846</v>
      </c>
      <c r="D53" s="43">
        <v>11492.886624374349</v>
      </c>
      <c r="E53" s="43"/>
      <c r="F53" s="43"/>
      <c r="G53" s="43"/>
      <c r="H53" s="5"/>
      <c r="I53" s="5"/>
      <c r="J53" s="5"/>
      <c r="K53" s="6">
        <f t="shared" si="0"/>
        <v>1158100</v>
      </c>
      <c r="L53" s="9">
        <f t="shared" si="1"/>
        <v>204.7213174902846</v>
      </c>
      <c r="M53" s="9">
        <f t="shared" si="2"/>
        <v>11492.886624374349</v>
      </c>
      <c r="N53" s="7">
        <f t="shared" si="3"/>
        <v>1.1587429439124526E-2</v>
      </c>
      <c r="O53" s="5">
        <f t="shared" si="4"/>
        <v>17667.535199744187</v>
      </c>
      <c r="P53" s="5">
        <f t="shared" si="5"/>
        <v>15255.621448704072</v>
      </c>
      <c r="Q53" s="10">
        <f t="shared" si="8"/>
        <v>9.3254314101447466E-3</v>
      </c>
      <c r="R53" s="10">
        <f t="shared" si="9"/>
        <v>-2.5140369336322244E-2</v>
      </c>
      <c r="S53" s="28"/>
    </row>
    <row r="54" spans="1:19">
      <c r="A54" s="4">
        <v>1919</v>
      </c>
      <c r="B54" s="43">
        <v>1227200</v>
      </c>
      <c r="C54" s="43">
        <v>225.71837569441635</v>
      </c>
      <c r="D54" s="43">
        <v>11807.516268533356</v>
      </c>
      <c r="E54" s="43"/>
      <c r="F54" s="43"/>
      <c r="G54" s="43"/>
      <c r="H54" s="5"/>
      <c r="I54" s="5"/>
      <c r="J54" s="5"/>
      <c r="K54" s="6">
        <f t="shared" si="0"/>
        <v>1227200</v>
      </c>
      <c r="L54" s="9">
        <f t="shared" si="1"/>
        <v>225.71837569441635</v>
      </c>
      <c r="M54" s="9">
        <f t="shared" si="2"/>
        <v>11807.516268533356</v>
      </c>
      <c r="N54" s="7">
        <f t="shared" si="3"/>
        <v>1.2435450438285426E-2</v>
      </c>
      <c r="O54" s="5">
        <f t="shared" si="4"/>
        <v>18151.202227423128</v>
      </c>
      <c r="P54" s="5">
        <f t="shared" si="5"/>
        <v>14790.744970194857</v>
      </c>
      <c r="Q54" s="10">
        <f t="shared" si="8"/>
        <v>5.9666695449443141E-2</v>
      </c>
      <c r="R54" s="10">
        <f t="shared" si="9"/>
        <v>-3.0472470759210224E-2</v>
      </c>
      <c r="S54" s="28"/>
    </row>
    <row r="55" spans="1:19">
      <c r="A55" s="4">
        <v>1920</v>
      </c>
      <c r="B55" s="43">
        <v>1257600</v>
      </c>
      <c r="C55" s="43">
        <v>262.46322755164692</v>
      </c>
      <c r="D55" s="43">
        <v>13012.607169746163</v>
      </c>
      <c r="E55" s="43"/>
      <c r="F55" s="43"/>
      <c r="G55" s="43"/>
      <c r="H55" s="5"/>
      <c r="I55" s="5"/>
      <c r="J55" s="5"/>
      <c r="K55" s="6">
        <f t="shared" si="0"/>
        <v>1257600</v>
      </c>
      <c r="L55" s="9">
        <f t="shared" si="1"/>
        <v>262.46322755164692</v>
      </c>
      <c r="M55" s="9">
        <f t="shared" si="2"/>
        <v>13012.607169746163</v>
      </c>
      <c r="N55" s="7">
        <f t="shared" si="3"/>
        <v>1.3120708984971625E-2</v>
      </c>
      <c r="O55" s="5">
        <f t="shared" si="4"/>
        <v>20003.738201363249</v>
      </c>
      <c r="P55" s="5">
        <f t="shared" si="5"/>
        <v>15906.280376402074</v>
      </c>
      <c r="Q55" s="10">
        <f t="shared" si="8"/>
        <v>2.4771838331160367E-2</v>
      </c>
      <c r="R55" s="10">
        <f t="shared" si="9"/>
        <v>7.5421177801061168E-2</v>
      </c>
      <c r="S55" s="28"/>
    </row>
    <row r="56" spans="1:19">
      <c r="A56" s="4">
        <v>1921</v>
      </c>
      <c r="B56" s="43">
        <v>1292700</v>
      </c>
      <c r="C56" s="43">
        <v>293.95881485784457</v>
      </c>
      <c r="D56" s="43">
        <v>13428.155756371267</v>
      </c>
      <c r="E56" s="43"/>
      <c r="F56" s="43"/>
      <c r="G56" s="43"/>
      <c r="H56" s="5"/>
      <c r="I56" s="5"/>
      <c r="J56" s="5"/>
      <c r="K56" s="6">
        <f t="shared" si="0"/>
        <v>1292700</v>
      </c>
      <c r="L56" s="9">
        <f t="shared" si="1"/>
        <v>293.95881485784457</v>
      </c>
      <c r="M56" s="9">
        <f t="shared" si="2"/>
        <v>13428.155756371267</v>
      </c>
      <c r="N56" s="7">
        <f t="shared" si="3"/>
        <v>1.4240435626200153E-2</v>
      </c>
      <c r="O56" s="5">
        <f t="shared" si="4"/>
        <v>20642.543709618458</v>
      </c>
      <c r="P56" s="5">
        <f t="shared" si="5"/>
        <v>15968.549322826997</v>
      </c>
      <c r="Q56" s="10">
        <f t="shared" si="8"/>
        <v>2.7910305343511466E-2</v>
      </c>
      <c r="R56" s="10">
        <f t="shared" si="9"/>
        <v>3.914739646944998E-3</v>
      </c>
      <c r="S56" s="28"/>
    </row>
    <row r="57" spans="1:19">
      <c r="A57" s="4">
        <v>1922</v>
      </c>
      <c r="B57" s="43">
        <v>1318900</v>
      </c>
      <c r="C57" s="43">
        <v>290.80925612722484</v>
      </c>
      <c r="D57" s="43">
        <v>13493.456248555212</v>
      </c>
      <c r="E57" s="43"/>
      <c r="F57" s="43"/>
      <c r="G57" s="43"/>
      <c r="H57" s="5"/>
      <c r="I57" s="5"/>
      <c r="J57" s="5"/>
      <c r="K57" s="6">
        <f t="shared" si="0"/>
        <v>1318900</v>
      </c>
      <c r="L57" s="9">
        <f t="shared" si="1"/>
        <v>290.80925612722484</v>
      </c>
      <c r="M57" s="9">
        <f t="shared" si="2"/>
        <v>13493.456248555212</v>
      </c>
      <c r="N57" s="7">
        <f t="shared" si="3"/>
        <v>1.4019682471326025E-2</v>
      </c>
      <c r="O57" s="5">
        <f t="shared" si="4"/>
        <v>20742.927432344277</v>
      </c>
      <c r="P57" s="5">
        <f t="shared" si="5"/>
        <v>15727.445168204016</v>
      </c>
      <c r="Q57" s="10">
        <f t="shared" si="8"/>
        <v>2.0267656842268167E-2</v>
      </c>
      <c r="R57" s="10">
        <f t="shared" si="9"/>
        <v>-1.5098688662865789E-2</v>
      </c>
      <c r="S57" s="28"/>
    </row>
    <row r="58" spans="1:19">
      <c r="A58" s="4">
        <v>1923</v>
      </c>
      <c r="B58" s="43">
        <v>1343000</v>
      </c>
      <c r="C58" s="43">
        <v>306.55704978032361</v>
      </c>
      <c r="D58" s="43">
        <v>14841.020950896625</v>
      </c>
      <c r="E58" s="43"/>
      <c r="F58" s="43"/>
      <c r="G58" s="43"/>
      <c r="H58" s="5"/>
      <c r="I58" s="5"/>
      <c r="J58" s="5"/>
      <c r="K58" s="6">
        <f t="shared" si="0"/>
        <v>1343000</v>
      </c>
      <c r="L58" s="9">
        <f t="shared" si="1"/>
        <v>306.55704978032361</v>
      </c>
      <c r="M58" s="9">
        <f t="shared" si="2"/>
        <v>14841.020950896625</v>
      </c>
      <c r="N58" s="7">
        <f t="shared" si="3"/>
        <v>1.3436949561211008E-2</v>
      </c>
      <c r="O58" s="5">
        <f t="shared" si="4"/>
        <v>22814.482437686183</v>
      </c>
      <c r="P58" s="5">
        <f t="shared" si="5"/>
        <v>16987.700996043321</v>
      </c>
      <c r="Q58" s="10">
        <f t="shared" si="8"/>
        <v>1.8272803093486889E-2</v>
      </c>
      <c r="R58" s="10">
        <f t="shared" si="9"/>
        <v>8.013099485396058E-2</v>
      </c>
      <c r="S58" s="28"/>
    </row>
    <row r="59" spans="1:19">
      <c r="A59" s="4">
        <v>1924</v>
      </c>
      <c r="B59" s="43">
        <v>1370400</v>
      </c>
      <c r="C59" s="43">
        <v>323.35469634362903</v>
      </c>
      <c r="D59" s="43">
        <v>14995.367568785952</v>
      </c>
      <c r="E59" s="43"/>
      <c r="F59" s="43"/>
      <c r="G59" s="43"/>
      <c r="H59" s="5"/>
      <c r="I59" s="5"/>
      <c r="J59" s="5"/>
      <c r="K59" s="6">
        <f t="shared" si="0"/>
        <v>1370400</v>
      </c>
      <c r="L59" s="9">
        <f t="shared" si="1"/>
        <v>323.35469634362903</v>
      </c>
      <c r="M59" s="9">
        <f t="shared" si="2"/>
        <v>14995.367568785952</v>
      </c>
      <c r="N59" s="7">
        <f t="shared" si="3"/>
        <v>1.40273364707487E-2</v>
      </c>
      <c r="O59" s="5">
        <f t="shared" si="4"/>
        <v>23051.753055038123</v>
      </c>
      <c r="P59" s="5">
        <f t="shared" si="5"/>
        <v>16821.185825334302</v>
      </c>
      <c r="Q59" s="10">
        <f t="shared" si="8"/>
        <v>2.0402084884586724E-2</v>
      </c>
      <c r="R59" s="10">
        <f t="shared" si="9"/>
        <v>-9.8021015761816654E-3</v>
      </c>
      <c r="S59" s="28"/>
    </row>
    <row r="60" spans="1:19">
      <c r="A60" s="4">
        <v>1925</v>
      </c>
      <c r="B60" s="43">
        <v>1401200</v>
      </c>
      <c r="C60" s="43">
        <v>349.60101909879364</v>
      </c>
      <c r="D60" s="43">
        <v>15565.262773300381</v>
      </c>
      <c r="E60" s="43"/>
      <c r="F60" s="43"/>
      <c r="G60" s="43"/>
      <c r="H60" s="5"/>
      <c r="I60" s="5"/>
      <c r="J60" s="5"/>
      <c r="K60" s="6">
        <f t="shared" si="0"/>
        <v>1401200</v>
      </c>
      <c r="L60" s="9">
        <f t="shared" si="1"/>
        <v>349.60101909879364</v>
      </c>
      <c r="M60" s="9">
        <f t="shared" si="2"/>
        <v>15565.262773300381</v>
      </c>
      <c r="N60" s="7">
        <f t="shared" si="3"/>
        <v>1.4610645055155221E-2</v>
      </c>
      <c r="O60" s="5">
        <f t="shared" si="4"/>
        <v>23927.829180645273</v>
      </c>
      <c r="P60" s="5">
        <f t="shared" si="5"/>
        <v>17076.669412393145</v>
      </c>
      <c r="Q60" s="10">
        <f t="shared" si="8"/>
        <v>2.2475189725627454E-2</v>
      </c>
      <c r="R60" s="10">
        <f t="shared" si="9"/>
        <v>1.5188203121450528E-2</v>
      </c>
      <c r="S60" s="28"/>
    </row>
    <row r="61" spans="1:19">
      <c r="A61" s="4">
        <v>1926</v>
      </c>
      <c r="B61" s="43">
        <v>1429700</v>
      </c>
      <c r="C61" s="43">
        <v>352.75057782941337</v>
      </c>
      <c r="D61" s="43">
        <v>15719.609391189704</v>
      </c>
      <c r="E61" s="43"/>
      <c r="F61" s="43"/>
      <c r="G61" s="43"/>
      <c r="H61" s="5"/>
      <c r="I61" s="5"/>
      <c r="J61" s="5"/>
      <c r="K61" s="6">
        <f t="shared" si="0"/>
        <v>1429700</v>
      </c>
      <c r="L61" s="9">
        <f t="shared" si="1"/>
        <v>352.75057782941337</v>
      </c>
      <c r="M61" s="9">
        <f t="shared" si="2"/>
        <v>15719.609391189704</v>
      </c>
      <c r="N61" s="7">
        <f t="shared" si="3"/>
        <v>1.459752207845834E-2</v>
      </c>
      <c r="O61" s="5">
        <f t="shared" si="4"/>
        <v>24165.099797997205</v>
      </c>
      <c r="P61" s="5">
        <f t="shared" si="5"/>
        <v>16902.217107083448</v>
      </c>
      <c r="Q61" s="10">
        <f t="shared" si="8"/>
        <v>2.033970882101066E-2</v>
      </c>
      <c r="R61" s="10">
        <f t="shared" si="9"/>
        <v>-1.021582728439363E-2</v>
      </c>
      <c r="S61" s="28"/>
    </row>
    <row r="62" spans="1:19">
      <c r="A62" s="4">
        <v>1927</v>
      </c>
      <c r="B62" s="43">
        <v>1450400</v>
      </c>
      <c r="C62" s="43">
        <v>350.65087200900024</v>
      </c>
      <c r="D62" s="43">
        <v>15856.146783937955</v>
      </c>
      <c r="E62" s="43"/>
      <c r="F62" s="43"/>
      <c r="G62" s="43"/>
      <c r="H62" s="5"/>
      <c r="I62" s="5"/>
      <c r="J62" s="5"/>
      <c r="K62" s="6">
        <f t="shared" si="0"/>
        <v>1450400</v>
      </c>
      <c r="L62" s="9">
        <f t="shared" si="1"/>
        <v>350.65087200900024</v>
      </c>
      <c r="M62" s="9">
        <f t="shared" si="2"/>
        <v>15856.146783937955</v>
      </c>
      <c r="N62" s="7">
        <f t="shared" si="3"/>
        <v>1.4385680910144973E-2</v>
      </c>
      <c r="O62" s="5">
        <f t="shared" si="4"/>
        <v>24374.993036423919</v>
      </c>
      <c r="P62" s="5">
        <f t="shared" si="5"/>
        <v>16805.703968852675</v>
      </c>
      <c r="Q62" s="10">
        <f t="shared" si="8"/>
        <v>1.4478561936070555E-2</v>
      </c>
      <c r="R62" s="10">
        <f t="shared" si="9"/>
        <v>-5.7100874766498055E-3</v>
      </c>
      <c r="S62" s="28"/>
    </row>
    <row r="63" spans="1:19">
      <c r="A63" s="4">
        <v>1928</v>
      </c>
      <c r="B63" s="43">
        <v>1467400</v>
      </c>
      <c r="C63" s="43">
        <v>363.24910693147928</v>
      </c>
      <c r="D63" s="43">
        <v>15571.199181680739</v>
      </c>
      <c r="E63" s="43"/>
      <c r="F63" s="43"/>
      <c r="G63" s="43"/>
      <c r="H63" s="5"/>
      <c r="I63" s="5"/>
      <c r="J63" s="5"/>
      <c r="K63" s="6">
        <f t="shared" si="0"/>
        <v>1467400</v>
      </c>
      <c r="L63" s="9">
        <f t="shared" si="1"/>
        <v>363.24910693147928</v>
      </c>
      <c r="M63" s="9">
        <f t="shared" si="2"/>
        <v>15571.199181680739</v>
      </c>
      <c r="N63" s="7">
        <f t="shared" si="3"/>
        <v>1.5175242938452153E-2</v>
      </c>
      <c r="O63" s="5">
        <f t="shared" si="4"/>
        <v>23936.954973620344</v>
      </c>
      <c r="P63" s="5">
        <f t="shared" si="5"/>
        <v>16312.494870942037</v>
      </c>
      <c r="Q63" s="10">
        <f t="shared" si="8"/>
        <v>1.1720904578047531E-2</v>
      </c>
      <c r="R63" s="10">
        <f t="shared" si="9"/>
        <v>-2.9347720204089045E-2</v>
      </c>
      <c r="S63" s="28"/>
    </row>
    <row r="64" spans="1:19">
      <c r="A64" s="4">
        <v>1929</v>
      </c>
      <c r="B64" s="43">
        <v>1486100</v>
      </c>
      <c r="C64" s="43">
        <v>384.24616513561102</v>
      </c>
      <c r="D64" s="43">
        <v>16699.116773948881</v>
      </c>
      <c r="E64" s="43"/>
      <c r="F64" s="43"/>
      <c r="G64" s="43"/>
      <c r="H64" s="5"/>
      <c r="I64" s="5"/>
      <c r="J64" s="5"/>
      <c r="K64" s="6">
        <f t="shared" si="0"/>
        <v>1486100</v>
      </c>
      <c r="L64" s="9">
        <f t="shared" si="1"/>
        <v>384.24616513561102</v>
      </c>
      <c r="M64" s="9">
        <f t="shared" si="2"/>
        <v>16699.116773948881</v>
      </c>
      <c r="N64" s="7">
        <f t="shared" si="3"/>
        <v>1.4968186901942633E-2</v>
      </c>
      <c r="O64" s="5">
        <f t="shared" si="4"/>
        <v>25670.855638884492</v>
      </c>
      <c r="P64" s="5">
        <f t="shared" si="5"/>
        <v>17273.975936265724</v>
      </c>
      <c r="Q64" s="10">
        <f t="shared" si="8"/>
        <v>1.2743628185907019E-2</v>
      </c>
      <c r="R64" s="10">
        <f t="shared" si="9"/>
        <v>5.8941386521837558E-2</v>
      </c>
      <c r="S64" s="28"/>
    </row>
    <row r="65" spans="1:19">
      <c r="A65" s="4">
        <v>1930</v>
      </c>
      <c r="B65" s="43">
        <v>1506800</v>
      </c>
      <c r="C65" s="43">
        <v>372.69778312333858</v>
      </c>
      <c r="D65" s="43">
        <v>16877.209025359643</v>
      </c>
      <c r="E65" s="43"/>
      <c r="F65" s="43"/>
      <c r="G65" s="43"/>
      <c r="H65" s="5"/>
      <c r="I65" s="5"/>
      <c r="J65" s="5"/>
      <c r="K65" s="6">
        <f t="shared" si="0"/>
        <v>1506800</v>
      </c>
      <c r="L65" s="9">
        <f t="shared" si="1"/>
        <v>372.69778312333858</v>
      </c>
      <c r="M65" s="9">
        <f t="shared" si="2"/>
        <v>16877.209025359643</v>
      </c>
      <c r="N65" s="7">
        <f t="shared" si="3"/>
        <v>1.4365122622223735E-2</v>
      </c>
      <c r="O65" s="5">
        <f t="shared" si="4"/>
        <v>25944.62942813673</v>
      </c>
      <c r="P65" s="5">
        <f t="shared" si="5"/>
        <v>17218.363039644762</v>
      </c>
      <c r="Q65" s="10">
        <f t="shared" si="8"/>
        <v>1.3929076105241966E-2</v>
      </c>
      <c r="R65" s="10">
        <f t="shared" si="9"/>
        <v>-3.219461276671387E-3</v>
      </c>
      <c r="S65" s="28"/>
    </row>
    <row r="66" spans="1:19">
      <c r="A66" s="4">
        <v>1931</v>
      </c>
      <c r="B66" s="43">
        <v>1522800</v>
      </c>
      <c r="C66" s="43">
        <v>319.15528470280259</v>
      </c>
      <c r="D66" s="43">
        <v>15945.192909643338</v>
      </c>
      <c r="E66" s="43"/>
      <c r="F66" s="43"/>
      <c r="G66" s="43"/>
      <c r="H66" s="5"/>
      <c r="I66" s="5"/>
      <c r="J66" s="5"/>
      <c r="K66" s="6">
        <f t="shared" si="0"/>
        <v>1522800</v>
      </c>
      <c r="L66" s="9">
        <f t="shared" si="1"/>
        <v>319.15528470280259</v>
      </c>
      <c r="M66" s="9">
        <f t="shared" si="2"/>
        <v>15945.192909643338</v>
      </c>
      <c r="N66" s="7">
        <f t="shared" si="3"/>
        <v>1.3020432769765555E-2</v>
      </c>
      <c r="O66" s="5">
        <f t="shared" si="4"/>
        <v>24511.87993105004</v>
      </c>
      <c r="P66" s="5">
        <f t="shared" si="5"/>
        <v>16096.58519244158</v>
      </c>
      <c r="Q66" s="10">
        <f t="shared" si="8"/>
        <v>1.0618529333687343E-2</v>
      </c>
      <c r="R66" s="10">
        <f t="shared" si="9"/>
        <v>-6.5150086835799814E-2</v>
      </c>
      <c r="S66" s="28"/>
    </row>
    <row r="67" spans="1:19">
      <c r="A67" s="4">
        <v>1932</v>
      </c>
      <c r="B67" s="43">
        <v>1534700</v>
      </c>
      <c r="C67" s="43">
        <v>268.76234501288639</v>
      </c>
      <c r="D67" s="43">
        <v>15108.159328012764</v>
      </c>
      <c r="E67" s="43"/>
      <c r="F67" s="43"/>
      <c r="G67" s="43"/>
      <c r="H67" s="5"/>
      <c r="I67" s="5"/>
      <c r="J67" s="5"/>
      <c r="K67" s="6">
        <f t="shared" si="0"/>
        <v>1534700</v>
      </c>
      <c r="L67" s="9">
        <f t="shared" si="1"/>
        <v>268.76234501288639</v>
      </c>
      <c r="M67" s="9">
        <f t="shared" si="2"/>
        <v>15108.159328012764</v>
      </c>
      <c r="N67" s="7">
        <f t="shared" si="3"/>
        <v>1.1572042574985928E-2</v>
      </c>
      <c r="O67" s="5">
        <f t="shared" si="4"/>
        <v>23225.143121564535</v>
      </c>
      <c r="P67" s="5">
        <f t="shared" si="5"/>
        <v>15133.344055231992</v>
      </c>
      <c r="Q67" s="10">
        <f t="shared" si="8"/>
        <v>7.8145521407932961E-3</v>
      </c>
      <c r="R67" s="10">
        <f t="shared" si="9"/>
        <v>-5.9841334400658752E-2</v>
      </c>
      <c r="S67" s="28"/>
    </row>
    <row r="68" spans="1:19">
      <c r="A68" s="4">
        <v>1933</v>
      </c>
      <c r="B68" s="43">
        <v>1547100</v>
      </c>
      <c r="C68" s="43">
        <v>246.71543389854804</v>
      </c>
      <c r="D68" s="43">
        <v>15072.540877730615</v>
      </c>
      <c r="E68" s="43"/>
      <c r="F68" s="43"/>
      <c r="G68" s="43"/>
      <c r="H68" s="5"/>
      <c r="I68" s="5"/>
      <c r="J68" s="5"/>
      <c r="K68" s="6">
        <f t="shared" si="0"/>
        <v>1547100</v>
      </c>
      <c r="L68" s="9">
        <f t="shared" si="1"/>
        <v>246.71543389854804</v>
      </c>
      <c r="M68" s="9">
        <f t="shared" si="2"/>
        <v>15072.540877730615</v>
      </c>
      <c r="N68" s="7">
        <f t="shared" si="3"/>
        <v>1.0647876506244321E-2</v>
      </c>
      <c r="O68" s="5">
        <f t="shared" si="4"/>
        <v>23170.38836371409</v>
      </c>
      <c r="P68" s="5">
        <f t="shared" si="5"/>
        <v>14976.658498942596</v>
      </c>
      <c r="Q68" s="10">
        <f t="shared" si="8"/>
        <v>8.0797550009774621E-3</v>
      </c>
      <c r="R68" s="10">
        <f t="shared" si="9"/>
        <v>-1.0353663784920419E-2</v>
      </c>
      <c r="S68" s="28"/>
    </row>
    <row r="69" spans="1:19">
      <c r="A69" s="4">
        <v>1934</v>
      </c>
      <c r="B69" s="43">
        <v>1558400</v>
      </c>
      <c r="C69" s="43">
        <v>276.1113153843325</v>
      </c>
      <c r="D69" s="43">
        <v>16823.781349936413</v>
      </c>
      <c r="E69" s="43"/>
      <c r="F69" s="43"/>
      <c r="G69" s="43"/>
      <c r="H69" s="5"/>
      <c r="I69" s="5"/>
      <c r="J69" s="5"/>
      <c r="K69" s="6">
        <f t="shared" si="0"/>
        <v>1558400</v>
      </c>
      <c r="L69" s="9">
        <f t="shared" si="1"/>
        <v>276.1113153843325</v>
      </c>
      <c r="M69" s="9">
        <f t="shared" si="2"/>
        <v>16823.781349936413</v>
      </c>
      <c r="N69" s="7">
        <f t="shared" si="3"/>
        <v>1.0676127377558508E-2</v>
      </c>
      <c r="O69" s="5">
        <f t="shared" si="4"/>
        <v>25862.497291361055</v>
      </c>
      <c r="P69" s="5">
        <f t="shared" si="5"/>
        <v>16595.544976489382</v>
      </c>
      <c r="Q69" s="10">
        <f t="shared" si="8"/>
        <v>7.3039881067804568E-3</v>
      </c>
      <c r="R69" s="10">
        <f t="shared" si="9"/>
        <v>0.10809397020444078</v>
      </c>
      <c r="S69" s="28"/>
    </row>
    <row r="70" spans="1:19">
      <c r="A70" s="4">
        <v>1935</v>
      </c>
      <c r="B70" s="43">
        <v>1569700</v>
      </c>
      <c r="C70" s="43">
        <v>295.00866776805105</v>
      </c>
      <c r="D70" s="43">
        <v>17102.79254381327</v>
      </c>
      <c r="E70" s="43"/>
      <c r="F70" s="43"/>
      <c r="G70" s="43"/>
      <c r="H70" s="5"/>
      <c r="I70" s="5"/>
      <c r="J70" s="5"/>
      <c r="K70" s="6">
        <f t="shared" ref="K70:K125" si="10">B70</f>
        <v>1569700</v>
      </c>
      <c r="L70" s="9">
        <f t="shared" ref="L70:L106" si="11">C70</f>
        <v>295.00866776805105</v>
      </c>
      <c r="M70" s="9">
        <f t="shared" ref="M70:M112" si="12">D70</f>
        <v>17102.79254381327</v>
      </c>
      <c r="N70" s="7">
        <f t="shared" ref="N70:N133" si="13">L70/M70/($L$160/$M$160)</f>
        <v>1.1220724666034351E-2</v>
      </c>
      <c r="O70" s="5">
        <f t="shared" ref="O70:O133" si="14">L70/N70</f>
        <v>26291.409561189561</v>
      </c>
      <c r="P70" s="5">
        <f t="shared" ref="P70:P133" si="15">O70/K70*1000000</f>
        <v>16749.321246855809</v>
      </c>
      <c r="Q70" s="10">
        <f t="shared" ref="Q70:Q101" si="16">K70/K69-1</f>
        <v>7.2510266940450929E-3</v>
      </c>
      <c r="R70" s="10">
        <f t="shared" ref="R70:R101" si="17">P70/P69-1</f>
        <v>9.2661175384285421E-3</v>
      </c>
      <c r="S70" s="28"/>
    </row>
    <row r="71" spans="1:19">
      <c r="A71" s="4">
        <v>1936</v>
      </c>
      <c r="B71" s="43">
        <v>1584600</v>
      </c>
      <c r="C71" s="43">
        <v>338.05263708652114</v>
      </c>
      <c r="D71" s="43">
        <v>18705.622806510102</v>
      </c>
      <c r="E71" s="43"/>
      <c r="F71" s="43"/>
      <c r="G71" s="43"/>
      <c r="H71" s="5"/>
      <c r="I71" s="5"/>
      <c r="J71" s="5"/>
      <c r="K71" s="6">
        <f t="shared" si="10"/>
        <v>1584600</v>
      </c>
      <c r="L71" s="9">
        <f t="shared" si="11"/>
        <v>338.05263708652114</v>
      </c>
      <c r="M71" s="9">
        <f t="shared" si="12"/>
        <v>18705.622806510102</v>
      </c>
      <c r="N71" s="7">
        <f t="shared" si="13"/>
        <v>1.1756155250534576E-2</v>
      </c>
      <c r="O71" s="5">
        <f t="shared" si="14"/>
        <v>28755.373664459661</v>
      </c>
      <c r="P71" s="5">
        <f t="shared" si="15"/>
        <v>18146.771213214477</v>
      </c>
      <c r="Q71" s="10">
        <f t="shared" si="16"/>
        <v>9.4922596674524851E-3</v>
      </c>
      <c r="R71" s="10">
        <f t="shared" si="17"/>
        <v>8.3433229667202014E-2</v>
      </c>
      <c r="S71" s="28"/>
    </row>
    <row r="72" spans="1:19">
      <c r="A72" s="4">
        <v>1937</v>
      </c>
      <c r="B72" s="43">
        <v>1601800</v>
      </c>
      <c r="C72" s="43">
        <v>417.84145826222175</v>
      </c>
      <c r="D72" s="43">
        <v>21561.035237462609</v>
      </c>
      <c r="E72" s="43"/>
      <c r="F72" s="43"/>
      <c r="G72" s="43"/>
      <c r="H72" s="5"/>
      <c r="I72" s="5"/>
      <c r="J72" s="5"/>
      <c r="K72" s="6">
        <f t="shared" si="10"/>
        <v>1601800</v>
      </c>
      <c r="L72" s="9">
        <f t="shared" si="11"/>
        <v>417.84145826222175</v>
      </c>
      <c r="M72" s="9">
        <f t="shared" si="12"/>
        <v>21561.035237462609</v>
      </c>
      <c r="N72" s="7">
        <f t="shared" si="13"/>
        <v>1.2606515913913003E-2</v>
      </c>
      <c r="O72" s="5">
        <f t="shared" si="14"/>
        <v>33144.880085470475</v>
      </c>
      <c r="P72" s="5">
        <f t="shared" si="15"/>
        <v>20692.271248264751</v>
      </c>
      <c r="Q72" s="10">
        <f t="shared" si="16"/>
        <v>1.0854474315284524E-2</v>
      </c>
      <c r="R72" s="10">
        <f t="shared" si="17"/>
        <v>0.14027288960344864</v>
      </c>
      <c r="S72" s="28"/>
    </row>
    <row r="73" spans="1:19">
      <c r="A73" s="4">
        <v>1938</v>
      </c>
      <c r="B73" s="43">
        <v>1618300</v>
      </c>
      <c r="C73" s="43">
        <v>459.83557467048524</v>
      </c>
      <c r="D73" s="43">
        <v>22338.704735289593</v>
      </c>
      <c r="E73" s="43"/>
      <c r="F73" s="43"/>
      <c r="G73" s="43"/>
      <c r="H73" s="5"/>
      <c r="I73" s="5"/>
      <c r="J73" s="5"/>
      <c r="K73" s="6">
        <f t="shared" si="10"/>
        <v>1618300</v>
      </c>
      <c r="L73" s="9">
        <f t="shared" si="11"/>
        <v>459.83557467048524</v>
      </c>
      <c r="M73" s="9">
        <f t="shared" si="12"/>
        <v>22338.704735289593</v>
      </c>
      <c r="N73" s="7">
        <f t="shared" si="13"/>
        <v>1.3390529060468051E-2</v>
      </c>
      <c r="O73" s="5">
        <f t="shared" si="14"/>
        <v>34340.358965205232</v>
      </c>
      <c r="P73" s="5">
        <f t="shared" si="15"/>
        <v>21220.020370268325</v>
      </c>
      <c r="Q73" s="10">
        <f t="shared" si="16"/>
        <v>1.0300911474591112E-2</v>
      </c>
      <c r="R73" s="10">
        <f t="shared" si="17"/>
        <v>2.5504649328808249E-2</v>
      </c>
      <c r="S73" s="28"/>
    </row>
    <row r="74" spans="1:19">
      <c r="A74" s="4">
        <v>1939</v>
      </c>
      <c r="B74" s="43">
        <v>1641600</v>
      </c>
      <c r="C74" s="43">
        <v>503.92939689916193</v>
      </c>
      <c r="D74" s="43">
        <v>23852.48887228105</v>
      </c>
      <c r="E74" s="43"/>
      <c r="F74" s="43"/>
      <c r="G74" s="43"/>
      <c r="H74" s="5"/>
      <c r="I74" s="5"/>
      <c r="J74" s="5"/>
      <c r="K74" s="6">
        <f t="shared" si="10"/>
        <v>1641600</v>
      </c>
      <c r="L74" s="9">
        <f t="shared" si="11"/>
        <v>503.92939689916193</v>
      </c>
      <c r="M74" s="9">
        <f t="shared" si="12"/>
        <v>23852.48887228105</v>
      </c>
      <c r="N74" s="7">
        <f t="shared" si="13"/>
        <v>1.3743240583004227E-2</v>
      </c>
      <c r="O74" s="5">
        <f t="shared" si="14"/>
        <v>36667.43617384923</v>
      </c>
      <c r="P74" s="5">
        <f t="shared" si="15"/>
        <v>22336.401178027063</v>
      </c>
      <c r="Q74" s="10">
        <f t="shared" si="16"/>
        <v>1.4397824877958376E-2</v>
      </c>
      <c r="R74" s="10">
        <f t="shared" si="17"/>
        <v>5.2609789636343329E-2</v>
      </c>
      <c r="S74" s="28"/>
    </row>
    <row r="75" spans="1:19">
      <c r="A75" s="4">
        <v>1940</v>
      </c>
      <c r="B75" s="43">
        <v>1633600</v>
      </c>
      <c r="C75" s="43">
        <v>540.67424875639256</v>
      </c>
      <c r="D75" s="43">
        <v>25099.134632156365</v>
      </c>
      <c r="E75" s="43"/>
      <c r="F75" s="43"/>
      <c r="G75" s="43"/>
      <c r="H75" s="5"/>
      <c r="I75" s="5"/>
      <c r="J75" s="5"/>
      <c r="K75" s="6">
        <f t="shared" si="10"/>
        <v>1633600</v>
      </c>
      <c r="L75" s="9">
        <f t="shared" si="11"/>
        <v>540.67424875639256</v>
      </c>
      <c r="M75" s="9">
        <f t="shared" si="12"/>
        <v>25099.134632156365</v>
      </c>
      <c r="N75" s="7">
        <f t="shared" si="13"/>
        <v>1.4012966848585405E-2</v>
      </c>
      <c r="O75" s="5">
        <f t="shared" si="14"/>
        <v>38583.852698614857</v>
      </c>
      <c r="P75" s="5">
        <f t="shared" si="15"/>
        <v>23618.910809632012</v>
      </c>
      <c r="Q75" s="10">
        <f t="shared" si="16"/>
        <v>-4.873294346978585E-3</v>
      </c>
      <c r="R75" s="10">
        <f t="shared" si="17"/>
        <v>5.7417917120265116E-2</v>
      </c>
      <c r="S75" s="28"/>
    </row>
    <row r="76" spans="1:19">
      <c r="A76" s="4">
        <v>1941</v>
      </c>
      <c r="B76" s="43">
        <v>1631200</v>
      </c>
      <c r="C76" s="43">
        <v>581.61851225444946</v>
      </c>
      <c r="D76" s="43">
        <v>25977.723072449444</v>
      </c>
      <c r="E76" s="43"/>
      <c r="F76" s="43"/>
      <c r="G76" s="43"/>
      <c r="H76" s="5"/>
      <c r="I76" s="5"/>
      <c r="J76" s="5"/>
      <c r="K76" s="6">
        <f t="shared" si="10"/>
        <v>1631200</v>
      </c>
      <c r="L76" s="9">
        <f t="shared" si="11"/>
        <v>581.61851225444946</v>
      </c>
      <c r="M76" s="9">
        <f t="shared" si="12"/>
        <v>25977.723072449444</v>
      </c>
      <c r="N76" s="7">
        <f t="shared" si="13"/>
        <v>1.4564322786711176E-2</v>
      </c>
      <c r="O76" s="5">
        <f t="shared" si="14"/>
        <v>39934.470058925886</v>
      </c>
      <c r="P76" s="5">
        <f t="shared" si="15"/>
        <v>24481.651580999194</v>
      </c>
      <c r="Q76" s="10">
        <f t="shared" si="16"/>
        <v>-1.4691478942213676E-3</v>
      </c>
      <c r="R76" s="10">
        <f t="shared" si="17"/>
        <v>3.6527542625519827E-2</v>
      </c>
      <c r="S76" s="28"/>
    </row>
    <row r="77" spans="1:19">
      <c r="A77" s="4">
        <v>1942</v>
      </c>
      <c r="B77" s="43">
        <v>1636400</v>
      </c>
      <c r="C77" s="43">
        <v>626.76218739333274</v>
      </c>
      <c r="D77" s="43">
        <v>27307.478549649783</v>
      </c>
      <c r="E77" s="43"/>
      <c r="F77" s="43"/>
      <c r="G77" s="43"/>
      <c r="H77" s="5"/>
      <c r="I77" s="5"/>
      <c r="J77" s="5"/>
      <c r="K77" s="6">
        <f t="shared" si="10"/>
        <v>1636400</v>
      </c>
      <c r="L77" s="9">
        <f t="shared" si="11"/>
        <v>626.76218739333274</v>
      </c>
      <c r="M77" s="9">
        <f t="shared" si="12"/>
        <v>27307.478549649783</v>
      </c>
      <c r="N77" s="7">
        <f t="shared" si="13"/>
        <v>1.4930499717173489E-2</v>
      </c>
      <c r="O77" s="5">
        <f t="shared" si="14"/>
        <v>41978.64768534257</v>
      </c>
      <c r="P77" s="5">
        <f t="shared" si="15"/>
        <v>25653.047962199074</v>
      </c>
      <c r="Q77" s="10">
        <f t="shared" si="16"/>
        <v>3.1878371750857504E-3</v>
      </c>
      <c r="R77" s="10">
        <f t="shared" si="17"/>
        <v>4.7847931228178542E-2</v>
      </c>
      <c r="S77" s="28"/>
    </row>
    <row r="78" spans="1:19">
      <c r="A78" s="4">
        <v>1943</v>
      </c>
      <c r="B78" s="43">
        <v>1642000</v>
      </c>
      <c r="C78" s="43">
        <v>721.24894931192557</v>
      </c>
      <c r="D78" s="43">
        <v>30750.595410257803</v>
      </c>
      <c r="E78" s="43"/>
      <c r="F78" s="43"/>
      <c r="G78" s="43"/>
      <c r="H78" s="5"/>
      <c r="I78" s="5"/>
      <c r="J78" s="5"/>
      <c r="K78" s="6">
        <f t="shared" si="10"/>
        <v>1642000</v>
      </c>
      <c r="L78" s="9">
        <f t="shared" si="11"/>
        <v>721.24894931192557</v>
      </c>
      <c r="M78" s="9">
        <f t="shared" si="12"/>
        <v>30750.595410257803</v>
      </c>
      <c r="N78" s="7">
        <f t="shared" si="13"/>
        <v>1.5257550689810589E-2</v>
      </c>
      <c r="O78" s="5">
        <f t="shared" si="14"/>
        <v>47271.607610885767</v>
      </c>
      <c r="P78" s="5">
        <f t="shared" si="15"/>
        <v>28789.0423939621</v>
      </c>
      <c r="Q78" s="10">
        <f t="shared" si="16"/>
        <v>3.4221461745294057E-3</v>
      </c>
      <c r="R78" s="10">
        <f t="shared" si="17"/>
        <v>0.12224646507440573</v>
      </c>
      <c r="S78" s="28"/>
    </row>
    <row r="79" spans="1:19">
      <c r="A79" s="4">
        <v>1944</v>
      </c>
      <c r="B79" s="43">
        <v>1676300</v>
      </c>
      <c r="C79" s="43">
        <v>803.13747630803925</v>
      </c>
      <c r="D79" s="43">
        <v>33309.187422192379</v>
      </c>
      <c r="E79" s="43"/>
      <c r="F79" s="43"/>
      <c r="G79" s="43"/>
      <c r="H79" s="5"/>
      <c r="I79" s="5"/>
      <c r="J79" s="5"/>
      <c r="K79" s="6">
        <f t="shared" si="10"/>
        <v>1676300</v>
      </c>
      <c r="L79" s="9">
        <f t="shared" si="11"/>
        <v>803.13747630803925</v>
      </c>
      <c r="M79" s="9">
        <f t="shared" si="12"/>
        <v>33309.187422192379</v>
      </c>
      <c r="N79" s="7">
        <f t="shared" si="13"/>
        <v>1.5684800914431807E-2</v>
      </c>
      <c r="O79" s="5">
        <f t="shared" si="14"/>
        <v>51204.824383142863</v>
      </c>
      <c r="P79" s="5">
        <f t="shared" si="15"/>
        <v>30546.336803163431</v>
      </c>
      <c r="Q79" s="10">
        <f t="shared" si="16"/>
        <v>2.0889159561510384E-2</v>
      </c>
      <c r="R79" s="10">
        <f t="shared" si="17"/>
        <v>6.1040391172229036E-2</v>
      </c>
      <c r="S79" s="28"/>
    </row>
    <row r="80" spans="1:19">
      <c r="A80" s="4">
        <v>1945</v>
      </c>
      <c r="B80" s="43">
        <v>1727800</v>
      </c>
      <c r="C80" s="43">
        <v>811.53629958969202</v>
      </c>
      <c r="D80" s="43">
        <v>32632.436866831493</v>
      </c>
      <c r="E80" s="43"/>
      <c r="F80" s="43"/>
      <c r="G80" s="43"/>
      <c r="H80" s="5"/>
      <c r="I80" s="5"/>
      <c r="J80" s="5"/>
      <c r="K80" s="6">
        <f t="shared" si="10"/>
        <v>1727800</v>
      </c>
      <c r="L80" s="9">
        <f t="shared" si="11"/>
        <v>811.53629958969202</v>
      </c>
      <c r="M80" s="9">
        <f t="shared" si="12"/>
        <v>32632.436866831493</v>
      </c>
      <c r="N80" s="7">
        <f t="shared" si="13"/>
        <v>1.617750717517168E-2</v>
      </c>
      <c r="O80" s="5">
        <f t="shared" si="14"/>
        <v>50164.48398398437</v>
      </c>
      <c r="P80" s="5">
        <f t="shared" si="15"/>
        <v>29033.733061687912</v>
      </c>
      <c r="Q80" s="10">
        <f t="shared" si="16"/>
        <v>3.0722424387042979E-2</v>
      </c>
      <c r="R80" s="10">
        <f t="shared" si="17"/>
        <v>-4.9518335086217946E-2</v>
      </c>
      <c r="S80" s="28"/>
    </row>
    <row r="81" spans="1:19">
      <c r="A81" s="4">
        <v>1946</v>
      </c>
      <c r="B81" s="43">
        <v>1781200</v>
      </c>
      <c r="C81" s="43">
        <v>851.43071017754232</v>
      </c>
      <c r="D81" s="43">
        <v>33594.135024449592</v>
      </c>
      <c r="E81" s="43"/>
      <c r="F81" s="43"/>
      <c r="G81" s="43"/>
      <c r="H81" s="5"/>
      <c r="I81" s="5"/>
      <c r="J81" s="5"/>
      <c r="K81" s="6">
        <f t="shared" si="10"/>
        <v>1781200</v>
      </c>
      <c r="L81" s="9">
        <f t="shared" si="11"/>
        <v>851.43071017754232</v>
      </c>
      <c r="M81" s="9">
        <f t="shared" si="12"/>
        <v>33594.135024449592</v>
      </c>
      <c r="N81" s="7">
        <f t="shared" si="13"/>
        <v>1.6486900025511137E-2</v>
      </c>
      <c r="O81" s="5">
        <f t="shared" si="14"/>
        <v>51642.862445946426</v>
      </c>
      <c r="P81" s="5">
        <f t="shared" si="15"/>
        <v>28993.298027142617</v>
      </c>
      <c r="Q81" s="10">
        <f t="shared" si="16"/>
        <v>3.0906354902187738E-2</v>
      </c>
      <c r="R81" s="10">
        <f t="shared" si="17"/>
        <v>-1.3926915446725863E-3</v>
      </c>
      <c r="S81" s="28"/>
    </row>
    <row r="82" spans="1:19">
      <c r="A82" s="4">
        <v>1947</v>
      </c>
      <c r="B82" s="43">
        <v>1817500</v>
      </c>
      <c r="C82" s="43">
        <v>903.92335568787178</v>
      </c>
      <c r="D82" s="43">
        <v>33736.608825578202</v>
      </c>
      <c r="E82" s="43"/>
      <c r="F82" s="43"/>
      <c r="G82" s="43"/>
      <c r="H82" s="5"/>
      <c r="I82" s="5"/>
      <c r="J82" s="5"/>
      <c r="K82" s="6">
        <f t="shared" si="10"/>
        <v>1817500</v>
      </c>
      <c r="L82" s="9">
        <f t="shared" si="11"/>
        <v>903.92335568787178</v>
      </c>
      <c r="M82" s="9">
        <f t="shared" si="12"/>
        <v>33736.608825578202</v>
      </c>
      <c r="N82" s="7">
        <f t="shared" si="13"/>
        <v>1.7429436224420041E-2</v>
      </c>
      <c r="O82" s="5">
        <f t="shared" si="14"/>
        <v>51861.881477348215</v>
      </c>
      <c r="P82" s="5">
        <f t="shared" si="15"/>
        <v>28534.73533829338</v>
      </c>
      <c r="Q82" s="10">
        <f t="shared" si="16"/>
        <v>2.0379519425106629E-2</v>
      </c>
      <c r="R82" s="10">
        <f t="shared" si="17"/>
        <v>-1.5816161666739159E-2</v>
      </c>
      <c r="S82" s="28"/>
    </row>
    <row r="83" spans="1:19">
      <c r="A83" s="4">
        <v>1948</v>
      </c>
      <c r="B83" s="43">
        <v>1853900</v>
      </c>
      <c r="C83" s="43">
        <v>1024.6564403616294</v>
      </c>
      <c r="D83" s="43">
        <v>34805.162334042754</v>
      </c>
      <c r="E83" s="43"/>
      <c r="F83" s="43"/>
      <c r="G83" s="43"/>
      <c r="H83" s="5"/>
      <c r="I83" s="5"/>
      <c r="J83" s="5"/>
      <c r="K83" s="6">
        <f t="shared" si="10"/>
        <v>1853900</v>
      </c>
      <c r="L83" s="9">
        <f t="shared" si="11"/>
        <v>1024.6564403616294</v>
      </c>
      <c r="M83" s="9">
        <f t="shared" si="12"/>
        <v>34805.162334042754</v>
      </c>
      <c r="N83" s="7">
        <f t="shared" si="13"/>
        <v>1.9150837343869298E-2</v>
      </c>
      <c r="O83" s="5">
        <f t="shared" si="14"/>
        <v>53504.524212861623</v>
      </c>
      <c r="P83" s="5">
        <f t="shared" si="15"/>
        <v>28860.523336135509</v>
      </c>
      <c r="Q83" s="10">
        <f t="shared" si="16"/>
        <v>2.0027510316368735E-2</v>
      </c>
      <c r="R83" s="10">
        <f t="shared" si="17"/>
        <v>1.1417242668619654E-2</v>
      </c>
      <c r="S83" s="28"/>
    </row>
    <row r="84" spans="1:19">
      <c r="A84" s="4">
        <v>1949</v>
      </c>
      <c r="B84" s="43">
        <v>1892100</v>
      </c>
      <c r="C84" s="43">
        <v>1039.3543811045215</v>
      </c>
      <c r="D84" s="43">
        <v>33065.794678597675</v>
      </c>
      <c r="E84" s="43"/>
      <c r="F84" s="43"/>
      <c r="G84" s="43"/>
      <c r="H84" s="5"/>
      <c r="I84" s="5"/>
      <c r="J84" s="5"/>
      <c r="K84" s="6">
        <f t="shared" si="10"/>
        <v>1892100</v>
      </c>
      <c r="L84" s="9">
        <f t="shared" si="11"/>
        <v>1039.3543811045215</v>
      </c>
      <c r="M84" s="9">
        <f t="shared" si="12"/>
        <v>33065.794678597675</v>
      </c>
      <c r="N84" s="7">
        <f t="shared" si="13"/>
        <v>2.0447388261477361E-2</v>
      </c>
      <c r="O84" s="5">
        <f t="shared" si="14"/>
        <v>50830.666871164809</v>
      </c>
      <c r="P84" s="5">
        <f t="shared" si="15"/>
        <v>26864.683088190268</v>
      </c>
      <c r="Q84" s="10">
        <f t="shared" si="16"/>
        <v>2.0605210637035354E-2</v>
      </c>
      <c r="R84" s="10">
        <f t="shared" si="17"/>
        <v>-6.9154679722883028E-2</v>
      </c>
      <c r="S84" s="28"/>
    </row>
    <row r="85" spans="1:19">
      <c r="A85" s="4">
        <v>1950</v>
      </c>
      <c r="B85" s="43">
        <v>1927700</v>
      </c>
      <c r="C85" s="43">
        <v>1162.1871715986922</v>
      </c>
      <c r="D85" s="43">
        <v>34710.179799957019</v>
      </c>
      <c r="E85" s="43"/>
      <c r="F85" s="43"/>
      <c r="G85" s="43"/>
      <c r="H85" s="5"/>
      <c r="I85" s="5"/>
      <c r="J85" s="5"/>
      <c r="K85" s="6">
        <f t="shared" si="10"/>
        <v>1927700</v>
      </c>
      <c r="L85" s="9">
        <f t="shared" si="11"/>
        <v>1162.1871715986922</v>
      </c>
      <c r="M85" s="9">
        <f t="shared" si="12"/>
        <v>34710.179799957019</v>
      </c>
      <c r="N85" s="7">
        <f t="shared" si="13"/>
        <v>2.1780726980146391E-2</v>
      </c>
      <c r="O85" s="5">
        <f t="shared" si="14"/>
        <v>53358.511525260437</v>
      </c>
      <c r="P85" s="5">
        <f t="shared" si="15"/>
        <v>27679.88355307384</v>
      </c>
      <c r="Q85" s="10">
        <f t="shared" si="16"/>
        <v>1.8815073199091037E-2</v>
      </c>
      <c r="R85" s="10">
        <f t="shared" si="17"/>
        <v>3.0344689427657334E-2</v>
      </c>
      <c r="S85" s="28"/>
    </row>
    <row r="86" spans="1:19">
      <c r="A86" s="4">
        <v>1951</v>
      </c>
      <c r="B86" s="43">
        <v>1970500</v>
      </c>
      <c r="C86" s="43">
        <v>1478.1928975708752</v>
      </c>
      <c r="D86" s="43">
        <v>40124.184242844109</v>
      </c>
      <c r="E86" s="43"/>
      <c r="F86" s="43"/>
      <c r="G86" s="43"/>
      <c r="H86" s="5"/>
      <c r="I86" s="5"/>
      <c r="J86" s="5"/>
      <c r="K86" s="6">
        <f t="shared" si="10"/>
        <v>1970500</v>
      </c>
      <c r="L86" s="9">
        <f t="shared" si="11"/>
        <v>1478.1928975708752</v>
      </c>
      <c r="M86" s="9">
        <f t="shared" si="12"/>
        <v>40124.184242844109</v>
      </c>
      <c r="N86" s="7">
        <f t="shared" si="13"/>
        <v>2.3965034168274238E-2</v>
      </c>
      <c r="O86" s="5">
        <f t="shared" si="14"/>
        <v>61681.234718528351</v>
      </c>
      <c r="P86" s="5">
        <f t="shared" si="15"/>
        <v>31302.32667776115</v>
      </c>
      <c r="Q86" s="10">
        <f t="shared" si="16"/>
        <v>2.2202624889765099E-2</v>
      </c>
      <c r="R86" s="10">
        <f t="shared" si="17"/>
        <v>0.13086916054908904</v>
      </c>
      <c r="S86" s="28"/>
    </row>
    <row r="87" spans="1:19">
      <c r="A87" s="4">
        <v>1952</v>
      </c>
      <c r="B87" s="43">
        <v>2024600</v>
      </c>
      <c r="C87" s="43">
        <v>1531.735395991411</v>
      </c>
      <c r="D87" s="43">
        <v>37915.840325350691</v>
      </c>
      <c r="E87" s="43"/>
      <c r="F87" s="43"/>
      <c r="G87" s="43"/>
      <c r="H87" s="5"/>
      <c r="I87" s="5"/>
      <c r="J87" s="5"/>
      <c r="K87" s="6">
        <f t="shared" si="10"/>
        <v>2024600</v>
      </c>
      <c r="L87" s="9">
        <f t="shared" si="11"/>
        <v>1531.735395991411</v>
      </c>
      <c r="M87" s="9">
        <f t="shared" si="12"/>
        <v>37915.840325350691</v>
      </c>
      <c r="N87" s="7">
        <f t="shared" si="13"/>
        <v>2.6279446866879184E-2</v>
      </c>
      <c r="O87" s="5">
        <f t="shared" si="14"/>
        <v>58286.439731800652</v>
      </c>
      <c r="P87" s="5">
        <f t="shared" si="15"/>
        <v>28789.113766571496</v>
      </c>
      <c r="Q87" s="10">
        <f t="shared" si="16"/>
        <v>2.7454960669880846E-2</v>
      </c>
      <c r="R87" s="10">
        <f t="shared" si="17"/>
        <v>-8.028837399410238E-2</v>
      </c>
      <c r="S87" s="28"/>
    </row>
    <row r="88" spans="1:19">
      <c r="A88" s="4">
        <v>1953</v>
      </c>
      <c r="B88" s="43">
        <v>2074700</v>
      </c>
      <c r="C88" s="43">
        <v>1604.1752467956655</v>
      </c>
      <c r="D88" s="43">
        <v>37874.285466688183</v>
      </c>
      <c r="E88" s="43"/>
      <c r="F88" s="43"/>
      <c r="G88" s="43"/>
      <c r="H88" s="5"/>
      <c r="I88" s="5"/>
      <c r="J88" s="5"/>
      <c r="K88" s="6">
        <f t="shared" si="10"/>
        <v>2074700</v>
      </c>
      <c r="L88" s="9">
        <f t="shared" si="11"/>
        <v>1604.1752467956655</v>
      </c>
      <c r="M88" s="9">
        <f t="shared" si="12"/>
        <v>37874.285466688183</v>
      </c>
      <c r="N88" s="7">
        <f t="shared" si="13"/>
        <v>2.7552468825861019E-2</v>
      </c>
      <c r="O88" s="5">
        <f t="shared" si="14"/>
        <v>58222.559180975135</v>
      </c>
      <c r="P88" s="5">
        <f t="shared" si="15"/>
        <v>28063.121984371301</v>
      </c>
      <c r="Q88" s="10">
        <f t="shared" si="16"/>
        <v>2.4745628766176031E-2</v>
      </c>
      <c r="R88" s="10">
        <f t="shared" si="17"/>
        <v>-2.5217580092485536E-2</v>
      </c>
      <c r="S88" s="28"/>
    </row>
    <row r="89" spans="1:19">
      <c r="A89" s="4">
        <v>1954</v>
      </c>
      <c r="B89" s="43">
        <v>2118400</v>
      </c>
      <c r="C89" s="43">
        <v>1774.2514182491327</v>
      </c>
      <c r="D89" s="43">
        <v>39014.075875717055</v>
      </c>
      <c r="E89" s="43"/>
      <c r="F89" s="43"/>
      <c r="G89" s="43"/>
      <c r="H89" s="5"/>
      <c r="I89" s="5"/>
      <c r="J89" s="5"/>
      <c r="K89" s="6">
        <f t="shared" si="10"/>
        <v>2118400</v>
      </c>
      <c r="L89" s="9">
        <f t="shared" si="11"/>
        <v>1774.2514182491327</v>
      </c>
      <c r="M89" s="9">
        <f t="shared" si="12"/>
        <v>39014.075875717055</v>
      </c>
      <c r="N89" s="7">
        <f t="shared" si="13"/>
        <v>2.958332563642585E-2</v>
      </c>
      <c r="O89" s="5">
        <f t="shared" si="14"/>
        <v>59974.711432189448</v>
      </c>
      <c r="P89" s="5">
        <f t="shared" si="15"/>
        <v>28311.325260663449</v>
      </c>
      <c r="Q89" s="10">
        <f t="shared" si="16"/>
        <v>2.1063286258254266E-2</v>
      </c>
      <c r="R89" s="10">
        <f t="shared" si="17"/>
        <v>8.8444641487277487E-3</v>
      </c>
      <c r="S89" s="28"/>
    </row>
    <row r="90" spans="1:19">
      <c r="A90" s="4">
        <v>1955</v>
      </c>
      <c r="B90" s="43">
        <v>2164800</v>
      </c>
      <c r="C90" s="43">
        <v>1970.5739124577647</v>
      </c>
      <c r="D90" s="43">
        <v>41655.777604976654</v>
      </c>
      <c r="E90" s="43"/>
      <c r="F90" s="43"/>
      <c r="G90" s="43"/>
      <c r="H90" s="5"/>
      <c r="I90" s="5"/>
      <c r="J90" s="5"/>
      <c r="K90" s="6">
        <f t="shared" si="10"/>
        <v>2164800</v>
      </c>
      <c r="L90" s="9">
        <f t="shared" si="11"/>
        <v>1970.5739124577647</v>
      </c>
      <c r="M90" s="9">
        <f t="shared" si="12"/>
        <v>41655.777604976654</v>
      </c>
      <c r="N90" s="7">
        <f t="shared" si="13"/>
        <v>3.077305692827333E-2</v>
      </c>
      <c r="O90" s="5">
        <f t="shared" si="14"/>
        <v>64035.689306097585</v>
      </c>
      <c r="P90" s="5">
        <f t="shared" si="15"/>
        <v>29580.418193873607</v>
      </c>
      <c r="Q90" s="10">
        <f t="shared" si="16"/>
        <v>2.1903323262839836E-2</v>
      </c>
      <c r="R90" s="10">
        <f t="shared" si="17"/>
        <v>4.4826334391822709E-2</v>
      </c>
      <c r="S90" s="28"/>
    </row>
    <row r="91" spans="1:19">
      <c r="A91" s="4">
        <v>1956</v>
      </c>
      <c r="B91" s="43">
        <v>2209200</v>
      </c>
      <c r="C91" s="43">
        <v>2077.6589092988365</v>
      </c>
      <c r="D91" s="43">
        <v>43214.960342146172</v>
      </c>
      <c r="E91" s="43"/>
      <c r="F91" s="43"/>
      <c r="G91" s="43"/>
      <c r="H91" s="5"/>
      <c r="I91" s="5"/>
      <c r="J91" s="5"/>
      <c r="K91" s="6">
        <f t="shared" si="10"/>
        <v>2209200</v>
      </c>
      <c r="L91" s="9">
        <f t="shared" si="11"/>
        <v>2077.6589092988365</v>
      </c>
      <c r="M91" s="9">
        <f t="shared" si="12"/>
        <v>43214.960342146172</v>
      </c>
      <c r="N91" s="7">
        <f t="shared" si="13"/>
        <v>3.1274709839078763E-2</v>
      </c>
      <c r="O91" s="5">
        <f t="shared" si="14"/>
        <v>66432.555889063267</v>
      </c>
      <c r="P91" s="5">
        <f t="shared" si="15"/>
        <v>30070.865421448158</v>
      </c>
      <c r="Q91" s="10">
        <f t="shared" si="16"/>
        <v>2.0509977827050996E-2</v>
      </c>
      <c r="R91" s="10">
        <f t="shared" si="17"/>
        <v>1.6580131638440632E-2</v>
      </c>
      <c r="S91" s="28"/>
    </row>
    <row r="92" spans="1:19">
      <c r="A92" s="4">
        <v>1957</v>
      </c>
      <c r="B92" s="43">
        <v>2262800</v>
      </c>
      <c r="C92" s="43">
        <v>2181.5943474092887</v>
      </c>
      <c r="D92" s="43">
        <v>44046.912325038866</v>
      </c>
      <c r="E92" s="43"/>
      <c r="F92" s="43"/>
      <c r="G92" s="43"/>
      <c r="H92" s="5"/>
      <c r="I92" s="5"/>
      <c r="J92" s="5"/>
      <c r="K92" s="6">
        <f t="shared" si="10"/>
        <v>2262800</v>
      </c>
      <c r="L92" s="9">
        <f t="shared" si="11"/>
        <v>2181.5943474092887</v>
      </c>
      <c r="M92" s="9">
        <f t="shared" si="12"/>
        <v>44046.912325038866</v>
      </c>
      <c r="N92" s="7">
        <f t="shared" si="13"/>
        <v>3.221897256116972E-2</v>
      </c>
      <c r="O92" s="5">
        <f t="shared" si="14"/>
        <v>67711.480968780001</v>
      </c>
      <c r="P92" s="5">
        <f t="shared" si="15"/>
        <v>29923.758603844795</v>
      </c>
      <c r="Q92" s="10">
        <f t="shared" si="16"/>
        <v>2.4262176353431197E-2</v>
      </c>
      <c r="R92" s="10">
        <f t="shared" si="17"/>
        <v>-4.8920047874125849E-3</v>
      </c>
      <c r="S92" s="28"/>
    </row>
    <row r="93" spans="1:19">
      <c r="A93" s="4">
        <v>1958</v>
      </c>
      <c r="B93" s="43">
        <v>2316000</v>
      </c>
      <c r="C93" s="43">
        <v>2335.9227252096571</v>
      </c>
      <c r="D93" s="43">
        <v>46327.507970450999</v>
      </c>
      <c r="E93" s="43"/>
      <c r="F93" s="43"/>
      <c r="G93" s="43"/>
      <c r="H93" s="5"/>
      <c r="I93" s="5"/>
      <c r="J93" s="5"/>
      <c r="K93" s="6">
        <f t="shared" si="10"/>
        <v>2316000</v>
      </c>
      <c r="L93" s="9">
        <f t="shared" si="11"/>
        <v>2335.9227252096571</v>
      </c>
      <c r="M93" s="9">
        <f t="shared" si="12"/>
        <v>46327.507970450999</v>
      </c>
      <c r="N93" s="7">
        <f t="shared" si="13"/>
        <v>3.2799912831015146E-2</v>
      </c>
      <c r="O93" s="5">
        <f t="shared" si="14"/>
        <v>71217.345522968608</v>
      </c>
      <c r="P93" s="5">
        <f t="shared" si="15"/>
        <v>30750.149189537398</v>
      </c>
      <c r="Q93" s="10">
        <f t="shared" si="16"/>
        <v>2.3510694714512947E-2</v>
      </c>
      <c r="R93" s="10">
        <f t="shared" si="17"/>
        <v>2.7616536967599581E-2</v>
      </c>
      <c r="S93" s="28"/>
    </row>
    <row r="94" spans="1:19">
      <c r="A94" s="4">
        <v>1959</v>
      </c>
      <c r="B94" s="43">
        <v>2359700</v>
      </c>
      <c r="C94" s="43">
        <v>2436.7086045894894</v>
      </c>
      <c r="D94" s="43">
        <v>47619.06979004664</v>
      </c>
      <c r="E94" s="43"/>
      <c r="F94" s="43"/>
      <c r="G94" s="43"/>
      <c r="H94" s="5"/>
      <c r="I94" s="5"/>
      <c r="J94" s="5"/>
      <c r="K94" s="6">
        <f t="shared" si="10"/>
        <v>2359700</v>
      </c>
      <c r="L94" s="9">
        <f t="shared" si="11"/>
        <v>2436.7086045894894</v>
      </c>
      <c r="M94" s="9">
        <f t="shared" si="12"/>
        <v>47619.06979004664</v>
      </c>
      <c r="N94" s="7">
        <f t="shared" si="13"/>
        <v>3.3287091258034369E-2</v>
      </c>
      <c r="O94" s="5">
        <f t="shared" si="14"/>
        <v>73202.809632738659</v>
      </c>
      <c r="P94" s="5">
        <f t="shared" si="15"/>
        <v>31022.083160036727</v>
      </c>
      <c r="Q94" s="10">
        <f t="shared" si="16"/>
        <v>1.8868739205526674E-2</v>
      </c>
      <c r="R94" s="10">
        <f t="shared" si="17"/>
        <v>8.8433382492938417E-3</v>
      </c>
      <c r="S94" s="28"/>
    </row>
    <row r="95" spans="1:19">
      <c r="A95" s="4">
        <v>1960</v>
      </c>
      <c r="B95" s="43">
        <v>2403600</v>
      </c>
      <c r="C95" s="43">
        <v>2605.7349231327503</v>
      </c>
      <c r="D95" s="43">
        <v>49492.416213063749</v>
      </c>
      <c r="E95" s="43"/>
      <c r="F95" s="43"/>
      <c r="G95" s="43"/>
      <c r="H95" s="5"/>
      <c r="I95" s="5"/>
      <c r="J95" s="5"/>
      <c r="K95" s="6">
        <f t="shared" si="10"/>
        <v>2403600</v>
      </c>
      <c r="L95" s="9">
        <f t="shared" si="11"/>
        <v>2605.7349231327503</v>
      </c>
      <c r="M95" s="9">
        <f t="shared" si="12"/>
        <v>49492.416213063749</v>
      </c>
      <c r="N95" s="7">
        <f t="shared" si="13"/>
        <v>3.4248750703793886E-2</v>
      </c>
      <c r="O95" s="5">
        <f t="shared" si="14"/>
        <v>76082.626945107855</v>
      </c>
      <c r="P95" s="5">
        <f t="shared" si="15"/>
        <v>31653.614139252724</v>
      </c>
      <c r="Q95" s="10">
        <f t="shared" si="16"/>
        <v>1.8604059838114972E-2</v>
      </c>
      <c r="R95" s="10">
        <f t="shared" si="17"/>
        <v>2.0357465227530236E-2</v>
      </c>
      <c r="S95" s="28"/>
    </row>
    <row r="96" spans="1:19">
      <c r="A96" s="4">
        <v>1961</v>
      </c>
      <c r="B96" s="43">
        <v>2461300</v>
      </c>
      <c r="C96" s="43">
        <v>2820.9547697251</v>
      </c>
      <c r="D96" s="43">
        <v>52540.967534992211</v>
      </c>
      <c r="E96" s="43"/>
      <c r="F96" s="43"/>
      <c r="G96" s="43"/>
      <c r="H96" s="5"/>
      <c r="I96" s="5"/>
      <c r="J96" s="5"/>
      <c r="K96" s="6">
        <f t="shared" si="10"/>
        <v>2461300</v>
      </c>
      <c r="L96" s="9">
        <f t="shared" si="11"/>
        <v>2820.9547697251</v>
      </c>
      <c r="M96" s="9">
        <f t="shared" si="12"/>
        <v>52540.967534992211</v>
      </c>
      <c r="N96" s="7">
        <f t="shared" si="13"/>
        <v>3.492619014812922E-2</v>
      </c>
      <c r="O96" s="5">
        <f t="shared" si="14"/>
        <v>80769.037726727285</v>
      </c>
      <c r="P96" s="5">
        <f t="shared" si="15"/>
        <v>32815.600587789901</v>
      </c>
      <c r="Q96" s="10">
        <f t="shared" si="16"/>
        <v>2.4005658179397482E-2</v>
      </c>
      <c r="R96" s="10">
        <f t="shared" si="17"/>
        <v>3.6709439984492276E-2</v>
      </c>
      <c r="S96" s="28"/>
    </row>
    <row r="97" spans="1:19">
      <c r="A97" s="4">
        <v>1962</v>
      </c>
      <c r="B97" s="43">
        <v>2515800</v>
      </c>
      <c r="C97" s="43">
        <v>2921.7406491049323</v>
      </c>
      <c r="D97" s="43">
        <v>54286.321345256598</v>
      </c>
      <c r="E97" s="43"/>
      <c r="F97" s="43"/>
      <c r="G97" s="43"/>
      <c r="H97" s="5"/>
      <c r="I97" s="5"/>
      <c r="J97" s="5"/>
      <c r="K97" s="6">
        <f t="shared" si="10"/>
        <v>2515800</v>
      </c>
      <c r="L97" s="9">
        <f t="shared" si="11"/>
        <v>2921.7406491049323</v>
      </c>
      <c r="M97" s="9">
        <f t="shared" si="12"/>
        <v>54286.321345256598</v>
      </c>
      <c r="N97" s="7">
        <f t="shared" si="13"/>
        <v>3.5010991244388882E-2</v>
      </c>
      <c r="O97" s="5">
        <f t="shared" si="14"/>
        <v>83452.097334524675</v>
      </c>
      <c r="P97" s="5">
        <f t="shared" si="15"/>
        <v>33171.196968966004</v>
      </c>
      <c r="Q97" s="10">
        <f t="shared" si="16"/>
        <v>2.2142770080851637E-2</v>
      </c>
      <c r="R97" s="10">
        <f t="shared" si="17"/>
        <v>1.0836199088442466E-2</v>
      </c>
      <c r="S97" s="28"/>
    </row>
    <row r="98" spans="1:19">
      <c r="A98" s="4">
        <v>1963</v>
      </c>
      <c r="B98" s="43">
        <v>2566900</v>
      </c>
      <c r="C98" s="43">
        <v>3167.9318876437183</v>
      </c>
      <c r="D98" s="43">
        <v>55950.225311041984</v>
      </c>
      <c r="E98" s="43"/>
      <c r="F98" s="43"/>
      <c r="G98" s="43"/>
      <c r="H98" s="5"/>
      <c r="I98" s="5"/>
      <c r="J98" s="5"/>
      <c r="K98" s="6">
        <f t="shared" si="10"/>
        <v>2566900</v>
      </c>
      <c r="L98" s="9">
        <f t="shared" si="11"/>
        <v>3167.9318876437183</v>
      </c>
      <c r="M98" s="9">
        <f t="shared" si="12"/>
        <v>55950.225311041984</v>
      </c>
      <c r="N98" s="7">
        <f t="shared" si="13"/>
        <v>3.6832156976566589E-2</v>
      </c>
      <c r="O98" s="5">
        <f t="shared" si="14"/>
        <v>86009.947493958185</v>
      </c>
      <c r="P98" s="5">
        <f t="shared" si="15"/>
        <v>33507.323033214459</v>
      </c>
      <c r="Q98" s="10">
        <f t="shared" si="16"/>
        <v>2.0311630495269961E-2</v>
      </c>
      <c r="R98" s="10">
        <f t="shared" si="17"/>
        <v>1.0133070101839392E-2</v>
      </c>
      <c r="S98" s="28"/>
    </row>
    <row r="99" spans="1:19">
      <c r="A99" s="4">
        <v>1964</v>
      </c>
      <c r="B99" s="43">
        <v>2617000</v>
      </c>
      <c r="C99" s="43">
        <v>3455.8332120506461</v>
      </c>
      <c r="D99" s="43">
        <v>59359.483087091736</v>
      </c>
      <c r="E99" s="43"/>
      <c r="F99" s="43"/>
      <c r="G99" s="43"/>
      <c r="H99" s="5"/>
      <c r="I99" s="5"/>
      <c r="J99" s="5"/>
      <c r="K99" s="6">
        <f t="shared" si="10"/>
        <v>2617000</v>
      </c>
      <c r="L99" s="9">
        <f t="shared" si="11"/>
        <v>3455.8332120506461</v>
      </c>
      <c r="M99" s="9">
        <f t="shared" si="12"/>
        <v>59359.483087091736</v>
      </c>
      <c r="N99" s="7">
        <f t="shared" si="13"/>
        <v>3.787178899765236E-2</v>
      </c>
      <c r="O99" s="5">
        <f t="shared" si="14"/>
        <v>91250.85726118907</v>
      </c>
      <c r="P99" s="5">
        <f t="shared" si="15"/>
        <v>34868.497233927803</v>
      </c>
      <c r="Q99" s="10">
        <f t="shared" si="16"/>
        <v>1.9517706182554884E-2</v>
      </c>
      <c r="R99" s="10">
        <f t="shared" si="17"/>
        <v>4.0623185545561658E-2</v>
      </c>
      <c r="S99" s="28"/>
    </row>
    <row r="100" spans="1:19">
      <c r="A100" s="4">
        <v>1965</v>
      </c>
      <c r="B100" s="43">
        <v>2663800</v>
      </c>
      <c r="C100" s="43">
        <v>3785.4446223257155</v>
      </c>
      <c r="D100" s="43">
        <v>63001.454704510099</v>
      </c>
      <c r="E100" s="43"/>
      <c r="F100" s="43"/>
      <c r="G100" s="43"/>
      <c r="H100" s="5"/>
      <c r="I100" s="5"/>
      <c r="J100" s="5"/>
      <c r="K100" s="6">
        <f t="shared" si="10"/>
        <v>2663800</v>
      </c>
      <c r="L100" s="9">
        <f t="shared" si="11"/>
        <v>3785.4446223257155</v>
      </c>
      <c r="M100" s="9">
        <f t="shared" si="12"/>
        <v>63001.454704510099</v>
      </c>
      <c r="N100" s="7">
        <f t="shared" si="13"/>
        <v>3.9085842441556079E-2</v>
      </c>
      <c r="O100" s="5">
        <f t="shared" si="14"/>
        <v>96849.508309459634</v>
      </c>
      <c r="P100" s="5">
        <f t="shared" si="15"/>
        <v>36357.650089893999</v>
      </c>
      <c r="Q100" s="10">
        <f t="shared" si="16"/>
        <v>1.7883072220099328E-2</v>
      </c>
      <c r="R100" s="10">
        <f t="shared" si="17"/>
        <v>4.2707686711465742E-2</v>
      </c>
      <c r="S100" s="28"/>
    </row>
    <row r="101" spans="1:19">
      <c r="A101" s="4">
        <v>1966</v>
      </c>
      <c r="B101" s="43">
        <v>2711300</v>
      </c>
      <c r="C101" s="43">
        <v>4081.4845000727682</v>
      </c>
      <c r="D101" s="43">
        <v>66823.7795489891</v>
      </c>
      <c r="E101" s="43"/>
      <c r="F101" s="43"/>
      <c r="G101" s="43"/>
      <c r="H101" s="5"/>
      <c r="I101" s="5"/>
      <c r="J101" s="5"/>
      <c r="K101" s="6">
        <f t="shared" si="10"/>
        <v>2711300</v>
      </c>
      <c r="L101" s="9">
        <f t="shared" si="11"/>
        <v>4081.4845000727682</v>
      </c>
      <c r="M101" s="9">
        <f t="shared" si="12"/>
        <v>66823.7795489891</v>
      </c>
      <c r="N101" s="7">
        <f t="shared" si="13"/>
        <v>3.9731985939440488E-2</v>
      </c>
      <c r="O101" s="5">
        <f t="shared" si="14"/>
        <v>102725.40885053591</v>
      </c>
      <c r="P101" s="5">
        <f t="shared" si="15"/>
        <v>37887.879928645263</v>
      </c>
      <c r="Q101" s="10">
        <f t="shared" si="16"/>
        <v>1.783166904422262E-2</v>
      </c>
      <c r="R101" s="10">
        <f t="shared" si="17"/>
        <v>4.2088249239645048E-2</v>
      </c>
      <c r="S101" s="28"/>
    </row>
    <row r="102" spans="1:19">
      <c r="A102" s="4">
        <v>1967</v>
      </c>
      <c r="B102" s="43">
        <v>2745000</v>
      </c>
      <c r="C102" s="43">
        <v>4262.5673118905534</v>
      </c>
      <c r="D102" s="43">
        <v>69360.360419906676</v>
      </c>
      <c r="E102" s="43"/>
      <c r="F102" s="43"/>
      <c r="G102" s="43"/>
      <c r="H102" s="5"/>
      <c r="I102" s="5"/>
      <c r="J102" s="5"/>
      <c r="K102" s="6">
        <f t="shared" si="10"/>
        <v>2745000</v>
      </c>
      <c r="L102" s="9">
        <f t="shared" si="11"/>
        <v>4262.5673118905534</v>
      </c>
      <c r="M102" s="9">
        <f t="shared" si="12"/>
        <v>69360.360419906676</v>
      </c>
      <c r="N102" s="7">
        <f t="shared" si="13"/>
        <v>3.9977263817437395E-2</v>
      </c>
      <c r="O102" s="5">
        <f t="shared" si="14"/>
        <v>106624.78881386812</v>
      </c>
      <c r="P102" s="5">
        <f t="shared" si="15"/>
        <v>38843.274613431007</v>
      </c>
      <c r="Q102" s="10">
        <f t="shared" ref="Q102:Q133" si="18">K102/K101-1</f>
        <v>1.24294618817542E-2</v>
      </c>
      <c r="R102" s="10">
        <f t="shared" ref="R102:R133" si="19">P102/P101-1</f>
        <v>2.5216366990843841E-2</v>
      </c>
      <c r="S102" s="28"/>
    </row>
    <row r="103" spans="1:19">
      <c r="A103" s="4">
        <v>1968</v>
      </c>
      <c r="B103" s="43">
        <v>2773000</v>
      </c>
      <c r="C103" s="43">
        <v>4450.771357880948</v>
      </c>
      <c r="D103" s="43">
        <v>68761.122278382565</v>
      </c>
      <c r="E103" s="43"/>
      <c r="F103" s="43"/>
      <c r="G103" s="43"/>
      <c r="H103" s="5"/>
      <c r="I103" s="5"/>
      <c r="J103" s="5"/>
      <c r="K103" s="6">
        <f t="shared" si="10"/>
        <v>2773000</v>
      </c>
      <c r="L103" s="9">
        <f t="shared" si="11"/>
        <v>4450.771357880948</v>
      </c>
      <c r="M103" s="9">
        <f t="shared" si="12"/>
        <v>68761.122278382565</v>
      </c>
      <c r="N103" s="7">
        <f t="shared" si="13"/>
        <v>4.2106145360333865E-2</v>
      </c>
      <c r="O103" s="5">
        <f t="shared" si="14"/>
        <v>105703.605015191</v>
      </c>
      <c r="P103" s="5">
        <f t="shared" si="15"/>
        <v>38118.862248536243</v>
      </c>
      <c r="Q103" s="10">
        <f t="shared" si="18"/>
        <v>1.0200364298724951E-2</v>
      </c>
      <c r="R103" s="10">
        <f t="shared" si="19"/>
        <v>-1.8649621385017912E-2</v>
      </c>
      <c r="S103" s="28"/>
    </row>
    <row r="104" spans="1:19">
      <c r="A104" s="4">
        <v>1969</v>
      </c>
      <c r="B104" s="43">
        <v>2804000</v>
      </c>
      <c r="C104" s="43">
        <v>4722.3955756076257</v>
      </c>
      <c r="D104" s="43">
        <v>70227.219479004649</v>
      </c>
      <c r="E104" s="43"/>
      <c r="F104" s="43"/>
      <c r="G104" s="43"/>
      <c r="H104" s="5"/>
      <c r="I104" s="5"/>
      <c r="J104" s="5"/>
      <c r="K104" s="6">
        <f t="shared" si="10"/>
        <v>2804000</v>
      </c>
      <c r="L104" s="9">
        <f t="shared" si="11"/>
        <v>4722.3955756076257</v>
      </c>
      <c r="M104" s="9">
        <f t="shared" si="12"/>
        <v>70227.219479004649</v>
      </c>
      <c r="N104" s="7">
        <f t="shared" si="13"/>
        <v>4.3743149292552297E-2</v>
      </c>
      <c r="O104" s="5">
        <f t="shared" si="14"/>
        <v>107957.3750857408</v>
      </c>
      <c r="P104" s="5">
        <f t="shared" si="15"/>
        <v>38501.203668238515</v>
      </c>
      <c r="Q104" s="10">
        <f t="shared" si="18"/>
        <v>1.1179228272628849E-2</v>
      </c>
      <c r="R104" s="10">
        <f t="shared" si="19"/>
        <v>1.003024217274362E-2</v>
      </c>
      <c r="S104" s="28"/>
    </row>
    <row r="105" spans="1:19">
      <c r="A105" s="4">
        <v>1970</v>
      </c>
      <c r="B105" s="43">
        <v>2852100</v>
      </c>
      <c r="C105" s="43">
        <v>5221.899286857808</v>
      </c>
      <c r="D105" s="43">
        <v>73776.105559875563</v>
      </c>
      <c r="E105" s="43"/>
      <c r="F105" s="43"/>
      <c r="G105" s="43"/>
      <c r="H105" s="5"/>
      <c r="I105" s="5"/>
      <c r="J105" s="5"/>
      <c r="K105" s="6">
        <f t="shared" si="10"/>
        <v>2852100</v>
      </c>
      <c r="L105" s="9">
        <f t="shared" si="11"/>
        <v>5221.899286857808</v>
      </c>
      <c r="M105" s="9">
        <f t="shared" si="12"/>
        <v>73776.105559875563</v>
      </c>
      <c r="N105" s="7">
        <f t="shared" si="13"/>
        <v>4.604324484237185E-2</v>
      </c>
      <c r="O105" s="5">
        <f t="shared" si="14"/>
        <v>113412.92962159548</v>
      </c>
      <c r="P105" s="5">
        <f t="shared" si="15"/>
        <v>39764.710080851117</v>
      </c>
      <c r="Q105" s="10">
        <f t="shared" si="18"/>
        <v>1.7154065620542003E-2</v>
      </c>
      <c r="R105" s="10">
        <f t="shared" si="19"/>
        <v>3.2817322375168434E-2</v>
      </c>
      <c r="S105" s="28"/>
    </row>
    <row r="106" spans="1:19">
      <c r="A106" s="4">
        <v>1971</v>
      </c>
      <c r="B106" s="43">
        <v>2898500</v>
      </c>
      <c r="C106" s="43">
        <v>5933.0053849512442</v>
      </c>
      <c r="D106" s="43">
        <v>76504.67534992221</v>
      </c>
      <c r="E106" s="43"/>
      <c r="F106" s="43"/>
      <c r="G106" s="43"/>
      <c r="H106" s="5"/>
      <c r="I106" s="5"/>
      <c r="J106" s="5"/>
      <c r="K106" s="6">
        <f t="shared" si="10"/>
        <v>2898500</v>
      </c>
      <c r="L106" s="9">
        <f t="shared" si="11"/>
        <v>5933.0053849512442</v>
      </c>
      <c r="M106" s="9">
        <f t="shared" si="12"/>
        <v>76504.67534992221</v>
      </c>
      <c r="N106" s="7">
        <f t="shared" si="13"/>
        <v>5.0447531849288872E-2</v>
      </c>
      <c r="O106" s="5">
        <f t="shared" si="14"/>
        <v>117607.44614178539</v>
      </c>
      <c r="P106" s="5">
        <f t="shared" si="15"/>
        <v>40575.278986298217</v>
      </c>
      <c r="Q106" s="10">
        <f t="shared" si="18"/>
        <v>1.6268714280705421E-2</v>
      </c>
      <c r="R106" s="10">
        <f t="shared" si="19"/>
        <v>2.0384127126766849E-2</v>
      </c>
      <c r="S106" s="28"/>
    </row>
    <row r="107" spans="1:19">
      <c r="A107" s="4">
        <v>1972</v>
      </c>
      <c r="B107" s="43">
        <v>2959700</v>
      </c>
      <c r="C107" s="43">
        <v>6990</v>
      </c>
      <c r="D107" s="43">
        <v>78453.653771384124</v>
      </c>
      <c r="E107" s="43"/>
      <c r="F107" s="43">
        <v>6990</v>
      </c>
      <c r="G107" s="43"/>
      <c r="H107" s="8"/>
      <c r="I107" s="8">
        <f>F107/C107-1</f>
        <v>0</v>
      </c>
      <c r="J107" s="8"/>
      <c r="K107" s="6">
        <f t="shared" si="10"/>
        <v>2959700</v>
      </c>
      <c r="L107" s="42">
        <f>F107</f>
        <v>6990</v>
      </c>
      <c r="M107" s="9">
        <f t="shared" si="12"/>
        <v>78453.653771384124</v>
      </c>
      <c r="N107" s="7">
        <f t="shared" si="13"/>
        <v>5.7958502843866284E-2</v>
      </c>
      <c r="O107" s="5">
        <f t="shared" si="14"/>
        <v>120603.52937049248</v>
      </c>
      <c r="P107" s="5">
        <f t="shared" si="15"/>
        <v>40748.565520320466</v>
      </c>
      <c r="Q107" s="10">
        <f t="shared" si="18"/>
        <v>2.1114369501466168E-2</v>
      </c>
      <c r="R107" s="10">
        <f t="shared" si="19"/>
        <v>4.2707416523437569E-3</v>
      </c>
      <c r="S107" s="28"/>
    </row>
    <row r="108" spans="1:19">
      <c r="A108" s="4">
        <v>1973</v>
      </c>
      <c r="B108" s="43">
        <v>3024900</v>
      </c>
      <c r="C108" s="43">
        <v>8080</v>
      </c>
      <c r="D108" s="43">
        <v>81932.725699844465</v>
      </c>
      <c r="E108" s="43"/>
      <c r="F108" s="43">
        <v>8080</v>
      </c>
      <c r="G108" s="43"/>
      <c r="H108" s="8"/>
      <c r="I108" s="8">
        <f t="shared" ref="I108:I113" si="20">F108/C108-1</f>
        <v>0</v>
      </c>
      <c r="J108" s="8"/>
      <c r="K108" s="6">
        <f t="shared" si="10"/>
        <v>3024900</v>
      </c>
      <c r="L108" s="42">
        <f t="shared" ref="L108:L160" si="21">F108</f>
        <v>8080</v>
      </c>
      <c r="M108" s="9">
        <f t="shared" si="12"/>
        <v>81932.725699844465</v>
      </c>
      <c r="N108" s="7">
        <f t="shared" si="13"/>
        <v>6.4151544228989638E-2</v>
      </c>
      <c r="O108" s="5">
        <f t="shared" si="14"/>
        <v>125951.76152203526</v>
      </c>
      <c r="P108" s="5">
        <f t="shared" si="15"/>
        <v>41638.322431166409</v>
      </c>
      <c r="Q108" s="10">
        <f t="shared" si="18"/>
        <v>2.2029259722269101E-2</v>
      </c>
      <c r="R108" s="10">
        <f t="shared" si="19"/>
        <v>2.1835294064578514E-2</v>
      </c>
      <c r="S108" s="28"/>
    </row>
    <row r="109" spans="1:19">
      <c r="A109" s="4">
        <v>1974</v>
      </c>
      <c r="B109" s="43">
        <v>3091900</v>
      </c>
      <c r="C109" s="43">
        <v>9361</v>
      </c>
      <c r="D109" s="43">
        <v>87814.56804043545</v>
      </c>
      <c r="E109" s="43"/>
      <c r="F109" s="43">
        <v>9361</v>
      </c>
      <c r="G109" s="43"/>
      <c r="H109" s="8"/>
      <c r="I109" s="8">
        <f t="shared" si="20"/>
        <v>0</v>
      </c>
      <c r="J109" s="8"/>
      <c r="K109" s="6">
        <f t="shared" si="10"/>
        <v>3091900</v>
      </c>
      <c r="L109" s="42">
        <f t="shared" si="21"/>
        <v>9361</v>
      </c>
      <c r="M109" s="9">
        <f t="shared" si="12"/>
        <v>87814.56804043545</v>
      </c>
      <c r="N109" s="7">
        <f t="shared" si="13"/>
        <v>6.9343990970485894E-2</v>
      </c>
      <c r="O109" s="5">
        <f t="shared" si="14"/>
        <v>134993.6724003125</v>
      </c>
      <c r="P109" s="5">
        <f t="shared" si="15"/>
        <v>43660.426404577287</v>
      </c>
      <c r="Q109" s="10">
        <f t="shared" si="18"/>
        <v>2.2149492545208149E-2</v>
      </c>
      <c r="R109" s="10">
        <f t="shared" si="19"/>
        <v>4.8563531269870008E-2</v>
      </c>
      <c r="S109" s="28"/>
    </row>
    <row r="110" spans="1:19">
      <c r="A110" s="4">
        <v>1975</v>
      </c>
      <c r="B110" s="43">
        <v>3143700</v>
      </c>
      <c r="C110" s="43">
        <v>10203</v>
      </c>
      <c r="D110" s="43">
        <v>91346.000583203728</v>
      </c>
      <c r="E110" s="43"/>
      <c r="F110" s="43">
        <v>10203</v>
      </c>
      <c r="G110" s="43"/>
      <c r="H110" s="8"/>
      <c r="I110" s="8">
        <f t="shared" si="20"/>
        <v>0</v>
      </c>
      <c r="J110" s="8"/>
      <c r="K110" s="6">
        <f t="shared" si="10"/>
        <v>3143700</v>
      </c>
      <c r="L110" s="42">
        <f t="shared" si="21"/>
        <v>10203</v>
      </c>
      <c r="M110" s="9">
        <f t="shared" si="12"/>
        <v>91346.000583203728</v>
      </c>
      <c r="N110" s="7">
        <f t="shared" si="13"/>
        <v>7.2659349690125927E-2</v>
      </c>
      <c r="O110" s="5">
        <f t="shared" si="14"/>
        <v>140422.39634008921</v>
      </c>
      <c r="P110" s="5">
        <f t="shared" si="15"/>
        <v>44667.874269201646</v>
      </c>
      <c r="Q110" s="10">
        <f t="shared" si="18"/>
        <v>1.6753452569617355E-2</v>
      </c>
      <c r="R110" s="10">
        <f t="shared" si="19"/>
        <v>2.3074622663757038E-2</v>
      </c>
      <c r="S110" s="28"/>
    </row>
    <row r="111" spans="1:19">
      <c r="A111" s="4">
        <v>1976</v>
      </c>
      <c r="B111" s="43">
        <v>3163400</v>
      </c>
      <c r="C111" s="43">
        <v>11506</v>
      </c>
      <c r="D111" s="43">
        <v>92893.547628304819</v>
      </c>
      <c r="E111" s="43"/>
      <c r="F111" s="43">
        <v>11506</v>
      </c>
      <c r="G111" s="43"/>
      <c r="H111" s="8"/>
      <c r="I111" s="8">
        <f t="shared" si="20"/>
        <v>0</v>
      </c>
      <c r="J111" s="8"/>
      <c r="K111" s="6">
        <f t="shared" si="10"/>
        <v>3163400</v>
      </c>
      <c r="L111" s="42">
        <f t="shared" si="21"/>
        <v>11506</v>
      </c>
      <c r="M111" s="9">
        <f t="shared" si="12"/>
        <v>92893.547628304819</v>
      </c>
      <c r="N111" s="7">
        <f t="shared" si="13"/>
        <v>8.05734533773724E-2</v>
      </c>
      <c r="O111" s="5">
        <f t="shared" si="14"/>
        <v>142801.37585900287</v>
      </c>
      <c r="P111" s="5">
        <f t="shared" si="15"/>
        <v>45141.738591073801</v>
      </c>
      <c r="Q111" s="10">
        <f t="shared" si="18"/>
        <v>6.2665012564813161E-3</v>
      </c>
      <c r="R111" s="10">
        <f t="shared" si="19"/>
        <v>1.0608615915239206E-2</v>
      </c>
      <c r="S111" s="28"/>
    </row>
    <row r="112" spans="1:19">
      <c r="A112" s="4">
        <v>1977</v>
      </c>
      <c r="B112" s="43">
        <v>3166400</v>
      </c>
      <c r="C112" s="43">
        <v>13972</v>
      </c>
      <c r="D112" s="43">
        <v>93027.358087091765</v>
      </c>
      <c r="E112" s="43"/>
      <c r="F112" s="43">
        <v>13972</v>
      </c>
      <c r="G112" s="43"/>
      <c r="H112" s="8"/>
      <c r="I112" s="8">
        <f t="shared" si="20"/>
        <v>0</v>
      </c>
      <c r="J112" s="8"/>
      <c r="K112" s="6">
        <f t="shared" si="10"/>
        <v>3166400</v>
      </c>
      <c r="L112" s="42">
        <f t="shared" si="21"/>
        <v>13972</v>
      </c>
      <c r="M112" s="9">
        <f t="shared" si="12"/>
        <v>93027.358087091765</v>
      </c>
      <c r="N112" s="7">
        <f t="shared" si="13"/>
        <v>9.7701458443624239E-2</v>
      </c>
      <c r="O112" s="5">
        <f t="shared" si="14"/>
        <v>143007.07709560072</v>
      </c>
      <c r="P112" s="5">
        <f t="shared" si="15"/>
        <v>45163.932887696028</v>
      </c>
      <c r="Q112" s="10">
        <f t="shared" si="18"/>
        <v>9.4834671555910077E-4</v>
      </c>
      <c r="R112" s="10">
        <f t="shared" si="19"/>
        <v>4.9165799357608897E-4</v>
      </c>
      <c r="S112" s="28"/>
    </row>
    <row r="113" spans="1:19">
      <c r="A113" s="4">
        <v>1978</v>
      </c>
      <c r="B113" s="43">
        <v>3165200</v>
      </c>
      <c r="C113" s="43">
        <v>15667</v>
      </c>
      <c r="D113" s="43">
        <v>89781</v>
      </c>
      <c r="E113" s="43"/>
      <c r="F113" s="43">
        <v>15667</v>
      </c>
      <c r="G113" s="43">
        <v>89778</v>
      </c>
      <c r="H113" s="8"/>
      <c r="I113" s="8">
        <f t="shared" si="20"/>
        <v>0</v>
      </c>
      <c r="J113" s="8">
        <f t="shared" ref="J113:J158" si="22">G113/D113-1</f>
        <v>-3.3414642296225594E-5</v>
      </c>
      <c r="K113" s="6">
        <f t="shared" si="10"/>
        <v>3165200</v>
      </c>
      <c r="L113" s="42">
        <f t="shared" si="21"/>
        <v>15667</v>
      </c>
      <c r="M113" s="42">
        <f>G113</f>
        <v>89778</v>
      </c>
      <c r="N113" s="7">
        <f t="shared" si="13"/>
        <v>0.11351913529538665</v>
      </c>
      <c r="O113" s="5">
        <f t="shared" si="14"/>
        <v>138011.97445023787</v>
      </c>
      <c r="P113" s="5">
        <f t="shared" si="15"/>
        <v>43602.923812156536</v>
      </c>
      <c r="Q113" s="10">
        <f t="shared" si="18"/>
        <v>-3.7897928246588553E-4</v>
      </c>
      <c r="R113" s="10">
        <f t="shared" si="19"/>
        <v>-3.4563178530556127E-2</v>
      </c>
      <c r="S113" s="28"/>
    </row>
    <row r="114" spans="1:19">
      <c r="A114" s="4">
        <v>1979</v>
      </c>
      <c r="B114" s="43">
        <v>3163900</v>
      </c>
      <c r="C114" s="43">
        <v>17810</v>
      </c>
      <c r="D114" s="43">
        <v>90066</v>
      </c>
      <c r="E114" s="43"/>
      <c r="F114" s="43">
        <v>17810</v>
      </c>
      <c r="G114" s="43">
        <v>90064</v>
      </c>
      <c r="H114" s="8"/>
      <c r="I114" s="8">
        <f t="shared" ref="I114:I158" si="23">F114/C114-1</f>
        <v>0</v>
      </c>
      <c r="J114" s="8">
        <f t="shared" si="22"/>
        <v>-2.2205937867836312E-5</v>
      </c>
      <c r="K114" s="6">
        <f t="shared" si="10"/>
        <v>3163900</v>
      </c>
      <c r="L114" s="42">
        <f t="shared" si="21"/>
        <v>17810</v>
      </c>
      <c r="M114" s="42">
        <f t="shared" ref="M114:M160" si="24">G114</f>
        <v>90064</v>
      </c>
      <c r="N114" s="7">
        <f t="shared" si="13"/>
        <v>0.12863698288573003</v>
      </c>
      <c r="O114" s="5">
        <f t="shared" si="14"/>
        <v>138451.63032019231</v>
      </c>
      <c r="P114" s="5">
        <f t="shared" si="15"/>
        <v>43759.79971560173</v>
      </c>
      <c r="Q114" s="10">
        <f t="shared" si="18"/>
        <v>-4.1071654239854816E-4</v>
      </c>
      <c r="R114" s="10">
        <f t="shared" si="19"/>
        <v>3.5978299097789712E-3</v>
      </c>
      <c r="S114" s="28"/>
    </row>
    <row r="115" spans="1:19">
      <c r="A115" s="4">
        <v>1980</v>
      </c>
      <c r="B115" s="43">
        <v>3176400</v>
      </c>
      <c r="C115" s="43">
        <v>20546</v>
      </c>
      <c r="D115" s="43">
        <v>92040</v>
      </c>
      <c r="E115" s="43"/>
      <c r="F115" s="43">
        <v>20546</v>
      </c>
      <c r="G115" s="43">
        <v>92038</v>
      </c>
      <c r="H115" s="8"/>
      <c r="I115" s="8">
        <f t="shared" si="23"/>
        <v>0</v>
      </c>
      <c r="J115" s="8">
        <f t="shared" si="22"/>
        <v>-2.1729682746607359E-5</v>
      </c>
      <c r="K115" s="6">
        <f t="shared" si="10"/>
        <v>3176400</v>
      </c>
      <c r="L115" s="42">
        <f t="shared" si="21"/>
        <v>20546</v>
      </c>
      <c r="M115" s="42">
        <f t="shared" si="24"/>
        <v>92038</v>
      </c>
      <c r="N115" s="7">
        <f t="shared" si="13"/>
        <v>0.14521559819202581</v>
      </c>
      <c r="O115" s="5">
        <f t="shared" si="14"/>
        <v>141486.17817784974</v>
      </c>
      <c r="P115" s="5">
        <f t="shared" si="15"/>
        <v>44542.934824911768</v>
      </c>
      <c r="Q115" s="10">
        <f t="shared" si="18"/>
        <v>3.9508201902715978E-3</v>
      </c>
      <c r="R115" s="10">
        <f t="shared" si="19"/>
        <v>1.7896222432453923E-2</v>
      </c>
      <c r="S115" s="28"/>
    </row>
    <row r="116" spans="1:19">
      <c r="A116" s="4">
        <v>1981</v>
      </c>
      <c r="B116" s="43">
        <v>3194500</v>
      </c>
      <c r="C116" s="43">
        <v>23988</v>
      </c>
      <c r="D116" s="43">
        <v>93222</v>
      </c>
      <c r="E116" s="43"/>
      <c r="F116" s="43">
        <v>23988</v>
      </c>
      <c r="G116" s="43">
        <v>93220</v>
      </c>
      <c r="H116" s="8"/>
      <c r="I116" s="8">
        <f t="shared" si="23"/>
        <v>0</v>
      </c>
      <c r="J116" s="8">
        <f t="shared" si="22"/>
        <v>-2.145416318033444E-5</v>
      </c>
      <c r="K116" s="6">
        <f t="shared" si="10"/>
        <v>3194500</v>
      </c>
      <c r="L116" s="42">
        <f t="shared" si="21"/>
        <v>23988</v>
      </c>
      <c r="M116" s="42">
        <f t="shared" si="24"/>
        <v>93220</v>
      </c>
      <c r="N116" s="7">
        <f t="shared" si="13"/>
        <v>0.16739331065329263</v>
      </c>
      <c r="O116" s="5">
        <f t="shared" si="14"/>
        <v>143303.21747255648</v>
      </c>
      <c r="P116" s="5">
        <f t="shared" si="15"/>
        <v>44859.357480844104</v>
      </c>
      <c r="Q116" s="10">
        <f t="shared" si="18"/>
        <v>5.6982747764764419E-3</v>
      </c>
      <c r="R116" s="10">
        <f t="shared" si="19"/>
        <v>7.1037675711338455E-3</v>
      </c>
      <c r="S116" s="28"/>
    </row>
    <row r="117" spans="1:19">
      <c r="A117" s="4">
        <v>1982</v>
      </c>
      <c r="B117" s="43">
        <v>3226800</v>
      </c>
      <c r="C117" s="43">
        <v>29028</v>
      </c>
      <c r="D117" s="43">
        <v>97562</v>
      </c>
      <c r="E117" s="43"/>
      <c r="F117" s="43">
        <v>29028</v>
      </c>
      <c r="G117" s="43">
        <v>97560</v>
      </c>
      <c r="H117" s="8"/>
      <c r="I117" s="8">
        <f t="shared" si="23"/>
        <v>0</v>
      </c>
      <c r="J117" s="8">
        <f t="shared" si="22"/>
        <v>-2.0499784752270322E-5</v>
      </c>
      <c r="K117" s="6">
        <f t="shared" si="10"/>
        <v>3226800</v>
      </c>
      <c r="L117" s="42">
        <f t="shared" si="21"/>
        <v>29028</v>
      </c>
      <c r="M117" s="42">
        <f t="shared" si="24"/>
        <v>97560</v>
      </c>
      <c r="N117" s="7">
        <f t="shared" si="13"/>
        <v>0.1935523639731036</v>
      </c>
      <c r="O117" s="5">
        <f t="shared" si="14"/>
        <v>149974.91843620047</v>
      </c>
      <c r="P117" s="5">
        <f t="shared" si="15"/>
        <v>46477.909519090266</v>
      </c>
      <c r="Q117" s="10">
        <f t="shared" si="18"/>
        <v>1.0111128502112932E-2</v>
      </c>
      <c r="R117" s="10">
        <f t="shared" si="19"/>
        <v>3.6080588959334081E-2</v>
      </c>
      <c r="S117" s="28"/>
    </row>
    <row r="118" spans="1:19">
      <c r="A118" s="4">
        <v>1983</v>
      </c>
      <c r="B118" s="43">
        <v>3264800</v>
      </c>
      <c r="C118" s="43">
        <v>33426</v>
      </c>
      <c r="D118" s="43">
        <v>98470</v>
      </c>
      <c r="E118" s="43"/>
      <c r="F118" s="43">
        <v>33426</v>
      </c>
      <c r="G118" s="43">
        <v>98467</v>
      </c>
      <c r="H118" s="8"/>
      <c r="I118" s="8">
        <f t="shared" si="23"/>
        <v>0</v>
      </c>
      <c r="J118" s="8">
        <f t="shared" si="22"/>
        <v>-3.0466131816786479E-5</v>
      </c>
      <c r="K118" s="6">
        <f t="shared" si="10"/>
        <v>3264800</v>
      </c>
      <c r="L118" s="42">
        <f t="shared" si="21"/>
        <v>33426</v>
      </c>
      <c r="M118" s="42">
        <f t="shared" si="24"/>
        <v>98467</v>
      </c>
      <c r="N118" s="7">
        <f t="shared" si="13"/>
        <v>0.22082429857521141</v>
      </c>
      <c r="O118" s="5">
        <f t="shared" si="14"/>
        <v>151369.21170210492</v>
      </c>
      <c r="P118" s="5">
        <f t="shared" si="15"/>
        <v>46364.007504932895</v>
      </c>
      <c r="Q118" s="10">
        <f t="shared" si="18"/>
        <v>1.1776372877153829E-2</v>
      </c>
      <c r="R118" s="10">
        <f t="shared" si="19"/>
        <v>-2.4506699061107584E-3</v>
      </c>
      <c r="S118" s="28"/>
    </row>
    <row r="119" spans="1:19">
      <c r="A119" s="4">
        <v>1984</v>
      </c>
      <c r="B119" s="43">
        <v>3293000</v>
      </c>
      <c r="C119" s="43">
        <v>37253</v>
      </c>
      <c r="D119" s="43">
        <v>101907</v>
      </c>
      <c r="E119" s="43"/>
      <c r="F119" s="43">
        <v>37253</v>
      </c>
      <c r="G119" s="43">
        <v>101905</v>
      </c>
      <c r="H119" s="8"/>
      <c r="I119" s="8">
        <f t="shared" si="23"/>
        <v>0</v>
      </c>
      <c r="J119" s="8">
        <f t="shared" si="22"/>
        <v>-1.9625737191719672E-5</v>
      </c>
      <c r="K119" s="6">
        <f t="shared" si="10"/>
        <v>3293000</v>
      </c>
      <c r="L119" s="42">
        <f t="shared" si="21"/>
        <v>37253</v>
      </c>
      <c r="M119" s="42">
        <f t="shared" si="24"/>
        <v>101905</v>
      </c>
      <c r="N119" s="7">
        <f t="shared" si="13"/>
        <v>0.23780386907089204</v>
      </c>
      <c r="O119" s="5">
        <f t="shared" si="14"/>
        <v>156654.30569127729</v>
      </c>
      <c r="P119" s="5">
        <f t="shared" si="15"/>
        <v>47571.911840655113</v>
      </c>
      <c r="Q119" s="10">
        <f t="shared" si="18"/>
        <v>8.6375888262679723E-3</v>
      </c>
      <c r="R119" s="10">
        <f t="shared" si="19"/>
        <v>2.6052630062095128E-2</v>
      </c>
      <c r="S119" s="28"/>
    </row>
    <row r="120" spans="1:19">
      <c r="A120" s="4">
        <v>1985</v>
      </c>
      <c r="B120" s="43">
        <v>3303100</v>
      </c>
      <c r="C120" s="43">
        <v>42244</v>
      </c>
      <c r="D120" s="43">
        <v>106792</v>
      </c>
      <c r="E120" s="43"/>
      <c r="F120" s="43">
        <v>42244</v>
      </c>
      <c r="G120" s="43">
        <v>106789</v>
      </c>
      <c r="H120" s="8"/>
      <c r="I120" s="8">
        <f t="shared" si="23"/>
        <v>0</v>
      </c>
      <c r="J120" s="8">
        <f t="shared" si="22"/>
        <v>-2.809199190945133E-5</v>
      </c>
      <c r="K120" s="6">
        <f t="shared" si="10"/>
        <v>3303100</v>
      </c>
      <c r="L120" s="42">
        <f t="shared" si="21"/>
        <v>42244</v>
      </c>
      <c r="M120" s="42">
        <f t="shared" si="24"/>
        <v>106789</v>
      </c>
      <c r="N120" s="7">
        <f t="shared" si="13"/>
        <v>0.25733074153671937</v>
      </c>
      <c r="O120" s="5">
        <f t="shared" si="14"/>
        <v>164162.27516280665</v>
      </c>
      <c r="P120" s="5">
        <f t="shared" si="15"/>
        <v>49699.456620388926</v>
      </c>
      <c r="Q120" s="10">
        <f t="shared" si="18"/>
        <v>3.0671120558760645E-3</v>
      </c>
      <c r="R120" s="10">
        <f t="shared" si="19"/>
        <v>4.4722709208327549E-2</v>
      </c>
      <c r="S120" s="28"/>
    </row>
    <row r="121" spans="1:19">
      <c r="A121" s="4">
        <v>1986</v>
      </c>
      <c r="B121" s="43">
        <v>3313500</v>
      </c>
      <c r="C121" s="43">
        <v>48779</v>
      </c>
      <c r="D121" s="43">
        <v>108517</v>
      </c>
      <c r="E121" s="43"/>
      <c r="F121" s="43">
        <v>48779</v>
      </c>
      <c r="G121" s="43">
        <v>108514</v>
      </c>
      <c r="H121" s="8"/>
      <c r="I121" s="8">
        <f t="shared" si="23"/>
        <v>0</v>
      </c>
      <c r="J121" s="8">
        <f t="shared" si="22"/>
        <v>-2.7645438042012138E-5</v>
      </c>
      <c r="K121" s="6">
        <f t="shared" si="10"/>
        <v>3313500</v>
      </c>
      <c r="L121" s="42">
        <f t="shared" si="21"/>
        <v>48779</v>
      </c>
      <c r="M121" s="42">
        <f t="shared" si="24"/>
        <v>108514</v>
      </c>
      <c r="N121" s="7">
        <f t="shared" si="13"/>
        <v>0.29241542457189085</v>
      </c>
      <c r="O121" s="5">
        <f t="shared" si="14"/>
        <v>166814.04570711212</v>
      </c>
      <c r="P121" s="5">
        <f t="shared" si="15"/>
        <v>50343.759078651616</v>
      </c>
      <c r="Q121" s="10">
        <f t="shared" si="18"/>
        <v>3.148557415761033E-3</v>
      </c>
      <c r="R121" s="10">
        <f t="shared" si="19"/>
        <v>1.2963973895810499E-2</v>
      </c>
      <c r="S121" s="28"/>
    </row>
    <row r="122" spans="1:19">
      <c r="A122" s="4">
        <v>1987</v>
      </c>
      <c r="B122" s="43">
        <v>3342100</v>
      </c>
      <c r="C122" s="43">
        <v>57953</v>
      </c>
      <c r="D122" s="43">
        <v>111453</v>
      </c>
      <c r="E122" s="43"/>
      <c r="F122" s="43">
        <v>57953</v>
      </c>
      <c r="G122" s="43">
        <v>111450</v>
      </c>
      <c r="H122" s="8"/>
      <c r="I122" s="8">
        <f t="shared" si="23"/>
        <v>0</v>
      </c>
      <c r="J122" s="8">
        <f t="shared" si="22"/>
        <v>-2.6917175849905384E-5</v>
      </c>
      <c r="K122" s="6">
        <f t="shared" si="10"/>
        <v>3342100</v>
      </c>
      <c r="L122" s="42">
        <f t="shared" si="21"/>
        <v>57953</v>
      </c>
      <c r="M122" s="42">
        <f t="shared" si="24"/>
        <v>111450</v>
      </c>
      <c r="N122" s="7">
        <f t="shared" si="13"/>
        <v>0.33825872458440187</v>
      </c>
      <c r="O122" s="5">
        <f t="shared" si="14"/>
        <v>171327.43603643443</v>
      </c>
      <c r="P122" s="5">
        <f t="shared" si="15"/>
        <v>51263.408047764708</v>
      </c>
      <c r="Q122" s="10">
        <f t="shared" si="18"/>
        <v>8.6313565716009677E-3</v>
      </c>
      <c r="R122" s="10">
        <f t="shared" si="19"/>
        <v>1.8267387774447474E-2</v>
      </c>
      <c r="S122" s="28"/>
    </row>
    <row r="123" spans="1:19">
      <c r="A123" s="4">
        <v>1988</v>
      </c>
      <c r="B123" s="43">
        <v>3345200</v>
      </c>
      <c r="C123" s="43">
        <v>65167</v>
      </c>
      <c r="D123" s="43">
        <v>112535</v>
      </c>
      <c r="E123" s="43"/>
      <c r="F123" s="43">
        <v>65167</v>
      </c>
      <c r="G123" s="43">
        <v>112532</v>
      </c>
      <c r="H123" s="8"/>
      <c r="I123" s="8">
        <f t="shared" si="23"/>
        <v>0</v>
      </c>
      <c r="J123" s="8">
        <f t="shared" si="22"/>
        <v>-2.6658372950683074E-5</v>
      </c>
      <c r="K123" s="6">
        <f t="shared" si="10"/>
        <v>3345200</v>
      </c>
      <c r="L123" s="42">
        <f t="shared" si="21"/>
        <v>65167</v>
      </c>
      <c r="M123" s="42">
        <f t="shared" si="24"/>
        <v>112532</v>
      </c>
      <c r="N123" s="7">
        <f t="shared" si="13"/>
        <v>0.37670800425697665</v>
      </c>
      <c r="O123" s="5">
        <f t="shared" si="14"/>
        <v>172990.74950248579</v>
      </c>
      <c r="P123" s="5">
        <f t="shared" si="15"/>
        <v>51713.126121752299</v>
      </c>
      <c r="Q123" s="10">
        <f t="shared" si="18"/>
        <v>9.2756051584341748E-4</v>
      </c>
      <c r="R123" s="10">
        <f t="shared" si="19"/>
        <v>8.772691694016288E-3</v>
      </c>
      <c r="S123" s="28"/>
    </row>
    <row r="124" spans="1:19">
      <c r="A124" s="4">
        <v>1989</v>
      </c>
      <c r="B124" s="43">
        <v>3369800</v>
      </c>
      <c r="C124" s="43">
        <v>70628</v>
      </c>
      <c r="D124" s="43">
        <v>112137</v>
      </c>
      <c r="E124" s="43"/>
      <c r="F124" s="43">
        <v>70628</v>
      </c>
      <c r="G124" s="43">
        <v>112134</v>
      </c>
      <c r="H124" s="8"/>
      <c r="I124" s="8">
        <f t="shared" si="23"/>
        <v>0</v>
      </c>
      <c r="J124" s="8">
        <f t="shared" si="22"/>
        <v>-2.6752989646605663E-5</v>
      </c>
      <c r="K124" s="6">
        <f t="shared" si="10"/>
        <v>3369800</v>
      </c>
      <c r="L124" s="42">
        <f t="shared" si="21"/>
        <v>70628</v>
      </c>
      <c r="M124" s="42">
        <f t="shared" si="24"/>
        <v>112134</v>
      </c>
      <c r="N124" s="7">
        <f t="shared" si="13"/>
        <v>0.40972527099818368</v>
      </c>
      <c r="O124" s="5">
        <f t="shared" si="14"/>
        <v>172378.92070443733</v>
      </c>
      <c r="P124" s="5">
        <f t="shared" si="15"/>
        <v>51154.050894544882</v>
      </c>
      <c r="Q124" s="10">
        <f t="shared" si="18"/>
        <v>7.3538203993781526E-3</v>
      </c>
      <c r="R124" s="10">
        <f t="shared" si="19"/>
        <v>-1.0811089352655734E-2</v>
      </c>
      <c r="S124" s="28"/>
    </row>
    <row r="125" spans="1:19">
      <c r="A125" s="4">
        <v>1990</v>
      </c>
      <c r="B125" s="43">
        <v>3410400</v>
      </c>
      <c r="C125" s="43">
        <v>74635</v>
      </c>
      <c r="D125" s="43">
        <v>112318</v>
      </c>
      <c r="E125" s="43"/>
      <c r="F125" s="43">
        <v>74635</v>
      </c>
      <c r="G125" s="43">
        <v>112315</v>
      </c>
      <c r="H125" s="8"/>
      <c r="I125" s="8">
        <f t="shared" si="23"/>
        <v>0</v>
      </c>
      <c r="J125" s="8">
        <f t="shared" si="22"/>
        <v>-2.6709877312680597E-5</v>
      </c>
      <c r="K125" s="6">
        <f t="shared" si="10"/>
        <v>3410400</v>
      </c>
      <c r="L125" s="42">
        <f t="shared" si="21"/>
        <v>74635</v>
      </c>
      <c r="M125" s="42">
        <f t="shared" si="24"/>
        <v>112315</v>
      </c>
      <c r="N125" s="7">
        <f t="shared" si="13"/>
        <v>0.43227282363804437</v>
      </c>
      <c r="O125" s="5">
        <f t="shared" si="14"/>
        <v>172657.16445430359</v>
      </c>
      <c r="P125" s="5">
        <f t="shared" si="15"/>
        <v>50626.660935463166</v>
      </c>
      <c r="Q125" s="10">
        <f t="shared" si="18"/>
        <v>1.2048192771084265E-2</v>
      </c>
      <c r="R125" s="10">
        <f t="shared" si="19"/>
        <v>-1.0309837634734809E-2</v>
      </c>
      <c r="S125" s="28"/>
    </row>
    <row r="126" spans="1:19">
      <c r="A126" s="4">
        <v>1991</v>
      </c>
      <c r="B126" s="43">
        <v>3516000</v>
      </c>
      <c r="C126" s="43">
        <v>76167</v>
      </c>
      <c r="D126" s="43">
        <v>112489</v>
      </c>
      <c r="E126" s="43">
        <v>3516000</v>
      </c>
      <c r="F126" s="43">
        <v>76167</v>
      </c>
      <c r="G126" s="43">
        <v>112487</v>
      </c>
      <c r="H126" s="8">
        <f>E126/B126-1</f>
        <v>0</v>
      </c>
      <c r="I126" s="8">
        <f t="shared" si="23"/>
        <v>0</v>
      </c>
      <c r="J126" s="8">
        <f t="shared" si="22"/>
        <v>-1.7779516219396108E-5</v>
      </c>
      <c r="K126" s="42">
        <f>E126</f>
        <v>3516000</v>
      </c>
      <c r="L126" s="42">
        <f t="shared" si="21"/>
        <v>76167</v>
      </c>
      <c r="M126" s="42">
        <f t="shared" si="24"/>
        <v>112487</v>
      </c>
      <c r="N126" s="7">
        <f t="shared" si="13"/>
        <v>0.44047135780471286</v>
      </c>
      <c r="O126" s="5">
        <f t="shared" si="14"/>
        <v>172921.57287959088</v>
      </c>
      <c r="P126" s="5">
        <f t="shared" si="15"/>
        <v>49181.334721157815</v>
      </c>
      <c r="Q126" s="10">
        <f t="shared" si="18"/>
        <v>3.0964109781843829E-2</v>
      </c>
      <c r="R126" s="10">
        <f t="shared" si="19"/>
        <v>-2.8548716972422783E-2</v>
      </c>
      <c r="S126" s="28"/>
    </row>
    <row r="127" spans="1:19">
      <c r="A127" s="4">
        <v>1992</v>
      </c>
      <c r="B127" s="43">
        <v>3552200</v>
      </c>
      <c r="C127" s="43">
        <v>75986</v>
      </c>
      <c r="D127" s="43">
        <v>111263</v>
      </c>
      <c r="E127" s="43">
        <v>3552200</v>
      </c>
      <c r="F127" s="43">
        <v>75986</v>
      </c>
      <c r="G127" s="43">
        <v>111260</v>
      </c>
      <c r="H127" s="8">
        <f t="shared" ref="H127:H159" si="25">E127/B127-1</f>
        <v>0</v>
      </c>
      <c r="I127" s="8">
        <f t="shared" si="23"/>
        <v>0</v>
      </c>
      <c r="J127" s="8">
        <f t="shared" si="22"/>
        <v>-2.6963141385727418E-5</v>
      </c>
      <c r="K127" s="42">
        <f t="shared" ref="K127:K159" si="26">E127</f>
        <v>3552200</v>
      </c>
      <c r="L127" s="42">
        <f t="shared" si="21"/>
        <v>75986</v>
      </c>
      <c r="M127" s="42">
        <f t="shared" si="24"/>
        <v>111260</v>
      </c>
      <c r="N127" s="7">
        <f t="shared" si="13"/>
        <v>0.44427071308353561</v>
      </c>
      <c r="O127" s="5">
        <f t="shared" si="14"/>
        <v>171035.35696198919</v>
      </c>
      <c r="P127" s="5">
        <f t="shared" si="15"/>
        <v>48149.134891613416</v>
      </c>
      <c r="Q127" s="10">
        <f t="shared" si="18"/>
        <v>1.0295790671217331E-2</v>
      </c>
      <c r="R127" s="10">
        <f t="shared" si="19"/>
        <v>-2.098763352797639E-2</v>
      </c>
      <c r="S127" s="28"/>
    </row>
    <row r="128" spans="1:19">
      <c r="A128" s="4">
        <v>1993</v>
      </c>
      <c r="B128" s="43">
        <v>3597800</v>
      </c>
      <c r="C128" s="43">
        <v>78309</v>
      </c>
      <c r="D128" s="43">
        <v>112480</v>
      </c>
      <c r="E128" s="43">
        <v>3597800</v>
      </c>
      <c r="F128" s="43">
        <v>78309</v>
      </c>
      <c r="G128" s="43">
        <v>112477</v>
      </c>
      <c r="H128" s="8">
        <f t="shared" si="25"/>
        <v>0</v>
      </c>
      <c r="I128" s="8">
        <f t="shared" si="23"/>
        <v>0</v>
      </c>
      <c r="J128" s="8">
        <f t="shared" si="22"/>
        <v>-2.6671408250300566E-5</v>
      </c>
      <c r="K128" s="42">
        <f t="shared" si="26"/>
        <v>3597800</v>
      </c>
      <c r="L128" s="42">
        <f t="shared" si="21"/>
        <v>78309</v>
      </c>
      <c r="M128" s="42">
        <f t="shared" si="24"/>
        <v>112477</v>
      </c>
      <c r="N128" s="7">
        <f t="shared" si="13"/>
        <v>0.45289873853923956</v>
      </c>
      <c r="O128" s="5">
        <f t="shared" si="14"/>
        <v>172906.20029672535</v>
      </c>
      <c r="P128" s="5">
        <f t="shared" si="15"/>
        <v>48058.869391496293</v>
      </c>
      <c r="Q128" s="10">
        <f t="shared" si="18"/>
        <v>1.2837115027307E-2</v>
      </c>
      <c r="R128" s="10">
        <f t="shared" si="19"/>
        <v>-1.874706582378205E-3</v>
      </c>
      <c r="S128" s="28"/>
    </row>
    <row r="129" spans="1:19">
      <c r="A129" s="4">
        <v>1994</v>
      </c>
      <c r="B129" s="43">
        <v>3648300</v>
      </c>
      <c r="C129" s="43">
        <v>84460</v>
      </c>
      <c r="D129" s="43">
        <v>119669</v>
      </c>
      <c r="E129" s="43">
        <v>3648300</v>
      </c>
      <c r="F129" s="43">
        <v>84460</v>
      </c>
      <c r="G129" s="43">
        <v>119666</v>
      </c>
      <c r="H129" s="8">
        <f t="shared" si="25"/>
        <v>0</v>
      </c>
      <c r="I129" s="8">
        <f t="shared" si="23"/>
        <v>0</v>
      </c>
      <c r="J129" s="8">
        <f t="shared" si="22"/>
        <v>-2.5069149069523178E-5</v>
      </c>
      <c r="K129" s="42">
        <f t="shared" si="26"/>
        <v>3648300</v>
      </c>
      <c r="L129" s="42">
        <f t="shared" si="21"/>
        <v>84460</v>
      </c>
      <c r="M129" s="42">
        <f t="shared" si="24"/>
        <v>119666</v>
      </c>
      <c r="N129" s="7">
        <f t="shared" si="13"/>
        <v>0.45912766258016224</v>
      </c>
      <c r="O129" s="5">
        <f t="shared" si="14"/>
        <v>183957.55011876146</v>
      </c>
      <c r="P129" s="5">
        <f t="shared" si="15"/>
        <v>50422.813397681508</v>
      </c>
      <c r="Q129" s="10">
        <f t="shared" si="18"/>
        <v>1.4036355550614221E-2</v>
      </c>
      <c r="R129" s="10">
        <f t="shared" si="19"/>
        <v>4.9188506432144674E-2</v>
      </c>
      <c r="S129" s="28"/>
    </row>
    <row r="130" spans="1:19">
      <c r="A130" s="4">
        <v>1995</v>
      </c>
      <c r="B130" s="43">
        <v>3706700</v>
      </c>
      <c r="C130" s="43">
        <v>90337</v>
      </c>
      <c r="D130" s="43">
        <v>125795</v>
      </c>
      <c r="E130" s="43">
        <v>3706700</v>
      </c>
      <c r="F130" s="43">
        <v>90337</v>
      </c>
      <c r="G130" s="43">
        <v>125792</v>
      </c>
      <c r="H130" s="8">
        <f t="shared" si="25"/>
        <v>0</v>
      </c>
      <c r="I130" s="8">
        <f t="shared" si="23"/>
        <v>0</v>
      </c>
      <c r="J130" s="8">
        <f t="shared" si="22"/>
        <v>-2.3848324655184605E-5</v>
      </c>
      <c r="K130" s="42">
        <f t="shared" si="26"/>
        <v>3706700</v>
      </c>
      <c r="L130" s="42">
        <f t="shared" si="21"/>
        <v>90337</v>
      </c>
      <c r="M130" s="42">
        <f t="shared" si="24"/>
        <v>125792</v>
      </c>
      <c r="N130" s="7">
        <f t="shared" si="13"/>
        <v>0.46716016060219151</v>
      </c>
      <c r="O130" s="5">
        <f t="shared" si="14"/>
        <v>193374.79438219077</v>
      </c>
      <c r="P130" s="5">
        <f t="shared" si="15"/>
        <v>52168.989770467204</v>
      </c>
      <c r="Q130" s="10">
        <f t="shared" si="18"/>
        <v>1.6007455527231818E-2</v>
      </c>
      <c r="R130" s="10">
        <f t="shared" si="19"/>
        <v>3.4630681136605945E-2</v>
      </c>
      <c r="S130" s="28"/>
    </row>
    <row r="131" spans="1:19">
      <c r="A131" s="4">
        <v>1996</v>
      </c>
      <c r="B131" s="43">
        <v>3762300</v>
      </c>
      <c r="C131" s="43">
        <v>96236</v>
      </c>
      <c r="D131" s="43">
        <v>131736</v>
      </c>
      <c r="E131" s="43">
        <v>3762300</v>
      </c>
      <c r="F131" s="43">
        <v>96236</v>
      </c>
      <c r="G131" s="43">
        <v>131732</v>
      </c>
      <c r="H131" s="8">
        <f t="shared" si="25"/>
        <v>0</v>
      </c>
      <c r="I131" s="8">
        <f t="shared" si="23"/>
        <v>0</v>
      </c>
      <c r="J131" s="8">
        <f t="shared" si="22"/>
        <v>-3.0363757818618886E-5</v>
      </c>
      <c r="K131" s="42">
        <f t="shared" si="26"/>
        <v>3762300</v>
      </c>
      <c r="L131" s="42">
        <f t="shared" si="21"/>
        <v>96236</v>
      </c>
      <c r="M131" s="42">
        <f t="shared" si="24"/>
        <v>131732</v>
      </c>
      <c r="N131" s="7">
        <f t="shared" si="13"/>
        <v>0.47522517055540581</v>
      </c>
      <c r="O131" s="5">
        <f t="shared" si="14"/>
        <v>202506.10860432105</v>
      </c>
      <c r="P131" s="5">
        <f t="shared" si="15"/>
        <v>53825.08268992931</v>
      </c>
      <c r="Q131" s="10">
        <f t="shared" si="18"/>
        <v>1.4999865109126764E-2</v>
      </c>
      <c r="R131" s="10">
        <f t="shared" si="19"/>
        <v>3.1744776480215009E-2</v>
      </c>
      <c r="S131" s="28"/>
    </row>
    <row r="132" spans="1:19">
      <c r="A132" s="4">
        <v>1997</v>
      </c>
      <c r="B132" s="43">
        <v>3802700</v>
      </c>
      <c r="C132" s="43">
        <v>101101</v>
      </c>
      <c r="D132" s="43">
        <v>136498</v>
      </c>
      <c r="E132" s="43">
        <v>3802700</v>
      </c>
      <c r="F132" s="43">
        <v>101101</v>
      </c>
      <c r="G132" s="43">
        <v>136490</v>
      </c>
      <c r="H132" s="8">
        <f t="shared" si="25"/>
        <v>0</v>
      </c>
      <c r="I132" s="8">
        <f t="shared" si="23"/>
        <v>0</v>
      </c>
      <c r="J132" s="8">
        <f t="shared" si="22"/>
        <v>-5.8608917346769651E-5</v>
      </c>
      <c r="K132" s="42">
        <f t="shared" si="26"/>
        <v>3802700</v>
      </c>
      <c r="L132" s="42">
        <f t="shared" si="21"/>
        <v>101101</v>
      </c>
      <c r="M132" s="42">
        <f t="shared" si="24"/>
        <v>136490</v>
      </c>
      <c r="N132" s="7">
        <f t="shared" si="13"/>
        <v>0.4818454637163696</v>
      </c>
      <c r="O132" s="5">
        <f t="shared" si="14"/>
        <v>209820.38353174459</v>
      </c>
      <c r="P132" s="5">
        <f t="shared" si="15"/>
        <v>55176.685915729511</v>
      </c>
      <c r="Q132" s="10">
        <f t="shared" si="18"/>
        <v>1.0738112324907734E-2</v>
      </c>
      <c r="R132" s="10">
        <f t="shared" si="19"/>
        <v>2.5111029249808903E-2</v>
      </c>
      <c r="S132" s="28"/>
    </row>
    <row r="133" spans="1:19">
      <c r="A133" s="4">
        <v>1998</v>
      </c>
      <c r="B133" s="43">
        <v>3829200</v>
      </c>
      <c r="C133" s="43">
        <v>104815</v>
      </c>
      <c r="D133" s="43">
        <v>139336</v>
      </c>
      <c r="E133" s="43">
        <v>3829200</v>
      </c>
      <c r="F133" s="43">
        <v>104815</v>
      </c>
      <c r="G133" s="43">
        <v>139328</v>
      </c>
      <c r="H133" s="8">
        <f t="shared" si="25"/>
        <v>0</v>
      </c>
      <c r="I133" s="8">
        <f t="shared" si="23"/>
        <v>0</v>
      </c>
      <c r="J133" s="8">
        <f t="shared" si="22"/>
        <v>-5.7415169087637885E-5</v>
      </c>
      <c r="K133" s="42">
        <f t="shared" si="26"/>
        <v>3829200</v>
      </c>
      <c r="L133" s="42">
        <f t="shared" si="21"/>
        <v>104815</v>
      </c>
      <c r="M133" s="42">
        <f t="shared" si="24"/>
        <v>139328</v>
      </c>
      <c r="N133" s="7">
        <f t="shared" si="13"/>
        <v>0.48937095861056157</v>
      </c>
      <c r="O133" s="5">
        <f t="shared" si="14"/>
        <v>214183.12254898465</v>
      </c>
      <c r="P133" s="5">
        <f t="shared" si="15"/>
        <v>55934.169682697342</v>
      </c>
      <c r="Q133" s="10">
        <f t="shared" si="18"/>
        <v>6.9687327425249634E-3</v>
      </c>
      <c r="R133" s="10">
        <f t="shared" si="19"/>
        <v>1.3728330261167265E-2</v>
      </c>
      <c r="S133" s="28"/>
    </row>
    <row r="134" spans="1:19">
      <c r="A134" s="4">
        <v>1999</v>
      </c>
      <c r="B134" s="43">
        <v>3851100</v>
      </c>
      <c r="C134" s="43">
        <v>106826</v>
      </c>
      <c r="D134" s="43">
        <v>140534</v>
      </c>
      <c r="E134" s="43">
        <v>3851100</v>
      </c>
      <c r="F134" s="43">
        <v>106826</v>
      </c>
      <c r="G134" s="43">
        <v>140524</v>
      </c>
      <c r="H134" s="8">
        <f t="shared" si="25"/>
        <v>0</v>
      </c>
      <c r="I134" s="8">
        <f t="shared" si="23"/>
        <v>0</v>
      </c>
      <c r="J134" s="8">
        <f t="shared" si="22"/>
        <v>-7.1157157698453766E-5</v>
      </c>
      <c r="K134" s="42">
        <f t="shared" si="26"/>
        <v>3851100</v>
      </c>
      <c r="L134" s="42">
        <f t="shared" si="21"/>
        <v>106826</v>
      </c>
      <c r="M134" s="42">
        <f t="shared" si="24"/>
        <v>140524</v>
      </c>
      <c r="N134" s="7">
        <f t="shared" ref="N134:N160" si="27">L134/M134/($L$160/$M$160)</f>
        <v>0.49451517222310415</v>
      </c>
      <c r="O134" s="5">
        <f t="shared" ref="O134:O158" si="28">L134/N134</f>
        <v>216021.68345970317</v>
      </c>
      <c r="P134" s="5">
        <f t="shared" ref="P134:P157" si="29">O134/K134*1000000</f>
        <v>56093.501456649574</v>
      </c>
      <c r="Q134" s="10">
        <f t="shared" ref="Q134:Q159" si="30">K134/K133-1</f>
        <v>5.7192102789094257E-3</v>
      </c>
      <c r="R134" s="10">
        <f t="shared" ref="R134:R159" si="31">P134/P133-1</f>
        <v>2.8485588479472135E-3</v>
      </c>
      <c r="S134" s="28"/>
    </row>
    <row r="135" spans="1:19">
      <c r="A135" s="4">
        <v>2000</v>
      </c>
      <c r="B135" s="43">
        <v>3873100</v>
      </c>
      <c r="C135" s="43">
        <v>113229</v>
      </c>
      <c r="D135" s="43">
        <v>148088</v>
      </c>
      <c r="E135" s="43">
        <v>3873100</v>
      </c>
      <c r="F135" s="43">
        <v>113229</v>
      </c>
      <c r="G135" s="43">
        <v>148081</v>
      </c>
      <c r="H135" s="8">
        <f t="shared" si="25"/>
        <v>0</v>
      </c>
      <c r="I135" s="8">
        <f t="shared" si="23"/>
        <v>0</v>
      </c>
      <c r="J135" s="8">
        <f t="shared" si="22"/>
        <v>-4.7269191291610113E-5</v>
      </c>
      <c r="K135" s="42">
        <f t="shared" si="26"/>
        <v>3873100</v>
      </c>
      <c r="L135" s="42">
        <f t="shared" si="21"/>
        <v>113229</v>
      </c>
      <c r="M135" s="42">
        <f t="shared" si="24"/>
        <v>148081</v>
      </c>
      <c r="N135" s="7">
        <f t="shared" si="27"/>
        <v>0.4974065391753496</v>
      </c>
      <c r="O135" s="5">
        <f t="shared" si="28"/>
        <v>227638.74433119109</v>
      </c>
      <c r="P135" s="5">
        <f t="shared" si="29"/>
        <v>58774.300774880867</v>
      </c>
      <c r="Q135" s="10">
        <f t="shared" si="30"/>
        <v>5.7126535275635604E-3</v>
      </c>
      <c r="R135" s="10">
        <f t="shared" si="31"/>
        <v>4.7791620216525166E-2</v>
      </c>
      <c r="S135" s="28"/>
    </row>
    <row r="136" spans="1:19">
      <c r="A136" s="4">
        <v>2001</v>
      </c>
      <c r="B136" s="43">
        <v>3916200</v>
      </c>
      <c r="C136" s="43">
        <v>119839</v>
      </c>
      <c r="D136" s="43">
        <v>152339</v>
      </c>
      <c r="E136" s="43">
        <v>3916200</v>
      </c>
      <c r="F136" s="43">
        <v>119839</v>
      </c>
      <c r="G136" s="43">
        <v>152331</v>
      </c>
      <c r="H136" s="8">
        <f t="shared" si="25"/>
        <v>0</v>
      </c>
      <c r="I136" s="8">
        <f t="shared" si="23"/>
        <v>0</v>
      </c>
      <c r="J136" s="8">
        <f t="shared" si="22"/>
        <v>-5.2514457886676524E-5</v>
      </c>
      <c r="K136" s="42">
        <f t="shared" si="26"/>
        <v>3916200</v>
      </c>
      <c r="L136" s="42">
        <f t="shared" si="21"/>
        <v>119839</v>
      </c>
      <c r="M136" s="42">
        <f t="shared" si="24"/>
        <v>152331</v>
      </c>
      <c r="N136" s="7">
        <f t="shared" si="27"/>
        <v>0.51175611470772864</v>
      </c>
      <c r="O136" s="5">
        <f t="shared" si="28"/>
        <v>234172.09204904526</v>
      </c>
      <c r="P136" s="5">
        <f t="shared" si="29"/>
        <v>59795.743845831486</v>
      </c>
      <c r="Q136" s="10">
        <f t="shared" si="30"/>
        <v>1.1128036972967381E-2</v>
      </c>
      <c r="R136" s="10">
        <f t="shared" si="31"/>
        <v>1.7379076526371273E-2</v>
      </c>
      <c r="S136" s="28"/>
    </row>
    <row r="137" spans="1:19">
      <c r="A137" s="4">
        <v>2002</v>
      </c>
      <c r="B137" s="43">
        <v>3989500</v>
      </c>
      <c r="C137" s="43">
        <v>128712</v>
      </c>
      <c r="D137" s="43">
        <v>157536</v>
      </c>
      <c r="E137" s="43">
        <v>3989500</v>
      </c>
      <c r="F137" s="43">
        <v>128712</v>
      </c>
      <c r="G137" s="43">
        <v>157527</v>
      </c>
      <c r="H137" s="8">
        <f t="shared" si="25"/>
        <v>0</v>
      </c>
      <c r="I137" s="8">
        <f t="shared" si="23"/>
        <v>0</v>
      </c>
      <c r="J137" s="8">
        <f t="shared" si="22"/>
        <v>-5.7129798903154949E-5</v>
      </c>
      <c r="K137" s="42">
        <f t="shared" si="26"/>
        <v>3989500</v>
      </c>
      <c r="L137" s="42">
        <f t="shared" si="21"/>
        <v>128712</v>
      </c>
      <c r="M137" s="42">
        <f t="shared" si="24"/>
        <v>157527</v>
      </c>
      <c r="N137" s="7">
        <f t="shared" si="27"/>
        <v>0.53151704179063941</v>
      </c>
      <c r="O137" s="5">
        <f t="shared" si="28"/>
        <v>242159.68610597946</v>
      </c>
      <c r="P137" s="5">
        <f t="shared" si="29"/>
        <v>60699.257076320209</v>
      </c>
      <c r="Q137" s="10">
        <f t="shared" si="30"/>
        <v>1.8717123742403308E-2</v>
      </c>
      <c r="R137" s="10">
        <f t="shared" si="31"/>
        <v>1.5109992323503851E-2</v>
      </c>
      <c r="S137" s="28"/>
    </row>
    <row r="138" spans="1:19">
      <c r="A138" s="4">
        <v>2003</v>
      </c>
      <c r="B138" s="43">
        <v>4061600</v>
      </c>
      <c r="C138" s="43">
        <v>135181</v>
      </c>
      <c r="D138" s="43">
        <v>164962</v>
      </c>
      <c r="E138" s="43">
        <v>4061600</v>
      </c>
      <c r="F138" s="43">
        <v>135181</v>
      </c>
      <c r="G138" s="43">
        <v>164952</v>
      </c>
      <c r="H138" s="8">
        <f t="shared" si="25"/>
        <v>0</v>
      </c>
      <c r="I138" s="8">
        <f t="shared" si="23"/>
        <v>0</v>
      </c>
      <c r="J138" s="8">
        <f t="shared" si="22"/>
        <v>-6.0620021580692907E-5</v>
      </c>
      <c r="K138" s="42">
        <f t="shared" si="26"/>
        <v>4061600</v>
      </c>
      <c r="L138" s="42">
        <f t="shared" si="21"/>
        <v>135181</v>
      </c>
      <c r="M138" s="42">
        <f t="shared" si="24"/>
        <v>164952</v>
      </c>
      <c r="N138" s="7">
        <f t="shared" si="27"/>
        <v>0.53310312264926463</v>
      </c>
      <c r="O138" s="5">
        <f t="shared" si="28"/>
        <v>253573.8288836423</v>
      </c>
      <c r="P138" s="5">
        <f t="shared" si="29"/>
        <v>62432.004353861113</v>
      </c>
      <c r="Q138" s="10">
        <f t="shared" si="30"/>
        <v>1.8072440155407987E-2</v>
      </c>
      <c r="R138" s="10">
        <f t="shared" si="31"/>
        <v>2.8546433037264896E-2</v>
      </c>
      <c r="S138" s="28"/>
    </row>
    <row r="139" spans="1:19">
      <c r="A139" s="4">
        <v>2004</v>
      </c>
      <c r="B139" s="43">
        <v>4114300</v>
      </c>
      <c r="C139" s="43">
        <v>144502</v>
      </c>
      <c r="D139" s="43">
        <v>172763</v>
      </c>
      <c r="E139" s="43">
        <v>4114300</v>
      </c>
      <c r="F139" s="43">
        <v>144502</v>
      </c>
      <c r="G139" s="43">
        <v>172751</v>
      </c>
      <c r="H139" s="8">
        <f t="shared" si="25"/>
        <v>0</v>
      </c>
      <c r="I139" s="8">
        <f t="shared" si="23"/>
        <v>0</v>
      </c>
      <c r="J139" s="8">
        <f t="shared" si="22"/>
        <v>-6.9459317099118678E-5</v>
      </c>
      <c r="K139" s="42">
        <f t="shared" si="26"/>
        <v>4114300</v>
      </c>
      <c r="L139" s="42">
        <f t="shared" si="21"/>
        <v>144502</v>
      </c>
      <c r="M139" s="42">
        <f t="shared" si="24"/>
        <v>172751</v>
      </c>
      <c r="N139" s="7">
        <f t="shared" si="27"/>
        <v>0.54413472888516201</v>
      </c>
      <c r="O139" s="5">
        <f t="shared" si="28"/>
        <v>265562.90626047639</v>
      </c>
      <c r="P139" s="5">
        <f t="shared" si="29"/>
        <v>64546.315596936634</v>
      </c>
      <c r="Q139" s="10">
        <f t="shared" si="30"/>
        <v>1.2975182194209234E-2</v>
      </c>
      <c r="R139" s="10">
        <f t="shared" si="31"/>
        <v>3.3865823546072926E-2</v>
      </c>
      <c r="S139" s="28"/>
    </row>
    <row r="140" spans="1:19">
      <c r="A140" s="4">
        <v>2005</v>
      </c>
      <c r="B140" s="43">
        <v>4161000</v>
      </c>
      <c r="C140" s="43">
        <v>154559</v>
      </c>
      <c r="D140" s="43">
        <v>179826</v>
      </c>
      <c r="E140" s="43">
        <v>4161000</v>
      </c>
      <c r="F140" s="43">
        <v>154559</v>
      </c>
      <c r="G140" s="43">
        <v>179813</v>
      </c>
      <c r="H140" s="8">
        <f t="shared" si="25"/>
        <v>0</v>
      </c>
      <c r="I140" s="8">
        <f t="shared" si="23"/>
        <v>0</v>
      </c>
      <c r="J140" s="8">
        <f t="shared" si="22"/>
        <v>-7.2292104590032658E-5</v>
      </c>
      <c r="K140" s="42">
        <f t="shared" si="26"/>
        <v>4161000</v>
      </c>
      <c r="L140" s="42">
        <f t="shared" si="21"/>
        <v>154559</v>
      </c>
      <c r="M140" s="42">
        <f t="shared" si="24"/>
        <v>179813</v>
      </c>
      <c r="N140" s="7">
        <f t="shared" si="27"/>
        <v>0.55914747692391653</v>
      </c>
      <c r="O140" s="5">
        <f t="shared" si="28"/>
        <v>276419.02428012015</v>
      </c>
      <c r="P140" s="5">
        <f t="shared" si="29"/>
        <v>66430.911867368457</v>
      </c>
      <c r="Q140" s="10">
        <f t="shared" si="30"/>
        <v>1.1350655032447809E-2</v>
      </c>
      <c r="R140" s="10">
        <f t="shared" si="31"/>
        <v>2.9197580884404051E-2</v>
      </c>
      <c r="S140" s="28"/>
    </row>
    <row r="141" spans="1:19">
      <c r="A141" s="4">
        <v>2006</v>
      </c>
      <c r="B141" s="43">
        <v>4209100</v>
      </c>
      <c r="C141" s="43">
        <v>162937</v>
      </c>
      <c r="D141" s="43">
        <v>185856</v>
      </c>
      <c r="E141" s="43">
        <v>4209100</v>
      </c>
      <c r="F141" s="43">
        <v>162937</v>
      </c>
      <c r="G141" s="43">
        <v>185842</v>
      </c>
      <c r="H141" s="8">
        <f t="shared" si="25"/>
        <v>0</v>
      </c>
      <c r="I141" s="8">
        <f t="shared" si="23"/>
        <v>0</v>
      </c>
      <c r="J141" s="8">
        <f t="shared" si="22"/>
        <v>-7.5327134986258315E-5</v>
      </c>
      <c r="K141" s="42">
        <f t="shared" si="26"/>
        <v>4209100</v>
      </c>
      <c r="L141" s="42">
        <f t="shared" si="21"/>
        <v>162937</v>
      </c>
      <c r="M141" s="42">
        <f t="shared" si="24"/>
        <v>185842</v>
      </c>
      <c r="N141" s="7">
        <f t="shared" si="27"/>
        <v>0.57033365847691209</v>
      </c>
      <c r="O141" s="5">
        <f t="shared" si="28"/>
        <v>285687.15448975371</v>
      </c>
      <c r="P141" s="5">
        <f t="shared" si="29"/>
        <v>67873.6914042797</v>
      </c>
      <c r="Q141" s="10">
        <f t="shared" si="30"/>
        <v>1.1559721220860464E-2</v>
      </c>
      <c r="R141" s="10">
        <f t="shared" si="31"/>
        <v>2.17184966509536E-2</v>
      </c>
      <c r="S141" s="28"/>
    </row>
    <row r="142" spans="1:19">
      <c r="A142" s="4">
        <v>2007</v>
      </c>
      <c r="B142" s="43">
        <v>4245700</v>
      </c>
      <c r="C142" s="43">
        <v>172004</v>
      </c>
      <c r="D142" s="43">
        <v>191022</v>
      </c>
      <c r="E142" s="43">
        <v>4245700</v>
      </c>
      <c r="F142" s="43">
        <v>172004</v>
      </c>
      <c r="G142" s="43">
        <v>191008</v>
      </c>
      <c r="H142" s="8">
        <f t="shared" si="25"/>
        <v>0</v>
      </c>
      <c r="I142" s="8">
        <f t="shared" si="23"/>
        <v>0</v>
      </c>
      <c r="J142" s="8">
        <f t="shared" si="22"/>
        <v>-7.3289987540747781E-5</v>
      </c>
      <c r="K142" s="42">
        <f t="shared" si="26"/>
        <v>4245700</v>
      </c>
      <c r="L142" s="42">
        <f t="shared" si="21"/>
        <v>172004</v>
      </c>
      <c r="M142" s="42">
        <f t="shared" si="24"/>
        <v>191008</v>
      </c>
      <c r="N142" s="7">
        <f t="shared" si="27"/>
        <v>0.58578756278802935</v>
      </c>
      <c r="O142" s="5">
        <f t="shared" si="28"/>
        <v>293628.6307980913</v>
      </c>
      <c r="P142" s="5">
        <f t="shared" si="29"/>
        <v>69159.062297875804</v>
      </c>
      <c r="Q142" s="10">
        <f t="shared" si="30"/>
        <v>8.6954455821910415E-3</v>
      </c>
      <c r="R142" s="10">
        <f t="shared" si="31"/>
        <v>1.893768950829533E-2</v>
      </c>
      <c r="S142" s="28"/>
    </row>
    <row r="143" spans="1:19">
      <c r="A143" s="4">
        <v>2008</v>
      </c>
      <c r="B143" s="43">
        <v>4280300</v>
      </c>
      <c r="C143" s="43">
        <v>186673</v>
      </c>
      <c r="D143" s="43">
        <v>196848</v>
      </c>
      <c r="E143" s="43">
        <v>4280300</v>
      </c>
      <c r="F143" s="43">
        <v>186673</v>
      </c>
      <c r="G143" s="43">
        <v>196846</v>
      </c>
      <c r="H143" s="8">
        <f t="shared" si="25"/>
        <v>0</v>
      </c>
      <c r="I143" s="8">
        <f t="shared" si="23"/>
        <v>0</v>
      </c>
      <c r="J143" s="8">
        <f t="shared" si="22"/>
        <v>-1.0160123547153788E-5</v>
      </c>
      <c r="K143" s="42">
        <f t="shared" si="26"/>
        <v>4280300</v>
      </c>
      <c r="L143" s="42">
        <f t="shared" si="21"/>
        <v>186673</v>
      </c>
      <c r="M143" s="42">
        <f t="shared" si="24"/>
        <v>196846</v>
      </c>
      <c r="N143" s="7">
        <f t="shared" si="27"/>
        <v>0.61689048274925784</v>
      </c>
      <c r="O143" s="5">
        <f t="shared" si="28"/>
        <v>302603.14467499312</v>
      </c>
      <c r="P143" s="5">
        <f t="shared" si="29"/>
        <v>70696.713939441892</v>
      </c>
      <c r="Q143" s="10">
        <f t="shared" si="30"/>
        <v>8.1494217679063397E-3</v>
      </c>
      <c r="R143" s="10">
        <f t="shared" si="31"/>
        <v>2.2233552487210595E-2</v>
      </c>
      <c r="S143" s="28"/>
    </row>
    <row r="144" spans="1:19">
      <c r="A144" s="4">
        <v>2009</v>
      </c>
      <c r="B144" s="43">
        <v>4332100</v>
      </c>
      <c r="C144" s="43">
        <v>189406</v>
      </c>
      <c r="D144" s="43">
        <v>194406</v>
      </c>
      <c r="E144" s="43">
        <v>4332100</v>
      </c>
      <c r="F144" s="43">
        <v>189841</v>
      </c>
      <c r="G144" s="43">
        <v>194844</v>
      </c>
      <c r="H144" s="8">
        <f t="shared" si="25"/>
        <v>0</v>
      </c>
      <c r="I144" s="8">
        <f t="shared" si="23"/>
        <v>2.2966537490891614E-3</v>
      </c>
      <c r="J144" s="8">
        <f t="shared" si="22"/>
        <v>2.2530168821950358E-3</v>
      </c>
      <c r="K144" s="42">
        <f t="shared" si="26"/>
        <v>4332100</v>
      </c>
      <c r="L144" s="42">
        <f t="shared" si="21"/>
        <v>189841</v>
      </c>
      <c r="M144" s="42">
        <f t="shared" si="24"/>
        <v>194844</v>
      </c>
      <c r="N144" s="7">
        <f t="shared" si="27"/>
        <v>0.63380568945657156</v>
      </c>
      <c r="O144" s="5">
        <f t="shared" si="28"/>
        <v>299525.5535853121</v>
      </c>
      <c r="P144" s="5">
        <f t="shared" si="29"/>
        <v>69140.9601775841</v>
      </c>
      <c r="Q144" s="10">
        <f t="shared" si="30"/>
        <v>1.210195547041093E-2</v>
      </c>
      <c r="R144" s="10">
        <f t="shared" si="31"/>
        <v>-2.2006026520418387E-2</v>
      </c>
      <c r="S144" s="28"/>
    </row>
    <row r="145" spans="1:25">
      <c r="A145" s="4">
        <v>2010</v>
      </c>
      <c r="B145" s="43">
        <v>4373900</v>
      </c>
      <c r="C145" s="43">
        <v>194306</v>
      </c>
      <c r="D145" s="43">
        <v>194307</v>
      </c>
      <c r="E145" s="43">
        <v>4373900</v>
      </c>
      <c r="F145" s="43">
        <v>194770</v>
      </c>
      <c r="G145" s="43">
        <v>194771</v>
      </c>
      <c r="H145" s="8">
        <f t="shared" si="25"/>
        <v>0</v>
      </c>
      <c r="I145" s="8">
        <f t="shared" si="23"/>
        <v>2.3879859602893294E-3</v>
      </c>
      <c r="J145" s="8">
        <f t="shared" si="22"/>
        <v>2.3879736705316734E-3</v>
      </c>
      <c r="K145" s="42">
        <f t="shared" si="26"/>
        <v>4373900</v>
      </c>
      <c r="L145" s="42">
        <f t="shared" si="21"/>
        <v>194770</v>
      </c>
      <c r="M145" s="42">
        <f t="shared" si="24"/>
        <v>194771</v>
      </c>
      <c r="N145" s="7">
        <f t="shared" si="27"/>
        <v>0.65050543198380195</v>
      </c>
      <c r="O145" s="5">
        <f t="shared" si="28"/>
        <v>299413.33373039367</v>
      </c>
      <c r="P145" s="5">
        <f t="shared" si="29"/>
        <v>68454.544852510036</v>
      </c>
      <c r="Q145" s="10">
        <f t="shared" si="30"/>
        <v>9.6489000715587192E-3</v>
      </c>
      <c r="R145" s="10">
        <f t="shared" si="31"/>
        <v>-9.9277667436357131E-3</v>
      </c>
      <c r="S145" s="28"/>
    </row>
    <row r="146" spans="1:25">
      <c r="A146" s="4">
        <v>2011</v>
      </c>
      <c r="B146" s="43">
        <v>4399400</v>
      </c>
      <c r="C146" s="43">
        <v>203342</v>
      </c>
      <c r="D146" s="43">
        <v>197231</v>
      </c>
      <c r="E146" s="43">
        <v>4399400</v>
      </c>
      <c r="F146" s="43">
        <v>203856</v>
      </c>
      <c r="G146" s="43">
        <v>197612</v>
      </c>
      <c r="H146" s="8">
        <f t="shared" si="25"/>
        <v>0</v>
      </c>
      <c r="I146" s="8">
        <f t="shared" si="23"/>
        <v>2.5277611118215138E-3</v>
      </c>
      <c r="J146" s="8">
        <f t="shared" si="22"/>
        <v>1.9317450096587585E-3</v>
      </c>
      <c r="K146" s="42">
        <f t="shared" si="26"/>
        <v>4399400</v>
      </c>
      <c r="L146" s="42">
        <f t="shared" si="21"/>
        <v>203856</v>
      </c>
      <c r="M146" s="42">
        <f t="shared" si="24"/>
        <v>197612</v>
      </c>
      <c r="N146" s="7">
        <f t="shared" si="27"/>
        <v>0.67106307407410415</v>
      </c>
      <c r="O146" s="5">
        <f t="shared" si="28"/>
        <v>303780.68452249333</v>
      </c>
      <c r="P146" s="5">
        <f t="shared" si="29"/>
        <v>69050.480638835594</v>
      </c>
      <c r="Q146" s="10">
        <f t="shared" si="30"/>
        <v>5.8300372665127664E-3</v>
      </c>
      <c r="R146" s="10">
        <f t="shared" si="31"/>
        <v>8.7055693323145888E-3</v>
      </c>
      <c r="S146" s="28"/>
    </row>
    <row r="147" spans="1:25">
      <c r="A147" s="4">
        <v>2012</v>
      </c>
      <c r="B147" s="43">
        <v>4425900</v>
      </c>
      <c r="C147" s="43">
        <v>213025</v>
      </c>
      <c r="D147" s="43">
        <v>201608</v>
      </c>
      <c r="E147" s="43">
        <v>4425900</v>
      </c>
      <c r="F147" s="43">
        <v>213269</v>
      </c>
      <c r="G147" s="43">
        <v>201749</v>
      </c>
      <c r="H147" s="8">
        <f t="shared" si="25"/>
        <v>0</v>
      </c>
      <c r="I147" s="8">
        <f t="shared" si="23"/>
        <v>1.145405468841787E-3</v>
      </c>
      <c r="J147" s="8">
        <f t="shared" si="22"/>
        <v>6.993770088488116E-4</v>
      </c>
      <c r="K147" s="42">
        <f t="shared" si="26"/>
        <v>4425900</v>
      </c>
      <c r="L147" s="42">
        <f t="shared" si="21"/>
        <v>213269</v>
      </c>
      <c r="M147" s="42">
        <f t="shared" si="24"/>
        <v>201749</v>
      </c>
      <c r="N147" s="7">
        <f t="shared" si="27"/>
        <v>0.68765324865719801</v>
      </c>
      <c r="O147" s="5">
        <f t="shared" si="28"/>
        <v>310140.32205396693</v>
      </c>
      <c r="P147" s="5">
        <f t="shared" si="29"/>
        <v>70073.956043735045</v>
      </c>
      <c r="Q147" s="10">
        <f t="shared" si="30"/>
        <v>6.0235486657271853E-3</v>
      </c>
      <c r="R147" s="10">
        <f t="shared" si="31"/>
        <v>1.4822132958822953E-2</v>
      </c>
      <c r="S147" s="28"/>
      <c r="W147" s="24"/>
      <c r="X147" s="24"/>
      <c r="Y147" s="13"/>
    </row>
    <row r="148" spans="1:25">
      <c r="A148" s="4">
        <v>2013</v>
      </c>
      <c r="B148" s="43">
        <v>4475800</v>
      </c>
      <c r="C148" s="43">
        <v>217489</v>
      </c>
      <c r="D148" s="43">
        <v>206245</v>
      </c>
      <c r="E148" s="43">
        <v>4477400</v>
      </c>
      <c r="F148" s="43">
        <v>217926</v>
      </c>
      <c r="G148" s="43">
        <v>206523</v>
      </c>
      <c r="H148" s="8">
        <f t="shared" si="25"/>
        <v>3.5747799276109049E-4</v>
      </c>
      <c r="I148" s="8">
        <f t="shared" si="23"/>
        <v>2.0092970219183215E-3</v>
      </c>
      <c r="J148" s="8">
        <f t="shared" si="22"/>
        <v>1.3479114645202905E-3</v>
      </c>
      <c r="K148" s="42">
        <f t="shared" si="26"/>
        <v>4477400</v>
      </c>
      <c r="L148" s="42">
        <f t="shared" si="21"/>
        <v>217926</v>
      </c>
      <c r="M148" s="42">
        <f t="shared" si="24"/>
        <v>206523</v>
      </c>
      <c r="N148" s="7">
        <f t="shared" si="27"/>
        <v>0.68642608626564183</v>
      </c>
      <c r="O148" s="5">
        <f t="shared" si="28"/>
        <v>317479.19311397534</v>
      </c>
      <c r="P148" s="5">
        <f t="shared" si="29"/>
        <v>70907.042728810324</v>
      </c>
      <c r="Q148" s="10">
        <f t="shared" si="30"/>
        <v>1.1636051424569027E-2</v>
      </c>
      <c r="R148" s="10">
        <f t="shared" si="31"/>
        <v>1.1888677792863955E-2</v>
      </c>
      <c r="S148" s="28"/>
      <c r="W148" s="24"/>
      <c r="X148" s="24"/>
      <c r="Y148" s="13"/>
    </row>
    <row r="149" spans="1:25">
      <c r="A149" s="4">
        <v>2014</v>
      </c>
      <c r="B149" s="43">
        <v>4554600</v>
      </c>
      <c r="C149" s="43">
        <v>232792</v>
      </c>
      <c r="D149" s="43">
        <v>211879</v>
      </c>
      <c r="E149" s="43">
        <v>4564400</v>
      </c>
      <c r="F149" s="43">
        <v>232922</v>
      </c>
      <c r="G149" s="43">
        <v>211871</v>
      </c>
      <c r="H149" s="8">
        <f t="shared" si="25"/>
        <v>2.1516708382733896E-3</v>
      </c>
      <c r="I149" s="8">
        <f t="shared" si="23"/>
        <v>5.5843843431047091E-4</v>
      </c>
      <c r="J149" s="8">
        <f t="shared" si="22"/>
        <v>-3.7757399270366143E-5</v>
      </c>
      <c r="K149" s="42">
        <f t="shared" si="26"/>
        <v>4564400</v>
      </c>
      <c r="L149" s="42">
        <f t="shared" si="21"/>
        <v>232922</v>
      </c>
      <c r="M149" s="42">
        <f t="shared" si="24"/>
        <v>211871</v>
      </c>
      <c r="N149" s="7">
        <f t="shared" si="27"/>
        <v>0.71514178040637033</v>
      </c>
      <c r="O149" s="5">
        <f t="shared" si="28"/>
        <v>325700.45043046569</v>
      </c>
      <c r="P149" s="5">
        <f t="shared" si="29"/>
        <v>71356.684433981616</v>
      </c>
      <c r="Q149" s="10">
        <f t="shared" si="30"/>
        <v>1.9430919730200502E-2</v>
      </c>
      <c r="R149" s="10">
        <f t="shared" si="31"/>
        <v>6.3412841357801675E-3</v>
      </c>
      <c r="S149" s="28"/>
      <c r="W149" s="1"/>
      <c r="X149" s="1"/>
      <c r="Y149" s="1"/>
    </row>
    <row r="150" spans="1:25">
      <c r="A150" s="4">
        <v>2015</v>
      </c>
      <c r="B150" s="43">
        <v>4647300</v>
      </c>
      <c r="C150" s="43">
        <v>242694</v>
      </c>
      <c r="D150" s="43">
        <v>219890</v>
      </c>
      <c r="E150" s="43">
        <v>4663700</v>
      </c>
      <c r="F150" s="43">
        <v>242917</v>
      </c>
      <c r="G150" s="43">
        <v>219978</v>
      </c>
      <c r="H150" s="8">
        <f t="shared" si="25"/>
        <v>3.5289307770103306E-3</v>
      </c>
      <c r="I150" s="8">
        <f t="shared" si="23"/>
        <v>9.1885254682844142E-4</v>
      </c>
      <c r="J150" s="8">
        <f t="shared" si="22"/>
        <v>4.0020010005004103E-4</v>
      </c>
      <c r="K150" s="42">
        <f t="shared" si="26"/>
        <v>4663700</v>
      </c>
      <c r="L150" s="42">
        <f t="shared" si="21"/>
        <v>242917</v>
      </c>
      <c r="M150" s="42">
        <f t="shared" si="24"/>
        <v>219978</v>
      </c>
      <c r="N150" s="7">
        <f t="shared" si="27"/>
        <v>0.71834292216086626</v>
      </c>
      <c r="O150" s="5">
        <f t="shared" si="28"/>
        <v>338163.00335955835</v>
      </c>
      <c r="P150" s="5">
        <f t="shared" si="29"/>
        <v>72509.596106001321</v>
      </c>
      <c r="Q150" s="10">
        <f t="shared" si="30"/>
        <v>2.1755323810358496E-2</v>
      </c>
      <c r="R150" s="10">
        <f t="shared" si="31"/>
        <v>1.6157024126959962E-2</v>
      </c>
      <c r="S150" s="28"/>
    </row>
    <row r="151" spans="1:25">
      <c r="A151" s="4">
        <v>2016</v>
      </c>
      <c r="B151" s="43">
        <v>4747200</v>
      </c>
      <c r="C151" s="43">
        <v>255393</v>
      </c>
      <c r="D151" s="43">
        <v>228139</v>
      </c>
      <c r="E151" s="43">
        <v>4767600</v>
      </c>
      <c r="F151" s="43">
        <v>255569</v>
      </c>
      <c r="G151" s="43">
        <v>228096</v>
      </c>
      <c r="H151" s="8">
        <f t="shared" si="25"/>
        <v>4.2972699696663952E-3</v>
      </c>
      <c r="I151" s="8">
        <f t="shared" si="23"/>
        <v>6.8913400132353253E-4</v>
      </c>
      <c r="J151" s="8">
        <f t="shared" si="22"/>
        <v>-1.8848158359596745E-4</v>
      </c>
      <c r="K151" s="42">
        <f t="shared" si="26"/>
        <v>4767600</v>
      </c>
      <c r="L151" s="42">
        <f t="shared" si="21"/>
        <v>255569</v>
      </c>
      <c r="M151" s="42">
        <f t="shared" si="24"/>
        <v>228096</v>
      </c>
      <c r="N151" s="7">
        <f t="shared" si="27"/>
        <v>0.72885923607835856</v>
      </c>
      <c r="O151" s="5">
        <f t="shared" si="28"/>
        <v>350642.4661298031</v>
      </c>
      <c r="P151" s="5">
        <f t="shared" si="29"/>
        <v>73546.955728207715</v>
      </c>
      <c r="Q151" s="10">
        <f t="shared" si="30"/>
        <v>2.2278448442224041E-2</v>
      </c>
      <c r="R151" s="10">
        <f t="shared" si="31"/>
        <v>1.4306514970651385E-2</v>
      </c>
      <c r="S151" s="28"/>
      <c r="W151" s="24"/>
      <c r="X151" s="24"/>
      <c r="Y151" s="24"/>
    </row>
    <row r="152" spans="1:25">
      <c r="A152" s="4">
        <v>2017</v>
      </c>
      <c r="B152" s="43">
        <v>4844400</v>
      </c>
      <c r="C152" s="43">
        <v>271351</v>
      </c>
      <c r="D152" s="43">
        <v>236612</v>
      </c>
      <c r="E152" s="43">
        <v>4859500</v>
      </c>
      <c r="F152" s="43">
        <v>271647</v>
      </c>
      <c r="G152" s="43">
        <v>236716</v>
      </c>
      <c r="H152" s="8">
        <f t="shared" si="25"/>
        <v>3.1170010734042908E-3</v>
      </c>
      <c r="I152" s="8">
        <f t="shared" si="23"/>
        <v>1.0908380658261052E-3</v>
      </c>
      <c r="J152" s="8">
        <f t="shared" si="22"/>
        <v>4.3953814683961312E-4</v>
      </c>
      <c r="K152" s="42">
        <f t="shared" si="26"/>
        <v>4859500</v>
      </c>
      <c r="L152" s="42">
        <f t="shared" si="21"/>
        <v>271647</v>
      </c>
      <c r="M152" s="42">
        <f t="shared" si="24"/>
        <v>236716</v>
      </c>
      <c r="N152" s="7">
        <f t="shared" si="27"/>
        <v>0.746501108274507</v>
      </c>
      <c r="O152" s="5">
        <f t="shared" si="28"/>
        <v>363893.6325598979</v>
      </c>
      <c r="P152" s="5">
        <f t="shared" si="29"/>
        <v>74882.937042884631</v>
      </c>
      <c r="Q152" s="10">
        <f t="shared" si="30"/>
        <v>1.9275945968621588E-2</v>
      </c>
      <c r="R152" s="10">
        <f t="shared" si="31"/>
        <v>1.8165011745884252E-2</v>
      </c>
      <c r="S152" s="28"/>
      <c r="Y152" s="24"/>
    </row>
    <row r="153" spans="1:25">
      <c r="A153" s="4">
        <v>2018</v>
      </c>
      <c r="B153" s="43">
        <v>4900600</v>
      </c>
      <c r="C153" s="43">
        <v>290771</v>
      </c>
      <c r="D153" s="43">
        <v>244955</v>
      </c>
      <c r="E153" s="43">
        <v>4936700</v>
      </c>
      <c r="F153" s="43">
        <v>290975</v>
      </c>
      <c r="G153" s="43">
        <v>244714</v>
      </c>
      <c r="H153" s="8">
        <f t="shared" si="25"/>
        <v>7.3664449251111819E-3</v>
      </c>
      <c r="I153" s="8">
        <f t="shared" si="23"/>
        <v>7.0158303269574063E-4</v>
      </c>
      <c r="J153" s="8">
        <f t="shared" si="22"/>
        <v>-9.838541772978493E-4</v>
      </c>
      <c r="K153" s="42">
        <f t="shared" si="26"/>
        <v>4936700</v>
      </c>
      <c r="L153" s="42">
        <f t="shared" si="21"/>
        <v>290975</v>
      </c>
      <c r="M153" s="42">
        <f t="shared" si="24"/>
        <v>244714</v>
      </c>
      <c r="N153" s="7">
        <f t="shared" si="27"/>
        <v>0.77348165568212079</v>
      </c>
      <c r="O153" s="5">
        <f t="shared" si="28"/>
        <v>376188.62433575612</v>
      </c>
      <c r="P153" s="5">
        <f t="shared" si="29"/>
        <v>76202.447857021107</v>
      </c>
      <c r="Q153" s="10">
        <f t="shared" si="30"/>
        <v>1.588640806667363E-2</v>
      </c>
      <c r="R153" s="10">
        <f t="shared" si="31"/>
        <v>1.7620981043796391E-2</v>
      </c>
      <c r="S153" s="28"/>
    </row>
    <row r="154" spans="1:25">
      <c r="A154" s="4">
        <v>2019</v>
      </c>
      <c r="B154" s="43">
        <v>4979200</v>
      </c>
      <c r="C154" s="43">
        <v>306276</v>
      </c>
      <c r="D154" s="43">
        <v>253500</v>
      </c>
      <c r="E154" s="43">
        <v>5027100</v>
      </c>
      <c r="F154" s="43">
        <v>306374</v>
      </c>
      <c r="G154" s="43">
        <v>253207</v>
      </c>
      <c r="H154" s="8">
        <f t="shared" si="25"/>
        <v>9.6200192802056161E-3</v>
      </c>
      <c r="I154" s="8">
        <f t="shared" si="23"/>
        <v>3.1997283495921458E-4</v>
      </c>
      <c r="J154" s="8">
        <f t="shared" si="22"/>
        <v>-1.155818540433895E-3</v>
      </c>
      <c r="K154" s="42">
        <f t="shared" si="26"/>
        <v>5027100</v>
      </c>
      <c r="L154" s="42">
        <f t="shared" si="21"/>
        <v>306374</v>
      </c>
      <c r="M154" s="42">
        <f t="shared" si="24"/>
        <v>253207</v>
      </c>
      <c r="N154" s="7">
        <f t="shared" si="27"/>
        <v>0.78709899199583089</v>
      </c>
      <c r="O154" s="5">
        <f t="shared" si="28"/>
        <v>389244.55896345858</v>
      </c>
      <c r="P154" s="5">
        <f t="shared" si="29"/>
        <v>77429.245283256474</v>
      </c>
      <c r="Q154" s="10">
        <f t="shared" si="30"/>
        <v>1.8311827739178055E-2</v>
      </c>
      <c r="R154" s="10">
        <f t="shared" si="31"/>
        <v>1.6099186584362934E-2</v>
      </c>
      <c r="S154" s="28"/>
    </row>
    <row r="155" spans="1:25">
      <c r="A155" s="4">
        <v>2020</v>
      </c>
      <c r="B155" s="43">
        <v>5090200</v>
      </c>
      <c r="C155" s="43">
        <v>323228</v>
      </c>
      <c r="D155" s="43">
        <v>259714</v>
      </c>
      <c r="E155" s="43">
        <v>5081400</v>
      </c>
      <c r="F155" s="43">
        <v>323317</v>
      </c>
      <c r="G155" s="43">
        <v>259075</v>
      </c>
      <c r="H155" s="8">
        <f t="shared" si="25"/>
        <v>-1.7288122274173867E-3</v>
      </c>
      <c r="I155" s="8">
        <f t="shared" si="23"/>
        <v>2.7534743277191076E-4</v>
      </c>
      <c r="J155" s="8">
        <f t="shared" si="22"/>
        <v>-2.4603987463132082E-3</v>
      </c>
      <c r="K155" s="42">
        <f t="shared" si="26"/>
        <v>5081400</v>
      </c>
      <c r="L155" s="42">
        <f t="shared" si="21"/>
        <v>323317</v>
      </c>
      <c r="M155" s="42">
        <f t="shared" si="24"/>
        <v>259075</v>
      </c>
      <c r="N155" s="7">
        <f t="shared" si="27"/>
        <v>0.81181335361465279</v>
      </c>
      <c r="O155" s="5">
        <f t="shared" si="28"/>
        <v>398265.19058895693</v>
      </c>
      <c r="P155" s="5">
        <f t="shared" si="29"/>
        <v>78377.059587703567</v>
      </c>
      <c r="Q155" s="10">
        <f t="shared" si="30"/>
        <v>1.0801456107895291E-2</v>
      </c>
      <c r="R155" s="10">
        <f t="shared" si="31"/>
        <v>1.2241037620601025E-2</v>
      </c>
      <c r="S155" s="28"/>
    </row>
    <row r="156" spans="1:25">
      <c r="A156" s="4">
        <v>2021</v>
      </c>
      <c r="B156" s="43">
        <v>5111300</v>
      </c>
      <c r="C156" s="43">
        <v>327436</v>
      </c>
      <c r="D156" s="43">
        <v>257963</v>
      </c>
      <c r="E156" s="43">
        <v>5085400</v>
      </c>
      <c r="F156" s="43">
        <v>328504</v>
      </c>
      <c r="G156" s="43">
        <v>258279</v>
      </c>
      <c r="H156" s="8">
        <f t="shared" si="25"/>
        <v>-5.0672040381116723E-3</v>
      </c>
      <c r="I156" s="8">
        <f t="shared" si="23"/>
        <v>3.2617061043991313E-3</v>
      </c>
      <c r="J156" s="8">
        <f t="shared" si="22"/>
        <v>1.2249818772460674E-3</v>
      </c>
      <c r="K156" s="42">
        <f t="shared" si="26"/>
        <v>5085400</v>
      </c>
      <c r="L156" s="42">
        <f t="shared" si="21"/>
        <v>328504</v>
      </c>
      <c r="M156" s="42">
        <f t="shared" si="24"/>
        <v>258279</v>
      </c>
      <c r="N156" s="7">
        <f t="shared" si="27"/>
        <v>0.82737943691625704</v>
      </c>
      <c r="O156" s="5">
        <f t="shared" si="28"/>
        <v>397041.53299286001</v>
      </c>
      <c r="P156" s="5">
        <f t="shared" si="29"/>
        <v>78074.789199052204</v>
      </c>
      <c r="Q156" s="10">
        <f t="shared" si="30"/>
        <v>7.8718463415583528E-4</v>
      </c>
      <c r="R156" s="10">
        <f t="shared" si="31"/>
        <v>-3.8566181257810861E-3</v>
      </c>
      <c r="S156" s="28"/>
    </row>
    <row r="157" spans="1:25">
      <c r="A157" s="4">
        <v>2022</v>
      </c>
      <c r="B157" s="43">
        <v>5117200</v>
      </c>
      <c r="C157" s="43">
        <v>358360</v>
      </c>
      <c r="D157" s="43">
        <v>271261</v>
      </c>
      <c r="E157" s="43">
        <v>5120700</v>
      </c>
      <c r="F157" s="43">
        <v>359074</v>
      </c>
      <c r="G157" s="43">
        <v>269993</v>
      </c>
      <c r="H157" s="8">
        <f t="shared" si="25"/>
        <v>6.8396779488777426E-4</v>
      </c>
      <c r="I157" s="8">
        <f t="shared" si="23"/>
        <v>1.9924098671726398E-3</v>
      </c>
      <c r="J157" s="8">
        <f t="shared" si="22"/>
        <v>-4.6744648143300926E-3</v>
      </c>
      <c r="K157" s="42">
        <f t="shared" si="26"/>
        <v>5120700</v>
      </c>
      <c r="L157" s="42">
        <f t="shared" si="21"/>
        <v>359074</v>
      </c>
      <c r="M157" s="42">
        <f t="shared" si="24"/>
        <v>269993</v>
      </c>
      <c r="N157" s="7">
        <f t="shared" si="27"/>
        <v>0.86513645443659704</v>
      </c>
      <c r="O157" s="5">
        <f t="shared" si="28"/>
        <v>415048.97656155273</v>
      </c>
      <c r="P157" s="5">
        <f t="shared" si="29"/>
        <v>81053.171746353575</v>
      </c>
      <c r="Q157" s="10">
        <f t="shared" si="30"/>
        <v>6.9414402013607823E-3</v>
      </c>
      <c r="R157" s="10">
        <f t="shared" si="31"/>
        <v>3.8147814138927316E-2</v>
      </c>
      <c r="S157" s="28"/>
    </row>
    <row r="158" spans="1:25">
      <c r="A158" s="4">
        <v>2023</v>
      </c>
      <c r="B158" s="43">
        <v>5223100</v>
      </c>
      <c r="C158" s="43">
        <v>388119</v>
      </c>
      <c r="D158" s="43">
        <v>279253</v>
      </c>
      <c r="E158" s="43">
        <v>5263100</v>
      </c>
      <c r="F158" s="43">
        <v>393524</v>
      </c>
      <c r="G158" s="43">
        <v>279432</v>
      </c>
      <c r="H158" s="8">
        <f t="shared" si="25"/>
        <v>7.6582872240622546E-3</v>
      </c>
      <c r="I158" s="8">
        <f t="shared" si="23"/>
        <v>1.3926141209268383E-2</v>
      </c>
      <c r="J158" s="8">
        <f t="shared" si="22"/>
        <v>6.4099579950793739E-4</v>
      </c>
      <c r="K158" s="42">
        <f t="shared" si="26"/>
        <v>5263100</v>
      </c>
      <c r="L158" s="42">
        <f t="shared" si="21"/>
        <v>393524</v>
      </c>
      <c r="M158" s="42">
        <f t="shared" si="24"/>
        <v>279432</v>
      </c>
      <c r="N158" s="7">
        <f t="shared" si="27"/>
        <v>0.91611130412006603</v>
      </c>
      <c r="O158" s="5">
        <f t="shared" si="28"/>
        <v>429559.15752833517</v>
      </c>
      <c r="P158" s="5">
        <f>O158/K158*1000000</f>
        <v>81617.137718898579</v>
      </c>
      <c r="Q158" s="10">
        <f t="shared" si="30"/>
        <v>2.7808698029566203E-2</v>
      </c>
      <c r="R158" s="10">
        <f t="shared" si="31"/>
        <v>6.9579753684392287E-3</v>
      </c>
      <c r="S158" s="28"/>
    </row>
    <row r="159" spans="1:25">
      <c r="A159" s="4">
        <v>2024</v>
      </c>
      <c r="B159" s="43">
        <v>5338500</v>
      </c>
      <c r="C159" s="43">
        <v>408793</v>
      </c>
      <c r="D159" s="43">
        <v>277719</v>
      </c>
      <c r="E159" s="43">
        <v>5308600</v>
      </c>
      <c r="F159" s="43">
        <v>418215</v>
      </c>
      <c r="G159" s="43">
        <v>283375</v>
      </c>
      <c r="H159" s="8">
        <f t="shared" si="25"/>
        <v>-5.6008242015547216E-3</v>
      </c>
      <c r="I159" s="8">
        <f t="shared" ref="I159:I160" si="32">F159/C159-1</f>
        <v>2.3048339868833478E-2</v>
      </c>
      <c r="J159" s="8">
        <f t="shared" ref="J159:J160" si="33">G159/D159-1</f>
        <v>2.036590942643457E-2</v>
      </c>
      <c r="K159" s="42">
        <f t="shared" si="26"/>
        <v>5308600</v>
      </c>
      <c r="L159" s="42">
        <f t="shared" si="21"/>
        <v>418215</v>
      </c>
      <c r="M159" s="42">
        <f t="shared" si="24"/>
        <v>283375</v>
      </c>
      <c r="N159" s="7">
        <f t="shared" si="27"/>
        <v>0.96004420297693049</v>
      </c>
      <c r="O159" s="5">
        <f t="shared" ref="O159:O160" si="34">L159/N159</f>
        <v>435620.56695221725</v>
      </c>
      <c r="P159" s="5">
        <f t="shared" ref="P159" si="35">O159/K159*1000000</f>
        <v>82059.406802587735</v>
      </c>
      <c r="Q159" s="10">
        <f t="shared" si="30"/>
        <v>8.6450950960461626E-3</v>
      </c>
      <c r="R159" s="10">
        <f t="shared" si="31"/>
        <v>5.418826193248627E-3</v>
      </c>
      <c r="S159" s="28"/>
    </row>
    <row r="160" spans="1:25">
      <c r="A160" s="4">
        <v>2025</v>
      </c>
      <c r="B160" s="43"/>
      <c r="C160" s="43">
        <v>431038</v>
      </c>
      <c r="D160" s="43">
        <v>280394</v>
      </c>
      <c r="E160" s="43"/>
      <c r="F160" s="43">
        <v>431038</v>
      </c>
      <c r="G160" s="43">
        <v>280394</v>
      </c>
      <c r="H160" s="8"/>
      <c r="I160" s="8">
        <f t="shared" si="32"/>
        <v>0</v>
      </c>
      <c r="J160" s="8">
        <f t="shared" si="33"/>
        <v>0</v>
      </c>
      <c r="K160" s="42"/>
      <c r="L160" s="42">
        <f t="shared" si="21"/>
        <v>431038</v>
      </c>
      <c r="M160" s="42">
        <f t="shared" si="24"/>
        <v>280394</v>
      </c>
      <c r="N160" s="7">
        <f t="shared" si="27"/>
        <v>1</v>
      </c>
      <c r="O160" s="5">
        <f t="shared" si="34"/>
        <v>431038</v>
      </c>
      <c r="P160" s="5"/>
      <c r="Q160" s="10"/>
      <c r="R160" s="10"/>
      <c r="S160" s="28"/>
    </row>
    <row r="161" spans="15:15">
      <c r="O161" s="24"/>
    </row>
  </sheetData>
  <mergeCells count="5">
    <mergeCell ref="B1:D1"/>
    <mergeCell ref="E1:G1"/>
    <mergeCell ref="H1:J1"/>
    <mergeCell ref="Q1:R1"/>
    <mergeCell ref="K1:P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9606-4F2C-4EF3-BF0A-1D9115E20054}">
  <sheetPr>
    <tabColor theme="5"/>
  </sheetPr>
  <dimension ref="A1"/>
  <sheetViews>
    <sheetView workbookViewId="0">
      <selection activeCell="L30" sqref="L30"/>
    </sheetView>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8BED-2A21-4E97-80F4-22283E9F3FB4}">
  <sheetPr>
    <tabColor theme="5"/>
  </sheetPr>
  <dimension ref="A1:X162"/>
  <sheetViews>
    <sheetView showGridLines="0" zoomScaleNormal="100" workbookViewId="0">
      <pane xSplit="1" ySplit="4" topLeftCell="G92" activePane="bottomRight" state="frozen"/>
      <selection pane="topRight" activeCell="S159" sqref="S7:S159"/>
      <selection pane="bottomLeft" activeCell="S159" sqref="S7:S159"/>
      <selection pane="bottomRight" activeCell="R9" sqref="R9"/>
    </sheetView>
  </sheetViews>
  <sheetFormatPr defaultRowHeight="15"/>
  <cols>
    <col min="1" max="1" width="7.5" customWidth="1"/>
    <col min="2" max="16" width="11.5" customWidth="1"/>
    <col min="17" max="17" width="11.75" bestFit="1" customWidth="1"/>
    <col min="18" max="18" width="11.75" customWidth="1"/>
    <col min="19" max="19" width="12.125" customWidth="1"/>
    <col min="20" max="20" width="15.25" style="21" customWidth="1"/>
    <col min="21" max="21" width="12.125" customWidth="1"/>
    <col min="22" max="22" width="12" bestFit="1" customWidth="1"/>
    <col min="23" max="23" width="16.25" customWidth="1"/>
    <col min="24" max="24" width="11.75" bestFit="1" customWidth="1"/>
  </cols>
  <sheetData>
    <row r="1" spans="1:24">
      <c r="A1" s="25" t="s">
        <v>68</v>
      </c>
      <c r="B1" s="4" t="s">
        <v>90</v>
      </c>
      <c r="C1" s="4" t="s">
        <v>90</v>
      </c>
      <c r="D1" s="4" t="s">
        <v>90</v>
      </c>
      <c r="E1" s="4" t="s">
        <v>90</v>
      </c>
      <c r="F1" s="4" t="s">
        <v>90</v>
      </c>
      <c r="G1" s="4" t="s">
        <v>90</v>
      </c>
      <c r="H1" s="4" t="s">
        <v>90</v>
      </c>
      <c r="I1" s="4" t="s">
        <v>90</v>
      </c>
      <c r="J1" s="4" t="s">
        <v>90</v>
      </c>
      <c r="K1" s="4" t="s">
        <v>90</v>
      </c>
      <c r="L1" s="4" t="s">
        <v>90</v>
      </c>
      <c r="M1" s="4" t="s">
        <v>90</v>
      </c>
      <c r="N1" s="4" t="s">
        <v>90</v>
      </c>
      <c r="O1" s="4" t="s">
        <v>90</v>
      </c>
      <c r="P1" s="4" t="s">
        <v>90</v>
      </c>
      <c r="Q1" s="4" t="s">
        <v>90</v>
      </c>
      <c r="R1" s="4" t="s">
        <v>90</v>
      </c>
      <c r="S1" s="4" t="s">
        <v>90</v>
      </c>
      <c r="T1" s="25" t="s">
        <v>90</v>
      </c>
      <c r="U1" s="4" t="s">
        <v>90</v>
      </c>
      <c r="V1" s="4" t="s">
        <v>90</v>
      </c>
    </row>
    <row r="2" spans="1:24" s="11" customFormat="1" ht="57.75">
      <c r="A2" s="23" t="s">
        <v>71</v>
      </c>
      <c r="B2" s="16" t="s">
        <v>91</v>
      </c>
      <c r="C2" s="16" t="s">
        <v>92</v>
      </c>
      <c r="D2" s="16" t="s">
        <v>93</v>
      </c>
      <c r="E2" s="16" t="s">
        <v>94</v>
      </c>
      <c r="F2" s="16" t="s">
        <v>95</v>
      </c>
      <c r="G2" s="16" t="s">
        <v>94</v>
      </c>
      <c r="H2" s="16" t="s">
        <v>96</v>
      </c>
      <c r="I2" s="16" t="s">
        <v>97</v>
      </c>
      <c r="J2" s="16" t="s">
        <v>98</v>
      </c>
      <c r="K2" s="16" t="s">
        <v>99</v>
      </c>
      <c r="L2" s="16" t="s">
        <v>91</v>
      </c>
      <c r="M2" s="16" t="s">
        <v>92</v>
      </c>
      <c r="N2" s="16" t="s">
        <v>93</v>
      </c>
      <c r="O2" s="16" t="s">
        <v>100</v>
      </c>
      <c r="P2" s="16" t="s">
        <v>101</v>
      </c>
      <c r="Q2" s="16" t="s">
        <v>102</v>
      </c>
      <c r="R2" s="16" t="s">
        <v>102</v>
      </c>
      <c r="S2" s="16" t="s">
        <v>103</v>
      </c>
      <c r="T2" s="23" t="s">
        <v>103</v>
      </c>
      <c r="U2" s="16" t="s">
        <v>76</v>
      </c>
      <c r="V2" s="16" t="s">
        <v>104</v>
      </c>
    </row>
    <row r="3" spans="1:24" s="11" customFormat="1" ht="86.25">
      <c r="A3" s="23" t="s">
        <v>105</v>
      </c>
      <c r="B3" s="16" t="s">
        <v>424</v>
      </c>
      <c r="C3" s="16" t="s">
        <v>424</v>
      </c>
      <c r="D3" s="16" t="s">
        <v>424</v>
      </c>
      <c r="E3" s="16" t="s">
        <v>424</v>
      </c>
      <c r="F3" s="16" t="s">
        <v>424</v>
      </c>
      <c r="G3" s="16" t="s">
        <v>424</v>
      </c>
      <c r="H3" s="16" t="s">
        <v>424</v>
      </c>
      <c r="I3" s="16" t="s">
        <v>424</v>
      </c>
      <c r="J3" s="16" t="s">
        <v>424</v>
      </c>
      <c r="K3" s="16" t="s">
        <v>424</v>
      </c>
      <c r="L3" s="16" t="s">
        <v>425</v>
      </c>
      <c r="M3" s="16" t="s">
        <v>425</v>
      </c>
      <c r="N3" s="16" t="s">
        <v>425</v>
      </c>
      <c r="O3" s="16" t="s">
        <v>426</v>
      </c>
      <c r="P3" s="16" t="s">
        <v>426</v>
      </c>
      <c r="Q3" s="16" t="s">
        <v>426</v>
      </c>
      <c r="R3" s="16" t="s">
        <v>426</v>
      </c>
      <c r="S3" s="16" t="s">
        <v>106</v>
      </c>
      <c r="T3" s="23" t="s">
        <v>429</v>
      </c>
      <c r="U3" s="16" t="s">
        <v>427</v>
      </c>
      <c r="V3" s="16" t="s">
        <v>428</v>
      </c>
    </row>
    <row r="4" spans="1:24" s="11" customFormat="1" ht="30">
      <c r="A4" s="23" t="s">
        <v>107</v>
      </c>
      <c r="B4" s="16" t="s">
        <v>108</v>
      </c>
      <c r="C4" s="16" t="s">
        <v>108</v>
      </c>
      <c r="D4" s="16" t="s">
        <v>108</v>
      </c>
      <c r="E4" s="16" t="s">
        <v>108</v>
      </c>
      <c r="F4" s="16" t="s">
        <v>109</v>
      </c>
      <c r="G4" s="16" t="s">
        <v>109</v>
      </c>
      <c r="H4" s="16" t="s">
        <v>109</v>
      </c>
      <c r="I4" s="16" t="s">
        <v>109</v>
      </c>
      <c r="J4" s="16" t="s">
        <v>109</v>
      </c>
      <c r="K4" s="16" t="s">
        <v>109</v>
      </c>
      <c r="L4" s="16" t="s">
        <v>109</v>
      </c>
      <c r="M4" s="16" t="s">
        <v>109</v>
      </c>
      <c r="N4" s="16" t="s">
        <v>109</v>
      </c>
      <c r="O4" s="16" t="s">
        <v>110</v>
      </c>
      <c r="P4" s="16" t="s">
        <v>110</v>
      </c>
      <c r="Q4" s="16" t="s">
        <v>110</v>
      </c>
      <c r="R4" s="16" t="s">
        <v>109</v>
      </c>
      <c r="S4" s="16" t="s">
        <v>109</v>
      </c>
      <c r="T4" s="23" t="s">
        <v>111</v>
      </c>
      <c r="U4" s="16" t="s">
        <v>111</v>
      </c>
      <c r="V4" s="16" t="s">
        <v>112</v>
      </c>
    </row>
    <row r="5" spans="1:24">
      <c r="A5" s="25" t="s">
        <v>56</v>
      </c>
      <c r="B5" s="4"/>
      <c r="C5" s="4"/>
      <c r="D5" s="4"/>
      <c r="E5" s="4"/>
      <c r="F5" s="4"/>
      <c r="G5" s="4"/>
      <c r="H5" s="4"/>
      <c r="I5" s="4"/>
      <c r="J5" s="4"/>
      <c r="K5" s="4"/>
      <c r="L5" s="4"/>
      <c r="M5" s="4"/>
      <c r="N5" s="4"/>
      <c r="O5" s="4"/>
      <c r="P5" s="4"/>
      <c r="Q5" s="4"/>
      <c r="R5" s="4"/>
      <c r="S5" s="4"/>
      <c r="T5" s="25"/>
      <c r="U5" s="4"/>
      <c r="V5" s="4"/>
    </row>
    <row r="6" spans="1:24">
      <c r="A6" s="4">
        <v>1870</v>
      </c>
      <c r="B6" s="45">
        <v>197</v>
      </c>
      <c r="C6" s="45"/>
      <c r="D6" s="45"/>
      <c r="E6" s="45"/>
      <c r="F6" s="45"/>
      <c r="G6" s="45"/>
      <c r="H6" s="45"/>
      <c r="I6" s="45"/>
      <c r="J6" s="45"/>
      <c r="K6" s="45"/>
      <c r="L6" s="45">
        <v>1.4775</v>
      </c>
      <c r="M6" s="45"/>
      <c r="N6" s="45"/>
      <c r="O6" s="45"/>
      <c r="P6" s="45"/>
      <c r="Q6" s="45"/>
      <c r="R6" s="45"/>
      <c r="S6" s="46">
        <f>L6*(AVERAGE($L$15:$M$15)/$L$15)</f>
        <v>1.6778389830508473</v>
      </c>
      <c r="T6" s="49">
        <f>S6/$S$159*100</f>
        <v>0.37760407913938265</v>
      </c>
      <c r="U6" s="14">
        <f>'Historical population and GDP'!N5/'Historical population and GDP'!$N$158*100</f>
        <v>0.91032646238067505</v>
      </c>
      <c r="V6" s="29">
        <f>S6/'Historical population and GDP'!N5/($S$6/'Historical population and GDP'!$N$5)*100</f>
        <v>100</v>
      </c>
      <c r="W6" s="20"/>
    </row>
    <row r="7" spans="1:24">
      <c r="A7" s="4">
        <f t="shared" ref="A7:A69" si="0">A6+1</f>
        <v>1871</v>
      </c>
      <c r="B7" s="45">
        <v>203</v>
      </c>
      <c r="C7" s="45"/>
      <c r="D7" s="45"/>
      <c r="E7" s="45"/>
      <c r="F7" s="45"/>
      <c r="G7" s="45"/>
      <c r="H7" s="45"/>
      <c r="I7" s="45"/>
      <c r="J7" s="45"/>
      <c r="K7" s="45"/>
      <c r="L7" s="45">
        <v>1.5225</v>
      </c>
      <c r="M7" s="45"/>
      <c r="N7" s="45"/>
      <c r="O7" s="45"/>
      <c r="P7" s="45"/>
      <c r="Q7" s="45"/>
      <c r="R7" s="45"/>
      <c r="S7" s="46">
        <f t="shared" ref="S7:S14" si="1">L7*(AVERAGE($L$15:$M$15)/$L$15)</f>
        <v>1.7289406779661014</v>
      </c>
      <c r="T7" s="49">
        <f t="shared" ref="T7:T70" si="2">S7/$S$159*100</f>
        <v>0.38910471099134353</v>
      </c>
      <c r="U7" s="14">
        <f>'Historical population and GDP'!N6/'Historical population and GDP'!$N$158*100</f>
        <v>1.0022953048514176</v>
      </c>
      <c r="V7" s="29">
        <f>S7/'Historical population and GDP'!N6/($S$6/'Historical population and GDP'!$N$5)*100</f>
        <v>93.590395654603341</v>
      </c>
      <c r="W7" s="20"/>
      <c r="X7" s="12"/>
    </row>
    <row r="8" spans="1:24">
      <c r="A8" s="4">
        <f t="shared" si="0"/>
        <v>1872</v>
      </c>
      <c r="B8" s="45">
        <v>223</v>
      </c>
      <c r="C8" s="45"/>
      <c r="D8" s="45"/>
      <c r="E8" s="45"/>
      <c r="F8" s="45"/>
      <c r="G8" s="45"/>
      <c r="H8" s="45"/>
      <c r="I8" s="45"/>
      <c r="J8" s="45"/>
      <c r="K8" s="45"/>
      <c r="L8" s="45">
        <v>1.6724999999999999</v>
      </c>
      <c r="M8" s="45"/>
      <c r="N8" s="45"/>
      <c r="O8" s="45"/>
      <c r="P8" s="45"/>
      <c r="Q8" s="45"/>
      <c r="R8" s="45"/>
      <c r="S8" s="46">
        <f t="shared" si="1"/>
        <v>1.8992796610169487</v>
      </c>
      <c r="T8" s="49">
        <f t="shared" si="2"/>
        <v>0.42744015049787981</v>
      </c>
      <c r="U8" s="14">
        <f>'Historical population and GDP'!N7/'Historical population and GDP'!$N$158*100</f>
        <v>0.95667198297014577</v>
      </c>
      <c r="V8" s="29">
        <f>S8/'Historical population and GDP'!N7/($S$6/'Historical population and GDP'!$N$5)*100</f>
        <v>107.71414758375369</v>
      </c>
      <c r="W8" s="20"/>
      <c r="X8" s="12"/>
    </row>
    <row r="9" spans="1:24">
      <c r="A9" s="4">
        <f t="shared" si="0"/>
        <v>1873</v>
      </c>
      <c r="B9" s="45">
        <v>234</v>
      </c>
      <c r="C9" s="45"/>
      <c r="D9" s="45"/>
      <c r="E9" s="45"/>
      <c r="F9" s="45"/>
      <c r="G9" s="45"/>
      <c r="H9" s="45"/>
      <c r="I9" s="45"/>
      <c r="J9" s="45"/>
      <c r="K9" s="45"/>
      <c r="L9" s="45">
        <v>1.7549999999999999</v>
      </c>
      <c r="M9" s="45"/>
      <c r="N9" s="45"/>
      <c r="O9" s="45"/>
      <c r="P9" s="45"/>
      <c r="Q9" s="45"/>
      <c r="R9" s="45"/>
      <c r="S9" s="46">
        <f t="shared" si="1"/>
        <v>1.9929661016949149</v>
      </c>
      <c r="T9" s="49">
        <f t="shared" si="2"/>
        <v>0.44852464222647481</v>
      </c>
      <c r="U9" s="14">
        <f>'Historical population and GDP'!N8/'Historical population and GDP'!$N$158*100</f>
        <v>0.91569137433990033</v>
      </c>
      <c r="V9" s="29">
        <f>S9/'Historical population and GDP'!N8/($S$6/'Historical population and GDP'!$N$5)*100</f>
        <v>118.08579981583665</v>
      </c>
      <c r="W9" s="20"/>
      <c r="X9" s="12"/>
    </row>
    <row r="10" spans="1:24">
      <c r="A10" s="4">
        <f t="shared" si="0"/>
        <v>1874</v>
      </c>
      <c r="B10" s="45">
        <v>215</v>
      </c>
      <c r="C10" s="45"/>
      <c r="D10" s="45"/>
      <c r="E10" s="45"/>
      <c r="F10" s="45"/>
      <c r="G10" s="45"/>
      <c r="H10" s="45"/>
      <c r="I10" s="45"/>
      <c r="J10" s="45"/>
      <c r="K10" s="45"/>
      <c r="L10" s="45">
        <v>1.6125</v>
      </c>
      <c r="M10" s="45"/>
      <c r="N10" s="45"/>
      <c r="O10" s="45"/>
      <c r="P10" s="45"/>
      <c r="Q10" s="45"/>
      <c r="R10" s="45"/>
      <c r="S10" s="46">
        <f t="shared" si="1"/>
        <v>1.83114406779661</v>
      </c>
      <c r="T10" s="49">
        <f t="shared" si="2"/>
        <v>0.41210597469526533</v>
      </c>
      <c r="U10" s="14">
        <f>'Historical population and GDP'!N9/'Historical population and GDP'!$N$158*100</f>
        <v>0.90346111470847557</v>
      </c>
      <c r="V10" s="29">
        <f>S10/'Historical population and GDP'!N9/($S$6/'Historical population and GDP'!$N$5)*100</f>
        <v>109.96638188164771</v>
      </c>
      <c r="W10" s="20"/>
      <c r="X10" s="12"/>
    </row>
    <row r="11" spans="1:24">
      <c r="A11" s="4">
        <f t="shared" si="0"/>
        <v>1875</v>
      </c>
      <c r="B11" s="45">
        <v>223</v>
      </c>
      <c r="C11" s="45"/>
      <c r="D11" s="45"/>
      <c r="E11" s="45"/>
      <c r="F11" s="45"/>
      <c r="G11" s="45"/>
      <c r="H11" s="45"/>
      <c r="I11" s="45"/>
      <c r="J11" s="45"/>
      <c r="K11" s="45"/>
      <c r="L11" s="45">
        <v>1.6724999999999999</v>
      </c>
      <c r="M11" s="45"/>
      <c r="N11" s="45"/>
      <c r="O11" s="45"/>
      <c r="P11" s="45"/>
      <c r="Q11" s="45"/>
      <c r="R11" s="45"/>
      <c r="S11" s="46">
        <f t="shared" si="1"/>
        <v>1.8992796610169487</v>
      </c>
      <c r="T11" s="49">
        <f t="shared" si="2"/>
        <v>0.42744015049787981</v>
      </c>
      <c r="U11" s="14">
        <f>'Historical population and GDP'!N10/'Historical population and GDP'!$N$158*100</f>
        <v>0.88159318504491413</v>
      </c>
      <c r="V11" s="29">
        <f>S11/'Historical population and GDP'!N10/($S$6/'Historical population and GDP'!$N$5)*100</f>
        <v>116.88736813186537</v>
      </c>
      <c r="W11" s="20"/>
      <c r="X11" s="12"/>
    </row>
    <row r="12" spans="1:24">
      <c r="A12" s="4">
        <f t="shared" si="0"/>
        <v>1876</v>
      </c>
      <c r="B12" s="45">
        <v>230</v>
      </c>
      <c r="C12" s="45"/>
      <c r="D12" s="45"/>
      <c r="E12" s="45"/>
      <c r="F12" s="45"/>
      <c r="G12" s="45"/>
      <c r="H12" s="45"/>
      <c r="I12" s="45"/>
      <c r="J12" s="45"/>
      <c r="K12" s="45"/>
      <c r="L12" s="45">
        <v>1.7249999999999999</v>
      </c>
      <c r="M12" s="45"/>
      <c r="N12" s="45"/>
      <c r="O12" s="45"/>
      <c r="P12" s="45"/>
      <c r="Q12" s="45"/>
      <c r="R12" s="45"/>
      <c r="S12" s="46">
        <f t="shared" si="1"/>
        <v>1.9588983050847453</v>
      </c>
      <c r="T12" s="49">
        <f t="shared" si="2"/>
        <v>0.44085755432516749</v>
      </c>
      <c r="U12" s="14">
        <f>'Historical population and GDP'!N11/'Historical population and GDP'!$N$158*100</f>
        <v>0.87129219359356158</v>
      </c>
      <c r="V12" s="29">
        <f>S12/'Historical population and GDP'!N11/($S$6/'Historical population and GDP'!$N$5)*100</f>
        <v>121.98177660839833</v>
      </c>
      <c r="W12" s="20"/>
      <c r="X12" s="12"/>
    </row>
    <row r="13" spans="1:24">
      <c r="A13" s="4">
        <f t="shared" si="0"/>
        <v>1877</v>
      </c>
      <c r="B13" s="45">
        <v>220</v>
      </c>
      <c r="C13" s="45"/>
      <c r="D13" s="45"/>
      <c r="E13" s="45"/>
      <c r="F13" s="45"/>
      <c r="G13" s="45"/>
      <c r="H13" s="45"/>
      <c r="I13" s="45"/>
      <c r="J13" s="45"/>
      <c r="K13" s="45"/>
      <c r="L13" s="45">
        <v>1.65</v>
      </c>
      <c r="M13" s="45"/>
      <c r="N13" s="45"/>
      <c r="O13" s="45"/>
      <c r="P13" s="45"/>
      <c r="Q13" s="45"/>
      <c r="R13" s="45"/>
      <c r="S13" s="46">
        <f t="shared" si="1"/>
        <v>1.8737288135593217</v>
      </c>
      <c r="T13" s="49">
        <f t="shared" si="2"/>
        <v>0.42168983457189946</v>
      </c>
      <c r="U13" s="14">
        <f>'Historical population and GDP'!N12/'Historical population and GDP'!$N$158*100</f>
        <v>0.84625506159374686</v>
      </c>
      <c r="V13" s="29">
        <f>S13/'Historical population and GDP'!N12/($S$6/'Historical population and GDP'!$N$5)*100</f>
        <v>120.13023947953403</v>
      </c>
      <c r="W13" s="20"/>
      <c r="X13" s="12"/>
    </row>
    <row r="14" spans="1:24">
      <c r="A14" s="4">
        <f t="shared" si="0"/>
        <v>1878</v>
      </c>
      <c r="B14" s="45">
        <v>235</v>
      </c>
      <c r="C14" s="45"/>
      <c r="D14" s="45"/>
      <c r="E14" s="45"/>
      <c r="F14" s="45"/>
      <c r="G14" s="45"/>
      <c r="H14" s="45"/>
      <c r="I14" s="45"/>
      <c r="J14" s="45"/>
      <c r="K14" s="45"/>
      <c r="L14" s="45">
        <v>1.7625</v>
      </c>
      <c r="M14" s="45"/>
      <c r="N14" s="45"/>
      <c r="O14" s="45"/>
      <c r="P14" s="45"/>
      <c r="Q14" s="45"/>
      <c r="R14" s="45"/>
      <c r="S14" s="46">
        <f t="shared" si="1"/>
        <v>2.0014830508474573</v>
      </c>
      <c r="T14" s="49">
        <f t="shared" si="2"/>
        <v>0.45044141420180162</v>
      </c>
      <c r="U14" s="14">
        <f>'Historical population and GDP'!N13/'Historical population and GDP'!$N$158*100</f>
        <v>0.82021644431393925</v>
      </c>
      <c r="V14" s="29">
        <f>S14/'Historical population and GDP'!N13/($S$6/'Historical population and GDP'!$N$5)*100</f>
        <v>132.39461818541716</v>
      </c>
      <c r="W14" s="20"/>
      <c r="X14" s="12"/>
    </row>
    <row r="15" spans="1:24">
      <c r="A15" s="4">
        <f t="shared" si="0"/>
        <v>1879</v>
      </c>
      <c r="B15" s="45">
        <v>236</v>
      </c>
      <c r="C15" s="45">
        <v>300</v>
      </c>
      <c r="D15" s="45"/>
      <c r="E15" s="45"/>
      <c r="F15" s="45"/>
      <c r="G15" s="45"/>
      <c r="H15" s="45"/>
      <c r="I15" s="45"/>
      <c r="J15" s="45"/>
      <c r="K15" s="45"/>
      <c r="L15" s="45">
        <v>1.77</v>
      </c>
      <c r="M15" s="45">
        <v>2.25</v>
      </c>
      <c r="N15" s="45"/>
      <c r="O15" s="45"/>
      <c r="P15" s="45"/>
      <c r="Q15" s="45"/>
      <c r="R15" s="45"/>
      <c r="S15" s="47">
        <f t="shared" ref="S15:S46" si="3">AVERAGE(L15:N15,F15)</f>
        <v>2.0099999999999998</v>
      </c>
      <c r="T15" s="49">
        <f t="shared" si="2"/>
        <v>0.45235818617712853</v>
      </c>
      <c r="U15" s="14">
        <f>'Historical population and GDP'!N14/'Historical population and GDP'!$N$158*100</f>
        <v>0.79848259843926117</v>
      </c>
      <c r="V15" s="29">
        <f>S15/'Historical population and GDP'!N14/($S$6/'Historical population and GDP'!$N$5)*100</f>
        <v>136.57697467478954</v>
      </c>
      <c r="W15" s="20"/>
      <c r="X15" s="12"/>
    </row>
    <row r="16" spans="1:24">
      <c r="A16" s="4">
        <f t="shared" si="0"/>
        <v>1880</v>
      </c>
      <c r="B16" s="45">
        <v>222</v>
      </c>
      <c r="C16" s="45">
        <v>320</v>
      </c>
      <c r="D16" s="45"/>
      <c r="E16" s="45"/>
      <c r="F16" s="45"/>
      <c r="G16" s="45"/>
      <c r="H16" s="45"/>
      <c r="I16" s="45"/>
      <c r="J16" s="45"/>
      <c r="K16" s="45"/>
      <c r="L16" s="45">
        <v>1.665</v>
      </c>
      <c r="M16" s="45">
        <v>2.4</v>
      </c>
      <c r="N16" s="45"/>
      <c r="O16" s="45"/>
      <c r="P16" s="45"/>
      <c r="Q16" s="45"/>
      <c r="R16" s="45"/>
      <c r="S16" s="47">
        <f t="shared" si="3"/>
        <v>2.0324999999999998</v>
      </c>
      <c r="T16" s="49">
        <f t="shared" si="2"/>
        <v>0.45742189721642462</v>
      </c>
      <c r="U16" s="14">
        <f>'Historical population and GDP'!N15/'Historical population and GDP'!$N$158*100</f>
        <v>0.81251889686990864</v>
      </c>
      <c r="V16" s="29">
        <f>S16/'Historical population and GDP'!N15/($S$6/'Historical population and GDP'!$N$5)*100</f>
        <v>135.72003747955426</v>
      </c>
      <c r="W16" s="20"/>
      <c r="X16" s="12"/>
    </row>
    <row r="17" spans="1:24">
      <c r="A17" s="4">
        <f t="shared" si="0"/>
        <v>1881</v>
      </c>
      <c r="B17" s="45">
        <v>228</v>
      </c>
      <c r="C17" s="45">
        <v>277</v>
      </c>
      <c r="D17" s="45"/>
      <c r="E17" s="45"/>
      <c r="F17" s="45"/>
      <c r="G17" s="45"/>
      <c r="H17" s="45"/>
      <c r="I17" s="45"/>
      <c r="J17" s="45"/>
      <c r="K17" s="45"/>
      <c r="L17" s="45">
        <v>1.71</v>
      </c>
      <c r="M17" s="45">
        <v>2.0775000000000001</v>
      </c>
      <c r="N17" s="45"/>
      <c r="O17" s="45"/>
      <c r="P17" s="45"/>
      <c r="Q17" s="45"/>
      <c r="R17" s="45"/>
      <c r="S17" s="47">
        <f>AVERAGE(L17:N17,F17)</f>
        <v>1.89375</v>
      </c>
      <c r="T17" s="49">
        <f t="shared" si="2"/>
        <v>0.42619567914076478</v>
      </c>
      <c r="U17" s="14">
        <f>'Historical population and GDP'!N16/'Historical population and GDP'!$N$158*100</f>
        <v>0.8688675450209481</v>
      </c>
      <c r="V17" s="29">
        <f>S17/'Historical population and GDP'!N16/($S$6/'Historical population and GDP'!$N$5)*100</f>
        <v>118.25403201594477</v>
      </c>
      <c r="W17" s="20"/>
      <c r="X17" s="12"/>
    </row>
    <row r="18" spans="1:24">
      <c r="A18" s="4">
        <f t="shared" si="0"/>
        <v>1882</v>
      </c>
      <c r="B18" s="45">
        <v>237</v>
      </c>
      <c r="C18" s="45">
        <v>268</v>
      </c>
      <c r="D18" s="45"/>
      <c r="E18" s="45"/>
      <c r="F18" s="45"/>
      <c r="G18" s="45"/>
      <c r="H18" s="45"/>
      <c r="I18" s="45"/>
      <c r="J18" s="45"/>
      <c r="K18" s="45"/>
      <c r="L18" s="45">
        <v>1.7774999999999999</v>
      </c>
      <c r="M18" s="45">
        <v>2.0099999999999998</v>
      </c>
      <c r="N18" s="45"/>
      <c r="O18" s="45"/>
      <c r="P18" s="45"/>
      <c r="Q18" s="45"/>
      <c r="R18" s="45"/>
      <c r="S18" s="47">
        <f t="shared" si="3"/>
        <v>1.8937499999999998</v>
      </c>
      <c r="T18" s="49">
        <f t="shared" si="2"/>
        <v>0.42619567914076467</v>
      </c>
      <c r="U18" s="14">
        <f>'Historical population and GDP'!N17/'Historical population and GDP'!$N$158*100</f>
        <v>0.84579663523318693</v>
      </c>
      <c r="V18" s="29">
        <f>S18/'Historical population and GDP'!N17/($S$6/'Historical population and GDP'!$N$5)*100</f>
        <v>121.47966332142603</v>
      </c>
      <c r="W18" s="20"/>
      <c r="X18" s="12"/>
    </row>
    <row r="19" spans="1:24">
      <c r="A19" s="4">
        <f t="shared" si="0"/>
        <v>1883</v>
      </c>
      <c r="B19" s="45">
        <v>229</v>
      </c>
      <c r="C19" s="45">
        <v>250</v>
      </c>
      <c r="D19" s="45"/>
      <c r="E19" s="45"/>
      <c r="F19" s="45"/>
      <c r="G19" s="45"/>
      <c r="H19" s="45"/>
      <c r="I19" s="45"/>
      <c r="J19" s="45"/>
      <c r="K19" s="45"/>
      <c r="L19" s="45">
        <v>1.7175</v>
      </c>
      <c r="M19" s="45">
        <v>1.875</v>
      </c>
      <c r="N19" s="45"/>
      <c r="O19" s="45"/>
      <c r="P19" s="45"/>
      <c r="Q19" s="45"/>
      <c r="R19" s="45"/>
      <c r="S19" s="47">
        <f t="shared" si="3"/>
        <v>1.7962500000000001</v>
      </c>
      <c r="T19" s="49">
        <f t="shared" si="2"/>
        <v>0.40425293130381451</v>
      </c>
      <c r="U19" s="14">
        <f>'Historical population and GDP'!N18/'Historical population and GDP'!$N$158*100</f>
        <v>0.81855440491310083</v>
      </c>
      <c r="V19" s="29">
        <f>S19/'Historical population and GDP'!N18/($S$6/'Historical population and GDP'!$N$5)*100</f>
        <v>119.06006575543535</v>
      </c>
      <c r="W19" s="20"/>
      <c r="X19" s="12"/>
    </row>
    <row r="20" spans="1:24">
      <c r="A20" s="4">
        <f t="shared" si="0"/>
        <v>1884</v>
      </c>
      <c r="B20" s="45">
        <v>226</v>
      </c>
      <c r="C20" s="45">
        <v>322</v>
      </c>
      <c r="D20" s="45"/>
      <c r="E20" s="45"/>
      <c r="F20" s="45"/>
      <c r="G20" s="45"/>
      <c r="H20" s="45"/>
      <c r="I20" s="45"/>
      <c r="J20" s="45"/>
      <c r="K20" s="45"/>
      <c r="L20" s="45">
        <v>1.6949999999999998</v>
      </c>
      <c r="M20" s="45">
        <v>2.415</v>
      </c>
      <c r="N20" s="45"/>
      <c r="O20" s="45"/>
      <c r="P20" s="45"/>
      <c r="Q20" s="45"/>
      <c r="R20" s="45"/>
      <c r="S20" s="47">
        <f t="shared" si="3"/>
        <v>2.0549999999999997</v>
      </c>
      <c r="T20" s="49">
        <f t="shared" si="2"/>
        <v>0.46248560825572088</v>
      </c>
      <c r="U20" s="14">
        <f>'Historical population and GDP'!N19/'Historical population and GDP'!$N$158*100</f>
        <v>0.76985558163289702</v>
      </c>
      <c r="V20" s="29">
        <f>S20/'Historical population and GDP'!N19/($S$6/'Historical population and GDP'!$N$5)*100</f>
        <v>144.82697184616566</v>
      </c>
      <c r="W20" s="20"/>
      <c r="X20" s="12"/>
    </row>
    <row r="21" spans="1:24">
      <c r="A21" s="4">
        <f t="shared" si="0"/>
        <v>1885</v>
      </c>
      <c r="B21" s="45">
        <v>213</v>
      </c>
      <c r="C21" s="45">
        <v>254</v>
      </c>
      <c r="D21" s="45"/>
      <c r="E21" s="45"/>
      <c r="F21" s="45"/>
      <c r="G21" s="45"/>
      <c r="H21" s="45"/>
      <c r="I21" s="45"/>
      <c r="J21" s="45"/>
      <c r="K21" s="45"/>
      <c r="L21" s="45">
        <v>1.5974999999999999</v>
      </c>
      <c r="M21" s="45">
        <v>1.905</v>
      </c>
      <c r="N21" s="45"/>
      <c r="O21" s="45"/>
      <c r="P21" s="45"/>
      <c r="Q21" s="45"/>
      <c r="R21" s="45"/>
      <c r="S21" s="47">
        <f t="shared" si="3"/>
        <v>1.75125</v>
      </c>
      <c r="T21" s="49">
        <f t="shared" si="2"/>
        <v>0.39412550922522199</v>
      </c>
      <c r="U21" s="14">
        <f>'Historical population and GDP'!N20/'Historical population and GDP'!$N$158*100</f>
        <v>0.75587830744295892</v>
      </c>
      <c r="V21" s="29">
        <f>S21/'Historical population and GDP'!N20/($S$6/'Historical population and GDP'!$N$5)*100</f>
        <v>125.70227947580477</v>
      </c>
      <c r="W21" s="20"/>
      <c r="X21" s="12"/>
    </row>
    <row r="22" spans="1:24">
      <c r="A22" s="4">
        <f t="shared" si="0"/>
        <v>1886</v>
      </c>
      <c r="B22" s="45">
        <v>203</v>
      </c>
      <c r="C22" s="45">
        <v>266</v>
      </c>
      <c r="D22" s="45"/>
      <c r="E22" s="45"/>
      <c r="F22" s="45"/>
      <c r="G22" s="45"/>
      <c r="H22" s="45"/>
      <c r="I22" s="45"/>
      <c r="J22" s="45"/>
      <c r="K22" s="45"/>
      <c r="L22" s="45">
        <v>1.5225</v>
      </c>
      <c r="M22" s="45">
        <v>1.9949999999999999</v>
      </c>
      <c r="N22" s="45"/>
      <c r="O22" s="45"/>
      <c r="P22" s="45"/>
      <c r="Q22" s="45"/>
      <c r="R22" s="45"/>
      <c r="S22" s="47">
        <f t="shared" si="3"/>
        <v>1.75875</v>
      </c>
      <c r="T22" s="49">
        <f t="shared" si="2"/>
        <v>0.39581341290498745</v>
      </c>
      <c r="U22" s="14">
        <f>'Historical population and GDP'!N21/'Historical population and GDP'!$N$158*100</f>
        <v>0.69121439876839452</v>
      </c>
      <c r="V22" s="29">
        <f>S22/'Historical population and GDP'!N21/($S$6/'Historical population and GDP'!$N$5)*100</f>
        <v>138.05057532389461</v>
      </c>
      <c r="W22" s="20"/>
      <c r="X22" s="12"/>
    </row>
    <row r="23" spans="1:24">
      <c r="A23" s="4">
        <f t="shared" si="0"/>
        <v>1887</v>
      </c>
      <c r="B23" s="45">
        <v>201</v>
      </c>
      <c r="C23" s="45">
        <v>287</v>
      </c>
      <c r="D23" s="45"/>
      <c r="E23" s="45"/>
      <c r="F23" s="45"/>
      <c r="G23" s="45"/>
      <c r="H23" s="45"/>
      <c r="I23" s="45"/>
      <c r="J23" s="45"/>
      <c r="K23" s="45"/>
      <c r="L23" s="45">
        <v>1.5074999999999998</v>
      </c>
      <c r="M23" s="45">
        <v>2.1524999999999999</v>
      </c>
      <c r="N23" s="45"/>
      <c r="O23" s="45"/>
      <c r="P23" s="45"/>
      <c r="Q23" s="45"/>
      <c r="R23" s="45"/>
      <c r="S23" s="47">
        <f t="shared" si="3"/>
        <v>1.8299999999999998</v>
      </c>
      <c r="T23" s="49">
        <f t="shared" si="2"/>
        <v>0.41184849786275873</v>
      </c>
      <c r="U23" s="14">
        <f>'Historical population and GDP'!N22/'Historical population and GDP'!$N$158*100</f>
        <v>0.69195214438007269</v>
      </c>
      <c r="V23" s="29">
        <f>S23/'Historical population and GDP'!N22/($S$6/'Historical population and GDP'!$N$5)*100</f>
        <v>143.49009298671209</v>
      </c>
      <c r="W23" s="20"/>
      <c r="X23" s="12"/>
    </row>
    <row r="24" spans="1:24">
      <c r="A24" s="4">
        <f t="shared" si="0"/>
        <v>1888</v>
      </c>
      <c r="B24" s="45">
        <v>198</v>
      </c>
      <c r="C24" s="45">
        <v>261</v>
      </c>
      <c r="D24" s="45"/>
      <c r="E24" s="45"/>
      <c r="F24" s="45"/>
      <c r="G24" s="45"/>
      <c r="H24" s="45"/>
      <c r="I24" s="45"/>
      <c r="J24" s="45"/>
      <c r="K24" s="45"/>
      <c r="L24" s="45">
        <v>1.4849999999999999</v>
      </c>
      <c r="M24" s="45">
        <v>1.9575</v>
      </c>
      <c r="N24" s="45"/>
      <c r="O24" s="45"/>
      <c r="P24" s="45"/>
      <c r="Q24" s="45"/>
      <c r="R24" s="45"/>
      <c r="S24" s="47">
        <f t="shared" si="3"/>
        <v>1.7212499999999999</v>
      </c>
      <c r="T24" s="49">
        <f t="shared" si="2"/>
        <v>0.38737389450616044</v>
      </c>
      <c r="U24" s="14">
        <f>'Historical population and GDP'!N23/'Historical population and GDP'!$N$158*100</f>
        <v>0.69677411054299998</v>
      </c>
      <c r="V24" s="29">
        <f>S24/'Historical population and GDP'!N23/($S$6/'Historical population and GDP'!$N$5)*100</f>
        <v>134.02901766562584</v>
      </c>
      <c r="W24" s="20"/>
      <c r="X24" s="12"/>
    </row>
    <row r="25" spans="1:24">
      <c r="A25" s="4">
        <f t="shared" si="0"/>
        <v>1889</v>
      </c>
      <c r="B25" s="45">
        <v>204</v>
      </c>
      <c r="C25" s="45">
        <v>243</v>
      </c>
      <c r="D25" s="45"/>
      <c r="E25" s="45"/>
      <c r="F25" s="45"/>
      <c r="G25" s="45"/>
      <c r="H25" s="45"/>
      <c r="I25" s="45"/>
      <c r="J25" s="45"/>
      <c r="K25" s="45"/>
      <c r="L25" s="45">
        <v>1.53</v>
      </c>
      <c r="M25" s="45">
        <v>1.8225</v>
      </c>
      <c r="N25" s="45"/>
      <c r="O25" s="45"/>
      <c r="P25" s="45"/>
      <c r="Q25" s="45"/>
      <c r="R25" s="45"/>
      <c r="S25" s="47">
        <f t="shared" si="3"/>
        <v>1.67625</v>
      </c>
      <c r="T25" s="49">
        <f t="shared" si="2"/>
        <v>0.37724647242756798</v>
      </c>
      <c r="U25" s="14">
        <f>'Historical population and GDP'!N24/'Historical population and GDP'!$N$158*100</f>
        <v>0.64714745292190479</v>
      </c>
      <c r="V25" s="29">
        <f>S25/'Historical population and GDP'!N24/($S$6/'Historical population and GDP'!$N$5)*100</f>
        <v>140.53433130089383</v>
      </c>
      <c r="W25" s="20"/>
      <c r="X25" s="12"/>
    </row>
    <row r="26" spans="1:24">
      <c r="A26" s="4">
        <f t="shared" si="0"/>
        <v>1890</v>
      </c>
      <c r="B26" s="45">
        <v>207</v>
      </c>
      <c r="C26" s="45">
        <v>253</v>
      </c>
      <c r="D26" s="45"/>
      <c r="E26" s="45"/>
      <c r="F26" s="45"/>
      <c r="G26" s="45"/>
      <c r="H26" s="45"/>
      <c r="I26" s="45"/>
      <c r="J26" s="45"/>
      <c r="K26" s="45"/>
      <c r="L26" s="45">
        <v>1.5525</v>
      </c>
      <c r="M26" s="45">
        <v>1.8975</v>
      </c>
      <c r="N26" s="45"/>
      <c r="O26" s="45"/>
      <c r="P26" s="45"/>
      <c r="Q26" s="45"/>
      <c r="R26" s="45"/>
      <c r="S26" s="47">
        <f t="shared" si="3"/>
        <v>1.7250000000000001</v>
      </c>
      <c r="T26" s="49">
        <f t="shared" si="2"/>
        <v>0.38821784634604317</v>
      </c>
      <c r="U26" s="14">
        <f>'Historical population and GDP'!N25/'Historical population and GDP'!$N$158*100</f>
        <v>0.63538677208419436</v>
      </c>
      <c r="V26" s="29">
        <f>S26/'Historical population and GDP'!N25/($S$6/'Historical population and GDP'!$N$5)*100</f>
        <v>147.29832799169236</v>
      </c>
      <c r="W26" s="20"/>
      <c r="X26" s="12"/>
    </row>
    <row r="27" spans="1:24">
      <c r="A27" s="4">
        <f t="shared" si="0"/>
        <v>1891</v>
      </c>
      <c r="B27" s="45">
        <v>206</v>
      </c>
      <c r="C27" s="45">
        <v>246</v>
      </c>
      <c r="D27" s="45"/>
      <c r="E27" s="45"/>
      <c r="F27" s="45"/>
      <c r="G27" s="45"/>
      <c r="H27" s="45"/>
      <c r="I27" s="45"/>
      <c r="J27" s="45"/>
      <c r="K27" s="45"/>
      <c r="L27" s="45">
        <v>1.5449999999999999</v>
      </c>
      <c r="M27" s="45">
        <v>1.845</v>
      </c>
      <c r="N27" s="45"/>
      <c r="O27" s="45"/>
      <c r="P27" s="45"/>
      <c r="Q27" s="45"/>
      <c r="R27" s="45"/>
      <c r="S27" s="47">
        <f t="shared" si="3"/>
        <v>1.6949999999999998</v>
      </c>
      <c r="T27" s="49">
        <f t="shared" si="2"/>
        <v>0.38146623162698151</v>
      </c>
      <c r="U27" s="14">
        <f>'Historical population and GDP'!N26/'Historical population and GDP'!$N$158*100</f>
        <v>0.65612889717815503</v>
      </c>
      <c r="V27" s="29">
        <f>S27/'Historical population and GDP'!N26/($S$6/'Historical population and GDP'!$N$5)*100</f>
        <v>140.16107638389121</v>
      </c>
      <c r="W27" s="20"/>
      <c r="X27" s="12"/>
    </row>
    <row r="28" spans="1:24">
      <c r="A28" s="4">
        <f t="shared" si="0"/>
        <v>1892</v>
      </c>
      <c r="B28" s="45">
        <v>203</v>
      </c>
      <c r="C28" s="45">
        <v>247</v>
      </c>
      <c r="D28" s="45"/>
      <c r="E28" s="45"/>
      <c r="F28" s="45"/>
      <c r="G28" s="45"/>
      <c r="H28" s="45"/>
      <c r="I28" s="45"/>
      <c r="J28" s="45"/>
      <c r="K28" s="45"/>
      <c r="L28" s="45">
        <v>1.5225</v>
      </c>
      <c r="M28" s="45">
        <v>1.8525</v>
      </c>
      <c r="N28" s="45"/>
      <c r="O28" s="45"/>
      <c r="P28" s="45"/>
      <c r="Q28" s="45"/>
      <c r="R28" s="45"/>
      <c r="S28" s="47">
        <f t="shared" si="3"/>
        <v>1.6875</v>
      </c>
      <c r="T28" s="49">
        <f t="shared" si="2"/>
        <v>0.37977832794721611</v>
      </c>
      <c r="U28" s="14">
        <f>'Historical population and GDP'!N27/'Historical population and GDP'!$N$158*100</f>
        <v>0.64136102398214667</v>
      </c>
      <c r="V28" s="29">
        <f>S28/'Historical population and GDP'!N27/($S$6/'Historical population and GDP'!$N$5)*100</f>
        <v>142.75394026340254</v>
      </c>
      <c r="W28" s="20"/>
      <c r="X28" s="12"/>
    </row>
    <row r="29" spans="1:24">
      <c r="A29" s="4">
        <f t="shared" si="0"/>
        <v>1893</v>
      </c>
      <c r="B29" s="45">
        <v>203</v>
      </c>
      <c r="C29" s="45">
        <v>252</v>
      </c>
      <c r="D29" s="45"/>
      <c r="E29" s="45"/>
      <c r="F29" s="45"/>
      <c r="G29" s="45"/>
      <c r="H29" s="45"/>
      <c r="I29" s="45"/>
      <c r="J29" s="45"/>
      <c r="K29" s="45"/>
      <c r="L29" s="45">
        <v>1.5225</v>
      </c>
      <c r="M29" s="45">
        <v>1.89</v>
      </c>
      <c r="N29" s="45"/>
      <c r="O29" s="45"/>
      <c r="P29" s="45"/>
      <c r="Q29" s="45"/>
      <c r="R29" s="45"/>
      <c r="S29" s="47">
        <f t="shared" si="3"/>
        <v>1.7062499999999998</v>
      </c>
      <c r="T29" s="49">
        <f t="shared" si="2"/>
        <v>0.38399808714662959</v>
      </c>
      <c r="U29" s="14">
        <f>'Historical population and GDP'!N28/'Historical population and GDP'!$N$158*100</f>
        <v>0.64575770853922909</v>
      </c>
      <c r="V29" s="29">
        <f>S29/'Historical population and GDP'!N28/($S$6/'Historical population and GDP'!$N$5)*100</f>
        <v>143.35734596160441</v>
      </c>
      <c r="W29" s="20"/>
      <c r="X29" s="12"/>
    </row>
    <row r="30" spans="1:24">
      <c r="A30" s="4">
        <f t="shared" si="0"/>
        <v>1894</v>
      </c>
      <c r="B30" s="45">
        <v>206</v>
      </c>
      <c r="C30" s="45">
        <v>239</v>
      </c>
      <c r="D30" s="45"/>
      <c r="E30" s="45"/>
      <c r="F30" s="45"/>
      <c r="G30" s="45"/>
      <c r="H30" s="45"/>
      <c r="I30" s="45"/>
      <c r="J30" s="45"/>
      <c r="K30" s="45"/>
      <c r="L30" s="45">
        <v>1.5449999999999999</v>
      </c>
      <c r="M30" s="45">
        <v>1.7925</v>
      </c>
      <c r="N30" s="45"/>
      <c r="O30" s="45"/>
      <c r="P30" s="45"/>
      <c r="Q30" s="45"/>
      <c r="R30" s="45"/>
      <c r="S30" s="47">
        <f t="shared" si="3"/>
        <v>1.66875</v>
      </c>
      <c r="T30" s="49">
        <f t="shared" si="2"/>
        <v>0.37555856874780258</v>
      </c>
      <c r="U30" s="14">
        <f>'Historical population and GDP'!N29/'Historical population and GDP'!$N$158*100</f>
        <v>0.67356092632890807</v>
      </c>
      <c r="V30" s="29">
        <f>S30/'Historical population and GDP'!N29/($S$6/'Historical population and GDP'!$N$5)*100</f>
        <v>134.41919185051029</v>
      </c>
      <c r="W30" s="20"/>
      <c r="X30" s="12"/>
    </row>
    <row r="31" spans="1:24">
      <c r="A31" s="4">
        <f t="shared" si="0"/>
        <v>1895</v>
      </c>
      <c r="B31" s="45">
        <v>187</v>
      </c>
      <c r="C31" s="45">
        <v>237</v>
      </c>
      <c r="D31" s="45"/>
      <c r="E31" s="45"/>
      <c r="F31" s="45"/>
      <c r="G31" s="45"/>
      <c r="H31" s="45"/>
      <c r="I31" s="45"/>
      <c r="J31" s="45"/>
      <c r="K31" s="45"/>
      <c r="L31" s="45">
        <v>1.4024999999999999</v>
      </c>
      <c r="M31" s="45">
        <v>1.7774999999999999</v>
      </c>
      <c r="N31" s="45"/>
      <c r="O31" s="45"/>
      <c r="P31" s="45"/>
      <c r="Q31" s="45"/>
      <c r="R31" s="45"/>
      <c r="S31" s="47">
        <f t="shared" si="3"/>
        <v>1.5899999999999999</v>
      </c>
      <c r="T31" s="49">
        <f t="shared" si="2"/>
        <v>0.35783558011026584</v>
      </c>
      <c r="U31" s="14">
        <f>'Historical population and GDP'!N30/'Historical population and GDP'!$N$158*100</f>
        <v>0.68039737971837733</v>
      </c>
      <c r="V31" s="29">
        <f>S31/'Historical population and GDP'!N30/($S$6/'Historical population and GDP'!$N$5)*100</f>
        <v>126.7889422610081</v>
      </c>
      <c r="W31" s="20"/>
      <c r="X31" s="12"/>
    </row>
    <row r="32" spans="1:24">
      <c r="A32" s="4">
        <f t="shared" si="0"/>
        <v>1896</v>
      </c>
      <c r="B32" s="45">
        <v>199</v>
      </c>
      <c r="C32" s="45">
        <v>246</v>
      </c>
      <c r="D32" s="45"/>
      <c r="E32" s="45"/>
      <c r="F32" s="45"/>
      <c r="G32" s="45"/>
      <c r="H32" s="45"/>
      <c r="I32" s="45"/>
      <c r="J32" s="45"/>
      <c r="K32" s="45"/>
      <c r="L32" s="45">
        <v>1.4924999999999999</v>
      </c>
      <c r="M32" s="45">
        <v>1.845</v>
      </c>
      <c r="N32" s="45"/>
      <c r="O32" s="45"/>
      <c r="P32" s="45"/>
      <c r="Q32" s="45"/>
      <c r="R32" s="45"/>
      <c r="S32" s="47">
        <f t="shared" si="3"/>
        <v>1.66875</v>
      </c>
      <c r="T32" s="49">
        <f t="shared" si="2"/>
        <v>0.37555856874780258</v>
      </c>
      <c r="U32" s="14">
        <f>'Historical population and GDP'!N31/'Historical population and GDP'!$N$158*100</f>
        <v>0.68794151142594362</v>
      </c>
      <c r="V32" s="29">
        <f>S32/'Historical population and GDP'!N31/($S$6/'Historical population and GDP'!$N$5)*100</f>
        <v>131.60932125108346</v>
      </c>
      <c r="W32" s="20"/>
      <c r="X32" s="12"/>
    </row>
    <row r="33" spans="1:24">
      <c r="A33" s="4">
        <f t="shared" si="0"/>
        <v>1897</v>
      </c>
      <c r="B33" s="45">
        <v>206</v>
      </c>
      <c r="C33" s="45">
        <v>238</v>
      </c>
      <c r="D33" s="45"/>
      <c r="E33" s="45"/>
      <c r="F33" s="45"/>
      <c r="G33" s="45"/>
      <c r="H33" s="45"/>
      <c r="I33" s="45"/>
      <c r="J33" s="45"/>
      <c r="K33" s="45"/>
      <c r="L33" s="45">
        <v>1.5449999999999999</v>
      </c>
      <c r="M33" s="45">
        <v>1.7849999999999999</v>
      </c>
      <c r="N33" s="45"/>
      <c r="O33" s="45"/>
      <c r="P33" s="45"/>
      <c r="Q33" s="45"/>
      <c r="R33" s="45"/>
      <c r="S33" s="47">
        <f t="shared" si="3"/>
        <v>1.665</v>
      </c>
      <c r="T33" s="49">
        <f t="shared" si="2"/>
        <v>0.37471461690791991</v>
      </c>
      <c r="U33" s="14">
        <f>'Historical population and GDP'!N32/'Historical population and GDP'!$N$158*100</f>
        <v>0.69456783357222684</v>
      </c>
      <c r="V33" s="29">
        <f>S33/'Historical population and GDP'!N32/($S$6/'Historical population and GDP'!$N$5)*100</f>
        <v>130.06081109383425</v>
      </c>
      <c r="W33" s="20"/>
      <c r="X33" s="12"/>
    </row>
    <row r="34" spans="1:24">
      <c r="A34" s="4">
        <f t="shared" si="0"/>
        <v>1898</v>
      </c>
      <c r="B34" s="45">
        <v>211</v>
      </c>
      <c r="C34" s="45">
        <v>244</v>
      </c>
      <c r="D34" s="45"/>
      <c r="E34" s="45"/>
      <c r="F34" s="45"/>
      <c r="G34" s="45"/>
      <c r="H34" s="45"/>
      <c r="I34" s="45"/>
      <c r="J34" s="45"/>
      <c r="K34" s="45"/>
      <c r="L34" s="45">
        <v>1.5825</v>
      </c>
      <c r="M34" s="45">
        <v>1.8299999999999998</v>
      </c>
      <c r="N34" s="45"/>
      <c r="O34" s="45"/>
      <c r="P34" s="45"/>
      <c r="Q34" s="45"/>
      <c r="R34" s="45"/>
      <c r="S34" s="47">
        <f t="shared" si="3"/>
        <v>1.7062499999999998</v>
      </c>
      <c r="T34" s="49">
        <f t="shared" si="2"/>
        <v>0.38399808714662959</v>
      </c>
      <c r="U34" s="14">
        <f>'Historical population and GDP'!N33/'Historical population and GDP'!$N$158*100</f>
        <v>0.6879928235398709</v>
      </c>
      <c r="V34" s="29">
        <f>S34/'Historical population and GDP'!N33/($S$6/'Historical population and GDP'!$N$5)*100</f>
        <v>134.55679777896154</v>
      </c>
      <c r="W34" s="20"/>
      <c r="X34" s="12"/>
    </row>
    <row r="35" spans="1:24">
      <c r="A35" s="4">
        <f t="shared" si="0"/>
        <v>1899</v>
      </c>
      <c r="B35" s="45">
        <v>217</v>
      </c>
      <c r="C35" s="45">
        <v>252</v>
      </c>
      <c r="D35" s="45"/>
      <c r="E35" s="45"/>
      <c r="F35" s="45"/>
      <c r="G35" s="45"/>
      <c r="H35" s="45"/>
      <c r="I35" s="45"/>
      <c r="J35" s="45"/>
      <c r="K35" s="45"/>
      <c r="L35" s="45">
        <v>1.6274999999999999</v>
      </c>
      <c r="M35" s="45">
        <v>1.89</v>
      </c>
      <c r="N35" s="45"/>
      <c r="O35" s="45"/>
      <c r="P35" s="45"/>
      <c r="Q35" s="45"/>
      <c r="R35" s="45"/>
      <c r="S35" s="47">
        <f t="shared" si="3"/>
        <v>1.75875</v>
      </c>
      <c r="T35" s="49">
        <f t="shared" si="2"/>
        <v>0.39581341290498745</v>
      </c>
      <c r="U35" s="14">
        <f>'Historical population and GDP'!N34/'Historical population and GDP'!$N$158*100</f>
        <v>0.69109146084101358</v>
      </c>
      <c r="V35" s="29">
        <f>S35/'Historical population and GDP'!N34/($S$6/'Historical population and GDP'!$N$5)*100</f>
        <v>138.07513307430207</v>
      </c>
      <c r="W35" s="20"/>
      <c r="X35" s="12"/>
    </row>
    <row r="36" spans="1:24">
      <c r="A36" s="4">
        <f t="shared" si="0"/>
        <v>1900</v>
      </c>
      <c r="B36" s="45">
        <v>218</v>
      </c>
      <c r="C36" s="45">
        <v>253</v>
      </c>
      <c r="D36" s="45"/>
      <c r="E36" s="45"/>
      <c r="F36" s="45"/>
      <c r="G36" s="45"/>
      <c r="H36" s="45"/>
      <c r="I36" s="45"/>
      <c r="J36" s="45"/>
      <c r="K36" s="45"/>
      <c r="L36" s="45">
        <v>1.635</v>
      </c>
      <c r="M36" s="45">
        <v>1.8975</v>
      </c>
      <c r="N36" s="45"/>
      <c r="O36" s="45"/>
      <c r="P36" s="45"/>
      <c r="Q36" s="45"/>
      <c r="R36" s="45"/>
      <c r="S36" s="47">
        <f t="shared" si="3"/>
        <v>1.7662499999999999</v>
      </c>
      <c r="T36" s="49">
        <f t="shared" si="2"/>
        <v>0.3975013165847528</v>
      </c>
      <c r="U36" s="14">
        <f>'Historical population and GDP'!N35/'Historical population and GDP'!$N$158*100</f>
        <v>0.68812526569019294</v>
      </c>
      <c r="V36" s="29">
        <f>S36/'Historical population and GDP'!N35/($S$6/'Historical population and GDP'!$N$5)*100</f>
        <v>139.26165680933542</v>
      </c>
      <c r="W36" s="20"/>
      <c r="X36" s="12"/>
    </row>
    <row r="37" spans="1:24">
      <c r="A37" s="4">
        <f t="shared" si="0"/>
        <v>1901</v>
      </c>
      <c r="B37" s="45">
        <v>196</v>
      </c>
      <c r="C37" s="45">
        <v>245</v>
      </c>
      <c r="D37" s="45"/>
      <c r="E37" s="45"/>
      <c r="F37" s="45"/>
      <c r="G37" s="45"/>
      <c r="H37" s="45"/>
      <c r="I37" s="45"/>
      <c r="J37" s="45"/>
      <c r="K37" s="45"/>
      <c r="L37" s="45">
        <v>1.47</v>
      </c>
      <c r="M37" s="45">
        <v>1.8374999999999999</v>
      </c>
      <c r="N37" s="45"/>
      <c r="O37" s="45"/>
      <c r="P37" s="45"/>
      <c r="Q37" s="45"/>
      <c r="R37" s="45"/>
      <c r="S37" s="47">
        <f t="shared" si="3"/>
        <v>1.6537500000000001</v>
      </c>
      <c r="T37" s="49">
        <f t="shared" si="2"/>
        <v>0.37218276138827183</v>
      </c>
      <c r="U37" s="14">
        <f>'Historical population and GDP'!N36/'Historical population and GDP'!$N$158*100</f>
        <v>0.73003976054429942</v>
      </c>
      <c r="V37" s="29">
        <f>S37/'Historical population and GDP'!N36/($S$6/'Historical population and GDP'!$N$5)*100</f>
        <v>122.90519213888895</v>
      </c>
      <c r="W37" s="20"/>
      <c r="X37" s="12"/>
    </row>
    <row r="38" spans="1:24">
      <c r="A38" s="4">
        <f t="shared" si="0"/>
        <v>1902</v>
      </c>
      <c r="B38" s="45">
        <v>224</v>
      </c>
      <c r="C38" s="45">
        <v>258</v>
      </c>
      <c r="D38" s="45"/>
      <c r="E38" s="45"/>
      <c r="F38" s="45"/>
      <c r="G38" s="45"/>
      <c r="H38" s="45"/>
      <c r="I38" s="45"/>
      <c r="J38" s="45"/>
      <c r="K38" s="45"/>
      <c r="L38" s="45">
        <v>1.68</v>
      </c>
      <c r="M38" s="45">
        <v>1.9349999999999998</v>
      </c>
      <c r="N38" s="45"/>
      <c r="O38" s="45"/>
      <c r="P38" s="45"/>
      <c r="Q38" s="45"/>
      <c r="R38" s="45"/>
      <c r="S38" s="47">
        <f t="shared" si="3"/>
        <v>1.8074999999999999</v>
      </c>
      <c r="T38" s="49">
        <f t="shared" si="2"/>
        <v>0.40678478682346259</v>
      </c>
      <c r="U38" s="14">
        <f>'Historical population and GDP'!N37/'Historical population and GDP'!$N$158*100</f>
        <v>0.74031848178616522</v>
      </c>
      <c r="V38" s="29">
        <f>S38/'Historical population and GDP'!N37/($S$6/'Historical population and GDP'!$N$5)*100</f>
        <v>132.46666460644499</v>
      </c>
      <c r="W38" s="20"/>
      <c r="X38" s="12"/>
    </row>
    <row r="39" spans="1:24">
      <c r="A39" s="4">
        <f t="shared" si="0"/>
        <v>1903</v>
      </c>
      <c r="B39" s="45">
        <v>228</v>
      </c>
      <c r="C39" s="45">
        <v>257</v>
      </c>
      <c r="D39" s="45"/>
      <c r="E39" s="45"/>
      <c r="F39" s="45"/>
      <c r="G39" s="45"/>
      <c r="H39" s="45"/>
      <c r="I39" s="45"/>
      <c r="J39" s="45"/>
      <c r="K39" s="45"/>
      <c r="L39" s="45">
        <v>1.71</v>
      </c>
      <c r="M39" s="45">
        <v>1.9275</v>
      </c>
      <c r="N39" s="45"/>
      <c r="O39" s="45"/>
      <c r="P39" s="45"/>
      <c r="Q39" s="45"/>
      <c r="R39" s="45"/>
      <c r="S39" s="47">
        <f t="shared" si="3"/>
        <v>1.8187500000000001</v>
      </c>
      <c r="T39" s="49">
        <f t="shared" si="2"/>
        <v>0.40931664234311077</v>
      </c>
      <c r="U39" s="14">
        <f>'Historical population and GDP'!N38/'Historical population and GDP'!$N$158*100</f>
        <v>0.71131535225307763</v>
      </c>
      <c r="V39" s="29">
        <f>S39/'Historical population and GDP'!N38/($S$6/'Historical population and GDP'!$N$5)*100</f>
        <v>138.72595111510762</v>
      </c>
      <c r="W39" s="20"/>
      <c r="X39" s="12"/>
    </row>
    <row r="40" spans="1:24">
      <c r="A40" s="4">
        <f t="shared" si="0"/>
        <v>1904</v>
      </c>
      <c r="B40" s="45">
        <v>248</v>
      </c>
      <c r="C40" s="45">
        <v>257</v>
      </c>
      <c r="D40" s="45"/>
      <c r="E40" s="45"/>
      <c r="F40" s="45"/>
      <c r="G40" s="45"/>
      <c r="H40" s="45"/>
      <c r="I40" s="45"/>
      <c r="J40" s="45"/>
      <c r="K40" s="45"/>
      <c r="L40" s="45">
        <v>1.8599999999999999</v>
      </c>
      <c r="M40" s="45">
        <v>1.9275</v>
      </c>
      <c r="N40" s="45"/>
      <c r="O40" s="45"/>
      <c r="P40" s="45"/>
      <c r="Q40" s="45"/>
      <c r="R40" s="45"/>
      <c r="S40" s="47">
        <f t="shared" si="3"/>
        <v>1.8937499999999998</v>
      </c>
      <c r="T40" s="49">
        <f t="shared" si="2"/>
        <v>0.42619567914076467</v>
      </c>
      <c r="U40" s="14">
        <f>'Historical population and GDP'!N39/'Historical population and GDP'!$N$158*100</f>
        <v>0.72730902192551616</v>
      </c>
      <c r="V40" s="29">
        <f>S40/'Historical population and GDP'!N39/($S$6/'Historical population and GDP'!$N$5)*100</f>
        <v>141.27019930882264</v>
      </c>
      <c r="W40" s="20"/>
      <c r="X40" s="12"/>
    </row>
    <row r="41" spans="1:24">
      <c r="A41" s="4">
        <f t="shared" si="0"/>
        <v>1905</v>
      </c>
      <c r="B41" s="45">
        <v>228</v>
      </c>
      <c r="C41" s="45">
        <v>265</v>
      </c>
      <c r="D41" s="45"/>
      <c r="E41" s="45"/>
      <c r="F41" s="45"/>
      <c r="G41" s="45"/>
      <c r="H41" s="45"/>
      <c r="I41" s="45"/>
      <c r="J41" s="45"/>
      <c r="K41" s="45"/>
      <c r="L41" s="45">
        <v>1.71</v>
      </c>
      <c r="M41" s="45">
        <v>1.9874999999999998</v>
      </c>
      <c r="N41" s="45"/>
      <c r="O41" s="45"/>
      <c r="P41" s="45"/>
      <c r="Q41" s="45"/>
      <c r="R41" s="45"/>
      <c r="S41" s="47">
        <f t="shared" si="3"/>
        <v>1.8487499999999999</v>
      </c>
      <c r="T41" s="49">
        <f t="shared" si="2"/>
        <v>0.41606825706217232</v>
      </c>
      <c r="U41" s="14">
        <f>'Historical population and GDP'!N40/'Historical population and GDP'!$N$158*100</f>
        <v>0.68444959638855307</v>
      </c>
      <c r="V41" s="29">
        <f>S41/'Historical population and GDP'!N40/($S$6/'Historical population and GDP'!$N$5)*100</f>
        <v>146.54925065967666</v>
      </c>
      <c r="W41" s="20"/>
      <c r="X41" s="12"/>
    </row>
    <row r="42" spans="1:24">
      <c r="A42" s="4">
        <f t="shared" si="0"/>
        <v>1906</v>
      </c>
      <c r="B42" s="45">
        <v>237</v>
      </c>
      <c r="C42" s="45">
        <v>281</v>
      </c>
      <c r="D42" s="45"/>
      <c r="E42" s="45"/>
      <c r="F42" s="45"/>
      <c r="G42" s="45"/>
      <c r="H42" s="45"/>
      <c r="I42" s="45"/>
      <c r="J42" s="45"/>
      <c r="K42" s="45"/>
      <c r="L42" s="45">
        <v>1.7774999999999999</v>
      </c>
      <c r="M42" s="45">
        <v>2.1074999999999999</v>
      </c>
      <c r="N42" s="45"/>
      <c r="O42" s="45"/>
      <c r="P42" s="45"/>
      <c r="Q42" s="45"/>
      <c r="R42" s="45"/>
      <c r="S42" s="47">
        <f t="shared" si="3"/>
        <v>1.9424999999999999</v>
      </c>
      <c r="T42" s="49">
        <f t="shared" si="2"/>
        <v>0.43716705305923986</v>
      </c>
      <c r="U42" s="14">
        <f>'Historical population and GDP'!N41/'Historical population and GDP'!$N$158*100</f>
        <v>0.69962153435745833</v>
      </c>
      <c r="V42" s="29">
        <f>S42/'Historical population and GDP'!N41/($S$6/'Historical population and GDP'!$N$5)*100</f>
        <v>150.6415396288505</v>
      </c>
      <c r="W42" s="20"/>
      <c r="X42" s="12"/>
    </row>
    <row r="43" spans="1:24">
      <c r="A43" s="4">
        <f t="shared" si="0"/>
        <v>1907</v>
      </c>
      <c r="B43" s="45">
        <v>249</v>
      </c>
      <c r="C43" s="45">
        <v>276</v>
      </c>
      <c r="D43" s="45"/>
      <c r="E43" s="45"/>
      <c r="F43" s="45"/>
      <c r="G43" s="45"/>
      <c r="H43" s="45"/>
      <c r="I43" s="45"/>
      <c r="J43" s="45"/>
      <c r="K43" s="45"/>
      <c r="L43" s="45">
        <v>1.8674999999999999</v>
      </c>
      <c r="M43" s="45">
        <v>2.0699999999999998</v>
      </c>
      <c r="N43" s="45"/>
      <c r="O43" s="45"/>
      <c r="P43" s="45"/>
      <c r="Q43" s="45"/>
      <c r="R43" s="45"/>
      <c r="S43" s="47">
        <f t="shared" si="3"/>
        <v>1.96875</v>
      </c>
      <c r="T43" s="49">
        <f t="shared" si="2"/>
        <v>0.44307471593841879</v>
      </c>
      <c r="U43" s="14">
        <f>'Historical population and GDP'!N42/'Historical population and GDP'!$N$158*100</f>
        <v>0.70003407803829387</v>
      </c>
      <c r="V43" s="29">
        <f>S43/'Historical population and GDP'!N42/($S$6/'Historical population and GDP'!$N$5)*100</f>
        <v>152.58726044922045</v>
      </c>
      <c r="W43" s="20"/>
      <c r="X43" s="12"/>
    </row>
    <row r="44" spans="1:24">
      <c r="A44" s="4">
        <f t="shared" si="0"/>
        <v>1908</v>
      </c>
      <c r="B44" s="45">
        <v>257</v>
      </c>
      <c r="C44" s="45">
        <v>270</v>
      </c>
      <c r="D44" s="45"/>
      <c r="E44" s="45"/>
      <c r="F44" s="45"/>
      <c r="G44" s="45"/>
      <c r="H44" s="45"/>
      <c r="I44" s="45"/>
      <c r="J44" s="45"/>
      <c r="K44" s="45"/>
      <c r="L44" s="45">
        <v>1.9275</v>
      </c>
      <c r="M44" s="45">
        <v>2.0249999999999999</v>
      </c>
      <c r="N44" s="45"/>
      <c r="O44" s="45"/>
      <c r="P44" s="45"/>
      <c r="Q44" s="45"/>
      <c r="R44" s="45"/>
      <c r="S44" s="47">
        <f t="shared" si="3"/>
        <v>1.9762499999999998</v>
      </c>
      <c r="T44" s="49">
        <f t="shared" si="2"/>
        <v>0.44476261961818414</v>
      </c>
      <c r="U44" s="14">
        <f>'Historical population and GDP'!N43/'Historical population and GDP'!$N$158*100</f>
        <v>0.70662490236400965</v>
      </c>
      <c r="V44" s="29">
        <f>S44/'Historical population and GDP'!N43/($S$6/'Historical population and GDP'!$N$5)*100</f>
        <v>151.73991321348581</v>
      </c>
      <c r="W44" s="20"/>
      <c r="X44" s="12"/>
    </row>
    <row r="45" spans="1:24">
      <c r="A45" s="4">
        <f t="shared" si="0"/>
        <v>1909</v>
      </c>
      <c r="B45" s="45">
        <v>246</v>
      </c>
      <c r="C45" s="45">
        <v>272</v>
      </c>
      <c r="D45" s="45"/>
      <c r="E45" s="45"/>
      <c r="F45" s="45"/>
      <c r="G45" s="45"/>
      <c r="H45" s="45"/>
      <c r="I45" s="45"/>
      <c r="J45" s="45"/>
      <c r="K45" s="45"/>
      <c r="L45" s="45">
        <v>1.845</v>
      </c>
      <c r="M45" s="45">
        <v>2.04</v>
      </c>
      <c r="N45" s="45"/>
      <c r="O45" s="45"/>
      <c r="P45" s="45"/>
      <c r="Q45" s="45"/>
      <c r="R45" s="45"/>
      <c r="S45" s="47">
        <f t="shared" si="3"/>
        <v>1.9424999999999999</v>
      </c>
      <c r="T45" s="49">
        <f t="shared" si="2"/>
        <v>0.43716705305923986</v>
      </c>
      <c r="U45" s="14">
        <f>'Historical population and GDP'!N44/'Historical population and GDP'!$N$158*100</f>
        <v>0.72877762649024214</v>
      </c>
      <c r="V45" s="29">
        <f>S45/'Historical population and GDP'!N44/($S$6/'Historical population and GDP'!$N$5)*100</f>
        <v>144.61484719374462</v>
      </c>
      <c r="W45" s="20"/>
      <c r="X45" s="12"/>
    </row>
    <row r="46" spans="1:24">
      <c r="A46" s="4">
        <f t="shared" si="0"/>
        <v>1910</v>
      </c>
      <c r="B46" s="45">
        <v>263</v>
      </c>
      <c r="C46" s="45">
        <v>272</v>
      </c>
      <c r="D46" s="45"/>
      <c r="E46" s="45"/>
      <c r="F46" s="45"/>
      <c r="G46" s="45"/>
      <c r="H46" s="45"/>
      <c r="I46" s="45"/>
      <c r="J46" s="45"/>
      <c r="K46" s="45"/>
      <c r="L46" s="45">
        <v>1.9724999999999999</v>
      </c>
      <c r="M46" s="45">
        <v>2.04</v>
      </c>
      <c r="N46" s="45"/>
      <c r="O46" s="45"/>
      <c r="P46" s="45"/>
      <c r="Q46" s="45"/>
      <c r="R46" s="45"/>
      <c r="S46" s="47">
        <f t="shared" si="3"/>
        <v>2.0062500000000001</v>
      </c>
      <c r="T46" s="49">
        <f t="shared" si="2"/>
        <v>0.45151423433724586</v>
      </c>
      <c r="U46" s="14">
        <f>'Historical population and GDP'!N45/'Historical population and GDP'!$N$158*100</f>
        <v>0.71255677671473516</v>
      </c>
      <c r="V46" s="29">
        <f>S46/'Historical population and GDP'!N45/($S$6/'Historical population and GDP'!$N$5)*100</f>
        <v>152.76098915519074</v>
      </c>
      <c r="W46" s="20"/>
      <c r="X46" s="12"/>
    </row>
    <row r="47" spans="1:24">
      <c r="A47" s="4">
        <f t="shared" si="0"/>
        <v>1911</v>
      </c>
      <c r="B47" s="45"/>
      <c r="C47" s="45"/>
      <c r="D47" s="45">
        <v>266</v>
      </c>
      <c r="E47" s="45"/>
      <c r="F47" s="45"/>
      <c r="G47" s="45"/>
      <c r="H47" s="45"/>
      <c r="I47" s="45"/>
      <c r="J47" s="45"/>
      <c r="K47" s="45"/>
      <c r="L47" s="45"/>
      <c r="M47" s="45"/>
      <c r="N47" s="45">
        <v>1.9949999999999999</v>
      </c>
      <c r="O47" s="45"/>
      <c r="P47" s="45"/>
      <c r="Q47" s="45"/>
      <c r="R47" s="45"/>
      <c r="S47" s="47">
        <f t="shared" ref="S47:S79" si="4">AVERAGE(L47:N47,F47)</f>
        <v>1.9949999999999999</v>
      </c>
      <c r="T47" s="49">
        <f t="shared" si="2"/>
        <v>0.44898237881759773</v>
      </c>
      <c r="U47" s="14">
        <f>'Historical population and GDP'!N46/'Historical population and GDP'!$N$158*100</f>
        <v>0.70712405371044962</v>
      </c>
      <c r="V47" s="29">
        <f>S47/'Historical population and GDP'!N46/($S$6/'Historical population and GDP'!$N$5)*100</f>
        <v>153.07144300472874</v>
      </c>
      <c r="W47" s="20"/>
      <c r="X47" s="12"/>
    </row>
    <row r="48" spans="1:24">
      <c r="A48" s="4">
        <f t="shared" si="0"/>
        <v>1912</v>
      </c>
      <c r="B48" s="45"/>
      <c r="C48" s="45"/>
      <c r="D48" s="45">
        <v>273</v>
      </c>
      <c r="E48" s="45"/>
      <c r="F48" s="45"/>
      <c r="G48" s="45"/>
      <c r="H48" s="45"/>
      <c r="I48" s="45"/>
      <c r="J48" s="45"/>
      <c r="K48" s="45"/>
      <c r="L48" s="45"/>
      <c r="M48" s="45"/>
      <c r="N48" s="45">
        <v>2.0474999999999999</v>
      </c>
      <c r="O48" s="45"/>
      <c r="P48" s="45"/>
      <c r="Q48" s="45"/>
      <c r="R48" s="45"/>
      <c r="S48" s="47">
        <f t="shared" si="4"/>
        <v>2.0474999999999999</v>
      </c>
      <c r="T48" s="49">
        <f t="shared" si="2"/>
        <v>0.46079770457595548</v>
      </c>
      <c r="U48" s="14">
        <f>'Historical population and GDP'!N47/'Historical population and GDP'!$N$158*100</f>
        <v>0.73618568754800207</v>
      </c>
      <c r="V48" s="29">
        <f>S48/'Historical population and GDP'!N47/($S$6/'Historical population and GDP'!$N$5)*100</f>
        <v>150.89798043550527</v>
      </c>
      <c r="W48" s="20"/>
      <c r="X48" s="12"/>
    </row>
    <row r="49" spans="1:24">
      <c r="A49" s="4">
        <f t="shared" si="0"/>
        <v>1913</v>
      </c>
      <c r="B49" s="45"/>
      <c r="C49" s="45"/>
      <c r="D49" s="45">
        <v>273</v>
      </c>
      <c r="E49" s="45"/>
      <c r="F49" s="45"/>
      <c r="G49" s="45"/>
      <c r="H49" s="45"/>
      <c r="I49" s="45"/>
      <c r="J49" s="45"/>
      <c r="K49" s="45"/>
      <c r="L49" s="45"/>
      <c r="M49" s="45"/>
      <c r="N49" s="45">
        <v>2.0474999999999999</v>
      </c>
      <c r="O49" s="45"/>
      <c r="P49" s="45"/>
      <c r="Q49" s="45"/>
      <c r="R49" s="45"/>
      <c r="S49" s="47">
        <f t="shared" si="4"/>
        <v>2.0474999999999999</v>
      </c>
      <c r="T49" s="49">
        <f t="shared" si="2"/>
        <v>0.46079770457595548</v>
      </c>
      <c r="U49" s="14">
        <f>'Historical population and GDP'!N48/'Historical population and GDP'!$N$158*100</f>
        <v>0.73979174956300664</v>
      </c>
      <c r="V49" s="29">
        <f>S49/'Historical population and GDP'!N48/($S$6/'Historical population and GDP'!$N$5)*100</f>
        <v>150.16243901359729</v>
      </c>
      <c r="W49" s="20"/>
      <c r="X49" s="12"/>
    </row>
    <row r="50" spans="1:24">
      <c r="A50" s="4">
        <f t="shared" si="0"/>
        <v>1914</v>
      </c>
      <c r="B50" s="45"/>
      <c r="C50" s="45"/>
      <c r="D50" s="45">
        <v>295</v>
      </c>
      <c r="E50" s="45"/>
      <c r="F50" s="45"/>
      <c r="G50" s="45"/>
      <c r="H50" s="45"/>
      <c r="I50" s="45"/>
      <c r="J50" s="45"/>
      <c r="K50" s="45"/>
      <c r="L50" s="45"/>
      <c r="M50" s="45"/>
      <c r="N50" s="45">
        <v>2.2124999999999999</v>
      </c>
      <c r="O50" s="45"/>
      <c r="P50" s="45"/>
      <c r="Q50" s="45"/>
      <c r="R50" s="45"/>
      <c r="S50" s="47">
        <f t="shared" si="4"/>
        <v>2.2124999999999999</v>
      </c>
      <c r="T50" s="49">
        <f t="shared" si="2"/>
        <v>0.49793158553079442</v>
      </c>
      <c r="U50" s="14">
        <f>'Historical population and GDP'!N49/'Historical population and GDP'!$N$158*100</f>
        <v>0.77506304376090007</v>
      </c>
      <c r="V50" s="29">
        <f>S50/'Historical population and GDP'!N49/($S$6/'Historical population and GDP'!$N$5)*100</f>
        <v>154.8792142628715</v>
      </c>
      <c r="W50" s="20"/>
      <c r="X50" s="12"/>
    </row>
    <row r="51" spans="1:24">
      <c r="A51" s="4">
        <f t="shared" si="0"/>
        <v>1915</v>
      </c>
      <c r="B51" s="45"/>
      <c r="C51" s="45"/>
      <c r="D51" s="45">
        <v>330</v>
      </c>
      <c r="E51" s="45"/>
      <c r="F51" s="45"/>
      <c r="G51" s="45"/>
      <c r="H51" s="45"/>
      <c r="I51" s="45"/>
      <c r="J51" s="45"/>
      <c r="K51" s="45"/>
      <c r="L51" s="45"/>
      <c r="M51" s="45"/>
      <c r="N51" s="45">
        <v>2.4750000000000001</v>
      </c>
      <c r="O51" s="45"/>
      <c r="P51" s="45"/>
      <c r="Q51" s="45"/>
      <c r="R51" s="45"/>
      <c r="S51" s="47">
        <f t="shared" si="4"/>
        <v>2.4750000000000001</v>
      </c>
      <c r="T51" s="49">
        <f t="shared" si="2"/>
        <v>0.55700821432258363</v>
      </c>
      <c r="U51" s="14">
        <f>'Historical population and GDP'!N50/'Historical population and GDP'!$N$158*100</f>
        <v>0.88661958479631653</v>
      </c>
      <c r="V51" s="29">
        <f>S51/'Historical population and GDP'!N50/($S$6/'Historical population and GDP'!$N$5)*100</f>
        <v>151.45540261357371</v>
      </c>
      <c r="W51" s="20"/>
      <c r="X51" s="12"/>
    </row>
    <row r="52" spans="1:24">
      <c r="A52" s="4">
        <f t="shared" si="0"/>
        <v>1916</v>
      </c>
      <c r="B52" s="45"/>
      <c r="C52" s="45"/>
      <c r="D52" s="45">
        <v>369</v>
      </c>
      <c r="E52" s="45"/>
      <c r="F52" s="45"/>
      <c r="G52" s="45"/>
      <c r="H52" s="45"/>
      <c r="I52" s="45"/>
      <c r="J52" s="45"/>
      <c r="K52" s="45"/>
      <c r="L52" s="45"/>
      <c r="M52" s="45"/>
      <c r="N52" s="45">
        <v>2.7675000000000001</v>
      </c>
      <c r="O52" s="45"/>
      <c r="P52" s="45"/>
      <c r="Q52" s="45"/>
      <c r="R52" s="45"/>
      <c r="S52" s="47">
        <f t="shared" si="4"/>
        <v>2.7675000000000001</v>
      </c>
      <c r="T52" s="49">
        <f t="shared" si="2"/>
        <v>0.62283645783343444</v>
      </c>
      <c r="U52" s="14">
        <f>'Historical population and GDP'!N51/'Historical population and GDP'!$N$158*100</f>
        <v>0.97527312013719858</v>
      </c>
      <c r="V52" s="29">
        <f>S52/'Historical population and GDP'!N51/($S$6/'Historical population and GDP'!$N$5)*100</f>
        <v>153.96012739363212</v>
      </c>
      <c r="W52" s="20"/>
      <c r="X52" s="12"/>
    </row>
    <row r="53" spans="1:24">
      <c r="A53" s="4">
        <f t="shared" si="0"/>
        <v>1917</v>
      </c>
      <c r="B53" s="45"/>
      <c r="C53" s="45"/>
      <c r="D53" s="45">
        <v>473</v>
      </c>
      <c r="E53" s="45"/>
      <c r="F53" s="45"/>
      <c r="G53" s="45"/>
      <c r="H53" s="45"/>
      <c r="I53" s="45"/>
      <c r="J53" s="45"/>
      <c r="K53" s="45"/>
      <c r="L53" s="45"/>
      <c r="M53" s="45"/>
      <c r="N53" s="45">
        <v>3.5474999999999999</v>
      </c>
      <c r="O53" s="45"/>
      <c r="P53" s="45"/>
      <c r="Q53" s="45"/>
      <c r="R53" s="45"/>
      <c r="S53" s="47">
        <f t="shared" si="4"/>
        <v>3.5474999999999999</v>
      </c>
      <c r="T53" s="49">
        <f t="shared" si="2"/>
        <v>0.79837844052903639</v>
      </c>
      <c r="U53" s="14">
        <f>'Historical population and GDP'!N52/'Historical population and GDP'!$N$158*100</f>
        <v>1.0863889765075287</v>
      </c>
      <c r="V53" s="29">
        <f>S53/'Historical population and GDP'!N52/($S$6/'Historical population and GDP'!$N$5)*100</f>
        <v>177.16745262272485</v>
      </c>
      <c r="W53" s="20"/>
      <c r="X53" s="12"/>
    </row>
    <row r="54" spans="1:24">
      <c r="A54" s="4">
        <f t="shared" si="0"/>
        <v>1918</v>
      </c>
      <c r="B54" s="45"/>
      <c r="C54" s="45"/>
      <c r="D54" s="45">
        <v>504</v>
      </c>
      <c r="E54" s="45"/>
      <c r="F54" s="45"/>
      <c r="G54" s="45"/>
      <c r="H54" s="45"/>
      <c r="I54" s="45"/>
      <c r="J54" s="45"/>
      <c r="K54" s="45"/>
      <c r="L54" s="45"/>
      <c r="M54" s="45"/>
      <c r="N54" s="45">
        <v>3.78</v>
      </c>
      <c r="O54" s="45"/>
      <c r="P54" s="45"/>
      <c r="Q54" s="45"/>
      <c r="R54" s="45"/>
      <c r="S54" s="47">
        <f t="shared" si="4"/>
        <v>3.78</v>
      </c>
      <c r="T54" s="49">
        <f t="shared" si="2"/>
        <v>0.85070345460176411</v>
      </c>
      <c r="U54" s="14">
        <f>'Historical population and GDP'!N53/'Historical population and GDP'!$N$158*100</f>
        <v>1.2648495206872672</v>
      </c>
      <c r="V54" s="29">
        <f>S54/'Historical population and GDP'!N53/($S$6/'Historical population and GDP'!$N$5)*100</f>
        <v>162.14360558192362</v>
      </c>
      <c r="W54" s="20"/>
      <c r="X54" s="12"/>
    </row>
    <row r="55" spans="1:24">
      <c r="A55" s="4">
        <f t="shared" si="0"/>
        <v>1919</v>
      </c>
      <c r="B55" s="45"/>
      <c r="C55" s="45"/>
      <c r="D55" s="45">
        <v>543</v>
      </c>
      <c r="E55" s="45"/>
      <c r="F55" s="45"/>
      <c r="G55" s="45"/>
      <c r="H55" s="45"/>
      <c r="I55" s="45"/>
      <c r="J55" s="45"/>
      <c r="K55" s="45"/>
      <c r="L55" s="45"/>
      <c r="M55" s="45"/>
      <c r="N55" s="45">
        <v>4.0724999999999998</v>
      </c>
      <c r="O55" s="45"/>
      <c r="P55" s="45"/>
      <c r="Q55" s="45"/>
      <c r="R55" s="45"/>
      <c r="S55" s="47">
        <f t="shared" si="4"/>
        <v>4.0724999999999998</v>
      </c>
      <c r="T55" s="49">
        <f t="shared" si="2"/>
        <v>0.91653169811261492</v>
      </c>
      <c r="U55" s="14">
        <f>'Historical population and GDP'!N54/'Historical population and GDP'!$N$158*100</f>
        <v>1.3574169844165169</v>
      </c>
      <c r="V55" s="29">
        <f>S55/'Historical population and GDP'!N54/($S$6/'Historical population and GDP'!$N$5)*100</f>
        <v>162.77762248369234</v>
      </c>
      <c r="W55" s="12"/>
      <c r="X55" s="12"/>
    </row>
    <row r="56" spans="1:24">
      <c r="A56" s="4">
        <f t="shared" si="0"/>
        <v>1920</v>
      </c>
      <c r="B56" s="45"/>
      <c r="C56" s="45"/>
      <c r="D56" s="45">
        <v>575</v>
      </c>
      <c r="E56" s="45"/>
      <c r="F56" s="45"/>
      <c r="G56" s="45"/>
      <c r="H56" s="45"/>
      <c r="I56" s="45"/>
      <c r="J56" s="45"/>
      <c r="K56" s="45"/>
      <c r="L56" s="45"/>
      <c r="M56" s="45"/>
      <c r="N56" s="45">
        <v>4.3125</v>
      </c>
      <c r="O56" s="45"/>
      <c r="P56" s="45"/>
      <c r="Q56" s="45"/>
      <c r="R56" s="45"/>
      <c r="S56" s="47">
        <f t="shared" si="4"/>
        <v>4.3125</v>
      </c>
      <c r="T56" s="49">
        <f t="shared" si="2"/>
        <v>0.97054461586510776</v>
      </c>
      <c r="U56" s="14">
        <f>'Historical population and GDP'!N55/'Historical population and GDP'!$N$158*100</f>
        <v>1.4322177803028198</v>
      </c>
      <c r="V56" s="29">
        <f>S56/'Historical population and GDP'!N55/($S$6/'Historical population and GDP'!$N$5)*100</f>
        <v>163.36797804634833</v>
      </c>
      <c r="W56" s="20"/>
      <c r="X56" s="12"/>
    </row>
    <row r="57" spans="1:24">
      <c r="A57" s="4">
        <f t="shared" si="0"/>
        <v>1921</v>
      </c>
      <c r="B57" s="45"/>
      <c r="C57" s="45"/>
      <c r="D57" s="45">
        <v>512</v>
      </c>
      <c r="E57" s="45"/>
      <c r="F57" s="45"/>
      <c r="G57" s="45"/>
      <c r="H57" s="45"/>
      <c r="I57" s="45"/>
      <c r="J57" s="45"/>
      <c r="K57" s="45"/>
      <c r="L57" s="45"/>
      <c r="M57" s="45"/>
      <c r="N57" s="45">
        <v>3.84</v>
      </c>
      <c r="O57" s="45"/>
      <c r="P57" s="45"/>
      <c r="Q57" s="45"/>
      <c r="R57" s="45"/>
      <c r="S57" s="47">
        <f t="shared" si="4"/>
        <v>3.84</v>
      </c>
      <c r="T57" s="49">
        <f t="shared" si="2"/>
        <v>0.86420668403988721</v>
      </c>
      <c r="U57" s="14">
        <f>'Historical population and GDP'!N56/'Historical population and GDP'!$N$158*100</f>
        <v>1.5544438281850732</v>
      </c>
      <c r="V57" s="29">
        <f>S57/'Historical population and GDP'!N56/($S$6/'Historical population and GDP'!$N$5)*100</f>
        <v>134.03032736667356</v>
      </c>
      <c r="W57" s="20"/>
      <c r="X57" s="12"/>
    </row>
    <row r="58" spans="1:24">
      <c r="A58" s="4">
        <f t="shared" si="0"/>
        <v>1922</v>
      </c>
      <c r="B58" s="45"/>
      <c r="C58" s="45"/>
      <c r="D58" s="45">
        <v>479</v>
      </c>
      <c r="E58" s="45"/>
      <c r="F58" s="45"/>
      <c r="G58" s="45"/>
      <c r="H58" s="45"/>
      <c r="I58" s="45"/>
      <c r="J58" s="45"/>
      <c r="K58" s="45"/>
      <c r="L58" s="45"/>
      <c r="M58" s="45"/>
      <c r="N58" s="45">
        <v>3.5924999999999998</v>
      </c>
      <c r="O58" s="45"/>
      <c r="P58" s="45"/>
      <c r="Q58" s="45"/>
      <c r="R58" s="45"/>
      <c r="S58" s="47">
        <f t="shared" si="4"/>
        <v>3.5924999999999998</v>
      </c>
      <c r="T58" s="49">
        <f t="shared" si="2"/>
        <v>0.80850586260762891</v>
      </c>
      <c r="U58" s="14">
        <f>'Historical population and GDP'!N57/'Historical population and GDP'!$N$158*100</f>
        <v>1.530347066811065</v>
      </c>
      <c r="V58" s="29">
        <f>S58/'Historical population and GDP'!N57/($S$6/'Historical population and GDP'!$N$5)*100</f>
        <v>127.36606406079648</v>
      </c>
      <c r="W58" s="20"/>
      <c r="X58" s="12"/>
    </row>
    <row r="59" spans="1:24">
      <c r="A59" s="4">
        <f t="shared" si="0"/>
        <v>1923</v>
      </c>
      <c r="B59" s="45"/>
      <c r="C59" s="45"/>
      <c r="D59" s="45">
        <v>483</v>
      </c>
      <c r="E59" s="45"/>
      <c r="F59" s="45"/>
      <c r="G59" s="45"/>
      <c r="H59" s="45"/>
      <c r="I59" s="45"/>
      <c r="J59" s="45"/>
      <c r="K59" s="45"/>
      <c r="L59" s="45"/>
      <c r="M59" s="45"/>
      <c r="N59" s="45">
        <v>3.6225000000000001</v>
      </c>
      <c r="O59" s="45"/>
      <c r="P59" s="45"/>
      <c r="Q59" s="45"/>
      <c r="R59" s="45"/>
      <c r="S59" s="47">
        <f t="shared" si="4"/>
        <v>3.6225000000000001</v>
      </c>
      <c r="T59" s="49">
        <f t="shared" si="2"/>
        <v>0.81525747732669063</v>
      </c>
      <c r="U59" s="14">
        <f>'Historical population and GDP'!N58/'Historical population and GDP'!$N$158*100</f>
        <v>1.4667376661307909</v>
      </c>
      <c r="V59" s="29">
        <f>S59/'Historical population and GDP'!N58/($S$6/'Historical population and GDP'!$N$5)*100</f>
        <v>133.99939455168993</v>
      </c>
      <c r="W59" s="20"/>
      <c r="X59" s="12"/>
    </row>
    <row r="60" spans="1:24">
      <c r="A60" s="4">
        <f t="shared" si="0"/>
        <v>1924</v>
      </c>
      <c r="B60" s="45"/>
      <c r="C60" s="45"/>
      <c r="D60" s="45">
        <v>485</v>
      </c>
      <c r="E60" s="45"/>
      <c r="F60" s="45"/>
      <c r="G60" s="45"/>
      <c r="H60" s="45"/>
      <c r="I60" s="45"/>
      <c r="J60" s="45"/>
      <c r="K60" s="45"/>
      <c r="L60" s="45"/>
      <c r="M60" s="45"/>
      <c r="N60" s="45">
        <v>3.6374999999999997</v>
      </c>
      <c r="O60" s="45"/>
      <c r="P60" s="45"/>
      <c r="Q60" s="45"/>
      <c r="R60" s="45"/>
      <c r="S60" s="47">
        <f t="shared" si="4"/>
        <v>3.6374999999999997</v>
      </c>
      <c r="T60" s="49">
        <f t="shared" si="2"/>
        <v>0.81863328468622132</v>
      </c>
      <c r="U60" s="14">
        <f>'Historical population and GDP'!N59/'Historical population and GDP'!$N$158*100</f>
        <v>1.5311825547466742</v>
      </c>
      <c r="V60" s="29">
        <f>S60/'Historical population and GDP'!N59/($S$6/'Historical population and GDP'!$N$5)*100</f>
        <v>128.89109594173988</v>
      </c>
      <c r="W60" s="20"/>
      <c r="X60" s="12"/>
    </row>
    <row r="61" spans="1:24">
      <c r="A61" s="4">
        <f t="shared" si="0"/>
        <v>1925</v>
      </c>
      <c r="B61" s="45"/>
      <c r="C61" s="45"/>
      <c r="D61" s="45">
        <v>466</v>
      </c>
      <c r="E61" s="45"/>
      <c r="F61" s="45"/>
      <c r="G61" s="45"/>
      <c r="H61" s="45"/>
      <c r="I61" s="45"/>
      <c r="J61" s="45"/>
      <c r="K61" s="45"/>
      <c r="L61" s="45"/>
      <c r="M61" s="45"/>
      <c r="N61" s="45">
        <v>3.4949999999999997</v>
      </c>
      <c r="O61" s="45"/>
      <c r="P61" s="45"/>
      <c r="Q61" s="45"/>
      <c r="R61" s="45"/>
      <c r="S61" s="47">
        <f t="shared" si="4"/>
        <v>3.4949999999999997</v>
      </c>
      <c r="T61" s="49">
        <f t="shared" si="2"/>
        <v>0.78656311477067853</v>
      </c>
      <c r="U61" s="14">
        <f>'Historical population and GDP'!N60/'Historical population and GDP'!$N$158*100</f>
        <v>1.5948547943297011</v>
      </c>
      <c r="V61" s="29">
        <f>S61/'Historical population and GDP'!N60/($S$6/'Historical population and GDP'!$N$5)*100</f>
        <v>118.89755356269876</v>
      </c>
      <c r="W61" s="20"/>
      <c r="X61" s="12"/>
    </row>
    <row r="62" spans="1:24">
      <c r="A62" s="4">
        <f t="shared" si="0"/>
        <v>1926</v>
      </c>
      <c r="B62" s="45"/>
      <c r="C62" s="45"/>
      <c r="D62" s="45">
        <v>450</v>
      </c>
      <c r="E62" s="45"/>
      <c r="F62" s="45"/>
      <c r="G62" s="45"/>
      <c r="H62" s="45"/>
      <c r="I62" s="45"/>
      <c r="J62" s="45"/>
      <c r="K62" s="45"/>
      <c r="L62" s="45"/>
      <c r="M62" s="45"/>
      <c r="N62" s="45">
        <v>3.375</v>
      </c>
      <c r="O62" s="45"/>
      <c r="P62" s="45"/>
      <c r="Q62" s="45"/>
      <c r="R62" s="45"/>
      <c r="S62" s="47">
        <f t="shared" si="4"/>
        <v>3.375</v>
      </c>
      <c r="T62" s="49">
        <f t="shared" si="2"/>
        <v>0.75955665589443222</v>
      </c>
      <c r="U62" s="14">
        <f>'Historical population and GDP'!N61/'Historical population and GDP'!$N$158*100</f>
        <v>1.5934223290126743</v>
      </c>
      <c r="V62" s="29">
        <f>S62/'Historical population and GDP'!N61/($S$6/'Historical population and GDP'!$N$5)*100</f>
        <v>114.9184514836729</v>
      </c>
      <c r="W62" s="20"/>
      <c r="X62" s="12"/>
    </row>
    <row r="63" spans="1:24">
      <c r="A63" s="4">
        <f t="shared" si="0"/>
        <v>1927</v>
      </c>
      <c r="B63" s="45"/>
      <c r="C63" s="45"/>
      <c r="D63" s="45">
        <v>426</v>
      </c>
      <c r="E63" s="45"/>
      <c r="F63" s="45"/>
      <c r="G63" s="45"/>
      <c r="H63" s="45"/>
      <c r="I63" s="45"/>
      <c r="J63" s="45"/>
      <c r="K63" s="45"/>
      <c r="L63" s="45"/>
      <c r="M63" s="45"/>
      <c r="N63" s="45">
        <v>3.1949999999999998</v>
      </c>
      <c r="O63" s="45"/>
      <c r="P63" s="45"/>
      <c r="Q63" s="45"/>
      <c r="R63" s="45"/>
      <c r="S63" s="47">
        <f t="shared" si="4"/>
        <v>3.1949999999999998</v>
      </c>
      <c r="T63" s="49">
        <f t="shared" si="2"/>
        <v>0.71904696758006248</v>
      </c>
      <c r="U63" s="14">
        <f>'Historical population and GDP'!N62/'Historical population and GDP'!$N$158*100</f>
        <v>1.5702983737290046</v>
      </c>
      <c r="V63" s="29">
        <f>S63/'Historical population and GDP'!N62/($S$6/'Historical population and GDP'!$N$5)*100</f>
        <v>110.39148318809377</v>
      </c>
      <c r="W63" s="20"/>
      <c r="X63" s="12"/>
    </row>
    <row r="64" spans="1:24">
      <c r="A64" s="4">
        <f t="shared" si="0"/>
        <v>1928</v>
      </c>
      <c r="B64" s="45"/>
      <c r="C64" s="45"/>
      <c r="D64" s="45">
        <v>422</v>
      </c>
      <c r="E64" s="45"/>
      <c r="F64" s="45"/>
      <c r="G64" s="45"/>
      <c r="H64" s="45"/>
      <c r="I64" s="45"/>
      <c r="J64" s="45"/>
      <c r="K64" s="45"/>
      <c r="L64" s="45"/>
      <c r="M64" s="45"/>
      <c r="N64" s="45">
        <v>3.165</v>
      </c>
      <c r="O64" s="45"/>
      <c r="P64" s="45"/>
      <c r="Q64" s="45"/>
      <c r="R64" s="45"/>
      <c r="S64" s="47">
        <f t="shared" si="4"/>
        <v>3.165</v>
      </c>
      <c r="T64" s="49">
        <f t="shared" si="2"/>
        <v>0.71229535286100087</v>
      </c>
      <c r="U64" s="14">
        <f>'Historical population and GDP'!N63/'Historical population and GDP'!$N$158*100</f>
        <v>1.6564846291279121</v>
      </c>
      <c r="V64" s="29">
        <f>S64/'Historical population and GDP'!N63/($S$6/'Historical population and GDP'!$N$5)*100</f>
        <v>103.66524797349132</v>
      </c>
      <c r="W64" s="20"/>
      <c r="X64" s="12"/>
    </row>
    <row r="65" spans="1:24">
      <c r="A65" s="4">
        <f t="shared" si="0"/>
        <v>1929</v>
      </c>
      <c r="B65" s="45"/>
      <c r="C65" s="45"/>
      <c r="D65" s="45">
        <v>426</v>
      </c>
      <c r="E65" s="45"/>
      <c r="F65" s="45"/>
      <c r="G65" s="45"/>
      <c r="H65" s="45"/>
      <c r="I65" s="45"/>
      <c r="J65" s="45"/>
      <c r="K65" s="45"/>
      <c r="L65" s="45"/>
      <c r="M65" s="45"/>
      <c r="N65" s="45">
        <v>3.1949999999999998</v>
      </c>
      <c r="O65" s="45"/>
      <c r="P65" s="45"/>
      <c r="Q65" s="45"/>
      <c r="R65" s="45"/>
      <c r="S65" s="47">
        <f t="shared" si="4"/>
        <v>3.1949999999999998</v>
      </c>
      <c r="T65" s="49">
        <f t="shared" si="2"/>
        <v>0.71904696758006248</v>
      </c>
      <c r="U65" s="14">
        <f>'Historical population and GDP'!N64/'Historical population and GDP'!$N$158*100</f>
        <v>1.6338830046770052</v>
      </c>
      <c r="V65" s="29">
        <f>S65/'Historical population and GDP'!N64/($S$6/'Historical population and GDP'!$N$5)*100</f>
        <v>106.09545850442619</v>
      </c>
      <c r="W65" s="20"/>
      <c r="X65" s="12"/>
    </row>
    <row r="66" spans="1:24">
      <c r="A66" s="4">
        <f t="shared" si="0"/>
        <v>1930</v>
      </c>
      <c r="B66" s="45"/>
      <c r="C66" s="45"/>
      <c r="D66" s="45">
        <v>416</v>
      </c>
      <c r="E66" s="45">
        <v>420</v>
      </c>
      <c r="F66" s="45"/>
      <c r="G66" s="45"/>
      <c r="H66" s="45"/>
      <c r="I66" s="45"/>
      <c r="J66" s="45"/>
      <c r="K66" s="45"/>
      <c r="L66" s="45"/>
      <c r="M66" s="45"/>
      <c r="N66" s="45">
        <v>3.12</v>
      </c>
      <c r="O66" s="45"/>
      <c r="P66" s="45"/>
      <c r="Q66" s="45"/>
      <c r="R66" s="45"/>
      <c r="S66" s="47">
        <f t="shared" si="4"/>
        <v>3.12</v>
      </c>
      <c r="T66" s="49">
        <f t="shared" si="2"/>
        <v>0.70216793078240847</v>
      </c>
      <c r="U66" s="14">
        <f>'Historical population and GDP'!N65/'Historical population and GDP'!$N$158*100</f>
        <v>1.5680542918331937</v>
      </c>
      <c r="V66" s="29">
        <f>S66/'Historical population and GDP'!N65/($S$6/'Historical population and GDP'!$N$5)*100</f>
        <v>107.95440929756236</v>
      </c>
      <c r="W66" s="12"/>
      <c r="X66" s="12"/>
    </row>
    <row r="67" spans="1:24">
      <c r="A67" s="4">
        <f t="shared" si="0"/>
        <v>1931</v>
      </c>
      <c r="B67" s="45"/>
      <c r="C67" s="45"/>
      <c r="D67" s="45">
        <v>383</v>
      </c>
      <c r="E67" s="45">
        <v>395</v>
      </c>
      <c r="F67" s="45"/>
      <c r="G67" s="45"/>
      <c r="H67" s="45"/>
      <c r="I67" s="45"/>
      <c r="J67" s="45"/>
      <c r="K67" s="45"/>
      <c r="L67" s="45"/>
      <c r="M67" s="45"/>
      <c r="N67" s="45">
        <v>2.8725000000000001</v>
      </c>
      <c r="O67" s="45"/>
      <c r="P67" s="45"/>
      <c r="Q67" s="45"/>
      <c r="R67" s="45"/>
      <c r="S67" s="47">
        <f t="shared" si="4"/>
        <v>2.8725000000000001</v>
      </c>
      <c r="T67" s="49">
        <f t="shared" si="2"/>
        <v>0.64646710935015006</v>
      </c>
      <c r="U67" s="14">
        <f>'Historical population and GDP'!N66/'Historical population and GDP'!$N$158*100</f>
        <v>1.4212719252789714</v>
      </c>
      <c r="V67" s="29">
        <f>S67/'Historical population and GDP'!N66/($S$6/'Historical population and GDP'!$N$5)*100</f>
        <v>109.65533015276343</v>
      </c>
      <c r="W67" s="20"/>
      <c r="X67" s="12"/>
    </row>
    <row r="68" spans="1:24">
      <c r="A68" s="4">
        <f t="shared" si="0"/>
        <v>1932</v>
      </c>
      <c r="B68" s="45"/>
      <c r="C68" s="45"/>
      <c r="D68" s="45">
        <v>373</v>
      </c>
      <c r="E68" s="45">
        <v>366</v>
      </c>
      <c r="F68" s="45"/>
      <c r="G68" s="45"/>
      <c r="H68" s="45"/>
      <c r="I68" s="45"/>
      <c r="J68" s="45"/>
      <c r="K68" s="45"/>
      <c r="L68" s="45"/>
      <c r="M68" s="45"/>
      <c r="N68" s="45">
        <v>2.7974999999999999</v>
      </c>
      <c r="O68" s="45"/>
      <c r="P68" s="45"/>
      <c r="Q68" s="45"/>
      <c r="R68" s="45"/>
      <c r="S68" s="47">
        <f t="shared" si="4"/>
        <v>2.7974999999999999</v>
      </c>
      <c r="T68" s="49">
        <f t="shared" si="2"/>
        <v>0.62958807255249594</v>
      </c>
      <c r="U68" s="14">
        <f>'Historical population and GDP'!N67/'Historical population and GDP'!$N$158*100</f>
        <v>1.2631699361139299</v>
      </c>
      <c r="V68" s="29">
        <f>S68/'Historical population and GDP'!N67/($S$6/'Historical population and GDP'!$N$5)*100</f>
        <v>120.15869453624575</v>
      </c>
      <c r="W68" s="20"/>
      <c r="X68" s="12"/>
    </row>
    <row r="69" spans="1:24">
      <c r="A69" s="4">
        <f t="shared" si="0"/>
        <v>1933</v>
      </c>
      <c r="B69" s="45"/>
      <c r="C69" s="45"/>
      <c r="D69" s="45">
        <v>350</v>
      </c>
      <c r="E69" s="45">
        <v>419</v>
      </c>
      <c r="F69" s="45"/>
      <c r="G69" s="45"/>
      <c r="H69" s="45"/>
      <c r="I69" s="45"/>
      <c r="J69" s="45"/>
      <c r="K69" s="45"/>
      <c r="L69" s="45"/>
      <c r="M69" s="45"/>
      <c r="N69" s="45">
        <v>2.625</v>
      </c>
      <c r="O69" s="45"/>
      <c r="P69" s="45"/>
      <c r="Q69" s="45"/>
      <c r="R69" s="45"/>
      <c r="S69" s="47">
        <f t="shared" si="4"/>
        <v>2.625</v>
      </c>
      <c r="T69" s="49">
        <f t="shared" si="2"/>
        <v>0.59076628791789176</v>
      </c>
      <c r="U69" s="14">
        <f>'Historical population and GDP'!N68/'Historical population and GDP'!$N$158*100</f>
        <v>1.1622907018347202</v>
      </c>
      <c r="V69" s="29">
        <f>S69/'Historical population and GDP'!N68/($S$6/'Historical population and GDP'!$N$5)*100</f>
        <v>122.53536000972964</v>
      </c>
      <c r="W69" s="20"/>
      <c r="X69" s="12"/>
    </row>
    <row r="70" spans="1:24">
      <c r="A70" s="4">
        <f t="shared" ref="A70:A133" si="5">A69+1</f>
        <v>1934</v>
      </c>
      <c r="B70" s="45"/>
      <c r="C70" s="45"/>
      <c r="D70" s="45">
        <v>351</v>
      </c>
      <c r="E70" s="45">
        <v>415</v>
      </c>
      <c r="F70" s="45"/>
      <c r="G70" s="45"/>
      <c r="H70" s="45"/>
      <c r="I70" s="45"/>
      <c r="J70" s="45"/>
      <c r="K70" s="45"/>
      <c r="L70" s="45"/>
      <c r="M70" s="45"/>
      <c r="N70" s="45">
        <v>2.6324999999999998</v>
      </c>
      <c r="O70" s="45"/>
      <c r="P70" s="45"/>
      <c r="Q70" s="45"/>
      <c r="R70" s="45"/>
      <c r="S70" s="47">
        <f t="shared" si="4"/>
        <v>2.6324999999999998</v>
      </c>
      <c r="T70" s="49">
        <f t="shared" si="2"/>
        <v>0.59245419159765711</v>
      </c>
      <c r="U70" s="14">
        <f>'Historical population and GDP'!N69/'Historical population and GDP'!$N$158*100</f>
        <v>1.1653744833781998</v>
      </c>
      <c r="V70" s="29">
        <f>S70/'Historical population and GDP'!N69/($S$6/'Historical population and GDP'!$N$5)*100</f>
        <v>122.5602849493403</v>
      </c>
      <c r="W70" s="20"/>
      <c r="X70" s="12"/>
    </row>
    <row r="71" spans="1:24">
      <c r="A71" s="4">
        <f t="shared" si="5"/>
        <v>1935</v>
      </c>
      <c r="B71" s="45"/>
      <c r="C71" s="45"/>
      <c r="D71" s="45">
        <v>356</v>
      </c>
      <c r="E71" s="45">
        <v>412</v>
      </c>
      <c r="F71" s="45"/>
      <c r="G71" s="45"/>
      <c r="H71" s="45"/>
      <c r="I71" s="45"/>
      <c r="J71" s="45"/>
      <c r="K71" s="45"/>
      <c r="L71" s="45"/>
      <c r="M71" s="45"/>
      <c r="N71" s="45">
        <v>2.67</v>
      </c>
      <c r="O71" s="45"/>
      <c r="P71" s="45"/>
      <c r="Q71" s="45"/>
      <c r="R71" s="45"/>
      <c r="S71" s="47">
        <f t="shared" si="4"/>
        <v>2.67</v>
      </c>
      <c r="T71" s="49">
        <f t="shared" ref="T71:T134" si="6">S71/$S$159*100</f>
        <v>0.60089370999648417</v>
      </c>
      <c r="U71" s="14">
        <f>'Historical population and GDP'!N70/'Historical population and GDP'!$N$158*100</f>
        <v>1.2248211124096944</v>
      </c>
      <c r="V71" s="29">
        <f>S71/'Historical population and GDP'!N70/($S$6/'Historical population and GDP'!$N$5)*100</f>
        <v>118.27296503873859</v>
      </c>
      <c r="W71" s="20"/>
      <c r="X71" s="12"/>
    </row>
    <row r="72" spans="1:24">
      <c r="A72" s="4">
        <f t="shared" si="5"/>
        <v>1936</v>
      </c>
      <c r="B72" s="45"/>
      <c r="C72" s="45"/>
      <c r="D72" s="45">
        <v>409</v>
      </c>
      <c r="E72" s="45">
        <v>424</v>
      </c>
      <c r="F72" s="45"/>
      <c r="G72" s="45"/>
      <c r="H72" s="45"/>
      <c r="I72" s="45"/>
      <c r="J72" s="45"/>
      <c r="K72" s="45"/>
      <c r="L72" s="45"/>
      <c r="M72" s="45"/>
      <c r="N72" s="45">
        <v>3.0674999999999999</v>
      </c>
      <c r="O72" s="45"/>
      <c r="P72" s="45"/>
      <c r="Q72" s="45"/>
      <c r="R72" s="45"/>
      <c r="S72" s="47">
        <f t="shared" si="4"/>
        <v>3.0674999999999999</v>
      </c>
      <c r="T72" s="49">
        <f t="shared" si="6"/>
        <v>0.69035260502405049</v>
      </c>
      <c r="U72" s="14">
        <f>'Historical population and GDP'!N71/'Historical population and GDP'!$N$158*100</f>
        <v>1.2832671311513266</v>
      </c>
      <c r="V72" s="29">
        <f>S72/'Historical population and GDP'!N71/($S$6/'Historical population and GDP'!$N$5)*100</f>
        <v>129.69235834812974</v>
      </c>
      <c r="W72" s="20"/>
      <c r="X72" s="12"/>
    </row>
    <row r="73" spans="1:24">
      <c r="A73" s="4">
        <f t="shared" si="5"/>
        <v>1937</v>
      </c>
      <c r="B73" s="45"/>
      <c r="C73" s="45"/>
      <c r="D73" s="45">
        <v>451</v>
      </c>
      <c r="E73" s="45">
        <v>481</v>
      </c>
      <c r="F73" s="45"/>
      <c r="G73" s="45"/>
      <c r="H73" s="45"/>
      <c r="I73" s="45"/>
      <c r="J73" s="45"/>
      <c r="K73" s="45"/>
      <c r="L73" s="45"/>
      <c r="M73" s="45"/>
      <c r="N73" s="45">
        <v>3.3824999999999998</v>
      </c>
      <c r="O73" s="45"/>
      <c r="P73" s="45"/>
      <c r="Q73" s="45"/>
      <c r="R73" s="45"/>
      <c r="S73" s="47">
        <f t="shared" si="4"/>
        <v>3.3824999999999998</v>
      </c>
      <c r="T73" s="49">
        <f t="shared" si="6"/>
        <v>0.76124455957419757</v>
      </c>
      <c r="U73" s="14">
        <f>'Historical population and GDP'!N72/'Historical population and GDP'!$N$158*100</f>
        <v>1.3760899857055782</v>
      </c>
      <c r="V73" s="29">
        <f>S73/'Historical population and GDP'!N72/($S$6/'Historical population and GDP'!$N$5)*100</f>
        <v>133.36376813017003</v>
      </c>
      <c r="W73" s="20"/>
      <c r="X73" s="12"/>
    </row>
    <row r="74" spans="1:24">
      <c r="A74" s="4">
        <f t="shared" si="5"/>
        <v>1938</v>
      </c>
      <c r="B74" s="45"/>
      <c r="C74" s="45"/>
      <c r="D74" s="45">
        <v>479</v>
      </c>
      <c r="E74" s="45">
        <v>489</v>
      </c>
      <c r="F74" s="45"/>
      <c r="G74" s="45"/>
      <c r="H74" s="45"/>
      <c r="I74" s="45"/>
      <c r="J74" s="45"/>
      <c r="K74" s="45"/>
      <c r="L74" s="45"/>
      <c r="M74" s="45"/>
      <c r="N74" s="45">
        <v>3.5924999999999998</v>
      </c>
      <c r="O74" s="45"/>
      <c r="P74" s="45"/>
      <c r="Q74" s="45"/>
      <c r="R74" s="45"/>
      <c r="S74" s="47">
        <f t="shared" si="4"/>
        <v>3.5924999999999998</v>
      </c>
      <c r="T74" s="49">
        <f t="shared" si="6"/>
        <v>0.80850586260762891</v>
      </c>
      <c r="U74" s="14">
        <f>'Historical population and GDP'!N73/'Historical population and GDP'!$N$158*100</f>
        <v>1.4616705415866238</v>
      </c>
      <c r="V74" s="29">
        <f>S74/'Historical population and GDP'!N73/($S$6/'Historical population and GDP'!$N$5)*100</f>
        <v>133.35035290177854</v>
      </c>
      <c r="W74" s="20"/>
      <c r="X74" s="12"/>
    </row>
    <row r="75" spans="1:24">
      <c r="A75" s="4">
        <f t="shared" si="5"/>
        <v>1939</v>
      </c>
      <c r="B75" s="45"/>
      <c r="C75" s="45"/>
      <c r="D75" s="45">
        <v>518</v>
      </c>
      <c r="E75" s="45">
        <v>473</v>
      </c>
      <c r="F75" s="45"/>
      <c r="G75" s="45"/>
      <c r="H75" s="45"/>
      <c r="I75" s="45"/>
      <c r="J75" s="45"/>
      <c r="K75" s="45"/>
      <c r="L75" s="45"/>
      <c r="M75" s="45"/>
      <c r="N75" s="45">
        <v>3.8849999999999998</v>
      </c>
      <c r="O75" s="45"/>
      <c r="P75" s="45"/>
      <c r="Q75" s="45"/>
      <c r="R75" s="45"/>
      <c r="S75" s="47">
        <f t="shared" si="4"/>
        <v>3.8849999999999998</v>
      </c>
      <c r="T75" s="49">
        <f t="shared" si="6"/>
        <v>0.87433410611847973</v>
      </c>
      <c r="U75" s="14">
        <f>'Historical population and GDP'!N74/'Historical population and GDP'!$N$158*100</f>
        <v>1.5001714880272921</v>
      </c>
      <c r="V75" s="29">
        <f>S75/'Historical population and GDP'!N74/($S$6/'Historical population and GDP'!$N$5)*100</f>
        <v>140.50668998075091</v>
      </c>
      <c r="W75" s="20"/>
      <c r="X75" s="12"/>
    </row>
    <row r="76" spans="1:24">
      <c r="A76" s="4">
        <f t="shared" si="5"/>
        <v>1940</v>
      </c>
      <c r="B76" s="45"/>
      <c r="C76" s="45"/>
      <c r="D76" s="45">
        <v>562</v>
      </c>
      <c r="E76" s="45">
        <v>540</v>
      </c>
      <c r="F76" s="45"/>
      <c r="G76" s="45"/>
      <c r="H76" s="45"/>
      <c r="I76" s="45"/>
      <c r="J76" s="45"/>
      <c r="K76" s="45"/>
      <c r="L76" s="45"/>
      <c r="M76" s="45"/>
      <c r="N76" s="45">
        <v>4.2149999999999999</v>
      </c>
      <c r="O76" s="45"/>
      <c r="P76" s="45"/>
      <c r="Q76" s="45"/>
      <c r="R76" s="45"/>
      <c r="S76" s="47">
        <f t="shared" si="4"/>
        <v>4.2149999999999999</v>
      </c>
      <c r="T76" s="49">
        <f t="shared" si="6"/>
        <v>0.94860186802815749</v>
      </c>
      <c r="U76" s="14">
        <f>'Historical population and GDP'!N75/'Historical population and GDP'!$N$158*100</f>
        <v>1.5296140092982478</v>
      </c>
      <c r="V76" s="29">
        <f>S76/'Historical population and GDP'!N75/($S$6/'Historical population and GDP'!$N$5)*100</f>
        <v>149.5073739432149</v>
      </c>
      <c r="W76" s="12"/>
      <c r="X76" s="12"/>
    </row>
    <row r="77" spans="1:24">
      <c r="A77" s="4">
        <f t="shared" si="5"/>
        <v>1941</v>
      </c>
      <c r="B77" s="45"/>
      <c r="C77" s="45"/>
      <c r="D77" s="45">
        <v>593</v>
      </c>
      <c r="E77" s="45">
        <v>642</v>
      </c>
      <c r="F77" s="45"/>
      <c r="G77" s="45"/>
      <c r="H77" s="45"/>
      <c r="I77" s="45"/>
      <c r="J77" s="45"/>
      <c r="K77" s="45"/>
      <c r="L77" s="45"/>
      <c r="M77" s="45"/>
      <c r="N77" s="45">
        <v>4.4474999999999998</v>
      </c>
      <c r="O77" s="45"/>
      <c r="P77" s="45"/>
      <c r="Q77" s="45"/>
      <c r="R77" s="45"/>
      <c r="S77" s="47">
        <f t="shared" si="4"/>
        <v>4.4474999999999998</v>
      </c>
      <c r="T77" s="49">
        <f t="shared" si="6"/>
        <v>1.0009268821008852</v>
      </c>
      <c r="U77" s="14">
        <f>'Historical population and GDP'!N76/'Historical population and GDP'!$N$158*100</f>
        <v>1.5897983925327015</v>
      </c>
      <c r="V77" s="29">
        <f>S77/'Historical population and GDP'!N76/($S$6/'Historical population and GDP'!$N$5)*100</f>
        <v>151.78218136833539</v>
      </c>
      <c r="W77" s="20"/>
      <c r="X77" s="12"/>
    </row>
    <row r="78" spans="1:24">
      <c r="A78" s="4">
        <f t="shared" si="5"/>
        <v>1942</v>
      </c>
      <c r="B78" s="45"/>
      <c r="C78" s="45"/>
      <c r="D78" s="45">
        <v>623</v>
      </c>
      <c r="E78" s="45">
        <v>694</v>
      </c>
      <c r="F78" s="45"/>
      <c r="G78" s="45"/>
      <c r="H78" s="45"/>
      <c r="I78" s="45"/>
      <c r="J78" s="45"/>
      <c r="K78" s="45"/>
      <c r="L78" s="45"/>
      <c r="M78" s="45"/>
      <c r="N78" s="45">
        <v>4.6724999999999994</v>
      </c>
      <c r="O78" s="45"/>
      <c r="P78" s="45"/>
      <c r="Q78" s="45"/>
      <c r="R78" s="45"/>
      <c r="S78" s="47">
        <f t="shared" si="4"/>
        <v>4.6724999999999994</v>
      </c>
      <c r="T78" s="49">
        <f t="shared" si="6"/>
        <v>1.0515639924938471</v>
      </c>
      <c r="U78" s="14">
        <f>'Historical population and GDP'!N77/'Historical population and GDP'!$N$158*100</f>
        <v>1.6297691830704328</v>
      </c>
      <c r="V78" s="29">
        <f>S78/'Historical population and GDP'!N77/($S$6/'Historical population and GDP'!$N$5)*100</f>
        <v>155.5500286145982</v>
      </c>
      <c r="W78" s="20"/>
      <c r="X78" s="12"/>
    </row>
    <row r="79" spans="1:24">
      <c r="A79" s="4">
        <f t="shared" si="5"/>
        <v>1943</v>
      </c>
      <c r="B79" s="45"/>
      <c r="C79" s="45"/>
      <c r="D79" s="45">
        <v>643</v>
      </c>
      <c r="E79" s="45">
        <v>744</v>
      </c>
      <c r="F79" s="45"/>
      <c r="G79" s="45"/>
      <c r="H79" s="45"/>
      <c r="I79" s="45"/>
      <c r="J79" s="45"/>
      <c r="K79" s="45"/>
      <c r="L79" s="45"/>
      <c r="M79" s="45"/>
      <c r="N79" s="45">
        <v>4.8224999999999998</v>
      </c>
      <c r="O79" s="45"/>
      <c r="P79" s="45"/>
      <c r="Q79" s="45"/>
      <c r="R79" s="45"/>
      <c r="S79" s="47">
        <f t="shared" si="4"/>
        <v>4.8224999999999998</v>
      </c>
      <c r="T79" s="49">
        <f t="shared" si="6"/>
        <v>1.0853220660891554</v>
      </c>
      <c r="U79" s="14">
        <f>'Historical population and GDP'!N78/'Historical population and GDP'!$N$158*100</f>
        <v>1.6654690997908401</v>
      </c>
      <c r="V79" s="29">
        <f>S79/'Historical population and GDP'!N78/($S$6/'Historical population and GDP'!$N$5)*100</f>
        <v>157.10230018649324</v>
      </c>
      <c r="W79" s="20"/>
      <c r="X79" s="12"/>
    </row>
    <row r="80" spans="1:24">
      <c r="A80" s="4">
        <f t="shared" si="5"/>
        <v>1944</v>
      </c>
      <c r="B80" s="45"/>
      <c r="C80" s="45"/>
      <c r="D80" s="45">
        <v>689</v>
      </c>
      <c r="E80" s="45">
        <v>772</v>
      </c>
      <c r="F80" s="45"/>
      <c r="G80" s="45"/>
      <c r="H80" s="45"/>
      <c r="I80" s="45"/>
      <c r="J80" s="45"/>
      <c r="K80" s="45"/>
      <c r="L80" s="45"/>
      <c r="M80" s="45"/>
      <c r="N80" s="45">
        <v>5.1674999999999995</v>
      </c>
      <c r="O80" s="45"/>
      <c r="P80" s="45"/>
      <c r="Q80" s="45"/>
      <c r="R80" s="45"/>
      <c r="S80" s="47">
        <f t="shared" ref="S80:S107" si="7">AVERAGE(L80:N80,F80)</f>
        <v>5.1674999999999995</v>
      </c>
      <c r="T80" s="49">
        <f t="shared" si="6"/>
        <v>1.1629656353583639</v>
      </c>
      <c r="U80" s="14">
        <f>'Historical population and GDP'!N79/'Historical population and GDP'!$N$158*100</f>
        <v>1.7121064704574533</v>
      </c>
      <c r="V80" s="29">
        <f>S80/'Historical population and GDP'!N79/($S$6/'Historical population and GDP'!$N$5)*100</f>
        <v>163.75576702479646</v>
      </c>
      <c r="W80" s="20"/>
      <c r="X80" s="12"/>
    </row>
    <row r="81" spans="1:24">
      <c r="A81" s="4">
        <f t="shared" si="5"/>
        <v>1945</v>
      </c>
      <c r="B81" s="45"/>
      <c r="C81" s="45"/>
      <c r="D81" s="45">
        <v>707</v>
      </c>
      <c r="E81" s="45">
        <v>776</v>
      </c>
      <c r="F81" s="45"/>
      <c r="G81" s="45"/>
      <c r="H81" s="45"/>
      <c r="I81" s="45"/>
      <c r="J81" s="45"/>
      <c r="K81" s="45"/>
      <c r="L81" s="45"/>
      <c r="M81" s="45"/>
      <c r="N81" s="45">
        <v>5.3025000000000002</v>
      </c>
      <c r="O81" s="45"/>
      <c r="P81" s="45"/>
      <c r="Q81" s="45"/>
      <c r="R81" s="45"/>
      <c r="S81" s="47">
        <f t="shared" si="7"/>
        <v>5.3025000000000002</v>
      </c>
      <c r="T81" s="49">
        <f t="shared" si="6"/>
        <v>1.1933479015941413</v>
      </c>
      <c r="U81" s="14">
        <f>'Historical population and GDP'!N80/'Historical population and GDP'!$N$158*100</f>
        <v>1.7658888284006424</v>
      </c>
      <c r="V81" s="29">
        <f>S81/'Historical population and GDP'!N80/($S$6/'Historical population and GDP'!$N$5)*100</f>
        <v>162.91617497961315</v>
      </c>
      <c r="W81" s="20"/>
      <c r="X81" s="12"/>
    </row>
    <row r="82" spans="1:24">
      <c r="A82" s="4">
        <f t="shared" si="5"/>
        <v>1946</v>
      </c>
      <c r="B82" s="45"/>
      <c r="C82" s="45"/>
      <c r="D82" s="45">
        <v>720</v>
      </c>
      <c r="E82" s="45">
        <v>803</v>
      </c>
      <c r="F82" s="45"/>
      <c r="G82" s="45"/>
      <c r="H82" s="45"/>
      <c r="I82" s="45"/>
      <c r="J82" s="45"/>
      <c r="K82" s="45"/>
      <c r="L82" s="45"/>
      <c r="M82" s="45"/>
      <c r="N82" s="45">
        <v>5.3999999999999995</v>
      </c>
      <c r="O82" s="45"/>
      <c r="P82" s="45"/>
      <c r="Q82" s="45"/>
      <c r="R82" s="45"/>
      <c r="S82" s="47">
        <f t="shared" si="7"/>
        <v>5.3999999999999995</v>
      </c>
      <c r="T82" s="49">
        <f t="shared" si="6"/>
        <v>1.2152906494310916</v>
      </c>
      <c r="U82" s="14">
        <f>'Historical population and GDP'!N81/'Historical population and GDP'!$N$158*100</f>
        <v>1.7996612367257019</v>
      </c>
      <c r="V82" s="29">
        <f>S82/'Historical population and GDP'!N81/($S$6/'Historical population and GDP'!$N$5)*100</f>
        <v>162.79830703498439</v>
      </c>
      <c r="W82" s="20"/>
      <c r="X82" s="12"/>
    </row>
    <row r="83" spans="1:24">
      <c r="A83" s="4">
        <f t="shared" si="5"/>
        <v>1947</v>
      </c>
      <c r="B83" s="45"/>
      <c r="C83" s="45"/>
      <c r="D83" s="45">
        <v>767</v>
      </c>
      <c r="E83" s="45">
        <v>855</v>
      </c>
      <c r="F83" s="45"/>
      <c r="G83" s="45"/>
      <c r="H83" s="45"/>
      <c r="I83" s="45"/>
      <c r="J83" s="45"/>
      <c r="K83" s="45"/>
      <c r="L83" s="45"/>
      <c r="M83" s="45"/>
      <c r="N83" s="45">
        <v>5.7524999999999995</v>
      </c>
      <c r="O83" s="45"/>
      <c r="P83" s="45"/>
      <c r="Q83" s="45"/>
      <c r="R83" s="45"/>
      <c r="S83" s="47">
        <f t="shared" si="7"/>
        <v>5.7524999999999995</v>
      </c>
      <c r="T83" s="49">
        <f t="shared" si="6"/>
        <v>1.2946221223800654</v>
      </c>
      <c r="U83" s="14">
        <f>'Historical population and GDP'!N82/'Historical population and GDP'!$N$158*100</f>
        <v>1.9025457000731136</v>
      </c>
      <c r="V83" s="29">
        <f>S83/'Historical population and GDP'!N82/($S$6/'Historical population and GDP'!$N$5)*100</f>
        <v>164.04704684091854</v>
      </c>
      <c r="W83" s="20"/>
      <c r="X83" s="12"/>
    </row>
    <row r="84" spans="1:24">
      <c r="A84" s="4">
        <f t="shared" si="5"/>
        <v>1948</v>
      </c>
      <c r="B84" s="45"/>
      <c r="C84" s="45"/>
      <c r="D84" s="45">
        <v>804</v>
      </c>
      <c r="E84" s="45">
        <v>932</v>
      </c>
      <c r="F84" s="45"/>
      <c r="G84" s="45"/>
      <c r="H84" s="45"/>
      <c r="I84" s="45"/>
      <c r="J84" s="45"/>
      <c r="K84" s="45"/>
      <c r="L84" s="45"/>
      <c r="M84" s="45"/>
      <c r="N84" s="45">
        <v>6.0299999999999994</v>
      </c>
      <c r="O84" s="45"/>
      <c r="P84" s="45"/>
      <c r="Q84" s="45"/>
      <c r="R84" s="45"/>
      <c r="S84" s="47">
        <f t="shared" si="7"/>
        <v>6.0299999999999994</v>
      </c>
      <c r="T84" s="49">
        <f t="shared" si="6"/>
        <v>1.3570745585313853</v>
      </c>
      <c r="U84" s="14">
        <f>'Historical population and GDP'!N83/'Historical population and GDP'!$N$158*100</f>
        <v>2.0904487541788237</v>
      </c>
      <c r="V84" s="29">
        <f>S84/'Historical population and GDP'!N83/($S$6/'Historical population and GDP'!$N$5)*100</f>
        <v>156.50372305080234</v>
      </c>
      <c r="W84" s="20"/>
      <c r="X84" s="12"/>
    </row>
    <row r="85" spans="1:24">
      <c r="A85" s="4">
        <f t="shared" si="5"/>
        <v>1949</v>
      </c>
      <c r="B85" s="45"/>
      <c r="C85" s="45"/>
      <c r="D85" s="45">
        <v>895</v>
      </c>
      <c r="E85" s="45">
        <v>934</v>
      </c>
      <c r="F85" s="45"/>
      <c r="G85" s="45"/>
      <c r="H85" s="45"/>
      <c r="I85" s="45"/>
      <c r="J85" s="45"/>
      <c r="K85" s="45"/>
      <c r="L85" s="45"/>
      <c r="M85" s="45"/>
      <c r="N85" s="45">
        <v>6.7124999999999995</v>
      </c>
      <c r="O85" s="45"/>
      <c r="P85" s="45"/>
      <c r="Q85" s="45"/>
      <c r="R85" s="45"/>
      <c r="S85" s="47">
        <f t="shared" si="7"/>
        <v>6.7124999999999995</v>
      </c>
      <c r="T85" s="49">
        <f t="shared" si="6"/>
        <v>1.5106737933900372</v>
      </c>
      <c r="U85" s="14">
        <f>'Historical population and GDP'!N84/'Historical population and GDP'!$N$158*100</f>
        <v>2.231976417005058</v>
      </c>
      <c r="V85" s="29">
        <f>S85/'Historical population and GDP'!N84/($S$6/'Historical population and GDP'!$N$5)*100</f>
        <v>163.17047733719158</v>
      </c>
      <c r="W85" s="20"/>
      <c r="X85" s="12"/>
    </row>
    <row r="86" spans="1:24">
      <c r="A86" s="4">
        <f t="shared" si="5"/>
        <v>1950</v>
      </c>
      <c r="B86" s="45"/>
      <c r="C86" s="45"/>
      <c r="D86" s="45"/>
      <c r="E86" s="45"/>
      <c r="F86" s="45">
        <v>7.5</v>
      </c>
      <c r="G86" s="45">
        <v>9.9</v>
      </c>
      <c r="H86" s="45"/>
      <c r="I86" s="45"/>
      <c r="J86" s="45"/>
      <c r="K86" s="45"/>
      <c r="L86" s="45"/>
      <c r="M86" s="45"/>
      <c r="N86" s="45"/>
      <c r="O86" s="45"/>
      <c r="P86" s="45"/>
      <c r="Q86" s="45"/>
      <c r="R86" s="45"/>
      <c r="S86" s="47">
        <f t="shared" si="7"/>
        <v>7.5</v>
      </c>
      <c r="T86" s="49">
        <f t="shared" si="6"/>
        <v>1.687903679765405</v>
      </c>
      <c r="U86" s="14">
        <f>'Historical population and GDP'!N85/'Historical population and GDP'!$N$158*100</f>
        <v>2.3775197273727557</v>
      </c>
      <c r="V86" s="29">
        <f>S86/'Historical population and GDP'!N85/($S$6/'Historical population and GDP'!$N$5)*100</f>
        <v>171.15280498358422</v>
      </c>
      <c r="W86" s="20"/>
      <c r="X86" s="12"/>
    </row>
    <row r="87" spans="1:24">
      <c r="A87" s="4">
        <f t="shared" si="5"/>
        <v>1951</v>
      </c>
      <c r="B87" s="45"/>
      <c r="C87" s="45"/>
      <c r="D87" s="45"/>
      <c r="E87" s="45"/>
      <c r="F87" s="45">
        <v>8.4</v>
      </c>
      <c r="G87" s="45">
        <v>11.5</v>
      </c>
      <c r="H87" s="45"/>
      <c r="I87" s="45"/>
      <c r="J87" s="45"/>
      <c r="K87" s="45"/>
      <c r="L87" s="45"/>
      <c r="M87" s="45"/>
      <c r="N87" s="45"/>
      <c r="O87" s="45"/>
      <c r="P87" s="45"/>
      <c r="Q87" s="45"/>
      <c r="R87" s="45"/>
      <c r="S87" s="47">
        <f t="shared" si="7"/>
        <v>8.4</v>
      </c>
      <c r="T87" s="49">
        <f t="shared" si="6"/>
        <v>1.8904521213372536</v>
      </c>
      <c r="U87" s="14">
        <f>'Historical population and GDP'!N86/'Historical population and GDP'!$N$158*100</f>
        <v>2.6159522386084832</v>
      </c>
      <c r="V87" s="29">
        <f>S87/'Historical population and GDP'!N86/($S$6/'Historical population and GDP'!$N$5)*100</f>
        <v>174.21933930847342</v>
      </c>
      <c r="W87" s="20"/>
      <c r="X87" s="12"/>
    </row>
    <row r="88" spans="1:24">
      <c r="A88" s="4">
        <f t="shared" si="5"/>
        <v>1952</v>
      </c>
      <c r="B88" s="45"/>
      <c r="C88" s="45"/>
      <c r="D88" s="45"/>
      <c r="E88" s="45"/>
      <c r="F88" s="45">
        <v>8.9</v>
      </c>
      <c r="G88" s="45">
        <v>12.3</v>
      </c>
      <c r="H88" s="45"/>
      <c r="I88" s="45"/>
      <c r="J88" s="45"/>
      <c r="K88" s="45"/>
      <c r="L88" s="45"/>
      <c r="M88" s="45"/>
      <c r="N88" s="45"/>
      <c r="O88" s="45"/>
      <c r="P88" s="45"/>
      <c r="Q88" s="45"/>
      <c r="R88" s="45"/>
      <c r="S88" s="47">
        <f t="shared" si="7"/>
        <v>8.9</v>
      </c>
      <c r="T88" s="49">
        <f t="shared" si="6"/>
        <v>2.0029790333216138</v>
      </c>
      <c r="U88" s="14">
        <f>'Historical population and GDP'!N87/'Historical population and GDP'!$N$158*100</f>
        <v>2.8685866825015167</v>
      </c>
      <c r="V88" s="29">
        <f>S88/'Historical population and GDP'!N87/($S$6/'Historical population and GDP'!$N$5)*100</f>
        <v>168.3328652054937</v>
      </c>
      <c r="W88" s="20"/>
      <c r="X88" s="12"/>
    </row>
    <row r="89" spans="1:24">
      <c r="A89" s="4">
        <f t="shared" si="5"/>
        <v>1953</v>
      </c>
      <c r="B89" s="45"/>
      <c r="C89" s="45"/>
      <c r="D89" s="45"/>
      <c r="E89" s="45"/>
      <c r="F89" s="45">
        <v>9.3000000000000007</v>
      </c>
      <c r="G89" s="45">
        <v>12.5</v>
      </c>
      <c r="H89" s="45"/>
      <c r="I89" s="45"/>
      <c r="J89" s="45"/>
      <c r="K89" s="45"/>
      <c r="L89" s="45"/>
      <c r="M89" s="45"/>
      <c r="N89" s="45"/>
      <c r="O89" s="45"/>
      <c r="P89" s="45"/>
      <c r="Q89" s="45"/>
      <c r="R89" s="45"/>
      <c r="S89" s="47">
        <f t="shared" si="7"/>
        <v>9.3000000000000007</v>
      </c>
      <c r="T89" s="49">
        <f t="shared" si="6"/>
        <v>2.0930005629091024</v>
      </c>
      <c r="U89" s="14">
        <f>'Historical population and GDP'!N88/'Historical population and GDP'!$N$158*100</f>
        <v>3.007545993805353</v>
      </c>
      <c r="V89" s="29">
        <f>S89/'Historical population and GDP'!N88/($S$6/'Historical population and GDP'!$N$5)*100</f>
        <v>167.77125674600296</v>
      </c>
      <c r="W89" s="20"/>
      <c r="X89" s="12"/>
    </row>
    <row r="90" spans="1:24">
      <c r="A90" s="4">
        <f t="shared" si="5"/>
        <v>1954</v>
      </c>
      <c r="B90" s="45"/>
      <c r="C90" s="45"/>
      <c r="D90" s="45"/>
      <c r="E90" s="45"/>
      <c r="F90" s="45">
        <v>9.6999999999999993</v>
      </c>
      <c r="G90" s="45">
        <v>13.3</v>
      </c>
      <c r="H90" s="45"/>
      <c r="I90" s="45"/>
      <c r="J90" s="45"/>
      <c r="K90" s="45"/>
      <c r="L90" s="45"/>
      <c r="M90" s="45"/>
      <c r="N90" s="45"/>
      <c r="O90" s="45"/>
      <c r="P90" s="45"/>
      <c r="Q90" s="45"/>
      <c r="R90" s="45"/>
      <c r="S90" s="47">
        <f t="shared" si="7"/>
        <v>9.6999999999999993</v>
      </c>
      <c r="T90" s="49">
        <f t="shared" si="6"/>
        <v>2.1830220924965902</v>
      </c>
      <c r="U90" s="14">
        <f>'Historical population and GDP'!N89/'Historical population and GDP'!$N$158*100</f>
        <v>3.2292283157493538</v>
      </c>
      <c r="V90" s="29">
        <f>S90/'Historical population and GDP'!N89/($S$6/'Historical population and GDP'!$N$5)*100</f>
        <v>162.97457949371812</v>
      </c>
      <c r="W90" s="20"/>
      <c r="X90" s="12"/>
    </row>
    <row r="91" spans="1:24">
      <c r="A91" s="4">
        <f t="shared" si="5"/>
        <v>1955</v>
      </c>
      <c r="B91" s="45"/>
      <c r="C91" s="45"/>
      <c r="D91" s="45"/>
      <c r="E91" s="45"/>
      <c r="F91" s="45">
        <v>10.1</v>
      </c>
      <c r="G91" s="45">
        <v>13.5</v>
      </c>
      <c r="H91" s="45"/>
      <c r="I91" s="45"/>
      <c r="J91" s="45"/>
      <c r="K91" s="45"/>
      <c r="L91" s="45"/>
      <c r="M91" s="45"/>
      <c r="N91" s="45"/>
      <c r="O91" s="45"/>
      <c r="P91" s="45"/>
      <c r="Q91" s="45"/>
      <c r="R91" s="45"/>
      <c r="S91" s="47">
        <f t="shared" si="7"/>
        <v>10.1</v>
      </c>
      <c r="T91" s="49">
        <f t="shared" si="6"/>
        <v>2.2730436220840788</v>
      </c>
      <c r="U91" s="14">
        <f>'Historical population and GDP'!N90/'Historical population and GDP'!$N$158*100</f>
        <v>3.359095864211735</v>
      </c>
      <c r="V91" s="29">
        <f>S91/'Historical population and GDP'!N90/($S$6/'Historical population and GDP'!$N$5)*100</f>
        <v>163.13451736614252</v>
      </c>
      <c r="W91" s="20"/>
      <c r="X91" s="12"/>
    </row>
    <row r="92" spans="1:24">
      <c r="A92" s="4">
        <f t="shared" si="5"/>
        <v>1956</v>
      </c>
      <c r="B92" s="45"/>
      <c r="C92" s="45"/>
      <c r="D92" s="45"/>
      <c r="E92" s="45"/>
      <c r="F92" s="45">
        <v>10.4</v>
      </c>
      <c r="G92" s="45">
        <v>13.8</v>
      </c>
      <c r="H92" s="45"/>
      <c r="I92" s="45"/>
      <c r="J92" s="45"/>
      <c r="K92" s="45"/>
      <c r="L92" s="45"/>
      <c r="M92" s="45"/>
      <c r="N92" s="45"/>
      <c r="O92" s="45"/>
      <c r="P92" s="45"/>
      <c r="Q92" s="45"/>
      <c r="R92" s="45"/>
      <c r="S92" s="47">
        <f t="shared" si="7"/>
        <v>10.4</v>
      </c>
      <c r="T92" s="49">
        <f t="shared" si="6"/>
        <v>2.3405597692746949</v>
      </c>
      <c r="U92" s="14">
        <f>'Historical population and GDP'!N91/'Historical population and GDP'!$N$158*100</f>
        <v>3.4138548120109089</v>
      </c>
      <c r="V92" s="29">
        <f>S92/'Historical population and GDP'!N91/($S$6/'Historical population and GDP'!$N$5)*100</f>
        <v>165.28566107126233</v>
      </c>
      <c r="W92" s="20"/>
      <c r="X92" s="12"/>
    </row>
    <row r="93" spans="1:24">
      <c r="A93" s="4">
        <f t="shared" si="5"/>
        <v>1957</v>
      </c>
      <c r="B93" s="45"/>
      <c r="C93" s="45"/>
      <c r="D93" s="45"/>
      <c r="E93" s="45"/>
      <c r="F93" s="45">
        <v>10.7</v>
      </c>
      <c r="G93" s="45">
        <v>14.4</v>
      </c>
      <c r="H93" s="45"/>
      <c r="I93" s="45"/>
      <c r="J93" s="45"/>
      <c r="K93" s="45"/>
      <c r="L93" s="45"/>
      <c r="M93" s="45"/>
      <c r="N93" s="45"/>
      <c r="O93" s="45"/>
      <c r="P93" s="45"/>
      <c r="Q93" s="45"/>
      <c r="R93" s="45"/>
      <c r="S93" s="47">
        <f t="shared" si="7"/>
        <v>10.7</v>
      </c>
      <c r="T93" s="49">
        <f t="shared" si="6"/>
        <v>2.4080759164653109</v>
      </c>
      <c r="U93" s="14">
        <f>'Historical population and GDP'!N92/'Historical population and GDP'!$N$158*100</f>
        <v>3.5169277375216281</v>
      </c>
      <c r="V93" s="29">
        <f>S93/'Historical population and GDP'!N92/($S$6/'Historical population and GDP'!$N$5)*100</f>
        <v>165.06964587887239</v>
      </c>
      <c r="W93" s="20"/>
      <c r="X93" s="12"/>
    </row>
    <row r="94" spans="1:24">
      <c r="A94" s="4">
        <f t="shared" si="5"/>
        <v>1958</v>
      </c>
      <c r="B94" s="45"/>
      <c r="C94" s="45"/>
      <c r="D94" s="45"/>
      <c r="E94" s="45"/>
      <c r="F94" s="45">
        <v>10.9</v>
      </c>
      <c r="G94" s="45">
        <v>14.6</v>
      </c>
      <c r="H94" s="45"/>
      <c r="I94" s="45"/>
      <c r="J94" s="45"/>
      <c r="K94" s="45"/>
      <c r="L94" s="45"/>
      <c r="M94" s="45"/>
      <c r="N94" s="45"/>
      <c r="O94" s="45"/>
      <c r="P94" s="45"/>
      <c r="Q94" s="45"/>
      <c r="R94" s="45"/>
      <c r="S94" s="47">
        <f t="shared" si="7"/>
        <v>10.9</v>
      </c>
      <c r="T94" s="49">
        <f t="shared" si="6"/>
        <v>2.4530866812590553</v>
      </c>
      <c r="U94" s="14">
        <f>'Historical population and GDP'!N93/'Historical population and GDP'!$N$158*100</f>
        <v>3.5803414588929003</v>
      </c>
      <c r="V94" s="29">
        <f>S94/'Historical population and GDP'!N93/($S$6/'Historical population and GDP'!$N$5)*100</f>
        <v>165.17675782530259</v>
      </c>
      <c r="W94" s="20"/>
      <c r="X94" s="12"/>
    </row>
    <row r="95" spans="1:24">
      <c r="A95" s="4">
        <f t="shared" si="5"/>
        <v>1959</v>
      </c>
      <c r="B95" s="45"/>
      <c r="C95" s="45"/>
      <c r="D95" s="45"/>
      <c r="E95" s="45"/>
      <c r="F95" s="45">
        <v>10.8</v>
      </c>
      <c r="G95" s="45">
        <v>14.9</v>
      </c>
      <c r="H95" s="45"/>
      <c r="I95" s="45"/>
      <c r="J95" s="45"/>
      <c r="K95" s="45"/>
      <c r="L95" s="45"/>
      <c r="M95" s="45"/>
      <c r="N95" s="45"/>
      <c r="O95" s="45"/>
      <c r="P95" s="45"/>
      <c r="Q95" s="45"/>
      <c r="R95" s="45"/>
      <c r="S95" s="47">
        <f t="shared" si="7"/>
        <v>10.8</v>
      </c>
      <c r="T95" s="49">
        <f t="shared" si="6"/>
        <v>2.4305812988621831</v>
      </c>
      <c r="U95" s="14">
        <f>'Historical population and GDP'!N94/'Historical population and GDP'!$N$158*100</f>
        <v>3.6335204148590825</v>
      </c>
      <c r="V95" s="29">
        <f>S95/'Historical population and GDP'!N94/($S$6/'Historical population and GDP'!$N$5)*100</f>
        <v>161.26608309522501</v>
      </c>
      <c r="W95" s="20"/>
      <c r="X95" s="12"/>
    </row>
    <row r="96" spans="1:24">
      <c r="A96" s="4">
        <f t="shared" si="5"/>
        <v>1960</v>
      </c>
      <c r="B96" s="45"/>
      <c r="C96" s="45"/>
      <c r="D96" s="45"/>
      <c r="E96" s="45"/>
      <c r="F96" s="45">
        <v>11</v>
      </c>
      <c r="G96" s="45">
        <v>15.3</v>
      </c>
      <c r="H96" s="45"/>
      <c r="I96" s="45"/>
      <c r="J96" s="45"/>
      <c r="K96" s="45"/>
      <c r="L96" s="45"/>
      <c r="M96" s="45"/>
      <c r="N96" s="45"/>
      <c r="O96" s="45"/>
      <c r="P96" s="45"/>
      <c r="Q96" s="45"/>
      <c r="R96" s="45"/>
      <c r="S96" s="47">
        <f t="shared" si="7"/>
        <v>11</v>
      </c>
      <c r="T96" s="49">
        <f t="shared" si="6"/>
        <v>2.475592063655927</v>
      </c>
      <c r="U96" s="14">
        <f>'Historical population and GDP'!N95/'Historical population and GDP'!$N$158*100</f>
        <v>3.7384923152640441</v>
      </c>
      <c r="V96" s="29">
        <f>S96/'Historical population and GDP'!N95/($S$6/'Historical population and GDP'!$N$5)*100</f>
        <v>159.64050015223131</v>
      </c>
      <c r="W96" s="20"/>
      <c r="X96" s="12"/>
    </row>
    <row r="97" spans="1:24">
      <c r="A97" s="4">
        <f t="shared" si="5"/>
        <v>1961</v>
      </c>
      <c r="B97" s="45"/>
      <c r="C97" s="45"/>
      <c r="D97" s="45"/>
      <c r="E97" s="45"/>
      <c r="F97" s="45">
        <v>11.3</v>
      </c>
      <c r="G97" s="45">
        <v>15.8</v>
      </c>
      <c r="H97" s="45"/>
      <c r="I97" s="45"/>
      <c r="J97" s="45"/>
      <c r="K97" s="45"/>
      <c r="L97" s="45"/>
      <c r="M97" s="45"/>
      <c r="N97" s="45"/>
      <c r="O97" s="45"/>
      <c r="P97" s="45"/>
      <c r="Q97" s="45"/>
      <c r="R97" s="45"/>
      <c r="S97" s="47">
        <f t="shared" si="7"/>
        <v>11.3</v>
      </c>
      <c r="T97" s="49">
        <f t="shared" si="6"/>
        <v>2.5431082108465435</v>
      </c>
      <c r="U97" s="14">
        <f>'Historical population and GDP'!N96/'Historical population and GDP'!$N$158*100</f>
        <v>3.8124396010674895</v>
      </c>
      <c r="V97" s="29">
        <f>S97/'Historical population and GDP'!N96/($S$6/'Historical population and GDP'!$N$5)*100</f>
        <v>160.81344597881755</v>
      </c>
      <c r="W97" s="20"/>
      <c r="X97" s="12"/>
    </row>
    <row r="98" spans="1:24">
      <c r="A98" s="4">
        <f t="shared" si="5"/>
        <v>1962</v>
      </c>
      <c r="B98" s="45"/>
      <c r="C98" s="45"/>
      <c r="D98" s="45"/>
      <c r="E98" s="45"/>
      <c r="F98" s="45">
        <v>11.3</v>
      </c>
      <c r="G98" s="45">
        <v>15.8</v>
      </c>
      <c r="H98" s="45">
        <v>9.6</v>
      </c>
      <c r="I98" s="45"/>
      <c r="J98" s="45"/>
      <c r="K98" s="45"/>
      <c r="L98" s="45"/>
      <c r="M98" s="45"/>
      <c r="N98" s="45"/>
      <c r="O98" s="45"/>
      <c r="P98" s="45"/>
      <c r="Q98" s="45"/>
      <c r="R98" s="45"/>
      <c r="S98" s="47">
        <f t="shared" si="7"/>
        <v>11.3</v>
      </c>
      <c r="T98" s="49">
        <f t="shared" si="6"/>
        <v>2.5431082108465435</v>
      </c>
      <c r="U98" s="14">
        <f>'Historical population and GDP'!N97/'Historical population and GDP'!$N$158*100</f>
        <v>3.8216962378842476</v>
      </c>
      <c r="V98" s="29">
        <f>S98/'Historical population and GDP'!N97/($S$6/'Historical population and GDP'!$N$5)*100</f>
        <v>160.42393525582469</v>
      </c>
      <c r="W98" s="20"/>
      <c r="X98" s="12"/>
    </row>
    <row r="99" spans="1:24">
      <c r="A99" s="4">
        <f t="shared" si="5"/>
        <v>1963</v>
      </c>
      <c r="B99" s="45"/>
      <c r="C99" s="45"/>
      <c r="D99" s="45"/>
      <c r="E99" s="45"/>
      <c r="F99" s="45">
        <v>11.3</v>
      </c>
      <c r="G99" s="45">
        <v>16.2</v>
      </c>
      <c r="H99" s="45">
        <v>9.6</v>
      </c>
      <c r="I99" s="45"/>
      <c r="J99" s="45"/>
      <c r="K99" s="45"/>
      <c r="L99" s="45"/>
      <c r="M99" s="45"/>
      <c r="N99" s="45"/>
      <c r="O99" s="45"/>
      <c r="P99" s="45"/>
      <c r="Q99" s="45"/>
      <c r="R99" s="45"/>
      <c r="S99" s="47">
        <f t="shared" si="7"/>
        <v>11.3</v>
      </c>
      <c r="T99" s="49">
        <f t="shared" si="6"/>
        <v>2.5431082108465435</v>
      </c>
      <c r="U99" s="14">
        <f>'Historical population and GDP'!N98/'Historical population and GDP'!$N$158*100</f>
        <v>4.0204893020007262</v>
      </c>
      <c r="V99" s="29">
        <f>S99/'Historical population and GDP'!N98/($S$6/'Historical population and GDP'!$N$5)*100</f>
        <v>152.49177495104317</v>
      </c>
      <c r="W99" s="20"/>
      <c r="X99" s="12"/>
    </row>
    <row r="100" spans="1:24">
      <c r="A100" s="4">
        <f t="shared" si="5"/>
        <v>1964</v>
      </c>
      <c r="B100" s="45"/>
      <c r="C100" s="45"/>
      <c r="D100" s="45"/>
      <c r="E100" s="45"/>
      <c r="F100" s="45">
        <v>12</v>
      </c>
      <c r="G100" s="45">
        <v>16.7</v>
      </c>
      <c r="H100" s="45">
        <v>10.199999999999999</v>
      </c>
      <c r="I100" s="45"/>
      <c r="J100" s="45"/>
      <c r="K100" s="45"/>
      <c r="L100" s="45"/>
      <c r="M100" s="45"/>
      <c r="N100" s="45"/>
      <c r="O100" s="45"/>
      <c r="P100" s="45"/>
      <c r="Q100" s="45"/>
      <c r="R100" s="45"/>
      <c r="S100" s="47">
        <f t="shared" si="7"/>
        <v>12</v>
      </c>
      <c r="T100" s="49">
        <f t="shared" si="6"/>
        <v>2.7006458876246477</v>
      </c>
      <c r="U100" s="14">
        <f>'Historical population and GDP'!N99/'Historical population and GDP'!$N$158*100</f>
        <v>4.1339724580768697</v>
      </c>
      <c r="V100" s="29">
        <f>S100/'Historical population and GDP'!N99/($S$6/'Historical population and GDP'!$N$5)*100</f>
        <v>157.49274553530162</v>
      </c>
      <c r="W100" s="20"/>
      <c r="X100" s="12"/>
    </row>
    <row r="101" spans="1:24">
      <c r="A101" s="4">
        <f t="shared" si="5"/>
        <v>1965</v>
      </c>
      <c r="B101" s="45"/>
      <c r="C101" s="45"/>
      <c r="D101" s="45"/>
      <c r="E101" s="45"/>
      <c r="F101" s="45">
        <v>12.6</v>
      </c>
      <c r="G101" s="45">
        <v>17.100000000000001</v>
      </c>
      <c r="H101" s="45">
        <v>10.8</v>
      </c>
      <c r="I101" s="45"/>
      <c r="J101" s="45"/>
      <c r="K101" s="45"/>
      <c r="L101" s="45"/>
      <c r="M101" s="45"/>
      <c r="N101" s="45"/>
      <c r="O101" s="45"/>
      <c r="P101" s="45"/>
      <c r="Q101" s="45"/>
      <c r="R101" s="45"/>
      <c r="S101" s="47">
        <f t="shared" si="7"/>
        <v>12.6</v>
      </c>
      <c r="T101" s="49">
        <f t="shared" si="6"/>
        <v>2.8356781820058803</v>
      </c>
      <c r="U101" s="14">
        <f>'Historical population and GDP'!N100/'Historical population and GDP'!$N$158*100</f>
        <v>4.2664949407101158</v>
      </c>
      <c r="V101" s="29">
        <f>S101/'Historical population and GDP'!N100/($S$6/'Historical population and GDP'!$N$5)*100</f>
        <v>160.23087229902012</v>
      </c>
      <c r="W101" s="20"/>
      <c r="X101" s="12"/>
    </row>
    <row r="102" spans="1:24">
      <c r="A102" s="4">
        <f t="shared" si="5"/>
        <v>1966</v>
      </c>
      <c r="B102" s="45"/>
      <c r="C102" s="45"/>
      <c r="D102" s="45"/>
      <c r="E102" s="45"/>
      <c r="F102" s="45">
        <v>13</v>
      </c>
      <c r="G102" s="45">
        <v>17.3</v>
      </c>
      <c r="H102" s="45">
        <v>11.1</v>
      </c>
      <c r="I102" s="45"/>
      <c r="J102" s="45"/>
      <c r="K102" s="45"/>
      <c r="L102" s="45"/>
      <c r="M102" s="45"/>
      <c r="N102" s="45"/>
      <c r="O102" s="45"/>
      <c r="P102" s="45"/>
      <c r="Q102" s="45"/>
      <c r="R102" s="45"/>
      <c r="S102" s="47">
        <f t="shared" si="7"/>
        <v>13</v>
      </c>
      <c r="T102" s="49">
        <f t="shared" si="6"/>
        <v>2.9256997115933685</v>
      </c>
      <c r="U102" s="14">
        <f>'Historical population and GDP'!N101/'Historical population and GDP'!$N$158*100</f>
        <v>4.3370260535758209</v>
      </c>
      <c r="V102" s="29">
        <f>S102/'Historical population and GDP'!N101/($S$6/'Historical population and GDP'!$N$5)*100</f>
        <v>162.62908108982506</v>
      </c>
      <c r="W102" s="20"/>
      <c r="X102" s="12"/>
    </row>
    <row r="103" spans="1:24">
      <c r="A103" s="4">
        <f t="shared" si="5"/>
        <v>1967</v>
      </c>
      <c r="B103" s="45"/>
      <c r="C103" s="45"/>
      <c r="D103" s="45"/>
      <c r="E103" s="45"/>
      <c r="F103" s="45">
        <v>13.3</v>
      </c>
      <c r="G103" s="45">
        <v>18.399999999999999</v>
      </c>
      <c r="H103" s="45">
        <v>11.4</v>
      </c>
      <c r="I103" s="45"/>
      <c r="J103" s="45"/>
      <c r="K103" s="45"/>
      <c r="L103" s="45"/>
      <c r="M103" s="45"/>
      <c r="N103" s="45"/>
      <c r="O103" s="45"/>
      <c r="P103" s="45"/>
      <c r="Q103" s="45"/>
      <c r="R103" s="45"/>
      <c r="S103" s="47">
        <f t="shared" si="7"/>
        <v>13.3</v>
      </c>
      <c r="T103" s="49">
        <f t="shared" si="6"/>
        <v>2.993215858783985</v>
      </c>
      <c r="U103" s="14">
        <f>'Historical population and GDP'!N102/'Historical population and GDP'!$N$158*100</f>
        <v>4.36379986117909</v>
      </c>
      <c r="V103" s="29">
        <f>S103/'Historical population and GDP'!N102/($S$6/'Historical population and GDP'!$N$5)*100</f>
        <v>165.3612336773017</v>
      </c>
      <c r="W103" s="20"/>
      <c r="X103" s="12"/>
    </row>
    <row r="104" spans="1:24">
      <c r="A104" s="4">
        <f t="shared" si="5"/>
        <v>1968</v>
      </c>
      <c r="B104" s="45"/>
      <c r="C104" s="45"/>
      <c r="D104" s="45"/>
      <c r="E104" s="45"/>
      <c r="F104" s="45">
        <v>14.2</v>
      </c>
      <c r="G104" s="45">
        <v>20</v>
      </c>
      <c r="H104" s="45">
        <v>12.2</v>
      </c>
      <c r="I104" s="45"/>
      <c r="J104" s="45"/>
      <c r="K104" s="45"/>
      <c r="L104" s="45"/>
      <c r="M104" s="45"/>
      <c r="N104" s="45"/>
      <c r="O104" s="45"/>
      <c r="P104" s="45"/>
      <c r="Q104" s="45"/>
      <c r="R104" s="45"/>
      <c r="S104" s="47">
        <f t="shared" si="7"/>
        <v>14.2</v>
      </c>
      <c r="T104" s="49">
        <f t="shared" si="6"/>
        <v>3.1957643003558327</v>
      </c>
      <c r="U104" s="14">
        <f>'Historical population and GDP'!N103/'Historical population and GDP'!$N$158*100</f>
        <v>4.5961822729365007</v>
      </c>
      <c r="V104" s="29">
        <f>S104/'Historical population and GDP'!N103/($S$6/'Historical population and GDP'!$N$5)*100</f>
        <v>167.62469006748523</v>
      </c>
      <c r="W104" s="20"/>
      <c r="X104" s="12"/>
    </row>
    <row r="105" spans="1:24">
      <c r="A105" s="4">
        <f t="shared" si="5"/>
        <v>1969</v>
      </c>
      <c r="B105" s="45"/>
      <c r="C105" s="45"/>
      <c r="D105" s="45"/>
      <c r="E105" s="45"/>
      <c r="F105" s="45">
        <v>15.5</v>
      </c>
      <c r="G105" s="45">
        <v>20.6</v>
      </c>
      <c r="H105" s="45">
        <v>13.2</v>
      </c>
      <c r="I105" s="45"/>
      <c r="J105" s="45"/>
      <c r="K105" s="45"/>
      <c r="L105" s="45"/>
      <c r="M105" s="45"/>
      <c r="N105" s="45"/>
      <c r="O105" s="45"/>
      <c r="P105" s="45"/>
      <c r="Q105" s="45"/>
      <c r="R105" s="45"/>
      <c r="S105" s="47">
        <f t="shared" si="7"/>
        <v>15.5</v>
      </c>
      <c r="T105" s="49">
        <f t="shared" si="6"/>
        <v>3.4883342715151699</v>
      </c>
      <c r="U105" s="14">
        <f>'Historical population and GDP'!N104/'Historical population and GDP'!$N$158*100</f>
        <v>4.7748727797402326</v>
      </c>
      <c r="V105" s="29">
        <f>S105/'Historical population and GDP'!N104/($S$6/'Historical population and GDP'!$N$5)*100</f>
        <v>176.12328620323331</v>
      </c>
      <c r="W105" s="20"/>
      <c r="X105" s="12"/>
    </row>
    <row r="106" spans="1:24">
      <c r="A106" s="4">
        <f t="shared" si="5"/>
        <v>1970</v>
      </c>
      <c r="B106" s="45"/>
      <c r="C106" s="45"/>
      <c r="D106" s="45"/>
      <c r="E106" s="45"/>
      <c r="F106" s="45">
        <v>17.600000000000001</v>
      </c>
      <c r="G106" s="45">
        <v>22.7</v>
      </c>
      <c r="H106" s="45">
        <v>15</v>
      </c>
      <c r="I106" s="45"/>
      <c r="J106" s="45"/>
      <c r="K106" s="45"/>
      <c r="L106" s="45"/>
      <c r="M106" s="45"/>
      <c r="N106" s="45"/>
      <c r="O106" s="45"/>
      <c r="P106" s="45"/>
      <c r="Q106" s="45"/>
      <c r="R106" s="45"/>
      <c r="S106" s="47">
        <f t="shared" si="7"/>
        <v>17.600000000000001</v>
      </c>
      <c r="T106" s="49">
        <f t="shared" si="6"/>
        <v>3.9609473018494836</v>
      </c>
      <c r="U106" s="14">
        <f>'Historical population and GDP'!N105/'Historical population and GDP'!$N$158*100</f>
        <v>5.0259444060235499</v>
      </c>
      <c r="V106" s="29">
        <f>S106/'Historical population and GDP'!N105/($S$6/'Historical population and GDP'!$N$5)*100</f>
        <v>189.99486975900427</v>
      </c>
      <c r="W106" s="20"/>
      <c r="X106" s="12"/>
    </row>
    <row r="107" spans="1:24">
      <c r="A107" s="4">
        <f t="shared" si="5"/>
        <v>1971</v>
      </c>
      <c r="B107" s="45"/>
      <c r="C107" s="45"/>
      <c r="D107" s="45"/>
      <c r="E107" s="45"/>
      <c r="F107" s="45">
        <v>20</v>
      </c>
      <c r="G107" s="45">
        <v>25</v>
      </c>
      <c r="H107" s="45">
        <v>17.100000000000001</v>
      </c>
      <c r="I107" s="45">
        <v>20.9</v>
      </c>
      <c r="J107" s="45">
        <v>19.3</v>
      </c>
      <c r="K107" s="45">
        <v>20</v>
      </c>
      <c r="L107" s="45"/>
      <c r="M107" s="45"/>
      <c r="N107" s="45"/>
      <c r="O107" s="45"/>
      <c r="P107" s="45"/>
      <c r="Q107" s="45"/>
      <c r="R107" s="45"/>
      <c r="S107" s="47">
        <f t="shared" si="7"/>
        <v>20</v>
      </c>
      <c r="T107" s="49">
        <f t="shared" si="6"/>
        <v>4.5010764793744125</v>
      </c>
      <c r="U107" s="14">
        <f>'Historical population and GDP'!N106/'Historical population and GDP'!$N$158*100</f>
        <v>5.5067033473344402</v>
      </c>
      <c r="V107" s="29">
        <f>S107/'Historical population and GDP'!N106/($S$6/'Historical population and GDP'!$N$5)*100</f>
        <v>197.05397564981752</v>
      </c>
      <c r="W107" s="20"/>
      <c r="X107" s="12"/>
    </row>
    <row r="108" spans="1:24">
      <c r="A108" s="4">
        <f t="shared" si="5"/>
        <v>1972</v>
      </c>
      <c r="B108" s="45"/>
      <c r="C108" s="45"/>
      <c r="D108" s="45"/>
      <c r="E108" s="45"/>
      <c r="F108" s="45"/>
      <c r="G108" s="45"/>
      <c r="H108" s="45"/>
      <c r="I108" s="45">
        <v>22.2</v>
      </c>
      <c r="J108" s="45">
        <v>21.1</v>
      </c>
      <c r="K108" s="45">
        <v>21.2</v>
      </c>
      <c r="L108" s="45"/>
      <c r="M108" s="45"/>
      <c r="N108" s="45"/>
      <c r="O108" s="132">
        <v>5.1380854548725177</v>
      </c>
      <c r="P108" s="132">
        <v>9.3186617761476054</v>
      </c>
      <c r="Q108" s="132">
        <v>8.1400506144172819</v>
      </c>
      <c r="R108" s="132">
        <v>22.917770038840278</v>
      </c>
      <c r="S108" s="48">
        <f>Q108*(100/$Q$119)</f>
        <v>22.917770038840278</v>
      </c>
      <c r="T108" s="49">
        <f t="shared" si="6"/>
        <v>5.1577317840767805</v>
      </c>
      <c r="U108" s="14">
        <f>'Historical population and GDP'!N107/'Historical population and GDP'!$N$158*100</f>
        <v>6.3265787228262624</v>
      </c>
      <c r="V108" s="29">
        <f>S108/'Historical population and GDP'!N107/($S$6/'Historical population and GDP'!$N$5)*100</f>
        <v>196.53971762848158</v>
      </c>
      <c r="W108" s="20"/>
      <c r="X108" s="12"/>
    </row>
    <row r="109" spans="1:24">
      <c r="A109" s="4">
        <f t="shared" si="5"/>
        <v>1973</v>
      </c>
      <c r="B109" s="45"/>
      <c r="C109" s="45"/>
      <c r="D109" s="45"/>
      <c r="E109" s="45"/>
      <c r="F109" s="45"/>
      <c r="G109" s="45"/>
      <c r="H109" s="45"/>
      <c r="I109" s="45">
        <v>24.2</v>
      </c>
      <c r="J109" s="45">
        <v>23.7</v>
      </c>
      <c r="K109" s="45">
        <v>23.3</v>
      </c>
      <c r="L109" s="45"/>
      <c r="M109" s="45"/>
      <c r="N109" s="45"/>
      <c r="O109" s="132">
        <v>5.4302716036045773</v>
      </c>
      <c r="P109" s="132">
        <v>9.8450087750829933</v>
      </c>
      <c r="Q109" s="132">
        <v>8.790631333983935</v>
      </c>
      <c r="R109" s="132">
        <v>24.749436699035748</v>
      </c>
      <c r="S109" s="48">
        <f t="shared" ref="S109:S159" si="8">Q109*(100/$Q$119)</f>
        <v>24.749436699035748</v>
      </c>
      <c r="T109" s="49">
        <f t="shared" si="6"/>
        <v>5.5699553701897857</v>
      </c>
      <c r="U109" s="14">
        <f>'Historical population and GDP'!N108/'Historical population and GDP'!$N$158*100</f>
        <v>7.0025928007304561</v>
      </c>
      <c r="V109" s="29">
        <f>S109/'Historical population and GDP'!N108/($S$6/'Historical population and GDP'!$N$5)*100</f>
        <v>191.75792990122028</v>
      </c>
      <c r="W109" s="20"/>
      <c r="X109" s="12"/>
    </row>
    <row r="110" spans="1:24">
      <c r="A110" s="4">
        <f t="shared" si="5"/>
        <v>1974</v>
      </c>
      <c r="B110" s="45"/>
      <c r="C110" s="45"/>
      <c r="D110" s="45"/>
      <c r="E110" s="45"/>
      <c r="F110" s="45"/>
      <c r="G110" s="45"/>
      <c r="H110" s="45"/>
      <c r="I110" s="45">
        <v>28</v>
      </c>
      <c r="J110" s="45">
        <v>27.2</v>
      </c>
      <c r="K110" s="45">
        <v>27.3</v>
      </c>
      <c r="L110" s="45"/>
      <c r="M110" s="45"/>
      <c r="N110" s="45"/>
      <c r="O110" s="132">
        <v>5.8989332973264919</v>
      </c>
      <c r="P110" s="132">
        <v>10.689111204297211</v>
      </c>
      <c r="Q110" s="132">
        <v>9.9951491632306571</v>
      </c>
      <c r="R110" s="132">
        <v>28.140676376276453</v>
      </c>
      <c r="S110" s="48">
        <f t="shared" si="8"/>
        <v>28.140676376276453</v>
      </c>
      <c r="T110" s="49">
        <f t="shared" si="6"/>
        <v>6.3331668275472568</v>
      </c>
      <c r="U110" s="14">
        <f>'Historical population and GDP'!N109/'Historical population and GDP'!$N$158*100</f>
        <v>7.56938492720505</v>
      </c>
      <c r="V110" s="29">
        <f>S110/'Historical population and GDP'!N109/($S$6/'Historical population and GDP'!$N$5)*100</f>
        <v>201.70693376461352</v>
      </c>
      <c r="W110" s="20"/>
      <c r="X110" s="12"/>
    </row>
    <row r="111" spans="1:24">
      <c r="A111" s="4">
        <f t="shared" si="5"/>
        <v>1975</v>
      </c>
      <c r="B111" s="45"/>
      <c r="C111" s="45"/>
      <c r="D111" s="45"/>
      <c r="E111" s="45"/>
      <c r="F111" s="45"/>
      <c r="G111" s="45"/>
      <c r="H111" s="45"/>
      <c r="I111" s="45">
        <v>33.299999999999997</v>
      </c>
      <c r="J111" s="45">
        <v>31.6</v>
      </c>
      <c r="K111" s="45">
        <v>33.299999999999997</v>
      </c>
      <c r="L111" s="45"/>
      <c r="M111" s="45"/>
      <c r="N111" s="45"/>
      <c r="O111" s="132">
        <v>7.0852534562211984</v>
      </c>
      <c r="P111" s="132">
        <v>12.841519856673633</v>
      </c>
      <c r="Q111" s="132">
        <v>11.971897175619155</v>
      </c>
      <c r="R111" s="132">
        <v>33.706078671492676</v>
      </c>
      <c r="S111" s="48">
        <f t="shared" si="8"/>
        <v>33.706078671492676</v>
      </c>
      <c r="T111" s="49">
        <f t="shared" si="6"/>
        <v>7.5856818960099632</v>
      </c>
      <c r="U111" s="14">
        <f>'Historical population and GDP'!N110/'Historical population and GDP'!$N$158*100</f>
        <v>7.9312796778461276</v>
      </c>
      <c r="V111" s="29">
        <f>S111/'Historical population and GDP'!N110/($S$6/'Historical population and GDP'!$N$5)*100</f>
        <v>230.57480629062579</v>
      </c>
      <c r="W111" s="20"/>
      <c r="X111" s="12"/>
    </row>
    <row r="112" spans="1:24">
      <c r="A112" s="4">
        <f t="shared" si="5"/>
        <v>1976</v>
      </c>
      <c r="B112" s="45"/>
      <c r="C112" s="45"/>
      <c r="D112" s="45"/>
      <c r="E112" s="45"/>
      <c r="F112" s="45"/>
      <c r="G112" s="45"/>
      <c r="H112" s="45"/>
      <c r="I112" s="45">
        <v>39.1</v>
      </c>
      <c r="J112" s="45">
        <v>37.1</v>
      </c>
      <c r="K112" s="45">
        <v>39.200000000000003</v>
      </c>
      <c r="L112" s="45"/>
      <c r="M112" s="45"/>
      <c r="N112" s="45"/>
      <c r="O112" s="132">
        <v>8.663738598867182</v>
      </c>
      <c r="P112" s="132">
        <v>15.704838395120827</v>
      </c>
      <c r="Q112" s="132">
        <v>14.321353920841482</v>
      </c>
      <c r="R112" s="132">
        <v>40.320817566093758</v>
      </c>
      <c r="S112" s="48">
        <f t="shared" si="8"/>
        <v>40.320817566093758</v>
      </c>
      <c r="T112" s="49">
        <f t="shared" si="6"/>
        <v>9.0743541787945645</v>
      </c>
      <c r="U112" s="14">
        <f>'Historical population and GDP'!N111/'Historical population and GDP'!$N$158*100</f>
        <v>8.7951598255589687</v>
      </c>
      <c r="V112" s="29">
        <f>S112/'Historical population and GDP'!N111/($S$6/'Historical population and GDP'!$N$5)*100</f>
        <v>248.73246881177397</v>
      </c>
      <c r="W112" s="20"/>
      <c r="X112" s="12"/>
    </row>
    <row r="113" spans="1:24">
      <c r="A113" s="4">
        <f t="shared" si="5"/>
        <v>1977</v>
      </c>
      <c r="B113" s="45"/>
      <c r="C113" s="45"/>
      <c r="D113" s="45"/>
      <c r="E113" s="45"/>
      <c r="F113" s="45"/>
      <c r="G113" s="45"/>
      <c r="H113" s="45"/>
      <c r="I113" s="45">
        <v>44.7</v>
      </c>
      <c r="J113" s="45">
        <v>43.8</v>
      </c>
      <c r="K113" s="45">
        <v>44.7</v>
      </c>
      <c r="L113" s="45"/>
      <c r="M113" s="45"/>
      <c r="N113" s="45"/>
      <c r="O113" s="132">
        <v>10.208828328514585</v>
      </c>
      <c r="P113" s="132">
        <v>18.507366200537579</v>
      </c>
      <c r="Q113" s="132">
        <v>16.574021800495071</v>
      </c>
      <c r="R113" s="132">
        <v>46.66305385985158</v>
      </c>
      <c r="S113" s="48">
        <f t="shared" si="8"/>
        <v>46.66305385985158</v>
      </c>
      <c r="T113" s="49">
        <f t="shared" si="6"/>
        <v>10.501698709217969</v>
      </c>
      <c r="U113" s="14">
        <f>'Historical population and GDP'!N112/'Historical population and GDP'!$N$158*100</f>
        <v>10.66480219207288</v>
      </c>
      <c r="V113" s="29">
        <f>S113/'Historical population and GDP'!N112/($S$6/'Historical population and GDP'!$N$5)*100</f>
        <v>237.39263439628252</v>
      </c>
      <c r="W113" s="20"/>
      <c r="X113" s="12"/>
    </row>
    <row r="114" spans="1:24">
      <c r="A114" s="4">
        <f t="shared" si="5"/>
        <v>1978</v>
      </c>
      <c r="B114" s="45"/>
      <c r="C114" s="45"/>
      <c r="D114" s="45"/>
      <c r="E114" s="45"/>
      <c r="F114" s="45"/>
      <c r="G114" s="45"/>
      <c r="H114" s="45"/>
      <c r="I114" s="45">
        <v>50.4</v>
      </c>
      <c r="J114" s="45">
        <v>50.6</v>
      </c>
      <c r="K114" s="45">
        <v>49.5</v>
      </c>
      <c r="L114" s="45"/>
      <c r="M114" s="45"/>
      <c r="N114" s="45"/>
      <c r="O114" s="132">
        <v>11.798216760214435</v>
      </c>
      <c r="P114" s="132">
        <v>21.393550510036196</v>
      </c>
      <c r="Q114" s="132">
        <v>18.609085575391838</v>
      </c>
      <c r="R114" s="132">
        <v>52.392640298153722</v>
      </c>
      <c r="S114" s="48">
        <f t="shared" si="8"/>
        <v>52.392640298153722</v>
      </c>
      <c r="T114" s="49">
        <f t="shared" si="6"/>
        <v>11.791164046917189</v>
      </c>
      <c r="U114" s="14">
        <f>'Historical population and GDP'!N113/'Historical population and GDP'!$N$158*100</f>
        <v>12.39141300678774</v>
      </c>
      <c r="V114" s="29">
        <f>S114/'Historical population and GDP'!N113/($S$6/'Historical population and GDP'!$N$5)*100</f>
        <v>229.40154557375641</v>
      </c>
      <c r="W114" s="20"/>
      <c r="X114" s="12"/>
    </row>
    <row r="115" spans="1:24">
      <c r="A115" s="4">
        <f t="shared" si="5"/>
        <v>1979</v>
      </c>
      <c r="B115" s="45"/>
      <c r="C115" s="45"/>
      <c r="D115" s="45"/>
      <c r="E115" s="45"/>
      <c r="F115" s="45"/>
      <c r="G115" s="45"/>
      <c r="H115" s="45"/>
      <c r="I115" s="45">
        <v>58.6</v>
      </c>
      <c r="J115" s="45">
        <v>58</v>
      </c>
      <c r="K115" s="45">
        <v>59</v>
      </c>
      <c r="L115" s="45"/>
      <c r="M115" s="45"/>
      <c r="N115" s="45"/>
      <c r="O115" s="132">
        <v>13.749922722370671</v>
      </c>
      <c r="P115" s="132">
        <v>24.937221093712512</v>
      </c>
      <c r="Q115" s="132">
        <v>21.434858254016991</v>
      </c>
      <c r="R115" s="132">
        <v>60.348414960791366</v>
      </c>
      <c r="S115" s="48">
        <f t="shared" si="8"/>
        <v>60.348414960791366</v>
      </c>
      <c r="T115" s="49">
        <f t="shared" si="6"/>
        <v>13.581641557377248</v>
      </c>
      <c r="U115" s="14">
        <f>'Historical population and GDP'!N114/'Historical population and GDP'!$N$158*100</f>
        <v>14.041632529497836</v>
      </c>
      <c r="V115" s="29">
        <f>S115/'Historical population and GDP'!N114/($S$6/'Historical population and GDP'!$N$5)*100</f>
        <v>233.1820690106336</v>
      </c>
      <c r="W115" s="20"/>
      <c r="X115" s="12"/>
    </row>
    <row r="116" spans="1:24">
      <c r="A116" s="4">
        <f t="shared" si="5"/>
        <v>1980</v>
      </c>
      <c r="B116" s="45"/>
      <c r="C116" s="45"/>
      <c r="D116" s="45"/>
      <c r="E116" s="45"/>
      <c r="F116" s="45"/>
      <c r="G116" s="45"/>
      <c r="H116" s="45"/>
      <c r="I116" s="45">
        <v>71.2</v>
      </c>
      <c r="J116" s="45">
        <v>70.8</v>
      </c>
      <c r="K116" s="45">
        <v>74.2</v>
      </c>
      <c r="L116" s="45"/>
      <c r="M116" s="45"/>
      <c r="N116" s="45"/>
      <c r="O116" s="132">
        <v>16.029389815329921</v>
      </c>
      <c r="P116" s="132">
        <v>28.783289653332496</v>
      </c>
      <c r="Q116" s="132">
        <v>24.755496281926931</v>
      </c>
      <c r="R116" s="132">
        <v>69.697450035718347</v>
      </c>
      <c r="S116" s="48">
        <f t="shared" si="8"/>
        <v>69.697450035718347</v>
      </c>
      <c r="T116" s="49">
        <f t="shared" si="6"/>
        <v>15.685677651407259</v>
      </c>
      <c r="U116" s="14">
        <f>'Historical population and GDP'!N115/'Historical population and GDP'!$N$158*100</f>
        <v>15.851305134970126</v>
      </c>
      <c r="V116" s="29">
        <f>S116/'Historical population and GDP'!N115/($S$6/'Historical population and GDP'!$N$5)*100</f>
        <v>238.56061731315995</v>
      </c>
      <c r="W116" s="12"/>
      <c r="X116" s="12"/>
    </row>
    <row r="117" spans="1:24">
      <c r="A117" s="4">
        <f t="shared" si="5"/>
        <v>1981</v>
      </c>
      <c r="B117" s="45"/>
      <c r="C117" s="45"/>
      <c r="D117" s="45"/>
      <c r="E117" s="45"/>
      <c r="F117" s="45"/>
      <c r="G117" s="45"/>
      <c r="H117" s="45"/>
      <c r="I117" s="45">
        <v>84.8</v>
      </c>
      <c r="J117" s="45">
        <v>84.9</v>
      </c>
      <c r="K117" s="45">
        <v>88</v>
      </c>
      <c r="L117" s="45"/>
      <c r="M117" s="45"/>
      <c r="N117" s="45"/>
      <c r="O117" s="132">
        <v>19.026305562628142</v>
      </c>
      <c r="P117" s="132">
        <v>33.64914283950808</v>
      </c>
      <c r="Q117" s="132">
        <v>28.671189146049482</v>
      </c>
      <c r="R117" s="132">
        <v>80.72182234659158</v>
      </c>
      <c r="S117" s="48">
        <f t="shared" si="8"/>
        <v>80.72182234659158</v>
      </c>
      <c r="T117" s="49">
        <f t="shared" si="6"/>
        <v>18.166754796824165</v>
      </c>
      <c r="U117" s="14">
        <f>'Historical population and GDP'!N116/'Historical population and GDP'!$N$158*100</f>
        <v>18.272158623135379</v>
      </c>
      <c r="V117" s="29">
        <f>S117/'Historical population and GDP'!N116/($S$6/'Historical population and GDP'!$N$5)*100</f>
        <v>239.68893621024026</v>
      </c>
      <c r="W117" s="20"/>
      <c r="X117" s="12"/>
    </row>
    <row r="118" spans="1:24">
      <c r="A118" s="4">
        <f t="shared" si="5"/>
        <v>1982</v>
      </c>
      <c r="B118" s="45"/>
      <c r="C118" s="45"/>
      <c r="D118" s="45"/>
      <c r="E118" s="45"/>
      <c r="F118" s="45"/>
      <c r="G118" s="45"/>
      <c r="H118" s="45"/>
      <c r="I118" s="45">
        <v>94.3</v>
      </c>
      <c r="J118" s="45">
        <v>96.9</v>
      </c>
      <c r="K118" s="45">
        <v>97.3</v>
      </c>
      <c r="L118" s="45"/>
      <c r="M118" s="45"/>
      <c r="N118" s="45"/>
      <c r="O118" s="132">
        <v>22.698847690428238</v>
      </c>
      <c r="P118" s="132">
        <v>39.34035939040109</v>
      </c>
      <c r="Q118" s="132">
        <v>33.088968388950796</v>
      </c>
      <c r="R118" s="132">
        <v>93.159785397073421</v>
      </c>
      <c r="S118" s="48">
        <f t="shared" si="8"/>
        <v>93.159785397073421</v>
      </c>
      <c r="T118" s="49">
        <f t="shared" si="6"/>
        <v>20.965965943716753</v>
      </c>
      <c r="U118" s="14">
        <f>'Historical population and GDP'!N117/'Historical population and GDP'!$N$158*100</f>
        <v>21.12760350217625</v>
      </c>
      <c r="V118" s="29">
        <f>S118/'Historical population and GDP'!N117/($S$6/'Historical population and GDP'!$N$5)*100</f>
        <v>239.23522652848712</v>
      </c>
      <c r="W118" s="20"/>
      <c r="X118" s="12"/>
    </row>
    <row r="119" spans="1:24">
      <c r="A119" s="4">
        <f t="shared" si="5"/>
        <v>1983</v>
      </c>
      <c r="B119" s="45"/>
      <c r="C119" s="45"/>
      <c r="D119" s="45"/>
      <c r="E119" s="45"/>
      <c r="F119" s="45"/>
      <c r="G119" s="45"/>
      <c r="H119" s="45"/>
      <c r="I119" s="45">
        <v>100</v>
      </c>
      <c r="J119" s="45">
        <v>100</v>
      </c>
      <c r="K119" s="45">
        <v>100</v>
      </c>
      <c r="L119" s="45"/>
      <c r="M119" s="45"/>
      <c r="N119" s="45"/>
      <c r="O119" s="132">
        <v>24.892510944340213</v>
      </c>
      <c r="P119" s="132">
        <v>42.550874261502656</v>
      </c>
      <c r="Q119" s="132">
        <v>35.518510747868547</v>
      </c>
      <c r="R119" s="132">
        <v>100</v>
      </c>
      <c r="S119" s="48">
        <f t="shared" si="8"/>
        <v>100</v>
      </c>
      <c r="T119" s="49">
        <f t="shared" si="6"/>
        <v>22.505382396872065</v>
      </c>
      <c r="U119" s="14">
        <f>'Historical population and GDP'!N118/'Historical population and GDP'!$N$158*100</f>
        <v>24.104527209967717</v>
      </c>
      <c r="V119" s="29">
        <f>S119/'Historical population and GDP'!N118/($S$6/'Historical population and GDP'!$N$5)*100</f>
        <v>225.08588902496521</v>
      </c>
      <c r="W119" s="20"/>
      <c r="X119" s="12"/>
    </row>
    <row r="120" spans="1:24">
      <c r="A120" s="4">
        <f t="shared" si="5"/>
        <v>1984</v>
      </c>
      <c r="B120" s="45"/>
      <c r="C120" s="45"/>
      <c r="D120" s="45"/>
      <c r="E120" s="45"/>
      <c r="F120" s="45"/>
      <c r="G120" s="45"/>
      <c r="H120" s="45"/>
      <c r="I120" s="45">
        <v>108.7</v>
      </c>
      <c r="J120" s="45">
        <v>105.9</v>
      </c>
      <c r="K120" s="45">
        <v>106.3</v>
      </c>
      <c r="L120" s="45"/>
      <c r="M120" s="45"/>
      <c r="N120" s="45"/>
      <c r="O120" s="132">
        <v>26.389209574386207</v>
      </c>
      <c r="P120" s="132">
        <v>44.519242050921036</v>
      </c>
      <c r="Q120" s="132">
        <v>37.343735488065384</v>
      </c>
      <c r="R120" s="132">
        <v>105.13879862011491</v>
      </c>
      <c r="S120" s="48">
        <f t="shared" si="8"/>
        <v>105.13879862011491</v>
      </c>
      <c r="T120" s="49">
        <f t="shared" si="6"/>
        <v>23.661888676934112</v>
      </c>
      <c r="U120" s="14">
        <f>'Historical population and GDP'!N119/'Historical population and GDP'!$N$158*100</f>
        <v>25.957966897843814</v>
      </c>
      <c r="V120" s="29">
        <f>S120/'Historical population and GDP'!N119/($S$6/'Historical population and GDP'!$N$5)*100</f>
        <v>219.75523154173007</v>
      </c>
      <c r="W120" s="20"/>
      <c r="X120" s="12"/>
    </row>
    <row r="121" spans="1:24">
      <c r="A121" s="4">
        <f t="shared" si="5"/>
        <v>1985</v>
      </c>
      <c r="B121" s="45"/>
      <c r="C121" s="45"/>
      <c r="D121" s="45"/>
      <c r="E121" s="45"/>
      <c r="F121" s="45"/>
      <c r="G121" s="45"/>
      <c r="H121" s="45"/>
      <c r="I121" s="45">
        <v>124.7</v>
      </c>
      <c r="J121" s="45">
        <v>119</v>
      </c>
      <c r="K121" s="45">
        <v>118.9</v>
      </c>
      <c r="L121" s="45"/>
      <c r="M121" s="45"/>
      <c r="N121" s="45"/>
      <c r="O121" s="132">
        <v>29.454066454898403</v>
      </c>
      <c r="P121" s="132">
        <v>48.548736876876013</v>
      </c>
      <c r="Q121" s="132">
        <v>41.026013133548602</v>
      </c>
      <c r="R121" s="132">
        <v>115.5060059380743</v>
      </c>
      <c r="S121" s="48">
        <f t="shared" si="8"/>
        <v>115.5060059380743</v>
      </c>
      <c r="T121" s="49">
        <f t="shared" si="6"/>
        <v>25.995068327717373</v>
      </c>
      <c r="U121" s="14">
        <f>'Historical population and GDP'!N120/'Historical population and GDP'!$N$158*100</f>
        <v>28.089462533582431</v>
      </c>
      <c r="V121" s="29">
        <f>S121/'Historical population and GDP'!N120/($S$6/'Historical population and GDP'!$N$5)*100</f>
        <v>223.10434283929692</v>
      </c>
      <c r="W121" s="20"/>
      <c r="X121" s="12"/>
    </row>
    <row r="122" spans="1:24">
      <c r="A122" s="4">
        <f t="shared" si="5"/>
        <v>1986</v>
      </c>
      <c r="B122" s="45"/>
      <c r="C122" s="45"/>
      <c r="D122" s="45"/>
      <c r="E122" s="45"/>
      <c r="F122" s="45"/>
      <c r="G122" s="45"/>
      <c r="H122" s="45"/>
      <c r="I122" s="45">
        <v>151.80000000000001</v>
      </c>
      <c r="J122" s="45">
        <v>134.1</v>
      </c>
      <c r="K122" s="45">
        <v>134.1</v>
      </c>
      <c r="L122" s="45"/>
      <c r="M122" s="45"/>
      <c r="N122" s="45"/>
      <c r="O122" s="132">
        <v>34.745704957034079</v>
      </c>
      <c r="P122" s="132">
        <v>54.586157837475938</v>
      </c>
      <c r="Q122" s="132">
        <v>46.193946486515244</v>
      </c>
      <c r="R122" s="132">
        <v>130.05597789396992</v>
      </c>
      <c r="S122" s="48">
        <f t="shared" si="8"/>
        <v>130.05597789396992</v>
      </c>
      <c r="T122" s="49">
        <f t="shared" si="6"/>
        <v>29.269595155029332</v>
      </c>
      <c r="U122" s="14">
        <f>'Historical population and GDP'!N121/'Historical population and GDP'!$N$158*100</f>
        <v>31.91920274936011</v>
      </c>
      <c r="V122" s="29">
        <f>S122/'Historical population and GDP'!N121/($S$6/'Historical population and GDP'!$N$5)*100</f>
        <v>221.06763766586513</v>
      </c>
      <c r="W122" s="20"/>
      <c r="X122" s="12"/>
    </row>
    <row r="123" spans="1:24">
      <c r="A123" s="4">
        <f t="shared" si="5"/>
        <v>1987</v>
      </c>
      <c r="B123" s="45"/>
      <c r="C123" s="45"/>
      <c r="D123" s="45"/>
      <c r="E123" s="45"/>
      <c r="F123" s="45"/>
      <c r="G123" s="45"/>
      <c r="H123" s="45"/>
      <c r="I123" s="45">
        <v>170.5</v>
      </c>
      <c r="J123" s="45">
        <v>144.1</v>
      </c>
      <c r="K123" s="45">
        <v>144.1</v>
      </c>
      <c r="L123" s="45"/>
      <c r="M123" s="45"/>
      <c r="N123" s="45"/>
      <c r="O123" s="132">
        <v>40.234136202469742</v>
      </c>
      <c r="P123" s="132">
        <v>60.021077093522848</v>
      </c>
      <c r="Q123" s="132">
        <v>51.523459727898192</v>
      </c>
      <c r="R123" s="132">
        <v>145.06086725775825</v>
      </c>
      <c r="S123" s="48">
        <f t="shared" si="8"/>
        <v>145.06086725775825</v>
      </c>
      <c r="T123" s="49">
        <f t="shared" si="6"/>
        <v>32.64650288457748</v>
      </c>
      <c r="U123" s="14">
        <f>'Historical population and GDP'!N122/'Historical population and GDP'!$N$158*100</f>
        <v>36.923321769214787</v>
      </c>
      <c r="V123" s="29">
        <f>S123/'Historical population and GDP'!N122/($S$6/'Historical population and GDP'!$N$5)*100</f>
        <v>213.15542557194664</v>
      </c>
      <c r="W123" s="20"/>
      <c r="X123" s="12"/>
    </row>
    <row r="124" spans="1:24">
      <c r="A124" s="4">
        <f t="shared" si="5"/>
        <v>1988</v>
      </c>
      <c r="B124" s="45"/>
      <c r="C124" s="45"/>
      <c r="D124" s="45"/>
      <c r="E124" s="45"/>
      <c r="F124" s="45"/>
      <c r="G124" s="45"/>
      <c r="H124" s="45"/>
      <c r="I124" s="45">
        <v>171.5</v>
      </c>
      <c r="J124" s="45">
        <v>151.69999999999999</v>
      </c>
      <c r="K124" s="45">
        <v>151.69999999999999</v>
      </c>
      <c r="L124" s="45"/>
      <c r="M124" s="45"/>
      <c r="N124" s="45"/>
      <c r="O124" s="132">
        <v>43.370189061444968</v>
      </c>
      <c r="P124" s="132">
        <v>63.7297156951837</v>
      </c>
      <c r="Q124" s="132">
        <v>55.803601766904521</v>
      </c>
      <c r="R124" s="132">
        <v>157.1113219330382</v>
      </c>
      <c r="S124" s="48">
        <f t="shared" si="8"/>
        <v>157.1113219330382</v>
      </c>
      <c r="T124" s="49">
        <f t="shared" si="6"/>
        <v>35.358503789810982</v>
      </c>
      <c r="U124" s="14">
        <f>'Historical population and GDP'!N123/'Historical population and GDP'!$N$158*100</f>
        <v>41.120331401085423</v>
      </c>
      <c r="V124" s="29">
        <f>S124/'Historical population and GDP'!N123/($S$6/'Historical population and GDP'!$N$5)*100</f>
        <v>207.29926560591187</v>
      </c>
      <c r="W124" s="20"/>
      <c r="X124" s="12"/>
    </row>
    <row r="125" spans="1:24">
      <c r="A125" s="4">
        <f t="shared" si="5"/>
        <v>1989</v>
      </c>
      <c r="B125" s="45"/>
      <c r="C125" s="45"/>
      <c r="D125" s="45"/>
      <c r="E125" s="45"/>
      <c r="F125" s="45"/>
      <c r="G125" s="45"/>
      <c r="H125" s="45"/>
      <c r="I125" s="45">
        <v>173.7</v>
      </c>
      <c r="J125" s="45">
        <v>157.9</v>
      </c>
      <c r="K125" s="45">
        <v>157.9</v>
      </c>
      <c r="L125" s="45"/>
      <c r="M125" s="45"/>
      <c r="N125" s="45"/>
      <c r="O125" s="132">
        <v>45.623858217276805</v>
      </c>
      <c r="P125" s="132">
        <v>66.223323937990742</v>
      </c>
      <c r="Q125" s="132">
        <v>59.40041246793313</v>
      </c>
      <c r="R125" s="132">
        <v>167.23790276454011</v>
      </c>
      <c r="S125" s="48">
        <f t="shared" si="8"/>
        <v>167.23790276454011</v>
      </c>
      <c r="T125" s="49">
        <f t="shared" si="6"/>
        <v>37.637529529668825</v>
      </c>
      <c r="U125" s="14">
        <f>'Historical population and GDP'!N124/'Historical population and GDP'!$N$158*100</f>
        <v>44.724398569858153</v>
      </c>
      <c r="V125" s="29">
        <f>S125/'Historical population and GDP'!N124/($S$6/'Historical population and GDP'!$N$5)*100</f>
        <v>202.87899760109639</v>
      </c>
      <c r="W125" s="20"/>
      <c r="X125" s="12"/>
    </row>
    <row r="126" spans="1:24">
      <c r="A126" s="4">
        <f t="shared" si="5"/>
        <v>1990</v>
      </c>
      <c r="B126" s="45"/>
      <c r="C126" s="45"/>
      <c r="D126" s="45"/>
      <c r="E126" s="45"/>
      <c r="F126" s="45"/>
      <c r="G126" s="45"/>
      <c r="H126" s="45"/>
      <c r="I126" s="45"/>
      <c r="J126" s="45"/>
      <c r="K126" s="45"/>
      <c r="L126" s="45"/>
      <c r="M126" s="45"/>
      <c r="N126" s="45"/>
      <c r="O126" s="132">
        <v>47.849847645348667</v>
      </c>
      <c r="P126" s="132">
        <v>67.696052518348225</v>
      </c>
      <c r="Q126" s="132">
        <v>62.951902178421513</v>
      </c>
      <c r="R126" s="132">
        <v>177.23688536743967</v>
      </c>
      <c r="S126" s="48">
        <f t="shared" si="8"/>
        <v>177.23688536743967</v>
      </c>
      <c r="T126" s="49">
        <f t="shared" si="6"/>
        <v>39.88783880024809</v>
      </c>
      <c r="U126" s="14">
        <f>'Historical population and GDP'!N125/'Historical population and GDP'!$N$158*100</f>
        <v>47.185622717890894</v>
      </c>
      <c r="V126" s="29">
        <f>S126/'Historical population and GDP'!N125/($S$6/'Historical population and GDP'!$N$5)*100</f>
        <v>203.79395862868114</v>
      </c>
      <c r="W126" s="20"/>
      <c r="X126" s="12"/>
    </row>
    <row r="127" spans="1:24">
      <c r="A127" s="4">
        <f t="shared" si="5"/>
        <v>1991</v>
      </c>
      <c r="B127" s="45"/>
      <c r="C127" s="45"/>
      <c r="D127" s="45"/>
      <c r="E127" s="45"/>
      <c r="F127" s="45"/>
      <c r="G127" s="45"/>
      <c r="H127" s="45"/>
      <c r="I127" s="45"/>
      <c r="J127" s="45"/>
      <c r="K127" s="45"/>
      <c r="L127" s="45"/>
      <c r="M127" s="45"/>
      <c r="N127" s="45"/>
      <c r="O127" s="132">
        <v>49.109550224115132</v>
      </c>
      <c r="P127" s="132">
        <v>68.600909662747384</v>
      </c>
      <c r="Q127" s="132">
        <v>64.505141916906624</v>
      </c>
      <c r="R127" s="132">
        <v>181.60992834075273</v>
      </c>
      <c r="S127" s="48">
        <f t="shared" si="8"/>
        <v>181.60992834075273</v>
      </c>
      <c r="T127" s="49">
        <f t="shared" si="6"/>
        <v>40.872008843771738</v>
      </c>
      <c r="U127" s="14">
        <f>'Historical population and GDP'!N126/'Historical population and GDP'!$N$158*100</f>
        <v>48.080550455360878</v>
      </c>
      <c r="V127" s="29">
        <f>S127/'Historical population and GDP'!N126/($S$6/'Historical population and GDP'!$N$5)*100</f>
        <v>204.935427869916</v>
      </c>
      <c r="W127" s="20"/>
      <c r="X127" s="12"/>
    </row>
    <row r="128" spans="1:24">
      <c r="A128" s="4">
        <f t="shared" si="5"/>
        <v>1992</v>
      </c>
      <c r="B128" s="45"/>
      <c r="C128" s="45"/>
      <c r="D128" s="45"/>
      <c r="E128" s="45"/>
      <c r="F128" s="45"/>
      <c r="G128" s="45"/>
      <c r="H128" s="45"/>
      <c r="I128" s="45"/>
      <c r="J128" s="45"/>
      <c r="K128" s="45"/>
      <c r="L128" s="45"/>
      <c r="M128" s="45"/>
      <c r="N128" s="45"/>
      <c r="O128" s="132">
        <v>49.655008462056593</v>
      </c>
      <c r="P128" s="132">
        <v>68.498164059186379</v>
      </c>
      <c r="Q128" s="132">
        <v>64.239453308877231</v>
      </c>
      <c r="R128" s="132">
        <v>180.86189977076168</v>
      </c>
      <c r="S128" s="48">
        <f t="shared" si="8"/>
        <v>180.86189977076168</v>
      </c>
      <c r="T128" s="49">
        <f t="shared" si="6"/>
        <v>40.703662153657397</v>
      </c>
      <c r="U128" s="14">
        <f>'Historical population and GDP'!N127/'Historical population and GDP'!$N$158*100</f>
        <v>48.49527683868741</v>
      </c>
      <c r="V128" s="29">
        <f>S128/'Historical population and GDP'!N127/($S$6/'Historical population and GDP'!$N$5)*100</f>
        <v>202.34595746500236</v>
      </c>
      <c r="W128" s="20"/>
      <c r="X128" s="12"/>
    </row>
    <row r="129" spans="1:24">
      <c r="A129" s="4">
        <f t="shared" si="5"/>
        <v>1993</v>
      </c>
      <c r="B129" s="45"/>
      <c r="C129" s="45"/>
      <c r="D129" s="45"/>
      <c r="E129" s="45"/>
      <c r="F129" s="45"/>
      <c r="G129" s="45"/>
      <c r="H129" s="45"/>
      <c r="I129" s="45"/>
      <c r="J129" s="45"/>
      <c r="K129" s="45"/>
      <c r="L129" s="45"/>
      <c r="M129" s="45"/>
      <c r="N129" s="45"/>
      <c r="O129" s="132">
        <v>51.07934998461667</v>
      </c>
      <c r="P129" s="132">
        <v>68.707194375416691</v>
      </c>
      <c r="Q129" s="132">
        <v>63.843393148450247</v>
      </c>
      <c r="R129" s="132">
        <v>179.74681878316497</v>
      </c>
      <c r="S129" s="48">
        <f t="shared" si="8"/>
        <v>179.74681878316497</v>
      </c>
      <c r="T129" s="49">
        <f t="shared" si="6"/>
        <v>40.452708913363935</v>
      </c>
      <c r="U129" s="14">
        <f>'Historical population and GDP'!N128/'Historical population and GDP'!$N$158*100</f>
        <v>49.437086574786157</v>
      </c>
      <c r="V129" s="29">
        <f>S129/'Historical population and GDP'!N128/($S$6/'Historical population and GDP'!$N$5)*100</f>
        <v>197.26735917183774</v>
      </c>
      <c r="W129" s="20"/>
      <c r="X129" s="12"/>
    </row>
    <row r="130" spans="1:24">
      <c r="A130" s="4">
        <f t="shared" si="5"/>
        <v>1994</v>
      </c>
      <c r="B130" s="45"/>
      <c r="C130" s="45"/>
      <c r="D130" s="45"/>
      <c r="E130" s="45"/>
      <c r="F130" s="45"/>
      <c r="G130" s="45"/>
      <c r="H130" s="45"/>
      <c r="I130" s="45"/>
      <c r="J130" s="45"/>
      <c r="K130" s="45"/>
      <c r="L130" s="45"/>
      <c r="M130" s="45"/>
      <c r="N130" s="45"/>
      <c r="O130" s="132">
        <v>54.682047838673817</v>
      </c>
      <c r="P130" s="132">
        <v>70.347672931695911</v>
      </c>
      <c r="Q130" s="132">
        <v>63.934880385894012</v>
      </c>
      <c r="R130" s="132">
        <v>180.00439500333138</v>
      </c>
      <c r="S130" s="48">
        <f t="shared" si="8"/>
        <v>180.00439500333138</v>
      </c>
      <c r="T130" s="49">
        <f t="shared" si="6"/>
        <v>40.510677426675798</v>
      </c>
      <c r="U130" s="14">
        <f>'Historical population and GDP'!N129/'Historical population and GDP'!$N$158*100</f>
        <v>50.117017497252583</v>
      </c>
      <c r="V130" s="29">
        <f>S130/'Historical population and GDP'!N129/($S$6/'Historical population and GDP'!$N$5)*100</f>
        <v>194.86990703701764</v>
      </c>
      <c r="W130" s="20"/>
      <c r="X130" s="12"/>
    </row>
    <row r="131" spans="1:24">
      <c r="A131" s="4">
        <f t="shared" si="5"/>
        <v>1995</v>
      </c>
      <c r="B131" s="45"/>
      <c r="C131" s="45"/>
      <c r="D131" s="45"/>
      <c r="E131" s="45"/>
      <c r="F131" s="45"/>
      <c r="G131" s="45"/>
      <c r="H131" s="45"/>
      <c r="I131" s="45"/>
      <c r="J131" s="45"/>
      <c r="K131" s="45"/>
      <c r="L131" s="45"/>
      <c r="M131" s="45"/>
      <c r="N131" s="45"/>
      <c r="O131" s="132">
        <v>58.933547493410806</v>
      </c>
      <c r="P131" s="132">
        <v>72.410550622515288</v>
      </c>
      <c r="Q131" s="132">
        <v>64.792422738294789</v>
      </c>
      <c r="R131" s="132">
        <v>182.41874834851561</v>
      </c>
      <c r="S131" s="48">
        <f t="shared" si="8"/>
        <v>182.41874834851561</v>
      </c>
      <c r="T131" s="49">
        <f t="shared" si="6"/>
        <v>41.054036879421183</v>
      </c>
      <c r="U131" s="14">
        <f>'Historical population and GDP'!N130/'Historical population and GDP'!$N$158*100</f>
        <v>50.993821220326872</v>
      </c>
      <c r="V131" s="29">
        <f>S131/'Historical population and GDP'!N130/($S$6/'Historical population and GDP'!$N$5)*100</f>
        <v>194.08805207763692</v>
      </c>
      <c r="W131" s="20"/>
      <c r="X131" s="12"/>
    </row>
    <row r="132" spans="1:24">
      <c r="A132" s="4">
        <f t="shared" si="5"/>
        <v>1996</v>
      </c>
      <c r="B132" s="45"/>
      <c r="C132" s="45"/>
      <c r="D132" s="45"/>
      <c r="E132" s="45"/>
      <c r="F132" s="45"/>
      <c r="G132" s="45"/>
      <c r="H132" s="45"/>
      <c r="I132" s="45"/>
      <c r="J132" s="45"/>
      <c r="K132" s="45"/>
      <c r="L132" s="45"/>
      <c r="M132" s="45"/>
      <c r="N132" s="45"/>
      <c r="O132" s="132">
        <v>62.146450767344518</v>
      </c>
      <c r="P132" s="132">
        <v>73.854463160841775</v>
      </c>
      <c r="Q132" s="132">
        <v>65.380105687531113</v>
      </c>
      <c r="R132" s="132">
        <v>184.07333052795451</v>
      </c>
      <c r="S132" s="48">
        <f t="shared" si="8"/>
        <v>184.07333052795451</v>
      </c>
      <c r="T132" s="49">
        <f t="shared" si="6"/>
        <v>41.426406925974405</v>
      </c>
      <c r="U132" s="14">
        <f>'Historical population and GDP'!N131/'Historical population and GDP'!$N$158*100</f>
        <v>51.874173849635476</v>
      </c>
      <c r="V132" s="29">
        <f>S132/'Historical population and GDP'!N131/($S$6/'Historical population and GDP'!$N$5)*100</f>
        <v>192.52474815833591</v>
      </c>
      <c r="W132" s="20"/>
      <c r="X132" s="12"/>
    </row>
    <row r="133" spans="1:24">
      <c r="A133" s="4">
        <f t="shared" si="5"/>
        <v>1997</v>
      </c>
      <c r="B133" s="45"/>
      <c r="C133" s="45"/>
      <c r="D133" s="45"/>
      <c r="E133" s="45"/>
      <c r="F133" s="45"/>
      <c r="G133" s="45"/>
      <c r="H133" s="45"/>
      <c r="I133" s="45"/>
      <c r="J133" s="45"/>
      <c r="K133" s="45"/>
      <c r="L133" s="45"/>
      <c r="M133" s="45"/>
      <c r="N133" s="45"/>
      <c r="O133" s="132">
        <v>63.748203001375551</v>
      </c>
      <c r="P133" s="132">
        <v>74.20973808462233</v>
      </c>
      <c r="Q133" s="132">
        <v>65.4889719213609</v>
      </c>
      <c r="R133" s="132">
        <v>184.37983615428152</v>
      </c>
      <c r="S133" s="48">
        <f t="shared" si="8"/>
        <v>184.37983615428152</v>
      </c>
      <c r="T133" s="49">
        <f t="shared" si="6"/>
        <v>41.495387189247232</v>
      </c>
      <c r="U133" s="14">
        <f>'Historical population and GDP'!N132/'Historical population and GDP'!$N$158*100</f>
        <v>52.596825467532781</v>
      </c>
      <c r="V133" s="29">
        <f>S133/'Historical population and GDP'!N132/($S$6/'Historical population and GDP'!$N$5)*100</f>
        <v>190.19573715242436</v>
      </c>
      <c r="W133" s="20"/>
      <c r="X133" s="12"/>
    </row>
    <row r="134" spans="1:24">
      <c r="A134" s="4">
        <f t="shared" ref="A134:A159" si="9">A133+1</f>
        <v>1998</v>
      </c>
      <c r="B134" s="45"/>
      <c r="C134" s="45"/>
      <c r="D134" s="45"/>
      <c r="E134" s="45"/>
      <c r="F134" s="45"/>
      <c r="G134" s="45"/>
      <c r="H134" s="45"/>
      <c r="I134" s="45"/>
      <c r="J134" s="45"/>
      <c r="K134" s="45"/>
      <c r="L134" s="45"/>
      <c r="M134" s="45"/>
      <c r="N134" s="45"/>
      <c r="O134" s="132">
        <v>64.11990550814663</v>
      </c>
      <c r="P134" s="132">
        <v>74.106138970092189</v>
      </c>
      <c r="Q134" s="132">
        <v>67.075045346942545</v>
      </c>
      <c r="R134" s="132">
        <v>188.84532018552522</v>
      </c>
      <c r="S134" s="48">
        <f t="shared" si="8"/>
        <v>188.84532018552522</v>
      </c>
      <c r="T134" s="49">
        <f t="shared" si="6"/>
        <v>42.500361446349885</v>
      </c>
      <c r="U134" s="14">
        <f>'Historical population and GDP'!N133/'Historical population and GDP'!$N$158*100</f>
        <v>53.418286228943245</v>
      </c>
      <c r="V134" s="29">
        <f>S134/'Historical population and GDP'!N133/($S$6/'Historical population and GDP'!$N$5)*100</f>
        <v>191.80643039213231</v>
      </c>
      <c r="W134" s="20"/>
      <c r="X134" s="12"/>
    </row>
    <row r="135" spans="1:24">
      <c r="A135" s="4">
        <f t="shared" si="9"/>
        <v>1999</v>
      </c>
      <c r="B135" s="45"/>
      <c r="C135" s="45"/>
      <c r="D135" s="45"/>
      <c r="E135" s="45"/>
      <c r="F135" s="45"/>
      <c r="G135" s="45"/>
      <c r="H135" s="45"/>
      <c r="I135" s="45"/>
      <c r="J135" s="45"/>
      <c r="K135" s="45"/>
      <c r="L135" s="45"/>
      <c r="M135" s="45"/>
      <c r="N135" s="45"/>
      <c r="O135" s="132">
        <v>64.404281802340051</v>
      </c>
      <c r="P135" s="132">
        <v>74.260990959049806</v>
      </c>
      <c r="Q135" s="132">
        <v>67.762562586716541</v>
      </c>
      <c r="R135" s="132">
        <v>190.78097915685541</v>
      </c>
      <c r="S135" s="48">
        <f t="shared" si="8"/>
        <v>190.78097915685541</v>
      </c>
      <c r="T135" s="49">
        <f t="shared" ref="T135:T159" si="10">S135/$S$159*100</f>
        <v>42.935988899747102</v>
      </c>
      <c r="U135" s="14">
        <f>'Historical population and GDP'!N134/'Historical population and GDP'!$N$158*100</f>
        <v>53.979813369740135</v>
      </c>
      <c r="V135" s="29">
        <f>S135/'Historical population and GDP'!N134/($S$6/'Historical population and GDP'!$N$5)*100</f>
        <v>191.75671518789986</v>
      </c>
      <c r="W135" s="20"/>
      <c r="X135" s="12"/>
    </row>
    <row r="136" spans="1:24">
      <c r="A136" s="4">
        <f t="shared" si="9"/>
        <v>2000</v>
      </c>
      <c r="B136" s="45"/>
      <c r="C136" s="45"/>
      <c r="D136" s="45"/>
      <c r="E136" s="45"/>
      <c r="F136" s="45"/>
      <c r="G136" s="45"/>
      <c r="H136" s="45"/>
      <c r="I136" s="45"/>
      <c r="J136" s="45"/>
      <c r="K136" s="45"/>
      <c r="L136" s="45"/>
      <c r="M136" s="45"/>
      <c r="N136" s="45"/>
      <c r="O136" s="132">
        <v>65.439227150897224</v>
      </c>
      <c r="P136" s="132">
        <v>74.786488348442276</v>
      </c>
      <c r="Q136" s="132">
        <v>68.360708346704797</v>
      </c>
      <c r="R136" s="132">
        <v>192.46501868270786</v>
      </c>
      <c r="S136" s="48">
        <f t="shared" si="8"/>
        <v>192.46501868270786</v>
      </c>
      <c r="T136" s="49">
        <f t="shared" si="10"/>
        <v>43.314988434754667</v>
      </c>
      <c r="U136" s="14">
        <f>'Historical population and GDP'!N135/'Historical population and GDP'!$N$158*100</f>
        <v>54.295426433266591</v>
      </c>
      <c r="V136" s="29">
        <f>S136/'Historical population and GDP'!N135/($S$6/'Historical population and GDP'!$N$5)*100</f>
        <v>192.32486871199112</v>
      </c>
      <c r="W136" s="12"/>
      <c r="X136" s="12"/>
    </row>
    <row r="137" spans="1:24">
      <c r="A137" s="4">
        <f t="shared" si="9"/>
        <v>2001</v>
      </c>
      <c r="B137" s="45"/>
      <c r="C137" s="45"/>
      <c r="D137" s="45"/>
      <c r="E137" s="45"/>
      <c r="F137" s="45"/>
      <c r="G137" s="45"/>
      <c r="H137" s="45"/>
      <c r="I137" s="45"/>
      <c r="J137" s="45"/>
      <c r="K137" s="45"/>
      <c r="L137" s="45"/>
      <c r="M137" s="45"/>
      <c r="N137" s="45"/>
      <c r="O137" s="132">
        <v>66.999511975732744</v>
      </c>
      <c r="P137" s="132">
        <v>75.782656019311801</v>
      </c>
      <c r="Q137" s="132">
        <v>71.683379560486443</v>
      </c>
      <c r="R137" s="132">
        <v>201.81977805696187</v>
      </c>
      <c r="S137" s="48">
        <f t="shared" si="8"/>
        <v>201.81977805696187</v>
      </c>
      <c r="T137" s="49">
        <f t="shared" si="10"/>
        <v>45.420312804237767</v>
      </c>
      <c r="U137" s="14">
        <f>'Historical population and GDP'!N136/'Historical population and GDP'!$N$158*100</f>
        <v>55.861783650762334</v>
      </c>
      <c r="V137" s="29">
        <f>S137/'Historical population and GDP'!N136/($S$6/'Historical population and GDP'!$N$5)*100</f>
        <v>196.01793631491992</v>
      </c>
      <c r="W137" s="20"/>
      <c r="X137" s="12"/>
    </row>
    <row r="138" spans="1:24">
      <c r="A138" s="4">
        <f t="shared" si="9"/>
        <v>2002</v>
      </c>
      <c r="B138" s="45"/>
      <c r="C138" s="45"/>
      <c r="D138" s="45"/>
      <c r="E138" s="45"/>
      <c r="F138" s="45"/>
      <c r="G138" s="45"/>
      <c r="H138" s="45"/>
      <c r="I138" s="45"/>
      <c r="J138" s="45"/>
      <c r="K138" s="45"/>
      <c r="L138" s="45"/>
      <c r="M138" s="45"/>
      <c r="N138" s="45"/>
      <c r="O138" s="132">
        <v>68.953333898640437</v>
      </c>
      <c r="P138" s="132">
        <v>77.308221352237865</v>
      </c>
      <c r="Q138" s="132">
        <v>70.968547179231152</v>
      </c>
      <c r="R138" s="132">
        <v>199.80721512511599</v>
      </c>
      <c r="S138" s="48">
        <f t="shared" si="8"/>
        <v>199.80721512511599</v>
      </c>
      <c r="T138" s="49">
        <f t="shared" si="10"/>
        <v>44.967377820448149</v>
      </c>
      <c r="U138" s="14">
        <f>'Historical population and GDP'!N137/'Historical population and GDP'!$N$158*100</f>
        <v>58.018827996142541</v>
      </c>
      <c r="V138" s="29">
        <f>S138/'Historical population and GDP'!N137/($S$6/'Historical population and GDP'!$N$5)*100</f>
        <v>186.84827895940512</v>
      </c>
      <c r="W138" s="20"/>
      <c r="X138" s="12"/>
    </row>
    <row r="139" spans="1:24">
      <c r="A139" s="4">
        <f t="shared" si="9"/>
        <v>2003</v>
      </c>
      <c r="B139" s="45"/>
      <c r="C139" s="45"/>
      <c r="D139" s="45"/>
      <c r="E139" s="45"/>
      <c r="F139" s="45"/>
      <c r="G139" s="45"/>
      <c r="H139" s="45"/>
      <c r="I139" s="45"/>
      <c r="J139" s="45"/>
      <c r="K139" s="45"/>
      <c r="L139" s="45"/>
      <c r="M139" s="45"/>
      <c r="N139" s="45"/>
      <c r="O139" s="132">
        <v>72.711915118874998</v>
      </c>
      <c r="P139" s="132">
        <v>79.924955045785737</v>
      </c>
      <c r="Q139" s="132">
        <v>71.853317469017796</v>
      </c>
      <c r="R139" s="132">
        <v>202.29822691349662</v>
      </c>
      <c r="S139" s="48">
        <f t="shared" si="8"/>
        <v>202.29822691349662</v>
      </c>
      <c r="T139" s="49">
        <f t="shared" si="10"/>
        <v>45.527989548974375</v>
      </c>
      <c r="U139" s="14">
        <f>'Historical population and GDP'!N138/'Historical population and GDP'!$N$158*100</f>
        <v>58.19195989086888</v>
      </c>
      <c r="V139" s="29">
        <f>S139/'Historical population and GDP'!N138/($S$6/'Historical population and GDP'!$N$5)*100</f>
        <v>188.61489179783723</v>
      </c>
      <c r="W139" s="20"/>
      <c r="X139" s="12"/>
    </row>
    <row r="140" spans="1:24">
      <c r="A140" s="4">
        <f t="shared" si="9"/>
        <v>2004</v>
      </c>
      <c r="B140" s="45"/>
      <c r="C140" s="45"/>
      <c r="D140" s="45"/>
      <c r="E140" s="45"/>
      <c r="F140" s="45"/>
      <c r="G140" s="45"/>
      <c r="H140" s="45"/>
      <c r="I140" s="45"/>
      <c r="J140" s="45"/>
      <c r="K140" s="45"/>
      <c r="L140" s="45"/>
      <c r="M140" s="45"/>
      <c r="N140" s="45"/>
      <c r="O140" s="132">
        <v>78.623820385527083</v>
      </c>
      <c r="P140" s="132">
        <v>85.492757623151078</v>
      </c>
      <c r="Q140" s="132">
        <v>76.789624389422258</v>
      </c>
      <c r="R140" s="132">
        <v>216.19607008447102</v>
      </c>
      <c r="S140" s="48">
        <f t="shared" si="8"/>
        <v>216.19607008447102</v>
      </c>
      <c r="T140" s="49">
        <f t="shared" si="10"/>
        <v>48.655752299519733</v>
      </c>
      <c r="U140" s="14">
        <f>'Historical population and GDP'!N139/'Historical population and GDP'!$N$158*100</f>
        <v>59.39613739487789</v>
      </c>
      <c r="V140" s="29">
        <f>S140/'Historical population and GDP'!N139/($S$6/'Historical population and GDP'!$N$5)*100</f>
        <v>197.48607526185322</v>
      </c>
      <c r="W140" s="20"/>
      <c r="X140" s="12"/>
    </row>
    <row r="141" spans="1:24">
      <c r="A141" s="4">
        <f t="shared" si="9"/>
        <v>2005</v>
      </c>
      <c r="B141" s="45"/>
      <c r="C141" s="45"/>
      <c r="D141" s="45"/>
      <c r="E141" s="45"/>
      <c r="F141" s="45"/>
      <c r="G141" s="45"/>
      <c r="H141" s="45"/>
      <c r="I141" s="45"/>
      <c r="J141" s="45"/>
      <c r="K141" s="45"/>
      <c r="L141" s="45"/>
      <c r="M141" s="45"/>
      <c r="N141" s="45"/>
      <c r="O141" s="132">
        <v>84.755647423593686</v>
      </c>
      <c r="P141" s="132">
        <v>91.060475895550724</v>
      </c>
      <c r="Q141" s="132">
        <v>80.903967566617723</v>
      </c>
      <c r="R141" s="132">
        <v>227.77972911342502</v>
      </c>
      <c r="S141" s="48">
        <f t="shared" si="8"/>
        <v>227.77972911342502</v>
      </c>
      <c r="T141" s="49">
        <f t="shared" si="10"/>
        <v>51.262699059535635</v>
      </c>
      <c r="U141" s="14">
        <f>'Historical population and GDP'!N140/'Historical population and GDP'!$N$158*100</f>
        <v>61.034884561432548</v>
      </c>
      <c r="V141" s="29">
        <f>S141/'Historical population and GDP'!N140/($S$6/'Historical population and GDP'!$N$5)*100</f>
        <v>202.48079227733501</v>
      </c>
      <c r="W141" s="20"/>
      <c r="X141" s="12"/>
    </row>
    <row r="142" spans="1:24">
      <c r="A142" s="4">
        <f t="shared" si="9"/>
        <v>2006</v>
      </c>
      <c r="B142" s="45"/>
      <c r="C142" s="45"/>
      <c r="D142" s="45"/>
      <c r="E142" s="45"/>
      <c r="F142" s="45"/>
      <c r="G142" s="45"/>
      <c r="H142" s="45"/>
      <c r="I142" s="45"/>
      <c r="J142" s="45"/>
      <c r="K142" s="45"/>
      <c r="L142" s="45"/>
      <c r="M142" s="45"/>
      <c r="N142" s="45"/>
      <c r="O142" s="132">
        <v>89.779359792099612</v>
      </c>
      <c r="P142" s="132">
        <v>95.594337793290677</v>
      </c>
      <c r="Q142" s="132">
        <v>85.393787829364641</v>
      </c>
      <c r="R142" s="132">
        <v>240.42051885435285</v>
      </c>
      <c r="S142" s="48">
        <f t="shared" si="8"/>
        <v>240.42051885435285</v>
      </c>
      <c r="T142" s="49">
        <f t="shared" si="10"/>
        <v>54.10755712871601</v>
      </c>
      <c r="U142" s="14">
        <f>'Historical population and GDP'!N141/'Historical population and GDP'!$N$158*100</f>
        <v>62.255935049805245</v>
      </c>
      <c r="V142" s="29">
        <f>S142/'Historical population and GDP'!N141/($S$6/'Historical population and GDP'!$N$5)*100</f>
        <v>209.52587189959377</v>
      </c>
      <c r="W142" s="20"/>
      <c r="X142" s="12"/>
    </row>
    <row r="143" spans="1:24">
      <c r="A143" s="4">
        <f t="shared" si="9"/>
        <v>2007</v>
      </c>
      <c r="B143" s="45"/>
      <c r="C143" s="45"/>
      <c r="D143" s="45"/>
      <c r="E143" s="45"/>
      <c r="F143" s="45"/>
      <c r="G143" s="45"/>
      <c r="H143" s="45"/>
      <c r="I143" s="45"/>
      <c r="J143" s="45"/>
      <c r="K143" s="45"/>
      <c r="L143" s="45"/>
      <c r="M143" s="45"/>
      <c r="N143" s="45"/>
      <c r="O143" s="132">
        <v>94.361105717390132</v>
      </c>
      <c r="P143" s="132">
        <v>99.335563872821439</v>
      </c>
      <c r="Q143" s="132">
        <v>88.784090248299123</v>
      </c>
      <c r="R143" s="132">
        <v>249.96568937966248</v>
      </c>
      <c r="S143" s="48">
        <f t="shared" si="8"/>
        <v>249.96568937966248</v>
      </c>
      <c r="T143" s="49">
        <f t="shared" si="10"/>
        <v>56.255734255870472</v>
      </c>
      <c r="U143" s="14">
        <f>'Historical population and GDP'!N142/'Historical population and GDP'!$N$158*100</f>
        <v>63.94283753006237</v>
      </c>
      <c r="V143" s="29">
        <f>S143/'Historical population and GDP'!N142/($S$6/'Historical population and GDP'!$N$5)*100</f>
        <v>212.09741875871342</v>
      </c>
      <c r="W143" s="20"/>
      <c r="X143" s="12"/>
    </row>
    <row r="144" spans="1:24">
      <c r="A144" s="4">
        <f t="shared" si="9"/>
        <v>2008</v>
      </c>
      <c r="B144" s="45"/>
      <c r="C144" s="45"/>
      <c r="D144" s="45"/>
      <c r="E144" s="45"/>
      <c r="F144" s="45"/>
      <c r="G144" s="45"/>
      <c r="H144" s="45"/>
      <c r="I144" s="45"/>
      <c r="J144" s="45"/>
      <c r="K144" s="45"/>
      <c r="L144" s="45"/>
      <c r="M144" s="45"/>
      <c r="N144" s="45"/>
      <c r="O144" s="132">
        <v>98.296885007512557</v>
      </c>
      <c r="P144" s="132">
        <v>101.84587498728416</v>
      </c>
      <c r="Q144" s="132">
        <v>92.341542499806991</v>
      </c>
      <c r="R144" s="132">
        <v>259.98145911944908</v>
      </c>
      <c r="S144" s="48">
        <f t="shared" si="8"/>
        <v>259.98145911944908</v>
      </c>
      <c r="T144" s="49">
        <f t="shared" si="10"/>
        <v>58.509821535799645</v>
      </c>
      <c r="U144" s="14">
        <f>'Historical population and GDP'!N143/'Historical population and GDP'!$N$158*100</f>
        <v>67.337940267180443</v>
      </c>
      <c r="V144" s="29">
        <f>S144/'Historical population and GDP'!N143/($S$6/'Historical population and GDP'!$N$5)*100</f>
        <v>209.47366710627233</v>
      </c>
      <c r="W144" s="20"/>
      <c r="X144" s="12"/>
    </row>
    <row r="145" spans="1:24">
      <c r="A145" s="4">
        <f t="shared" si="9"/>
        <v>2009</v>
      </c>
      <c r="B145" s="45"/>
      <c r="C145" s="45"/>
      <c r="D145" s="45"/>
      <c r="E145" s="45"/>
      <c r="F145" s="45"/>
      <c r="G145" s="45"/>
      <c r="H145" s="45"/>
      <c r="I145" s="45"/>
      <c r="J145" s="45"/>
      <c r="K145" s="45"/>
      <c r="L145" s="45"/>
      <c r="M145" s="45"/>
      <c r="N145" s="45"/>
      <c r="O145" s="132">
        <v>99.82372698326995</v>
      </c>
      <c r="P145" s="132">
        <v>101.94639063418163</v>
      </c>
      <c r="Q145" s="132">
        <v>96.808130491444913</v>
      </c>
      <c r="R145" s="132">
        <v>272.55683994930541</v>
      </c>
      <c r="S145" s="48">
        <f t="shared" si="8"/>
        <v>272.55683994930541</v>
      </c>
      <c r="T145" s="49">
        <f t="shared" si="10"/>
        <v>61.339959079421746</v>
      </c>
      <c r="U145" s="14">
        <f>'Historical population and GDP'!N144/'Historical population and GDP'!$N$158*100</f>
        <v>69.184354194313556</v>
      </c>
      <c r="V145" s="29">
        <f>S145/'Historical population and GDP'!N144/($S$6/'Historical population and GDP'!$N$5)*100</f>
        <v>213.74505733844953</v>
      </c>
      <c r="W145" s="20"/>
      <c r="X145" s="12"/>
    </row>
    <row r="146" spans="1:24">
      <c r="A146" s="4">
        <f t="shared" si="9"/>
        <v>2010</v>
      </c>
      <c r="B146" s="45"/>
      <c r="C146" s="45"/>
      <c r="D146" s="45"/>
      <c r="E146" s="45"/>
      <c r="F146" s="45"/>
      <c r="G146" s="45"/>
      <c r="H146" s="45"/>
      <c r="I146" s="45"/>
      <c r="J146" s="45"/>
      <c r="K146" s="45"/>
      <c r="L146" s="45"/>
      <c r="M146" s="45"/>
      <c r="N146" s="45"/>
      <c r="O146" s="132">
        <v>100</v>
      </c>
      <c r="P146" s="132">
        <v>100</v>
      </c>
      <c r="Q146" s="132">
        <v>100</v>
      </c>
      <c r="R146" s="132">
        <v>281.54333583932981</v>
      </c>
      <c r="S146" s="48">
        <f t="shared" si="8"/>
        <v>281.54333583932981</v>
      </c>
      <c r="T146" s="49">
        <f t="shared" si="10"/>
        <v>63.362404343550935</v>
      </c>
      <c r="U146" s="14">
        <f>'Historical population and GDP'!N145/'Historical population and GDP'!$N$158*100</f>
        <v>71.007248688915467</v>
      </c>
      <c r="V146" s="29">
        <f>S146/'Historical population and GDP'!N145/($S$6/'Historical population and GDP'!$N$5)*100</f>
        <v>215.12429171709721</v>
      </c>
      <c r="W146" s="20"/>
      <c r="X146" s="12"/>
    </row>
    <row r="147" spans="1:24">
      <c r="A147" s="4">
        <f t="shared" si="9"/>
        <v>2011</v>
      </c>
      <c r="B147" s="45"/>
      <c r="C147" s="45"/>
      <c r="D147" s="45"/>
      <c r="E147" s="45"/>
      <c r="F147" s="45"/>
      <c r="G147" s="45"/>
      <c r="H147" s="45"/>
      <c r="I147" s="45"/>
      <c r="J147" s="45"/>
      <c r="K147" s="45"/>
      <c r="L147" s="45"/>
      <c r="M147" s="45"/>
      <c r="N147" s="45"/>
      <c r="O147" s="132">
        <v>101.1808882864708</v>
      </c>
      <c r="P147" s="132">
        <v>99.864259775059054</v>
      </c>
      <c r="Q147" s="132">
        <v>103.99183977716315</v>
      </c>
      <c r="R147" s="132">
        <v>292.78209470931625</v>
      </c>
      <c r="S147" s="48">
        <f t="shared" si="8"/>
        <v>292.78209470931625</v>
      </c>
      <c r="T147" s="49">
        <f t="shared" si="10"/>
        <v>65.89173000390376</v>
      </c>
      <c r="U147" s="14">
        <f>'Historical population and GDP'!N146/'Historical population and GDP'!$N$158*100</f>
        <v>73.25126008773212</v>
      </c>
      <c r="V147" s="29">
        <f>S147/'Historical population and GDP'!N146/($S$6/'Historical population and GDP'!$N$5)*100</f>
        <v>216.85842564095671</v>
      </c>
      <c r="W147" s="20"/>
      <c r="X147" s="12"/>
    </row>
    <row r="148" spans="1:24">
      <c r="A148" s="4">
        <f t="shared" si="9"/>
        <v>2012</v>
      </c>
      <c r="B148" s="45"/>
      <c r="C148" s="45"/>
      <c r="D148" s="45"/>
      <c r="E148" s="45"/>
      <c r="F148" s="45"/>
      <c r="G148" s="45"/>
      <c r="H148" s="45"/>
      <c r="I148" s="45"/>
      <c r="J148" s="45"/>
      <c r="K148" s="45"/>
      <c r="L148" s="45"/>
      <c r="M148" s="45"/>
      <c r="N148" s="45"/>
      <c r="O148" s="132">
        <v>103.4351963387013</v>
      </c>
      <c r="P148" s="132">
        <v>100.71328283441092</v>
      </c>
      <c r="Q148" s="132">
        <v>108.40557143264053</v>
      </c>
      <c r="R148" s="132">
        <v>305.20866204714372</v>
      </c>
      <c r="S148" s="48">
        <f t="shared" si="8"/>
        <v>305.20866204714372</v>
      </c>
      <c r="T148" s="49">
        <f t="shared" si="10"/>
        <v>68.688376502086641</v>
      </c>
      <c r="U148" s="14">
        <f>'Historical population and GDP'!N147/'Historical population and GDP'!$N$158*100</f>
        <v>75.062194469666082</v>
      </c>
      <c r="V148" s="29">
        <f>S148/'Historical population and GDP'!N147/($S$6/'Historical population and GDP'!$N$5)*100</f>
        <v>220.6086235356714</v>
      </c>
      <c r="W148" s="20"/>
      <c r="X148" s="12"/>
    </row>
    <row r="149" spans="1:24">
      <c r="A149" s="4">
        <f t="shared" si="9"/>
        <v>2013</v>
      </c>
      <c r="B149" s="45"/>
      <c r="C149" s="45"/>
      <c r="D149" s="45"/>
      <c r="E149" s="45"/>
      <c r="F149" s="45"/>
      <c r="G149" s="45"/>
      <c r="H149" s="45"/>
      <c r="I149" s="45"/>
      <c r="J149" s="45"/>
      <c r="K149" s="45"/>
      <c r="L149" s="45"/>
      <c r="M149" s="45"/>
      <c r="N149" s="45"/>
      <c r="O149" s="132">
        <v>106.99805098141526</v>
      </c>
      <c r="P149" s="132">
        <v>102.39959068815554</v>
      </c>
      <c r="Q149" s="132">
        <v>110.31043145020811</v>
      </c>
      <c r="R149" s="132">
        <v>310.57166848367314</v>
      </c>
      <c r="S149" s="48">
        <f t="shared" si="8"/>
        <v>310.57166848367314</v>
      </c>
      <c r="T149" s="49">
        <f t="shared" si="10"/>
        <v>69.895341608596439</v>
      </c>
      <c r="U149" s="14">
        <f>'Historical population and GDP'!N148/'Historical population and GDP'!$N$158*100</f>
        <v>74.928241053084804</v>
      </c>
      <c r="V149" s="29">
        <f>S149/'Historical population and GDP'!N148/($S$6/'Historical population and GDP'!$N$5)*100</f>
        <v>224.88639595143297</v>
      </c>
      <c r="W149" s="20"/>
      <c r="X149" s="12"/>
    </row>
    <row r="150" spans="1:24">
      <c r="A150" s="4">
        <f t="shared" si="9"/>
        <v>2014</v>
      </c>
      <c r="B150" s="45"/>
      <c r="C150" s="45"/>
      <c r="D150" s="45"/>
      <c r="E150" s="45"/>
      <c r="F150" s="45"/>
      <c r="G150" s="45"/>
      <c r="H150" s="45"/>
      <c r="I150" s="45"/>
      <c r="J150" s="45"/>
      <c r="K150" s="45"/>
      <c r="L150" s="45"/>
      <c r="M150" s="45"/>
      <c r="N150" s="45"/>
      <c r="O150" s="132">
        <v>111.83670098138596</v>
      </c>
      <c r="P150" s="132">
        <v>105.79522854481527</v>
      </c>
      <c r="Q150" s="132">
        <v>111.7760995113283</v>
      </c>
      <c r="R150" s="132">
        <v>314.6981592352825</v>
      </c>
      <c r="S150" s="48">
        <f t="shared" si="8"/>
        <v>314.6981592352825</v>
      </c>
      <c r="T150" s="49">
        <f t="shared" si="10"/>
        <v>70.82402413181768</v>
      </c>
      <c r="U150" s="14">
        <f>'Historical population and GDP'!N149/'Historical population and GDP'!$N$158*100</f>
        <v>78.062761281312987</v>
      </c>
      <c r="V150" s="29">
        <f>S150/'Historical population and GDP'!N149/($S$6/'Historical population and GDP'!$N$5)*100</f>
        <v>218.72437293842114</v>
      </c>
      <c r="W150" s="20"/>
      <c r="X150" s="12"/>
    </row>
    <row r="151" spans="1:24">
      <c r="A151" s="4">
        <f t="shared" si="9"/>
        <v>2015</v>
      </c>
      <c r="B151" s="45"/>
      <c r="C151" s="45"/>
      <c r="D151" s="45"/>
      <c r="E151" s="45"/>
      <c r="F151" s="45"/>
      <c r="G151" s="45"/>
      <c r="H151" s="45"/>
      <c r="I151" s="45"/>
      <c r="J151" s="45"/>
      <c r="K151" s="45"/>
      <c r="L151" s="45"/>
      <c r="M151" s="45"/>
      <c r="N151" s="45"/>
      <c r="O151" s="132">
        <v>117.25490339685656</v>
      </c>
      <c r="P151" s="132">
        <v>109.7241413343861</v>
      </c>
      <c r="Q151" s="132">
        <v>113.45205763808404</v>
      </c>
      <c r="R151" s="132">
        <v>319.41670765262097</v>
      </c>
      <c r="S151" s="48">
        <f t="shared" si="8"/>
        <v>319.41670765262097</v>
      </c>
      <c r="T151" s="49">
        <f t="shared" si="10"/>
        <v>71.885951496721262</v>
      </c>
      <c r="U151" s="14">
        <f>'Historical population and GDP'!N150/'Historical population and GDP'!$N$158*100</f>
        <v>78.412188445905244</v>
      </c>
      <c r="V151" s="29">
        <f>S151/'Historical population and GDP'!N150/($S$6/'Historical population and GDP'!$N$5)*100</f>
        <v>221.01458836276399</v>
      </c>
      <c r="W151" s="20"/>
      <c r="X151" s="12"/>
    </row>
    <row r="152" spans="1:24">
      <c r="A152" s="4">
        <f t="shared" si="9"/>
        <v>2016</v>
      </c>
      <c r="B152" s="45"/>
      <c r="C152" s="45"/>
      <c r="D152" s="45"/>
      <c r="E152" s="45"/>
      <c r="F152" s="45"/>
      <c r="G152" s="45"/>
      <c r="H152" s="45"/>
      <c r="I152" s="45"/>
      <c r="J152" s="45"/>
      <c r="K152" s="45"/>
      <c r="L152" s="45"/>
      <c r="M152" s="45"/>
      <c r="N152" s="45"/>
      <c r="O152" s="132">
        <v>123.44567578460781</v>
      </c>
      <c r="P152" s="132">
        <v>114.00478149224415</v>
      </c>
      <c r="Q152" s="132">
        <v>115.40020434529288</v>
      </c>
      <c r="R152" s="132">
        <v>324.90158487914078</v>
      </c>
      <c r="S152" s="48">
        <f t="shared" si="8"/>
        <v>324.90158487914078</v>
      </c>
      <c r="T152" s="49">
        <f t="shared" si="10"/>
        <v>73.1203440905485</v>
      </c>
      <c r="U152" s="14">
        <f>'Historical population and GDP'!N151/'Historical population and GDP'!$N$158*100</f>
        <v>79.560118164728365</v>
      </c>
      <c r="V152" s="29">
        <f>S152/'Historical population and GDP'!N151/($S$6/'Historical population and GDP'!$N$5)*100</f>
        <v>221.56609178840299</v>
      </c>
      <c r="W152" s="20"/>
      <c r="X152" s="12"/>
    </row>
    <row r="153" spans="1:24">
      <c r="A153" s="4">
        <f t="shared" si="9"/>
        <v>2017</v>
      </c>
      <c r="B153" s="45"/>
      <c r="C153" s="45"/>
      <c r="D153" s="45"/>
      <c r="E153" s="45"/>
      <c r="F153" s="45"/>
      <c r="G153" s="45"/>
      <c r="H153" s="45"/>
      <c r="I153" s="45"/>
      <c r="J153" s="45"/>
      <c r="K153" s="45"/>
      <c r="L153" s="45"/>
      <c r="M153" s="45"/>
      <c r="N153" s="45"/>
      <c r="O153" s="132">
        <v>130.06266302258155</v>
      </c>
      <c r="P153" s="132">
        <v>119.54721365267017</v>
      </c>
      <c r="Q153" s="132">
        <v>117.73908424695621</v>
      </c>
      <c r="R153" s="132">
        <v>331.48654537555939</v>
      </c>
      <c r="S153" s="48">
        <f t="shared" si="8"/>
        <v>331.48654537555939</v>
      </c>
      <c r="T153" s="49">
        <f t="shared" si="10"/>
        <v>74.602314630950474</v>
      </c>
      <c r="U153" s="14">
        <f>'Historical population and GDP'!N152/'Historical population and GDP'!$N$158*100</f>
        <v>81.485852747066431</v>
      </c>
      <c r="V153" s="29">
        <f>S153/'Historical population and GDP'!N152/($S$6/'Historical population and GDP'!$N$5)*100</f>
        <v>220.71435379071809</v>
      </c>
      <c r="W153" s="20"/>
      <c r="X153" s="12"/>
    </row>
    <row r="154" spans="1:24">
      <c r="A154" s="4">
        <f t="shared" si="9"/>
        <v>2018</v>
      </c>
      <c r="B154" s="45"/>
      <c r="C154" s="45"/>
      <c r="D154" s="45"/>
      <c r="E154" s="45"/>
      <c r="F154" s="45"/>
      <c r="G154" s="45"/>
      <c r="H154" s="45"/>
      <c r="I154" s="45"/>
      <c r="J154" s="45"/>
      <c r="K154" s="45"/>
      <c r="L154" s="45"/>
      <c r="M154" s="45"/>
      <c r="N154" s="45"/>
      <c r="O154" s="132">
        <v>136.05006279736151</v>
      </c>
      <c r="P154" s="132">
        <v>125.27606608703658</v>
      </c>
      <c r="Q154" s="132">
        <v>120.36488357862871</v>
      </c>
      <c r="R154" s="132">
        <v>338.87930840639694</v>
      </c>
      <c r="S154" s="48">
        <f t="shared" si="8"/>
        <v>338.87930840639694</v>
      </c>
      <c r="T154" s="49">
        <f t="shared" si="10"/>
        <v>76.266084220735053</v>
      </c>
      <c r="U154" s="14">
        <f>'Historical population and GDP'!N153/'Historical population and GDP'!$N$158*100</f>
        <v>84.430969490662221</v>
      </c>
      <c r="V154" s="29">
        <f>S154/'Historical population and GDP'!N153/($S$6/'Historical population and GDP'!$N$5)*100</f>
        <v>217.76604457084528</v>
      </c>
      <c r="W154" s="20"/>
      <c r="X154" s="12"/>
    </row>
    <row r="155" spans="1:24">
      <c r="A155" s="4">
        <f t="shared" si="9"/>
        <v>2019</v>
      </c>
      <c r="B155" s="45"/>
      <c r="C155" s="45"/>
      <c r="D155" s="45"/>
      <c r="E155" s="45"/>
      <c r="F155" s="45"/>
      <c r="G155" s="45"/>
      <c r="H155" s="45"/>
      <c r="I155" s="45"/>
      <c r="J155" s="45"/>
      <c r="K155" s="45"/>
      <c r="L155" s="45"/>
      <c r="M155" s="45"/>
      <c r="N155" s="45"/>
      <c r="O155" s="132">
        <v>141.02522093301397</v>
      </c>
      <c r="P155" s="132">
        <v>131.32188200149366</v>
      </c>
      <c r="Q155" s="132">
        <v>123.16906043126477</v>
      </c>
      <c r="R155" s="132">
        <v>346.77428146014284</v>
      </c>
      <c r="S155" s="48">
        <f t="shared" si="8"/>
        <v>346.77428146014284</v>
      </c>
      <c r="T155" s="49">
        <f t="shared" si="10"/>
        <v>78.042878096610579</v>
      </c>
      <c r="U155" s="14">
        <f>'Historical population and GDP'!N154/'Historical population and GDP'!$N$158*100</f>
        <v>85.917397641092009</v>
      </c>
      <c r="V155" s="29">
        <f>S155/'Historical population and GDP'!N154/($S$6/'Historical population and GDP'!$N$5)*100</f>
        <v>218.98413553455796</v>
      </c>
      <c r="W155" s="20"/>
      <c r="X155" s="12"/>
    </row>
    <row r="156" spans="1:24">
      <c r="A156" s="4">
        <f t="shared" si="9"/>
        <v>2020</v>
      </c>
      <c r="B156" s="45"/>
      <c r="C156" s="45"/>
      <c r="D156" s="45"/>
      <c r="E156" s="45"/>
      <c r="F156" s="45"/>
      <c r="G156" s="45"/>
      <c r="H156" s="45"/>
      <c r="I156" s="45"/>
      <c r="J156" s="45"/>
      <c r="K156" s="45"/>
      <c r="L156" s="45"/>
      <c r="M156" s="45"/>
      <c r="N156" s="45"/>
      <c r="O156" s="132">
        <v>145.49412068619102</v>
      </c>
      <c r="P156" s="132">
        <v>136.27309143517675</v>
      </c>
      <c r="Q156" s="132">
        <v>124.4710349105748</v>
      </c>
      <c r="R156" s="132">
        <v>350.43990384096907</v>
      </c>
      <c r="S156" s="48">
        <f t="shared" si="8"/>
        <v>350.43990384096907</v>
      </c>
      <c r="T156" s="49">
        <f t="shared" si="10"/>
        <v>78.86784043064084</v>
      </c>
      <c r="U156" s="14">
        <f>'Historical population and GDP'!N155/'Historical population and GDP'!$N$158*100</f>
        <v>88.615144247609464</v>
      </c>
      <c r="V156" s="29">
        <f>S156/'Historical population and GDP'!N155/($S$6/'Historical population and GDP'!$N$5)*100</f>
        <v>214.56184282719036</v>
      </c>
      <c r="W156" s="20"/>
      <c r="X156" s="12"/>
    </row>
    <row r="157" spans="1:24">
      <c r="A157" s="4">
        <f t="shared" si="9"/>
        <v>2021</v>
      </c>
      <c r="B157" s="45"/>
      <c r="C157" s="45"/>
      <c r="D157" s="45"/>
      <c r="E157" s="45"/>
      <c r="F157" s="45"/>
      <c r="G157" s="45"/>
      <c r="H157" s="45"/>
      <c r="I157" s="45"/>
      <c r="J157" s="45"/>
      <c r="K157" s="45"/>
      <c r="L157" s="45"/>
      <c r="M157" s="45"/>
      <c r="N157" s="45"/>
      <c r="O157" s="132">
        <v>156.62449694440303</v>
      </c>
      <c r="P157" s="132">
        <v>143.0625592890309</v>
      </c>
      <c r="Q157" s="132">
        <v>128.34115163175454</v>
      </c>
      <c r="R157" s="132">
        <v>361.33595955865422</v>
      </c>
      <c r="S157" s="48">
        <f t="shared" si="8"/>
        <v>361.33595955865422</v>
      </c>
      <c r="T157" s="49">
        <f t="shared" si="10"/>
        <v>81.320039436082141</v>
      </c>
      <c r="U157" s="14">
        <f>'Historical population and GDP'!N156/'Historical population and GDP'!$N$158*100</f>
        <v>90.314291854630397</v>
      </c>
      <c r="V157" s="29">
        <f>S157/'Historical population and GDP'!N156/($S$6/'Historical population and GDP'!$N$5)*100</f>
        <v>217.07089147377067</v>
      </c>
      <c r="W157" s="20"/>
      <c r="X157" s="12"/>
    </row>
    <row r="158" spans="1:24">
      <c r="A158" s="4">
        <f t="shared" si="9"/>
        <v>2022</v>
      </c>
      <c r="B158" s="45"/>
      <c r="C158" s="45"/>
      <c r="D158" s="45"/>
      <c r="E158" s="45"/>
      <c r="F158" s="45"/>
      <c r="G158" s="45"/>
      <c r="H158" s="45"/>
      <c r="I158" s="45"/>
      <c r="J158" s="45"/>
      <c r="K158" s="45"/>
      <c r="L158" s="45"/>
      <c r="M158" s="45"/>
      <c r="N158" s="45"/>
      <c r="O158" s="132">
        <v>177.07076993727867</v>
      </c>
      <c r="P158" s="132">
        <v>155.55470211993406</v>
      </c>
      <c r="Q158" s="132">
        <v>144.4465999237884</v>
      </c>
      <c r="R158" s="132">
        <v>406.67977593192472</v>
      </c>
      <c r="S158" s="48">
        <f t="shared" si="8"/>
        <v>406.67977593192472</v>
      </c>
      <c r="T158" s="49">
        <f t="shared" si="10"/>
        <v>91.524838704222148</v>
      </c>
      <c r="U158" s="14">
        <f>'Historical population and GDP'!N157/'Historical population and GDP'!$N$158*100</f>
        <v>94.435736197750458</v>
      </c>
      <c r="V158" s="29">
        <f>S158/'Historical population and GDP'!N157/($S$6/'Historical population and GDP'!$N$5)*100</f>
        <v>233.64855105354459</v>
      </c>
      <c r="W158" s="20"/>
      <c r="X158" s="12"/>
    </row>
    <row r="159" spans="1:24">
      <c r="A159" s="4">
        <f t="shared" si="9"/>
        <v>2023</v>
      </c>
      <c r="B159" s="45"/>
      <c r="C159" s="45"/>
      <c r="D159" s="45"/>
      <c r="E159" s="45"/>
      <c r="F159" s="45"/>
      <c r="G159" s="45"/>
      <c r="H159" s="45"/>
      <c r="I159" s="45"/>
      <c r="J159" s="45"/>
      <c r="K159" s="45"/>
      <c r="L159" s="45"/>
      <c r="M159" s="45"/>
      <c r="N159" s="45"/>
      <c r="O159" s="132">
        <v>189.42009491812138</v>
      </c>
      <c r="P159" s="132">
        <v>163.42358911481216</v>
      </c>
      <c r="Q159" s="132">
        <v>157.8222938918164</v>
      </c>
      <c r="R159" s="132">
        <v>444.33815092117078</v>
      </c>
      <c r="S159" s="48">
        <f t="shared" si="8"/>
        <v>444.33815092117078</v>
      </c>
      <c r="T159" s="49">
        <f t="shared" si="10"/>
        <v>100</v>
      </c>
      <c r="U159" s="14">
        <f>'Historical population and GDP'!N158/'Historical population and GDP'!$N$158*100</f>
        <v>100</v>
      </c>
      <c r="V159" s="29">
        <f>S159/'Historical population and GDP'!N158/($S$6/'Historical population and GDP'!$N$5)*100</f>
        <v>241.07961557392281</v>
      </c>
      <c r="W159" s="20"/>
      <c r="X159" s="12"/>
    </row>
    <row r="161" spans="22:22">
      <c r="V161" s="17"/>
    </row>
    <row r="162" spans="22:22">
      <c r="V162" s="1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F199D-3248-4D3C-8D00-70C60D7ACC1F}">
  <sheetPr>
    <tabColor theme="5"/>
  </sheetPr>
  <dimension ref="A1:Q159"/>
  <sheetViews>
    <sheetView showGridLines="0" zoomScaleNormal="100" workbookViewId="0">
      <pane xSplit="1" ySplit="4" topLeftCell="B30" activePane="bottomRight" state="frozen"/>
      <selection pane="topRight" activeCell="S7" sqref="S7:S159"/>
      <selection pane="bottomLeft" activeCell="S7" sqref="S7:S159"/>
      <selection pane="bottomRight" activeCell="B42" sqref="B42"/>
    </sheetView>
  </sheetViews>
  <sheetFormatPr defaultRowHeight="14.25"/>
  <cols>
    <col min="1" max="1" width="7.5" customWidth="1"/>
    <col min="2" max="17" width="17.25" customWidth="1"/>
  </cols>
  <sheetData>
    <row r="1" spans="1:9" ht="15">
      <c r="A1" s="25" t="s">
        <v>68</v>
      </c>
      <c r="B1" s="4" t="s">
        <v>89</v>
      </c>
      <c r="C1" s="4" t="s">
        <v>89</v>
      </c>
      <c r="D1" s="4" t="s">
        <v>89</v>
      </c>
      <c r="E1" s="4" t="s">
        <v>89</v>
      </c>
      <c r="F1" s="4" t="s">
        <v>89</v>
      </c>
      <c r="G1" s="4" t="s">
        <v>89</v>
      </c>
      <c r="H1" s="4" t="s">
        <v>89</v>
      </c>
      <c r="I1" s="4" t="s">
        <v>89</v>
      </c>
    </row>
    <row r="2" spans="1:9" s="11" customFormat="1" ht="72">
      <c r="A2" s="23" t="s">
        <v>71</v>
      </c>
      <c r="B2" s="16" t="s">
        <v>113</v>
      </c>
      <c r="C2" s="16" t="s">
        <v>114</v>
      </c>
      <c r="D2" s="16" t="s">
        <v>115</v>
      </c>
      <c r="E2" s="16" t="s">
        <v>116</v>
      </c>
      <c r="F2" s="16" t="s">
        <v>117</v>
      </c>
      <c r="G2" s="16" t="s">
        <v>118</v>
      </c>
      <c r="H2" s="16" t="s">
        <v>119</v>
      </c>
      <c r="I2" s="16" t="s">
        <v>120</v>
      </c>
    </row>
    <row r="3" spans="1:9" s="11" customFormat="1" ht="15">
      <c r="A3" s="23" t="s">
        <v>43</v>
      </c>
      <c r="B3" s="16" t="s">
        <v>178</v>
      </c>
      <c r="C3" s="16" t="s">
        <v>178</v>
      </c>
      <c r="D3" s="16" t="s">
        <v>178</v>
      </c>
      <c r="E3" s="16" t="s">
        <v>121</v>
      </c>
      <c r="F3" s="16" t="s">
        <v>178</v>
      </c>
      <c r="G3" s="16" t="s">
        <v>178</v>
      </c>
      <c r="H3" s="16" t="s">
        <v>178</v>
      </c>
      <c r="I3" s="16" t="s">
        <v>178</v>
      </c>
    </row>
    <row r="4" spans="1:9" s="11" customFormat="1" ht="30">
      <c r="A4" s="23" t="s">
        <v>107</v>
      </c>
      <c r="B4" s="16" t="s">
        <v>74</v>
      </c>
      <c r="C4" s="16" t="s">
        <v>74</v>
      </c>
      <c r="D4" s="16" t="s">
        <v>74</v>
      </c>
      <c r="E4" s="16" t="s">
        <v>74</v>
      </c>
      <c r="F4" s="16" t="s">
        <v>74</v>
      </c>
      <c r="G4" s="16" t="s">
        <v>74</v>
      </c>
      <c r="H4" s="16" t="s">
        <v>74</v>
      </c>
      <c r="I4" s="16" t="s">
        <v>74</v>
      </c>
    </row>
    <row r="5" spans="1:9" ht="15">
      <c r="A5" s="25" t="s">
        <v>56</v>
      </c>
      <c r="B5" s="4"/>
      <c r="C5" s="4"/>
      <c r="D5" s="4"/>
      <c r="E5" s="4"/>
      <c r="F5" s="4"/>
      <c r="G5" s="4"/>
      <c r="H5" s="4"/>
      <c r="I5" s="4"/>
    </row>
    <row r="6" spans="1:9">
      <c r="A6" s="4">
        <v>1870</v>
      </c>
      <c r="B6" s="4"/>
      <c r="C6" s="4"/>
      <c r="D6" s="4"/>
      <c r="E6" s="4"/>
      <c r="F6" s="4"/>
      <c r="G6" s="4"/>
      <c r="H6" s="4"/>
      <c r="I6" s="4"/>
    </row>
    <row r="7" spans="1:9">
      <c r="A7" s="4">
        <f t="shared" ref="A7:A70" si="0">A6+1</f>
        <v>1871</v>
      </c>
      <c r="B7" s="4"/>
      <c r="C7" s="4"/>
      <c r="D7" s="4"/>
      <c r="E7" s="4"/>
      <c r="F7" s="4"/>
      <c r="G7" s="4"/>
      <c r="H7" s="4"/>
      <c r="I7" s="4"/>
    </row>
    <row r="8" spans="1:9">
      <c r="A8" s="4">
        <f t="shared" si="0"/>
        <v>1872</v>
      </c>
      <c r="B8" s="4"/>
      <c r="C8" s="4"/>
      <c r="D8" s="4"/>
      <c r="E8" s="4"/>
      <c r="F8" s="4"/>
      <c r="G8" s="4"/>
      <c r="H8" s="4"/>
      <c r="I8" s="4"/>
    </row>
    <row r="9" spans="1:9">
      <c r="A9" s="4">
        <f t="shared" si="0"/>
        <v>1873</v>
      </c>
      <c r="B9" s="4"/>
      <c r="C9" s="4"/>
      <c r="D9" s="4"/>
      <c r="E9" s="4"/>
      <c r="F9" s="4"/>
      <c r="G9" s="4"/>
      <c r="H9" s="4"/>
      <c r="I9" s="4"/>
    </row>
    <row r="10" spans="1:9">
      <c r="A10" s="4">
        <f t="shared" si="0"/>
        <v>1874</v>
      </c>
      <c r="B10" s="4"/>
      <c r="C10" s="4"/>
      <c r="D10" s="4"/>
      <c r="E10" s="4"/>
      <c r="F10" s="4"/>
      <c r="G10" s="4"/>
      <c r="H10" s="4"/>
      <c r="I10" s="4"/>
    </row>
    <row r="11" spans="1:9">
      <c r="A11" s="4">
        <f t="shared" si="0"/>
        <v>1875</v>
      </c>
      <c r="B11" s="4"/>
      <c r="C11" s="4"/>
      <c r="D11" s="4"/>
      <c r="E11" s="4"/>
      <c r="F11" s="4"/>
      <c r="G11" s="4"/>
      <c r="H11" s="4"/>
      <c r="I11" s="4"/>
    </row>
    <row r="12" spans="1:9">
      <c r="A12" s="4">
        <f t="shared" si="0"/>
        <v>1876</v>
      </c>
      <c r="B12" s="4"/>
      <c r="C12" s="4"/>
      <c r="D12" s="4"/>
      <c r="E12" s="4"/>
      <c r="F12" s="4"/>
      <c r="G12" s="4"/>
      <c r="H12" s="4"/>
      <c r="I12" s="4"/>
    </row>
    <row r="13" spans="1:9">
      <c r="A13" s="4">
        <f t="shared" si="0"/>
        <v>1877</v>
      </c>
      <c r="B13" s="4"/>
      <c r="C13" s="4"/>
      <c r="D13" s="4"/>
      <c r="E13" s="4"/>
      <c r="F13" s="4"/>
      <c r="G13" s="4"/>
      <c r="H13" s="4"/>
      <c r="I13" s="4"/>
    </row>
    <row r="14" spans="1:9">
      <c r="A14" s="4">
        <f t="shared" si="0"/>
        <v>1878</v>
      </c>
      <c r="B14" s="4"/>
      <c r="C14" s="4"/>
      <c r="D14" s="4"/>
      <c r="E14" s="4"/>
      <c r="F14" s="4"/>
      <c r="G14" s="4"/>
      <c r="H14" s="4"/>
      <c r="I14" s="4"/>
    </row>
    <row r="15" spans="1:9">
      <c r="A15" s="4">
        <f t="shared" si="0"/>
        <v>1879</v>
      </c>
      <c r="B15" s="4"/>
      <c r="C15" s="4"/>
      <c r="D15" s="4"/>
      <c r="E15" s="4"/>
      <c r="F15" s="4"/>
      <c r="G15" s="4"/>
      <c r="H15" s="4"/>
      <c r="I15" s="4"/>
    </row>
    <row r="16" spans="1:9">
      <c r="A16" s="4">
        <f t="shared" si="0"/>
        <v>1880</v>
      </c>
      <c r="B16" s="4"/>
      <c r="C16" s="4"/>
      <c r="D16" s="4"/>
      <c r="E16" s="4"/>
      <c r="F16" s="4"/>
      <c r="G16" s="4"/>
      <c r="H16" s="4"/>
      <c r="I16" s="4"/>
    </row>
    <row r="17" spans="1:17">
      <c r="A17" s="4">
        <f t="shared" si="0"/>
        <v>1881</v>
      </c>
      <c r="B17" s="4"/>
      <c r="C17" s="4"/>
      <c r="D17" s="4"/>
      <c r="E17" s="4"/>
      <c r="F17" s="4"/>
      <c r="G17" s="4"/>
      <c r="H17" s="4"/>
      <c r="I17" s="4"/>
    </row>
    <row r="18" spans="1:17">
      <c r="A18" s="4">
        <f t="shared" si="0"/>
        <v>1882</v>
      </c>
      <c r="B18" s="4"/>
      <c r="C18" s="4"/>
      <c r="D18" s="4"/>
      <c r="E18" s="4"/>
      <c r="F18" s="4"/>
      <c r="G18" s="4"/>
      <c r="H18" s="4"/>
      <c r="I18" s="4"/>
    </row>
    <row r="19" spans="1:17">
      <c r="A19" s="4">
        <f t="shared" si="0"/>
        <v>1883</v>
      </c>
      <c r="B19" s="4"/>
      <c r="C19" s="4"/>
      <c r="D19" s="4"/>
      <c r="E19" s="4"/>
      <c r="F19" s="4"/>
      <c r="G19" s="4"/>
      <c r="H19" s="4"/>
      <c r="I19" s="4"/>
    </row>
    <row r="20" spans="1:17">
      <c r="A20" s="4">
        <f t="shared" si="0"/>
        <v>1884</v>
      </c>
      <c r="B20" s="4"/>
      <c r="C20" s="4"/>
      <c r="D20" s="4"/>
      <c r="E20" s="4"/>
      <c r="F20" s="4"/>
      <c r="G20" s="4"/>
      <c r="H20" s="4"/>
      <c r="I20" s="4"/>
    </row>
    <row r="21" spans="1:17">
      <c r="A21" s="4">
        <f t="shared" si="0"/>
        <v>1885</v>
      </c>
      <c r="B21" s="4"/>
      <c r="C21" s="4"/>
      <c r="D21" s="4"/>
      <c r="E21" s="4"/>
      <c r="F21" s="4"/>
      <c r="G21" s="4"/>
      <c r="H21" s="4"/>
      <c r="I21" s="4"/>
    </row>
    <row r="22" spans="1:17">
      <c r="A22" s="4">
        <f t="shared" si="0"/>
        <v>1886</v>
      </c>
      <c r="B22" s="4"/>
      <c r="C22" s="4"/>
      <c r="D22" s="4"/>
      <c r="E22" s="4"/>
      <c r="F22" s="4"/>
      <c r="G22" s="4"/>
      <c r="H22" s="4"/>
      <c r="I22" s="4"/>
    </row>
    <row r="23" spans="1:17">
      <c r="A23" s="4">
        <f t="shared" si="0"/>
        <v>1887</v>
      </c>
      <c r="B23" s="4"/>
      <c r="C23" s="4"/>
      <c r="D23" s="5"/>
      <c r="E23" s="5"/>
      <c r="F23" s="5"/>
      <c r="G23" s="5"/>
      <c r="H23" s="5"/>
      <c r="I23" s="4"/>
    </row>
    <row r="24" spans="1:17">
      <c r="A24" s="4">
        <f t="shared" si="0"/>
        <v>1888</v>
      </c>
      <c r="B24" s="4"/>
      <c r="C24" s="4"/>
      <c r="D24" s="5"/>
      <c r="E24" s="5"/>
      <c r="F24" s="5"/>
      <c r="G24" s="5"/>
      <c r="H24" s="5"/>
      <c r="I24" s="4"/>
    </row>
    <row r="25" spans="1:17">
      <c r="A25" s="4">
        <f t="shared" si="0"/>
        <v>1889</v>
      </c>
      <c r="B25" s="4"/>
      <c r="C25" s="4"/>
      <c r="D25" s="5"/>
      <c r="E25" s="5"/>
      <c r="F25" s="5"/>
      <c r="G25" s="5"/>
      <c r="H25" s="5"/>
      <c r="I25" s="4"/>
    </row>
    <row r="26" spans="1:17">
      <c r="A26" s="4">
        <f t="shared" si="0"/>
        <v>1890</v>
      </c>
      <c r="B26" s="4"/>
      <c r="C26" s="4"/>
      <c r="D26" s="5"/>
      <c r="E26" s="5"/>
      <c r="F26" s="5"/>
      <c r="G26" s="5"/>
      <c r="H26" s="5"/>
      <c r="I26" s="4"/>
    </row>
    <row r="27" spans="1:17">
      <c r="A27" s="4">
        <f t="shared" si="0"/>
        <v>1891</v>
      </c>
      <c r="B27" s="4"/>
      <c r="C27" s="4"/>
      <c r="D27" s="5"/>
      <c r="E27" s="5"/>
      <c r="F27" s="5"/>
      <c r="G27" s="5"/>
      <c r="H27" s="5"/>
      <c r="I27" s="4"/>
    </row>
    <row r="28" spans="1:17">
      <c r="A28" s="4">
        <f t="shared" si="0"/>
        <v>1892</v>
      </c>
      <c r="B28" s="4"/>
      <c r="C28" s="4"/>
      <c r="D28" s="5"/>
      <c r="E28" s="5"/>
      <c r="F28" s="5"/>
      <c r="G28" s="5"/>
      <c r="H28" s="5"/>
      <c r="I28" s="4"/>
    </row>
    <row r="29" spans="1:17">
      <c r="A29" s="4">
        <f t="shared" si="0"/>
        <v>1893</v>
      </c>
      <c r="B29" s="4"/>
      <c r="C29" s="4"/>
      <c r="D29" s="5"/>
      <c r="E29" s="5"/>
      <c r="F29" s="5"/>
      <c r="G29" s="5"/>
      <c r="H29" s="5"/>
      <c r="I29" s="4"/>
    </row>
    <row r="30" spans="1:17">
      <c r="A30" s="4">
        <f t="shared" si="0"/>
        <v>1894</v>
      </c>
      <c r="B30" s="4"/>
      <c r="C30" s="4"/>
      <c r="D30" s="5">
        <f>'5.5 Telecommunications'!AO32</f>
        <v>48.157043879907619</v>
      </c>
      <c r="E30" s="5"/>
      <c r="F30" s="5"/>
      <c r="G30" s="5"/>
      <c r="H30" s="5"/>
      <c r="I30" s="4"/>
      <c r="J30" s="1"/>
      <c r="K30" s="1"/>
      <c r="L30" s="1"/>
      <c r="M30" s="2"/>
      <c r="N30" s="1"/>
      <c r="O30" s="1"/>
      <c r="P30" s="1"/>
      <c r="Q30" s="1"/>
    </row>
    <row r="31" spans="1:17">
      <c r="A31" s="4">
        <f t="shared" si="0"/>
        <v>1895</v>
      </c>
      <c r="B31" s="4"/>
      <c r="C31" s="4"/>
      <c r="D31" s="5">
        <f>'5.5 Telecommunications'!AO33</f>
        <v>19.967741935483872</v>
      </c>
      <c r="E31" s="5"/>
      <c r="F31" s="5"/>
      <c r="G31" s="5"/>
      <c r="H31" s="5"/>
      <c r="I31" s="4"/>
      <c r="J31" s="1"/>
      <c r="K31" s="1"/>
      <c r="L31" s="1"/>
      <c r="M31" s="2"/>
      <c r="N31" s="1"/>
      <c r="O31" s="1"/>
      <c r="P31" s="1"/>
      <c r="Q31" s="1"/>
    </row>
    <row r="32" spans="1:17">
      <c r="A32" s="4">
        <f t="shared" si="0"/>
        <v>1896</v>
      </c>
      <c r="B32" s="4"/>
      <c r="C32" s="4"/>
      <c r="D32" s="5">
        <f>'5.5 Telecommunications'!AO34</f>
        <v>14.094876660341557</v>
      </c>
      <c r="E32" s="5"/>
      <c r="F32" s="5"/>
      <c r="G32" s="5"/>
      <c r="H32" s="5"/>
      <c r="I32" s="4"/>
      <c r="J32" s="1"/>
      <c r="K32" s="1"/>
      <c r="L32" s="1"/>
      <c r="M32" s="2"/>
      <c r="N32" s="1"/>
      <c r="O32" s="1"/>
      <c r="P32" s="1"/>
      <c r="Q32" s="1"/>
    </row>
    <row r="33" spans="1:17">
      <c r="A33" s="4">
        <f t="shared" si="0"/>
        <v>1897</v>
      </c>
      <c r="B33" s="4"/>
      <c r="C33" s="4"/>
      <c r="D33" s="5">
        <f>'5.5 Telecommunications'!AO35</f>
        <v>30.433774834437084</v>
      </c>
      <c r="E33" s="5"/>
      <c r="F33" s="5"/>
      <c r="G33" s="5"/>
      <c r="H33" s="5"/>
      <c r="I33" s="4"/>
      <c r="J33" s="1"/>
      <c r="K33" s="1"/>
      <c r="L33" s="1"/>
      <c r="M33" s="2"/>
      <c r="N33" s="1"/>
      <c r="O33" s="1"/>
      <c r="P33" s="1"/>
      <c r="Q33" s="1"/>
    </row>
    <row r="34" spans="1:17">
      <c r="A34" s="4">
        <f t="shared" si="0"/>
        <v>1898</v>
      </c>
      <c r="B34" s="4"/>
      <c r="C34" s="4"/>
      <c r="D34" s="5" t="e">
        <f>'5.5 Telecommunications'!AO36</f>
        <v>#N/A</v>
      </c>
      <c r="E34" s="5"/>
      <c r="F34" s="5"/>
      <c r="G34" s="5"/>
      <c r="H34" s="5"/>
      <c r="I34" s="4"/>
      <c r="J34" s="1"/>
      <c r="K34" s="1"/>
      <c r="L34" s="1"/>
      <c r="M34" s="2"/>
      <c r="N34" s="1"/>
      <c r="O34" s="1"/>
      <c r="P34" s="1"/>
      <c r="Q34" s="1"/>
    </row>
    <row r="35" spans="1:17">
      <c r="A35" s="4">
        <f t="shared" si="0"/>
        <v>1899</v>
      </c>
      <c r="B35" s="4"/>
      <c r="C35" s="4"/>
      <c r="D35" s="5">
        <f>'5.5 Telecommunications'!AO37</f>
        <v>39.769230769230766</v>
      </c>
      <c r="E35" s="5"/>
      <c r="F35" s="5"/>
      <c r="G35" s="5"/>
      <c r="H35" s="5"/>
      <c r="I35" s="4"/>
      <c r="J35" s="1"/>
      <c r="K35" s="1"/>
      <c r="L35" s="1"/>
      <c r="M35" s="2"/>
      <c r="N35" s="1"/>
      <c r="O35" s="1"/>
      <c r="P35" s="1"/>
      <c r="Q35" s="1"/>
    </row>
    <row r="36" spans="1:17">
      <c r="A36" s="4">
        <f t="shared" si="0"/>
        <v>1900</v>
      </c>
      <c r="B36" s="4"/>
      <c r="C36" s="4"/>
      <c r="D36" s="5">
        <f>'5.5 Telecommunications'!AO38</f>
        <v>25.011615628299893</v>
      </c>
      <c r="E36" s="5"/>
      <c r="F36" s="5"/>
      <c r="G36" s="5"/>
      <c r="H36" s="5"/>
      <c r="I36" s="4"/>
      <c r="J36" s="1"/>
      <c r="K36" s="1"/>
      <c r="L36" s="1"/>
      <c r="M36" s="2"/>
      <c r="N36" s="1"/>
      <c r="O36" s="1"/>
      <c r="P36" s="1"/>
      <c r="Q36" s="1"/>
    </row>
    <row r="37" spans="1:17">
      <c r="A37" s="4">
        <f t="shared" si="0"/>
        <v>1901</v>
      </c>
      <c r="B37" s="4"/>
      <c r="C37" s="4"/>
      <c r="D37" s="5">
        <f>'5.5 Telecommunications'!AO39</f>
        <v>26.445283018867926</v>
      </c>
      <c r="E37" s="5"/>
      <c r="F37" s="5"/>
      <c r="G37" s="5"/>
      <c r="H37" s="5"/>
      <c r="I37" s="4"/>
      <c r="J37" s="1"/>
      <c r="K37" s="1"/>
      <c r="L37" s="1"/>
      <c r="M37" s="2"/>
      <c r="N37" s="1"/>
      <c r="O37" s="1"/>
      <c r="P37" s="1"/>
      <c r="Q37" s="1"/>
    </row>
    <row r="38" spans="1:17">
      <c r="A38" s="4">
        <f t="shared" si="0"/>
        <v>1902</v>
      </c>
      <c r="B38" s="4"/>
      <c r="C38" s="4"/>
      <c r="D38" s="5">
        <f>'5.5 Telecommunications'!AO40</f>
        <v>32.689523809523813</v>
      </c>
      <c r="E38" s="5"/>
      <c r="F38" s="5"/>
      <c r="G38" s="5"/>
      <c r="H38" s="5"/>
      <c r="I38" s="4"/>
      <c r="J38" s="1"/>
      <c r="K38" s="1"/>
      <c r="L38" s="1"/>
      <c r="M38" s="2"/>
      <c r="N38" s="1"/>
      <c r="O38" s="1"/>
      <c r="P38" s="1"/>
      <c r="Q38" s="1"/>
    </row>
    <row r="39" spans="1:17">
      <c r="A39" s="4">
        <f t="shared" si="0"/>
        <v>1903</v>
      </c>
      <c r="B39" s="4"/>
      <c r="C39" s="4"/>
      <c r="D39" s="5">
        <f>'5.5 Telecommunications'!AO41</f>
        <v>29.796067006554988</v>
      </c>
      <c r="E39" s="5"/>
      <c r="F39" s="5"/>
      <c r="G39" s="5"/>
      <c r="H39" s="5"/>
      <c r="I39" s="4"/>
      <c r="J39" s="1"/>
      <c r="K39" s="1"/>
      <c r="L39" s="1"/>
      <c r="M39" s="2"/>
      <c r="N39" s="1"/>
      <c r="O39" s="1"/>
      <c r="P39" s="1"/>
      <c r="Q39" s="1"/>
    </row>
    <row r="40" spans="1:17">
      <c r="A40" s="4">
        <f t="shared" si="0"/>
        <v>1904</v>
      </c>
      <c r="B40" s="4"/>
      <c r="C40" s="4"/>
      <c r="D40" s="5">
        <f>'5.5 Telecommunications'!AO42</f>
        <v>37.957880434782609</v>
      </c>
      <c r="E40" s="5"/>
      <c r="F40" s="5"/>
      <c r="G40" s="5"/>
      <c r="H40" s="5"/>
      <c r="I40" s="4"/>
      <c r="J40" s="1"/>
      <c r="K40" s="1"/>
      <c r="L40" s="1"/>
      <c r="M40" s="2"/>
      <c r="N40" s="1"/>
      <c r="O40" s="1"/>
      <c r="P40" s="1"/>
      <c r="Q40" s="1"/>
    </row>
    <row r="41" spans="1:17">
      <c r="A41" s="4">
        <f t="shared" si="0"/>
        <v>1905</v>
      </c>
      <c r="B41" s="4"/>
      <c r="C41" s="4"/>
      <c r="D41" s="5">
        <f>'5.5 Telecommunications'!AO43</f>
        <v>80.616084977238245</v>
      </c>
      <c r="E41" s="5"/>
      <c r="F41" s="5"/>
      <c r="G41" s="5"/>
      <c r="H41" s="5"/>
      <c r="I41" s="4"/>
      <c r="J41" s="1"/>
      <c r="K41" s="1"/>
      <c r="L41" s="1"/>
      <c r="M41" s="2"/>
      <c r="N41" s="1"/>
      <c r="O41" s="1"/>
      <c r="P41" s="1"/>
      <c r="Q41" s="1"/>
    </row>
    <row r="42" spans="1:17">
      <c r="A42" s="4">
        <f t="shared" si="0"/>
        <v>1906</v>
      </c>
      <c r="B42" s="5">
        <f>'5.2 Land transport - Rail'!W44</f>
        <v>282.31800520465106</v>
      </c>
      <c r="C42" s="5"/>
      <c r="D42" s="5">
        <f>'5.5 Telecommunications'!AO44</f>
        <v>71.374869109947639</v>
      </c>
      <c r="E42" s="5"/>
      <c r="F42" s="5"/>
      <c r="G42" s="5"/>
      <c r="H42" s="5"/>
      <c r="I42" s="4"/>
      <c r="J42" s="1"/>
      <c r="K42" s="1"/>
      <c r="L42" s="1"/>
      <c r="M42" s="2"/>
      <c r="N42" s="1"/>
      <c r="O42" s="1"/>
      <c r="P42" s="1"/>
      <c r="Q42" s="1"/>
    </row>
    <row r="43" spans="1:17">
      <c r="A43" s="4">
        <f t="shared" si="0"/>
        <v>1907</v>
      </c>
      <c r="B43" s="5">
        <f>'5.2 Land transport - Rail'!W45</f>
        <v>310.377957121196</v>
      </c>
      <c r="C43" s="5"/>
      <c r="D43" s="5">
        <f>'5.5 Telecommunications'!AO45</f>
        <v>54.971980676328499</v>
      </c>
      <c r="E43" s="50">
        <f>'5.3 Electricity and gas'!AH45</f>
        <v>35000</v>
      </c>
      <c r="F43" s="50"/>
      <c r="G43" s="5"/>
      <c r="H43" s="5"/>
      <c r="I43" s="4"/>
      <c r="J43" s="1"/>
      <c r="K43" s="1"/>
      <c r="L43" s="1"/>
      <c r="M43" s="2"/>
      <c r="N43" s="1"/>
      <c r="O43" s="1"/>
      <c r="P43" s="1"/>
      <c r="Q43" s="1"/>
    </row>
    <row r="44" spans="1:17">
      <c r="A44" s="4">
        <f t="shared" si="0"/>
        <v>1908</v>
      </c>
      <c r="B44" s="5">
        <f>'5.2 Land transport - Rail'!W46</f>
        <v>320.76295449886868</v>
      </c>
      <c r="C44" s="5"/>
      <c r="D44" s="5">
        <f>'5.5 Telecommunications'!AO46</f>
        <v>26.853146853146853</v>
      </c>
      <c r="E44" s="50" t="e">
        <f>'5.3 Electricity and gas'!AH46</f>
        <v>#N/A</v>
      </c>
      <c r="F44" s="50"/>
      <c r="G44" s="5"/>
      <c r="H44" s="5"/>
      <c r="I44" s="4"/>
      <c r="J44" s="1"/>
      <c r="K44" s="1"/>
      <c r="L44" s="1"/>
      <c r="M44" s="2"/>
      <c r="N44" s="1"/>
      <c r="O44" s="1"/>
      <c r="P44" s="1"/>
      <c r="Q44" s="1"/>
    </row>
    <row r="45" spans="1:17">
      <c r="A45" s="4">
        <f t="shared" si="0"/>
        <v>1909</v>
      </c>
      <c r="B45" s="5">
        <f>'5.2 Land transport - Rail'!W47</f>
        <v>294.77162707734612</v>
      </c>
      <c r="C45" s="5"/>
      <c r="D45" s="5">
        <f>'5.5 Telecommunications'!AO47</f>
        <v>58.451612903225808</v>
      </c>
      <c r="E45" s="50" t="e">
        <f>'5.3 Electricity and gas'!AH47</f>
        <v>#N/A</v>
      </c>
      <c r="F45" s="50"/>
      <c r="G45" s="5"/>
      <c r="H45" s="5"/>
      <c r="I45" s="4"/>
      <c r="J45" s="1"/>
      <c r="K45" s="1"/>
      <c r="L45" s="1"/>
      <c r="M45" s="2"/>
      <c r="N45" s="1"/>
      <c r="O45" s="1"/>
      <c r="P45" s="1"/>
      <c r="Q45" s="1"/>
    </row>
    <row r="46" spans="1:17">
      <c r="A46" s="4">
        <f t="shared" si="0"/>
        <v>1910</v>
      </c>
      <c r="B46" s="5">
        <f>'5.2 Land transport - Rail'!W48</f>
        <v>283.5893026903006</v>
      </c>
      <c r="C46" s="5"/>
      <c r="D46" s="5">
        <f>'5.5 Telecommunications'!AO48</f>
        <v>64.625</v>
      </c>
      <c r="E46" s="50" t="e">
        <f>'5.3 Electricity and gas'!AH48</f>
        <v>#N/A</v>
      </c>
      <c r="F46" s="50"/>
      <c r="G46" s="5"/>
      <c r="H46" s="5"/>
      <c r="I46" s="4"/>
      <c r="J46" s="1"/>
      <c r="K46" s="1"/>
      <c r="L46" s="1"/>
      <c r="M46" s="2"/>
      <c r="N46" s="1"/>
      <c r="O46" s="1"/>
      <c r="P46" s="1"/>
      <c r="Q46" s="1"/>
    </row>
    <row r="47" spans="1:17">
      <c r="A47" s="4">
        <f t="shared" si="0"/>
        <v>1911</v>
      </c>
      <c r="B47" s="5">
        <f>'5.2 Land transport - Rail'!W49</f>
        <v>313.03146920895404</v>
      </c>
      <c r="C47" s="5"/>
      <c r="D47" s="5">
        <f>'5.5 Telecommunications'!AO49</f>
        <v>56.157879898505783</v>
      </c>
      <c r="E47" s="50" t="e">
        <f>'5.3 Electricity and gas'!AH49</f>
        <v>#N/A</v>
      </c>
      <c r="F47" s="50"/>
      <c r="G47" s="5"/>
      <c r="H47" s="5"/>
      <c r="I47" s="4"/>
      <c r="J47" s="1"/>
      <c r="K47" s="1"/>
      <c r="L47" s="1"/>
      <c r="M47" s="2"/>
      <c r="N47" s="1"/>
      <c r="O47" s="1"/>
      <c r="P47" s="1"/>
      <c r="Q47" s="1"/>
    </row>
    <row r="48" spans="1:17">
      <c r="A48" s="4">
        <f t="shared" si="0"/>
        <v>1912</v>
      </c>
      <c r="B48" s="5">
        <f>'5.2 Land transport - Rail'!W50</f>
        <v>326.69637666320142</v>
      </c>
      <c r="C48" s="5"/>
      <c r="D48" s="5">
        <f>'5.5 Telecommunications'!AO50</f>
        <v>47.034499875899726</v>
      </c>
      <c r="E48" s="50" t="e">
        <f>'5.3 Electricity and gas'!AH50</f>
        <v>#N/A</v>
      </c>
      <c r="F48" s="50"/>
      <c r="G48" s="5"/>
      <c r="H48" s="5"/>
      <c r="I48" s="4"/>
      <c r="J48" s="1"/>
      <c r="K48" s="1"/>
      <c r="L48" s="1"/>
      <c r="M48" s="2"/>
      <c r="N48" s="1"/>
      <c r="O48" s="1"/>
      <c r="P48" s="1"/>
      <c r="Q48" s="1"/>
    </row>
    <row r="49" spans="1:17">
      <c r="A49" s="4">
        <f t="shared" si="0"/>
        <v>1913</v>
      </c>
      <c r="B49" s="5">
        <f>'5.2 Land transport - Rail'!W51</f>
        <v>333.83691623333641</v>
      </c>
      <c r="C49" s="5"/>
      <c r="D49" s="5">
        <f>'5.5 Telecommunications'!AO51</f>
        <v>44.044397463002113</v>
      </c>
      <c r="E49" s="50">
        <f>'5.3 Electricity and gas'!AH51</f>
        <v>35000</v>
      </c>
      <c r="F49" s="50"/>
      <c r="G49" s="5"/>
      <c r="H49" s="5"/>
      <c r="I49" s="4"/>
      <c r="J49" s="1"/>
      <c r="K49" s="1"/>
      <c r="L49" s="1"/>
      <c r="M49" s="2"/>
      <c r="N49" s="1"/>
      <c r="O49" s="1"/>
      <c r="P49" s="1"/>
      <c r="Q49" s="1"/>
    </row>
    <row r="50" spans="1:17">
      <c r="A50" s="4">
        <f t="shared" si="0"/>
        <v>1914</v>
      </c>
      <c r="B50" s="5">
        <f>'5.2 Land transport - Rail'!W52</f>
        <v>332.33077941155506</v>
      </c>
      <c r="C50" s="5"/>
      <c r="D50" s="5">
        <f>'5.5 Telecommunications'!AO52</f>
        <v>73.587473002159825</v>
      </c>
      <c r="E50" s="50">
        <f>'5.3 Electricity and gas'!AH52</f>
        <v>44444.444444444445</v>
      </c>
      <c r="F50" s="50"/>
      <c r="G50" s="5"/>
      <c r="H50" s="5"/>
      <c r="I50" s="4"/>
      <c r="J50" s="1"/>
      <c r="K50" s="1"/>
      <c r="L50" s="1"/>
      <c r="M50" s="2"/>
      <c r="N50" s="1"/>
      <c r="O50" s="1"/>
      <c r="P50" s="1"/>
      <c r="Q50" s="1"/>
    </row>
    <row r="51" spans="1:17">
      <c r="A51" s="4">
        <f t="shared" si="0"/>
        <v>1915</v>
      </c>
      <c r="B51" s="5">
        <f>'5.2 Land transport - Rail'!W53</f>
        <v>311.65693355023075</v>
      </c>
      <c r="C51" s="5"/>
      <c r="D51" s="5">
        <f>'5.5 Telecommunications'!AO53</f>
        <v>107.2447379281882</v>
      </c>
      <c r="E51" s="50" t="e">
        <f>'5.3 Electricity and gas'!AH53</f>
        <v>#N/A</v>
      </c>
      <c r="F51" s="50"/>
      <c r="G51" s="5"/>
      <c r="H51" s="5"/>
      <c r="I51" s="4"/>
      <c r="J51" s="1"/>
      <c r="K51" s="1"/>
      <c r="L51" s="1"/>
      <c r="M51" s="2"/>
      <c r="N51" s="1"/>
      <c r="O51" s="1"/>
      <c r="P51" s="1"/>
      <c r="Q51" s="1"/>
    </row>
    <row r="52" spans="1:17">
      <c r="A52" s="4">
        <f t="shared" si="0"/>
        <v>1916</v>
      </c>
      <c r="B52" s="5">
        <f>'5.2 Land transport - Rail'!W54</f>
        <v>310.8328947337485</v>
      </c>
      <c r="C52" s="5"/>
      <c r="D52" s="5">
        <f>'5.5 Telecommunications'!AO54</f>
        <v>70.022905620360547</v>
      </c>
      <c r="E52" s="50" t="e">
        <f>'5.3 Electricity and gas'!AH54</f>
        <v>#N/A</v>
      </c>
      <c r="F52" s="50"/>
      <c r="G52" s="5"/>
      <c r="H52" s="5"/>
      <c r="I52" s="4"/>
      <c r="J52" s="1"/>
      <c r="K52" s="1"/>
      <c r="L52" s="1"/>
      <c r="M52" s="2"/>
      <c r="N52" s="1"/>
      <c r="O52" s="1"/>
      <c r="P52" s="1"/>
      <c r="Q52" s="1"/>
    </row>
    <row r="53" spans="1:17">
      <c r="A53" s="4">
        <f t="shared" si="0"/>
        <v>1917</v>
      </c>
      <c r="B53" s="5">
        <f>'5.2 Land transport - Rail'!W55</f>
        <v>302.64211046395047</v>
      </c>
      <c r="C53" s="5"/>
      <c r="D53" s="5">
        <f>'5.5 Telecommunications'!AO55</f>
        <v>87.002537355511706</v>
      </c>
      <c r="E53" s="50">
        <f>'5.3 Electricity and gas'!AH55</f>
        <v>66666.666666666672</v>
      </c>
      <c r="F53" s="50"/>
      <c r="G53" s="5"/>
      <c r="H53" s="5"/>
      <c r="I53" s="4"/>
      <c r="J53" s="1"/>
      <c r="K53" s="1"/>
      <c r="L53" s="1"/>
      <c r="M53" s="2"/>
      <c r="N53" s="1"/>
      <c r="O53" s="1"/>
      <c r="P53" s="1"/>
      <c r="Q53" s="1"/>
    </row>
    <row r="54" spans="1:17">
      <c r="A54" s="4">
        <f t="shared" si="0"/>
        <v>1918</v>
      </c>
      <c r="B54" s="5">
        <f>'5.2 Land transport - Rail'!W56</f>
        <v>295.07627274565215</v>
      </c>
      <c r="C54" s="5"/>
      <c r="D54" s="5">
        <f>'5.5 Telecommunications'!AO56</f>
        <v>75.966412213740455</v>
      </c>
      <c r="E54" s="50" t="e">
        <f>'5.3 Electricity and gas'!AH56</f>
        <v>#N/A</v>
      </c>
      <c r="F54" s="50"/>
      <c r="G54" s="5"/>
      <c r="H54" s="5"/>
      <c r="I54" s="4"/>
      <c r="J54" s="1"/>
      <c r="K54" s="1"/>
      <c r="L54" s="1"/>
      <c r="M54" s="2"/>
      <c r="N54" s="1"/>
      <c r="O54" s="1"/>
      <c r="P54" s="1"/>
      <c r="Q54" s="1"/>
    </row>
    <row r="55" spans="1:17">
      <c r="A55" s="4">
        <f t="shared" si="0"/>
        <v>1919</v>
      </c>
      <c r="B55" s="5">
        <f>'5.2 Land transport - Rail'!W57</f>
        <v>313.52264428273907</v>
      </c>
      <c r="C55" s="5"/>
      <c r="D55" s="5">
        <f>'5.5 Telecommunications'!AO57</f>
        <v>72.674447686536055</v>
      </c>
      <c r="E55" s="50" t="e">
        <f>'5.3 Electricity and gas'!AH57</f>
        <v>#N/A</v>
      </c>
      <c r="F55" s="50"/>
      <c r="G55" s="5"/>
      <c r="H55" s="5"/>
      <c r="I55" s="4"/>
      <c r="J55" s="1"/>
      <c r="K55" s="1"/>
      <c r="L55" s="1"/>
      <c r="M55" s="2"/>
      <c r="N55" s="1"/>
      <c r="O55" s="1"/>
      <c r="P55" s="1"/>
      <c r="Q55" s="1"/>
    </row>
    <row r="56" spans="1:17">
      <c r="A56" s="4">
        <f t="shared" si="0"/>
        <v>1920</v>
      </c>
      <c r="B56" s="5">
        <f>'5.2 Land transport - Rail'!W58</f>
        <v>347.56637501084089</v>
      </c>
      <c r="C56" s="5"/>
      <c r="D56" s="5">
        <f>'5.5 Telecommunications'!AO58</f>
        <v>50.82896348934085</v>
      </c>
      <c r="E56" s="50">
        <f>'5.3 Electricity and gas'!AH58</f>
        <v>22370</v>
      </c>
      <c r="F56" s="50"/>
      <c r="G56" s="5"/>
      <c r="H56" s="5"/>
      <c r="I56" s="4"/>
      <c r="J56" s="1"/>
      <c r="K56" s="1"/>
      <c r="L56" s="1"/>
      <c r="M56" s="2"/>
      <c r="N56" s="1"/>
      <c r="O56" s="1"/>
      <c r="P56" s="1"/>
      <c r="Q56" s="1"/>
    </row>
    <row r="57" spans="1:17">
      <c r="A57" s="4">
        <f t="shared" si="0"/>
        <v>1921</v>
      </c>
      <c r="B57" s="5">
        <f>'5.2 Land transport - Rail'!W59</f>
        <v>434.91920169913084</v>
      </c>
      <c r="C57" s="5"/>
      <c r="D57" s="5">
        <f>'5.5 Telecommunications'!AO59</f>
        <v>62.077760497667185</v>
      </c>
      <c r="E57" s="50" t="e">
        <f>'5.3 Electricity and gas'!AH59</f>
        <v>#N/A</v>
      </c>
      <c r="F57" s="50"/>
      <c r="G57" s="5"/>
      <c r="H57" s="5"/>
      <c r="I57" s="4"/>
      <c r="J57" s="1"/>
      <c r="K57" s="1"/>
      <c r="L57" s="1"/>
      <c r="M57" s="2"/>
      <c r="N57" s="1"/>
      <c r="O57" s="1"/>
      <c r="P57" s="1"/>
      <c r="Q57" s="1"/>
    </row>
    <row r="58" spans="1:17">
      <c r="A58" s="4">
        <f t="shared" si="0"/>
        <v>1922</v>
      </c>
      <c r="B58" s="5">
        <f>'5.2 Land transport - Rail'!W60</f>
        <v>487.1541686889048</v>
      </c>
      <c r="C58" s="5"/>
      <c r="D58" s="5">
        <f>'5.5 Telecommunications'!AO60</f>
        <v>100.58167841127482</v>
      </c>
      <c r="E58" s="50">
        <f>'5.3 Electricity and gas'!AH60</f>
        <v>33027.522935779816</v>
      </c>
      <c r="F58" s="50"/>
      <c r="G58" s="5"/>
      <c r="H58" s="5"/>
      <c r="I58" s="4"/>
      <c r="J58" s="1"/>
      <c r="K58" s="1"/>
      <c r="L58" s="1"/>
      <c r="M58" s="2"/>
      <c r="N58" s="1"/>
      <c r="O58" s="1"/>
      <c r="P58" s="1"/>
      <c r="Q58" s="1"/>
    </row>
    <row r="59" spans="1:17">
      <c r="A59" s="4">
        <f t="shared" si="0"/>
        <v>1923</v>
      </c>
      <c r="B59" s="5">
        <f>'5.2 Land transport - Rail'!W61</f>
        <v>454.87316206440153</v>
      </c>
      <c r="C59" s="5"/>
      <c r="D59" s="5">
        <f>'5.5 Telecommunications'!AO61</f>
        <v>115.60185059191727</v>
      </c>
      <c r="E59" s="50">
        <f>'5.3 Electricity and gas'!AH61</f>
        <v>50000</v>
      </c>
      <c r="F59" s="50"/>
      <c r="G59" s="5"/>
      <c r="H59" s="5"/>
      <c r="I59" s="4"/>
      <c r="J59" s="1"/>
      <c r="K59" s="1"/>
      <c r="L59" s="1"/>
      <c r="M59" s="2"/>
      <c r="N59" s="1"/>
      <c r="O59" s="1"/>
      <c r="P59" s="1"/>
      <c r="Q59" s="1"/>
    </row>
    <row r="60" spans="1:17">
      <c r="A60" s="4">
        <f t="shared" si="0"/>
        <v>1924</v>
      </c>
      <c r="B60" s="5">
        <f>'5.2 Land transport - Rail'!W62</f>
        <v>494.24593988276371</v>
      </c>
      <c r="C60" s="5"/>
      <c r="D60" s="5">
        <f>'5.5 Telecommunications'!AO62</f>
        <v>185.79543533389688</v>
      </c>
      <c r="E60" s="50">
        <f>'5.3 Electricity and gas'!AH62</f>
        <v>185917.29166666669</v>
      </c>
      <c r="F60" s="50"/>
      <c r="G60" s="5"/>
      <c r="H60" s="5"/>
      <c r="I60" s="4"/>
      <c r="J60" s="1"/>
      <c r="K60" s="1"/>
      <c r="L60" s="1"/>
      <c r="M60" s="2"/>
      <c r="N60" s="1"/>
      <c r="O60" s="1"/>
      <c r="P60" s="1"/>
      <c r="Q60" s="1"/>
    </row>
    <row r="61" spans="1:17">
      <c r="A61" s="4">
        <f t="shared" si="0"/>
        <v>1925</v>
      </c>
      <c r="B61" s="5">
        <f>'5.2 Land transport - Rail'!W63</f>
        <v>481.08510169938091</v>
      </c>
      <c r="C61" s="5"/>
      <c r="D61" s="5">
        <f>'5.5 Telecommunications'!AO63</f>
        <v>100.07785998861696</v>
      </c>
      <c r="E61" s="50">
        <f>'5.3 Electricity and gas'!AH63</f>
        <v>127593.16666666667</v>
      </c>
      <c r="F61" s="50"/>
      <c r="G61" s="5"/>
      <c r="H61" s="5"/>
      <c r="I61" s="4"/>
      <c r="J61" s="1"/>
      <c r="K61" s="1"/>
      <c r="L61" s="1"/>
      <c r="M61" s="2"/>
      <c r="N61" s="1"/>
      <c r="O61" s="1"/>
      <c r="P61" s="1"/>
      <c r="Q61" s="1"/>
    </row>
    <row r="62" spans="1:17">
      <c r="A62" s="4">
        <f t="shared" si="0"/>
        <v>1926</v>
      </c>
      <c r="B62" s="5">
        <f>'5.2 Land transport - Rail'!W64</f>
        <v>494.82061468092064</v>
      </c>
      <c r="C62" s="5"/>
      <c r="D62" s="5">
        <f>'5.5 Telecommunications'!AO64</f>
        <v>194.44161661406903</v>
      </c>
      <c r="E62" s="50">
        <f>'5.3 Electricity and gas'!AH64</f>
        <v>53333.333333333336</v>
      </c>
      <c r="F62" s="50"/>
      <c r="G62" s="5"/>
      <c r="H62" s="5"/>
      <c r="I62" s="4"/>
      <c r="J62" s="1"/>
      <c r="K62" s="1"/>
      <c r="L62" s="1"/>
      <c r="M62" s="2"/>
      <c r="N62" s="1"/>
      <c r="O62" s="1"/>
      <c r="P62" s="1"/>
      <c r="Q62" s="1"/>
    </row>
    <row r="63" spans="1:17">
      <c r="A63" s="4">
        <f t="shared" si="0"/>
        <v>1927</v>
      </c>
      <c r="B63" s="5">
        <f>'5.2 Land transport - Rail'!W65</f>
        <v>461.589211913508</v>
      </c>
      <c r="C63" s="5"/>
      <c r="D63" s="5">
        <f>'5.5 Telecommunications'!AO65</f>
        <v>149.50781598928094</v>
      </c>
      <c r="E63" s="50" t="e">
        <f>'5.3 Electricity and gas'!AH65</f>
        <v>#N/A</v>
      </c>
      <c r="F63" s="50"/>
      <c r="G63" s="5"/>
      <c r="H63" s="5"/>
      <c r="I63" s="4"/>
      <c r="J63" s="1"/>
      <c r="K63" s="1"/>
      <c r="L63" s="1"/>
      <c r="M63" s="2"/>
      <c r="N63" s="1"/>
      <c r="O63" s="1"/>
      <c r="P63" s="1"/>
      <c r="Q63" s="1"/>
    </row>
    <row r="64" spans="1:17">
      <c r="A64" s="4">
        <f t="shared" si="0"/>
        <v>1928</v>
      </c>
      <c r="B64" s="5">
        <f>'5.2 Land transport - Rail'!W66</f>
        <v>488.4763494984818</v>
      </c>
      <c r="C64" s="5"/>
      <c r="D64" s="5">
        <f>'5.5 Telecommunications'!AO66</f>
        <v>140.43680564632075</v>
      </c>
      <c r="E64" s="50" t="e">
        <f>'5.3 Electricity and gas'!AH66</f>
        <v>#N/A</v>
      </c>
      <c r="F64" s="50"/>
      <c r="G64" s="5"/>
      <c r="H64" s="5"/>
      <c r="I64" s="4"/>
      <c r="J64" s="1"/>
      <c r="K64" s="1"/>
      <c r="L64" s="1"/>
      <c r="M64" s="2"/>
      <c r="N64" s="1"/>
      <c r="O64" s="1"/>
      <c r="P64" s="1"/>
      <c r="Q64" s="1"/>
    </row>
    <row r="65" spans="1:17">
      <c r="A65" s="4">
        <f t="shared" si="0"/>
        <v>1929</v>
      </c>
      <c r="B65" s="5">
        <f>'5.2 Land transport - Rail'!W67</f>
        <v>462.55500703568993</v>
      </c>
      <c r="C65" s="5">
        <f>'5.1 Land transport - Road'!AO67</f>
        <v>132.79887576774283</v>
      </c>
      <c r="D65" s="5">
        <f>'5.5 Telecommunications'!AO67</f>
        <v>268.32674475353832</v>
      </c>
      <c r="E65" s="50">
        <f>'5.3 Electricity and gas'!AH67</f>
        <v>42763.722222222219</v>
      </c>
      <c r="F65" s="50"/>
      <c r="G65" s="5"/>
      <c r="H65" s="5"/>
      <c r="I65" s="4"/>
      <c r="J65" s="1"/>
      <c r="K65" s="1"/>
      <c r="L65" s="1"/>
      <c r="M65" s="2"/>
      <c r="N65" s="1"/>
      <c r="O65" s="1"/>
      <c r="P65" s="1"/>
      <c r="Q65" s="1"/>
    </row>
    <row r="66" spans="1:17">
      <c r="A66" s="4">
        <f t="shared" si="0"/>
        <v>1930</v>
      </c>
      <c r="B66" s="5">
        <f>'5.2 Land transport - Rail'!W68</f>
        <v>477.73714492002802</v>
      </c>
      <c r="C66" s="5">
        <f>'5.1 Land transport - Road'!AO68</f>
        <v>173.83212755340853</v>
      </c>
      <c r="D66" s="5">
        <f>'5.5 Telecommunications'!AO68</f>
        <v>156.97391878507759</v>
      </c>
      <c r="E66" s="50" t="e">
        <f>'5.3 Electricity and gas'!AH68</f>
        <v>#N/A</v>
      </c>
      <c r="F66" s="50"/>
      <c r="G66" s="5"/>
      <c r="H66" s="5"/>
      <c r="I66" s="4"/>
      <c r="J66" s="1"/>
      <c r="K66" s="1"/>
      <c r="L66" s="1"/>
      <c r="M66" s="2"/>
      <c r="N66" s="1"/>
      <c r="O66" s="1"/>
      <c r="P66" s="1"/>
      <c r="Q66" s="1"/>
    </row>
    <row r="67" spans="1:17">
      <c r="A67" s="4">
        <f t="shared" si="0"/>
        <v>1931</v>
      </c>
      <c r="B67" s="5">
        <f>'5.2 Land transport - Rail'!W69</f>
        <v>469.41249869898917</v>
      </c>
      <c r="C67" s="5">
        <f>'5.1 Land transport - Road'!AO69</f>
        <v>158.20547067005998</v>
      </c>
      <c r="D67" s="5" t="e">
        <f>'5.5 Telecommunications'!AO69</f>
        <v>#N/A</v>
      </c>
      <c r="E67" s="50" t="e">
        <f>'5.3 Electricity and gas'!AH69</f>
        <v>#N/A</v>
      </c>
      <c r="F67" s="50"/>
      <c r="G67" s="5"/>
      <c r="H67" s="5"/>
      <c r="I67" s="4"/>
      <c r="J67" s="1"/>
      <c r="K67" s="1"/>
      <c r="L67" s="1"/>
      <c r="M67" s="2"/>
      <c r="N67" s="1"/>
      <c r="O67" s="1"/>
      <c r="P67" s="1"/>
      <c r="Q67" s="1"/>
    </row>
    <row r="68" spans="1:17">
      <c r="A68" s="4">
        <f t="shared" si="0"/>
        <v>1932</v>
      </c>
      <c r="B68" s="5">
        <f>'5.2 Land transport - Rail'!W70</f>
        <v>414.32871659950501</v>
      </c>
      <c r="C68" s="5">
        <f>'5.1 Land transport - Road'!AO70</f>
        <v>137.76565744085167</v>
      </c>
      <c r="D68" s="5" t="e">
        <f>'5.5 Telecommunications'!AO70</f>
        <v>#N/A</v>
      </c>
      <c r="E68" s="50">
        <f>'5.3 Electricity and gas'!AH70</f>
        <v>80289.142857142855</v>
      </c>
      <c r="F68" s="50"/>
      <c r="G68" s="5"/>
      <c r="H68" s="5"/>
      <c r="I68" s="4"/>
      <c r="J68" s="1"/>
      <c r="K68" s="1"/>
      <c r="L68" s="1"/>
      <c r="M68" s="2"/>
      <c r="N68" s="1"/>
      <c r="O68" s="1"/>
      <c r="P68" s="1"/>
      <c r="Q68" s="1"/>
    </row>
    <row r="69" spans="1:17">
      <c r="A69" s="4">
        <f t="shared" si="0"/>
        <v>1933</v>
      </c>
      <c r="B69" s="5">
        <f>'5.2 Land transport - Rail'!W71</f>
        <v>388.70341740572064</v>
      </c>
      <c r="C69" s="5">
        <f>'5.1 Land transport - Road'!AO71</f>
        <v>98.087210905420321</v>
      </c>
      <c r="D69" s="5" t="e">
        <f>'5.5 Telecommunications'!AO71</f>
        <v>#N/A</v>
      </c>
      <c r="E69" s="50" t="e">
        <f>'5.3 Electricity and gas'!AH71</f>
        <v>#N/A</v>
      </c>
      <c r="F69" s="50"/>
      <c r="G69" s="5"/>
      <c r="H69" s="5"/>
      <c r="I69" s="4"/>
      <c r="J69" s="1"/>
      <c r="K69" s="1"/>
      <c r="L69" s="1"/>
      <c r="M69" s="2"/>
      <c r="N69" s="1"/>
      <c r="O69" s="1"/>
      <c r="P69" s="1"/>
      <c r="Q69" s="1"/>
    </row>
    <row r="70" spans="1:17">
      <c r="A70" s="4">
        <f t="shared" si="0"/>
        <v>1934</v>
      </c>
      <c r="B70" s="5">
        <f>'5.2 Land transport - Rail'!W72</f>
        <v>413.06501310647292</v>
      </c>
      <c r="C70" s="5">
        <f>'5.1 Land transport - Road'!AO72</f>
        <v>108.09971959529074</v>
      </c>
      <c r="D70" s="5" t="e">
        <f>'5.5 Telecommunications'!AO72</f>
        <v>#N/A</v>
      </c>
      <c r="E70" s="50">
        <f>'5.3 Electricity and gas'!AH72</f>
        <v>73762.53333333334</v>
      </c>
      <c r="F70" s="50"/>
      <c r="G70" s="5"/>
      <c r="H70" s="5"/>
      <c r="I70" s="4"/>
      <c r="J70" s="1"/>
      <c r="K70" s="1"/>
      <c r="L70" s="1"/>
      <c r="M70" s="2"/>
      <c r="N70" s="1"/>
      <c r="O70" s="1"/>
      <c r="P70" s="1"/>
      <c r="Q70" s="1"/>
    </row>
    <row r="71" spans="1:17">
      <c r="A71" s="4">
        <f t="shared" ref="A71:A134" si="1">A70+1</f>
        <v>1935</v>
      </c>
      <c r="B71" s="5">
        <f>'5.2 Land transport - Rail'!W73</f>
        <v>443.68334186535498</v>
      </c>
      <c r="C71" s="5">
        <f>'5.1 Land transport - Road'!AO73</f>
        <v>161.46325129642887</v>
      </c>
      <c r="D71" s="5">
        <f>'5.5 Telecommunications'!AO73</f>
        <v>24.460257787325457</v>
      </c>
      <c r="E71" s="50" t="e">
        <f>'5.3 Electricity and gas'!AH73</f>
        <v>#N/A</v>
      </c>
      <c r="F71" s="50"/>
      <c r="G71" s="5"/>
      <c r="H71" s="5"/>
      <c r="I71" s="4"/>
      <c r="J71" s="1"/>
      <c r="K71" s="1"/>
      <c r="L71" s="1"/>
      <c r="M71" s="2"/>
      <c r="N71" s="1"/>
      <c r="O71" s="1"/>
      <c r="P71" s="1"/>
      <c r="Q71" s="1"/>
    </row>
    <row r="72" spans="1:17">
      <c r="A72" s="4">
        <f t="shared" si="1"/>
        <v>1936</v>
      </c>
      <c r="B72" s="5">
        <f>'5.2 Land transport - Rail'!W74</f>
        <v>455.7458336958008</v>
      </c>
      <c r="C72" s="5">
        <f>'5.1 Land transport - Road'!AO74</f>
        <v>168.38675100633913</v>
      </c>
      <c r="D72" s="5">
        <f>'5.5 Telecommunications'!AO74</f>
        <v>33.537105879113312</v>
      </c>
      <c r="E72" s="50" t="e">
        <f>'5.3 Electricity and gas'!AH74</f>
        <v>#N/A</v>
      </c>
      <c r="F72" s="5"/>
      <c r="G72" s="5"/>
      <c r="H72" s="5"/>
      <c r="I72" s="4"/>
      <c r="J72" s="1"/>
      <c r="K72" s="1"/>
      <c r="L72" s="1"/>
      <c r="M72" s="2"/>
      <c r="N72" s="1"/>
      <c r="O72" s="1"/>
      <c r="P72" s="1"/>
      <c r="Q72" s="1"/>
    </row>
    <row r="73" spans="1:17">
      <c r="A73" s="4">
        <f t="shared" si="1"/>
        <v>1937</v>
      </c>
      <c r="B73" s="5">
        <f>'5.2 Land transport - Rail'!W75</f>
        <v>496.37612425418433</v>
      </c>
      <c r="C73" s="5">
        <f>'5.1 Land transport - Road'!AO75</f>
        <v>134.87122480387669</v>
      </c>
      <c r="D73" s="5">
        <f>'5.5 Telecommunications'!AO75</f>
        <v>24.838625418333198</v>
      </c>
      <c r="E73" s="50" t="e">
        <f>'5.3 Electricity and gas'!AH75</f>
        <v>#N/A</v>
      </c>
      <c r="F73" s="5"/>
      <c r="G73" s="5"/>
      <c r="H73" s="5"/>
      <c r="I73" s="4"/>
      <c r="J73" s="1"/>
      <c r="K73" s="1"/>
      <c r="L73" s="1"/>
      <c r="M73" s="2"/>
      <c r="N73" s="1"/>
      <c r="O73" s="1"/>
      <c r="P73" s="1"/>
      <c r="Q73" s="1"/>
    </row>
    <row r="74" spans="1:17">
      <c r="A74" s="4">
        <f t="shared" si="1"/>
        <v>1938</v>
      </c>
      <c r="B74" s="5">
        <f>'5.2 Land transport - Rail'!W76</f>
        <v>545.21932851346799</v>
      </c>
      <c r="C74" s="5">
        <f>'5.1 Land transport - Road'!AO76</f>
        <v>151.81350438994309</v>
      </c>
      <c r="D74" s="5">
        <f>'5.5 Telecommunications'!AO76</f>
        <v>38.565344650958586</v>
      </c>
      <c r="E74" s="50">
        <f>'5.3 Electricity and gas'!AH76</f>
        <v>18216.764705882353</v>
      </c>
      <c r="F74" s="5">
        <f>'5.8 Other vertical infra'!AV76</f>
        <v>1966</v>
      </c>
      <c r="G74" s="5"/>
      <c r="H74" s="5"/>
      <c r="I74" s="4"/>
      <c r="J74" s="1"/>
      <c r="K74" s="1"/>
      <c r="L74" s="1"/>
      <c r="M74" s="2"/>
      <c r="N74" s="1"/>
      <c r="O74" s="1"/>
      <c r="P74" s="1"/>
      <c r="Q74" s="1"/>
    </row>
    <row r="75" spans="1:17">
      <c r="A75" s="4">
        <f t="shared" si="1"/>
        <v>1939</v>
      </c>
      <c r="B75" s="5">
        <f>'5.2 Land transport - Rail'!W77</f>
        <v>585.00586286426142</v>
      </c>
      <c r="C75" s="5">
        <f>'5.1 Land transport - Road'!AO77</f>
        <v>198.81606206515656</v>
      </c>
      <c r="D75" s="5">
        <f>'5.5 Telecommunications'!AO77</f>
        <v>45.849769911504424</v>
      </c>
      <c r="E75" s="50">
        <f>'5.3 Electricity and gas'!AH77</f>
        <v>113911.56583629892</v>
      </c>
      <c r="F75" s="5">
        <f>'5.8 Other vertical infra'!AV77</f>
        <v>1986</v>
      </c>
      <c r="G75" s="5">
        <f>'5.8 Other vertical infra'!AW77</f>
        <v>2122</v>
      </c>
      <c r="H75" s="5"/>
      <c r="I75" s="5">
        <f>'5.8 Other vertical infra'!AY77</f>
        <v>20000</v>
      </c>
      <c r="J75" s="1"/>
      <c r="K75" s="1"/>
      <c r="L75" s="1"/>
      <c r="M75" s="2"/>
      <c r="N75" s="1"/>
      <c r="O75" s="1"/>
      <c r="P75" s="1"/>
      <c r="Q75" s="1"/>
    </row>
    <row r="76" spans="1:17">
      <c r="A76" s="4">
        <f t="shared" si="1"/>
        <v>1940</v>
      </c>
      <c r="B76" s="5">
        <f>'5.2 Land transport - Rail'!W78</f>
        <v>610.82113105748147</v>
      </c>
      <c r="C76" s="5">
        <f>'5.1 Land transport - Road'!AO78</f>
        <v>162.23275182317073</v>
      </c>
      <c r="D76" s="5">
        <f>'5.5 Telecommunications'!AO78</f>
        <v>60.354417236307</v>
      </c>
      <c r="E76" s="50" t="e">
        <f>'5.3 Electricity and gas'!AH78</f>
        <v>#N/A</v>
      </c>
      <c r="F76" s="5">
        <f>'5.8 Other vertical infra'!AV78</f>
        <v>2102</v>
      </c>
      <c r="G76" s="5"/>
      <c r="H76" s="5"/>
      <c r="I76" s="5"/>
      <c r="J76" s="1"/>
      <c r="K76" s="1"/>
      <c r="L76" s="1"/>
      <c r="M76" s="2"/>
      <c r="N76" s="1"/>
      <c r="O76" s="1"/>
      <c r="P76" s="1"/>
      <c r="Q76" s="1"/>
    </row>
    <row r="77" spans="1:17">
      <c r="A77" s="4">
        <f t="shared" si="1"/>
        <v>1941</v>
      </c>
      <c r="B77" s="5">
        <f>'5.2 Land transport - Rail'!W79</f>
        <v>644.40385298020453</v>
      </c>
      <c r="C77" s="5">
        <f>'5.1 Land transport - Road'!AO79</f>
        <v>120.66354915518116</v>
      </c>
      <c r="D77" s="5">
        <f>'5.5 Telecommunications'!AO79</f>
        <v>59.71282644309531</v>
      </c>
      <c r="E77" s="50" t="e">
        <f>'5.3 Electricity and gas'!AH79</f>
        <v>#N/A</v>
      </c>
      <c r="F77" s="5">
        <f>'5.8 Other vertical infra'!AV79</f>
        <v>2364</v>
      </c>
      <c r="G77" s="5"/>
      <c r="H77" s="5"/>
      <c r="I77" s="5"/>
      <c r="J77" s="1"/>
      <c r="K77" s="1"/>
      <c r="L77" s="1"/>
      <c r="M77" s="2"/>
      <c r="N77" s="1"/>
      <c r="O77" s="1"/>
      <c r="P77" s="1"/>
      <c r="Q77" s="1"/>
    </row>
    <row r="78" spans="1:17">
      <c r="A78" s="4">
        <f t="shared" si="1"/>
        <v>1942</v>
      </c>
      <c r="B78" s="5">
        <f>'5.2 Land transport - Rail'!W80</f>
        <v>679.49619905013924</v>
      </c>
      <c r="C78" s="5">
        <f>'5.1 Land transport - Road'!AO80</f>
        <v>109.46837500175414</v>
      </c>
      <c r="D78" s="5">
        <f>'5.5 Telecommunications'!AO80</f>
        <v>31.586788676008005</v>
      </c>
      <c r="E78" s="50" t="e">
        <f>'5.3 Electricity and gas'!AH80</f>
        <v>#N/A</v>
      </c>
      <c r="F78" s="5">
        <f>'5.8 Other vertical infra'!AV80</f>
        <v>2344</v>
      </c>
      <c r="G78" s="5"/>
      <c r="H78" s="5"/>
      <c r="I78" s="5"/>
      <c r="J78" s="1"/>
      <c r="K78" s="1"/>
      <c r="L78" s="1"/>
      <c r="M78" s="2"/>
      <c r="N78" s="1"/>
      <c r="O78" s="1"/>
      <c r="P78" s="1"/>
      <c r="Q78" s="1"/>
    </row>
    <row r="79" spans="1:17">
      <c r="A79" s="4">
        <f t="shared" si="1"/>
        <v>1943</v>
      </c>
      <c r="B79" s="5">
        <f>'5.2 Land transport - Rail'!W81</f>
        <v>754.55841553831249</v>
      </c>
      <c r="C79" s="5">
        <f>'5.1 Land transport - Road'!AO81</f>
        <v>112.40180734525042</v>
      </c>
      <c r="D79" s="5">
        <f>'5.5 Telecommunications'!AO81</f>
        <v>117.20096518441916</v>
      </c>
      <c r="E79" s="50">
        <f>'5.3 Electricity and gas'!AH81</f>
        <v>51308.309523809527</v>
      </c>
      <c r="F79" s="5">
        <f>'5.8 Other vertical infra'!AV81</f>
        <v>2700</v>
      </c>
      <c r="G79" s="5"/>
      <c r="H79" s="5"/>
      <c r="I79" s="5"/>
      <c r="J79" s="1"/>
      <c r="K79" s="1"/>
      <c r="L79" s="1"/>
      <c r="M79" s="2"/>
      <c r="N79" s="1"/>
      <c r="O79" s="1"/>
      <c r="P79" s="1"/>
      <c r="Q79" s="1"/>
    </row>
    <row r="80" spans="1:17">
      <c r="A80" s="4">
        <f t="shared" si="1"/>
        <v>1944</v>
      </c>
      <c r="B80" s="5">
        <f>'5.2 Land transport - Rail'!W82</f>
        <v>876.95767169195472</v>
      </c>
      <c r="C80" s="5">
        <f>'5.1 Land transport - Road'!AO82</f>
        <v>130.24389548498141</v>
      </c>
      <c r="D80" s="5">
        <f>'5.5 Telecommunications'!AO82</f>
        <v>55.325177076625884</v>
      </c>
      <c r="E80" s="50">
        <f>'5.3 Electricity and gas'!AH82</f>
        <v>103099.66666666667</v>
      </c>
      <c r="F80" s="5">
        <f>'5.8 Other vertical infra'!AV82</f>
        <v>2838</v>
      </c>
      <c r="G80" s="5"/>
      <c r="H80" s="5"/>
      <c r="I80" s="5"/>
      <c r="J80" s="1"/>
      <c r="K80" s="1"/>
      <c r="L80" s="1"/>
      <c r="M80" s="2"/>
      <c r="N80" s="1"/>
      <c r="O80" s="1"/>
      <c r="P80" s="1"/>
      <c r="Q80" s="1"/>
    </row>
    <row r="81" spans="1:17">
      <c r="A81" s="4">
        <f t="shared" si="1"/>
        <v>1945</v>
      </c>
      <c r="B81" s="5">
        <f>'5.2 Land transport - Rail'!W83</f>
        <v>916.01087725743434</v>
      </c>
      <c r="C81" s="5">
        <f>'5.1 Land transport - Road'!AO83</f>
        <v>141.2829952109752</v>
      </c>
      <c r="D81" s="5">
        <f>'5.5 Telecommunications'!AO83</f>
        <v>41.492461888318033</v>
      </c>
      <c r="E81" s="50">
        <f>'5.3 Electricity and gas'!AH83</f>
        <v>50826.904761904763</v>
      </c>
      <c r="F81" s="5">
        <f>'5.8 Other vertical infra'!AV83</f>
        <v>2904</v>
      </c>
      <c r="G81" s="5">
        <f>'5.8 Other vertical infra'!AW83</f>
        <v>2958</v>
      </c>
      <c r="H81" s="5"/>
      <c r="I81" s="5">
        <f>'5.8 Other vertical infra'!AY83</f>
        <v>31400</v>
      </c>
      <c r="J81" s="1"/>
      <c r="K81" s="1"/>
      <c r="L81" s="1"/>
      <c r="M81" s="2"/>
      <c r="N81" s="1"/>
      <c r="O81" s="1"/>
      <c r="P81" s="1"/>
      <c r="Q81" s="1"/>
    </row>
    <row r="82" spans="1:17">
      <c r="A82" s="4">
        <f t="shared" si="1"/>
        <v>1946</v>
      </c>
      <c r="B82" s="5">
        <f>'5.2 Land transport - Rail'!W84</f>
        <v>1026.3742135868538</v>
      </c>
      <c r="C82" s="5">
        <f>'5.1 Land transport - Road'!AO84</f>
        <v>185.61843470724642</v>
      </c>
      <c r="D82" s="5">
        <f>'5.5 Telecommunications'!AO84</f>
        <v>134.48745187172304</v>
      </c>
      <c r="E82" s="50">
        <f>'5.3 Electricity and gas'!AH84</f>
        <v>23471.000000000007</v>
      </c>
      <c r="F82" s="5">
        <f>'5.8 Other vertical infra'!AV84</f>
        <v>3170</v>
      </c>
      <c r="G82" s="5"/>
      <c r="H82" s="5"/>
      <c r="I82" s="5"/>
      <c r="J82" s="1"/>
      <c r="K82" s="1"/>
      <c r="L82" s="1"/>
      <c r="M82" s="2"/>
      <c r="N82" s="1"/>
      <c r="O82" s="1"/>
      <c r="P82" s="1"/>
      <c r="Q82" s="1"/>
    </row>
    <row r="83" spans="1:17">
      <c r="A83" s="4">
        <f t="shared" si="1"/>
        <v>1947</v>
      </c>
      <c r="B83" s="5">
        <f>'5.2 Land transport - Rail'!W85</f>
        <v>1003.924782338122</v>
      </c>
      <c r="C83" s="5">
        <f>'5.1 Land transport - Road'!AO85</f>
        <v>223.84394521925404</v>
      </c>
      <c r="D83" s="5">
        <f>'5.5 Telecommunications'!AO85</f>
        <v>34.544219117757692</v>
      </c>
      <c r="E83" s="50" t="e">
        <f>'5.3 Electricity and gas'!AH85</f>
        <v>#N/A</v>
      </c>
      <c r="F83" s="5">
        <f>'5.8 Other vertical infra'!AV85</f>
        <v>3134</v>
      </c>
      <c r="G83" s="5"/>
      <c r="H83" s="5"/>
      <c r="I83" s="5"/>
      <c r="J83" s="1"/>
      <c r="K83" s="1"/>
      <c r="L83" s="1"/>
      <c r="M83" s="2"/>
      <c r="N83" s="1"/>
      <c r="O83" s="1"/>
      <c r="P83" s="1"/>
      <c r="Q83" s="1"/>
    </row>
    <row r="84" spans="1:17">
      <c r="A84" s="4">
        <f t="shared" si="1"/>
        <v>1948</v>
      </c>
      <c r="B84" s="5">
        <f>'5.2 Land transport - Rail'!W86</f>
        <v>1041.582834508717</v>
      </c>
      <c r="C84" s="5">
        <f>'5.1 Land transport - Road'!AO86</f>
        <v>290.23858037815575</v>
      </c>
      <c r="D84" s="5">
        <f>'5.5 Telecommunications'!AO86</f>
        <v>90.503413906885925</v>
      </c>
      <c r="E84" s="50">
        <f>'5.3 Electricity and gas'!AH86</f>
        <v>96568.420634920636</v>
      </c>
      <c r="F84" s="5">
        <f>'5.8 Other vertical infra'!AV86</f>
        <v>3320</v>
      </c>
      <c r="G84" s="5"/>
      <c r="H84" s="5"/>
      <c r="I84" s="5"/>
      <c r="J84" s="1"/>
      <c r="K84" s="1"/>
      <c r="L84" s="1"/>
      <c r="M84" s="2"/>
      <c r="N84" s="1"/>
      <c r="O84" s="1"/>
      <c r="P84" s="1"/>
      <c r="Q84" s="1"/>
    </row>
    <row r="85" spans="1:17">
      <c r="A85" s="4">
        <f t="shared" si="1"/>
        <v>1949</v>
      </c>
      <c r="B85" s="5">
        <f>'5.2 Land transport - Rail'!W87</f>
        <v>1193.5854793643243</v>
      </c>
      <c r="C85" s="5">
        <f>'5.1 Land transport - Road'!AO87</f>
        <v>324.62774678092057</v>
      </c>
      <c r="D85" s="5">
        <f>'5.5 Telecommunications'!AO87</f>
        <v>135.85095989698419</v>
      </c>
      <c r="E85" s="50" t="e">
        <f>'5.3 Electricity and gas'!AH87</f>
        <v>#N/A</v>
      </c>
      <c r="F85" s="5">
        <f>'5.8 Other vertical infra'!AV87</f>
        <v>3596</v>
      </c>
      <c r="G85" s="5"/>
      <c r="H85" s="5"/>
      <c r="I85" s="5"/>
      <c r="J85" s="1"/>
      <c r="K85" s="1"/>
      <c r="L85" s="1"/>
      <c r="M85" s="2"/>
      <c r="N85" s="1"/>
      <c r="O85" s="1"/>
      <c r="P85" s="1"/>
      <c r="Q85" s="1"/>
    </row>
    <row r="86" spans="1:17">
      <c r="A86" s="4">
        <f t="shared" si="1"/>
        <v>1950</v>
      </c>
      <c r="B86" s="5">
        <f>'5.2 Land transport - Rail'!W88</f>
        <v>1235.7443683416943</v>
      </c>
      <c r="C86" s="5">
        <f>'5.1 Land transport - Road'!AO88</f>
        <v>320.00529899481347</v>
      </c>
      <c r="D86" s="5">
        <f>'5.5 Telecommunications'!AO88</f>
        <v>143.11887895327681</v>
      </c>
      <c r="E86" s="50" t="e">
        <f>'5.3 Electricity and gas'!AH88</f>
        <v>#N/A</v>
      </c>
      <c r="F86" s="5">
        <f>'5.8 Other vertical infra'!AV88</f>
        <v>3658</v>
      </c>
      <c r="G86" s="5"/>
      <c r="H86" s="5"/>
      <c r="I86" s="5"/>
      <c r="J86" s="1"/>
      <c r="K86" s="1"/>
      <c r="L86" s="1"/>
      <c r="M86" s="2"/>
      <c r="N86" s="1"/>
      <c r="O86" s="1"/>
      <c r="P86" s="1"/>
      <c r="Q86" s="1"/>
    </row>
    <row r="87" spans="1:17">
      <c r="A87" s="4">
        <f t="shared" si="1"/>
        <v>1951</v>
      </c>
      <c r="B87" s="5">
        <f>'5.2 Land transport - Rail'!W89</f>
        <v>1315.7908212931059</v>
      </c>
      <c r="C87" s="5">
        <f>'5.1 Land transport - Road'!AO89</f>
        <v>344.62942092134517</v>
      </c>
      <c r="D87" s="5">
        <f>'5.5 Telecommunications'!AO89</f>
        <v>249.83606076228048</v>
      </c>
      <c r="E87" s="50">
        <f>'5.3 Electricity and gas'!AH89</f>
        <v>477489.96015936253</v>
      </c>
      <c r="F87" s="5"/>
      <c r="G87" s="5">
        <f>'5.8 Other vertical infra'!AW89</f>
        <v>4344</v>
      </c>
      <c r="H87" s="5"/>
      <c r="I87" s="5">
        <f>'5.8 Other vertical infra'!AY89</f>
        <v>50200</v>
      </c>
      <c r="J87" s="1"/>
      <c r="K87" s="1"/>
      <c r="L87" s="1"/>
      <c r="M87" s="2"/>
      <c r="N87" s="1"/>
      <c r="O87" s="1"/>
      <c r="P87" s="1"/>
      <c r="Q87" s="1"/>
    </row>
    <row r="88" spans="1:17">
      <c r="A88" s="4">
        <f t="shared" si="1"/>
        <v>1952</v>
      </c>
      <c r="B88" s="5">
        <f>'5.2 Land transport - Rail'!W90</f>
        <v>1640.5606249219531</v>
      </c>
      <c r="C88" s="5">
        <f>'5.1 Land transport - Road'!AO90</f>
        <v>459.91526038705359</v>
      </c>
      <c r="D88" s="5">
        <f>'5.5 Telecommunications'!AO90</f>
        <v>259.08693354725011</v>
      </c>
      <c r="E88" s="50" t="e">
        <f>'5.3 Electricity and gas'!AH90</f>
        <v>#N/A</v>
      </c>
      <c r="F88" s="50"/>
      <c r="G88" s="5"/>
      <c r="H88" s="5"/>
      <c r="I88" s="5"/>
      <c r="J88" s="1"/>
      <c r="K88" s="1"/>
      <c r="L88" s="1"/>
      <c r="M88" s="2"/>
      <c r="N88" s="1"/>
      <c r="O88" s="1"/>
      <c r="P88" s="1"/>
      <c r="Q88" s="1"/>
    </row>
    <row r="89" spans="1:17">
      <c r="A89" s="4">
        <f t="shared" si="1"/>
        <v>1953</v>
      </c>
      <c r="B89" s="5">
        <f>'5.2 Land transport - Rail'!W91</f>
        <v>1687.6209314829071</v>
      </c>
      <c r="C89" s="5">
        <f>'5.1 Land transport - Road'!AO91</f>
        <v>475.88689804816272</v>
      </c>
      <c r="D89" s="5">
        <f>'5.5 Telecommunications'!AO91</f>
        <v>240.06578963431002</v>
      </c>
      <c r="E89" s="50">
        <f>'5.3 Electricity and gas'!AH91</f>
        <v>106591.18333333333</v>
      </c>
      <c r="F89" s="50"/>
      <c r="G89" s="5"/>
      <c r="H89" s="5"/>
      <c r="I89" s="5"/>
      <c r="J89" s="1"/>
      <c r="K89" s="1"/>
      <c r="L89" s="1"/>
      <c r="M89" s="2"/>
      <c r="N89" s="1"/>
      <c r="O89" s="1"/>
      <c r="P89" s="1"/>
      <c r="Q89" s="1"/>
    </row>
    <row r="90" spans="1:17">
      <c r="A90" s="4">
        <f t="shared" si="1"/>
        <v>1954</v>
      </c>
      <c r="B90" s="5">
        <f>'5.2 Land transport - Rail'!W92</f>
        <v>1983.7239497992114</v>
      </c>
      <c r="C90" s="5">
        <f>'5.1 Land transport - Road'!AO92</f>
        <v>520.29775676240672</v>
      </c>
      <c r="D90" s="5">
        <f>'5.5 Telecommunications'!AO92</f>
        <v>239.39677844580908</v>
      </c>
      <c r="E90" s="50" t="e">
        <f>'5.3 Electricity and gas'!AH92</f>
        <v>#N/A</v>
      </c>
      <c r="F90" s="50"/>
      <c r="G90" s="5">
        <f>'5.8 Other vertical infra'!AW92</f>
        <v>4914</v>
      </c>
      <c r="H90" s="5"/>
      <c r="I90" s="5">
        <f>'5.8 Other vertical infra'!AY92</f>
        <v>55620</v>
      </c>
      <c r="J90" s="1"/>
      <c r="K90" s="1"/>
      <c r="L90" s="1"/>
      <c r="M90" s="2"/>
      <c r="N90" s="1"/>
      <c r="O90" s="1"/>
      <c r="P90" s="1"/>
      <c r="Q90" s="1"/>
    </row>
    <row r="91" spans="1:17">
      <c r="A91" s="4">
        <f t="shared" si="1"/>
        <v>1955</v>
      </c>
      <c r="B91" s="5">
        <f>'5.2 Land transport - Rail'!W93</f>
        <v>2364.9481975850467</v>
      </c>
      <c r="C91" s="5">
        <f>'5.1 Land transport - Road'!AO93</f>
        <v>488.86895191987202</v>
      </c>
      <c r="D91" s="5">
        <f>'5.5 Telecommunications'!AO93</f>
        <v>165.44925507449256</v>
      </c>
      <c r="E91" s="50">
        <f>'5.3 Electricity and gas'!AH93</f>
        <v>60294.117647058818</v>
      </c>
      <c r="F91" s="50"/>
      <c r="G91" s="5">
        <f>'5.8 Other vertical infra'!AW93</f>
        <v>5094</v>
      </c>
      <c r="H91" s="5"/>
      <c r="I91" s="5">
        <f>'5.8 Other vertical infra'!AY93</f>
        <v>56700</v>
      </c>
      <c r="J91" s="1"/>
      <c r="K91" s="1"/>
      <c r="L91" s="1"/>
      <c r="M91" s="2"/>
      <c r="N91" s="1"/>
      <c r="O91" s="1"/>
      <c r="P91" s="1"/>
      <c r="Q91" s="1"/>
    </row>
    <row r="92" spans="1:17">
      <c r="A92" s="4">
        <f t="shared" si="1"/>
        <v>1956</v>
      </c>
      <c r="B92" s="5">
        <f>'5.2 Land transport - Rail'!W94</f>
        <v>2527.8074831392087</v>
      </c>
      <c r="C92" s="5">
        <f>'5.1 Land transport - Road'!AO94</f>
        <v>551.17898363626205</v>
      </c>
      <c r="D92" s="5">
        <f>'5.5 Telecommunications'!AO94</f>
        <v>207.68797110552765</v>
      </c>
      <c r="E92" s="50">
        <f>'5.3 Electricity and gas'!AH94</f>
        <v>251886.31923076924</v>
      </c>
      <c r="F92" s="50"/>
      <c r="G92" s="5">
        <f>'5.8 Other vertical infra'!AW94</f>
        <v>5164</v>
      </c>
      <c r="H92" s="5"/>
      <c r="I92" s="5">
        <f>'5.8 Other vertical infra'!AY94</f>
        <v>57600</v>
      </c>
      <c r="J92" s="1"/>
      <c r="K92" s="1"/>
      <c r="L92" s="1"/>
      <c r="M92" s="2"/>
      <c r="N92" s="1"/>
      <c r="O92" s="1"/>
      <c r="P92" s="1"/>
      <c r="Q92" s="1"/>
    </row>
    <row r="93" spans="1:17">
      <c r="A93" s="4">
        <f t="shared" si="1"/>
        <v>1957</v>
      </c>
      <c r="B93" s="5">
        <f>'5.2 Land transport - Rail'!W95</f>
        <v>2709.7297873575235</v>
      </c>
      <c r="C93" s="5">
        <f>'5.1 Land transport - Road'!AO95</f>
        <v>600.25019694148477</v>
      </c>
      <c r="D93" s="5">
        <f>'5.5 Telecommunications'!AO95</f>
        <v>293.61812163839471</v>
      </c>
      <c r="E93" s="50" t="e">
        <f>'5.3 Electricity and gas'!AH95</f>
        <v>#N/A</v>
      </c>
      <c r="F93" s="50"/>
      <c r="G93" s="5">
        <f>'5.8 Other vertical infra'!AW95</f>
        <v>5246</v>
      </c>
      <c r="H93" s="5"/>
      <c r="I93" s="5">
        <f>'5.8 Other vertical infra'!AY95</f>
        <v>58400</v>
      </c>
      <c r="J93" s="1"/>
      <c r="K93" s="1"/>
      <c r="L93" s="1"/>
      <c r="M93" s="2"/>
      <c r="N93" s="1"/>
      <c r="O93" s="1"/>
      <c r="P93" s="1"/>
      <c r="Q93" s="1"/>
    </row>
    <row r="94" spans="1:17">
      <c r="A94" s="4">
        <f t="shared" si="1"/>
        <v>1958</v>
      </c>
      <c r="B94" s="5">
        <f>'5.2 Land transport - Rail'!W96</f>
        <v>3151.971830108218</v>
      </c>
      <c r="C94" s="5">
        <f>'5.1 Land transport - Road'!AO96</f>
        <v>585.21975564392108</v>
      </c>
      <c r="D94" s="5">
        <f>'5.5 Telecommunications'!AO96</f>
        <v>284.79463196421307</v>
      </c>
      <c r="E94" s="50">
        <f>'5.3 Electricity and gas'!AH96</f>
        <v>210865.21285140561</v>
      </c>
      <c r="F94" s="50"/>
      <c r="G94" s="5">
        <f>'5.8 Other vertical infra'!AW96</f>
        <v>5310</v>
      </c>
      <c r="H94" s="5"/>
      <c r="I94" s="5">
        <f>'5.8 Other vertical infra'!AY96</f>
        <v>59000</v>
      </c>
      <c r="J94" s="1"/>
      <c r="K94" s="1"/>
      <c r="L94" s="1"/>
      <c r="M94" s="2"/>
      <c r="N94" s="1"/>
      <c r="O94" s="1"/>
      <c r="P94" s="1"/>
      <c r="Q94" s="1"/>
    </row>
    <row r="95" spans="1:17">
      <c r="A95" s="4">
        <f t="shared" si="1"/>
        <v>1959</v>
      </c>
      <c r="B95" s="5">
        <f>'5.2 Land transport - Rail'!W97</f>
        <v>3131.0797779366458</v>
      </c>
      <c r="C95" s="5">
        <f>'5.1 Land transport - Road'!AO97</f>
        <v>608.45403038789505</v>
      </c>
      <c r="D95" s="5">
        <f>'5.5 Telecommunications'!AO97</f>
        <v>297.57096184727834</v>
      </c>
      <c r="E95" s="50">
        <f>'5.3 Electricity and gas'!AH97</f>
        <v>385915.57844690967</v>
      </c>
      <c r="F95" s="50"/>
      <c r="G95" s="5">
        <f>'5.8 Other vertical infra'!AW97</f>
        <v>5270</v>
      </c>
      <c r="H95" s="5"/>
      <c r="I95" s="5">
        <f>'5.8 Other vertical infra'!AY97</f>
        <v>59000</v>
      </c>
      <c r="J95" s="1"/>
      <c r="K95" s="1"/>
      <c r="L95" s="1"/>
      <c r="M95" s="2"/>
      <c r="N95" s="1"/>
      <c r="O95" s="1"/>
      <c r="P95" s="1"/>
      <c r="Q95" s="1"/>
    </row>
    <row r="96" spans="1:17">
      <c r="A96" s="4">
        <f t="shared" si="1"/>
        <v>1960</v>
      </c>
      <c r="B96" s="5">
        <f>'5.2 Land transport - Rail'!W98</f>
        <v>3087.492350931414</v>
      </c>
      <c r="C96" s="5">
        <f>'5.1 Land transport - Road'!AO98</f>
        <v>688.36586014910233</v>
      </c>
      <c r="D96" s="5">
        <f>'5.5 Telecommunications'!AO98</f>
        <v>240.23496497235837</v>
      </c>
      <c r="E96" s="50" t="e">
        <f>'5.3 Electricity and gas'!AH98</f>
        <v>#N/A</v>
      </c>
      <c r="F96" s="50"/>
      <c r="G96" s="5">
        <f>'5.8 Other vertical infra'!AW98</f>
        <v>5428</v>
      </c>
      <c r="H96" s="5"/>
      <c r="I96" s="5">
        <f>'5.8 Other vertical infra'!AY98</f>
        <v>60800</v>
      </c>
      <c r="J96" s="1"/>
      <c r="K96" s="1"/>
      <c r="L96" s="1"/>
      <c r="M96" s="2"/>
      <c r="N96" s="1"/>
      <c r="O96" s="1"/>
      <c r="P96" s="1"/>
      <c r="Q96" s="1"/>
    </row>
    <row r="97" spans="1:17">
      <c r="A97" s="4">
        <f t="shared" si="1"/>
        <v>1961</v>
      </c>
      <c r="B97" s="5">
        <f>'5.2 Land transport - Rail'!W99</f>
        <v>3122.3374117644653</v>
      </c>
      <c r="C97" s="5">
        <f>'5.1 Land transport - Road'!AO99</f>
        <v>724.83587398504574</v>
      </c>
      <c r="D97" s="5">
        <f>'5.5 Telecommunications'!AO99</f>
        <v>167.30681379388207</v>
      </c>
      <c r="E97" s="50">
        <f>'5.3 Electricity and gas'!AH99</f>
        <v>229853.41104294479</v>
      </c>
      <c r="F97" s="50"/>
      <c r="G97" s="5">
        <f>'5.8 Other vertical infra'!AW99</f>
        <v>5528</v>
      </c>
      <c r="H97" s="5"/>
      <c r="I97" s="5">
        <f>'5.8 Other vertical infra'!AY99</f>
        <v>64200</v>
      </c>
      <c r="J97" s="1"/>
      <c r="K97" s="1"/>
      <c r="L97" s="1"/>
      <c r="M97" s="2"/>
      <c r="N97" s="1"/>
      <c r="O97" s="1"/>
      <c r="P97" s="1"/>
      <c r="Q97" s="1"/>
    </row>
    <row r="98" spans="1:17">
      <c r="A98" s="4">
        <f t="shared" si="1"/>
        <v>1962</v>
      </c>
      <c r="B98" s="5">
        <f>'5.2 Land transport - Rail'!W100</f>
        <v>3019.2150679352853</v>
      </c>
      <c r="C98" s="5">
        <f>'5.1 Land transport - Road'!AO100</f>
        <v>740.33722746104547</v>
      </c>
      <c r="D98" s="5">
        <f>'5.5 Telecommunications'!AO100</f>
        <v>207.85796125391198</v>
      </c>
      <c r="E98" s="50">
        <f>'5.3 Electricity and gas'!AH100</f>
        <v>272820.62983425416</v>
      </c>
      <c r="F98" s="50"/>
      <c r="G98" s="5">
        <f>'5.8 Other vertical infra'!AW100</f>
        <v>5568</v>
      </c>
      <c r="H98" s="5"/>
      <c r="I98" s="5">
        <f>'5.8 Other vertical infra'!AY100</f>
        <v>65200</v>
      </c>
      <c r="J98" s="1"/>
      <c r="K98" s="1"/>
      <c r="L98" s="1"/>
      <c r="M98" s="2"/>
      <c r="N98" s="1"/>
      <c r="O98" s="1"/>
      <c r="P98" s="1"/>
      <c r="Q98" s="1"/>
    </row>
    <row r="99" spans="1:17">
      <c r="A99" s="4">
        <f t="shared" si="1"/>
        <v>1963</v>
      </c>
      <c r="B99" s="5">
        <f>'5.2 Land transport - Rail'!W101</f>
        <v>3296.7222852839272</v>
      </c>
      <c r="C99" s="5">
        <f>'5.1 Land transport - Road'!AO101</f>
        <v>746.60703498295402</v>
      </c>
      <c r="D99" s="5">
        <f>'5.5 Telecommunications'!AO101</f>
        <v>260.68911842618644</v>
      </c>
      <c r="E99" s="50" t="e">
        <f>'5.3 Electricity and gas'!AH101</f>
        <v>#N/A</v>
      </c>
      <c r="F99" s="50"/>
      <c r="G99" s="5">
        <f>'5.8 Other vertical infra'!AW101</f>
        <v>5588</v>
      </c>
      <c r="H99" s="5"/>
      <c r="I99" s="5">
        <f>'5.8 Other vertical infra'!AY101</f>
        <v>66000</v>
      </c>
      <c r="J99" s="1"/>
      <c r="K99" s="1"/>
      <c r="L99" s="1"/>
      <c r="M99" s="2"/>
      <c r="N99" s="1"/>
      <c r="O99" s="1"/>
      <c r="P99" s="1"/>
      <c r="Q99" s="1"/>
    </row>
    <row r="100" spans="1:17">
      <c r="A100" s="4">
        <f t="shared" si="1"/>
        <v>1964</v>
      </c>
      <c r="B100" s="5">
        <f>'5.2 Land transport - Rail'!W102</f>
        <v>3228.0932186995474</v>
      </c>
      <c r="C100" s="5">
        <f>'5.1 Land transport - Road'!AO102</f>
        <v>764.39826339005094</v>
      </c>
      <c r="D100" s="5">
        <f>'5.5 Telecommunications'!AO102</f>
        <v>281.82978806219955</v>
      </c>
      <c r="E100" s="50">
        <f>'5.3 Electricity and gas'!AH102</f>
        <v>218509.77934272299</v>
      </c>
      <c r="F100" s="50"/>
      <c r="G100" s="5">
        <f>'5.8 Other vertical infra'!AW102</f>
        <v>5588</v>
      </c>
      <c r="H100" s="5"/>
      <c r="I100" s="5">
        <f>'5.8 Other vertical infra'!AY102</f>
        <v>66000</v>
      </c>
      <c r="J100" s="1"/>
      <c r="K100" s="1"/>
      <c r="L100" s="1"/>
      <c r="M100" s="2"/>
      <c r="N100" s="1"/>
      <c r="O100" s="1"/>
      <c r="P100" s="1"/>
      <c r="Q100" s="1"/>
    </row>
    <row r="101" spans="1:17">
      <c r="A101" s="4">
        <f t="shared" si="1"/>
        <v>1965</v>
      </c>
      <c r="B101" s="5">
        <f>'5.2 Land transport - Rail'!W103</f>
        <v>3303.1670554911975</v>
      </c>
      <c r="C101" s="5">
        <f>'5.1 Land transport - Road'!AO103</f>
        <v>771.43364284942356</v>
      </c>
      <c r="D101" s="5">
        <f>'5.5 Telecommunications'!AO103</f>
        <v>229.8175162019096</v>
      </c>
      <c r="E101" s="50">
        <f>'5.3 Electricity and gas'!AH103</f>
        <v>123437.42592592593</v>
      </c>
      <c r="F101" s="50"/>
      <c r="G101" s="5">
        <f>'5.8 Other vertical infra'!AW103</f>
        <v>5924</v>
      </c>
      <c r="H101" s="5"/>
      <c r="I101" s="5">
        <f>'5.8 Other vertical infra'!AY103</f>
        <v>70000</v>
      </c>
      <c r="J101" s="1"/>
      <c r="K101" s="1"/>
      <c r="L101" s="1"/>
      <c r="M101" s="2"/>
      <c r="N101" s="1"/>
      <c r="O101" s="1"/>
      <c r="P101" s="1"/>
      <c r="Q101" s="1"/>
    </row>
    <row r="102" spans="1:17">
      <c r="A102" s="4">
        <f t="shared" si="1"/>
        <v>1966</v>
      </c>
      <c r="B102" s="5">
        <f>'5.2 Land transport - Rail'!W104</f>
        <v>3422.5149228563264</v>
      </c>
      <c r="C102" s="5">
        <f>'5.1 Land transport - Road'!AO104</f>
        <v>800.26586110948688</v>
      </c>
      <c r="D102" s="5">
        <f>'5.5 Telecommunications'!AO104</f>
        <v>245.49993598770965</v>
      </c>
      <c r="E102" s="50">
        <f>'5.3 Electricity and gas'!AH104</f>
        <v>59459.45945945946</v>
      </c>
      <c r="F102" s="50"/>
      <c r="G102" s="5">
        <f>'5.8 Other vertical infra'!AW104</f>
        <v>6164</v>
      </c>
      <c r="H102" s="5"/>
      <c r="I102" s="5">
        <f>'5.8 Other vertical infra'!AY104</f>
        <v>73400</v>
      </c>
      <c r="J102" s="1"/>
      <c r="K102" s="1"/>
      <c r="L102" s="1"/>
      <c r="M102" s="2"/>
      <c r="N102" s="1"/>
      <c r="O102" s="1"/>
      <c r="P102" s="1"/>
      <c r="Q102" s="1"/>
    </row>
    <row r="103" spans="1:17">
      <c r="A103" s="4">
        <f t="shared" si="1"/>
        <v>1967</v>
      </c>
      <c r="B103" s="5">
        <f>'5.2 Land transport - Rail'!W105</f>
        <v>3677.9385022372749</v>
      </c>
      <c r="C103" s="5">
        <f>'5.1 Land transport - Road'!AO105</f>
        <v>818.55570998010853</v>
      </c>
      <c r="D103" s="5">
        <f>'5.5 Telecommunications'!AO105</f>
        <v>254.99205648720212</v>
      </c>
      <c r="E103" s="50">
        <f>'5.3 Electricity and gas'!AH105</f>
        <v>202365.77777777778</v>
      </c>
      <c r="F103" s="50"/>
      <c r="G103" s="5">
        <f>'5.8 Other vertical infra'!AW105</f>
        <v>6164</v>
      </c>
      <c r="H103" s="5"/>
      <c r="I103" s="5">
        <f>'5.8 Other vertical infra'!AY105</f>
        <v>75000</v>
      </c>
      <c r="J103" s="1"/>
      <c r="K103" s="1"/>
      <c r="L103" s="1"/>
      <c r="M103" s="2"/>
      <c r="N103" s="1"/>
      <c r="O103" s="1"/>
      <c r="P103" s="1"/>
      <c r="Q103" s="1"/>
    </row>
    <row r="104" spans="1:17">
      <c r="A104" s="4">
        <f t="shared" si="1"/>
        <v>1968</v>
      </c>
      <c r="B104" s="5">
        <f>'5.2 Land transport - Rail'!W106</f>
        <v>3453.4214731893844</v>
      </c>
      <c r="C104" s="5">
        <f>'5.1 Land transport - Road'!AO106</f>
        <v>888.35531221591452</v>
      </c>
      <c r="D104" s="5">
        <f>'5.5 Telecommunications'!AO106</f>
        <v>471.1831782787483</v>
      </c>
      <c r="E104" s="50">
        <f>'5.3 Electricity and gas'!AH106</f>
        <v>131197.24641148324</v>
      </c>
      <c r="F104" s="50"/>
      <c r="G104" s="5">
        <f>'5.8 Other vertical infra'!AW106</f>
        <v>5800</v>
      </c>
      <c r="H104" s="5"/>
      <c r="I104" s="5">
        <f>'5.8 Other vertical infra'!AY106</f>
        <v>70000</v>
      </c>
      <c r="J104" s="1"/>
      <c r="K104" s="1"/>
      <c r="L104" s="1"/>
      <c r="M104" s="2"/>
      <c r="N104" s="1"/>
      <c r="O104" s="1"/>
      <c r="P104" s="1"/>
      <c r="Q104" s="1"/>
    </row>
    <row r="105" spans="1:17">
      <c r="A105" s="4">
        <f t="shared" si="1"/>
        <v>1969</v>
      </c>
      <c r="B105" s="5">
        <f>'5.2 Land transport - Rail'!W107</f>
        <v>3495.145569617865</v>
      </c>
      <c r="C105" s="5">
        <f>'5.1 Land transport - Road'!AO107</f>
        <v>1073.5396995439373</v>
      </c>
      <c r="D105" s="5">
        <f>'5.5 Telecommunications'!AO107</f>
        <v>420.08162472602169</v>
      </c>
      <c r="E105" s="50" t="e">
        <f>'5.3 Electricity and gas'!AH107</f>
        <v>#N/A</v>
      </c>
      <c r="F105" s="50"/>
      <c r="G105" s="5">
        <f>'5.8 Other vertical infra'!AW107</f>
        <v>6250</v>
      </c>
      <c r="H105" s="5"/>
      <c r="I105" s="5">
        <f>'5.8 Other vertical infra'!AY107</f>
        <v>75000</v>
      </c>
      <c r="J105" s="1"/>
      <c r="K105" s="1"/>
      <c r="L105" s="1"/>
      <c r="M105" s="2"/>
      <c r="N105" s="1"/>
      <c r="O105" s="1"/>
      <c r="P105" s="1"/>
      <c r="Q105" s="1"/>
    </row>
    <row r="106" spans="1:17">
      <c r="A106" s="4">
        <f t="shared" si="1"/>
        <v>1970</v>
      </c>
      <c r="B106" s="5">
        <f>'5.2 Land transport - Rail'!W108</f>
        <v>3910.8141094139651</v>
      </c>
      <c r="C106" s="5">
        <f>'5.1 Land transport - Road'!AO108</f>
        <v>1044.2323324334529</v>
      </c>
      <c r="D106" s="5">
        <f>'5.5 Telecommunications'!AO108</f>
        <v>447.74535809018568</v>
      </c>
      <c r="E106" s="50" t="e">
        <f>'5.3 Electricity and gas'!AH108</f>
        <v>#N/A</v>
      </c>
      <c r="F106" s="50"/>
      <c r="G106" s="5">
        <f>'5.8 Other vertical infra'!AW108</f>
        <v>6600</v>
      </c>
      <c r="H106" s="5"/>
      <c r="I106" s="5">
        <f>'5.8 Other vertical infra'!AY108</f>
        <v>80000</v>
      </c>
      <c r="J106" s="1"/>
      <c r="K106" s="1"/>
      <c r="L106" s="1"/>
      <c r="M106" s="2"/>
      <c r="N106" s="1"/>
      <c r="O106" s="1"/>
      <c r="P106" s="1"/>
      <c r="Q106" s="1"/>
    </row>
    <row r="107" spans="1:17">
      <c r="A107" s="4">
        <f t="shared" si="1"/>
        <v>1971</v>
      </c>
      <c r="B107" s="5">
        <f>'5.2 Land transport - Rail'!W109</f>
        <v>4972.8385846426263</v>
      </c>
      <c r="C107" s="5">
        <f>'5.1 Land transport - Road'!AO109</f>
        <v>1202.2528691716682</v>
      </c>
      <c r="D107" s="5">
        <f>'5.5 Telecommunications'!AO109</f>
        <v>432.84255560940557</v>
      </c>
      <c r="E107" s="50">
        <f>'5.3 Electricity and gas'!AH109</f>
        <v>234355.36199686356</v>
      </c>
      <c r="F107" s="50"/>
      <c r="G107" s="5">
        <f>'5.8 Other vertical infra'!AW109</f>
        <v>7450</v>
      </c>
      <c r="H107" s="5"/>
      <c r="I107" s="5">
        <f>'5.8 Other vertical infra'!AY109</f>
        <v>96000</v>
      </c>
      <c r="J107" s="1"/>
      <c r="K107" s="1"/>
      <c r="L107" s="1"/>
      <c r="M107" s="2"/>
      <c r="N107" s="1"/>
      <c r="O107" s="1"/>
      <c r="P107" s="1"/>
      <c r="Q107" s="1"/>
    </row>
    <row r="108" spans="1:17">
      <c r="A108" s="4">
        <f t="shared" si="1"/>
        <v>1972</v>
      </c>
      <c r="B108" s="5">
        <f>'5.2 Land transport - Rail'!W110</f>
        <v>5556.782236822778</v>
      </c>
      <c r="C108" s="5">
        <f>'5.1 Land transport - Road'!AO110</f>
        <v>1232.1890027736567</v>
      </c>
      <c r="D108" s="5">
        <f>'5.5 Telecommunications'!AO110</f>
        <v>584.72610198380755</v>
      </c>
      <c r="E108" s="50">
        <f>'5.3 Electricity and gas'!AH110</f>
        <v>576923.07692307688</v>
      </c>
      <c r="F108" s="50"/>
      <c r="G108" s="5">
        <f>'5.8 Other vertical infra'!AW110</f>
        <v>8990</v>
      </c>
      <c r="H108" s="5"/>
      <c r="I108" s="5">
        <f>'5.8 Other vertical infra'!AY110</f>
        <v>102700</v>
      </c>
      <c r="J108" s="1"/>
      <c r="K108" s="1"/>
      <c r="L108" s="1"/>
      <c r="M108" s="2"/>
      <c r="N108" s="1"/>
      <c r="O108" s="1"/>
      <c r="P108" s="1"/>
      <c r="Q108" s="1"/>
    </row>
    <row r="109" spans="1:17">
      <c r="A109" s="4">
        <f t="shared" si="1"/>
        <v>1973</v>
      </c>
      <c r="B109" s="5">
        <f>'5.2 Land transport - Rail'!W111</f>
        <v>6230.1889514059594</v>
      </c>
      <c r="C109" s="5">
        <f>'5.1 Land transport - Road'!AO111</f>
        <v>1349.1855148742175</v>
      </c>
      <c r="D109" s="5">
        <f>'5.5 Telecommunications'!AO111</f>
        <v>447.02141587954736</v>
      </c>
      <c r="E109" s="50">
        <f>'5.3 Electricity and gas'!AH111</f>
        <v>1120549.25</v>
      </c>
      <c r="F109" s="50"/>
      <c r="G109" s="5">
        <f>'5.8 Other vertical infra'!AW111</f>
        <v>9884</v>
      </c>
      <c r="H109" s="5"/>
      <c r="I109" s="5">
        <f>'5.8 Other vertical infra'!AY111</f>
        <v>108900</v>
      </c>
      <c r="J109" s="1"/>
      <c r="K109" s="1"/>
      <c r="L109" s="1"/>
      <c r="M109" s="2"/>
      <c r="N109" s="1"/>
      <c r="O109" s="1"/>
      <c r="P109" s="1"/>
      <c r="Q109" s="1"/>
    </row>
    <row r="110" spans="1:17">
      <c r="A110" s="4">
        <f t="shared" si="1"/>
        <v>1974</v>
      </c>
      <c r="B110" s="5">
        <f>'5.2 Land transport - Rail'!W112</f>
        <v>6790.2855951636438</v>
      </c>
      <c r="C110" s="5">
        <f>'5.1 Land transport - Road'!AO112</f>
        <v>1439.7455380874649</v>
      </c>
      <c r="D110" s="5">
        <f>'5.5 Telecommunications'!AO112</f>
        <v>384.17658152692729</v>
      </c>
      <c r="E110" s="50">
        <f>'5.3 Electricity and gas'!AH112</f>
        <v>227178.66166666665</v>
      </c>
      <c r="F110" s="50"/>
      <c r="G110" s="5">
        <f>'5.8 Other vertical infra'!AW112</f>
        <v>12195</v>
      </c>
      <c r="H110" s="5"/>
      <c r="I110" s="5">
        <f>'5.8 Other vertical infra'!AY112</f>
        <v>136000</v>
      </c>
      <c r="J110" s="1"/>
      <c r="K110" s="1"/>
      <c r="L110" s="1"/>
      <c r="M110" s="2"/>
      <c r="N110" s="1"/>
      <c r="O110" s="1"/>
      <c r="P110" s="1"/>
      <c r="Q110" s="1"/>
    </row>
    <row r="111" spans="1:17">
      <c r="A111" s="4">
        <f t="shared" si="1"/>
        <v>1975</v>
      </c>
      <c r="B111" s="5">
        <f>'5.2 Land transport - Rail'!W113</f>
        <v>8111.1111111111113</v>
      </c>
      <c r="C111" s="5">
        <f>'5.1 Land transport - Road'!AO113</f>
        <v>1691.937010584287</v>
      </c>
      <c r="D111" s="5">
        <f>'5.5 Telecommunications'!AO113</f>
        <v>513.74968464026051</v>
      </c>
      <c r="E111" s="50" t="e">
        <f>'5.3 Electricity and gas'!AH113</f>
        <v>#N/A</v>
      </c>
      <c r="F111" s="50"/>
      <c r="G111" s="5">
        <f>'5.8 Other vertical infra'!AW113</f>
        <v>13710</v>
      </c>
      <c r="H111" s="5"/>
      <c r="I111" s="5">
        <f>'5.8 Other vertical infra'!AY113</f>
        <v>157700</v>
      </c>
      <c r="J111" s="1"/>
      <c r="K111" s="1"/>
      <c r="L111" s="1"/>
      <c r="M111" s="2"/>
      <c r="N111" s="1"/>
      <c r="O111" s="1"/>
      <c r="P111" s="1"/>
      <c r="Q111" s="1"/>
    </row>
    <row r="112" spans="1:17">
      <c r="A112" s="4">
        <f t="shared" si="1"/>
        <v>1976</v>
      </c>
      <c r="B112" s="5">
        <f>'5.2 Land transport - Rail'!W114</f>
        <v>9446.3206170523245</v>
      </c>
      <c r="C112" s="5">
        <f>'5.1 Land transport - Road'!AO114</f>
        <v>2230.8487720809994</v>
      </c>
      <c r="D112" s="5">
        <f>'5.5 Telecommunications'!AO114</f>
        <v>626.27053371886007</v>
      </c>
      <c r="E112" s="50">
        <f>'5.3 Electricity and gas'!AH114</f>
        <v>181337.47107438016</v>
      </c>
      <c r="F112" s="50"/>
      <c r="G112" s="5">
        <f>'5.8 Other vertical infra'!AW114</f>
        <v>14940</v>
      </c>
      <c r="H112" s="5"/>
      <c r="I112" s="5">
        <f>'5.8 Other vertical infra'!AY114</f>
        <v>179778</v>
      </c>
      <c r="J112" s="1"/>
      <c r="K112" s="1"/>
      <c r="L112" s="1"/>
      <c r="M112" s="2"/>
      <c r="N112" s="1"/>
      <c r="O112" s="1"/>
      <c r="P112" s="1"/>
      <c r="Q112" s="1"/>
    </row>
    <row r="113" spans="1:17">
      <c r="A113" s="4">
        <f t="shared" si="1"/>
        <v>1977</v>
      </c>
      <c r="B113" s="5">
        <f>'5.2 Land transport - Rail'!W115</f>
        <v>11282.636518771331</v>
      </c>
      <c r="C113" s="5">
        <f>'5.1 Land transport - Road'!AO115</f>
        <v>2535.3266796044732</v>
      </c>
      <c r="D113" s="5">
        <f>'5.5 Telecommunications'!AO115</f>
        <v>692.31856073093775</v>
      </c>
      <c r="E113" s="50">
        <f>'5.3 Electricity and gas'!AH115</f>
        <v>726160.13124999998</v>
      </c>
      <c r="F113" s="50"/>
      <c r="G113" s="5"/>
      <c r="H113" s="5">
        <f>'5.8 Other vertical infra'!AX115</f>
        <v>19690</v>
      </c>
      <c r="I113" s="5"/>
      <c r="J113" s="1"/>
      <c r="K113" s="1"/>
      <c r="L113" s="1"/>
      <c r="M113" s="2"/>
      <c r="N113" s="1"/>
      <c r="O113" s="1"/>
      <c r="P113" s="1"/>
      <c r="Q113" s="1"/>
    </row>
    <row r="114" spans="1:17">
      <c r="A114" s="4">
        <f t="shared" si="1"/>
        <v>1978</v>
      </c>
      <c r="B114" s="5">
        <f>'5.2 Land transport - Rail'!W116</f>
        <v>14210.446137105549</v>
      </c>
      <c r="C114" s="5">
        <f>'5.1 Land transport - Road'!AO116</f>
        <v>3199.2222942320154</v>
      </c>
      <c r="D114" s="5">
        <f>'5.5 Telecommunications'!AO116</f>
        <v>1057.9699594768388</v>
      </c>
      <c r="E114" s="50">
        <f>'5.3 Electricity and gas'!AH116</f>
        <v>543934.94516129023</v>
      </c>
      <c r="F114" s="50"/>
      <c r="G114" s="5"/>
      <c r="H114" s="5">
        <f>'5.8 Other vertical infra'!AX116</f>
        <v>21965</v>
      </c>
      <c r="I114" s="5"/>
      <c r="J114" s="1"/>
      <c r="K114" s="1"/>
      <c r="L114" s="1"/>
      <c r="M114" s="2"/>
      <c r="N114" s="1"/>
      <c r="O114" s="1"/>
      <c r="P114" s="1"/>
      <c r="Q114" s="1"/>
    </row>
    <row r="115" spans="1:17">
      <c r="A115" s="4">
        <f t="shared" si="1"/>
        <v>1979</v>
      </c>
      <c r="B115" s="5">
        <f>'5.2 Land transport - Rail'!W117</f>
        <v>16599.20634920635</v>
      </c>
      <c r="C115" s="5">
        <f>'5.1 Land transport - Road'!AO117</f>
        <v>3785.9982399174582</v>
      </c>
      <c r="D115" s="5">
        <f>'5.5 Telecommunications'!AO117</f>
        <v>1305.332421808238</v>
      </c>
      <c r="E115" s="50">
        <f>'5.3 Electricity and gas'!AH117</f>
        <v>574533.11046511633</v>
      </c>
      <c r="F115" s="50"/>
      <c r="G115" s="5"/>
      <c r="H115" s="5">
        <f>'5.8 Other vertical infra'!AX117</f>
        <v>23755</v>
      </c>
      <c r="I115" s="5"/>
      <c r="J115" s="1"/>
      <c r="K115" s="1"/>
      <c r="L115" s="1"/>
      <c r="M115" s="2"/>
      <c r="N115" s="1"/>
      <c r="O115" s="1"/>
      <c r="P115" s="1"/>
      <c r="Q115" s="1"/>
    </row>
    <row r="116" spans="1:17">
      <c r="A116" s="4">
        <f t="shared" si="1"/>
        <v>1980</v>
      </c>
      <c r="B116" s="5">
        <f>'5.2 Land transport - Rail'!W118</f>
        <v>18912.014292094686</v>
      </c>
      <c r="C116" s="5">
        <f>'5.1 Land transport - Road'!AO118</f>
        <v>4425.2953560802462</v>
      </c>
      <c r="D116" s="5"/>
      <c r="E116" s="50">
        <f>'5.3 Electricity and gas'!AH118</f>
        <v>578365.88257575757</v>
      </c>
      <c r="F116" s="50"/>
      <c r="G116" s="5"/>
      <c r="H116" s="5">
        <f>'5.8 Other vertical infra'!AX118</f>
        <v>27715</v>
      </c>
      <c r="I116" s="5"/>
      <c r="J116" s="1"/>
      <c r="K116" s="1"/>
      <c r="L116" s="1"/>
      <c r="M116" s="2"/>
      <c r="N116" s="1"/>
      <c r="O116" s="1"/>
      <c r="P116" s="1"/>
      <c r="Q116" s="1"/>
    </row>
    <row r="117" spans="1:17">
      <c r="A117" s="4">
        <f t="shared" si="1"/>
        <v>1981</v>
      </c>
      <c r="B117" s="5">
        <f>'5.2 Land transport - Rail'!W119</f>
        <v>22512.294157455446</v>
      </c>
      <c r="C117" s="5">
        <f>'5.1 Land transport - Road'!AO119</f>
        <v>5916.44398096852</v>
      </c>
      <c r="D117" s="5"/>
      <c r="E117" s="50">
        <f>'5.3 Electricity and gas'!AH119</f>
        <v>1350000</v>
      </c>
      <c r="F117" s="50"/>
      <c r="G117" s="5"/>
      <c r="H117" s="5">
        <f>'5.8 Other vertical infra'!AX119</f>
        <v>33310</v>
      </c>
      <c r="I117" s="5"/>
      <c r="J117" s="1"/>
      <c r="K117" s="1"/>
      <c r="L117" s="1"/>
      <c r="M117" s="2"/>
      <c r="N117" s="1"/>
      <c r="O117" s="1"/>
      <c r="P117" s="1"/>
      <c r="Q117" s="1"/>
    </row>
    <row r="118" spans="1:17">
      <c r="A118" s="4">
        <f t="shared" si="1"/>
        <v>1982</v>
      </c>
      <c r="B118" s="5">
        <f>'5.2 Land transport - Rail'!W120</f>
        <v>27416.251697600725</v>
      </c>
      <c r="C118" s="5">
        <f>'5.1 Land transport - Road'!AO120</f>
        <v>7037.7196853664236</v>
      </c>
      <c r="D118" s="5"/>
      <c r="E118" s="50">
        <f>'5.3 Electricity and gas'!AH120</f>
        <v>1333333.3333333333</v>
      </c>
      <c r="F118" s="50"/>
      <c r="G118" s="5"/>
      <c r="H118" s="5">
        <f>'5.8 Other vertical infra'!AX120</f>
        <v>45170</v>
      </c>
      <c r="I118" s="5"/>
      <c r="J118" s="1"/>
      <c r="K118" s="1"/>
      <c r="L118" s="1"/>
      <c r="M118" s="2"/>
      <c r="N118" s="1"/>
      <c r="O118" s="1"/>
      <c r="P118" s="1"/>
      <c r="Q118" s="1"/>
    </row>
    <row r="119" spans="1:17">
      <c r="A119" s="4">
        <f t="shared" si="1"/>
        <v>1983</v>
      </c>
      <c r="B119" s="5">
        <f>'5.2 Land transport - Rail'!W121</f>
        <v>30183.518005540165</v>
      </c>
      <c r="C119" s="5">
        <f>'5.1 Land transport - Road'!AO121</f>
        <v>8295.6363793625387</v>
      </c>
      <c r="D119" s="5"/>
      <c r="E119" s="50">
        <f>'5.3 Electricity and gas'!AH121</f>
        <v>900431.37220517313</v>
      </c>
      <c r="F119" s="50"/>
      <c r="G119" s="5"/>
      <c r="H119" s="5">
        <f>'5.8 Other vertical infra'!AX121</f>
        <v>52723</v>
      </c>
      <c r="I119" s="5"/>
      <c r="J119" s="1"/>
      <c r="K119" s="1"/>
      <c r="L119" s="1"/>
      <c r="M119" s="2"/>
      <c r="N119" s="1"/>
      <c r="O119" s="1"/>
      <c r="P119" s="1"/>
      <c r="Q119" s="1"/>
    </row>
    <row r="120" spans="1:17">
      <c r="A120" s="4">
        <f t="shared" si="1"/>
        <v>1984</v>
      </c>
      <c r="B120" s="5">
        <f>'5.2 Land transport - Rail'!W122</f>
        <v>24465.480926749355</v>
      </c>
      <c r="C120" s="5">
        <f>'5.1 Land transport - Road'!AO122</f>
        <v>9352.0927137437229</v>
      </c>
      <c r="D120" s="5"/>
      <c r="E120" s="50">
        <f>'5.3 Electricity and gas'!AH122</f>
        <v>903304.61020973488</v>
      </c>
      <c r="F120" s="50"/>
      <c r="G120" s="5"/>
      <c r="H120" s="5"/>
      <c r="I120" s="5"/>
      <c r="J120" s="1"/>
      <c r="K120" s="1"/>
      <c r="L120" s="1"/>
      <c r="M120" s="2"/>
      <c r="N120" s="1"/>
      <c r="O120" s="1"/>
      <c r="P120" s="1"/>
      <c r="Q120" s="1"/>
    </row>
    <row r="121" spans="1:17">
      <c r="A121" s="4">
        <f t="shared" si="1"/>
        <v>1985</v>
      </c>
      <c r="B121" s="5"/>
      <c r="C121" s="5">
        <f>'5.1 Land transport - Road'!AO123</f>
        <v>10371.395116874106</v>
      </c>
      <c r="D121" s="5"/>
      <c r="E121" s="50">
        <f>'5.3 Electricity and gas'!AH123</f>
        <v>463904.63207547169</v>
      </c>
      <c r="F121" s="50"/>
      <c r="G121" s="5"/>
      <c r="H121" s="5"/>
      <c r="I121" s="5"/>
      <c r="J121" s="1"/>
      <c r="K121" s="1"/>
      <c r="L121" s="1"/>
      <c r="M121" s="2"/>
      <c r="N121" s="1"/>
      <c r="O121" s="1"/>
      <c r="P121" s="1"/>
      <c r="Q121" s="1"/>
    </row>
    <row r="122" spans="1:17">
      <c r="A122" s="4">
        <f t="shared" si="1"/>
        <v>1986</v>
      </c>
      <c r="B122" s="5"/>
      <c r="C122" s="5">
        <f>'5.1 Land transport - Road'!AO124</f>
        <v>12367.658130900973</v>
      </c>
      <c r="D122" s="5"/>
      <c r="E122" s="50" t="e">
        <f>'5.3 Electricity and gas'!AH124</f>
        <v>#N/A</v>
      </c>
      <c r="F122" s="50"/>
      <c r="G122" s="5"/>
      <c r="H122" s="5"/>
      <c r="I122" s="5"/>
      <c r="J122" s="1"/>
      <c r="K122" s="1"/>
      <c r="L122" s="1"/>
      <c r="M122" s="2"/>
      <c r="N122" s="1"/>
      <c r="O122" s="1"/>
      <c r="P122" s="1"/>
      <c r="Q122" s="1"/>
    </row>
    <row r="123" spans="1:17">
      <c r="A123" s="4">
        <f t="shared" si="1"/>
        <v>1987</v>
      </c>
      <c r="B123" s="5"/>
      <c r="C123" s="5">
        <f>'5.1 Land transport - Road'!AO125</f>
        <v>13612.13139748432</v>
      </c>
      <c r="D123" s="5"/>
      <c r="E123" s="50">
        <f>'5.3 Electricity and gas'!AH125</f>
        <v>552631.57894736843</v>
      </c>
      <c r="F123" s="50"/>
      <c r="G123" s="5"/>
      <c r="H123" s="5"/>
      <c r="I123" s="5"/>
      <c r="J123" s="1"/>
      <c r="K123" s="1"/>
      <c r="L123" s="1"/>
      <c r="M123" s="2"/>
      <c r="N123" s="1"/>
      <c r="O123" s="1"/>
      <c r="P123" s="1"/>
      <c r="Q123" s="1"/>
    </row>
    <row r="124" spans="1:17">
      <c r="A124" s="4">
        <f t="shared" si="1"/>
        <v>1988</v>
      </c>
      <c r="B124" s="5"/>
      <c r="C124" s="5">
        <f>'5.1 Land transport - Road'!AO126</f>
        <v>12787.15388717166</v>
      </c>
      <c r="D124" s="5"/>
      <c r="E124" s="50" t="e">
        <f>'5.3 Electricity and gas'!AH126</f>
        <v>#N/A</v>
      </c>
      <c r="F124" s="50"/>
      <c r="G124" s="5"/>
      <c r="H124" s="5"/>
      <c r="I124" s="5"/>
      <c r="J124" s="1"/>
      <c r="K124" s="1"/>
      <c r="L124" s="1"/>
      <c r="M124" s="2"/>
      <c r="N124" s="1"/>
      <c r="O124" s="1"/>
      <c r="P124" s="1"/>
      <c r="Q124" s="1"/>
    </row>
    <row r="125" spans="1:17">
      <c r="A125" s="4">
        <f t="shared" si="1"/>
        <v>1989</v>
      </c>
      <c r="B125" s="5"/>
      <c r="C125" s="5">
        <f>'5.1 Land transport - Road'!AO127</f>
        <v>17170.081487074018</v>
      </c>
      <c r="D125" s="5"/>
      <c r="E125" s="50">
        <f>'5.3 Electricity and gas'!AH127</f>
        <v>2586206.8965517241</v>
      </c>
      <c r="F125" s="50"/>
      <c r="G125" s="5"/>
      <c r="H125" s="5"/>
      <c r="I125" s="5"/>
      <c r="J125" s="1"/>
      <c r="K125" s="1"/>
      <c r="L125" s="1"/>
      <c r="M125" s="2"/>
      <c r="N125" s="1"/>
      <c r="O125" s="1"/>
      <c r="P125" s="1"/>
      <c r="Q125" s="1"/>
    </row>
    <row r="126" spans="1:17">
      <c r="A126" s="4">
        <f t="shared" si="1"/>
        <v>1990</v>
      </c>
      <c r="B126" s="5"/>
      <c r="C126" s="5"/>
      <c r="D126" s="5"/>
      <c r="E126" s="50">
        <f>'5.3 Electricity and gas'!AH128</f>
        <v>1612903.2258064516</v>
      </c>
      <c r="F126" s="50"/>
      <c r="G126" s="5"/>
      <c r="H126" s="5"/>
      <c r="I126" s="5"/>
      <c r="J126" s="1"/>
      <c r="K126" s="1"/>
      <c r="L126" s="1"/>
      <c r="M126" s="2"/>
      <c r="N126" s="1"/>
      <c r="O126" s="1"/>
      <c r="P126" s="1"/>
      <c r="Q126" s="1"/>
    </row>
    <row r="127" spans="1:17">
      <c r="A127" s="4">
        <f t="shared" si="1"/>
        <v>1991</v>
      </c>
      <c r="B127" s="5"/>
      <c r="C127" s="5"/>
      <c r="D127" s="5"/>
      <c r="E127" s="50" t="e">
        <f>'5.3 Electricity and gas'!AH129</f>
        <v>#N/A</v>
      </c>
      <c r="F127" s="50"/>
      <c r="G127" s="5"/>
      <c r="H127" s="5"/>
      <c r="I127" s="5"/>
      <c r="J127" s="1"/>
      <c r="K127" s="1"/>
      <c r="L127" s="1"/>
      <c r="M127" s="2"/>
      <c r="N127" s="1"/>
      <c r="O127" s="1"/>
      <c r="P127" s="1"/>
      <c r="Q127" s="1"/>
    </row>
    <row r="128" spans="1:17">
      <c r="A128" s="4">
        <f t="shared" si="1"/>
        <v>1992</v>
      </c>
      <c r="B128" s="5"/>
      <c r="C128" s="5"/>
      <c r="D128" s="5"/>
      <c r="E128" s="50">
        <f>'5.3 Electricity and gas'!AH130</f>
        <v>3935185.1851851852</v>
      </c>
      <c r="F128" s="50"/>
      <c r="G128" s="5"/>
      <c r="H128" s="5"/>
      <c r="I128" s="5"/>
      <c r="J128" s="1"/>
      <c r="K128" s="1"/>
      <c r="L128" s="1"/>
      <c r="M128" s="2"/>
      <c r="N128" s="1"/>
      <c r="O128" s="1"/>
      <c r="P128" s="1"/>
      <c r="Q128" s="1"/>
    </row>
    <row r="129" spans="1:17">
      <c r="A129" s="4">
        <f t="shared" si="1"/>
        <v>1993</v>
      </c>
      <c r="B129" s="5"/>
      <c r="C129" s="5"/>
      <c r="D129" s="5"/>
      <c r="E129" s="50" t="e">
        <f>'5.3 Electricity and gas'!AH131</f>
        <v>#N/A</v>
      </c>
      <c r="F129" s="50"/>
      <c r="G129" s="5"/>
      <c r="H129" s="5"/>
      <c r="I129" s="5"/>
      <c r="J129" s="1"/>
      <c r="K129" s="1"/>
      <c r="L129" s="1"/>
      <c r="M129" s="2"/>
      <c r="N129" s="1"/>
      <c r="O129" s="1"/>
      <c r="P129" s="1"/>
      <c r="Q129" s="1"/>
    </row>
    <row r="130" spans="1:17">
      <c r="A130" s="4">
        <f t="shared" si="1"/>
        <v>1994</v>
      </c>
      <c r="B130" s="5"/>
      <c r="C130" s="5"/>
      <c r="D130" s="5"/>
      <c r="E130" s="50" t="e">
        <f>'5.3 Electricity and gas'!AH132</f>
        <v>#N/A</v>
      </c>
      <c r="F130" s="50"/>
      <c r="G130" s="5"/>
      <c r="H130" s="5"/>
      <c r="I130" s="5"/>
      <c r="J130" s="1"/>
      <c r="K130" s="1"/>
      <c r="L130" s="1"/>
      <c r="M130" s="2"/>
      <c r="N130" s="1"/>
      <c r="O130" s="1"/>
      <c r="P130" s="1"/>
      <c r="Q130" s="1"/>
    </row>
    <row r="131" spans="1:17">
      <c r="A131" s="4">
        <f t="shared" si="1"/>
        <v>1995</v>
      </c>
      <c r="B131" s="5"/>
      <c r="C131" s="5"/>
      <c r="D131" s="5"/>
      <c r="E131" s="50">
        <f>'5.3 Electricity and gas'!AH133</f>
        <v>740740.74074074079</v>
      </c>
      <c r="F131" s="50"/>
      <c r="G131" s="5"/>
      <c r="H131" s="5"/>
      <c r="I131" s="5"/>
      <c r="J131" s="1"/>
      <c r="K131" s="1"/>
      <c r="L131" s="1"/>
      <c r="M131" s="2"/>
      <c r="N131" s="1"/>
      <c r="O131" s="1"/>
      <c r="P131" s="1"/>
      <c r="Q131" s="1"/>
    </row>
    <row r="132" spans="1:17">
      <c r="A132" s="4">
        <f t="shared" si="1"/>
        <v>1996</v>
      </c>
      <c r="B132" s="5"/>
      <c r="C132" s="5"/>
      <c r="D132" s="5"/>
      <c r="E132" s="50">
        <f>'5.3 Electricity and gas'!AH134</f>
        <v>1053373.6153071499</v>
      </c>
      <c r="F132" s="50"/>
      <c r="G132" s="5"/>
      <c r="H132" s="5"/>
      <c r="I132" s="5"/>
      <c r="J132" s="1"/>
      <c r="K132" s="1"/>
      <c r="L132" s="1"/>
      <c r="M132" s="2"/>
      <c r="N132" s="1"/>
      <c r="O132" s="1"/>
      <c r="P132" s="1"/>
      <c r="Q132" s="1"/>
    </row>
    <row r="133" spans="1:17">
      <c r="A133" s="4">
        <f t="shared" si="1"/>
        <v>1997</v>
      </c>
      <c r="B133" s="5"/>
      <c r="C133" s="5"/>
      <c r="D133" s="5"/>
      <c r="E133" s="50">
        <f>'5.3 Electricity and gas'!AH135</f>
        <v>424311.92660550459</v>
      </c>
      <c r="F133" s="50"/>
      <c r="G133" s="5"/>
      <c r="H133" s="5"/>
      <c r="I133" s="5"/>
      <c r="J133" s="1"/>
      <c r="K133" s="1"/>
      <c r="L133" s="1"/>
      <c r="M133" s="2"/>
      <c r="N133" s="1"/>
      <c r="O133" s="1"/>
      <c r="P133" s="1"/>
      <c r="Q133" s="1"/>
    </row>
    <row r="134" spans="1:17">
      <c r="A134" s="4">
        <f t="shared" si="1"/>
        <v>1998</v>
      </c>
      <c r="B134" s="5"/>
      <c r="C134" s="5"/>
      <c r="D134" s="5"/>
      <c r="E134" s="50">
        <f>'5.3 Electricity and gas'!AH136</f>
        <v>1283195.7152421335</v>
      </c>
      <c r="F134" s="50"/>
      <c r="G134" s="5"/>
      <c r="H134" s="5"/>
      <c r="I134" s="5"/>
      <c r="J134" s="1"/>
      <c r="K134" s="1"/>
      <c r="L134" s="1"/>
      <c r="M134" s="2"/>
      <c r="N134" s="1"/>
      <c r="O134" s="1"/>
      <c r="P134" s="1"/>
      <c r="Q134" s="1"/>
    </row>
    <row r="135" spans="1:17">
      <c r="A135" s="4">
        <f t="shared" ref="A135:A159" si="2">A134+1</f>
        <v>1999</v>
      </c>
      <c r="B135" s="5"/>
      <c r="C135" s="5"/>
      <c r="D135" s="5"/>
      <c r="E135" s="50">
        <f>'5.3 Electricity and gas'!AH137</f>
        <v>1376201.923076923</v>
      </c>
      <c r="F135" s="50"/>
      <c r="G135" s="5"/>
      <c r="H135" s="5"/>
      <c r="I135" s="5"/>
      <c r="J135" s="1"/>
      <c r="K135" s="1"/>
      <c r="L135" s="1"/>
      <c r="M135" s="2"/>
      <c r="N135" s="1"/>
      <c r="O135" s="1"/>
      <c r="P135" s="1"/>
      <c r="Q135" s="1"/>
    </row>
    <row r="136" spans="1:17">
      <c r="A136" s="4">
        <f t="shared" si="2"/>
        <v>2000</v>
      </c>
      <c r="B136" s="5"/>
      <c r="C136" s="5"/>
      <c r="D136" s="5"/>
      <c r="E136" s="50">
        <f>'5.3 Electricity and gas'!AH138</f>
        <v>1563139.9317406144</v>
      </c>
      <c r="F136" s="50"/>
      <c r="G136" s="5"/>
      <c r="H136" s="5"/>
      <c r="I136" s="5"/>
      <c r="J136" s="1"/>
      <c r="K136" s="1"/>
      <c r="L136" s="1"/>
      <c r="M136" s="2"/>
      <c r="N136" s="1"/>
      <c r="O136" s="1"/>
      <c r="P136" s="1"/>
      <c r="Q136" s="1"/>
    </row>
    <row r="137" spans="1:17">
      <c r="A137" s="4">
        <f t="shared" si="2"/>
        <v>2001</v>
      </c>
      <c r="B137" s="5"/>
      <c r="C137" s="5"/>
      <c r="D137" s="5"/>
      <c r="E137" s="50" t="e">
        <f>'5.3 Electricity and gas'!AH139</f>
        <v>#N/A</v>
      </c>
      <c r="F137" s="50"/>
      <c r="G137" s="5"/>
      <c r="H137" s="5"/>
      <c r="I137" s="5"/>
      <c r="J137" s="1"/>
      <c r="K137" s="1"/>
      <c r="L137" s="1"/>
      <c r="M137" s="2"/>
      <c r="N137" s="1"/>
      <c r="O137" s="1"/>
      <c r="P137" s="1"/>
      <c r="Q137" s="1"/>
    </row>
    <row r="138" spans="1:17">
      <c r="A138" s="4">
        <f t="shared" si="2"/>
        <v>2002</v>
      </c>
      <c r="B138" s="5"/>
      <c r="C138" s="5"/>
      <c r="D138" s="5"/>
      <c r="E138" s="50">
        <f>'5.3 Electricity and gas'!AH140</f>
        <v>1682120</v>
      </c>
      <c r="F138" s="50"/>
      <c r="G138" s="5"/>
      <c r="H138" s="5"/>
      <c r="I138" s="4"/>
      <c r="J138" s="1"/>
      <c r="K138" s="1"/>
      <c r="L138" s="1"/>
      <c r="M138" s="2"/>
      <c r="N138" s="1"/>
      <c r="O138" s="1"/>
      <c r="P138" s="1"/>
      <c r="Q138" s="1"/>
    </row>
    <row r="139" spans="1:17">
      <c r="A139" s="4">
        <f t="shared" si="2"/>
        <v>2003</v>
      </c>
      <c r="B139" s="5"/>
      <c r="C139" s="5"/>
      <c r="D139" s="5"/>
      <c r="E139" s="50" t="e">
        <f>'5.3 Electricity and gas'!AH141</f>
        <v>#N/A</v>
      </c>
      <c r="F139" s="50"/>
      <c r="G139" s="5"/>
      <c r="H139" s="5"/>
      <c r="I139" s="4"/>
      <c r="J139" s="1"/>
      <c r="K139" s="1"/>
      <c r="L139" s="1"/>
      <c r="M139" s="2"/>
      <c r="N139" s="1"/>
      <c r="O139" s="1"/>
      <c r="P139" s="1"/>
      <c r="Q139" s="1"/>
    </row>
    <row r="140" spans="1:17">
      <c r="A140" s="4">
        <f t="shared" si="2"/>
        <v>2004</v>
      </c>
      <c r="B140" s="5"/>
      <c r="C140" s="5"/>
      <c r="D140" s="5"/>
      <c r="E140" s="50">
        <f>'5.3 Electricity and gas'!AH142</f>
        <v>1395897.8899217942</v>
      </c>
      <c r="F140" s="50"/>
      <c r="G140" s="5"/>
      <c r="H140" s="5"/>
      <c r="I140" s="4"/>
      <c r="J140" s="1"/>
      <c r="K140" s="1"/>
      <c r="L140" s="1"/>
      <c r="M140" s="2"/>
      <c r="N140" s="1"/>
      <c r="O140" s="1"/>
      <c r="P140" s="1"/>
      <c r="Q140" s="1"/>
    </row>
    <row r="141" spans="1:17">
      <c r="A141" s="4">
        <f t="shared" si="2"/>
        <v>2005</v>
      </c>
      <c r="B141" s="5"/>
      <c r="C141" s="5"/>
      <c r="D141" s="5"/>
      <c r="E141" s="50">
        <f>'5.3 Electricity and gas'!AH143</f>
        <v>1883259.9118942732</v>
      </c>
      <c r="F141" s="50"/>
      <c r="G141" s="5"/>
      <c r="H141" s="5"/>
      <c r="I141" s="4"/>
      <c r="J141" s="1"/>
      <c r="K141" s="1"/>
      <c r="L141" s="1"/>
      <c r="M141" s="2"/>
      <c r="N141" s="1"/>
      <c r="O141" s="1"/>
      <c r="P141" s="1"/>
      <c r="Q141" s="1"/>
    </row>
    <row r="142" spans="1:17">
      <c r="A142" s="4">
        <f t="shared" si="2"/>
        <v>2006</v>
      </c>
      <c r="B142" s="5"/>
      <c r="C142" s="5"/>
      <c r="D142" s="5"/>
      <c r="E142" s="50" t="e">
        <f>'5.3 Electricity and gas'!AH144</f>
        <v>#N/A</v>
      </c>
      <c r="F142" s="50"/>
      <c r="G142" s="5"/>
      <c r="H142" s="5"/>
      <c r="I142" s="4"/>
      <c r="J142" s="1"/>
      <c r="K142" s="1"/>
      <c r="L142" s="1"/>
      <c r="M142" s="2"/>
      <c r="N142" s="1"/>
      <c r="O142" s="1"/>
      <c r="P142" s="1"/>
      <c r="Q142" s="1"/>
    </row>
    <row r="143" spans="1:17">
      <c r="A143" s="4">
        <f t="shared" si="2"/>
        <v>2007</v>
      </c>
      <c r="B143" s="5"/>
      <c r="C143" s="5"/>
      <c r="D143" s="4"/>
      <c r="E143" s="50">
        <f>'5.3 Electricity and gas'!AH145</f>
        <v>1279840.8488063661</v>
      </c>
      <c r="F143" s="50"/>
      <c r="G143" s="4"/>
      <c r="H143" s="4"/>
      <c r="I143" s="4"/>
      <c r="J143" s="1"/>
      <c r="K143" s="1"/>
      <c r="L143" s="1"/>
      <c r="M143" s="2"/>
      <c r="N143" s="1"/>
      <c r="O143" s="1"/>
      <c r="P143" s="1"/>
      <c r="Q143" s="1"/>
    </row>
    <row r="144" spans="1:17">
      <c r="A144" s="4">
        <f t="shared" si="2"/>
        <v>2008</v>
      </c>
      <c r="B144" s="5"/>
      <c r="C144" s="5"/>
      <c r="D144" s="4"/>
      <c r="E144" s="50">
        <f>'5.3 Electricity and gas'!AH146</f>
        <v>3278260.8695652173</v>
      </c>
      <c r="F144" s="50"/>
      <c r="G144" s="4"/>
      <c r="H144" s="4"/>
      <c r="I144" s="4"/>
      <c r="J144" s="1"/>
      <c r="K144" s="1"/>
      <c r="L144" s="1"/>
      <c r="M144" s="2"/>
      <c r="N144" s="1"/>
      <c r="O144" s="1"/>
      <c r="P144" s="1"/>
      <c r="Q144" s="1"/>
    </row>
    <row r="145" spans="1:17">
      <c r="A145" s="4">
        <f t="shared" si="2"/>
        <v>2009</v>
      </c>
      <c r="B145" s="5"/>
      <c r="C145" s="5"/>
      <c r="D145" s="4"/>
      <c r="E145" s="50">
        <f>'5.3 Electricity and gas'!AH147</f>
        <v>3006993.0069930069</v>
      </c>
      <c r="F145" s="50"/>
      <c r="G145" s="4"/>
      <c r="H145" s="4"/>
      <c r="I145" s="4"/>
      <c r="J145" s="1"/>
      <c r="K145" s="1"/>
      <c r="L145" s="1"/>
      <c r="M145" s="2"/>
      <c r="N145" s="1"/>
      <c r="O145" s="1"/>
      <c r="P145" s="1"/>
      <c r="Q145" s="1"/>
    </row>
    <row r="146" spans="1:17">
      <c r="A146" s="4">
        <f t="shared" si="2"/>
        <v>2010</v>
      </c>
      <c r="B146" s="5"/>
      <c r="C146" s="5"/>
      <c r="D146" s="4"/>
      <c r="E146" s="50">
        <f>'5.3 Electricity and gas'!AH148</f>
        <v>3660331.0852237893</v>
      </c>
      <c r="F146" s="50"/>
      <c r="G146" s="4"/>
      <c r="H146" s="4"/>
      <c r="I146" s="4"/>
      <c r="J146" s="1"/>
      <c r="K146" s="1"/>
      <c r="L146" s="1"/>
      <c r="M146" s="2"/>
      <c r="N146" s="1"/>
      <c r="O146" s="1"/>
      <c r="P146" s="1"/>
      <c r="Q146" s="1"/>
    </row>
    <row r="147" spans="1:17">
      <c r="A147" s="4">
        <f t="shared" si="2"/>
        <v>2011</v>
      </c>
      <c r="B147" s="5"/>
      <c r="C147" s="5"/>
      <c r="D147" s="4"/>
      <c r="E147" s="50">
        <f>'5.3 Electricity and gas'!AH149</f>
        <v>1731090.1381479963</v>
      </c>
      <c r="F147" s="50"/>
      <c r="G147" s="4"/>
      <c r="H147" s="4"/>
      <c r="I147" s="4"/>
      <c r="J147" s="1"/>
      <c r="K147" s="1"/>
      <c r="L147" s="1"/>
      <c r="M147" s="2"/>
      <c r="N147" s="1"/>
      <c r="O147" s="1"/>
      <c r="P147" s="1"/>
      <c r="Q147" s="1"/>
    </row>
    <row r="148" spans="1:17">
      <c r="A148" s="4">
        <f t="shared" si="2"/>
        <v>2012</v>
      </c>
      <c r="B148" s="5"/>
      <c r="C148" s="5"/>
      <c r="D148" s="4"/>
      <c r="E148" s="50">
        <f>'5.3 Electricity and gas'!AH150</f>
        <v>1680000</v>
      </c>
      <c r="F148" s="50"/>
      <c r="G148" s="4"/>
      <c r="H148" s="4"/>
      <c r="I148" s="4"/>
      <c r="J148" s="1"/>
      <c r="K148" s="1"/>
      <c r="L148" s="1"/>
      <c r="M148" s="2"/>
      <c r="N148" s="1"/>
      <c r="O148" s="1"/>
      <c r="P148" s="1"/>
      <c r="Q148" s="1"/>
    </row>
    <row r="149" spans="1:17">
      <c r="A149" s="4">
        <f t="shared" si="2"/>
        <v>2013</v>
      </c>
      <c r="B149" s="5"/>
      <c r="C149" s="5"/>
      <c r="D149" s="4"/>
      <c r="E149" s="50">
        <f>'5.3 Electricity and gas'!AH151</f>
        <v>3076086.9565217393</v>
      </c>
      <c r="F149" s="50"/>
      <c r="G149" s="4"/>
      <c r="H149" s="4"/>
      <c r="I149" s="4"/>
      <c r="J149" s="1"/>
      <c r="K149" s="1"/>
      <c r="L149" s="1"/>
      <c r="M149" s="2"/>
      <c r="N149" s="1"/>
      <c r="O149" s="1"/>
      <c r="P149" s="1"/>
      <c r="Q149" s="1"/>
    </row>
    <row r="150" spans="1:17">
      <c r="A150" s="4">
        <f t="shared" si="2"/>
        <v>2014</v>
      </c>
      <c r="B150" s="5"/>
      <c r="C150" s="5"/>
      <c r="D150" s="4"/>
      <c r="E150" s="50"/>
      <c r="F150" s="50"/>
      <c r="G150" s="4"/>
      <c r="H150" s="4"/>
      <c r="I150" s="4"/>
    </row>
    <row r="151" spans="1:17">
      <c r="A151" s="4">
        <f t="shared" si="2"/>
        <v>2015</v>
      </c>
      <c r="B151" s="5"/>
      <c r="C151" s="5"/>
      <c r="D151" s="4"/>
      <c r="E151" s="50"/>
      <c r="F151" s="50"/>
      <c r="G151" s="4"/>
      <c r="H151" s="4"/>
      <c r="I151" s="4"/>
    </row>
    <row r="152" spans="1:17">
      <c r="A152" s="4">
        <f t="shared" si="2"/>
        <v>2016</v>
      </c>
      <c r="B152" s="5"/>
      <c r="C152" s="5"/>
      <c r="D152" s="4"/>
      <c r="E152" s="50"/>
      <c r="F152" s="50"/>
      <c r="G152" s="4"/>
      <c r="H152" s="4"/>
      <c r="I152" s="4"/>
    </row>
    <row r="153" spans="1:17">
      <c r="A153" s="4">
        <f t="shared" si="2"/>
        <v>2017</v>
      </c>
      <c r="B153" s="5"/>
      <c r="C153" s="5"/>
      <c r="D153" s="4"/>
      <c r="E153" s="50"/>
      <c r="F153" s="50"/>
      <c r="G153" s="4"/>
      <c r="H153" s="4"/>
      <c r="I153" s="4"/>
    </row>
    <row r="154" spans="1:17">
      <c r="A154" s="4">
        <f t="shared" si="2"/>
        <v>2018</v>
      </c>
      <c r="B154" s="5"/>
      <c r="C154" s="5"/>
      <c r="D154" s="4"/>
      <c r="E154" s="50"/>
      <c r="F154" s="50"/>
      <c r="G154" s="4"/>
      <c r="H154" s="4"/>
      <c r="I154" s="4"/>
    </row>
    <row r="155" spans="1:17">
      <c r="A155" s="4">
        <f t="shared" si="2"/>
        <v>2019</v>
      </c>
      <c r="B155" s="5"/>
      <c r="C155" s="5"/>
      <c r="D155" s="4"/>
      <c r="E155" s="50"/>
      <c r="F155" s="50"/>
      <c r="G155" s="4"/>
      <c r="H155" s="4"/>
      <c r="I155" s="4"/>
    </row>
    <row r="156" spans="1:17">
      <c r="A156" s="4">
        <f t="shared" si="2"/>
        <v>2020</v>
      </c>
      <c r="B156" s="5"/>
      <c r="C156" s="5"/>
      <c r="D156" s="4"/>
      <c r="E156" s="50"/>
      <c r="F156" s="50"/>
      <c r="G156" s="4"/>
      <c r="H156" s="4"/>
      <c r="I156" s="4"/>
    </row>
    <row r="157" spans="1:17">
      <c r="A157" s="4">
        <f t="shared" si="2"/>
        <v>2021</v>
      </c>
      <c r="B157" s="5"/>
      <c r="C157" s="5"/>
      <c r="D157" s="4"/>
      <c r="E157" s="4"/>
      <c r="F157" s="4"/>
      <c r="G157" s="4"/>
      <c r="H157" s="4"/>
      <c r="I157" s="4"/>
    </row>
    <row r="158" spans="1:17">
      <c r="A158" s="4">
        <f t="shared" si="2"/>
        <v>2022</v>
      </c>
      <c r="B158" s="5"/>
      <c r="C158" s="5"/>
      <c r="D158" s="4"/>
      <c r="E158" s="4"/>
      <c r="F158" s="4"/>
      <c r="G158" s="4"/>
      <c r="H158" s="4"/>
      <c r="I158" s="4"/>
    </row>
    <row r="159" spans="1:17">
      <c r="A159" s="4">
        <f t="shared" si="2"/>
        <v>2023</v>
      </c>
      <c r="B159" s="5"/>
      <c r="C159" s="5"/>
      <c r="D159" s="4"/>
      <c r="E159" s="4"/>
      <c r="F159" s="4"/>
      <c r="G159" s="4"/>
      <c r="H159" s="4"/>
      <c r="I159"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0B45F-A060-42C5-A921-51CF5AA20A07}">
  <sheetPr>
    <tabColor theme="5"/>
  </sheetPr>
  <dimension ref="A1:R159"/>
  <sheetViews>
    <sheetView showGridLines="0" zoomScaleNormal="100" workbookViewId="0">
      <pane xSplit="1" ySplit="4" topLeftCell="B5" activePane="bottomRight" state="frozen"/>
      <selection pane="topRight" activeCell="D23" sqref="D23"/>
      <selection pane="bottomLeft" activeCell="D23" sqref="D23"/>
      <selection pane="bottomRight" activeCell="F3" sqref="F3"/>
    </sheetView>
  </sheetViews>
  <sheetFormatPr defaultRowHeight="14.25"/>
  <cols>
    <col min="1" max="1" width="7.5" customWidth="1"/>
    <col min="2" max="9" width="17.25" customWidth="1"/>
    <col min="11" max="11" width="13.125" bestFit="1" customWidth="1"/>
    <col min="12" max="12" width="13.5" bestFit="1" customWidth="1"/>
  </cols>
  <sheetData>
    <row r="1" spans="1:18" ht="15">
      <c r="A1" s="25" t="s">
        <v>68</v>
      </c>
      <c r="B1" s="4" t="s">
        <v>89</v>
      </c>
      <c r="C1" s="4" t="s">
        <v>89</v>
      </c>
      <c r="D1" s="4" t="s">
        <v>89</v>
      </c>
      <c r="E1" s="4" t="s">
        <v>89</v>
      </c>
      <c r="F1" s="4" t="s">
        <v>89</v>
      </c>
      <c r="G1" s="4" t="s">
        <v>89</v>
      </c>
      <c r="H1" s="4" t="s">
        <v>89</v>
      </c>
      <c r="I1" s="4" t="s">
        <v>89</v>
      </c>
    </row>
    <row r="2" spans="1:18" s="11" customFormat="1" ht="72">
      <c r="A2" s="23" t="s">
        <v>71</v>
      </c>
      <c r="B2" s="16" t="s">
        <v>113</v>
      </c>
      <c r="C2" s="16" t="s">
        <v>114</v>
      </c>
      <c r="D2" s="16" t="s">
        <v>115</v>
      </c>
      <c r="E2" s="16" t="s">
        <v>122</v>
      </c>
      <c r="F2" s="16" t="s">
        <v>117</v>
      </c>
      <c r="G2" s="16" t="s">
        <v>118</v>
      </c>
      <c r="H2" s="16" t="s">
        <v>119</v>
      </c>
      <c r="I2" s="16" t="s">
        <v>120</v>
      </c>
      <c r="J2"/>
      <c r="K2"/>
      <c r="L2"/>
      <c r="M2"/>
      <c r="N2"/>
      <c r="O2"/>
      <c r="P2"/>
      <c r="Q2"/>
      <c r="R2"/>
    </row>
    <row r="3" spans="1:18" s="11" customFormat="1" ht="29.25">
      <c r="A3" s="23" t="s">
        <v>43</v>
      </c>
      <c r="B3" s="16" t="s">
        <v>522</v>
      </c>
      <c r="C3" s="16" t="s">
        <v>522</v>
      </c>
      <c r="D3" s="16" t="s">
        <v>522</v>
      </c>
      <c r="E3" s="16" t="s">
        <v>523</v>
      </c>
      <c r="F3" s="16" t="s">
        <v>522</v>
      </c>
      <c r="G3" s="16" t="s">
        <v>522</v>
      </c>
      <c r="H3" s="16" t="s">
        <v>522</v>
      </c>
      <c r="I3" s="16" t="s">
        <v>522</v>
      </c>
      <c r="J3"/>
      <c r="K3"/>
      <c r="L3"/>
      <c r="M3"/>
      <c r="N3"/>
      <c r="O3"/>
      <c r="P3"/>
      <c r="Q3"/>
      <c r="R3"/>
    </row>
    <row r="4" spans="1:18" s="11" customFormat="1" ht="30">
      <c r="A4" s="23" t="s">
        <v>107</v>
      </c>
      <c r="B4" s="16" t="s">
        <v>123</v>
      </c>
      <c r="C4" s="16" t="s">
        <v>123</v>
      </c>
      <c r="D4" s="16" t="s">
        <v>123</v>
      </c>
      <c r="E4" s="16" t="s">
        <v>123</v>
      </c>
      <c r="F4" s="16" t="s">
        <v>123</v>
      </c>
      <c r="G4" s="16" t="s">
        <v>123</v>
      </c>
      <c r="H4" s="16" t="s">
        <v>123</v>
      </c>
      <c r="I4" s="16" t="s">
        <v>123</v>
      </c>
      <c r="J4"/>
      <c r="K4"/>
      <c r="L4"/>
      <c r="M4"/>
      <c r="N4"/>
      <c r="O4"/>
      <c r="P4"/>
      <c r="Q4"/>
      <c r="R4"/>
    </row>
    <row r="5" spans="1:18" ht="15">
      <c r="A5" s="25" t="s">
        <v>56</v>
      </c>
      <c r="B5" s="4"/>
      <c r="C5" s="4"/>
      <c r="D5" s="4"/>
      <c r="E5" s="4"/>
      <c r="F5" s="4"/>
      <c r="G5" s="4"/>
      <c r="H5" s="4"/>
      <c r="I5" s="4"/>
    </row>
    <row r="6" spans="1:18">
      <c r="A6" s="4">
        <v>1870</v>
      </c>
      <c r="B6" s="5" t="e">
        <f>IF(ISBLANK('1.2 Nominal unit costs'!B6),NA(),'1.2 Nominal unit costs'!B6/'Historical population and GDP'!$N5)</f>
        <v>#N/A</v>
      </c>
      <c r="C6" s="5" t="e">
        <f>IF(ISBLANK('1.2 Nominal unit costs'!C6),NA(),'1.2 Nominal unit costs'!C6/'Historical population and GDP'!$N5)</f>
        <v>#N/A</v>
      </c>
      <c r="D6" s="5" t="e">
        <f>IF(ISBLANK('1.2 Nominal unit costs'!D6),NA(),'1.2 Nominal unit costs'!D6/'Historical population and GDP'!$N5)</f>
        <v>#N/A</v>
      </c>
      <c r="E6" s="5" t="e">
        <f>IF(ISBLANK('1.2 Nominal unit costs'!E6),NA(),'1.2 Nominal unit costs'!E6/'Historical population and GDP'!$N5)</f>
        <v>#N/A</v>
      </c>
      <c r="F6" s="5" t="e">
        <f>IF(ISBLANK('1.2 Nominal unit costs'!F6),NA(),'1.2 Nominal unit costs'!F6/'Historical population and GDP'!$N5)</f>
        <v>#N/A</v>
      </c>
      <c r="G6" s="5" t="e">
        <f>IF(ISBLANK('1.2 Nominal unit costs'!G6),NA(),'1.2 Nominal unit costs'!G6/'Historical population and GDP'!$N5)</f>
        <v>#N/A</v>
      </c>
      <c r="H6" s="5" t="e">
        <f>IF(ISBLANK('1.2 Nominal unit costs'!H6),NA(),'1.2 Nominal unit costs'!H6/'Historical population and GDP'!$N5)</f>
        <v>#N/A</v>
      </c>
      <c r="I6" s="5" t="e">
        <f>IF(ISBLANK('1.2 Nominal unit costs'!I6),NA(),'1.2 Nominal unit costs'!I6/'Historical population and GDP'!$N5)</f>
        <v>#N/A</v>
      </c>
    </row>
    <row r="7" spans="1:18">
      <c r="A7" s="4">
        <f t="shared" ref="A7:A70" si="0">A6+1</f>
        <v>1871</v>
      </c>
      <c r="B7" s="5" t="e">
        <f>IF(ISBLANK('1.2 Nominal unit costs'!B7),NA(),'1.2 Nominal unit costs'!B7/'Historical population and GDP'!$N6)</f>
        <v>#N/A</v>
      </c>
      <c r="C7" s="5" t="e">
        <f>IF(ISBLANK('1.2 Nominal unit costs'!C7),NA(),'1.2 Nominal unit costs'!C7/'Historical population and GDP'!$N6)</f>
        <v>#N/A</v>
      </c>
      <c r="D7" s="5" t="e">
        <f>IF(ISBLANK('1.2 Nominal unit costs'!D7),NA(),'1.2 Nominal unit costs'!D7/'Historical population and GDP'!$N6)</f>
        <v>#N/A</v>
      </c>
      <c r="E7" s="5" t="e">
        <f>IF(ISBLANK('1.2 Nominal unit costs'!E7),NA(),'1.2 Nominal unit costs'!E7/'Historical population and GDP'!$N6)</f>
        <v>#N/A</v>
      </c>
      <c r="F7" s="5" t="e">
        <f>IF(ISBLANK('1.2 Nominal unit costs'!F7),NA(),'1.2 Nominal unit costs'!F7/'Historical population and GDP'!$N6)</f>
        <v>#N/A</v>
      </c>
      <c r="G7" s="5" t="e">
        <f>IF(ISBLANK('1.2 Nominal unit costs'!G7),NA(),'1.2 Nominal unit costs'!G7/'Historical population and GDP'!$N6)</f>
        <v>#N/A</v>
      </c>
      <c r="H7" s="5" t="e">
        <f>IF(ISBLANK('1.2 Nominal unit costs'!H7),NA(),'1.2 Nominal unit costs'!H7/'Historical population and GDP'!$N6)</f>
        <v>#N/A</v>
      </c>
      <c r="I7" s="5" t="e">
        <f>IF(ISBLANK('1.2 Nominal unit costs'!I7),NA(),'1.2 Nominal unit costs'!I7/'Historical population and GDP'!$N6)</f>
        <v>#N/A</v>
      </c>
    </row>
    <row r="8" spans="1:18">
      <c r="A8" s="4">
        <f t="shared" si="0"/>
        <v>1872</v>
      </c>
      <c r="B8" s="5" t="e">
        <f>IF(ISBLANK('1.2 Nominal unit costs'!B8),NA(),'1.2 Nominal unit costs'!B8/'Historical population and GDP'!$N7)</f>
        <v>#N/A</v>
      </c>
      <c r="C8" s="5" t="e">
        <f>IF(ISBLANK('1.2 Nominal unit costs'!C8),NA(),'1.2 Nominal unit costs'!C8/'Historical population and GDP'!$N7)</f>
        <v>#N/A</v>
      </c>
      <c r="D8" s="5" t="e">
        <f>IF(ISBLANK('1.2 Nominal unit costs'!D8),NA(),'1.2 Nominal unit costs'!D8/'Historical population and GDP'!$N7)</f>
        <v>#N/A</v>
      </c>
      <c r="E8" s="5" t="e">
        <f>IF(ISBLANK('1.2 Nominal unit costs'!E8),NA(),'1.2 Nominal unit costs'!E8/'Historical population and GDP'!$N7)</f>
        <v>#N/A</v>
      </c>
      <c r="F8" s="5" t="e">
        <f>IF(ISBLANK('1.2 Nominal unit costs'!F8),NA(),'1.2 Nominal unit costs'!F8/'Historical population and GDP'!$N7)</f>
        <v>#N/A</v>
      </c>
      <c r="G8" s="5" t="e">
        <f>IF(ISBLANK('1.2 Nominal unit costs'!G8),NA(),'1.2 Nominal unit costs'!G8/'Historical population and GDP'!$N7)</f>
        <v>#N/A</v>
      </c>
      <c r="H8" s="5" t="e">
        <f>IF(ISBLANK('1.2 Nominal unit costs'!H8),NA(),'1.2 Nominal unit costs'!H8/'Historical population and GDP'!$N7)</f>
        <v>#N/A</v>
      </c>
      <c r="I8" s="5" t="e">
        <f>IF(ISBLANK('1.2 Nominal unit costs'!I8),NA(),'1.2 Nominal unit costs'!I8/'Historical population and GDP'!$N7)</f>
        <v>#N/A</v>
      </c>
    </row>
    <row r="9" spans="1:18">
      <c r="A9" s="4">
        <f t="shared" si="0"/>
        <v>1873</v>
      </c>
      <c r="B9" s="5" t="e">
        <f>IF(ISBLANK('1.2 Nominal unit costs'!B9),NA(),'1.2 Nominal unit costs'!B9/'Historical population and GDP'!$N8)</f>
        <v>#N/A</v>
      </c>
      <c r="C9" s="5" t="e">
        <f>IF(ISBLANK('1.2 Nominal unit costs'!C9),NA(),'1.2 Nominal unit costs'!C9/'Historical population and GDP'!$N8)</f>
        <v>#N/A</v>
      </c>
      <c r="D9" s="5" t="e">
        <f>IF(ISBLANK('1.2 Nominal unit costs'!D9),NA(),'1.2 Nominal unit costs'!D9/'Historical population and GDP'!$N8)</f>
        <v>#N/A</v>
      </c>
      <c r="E9" s="5" t="e">
        <f>IF(ISBLANK('1.2 Nominal unit costs'!E9),NA(),'1.2 Nominal unit costs'!E9/'Historical population and GDP'!$N8)</f>
        <v>#N/A</v>
      </c>
      <c r="F9" s="5" t="e">
        <f>IF(ISBLANK('1.2 Nominal unit costs'!F9),NA(),'1.2 Nominal unit costs'!F9/'Historical population and GDP'!$N8)</f>
        <v>#N/A</v>
      </c>
      <c r="G9" s="5" t="e">
        <f>IF(ISBLANK('1.2 Nominal unit costs'!G9),NA(),'1.2 Nominal unit costs'!G9/'Historical population and GDP'!$N8)</f>
        <v>#N/A</v>
      </c>
      <c r="H9" s="5" t="e">
        <f>IF(ISBLANK('1.2 Nominal unit costs'!H9),NA(),'1.2 Nominal unit costs'!H9/'Historical population and GDP'!$N8)</f>
        <v>#N/A</v>
      </c>
      <c r="I9" s="5" t="e">
        <f>IF(ISBLANK('1.2 Nominal unit costs'!I9),NA(),'1.2 Nominal unit costs'!I9/'Historical population and GDP'!$N8)</f>
        <v>#N/A</v>
      </c>
    </row>
    <row r="10" spans="1:18">
      <c r="A10" s="4">
        <f t="shared" si="0"/>
        <v>1874</v>
      </c>
      <c r="B10" s="5" t="e">
        <f>IF(ISBLANK('1.2 Nominal unit costs'!B10),NA(),'1.2 Nominal unit costs'!B10/'Historical population and GDP'!$N9)</f>
        <v>#N/A</v>
      </c>
      <c r="C10" s="5" t="e">
        <f>IF(ISBLANK('1.2 Nominal unit costs'!C10),NA(),'1.2 Nominal unit costs'!C10/'Historical population and GDP'!$N9)</f>
        <v>#N/A</v>
      </c>
      <c r="D10" s="5" t="e">
        <f>IF(ISBLANK('1.2 Nominal unit costs'!D10),NA(),'1.2 Nominal unit costs'!D10/'Historical population and GDP'!$N9)</f>
        <v>#N/A</v>
      </c>
      <c r="E10" s="5" t="e">
        <f>IF(ISBLANK('1.2 Nominal unit costs'!E10),NA(),'1.2 Nominal unit costs'!E10/'Historical population and GDP'!$N9)</f>
        <v>#N/A</v>
      </c>
      <c r="F10" s="5" t="e">
        <f>IF(ISBLANK('1.2 Nominal unit costs'!F10),NA(),'1.2 Nominal unit costs'!F10/'Historical population and GDP'!$N9)</f>
        <v>#N/A</v>
      </c>
      <c r="G10" s="5" t="e">
        <f>IF(ISBLANK('1.2 Nominal unit costs'!G10),NA(),'1.2 Nominal unit costs'!G10/'Historical population and GDP'!$N9)</f>
        <v>#N/A</v>
      </c>
      <c r="H10" s="5" t="e">
        <f>IF(ISBLANK('1.2 Nominal unit costs'!H10),NA(),'1.2 Nominal unit costs'!H10/'Historical population and GDP'!$N9)</f>
        <v>#N/A</v>
      </c>
      <c r="I10" s="5" t="e">
        <f>IF(ISBLANK('1.2 Nominal unit costs'!I10),NA(),'1.2 Nominal unit costs'!I10/'Historical population and GDP'!$N9)</f>
        <v>#N/A</v>
      </c>
    </row>
    <row r="11" spans="1:18">
      <c r="A11" s="4">
        <f t="shared" si="0"/>
        <v>1875</v>
      </c>
      <c r="B11" s="5" t="e">
        <f>IF(ISBLANK('1.2 Nominal unit costs'!B11),NA(),'1.2 Nominal unit costs'!B11/'Historical population and GDP'!$N10)</f>
        <v>#N/A</v>
      </c>
      <c r="C11" s="5" t="e">
        <f>IF(ISBLANK('1.2 Nominal unit costs'!C11),NA(),'1.2 Nominal unit costs'!C11/'Historical population and GDP'!$N10)</f>
        <v>#N/A</v>
      </c>
      <c r="D11" s="5" t="e">
        <f>IF(ISBLANK('1.2 Nominal unit costs'!D11),NA(),'1.2 Nominal unit costs'!D11/'Historical population and GDP'!$N10)</f>
        <v>#N/A</v>
      </c>
      <c r="E11" s="5" t="e">
        <f>IF(ISBLANK('1.2 Nominal unit costs'!E11),NA(),'1.2 Nominal unit costs'!E11/'Historical population and GDP'!$N10)</f>
        <v>#N/A</v>
      </c>
      <c r="F11" s="5" t="e">
        <f>IF(ISBLANK('1.2 Nominal unit costs'!F11),NA(),'1.2 Nominal unit costs'!F11/'Historical population and GDP'!$N10)</f>
        <v>#N/A</v>
      </c>
      <c r="G11" s="5" t="e">
        <f>IF(ISBLANK('1.2 Nominal unit costs'!G11),NA(),'1.2 Nominal unit costs'!G11/'Historical population and GDP'!$N10)</f>
        <v>#N/A</v>
      </c>
      <c r="H11" s="5" t="e">
        <f>IF(ISBLANK('1.2 Nominal unit costs'!H11),NA(),'1.2 Nominal unit costs'!H11/'Historical population and GDP'!$N10)</f>
        <v>#N/A</v>
      </c>
      <c r="I11" s="5" t="e">
        <f>IF(ISBLANK('1.2 Nominal unit costs'!I11),NA(),'1.2 Nominal unit costs'!I11/'Historical population and GDP'!$N10)</f>
        <v>#N/A</v>
      </c>
    </row>
    <row r="12" spans="1:18">
      <c r="A12" s="4">
        <f t="shared" si="0"/>
        <v>1876</v>
      </c>
      <c r="B12" s="5" t="e">
        <f>IF(ISBLANK('1.2 Nominal unit costs'!B12),NA(),'1.2 Nominal unit costs'!B12/'Historical population and GDP'!$N11)</f>
        <v>#N/A</v>
      </c>
      <c r="C12" s="5" t="e">
        <f>IF(ISBLANK('1.2 Nominal unit costs'!C12),NA(),'1.2 Nominal unit costs'!C12/'Historical population and GDP'!$N11)</f>
        <v>#N/A</v>
      </c>
      <c r="D12" s="5" t="e">
        <f>IF(ISBLANK('1.2 Nominal unit costs'!D12),NA(),'1.2 Nominal unit costs'!D12/'Historical population and GDP'!$N11)</f>
        <v>#N/A</v>
      </c>
      <c r="E12" s="5" t="e">
        <f>IF(ISBLANK('1.2 Nominal unit costs'!E12),NA(),'1.2 Nominal unit costs'!E12/'Historical population and GDP'!$N11)</f>
        <v>#N/A</v>
      </c>
      <c r="F12" s="5" t="e">
        <f>IF(ISBLANK('1.2 Nominal unit costs'!F12),NA(),'1.2 Nominal unit costs'!F12/'Historical population and GDP'!$N11)</f>
        <v>#N/A</v>
      </c>
      <c r="G12" s="5" t="e">
        <f>IF(ISBLANK('1.2 Nominal unit costs'!G12),NA(),'1.2 Nominal unit costs'!G12/'Historical population and GDP'!$N11)</f>
        <v>#N/A</v>
      </c>
      <c r="H12" s="5" t="e">
        <f>IF(ISBLANK('1.2 Nominal unit costs'!H12),NA(),'1.2 Nominal unit costs'!H12/'Historical population and GDP'!$N11)</f>
        <v>#N/A</v>
      </c>
      <c r="I12" s="5" t="e">
        <f>IF(ISBLANK('1.2 Nominal unit costs'!I12),NA(),'1.2 Nominal unit costs'!I12/'Historical population and GDP'!$N11)</f>
        <v>#N/A</v>
      </c>
    </row>
    <row r="13" spans="1:18">
      <c r="A13" s="4">
        <f t="shared" si="0"/>
        <v>1877</v>
      </c>
      <c r="B13" s="5" t="e">
        <f>IF(ISBLANK('1.2 Nominal unit costs'!B13),NA(),'1.2 Nominal unit costs'!B13/'Historical population and GDP'!$N12)</f>
        <v>#N/A</v>
      </c>
      <c r="C13" s="5" t="e">
        <f>IF(ISBLANK('1.2 Nominal unit costs'!C13),NA(),'1.2 Nominal unit costs'!C13/'Historical population and GDP'!$N12)</f>
        <v>#N/A</v>
      </c>
      <c r="D13" s="5" t="e">
        <f>IF(ISBLANK('1.2 Nominal unit costs'!D13),NA(),'1.2 Nominal unit costs'!D13/'Historical population and GDP'!$N12)</f>
        <v>#N/A</v>
      </c>
      <c r="E13" s="5" t="e">
        <f>IF(ISBLANK('1.2 Nominal unit costs'!E13),NA(),'1.2 Nominal unit costs'!E13/'Historical population and GDP'!$N12)</f>
        <v>#N/A</v>
      </c>
      <c r="F13" s="5" t="e">
        <f>IF(ISBLANK('1.2 Nominal unit costs'!F13),NA(),'1.2 Nominal unit costs'!F13/'Historical population and GDP'!$N12)</f>
        <v>#N/A</v>
      </c>
      <c r="G13" s="5" t="e">
        <f>IF(ISBLANK('1.2 Nominal unit costs'!G13),NA(),'1.2 Nominal unit costs'!G13/'Historical population and GDP'!$N12)</f>
        <v>#N/A</v>
      </c>
      <c r="H13" s="5" t="e">
        <f>IF(ISBLANK('1.2 Nominal unit costs'!H13),NA(),'1.2 Nominal unit costs'!H13/'Historical population and GDP'!$N12)</f>
        <v>#N/A</v>
      </c>
      <c r="I13" s="5" t="e">
        <f>IF(ISBLANK('1.2 Nominal unit costs'!I13),NA(),'1.2 Nominal unit costs'!I13/'Historical population and GDP'!$N12)</f>
        <v>#N/A</v>
      </c>
    </row>
    <row r="14" spans="1:18">
      <c r="A14" s="4">
        <f t="shared" si="0"/>
        <v>1878</v>
      </c>
      <c r="B14" s="5" t="e">
        <f>IF(ISBLANK('1.2 Nominal unit costs'!B14),NA(),'1.2 Nominal unit costs'!B14/'Historical population and GDP'!$N13)</f>
        <v>#N/A</v>
      </c>
      <c r="C14" s="5" t="e">
        <f>IF(ISBLANK('1.2 Nominal unit costs'!C14),NA(),'1.2 Nominal unit costs'!C14/'Historical population and GDP'!$N13)</f>
        <v>#N/A</v>
      </c>
      <c r="D14" s="5" t="e">
        <f>IF(ISBLANK('1.2 Nominal unit costs'!D14),NA(),'1.2 Nominal unit costs'!D14/'Historical population and GDP'!$N13)</f>
        <v>#N/A</v>
      </c>
      <c r="E14" s="5" t="e">
        <f>IF(ISBLANK('1.2 Nominal unit costs'!E14),NA(),'1.2 Nominal unit costs'!E14/'Historical population and GDP'!$N13)</f>
        <v>#N/A</v>
      </c>
      <c r="F14" s="5" t="e">
        <f>IF(ISBLANK('1.2 Nominal unit costs'!F14),NA(),'1.2 Nominal unit costs'!F14/'Historical population and GDP'!$N13)</f>
        <v>#N/A</v>
      </c>
      <c r="G14" s="5" t="e">
        <f>IF(ISBLANK('1.2 Nominal unit costs'!G14),NA(),'1.2 Nominal unit costs'!G14/'Historical population and GDP'!$N13)</f>
        <v>#N/A</v>
      </c>
      <c r="H14" s="5" t="e">
        <f>IF(ISBLANK('1.2 Nominal unit costs'!H14),NA(),'1.2 Nominal unit costs'!H14/'Historical population and GDP'!$N13)</f>
        <v>#N/A</v>
      </c>
      <c r="I14" s="5" t="e">
        <f>IF(ISBLANK('1.2 Nominal unit costs'!I14),NA(),'1.2 Nominal unit costs'!I14/'Historical population and GDP'!$N13)</f>
        <v>#N/A</v>
      </c>
    </row>
    <row r="15" spans="1:18">
      <c r="A15" s="4">
        <f t="shared" si="0"/>
        <v>1879</v>
      </c>
      <c r="B15" s="5" t="e">
        <f>IF(ISBLANK('1.2 Nominal unit costs'!B15),NA(),'1.2 Nominal unit costs'!B15/'Historical population and GDP'!$N14)</f>
        <v>#N/A</v>
      </c>
      <c r="C15" s="5" t="e">
        <f>IF(ISBLANK('1.2 Nominal unit costs'!C15),NA(),'1.2 Nominal unit costs'!C15/'Historical population and GDP'!$N14)</f>
        <v>#N/A</v>
      </c>
      <c r="D15" s="5" t="e">
        <f>IF(ISBLANK('1.2 Nominal unit costs'!D15),NA(),'1.2 Nominal unit costs'!D15/'Historical population and GDP'!$N14)</f>
        <v>#N/A</v>
      </c>
      <c r="E15" s="5" t="e">
        <f>IF(ISBLANK('1.2 Nominal unit costs'!E15),NA(),'1.2 Nominal unit costs'!E15/'Historical population and GDP'!$N14)</f>
        <v>#N/A</v>
      </c>
      <c r="F15" s="5" t="e">
        <f>IF(ISBLANK('1.2 Nominal unit costs'!F15),NA(),'1.2 Nominal unit costs'!F15/'Historical population and GDP'!$N14)</f>
        <v>#N/A</v>
      </c>
      <c r="G15" s="5" t="e">
        <f>IF(ISBLANK('1.2 Nominal unit costs'!G15),NA(),'1.2 Nominal unit costs'!G15/'Historical population and GDP'!$N14)</f>
        <v>#N/A</v>
      </c>
      <c r="H15" s="5" t="e">
        <f>IF(ISBLANK('1.2 Nominal unit costs'!H15),NA(),'1.2 Nominal unit costs'!H15/'Historical population and GDP'!$N14)</f>
        <v>#N/A</v>
      </c>
      <c r="I15" s="5" t="e">
        <f>IF(ISBLANK('1.2 Nominal unit costs'!I15),NA(),'1.2 Nominal unit costs'!I15/'Historical population and GDP'!$N14)</f>
        <v>#N/A</v>
      </c>
    </row>
    <row r="16" spans="1:18">
      <c r="A16" s="4">
        <f t="shared" si="0"/>
        <v>1880</v>
      </c>
      <c r="B16" s="5" t="e">
        <f>IF(ISBLANK('1.2 Nominal unit costs'!B16),NA(),'1.2 Nominal unit costs'!B16/'Historical population and GDP'!$N15)</f>
        <v>#N/A</v>
      </c>
      <c r="C16" s="5" t="e">
        <f>IF(ISBLANK('1.2 Nominal unit costs'!C16),NA(),'1.2 Nominal unit costs'!C16/'Historical population and GDP'!$N15)</f>
        <v>#N/A</v>
      </c>
      <c r="D16" s="5" t="e">
        <f>IF(ISBLANK('1.2 Nominal unit costs'!D16),NA(),'1.2 Nominal unit costs'!D16/'Historical population and GDP'!$N15)</f>
        <v>#N/A</v>
      </c>
      <c r="E16" s="5" t="e">
        <f>IF(ISBLANK('1.2 Nominal unit costs'!E16),NA(),'1.2 Nominal unit costs'!E16/'Historical population and GDP'!$N15)</f>
        <v>#N/A</v>
      </c>
      <c r="F16" s="5" t="e">
        <f>IF(ISBLANK('1.2 Nominal unit costs'!F16),NA(),'1.2 Nominal unit costs'!F16/'Historical population and GDP'!$N15)</f>
        <v>#N/A</v>
      </c>
      <c r="G16" s="5" t="e">
        <f>IF(ISBLANK('1.2 Nominal unit costs'!G16),NA(),'1.2 Nominal unit costs'!G16/'Historical population and GDP'!$N15)</f>
        <v>#N/A</v>
      </c>
      <c r="H16" s="5" t="e">
        <f>IF(ISBLANK('1.2 Nominal unit costs'!H16),NA(),'1.2 Nominal unit costs'!H16/'Historical population and GDP'!$N15)</f>
        <v>#N/A</v>
      </c>
      <c r="I16" s="5" t="e">
        <f>IF(ISBLANK('1.2 Nominal unit costs'!I16),NA(),'1.2 Nominal unit costs'!I16/'Historical population and GDP'!$N15)</f>
        <v>#N/A</v>
      </c>
    </row>
    <row r="17" spans="1:9">
      <c r="A17" s="4">
        <f t="shared" si="0"/>
        <v>1881</v>
      </c>
      <c r="B17" s="5" t="e">
        <f>IF(ISBLANK('1.2 Nominal unit costs'!B17),NA(),'1.2 Nominal unit costs'!B17/'Historical population and GDP'!$N16)</f>
        <v>#N/A</v>
      </c>
      <c r="C17" s="5" t="e">
        <f>IF(ISBLANK('1.2 Nominal unit costs'!C17),NA(),'1.2 Nominal unit costs'!C17/'Historical population and GDP'!$N16)</f>
        <v>#N/A</v>
      </c>
      <c r="D17" s="5" t="e">
        <f>IF(ISBLANK('1.2 Nominal unit costs'!D17),NA(),'1.2 Nominal unit costs'!D17/'Historical population and GDP'!$N16)</f>
        <v>#N/A</v>
      </c>
      <c r="E17" s="5" t="e">
        <f>IF(ISBLANK('1.2 Nominal unit costs'!E17),NA(),'1.2 Nominal unit costs'!E17/'Historical population and GDP'!$N16)</f>
        <v>#N/A</v>
      </c>
      <c r="F17" s="5" t="e">
        <f>IF(ISBLANK('1.2 Nominal unit costs'!F17),NA(),'1.2 Nominal unit costs'!F17/'Historical population and GDP'!$N16)</f>
        <v>#N/A</v>
      </c>
      <c r="G17" s="5" t="e">
        <f>IF(ISBLANK('1.2 Nominal unit costs'!G17),NA(),'1.2 Nominal unit costs'!G17/'Historical population and GDP'!$N16)</f>
        <v>#N/A</v>
      </c>
      <c r="H17" s="5" t="e">
        <f>IF(ISBLANK('1.2 Nominal unit costs'!H17),NA(),'1.2 Nominal unit costs'!H17/'Historical population and GDP'!$N16)</f>
        <v>#N/A</v>
      </c>
      <c r="I17" s="5" t="e">
        <f>IF(ISBLANK('1.2 Nominal unit costs'!I17),NA(),'1.2 Nominal unit costs'!I17/'Historical population and GDP'!$N16)</f>
        <v>#N/A</v>
      </c>
    </row>
    <row r="18" spans="1:9">
      <c r="A18" s="4">
        <f t="shared" si="0"/>
        <v>1882</v>
      </c>
      <c r="B18" s="5" t="e">
        <f>IF(ISBLANK('1.2 Nominal unit costs'!B18),NA(),'1.2 Nominal unit costs'!B18/'Historical population and GDP'!$N17)</f>
        <v>#N/A</v>
      </c>
      <c r="C18" s="5" t="e">
        <f>IF(ISBLANK('1.2 Nominal unit costs'!C18),NA(),'1.2 Nominal unit costs'!C18/'Historical population and GDP'!$N17)</f>
        <v>#N/A</v>
      </c>
      <c r="D18" s="5" t="e">
        <f>IF(ISBLANK('1.2 Nominal unit costs'!D18),NA(),'1.2 Nominal unit costs'!D18/'Historical population and GDP'!$N17)</f>
        <v>#N/A</v>
      </c>
      <c r="E18" s="5" t="e">
        <f>IF(ISBLANK('1.2 Nominal unit costs'!E18),NA(),'1.2 Nominal unit costs'!E18/'Historical population and GDP'!$N17)</f>
        <v>#N/A</v>
      </c>
      <c r="F18" s="5" t="e">
        <f>IF(ISBLANK('1.2 Nominal unit costs'!F18),NA(),'1.2 Nominal unit costs'!F18/'Historical population and GDP'!$N17)</f>
        <v>#N/A</v>
      </c>
      <c r="G18" s="5" t="e">
        <f>IF(ISBLANK('1.2 Nominal unit costs'!G18),NA(),'1.2 Nominal unit costs'!G18/'Historical population and GDP'!$N17)</f>
        <v>#N/A</v>
      </c>
      <c r="H18" s="5" t="e">
        <f>IF(ISBLANK('1.2 Nominal unit costs'!H18),NA(),'1.2 Nominal unit costs'!H18/'Historical population and GDP'!$N17)</f>
        <v>#N/A</v>
      </c>
      <c r="I18" s="5" t="e">
        <f>IF(ISBLANK('1.2 Nominal unit costs'!I18),NA(),'1.2 Nominal unit costs'!I18/'Historical population and GDP'!$N17)</f>
        <v>#N/A</v>
      </c>
    </row>
    <row r="19" spans="1:9">
      <c r="A19" s="4">
        <f t="shared" si="0"/>
        <v>1883</v>
      </c>
      <c r="B19" s="5" t="e">
        <f>IF(ISBLANK('1.2 Nominal unit costs'!B19),NA(),'1.2 Nominal unit costs'!B19/'Historical population and GDP'!$N18)</f>
        <v>#N/A</v>
      </c>
      <c r="C19" s="5" t="e">
        <f>IF(ISBLANK('1.2 Nominal unit costs'!C19),NA(),'1.2 Nominal unit costs'!C19/'Historical population and GDP'!$N18)</f>
        <v>#N/A</v>
      </c>
      <c r="D19" s="5" t="e">
        <f>IF(ISBLANK('1.2 Nominal unit costs'!D19),NA(),'1.2 Nominal unit costs'!D19/'Historical population and GDP'!$N18)</f>
        <v>#N/A</v>
      </c>
      <c r="E19" s="5" t="e">
        <f>IF(ISBLANK('1.2 Nominal unit costs'!E19),NA(),'1.2 Nominal unit costs'!E19/'Historical population and GDP'!$N18)</f>
        <v>#N/A</v>
      </c>
      <c r="F19" s="5" t="e">
        <f>IF(ISBLANK('1.2 Nominal unit costs'!F19),NA(),'1.2 Nominal unit costs'!F19/'Historical population and GDP'!$N18)</f>
        <v>#N/A</v>
      </c>
      <c r="G19" s="5" t="e">
        <f>IF(ISBLANK('1.2 Nominal unit costs'!G19),NA(),'1.2 Nominal unit costs'!G19/'Historical population and GDP'!$N18)</f>
        <v>#N/A</v>
      </c>
      <c r="H19" s="5" t="e">
        <f>IF(ISBLANK('1.2 Nominal unit costs'!H19),NA(),'1.2 Nominal unit costs'!H19/'Historical population and GDP'!$N18)</f>
        <v>#N/A</v>
      </c>
      <c r="I19" s="5" t="e">
        <f>IF(ISBLANK('1.2 Nominal unit costs'!I19),NA(),'1.2 Nominal unit costs'!I19/'Historical population and GDP'!$N18)</f>
        <v>#N/A</v>
      </c>
    </row>
    <row r="20" spans="1:9">
      <c r="A20" s="4">
        <f t="shared" si="0"/>
        <v>1884</v>
      </c>
      <c r="B20" s="5" t="e">
        <f>IF(ISBLANK('1.2 Nominal unit costs'!B20),NA(),'1.2 Nominal unit costs'!B20/'Historical population and GDP'!$N19)</f>
        <v>#N/A</v>
      </c>
      <c r="C20" s="5" t="e">
        <f>IF(ISBLANK('1.2 Nominal unit costs'!C20),NA(),'1.2 Nominal unit costs'!C20/'Historical population and GDP'!$N19)</f>
        <v>#N/A</v>
      </c>
      <c r="D20" s="5" t="e">
        <f>IF(ISBLANK('1.2 Nominal unit costs'!D20),NA(),'1.2 Nominal unit costs'!D20/'Historical population and GDP'!$N19)</f>
        <v>#N/A</v>
      </c>
      <c r="E20" s="5" t="e">
        <f>IF(ISBLANK('1.2 Nominal unit costs'!E20),NA(),'1.2 Nominal unit costs'!E20/'Historical population and GDP'!$N19)</f>
        <v>#N/A</v>
      </c>
      <c r="F20" s="5" t="e">
        <f>IF(ISBLANK('1.2 Nominal unit costs'!F20),NA(),'1.2 Nominal unit costs'!F20/'Historical population and GDP'!$N19)</f>
        <v>#N/A</v>
      </c>
      <c r="G20" s="5" t="e">
        <f>IF(ISBLANK('1.2 Nominal unit costs'!G20),NA(),'1.2 Nominal unit costs'!G20/'Historical population and GDP'!$N19)</f>
        <v>#N/A</v>
      </c>
      <c r="H20" s="5" t="e">
        <f>IF(ISBLANK('1.2 Nominal unit costs'!H20),NA(),'1.2 Nominal unit costs'!H20/'Historical population and GDP'!$N19)</f>
        <v>#N/A</v>
      </c>
      <c r="I20" s="5" t="e">
        <f>IF(ISBLANK('1.2 Nominal unit costs'!I20),NA(),'1.2 Nominal unit costs'!I20/'Historical population and GDP'!$N19)</f>
        <v>#N/A</v>
      </c>
    </row>
    <row r="21" spans="1:9">
      <c r="A21" s="4">
        <f t="shared" si="0"/>
        <v>1885</v>
      </c>
      <c r="B21" s="5" t="e">
        <f>IF(ISBLANK('1.2 Nominal unit costs'!B21),NA(),'1.2 Nominal unit costs'!B21/'Historical population and GDP'!$N20)</f>
        <v>#N/A</v>
      </c>
      <c r="C21" s="5" t="e">
        <f>IF(ISBLANK('1.2 Nominal unit costs'!C21),NA(),'1.2 Nominal unit costs'!C21/'Historical population and GDP'!$N20)</f>
        <v>#N/A</v>
      </c>
      <c r="D21" s="5" t="e">
        <f>IF(ISBLANK('1.2 Nominal unit costs'!D21),NA(),'1.2 Nominal unit costs'!D21/'Historical population and GDP'!$N20)</f>
        <v>#N/A</v>
      </c>
      <c r="E21" s="5" t="e">
        <f>IF(ISBLANK('1.2 Nominal unit costs'!E21),NA(),'1.2 Nominal unit costs'!E21/'Historical population and GDP'!$N20)</f>
        <v>#N/A</v>
      </c>
      <c r="F21" s="5" t="e">
        <f>IF(ISBLANK('1.2 Nominal unit costs'!F21),NA(),'1.2 Nominal unit costs'!F21/'Historical population and GDP'!$N20)</f>
        <v>#N/A</v>
      </c>
      <c r="G21" s="5" t="e">
        <f>IF(ISBLANK('1.2 Nominal unit costs'!G21),NA(),'1.2 Nominal unit costs'!G21/'Historical population and GDP'!$N20)</f>
        <v>#N/A</v>
      </c>
      <c r="H21" s="5" t="e">
        <f>IF(ISBLANK('1.2 Nominal unit costs'!H21),NA(),'1.2 Nominal unit costs'!H21/'Historical population and GDP'!$N20)</f>
        <v>#N/A</v>
      </c>
      <c r="I21" s="5" t="e">
        <f>IF(ISBLANK('1.2 Nominal unit costs'!I21),NA(),'1.2 Nominal unit costs'!I21/'Historical population and GDP'!$N20)</f>
        <v>#N/A</v>
      </c>
    </row>
    <row r="22" spans="1:9">
      <c r="A22" s="4">
        <f t="shared" si="0"/>
        <v>1886</v>
      </c>
      <c r="B22" s="5" t="e">
        <f>IF(ISBLANK('1.2 Nominal unit costs'!B22),NA(),'1.2 Nominal unit costs'!B22/'Historical population and GDP'!$N21)</f>
        <v>#N/A</v>
      </c>
      <c r="C22" s="5" t="e">
        <f>IF(ISBLANK('1.2 Nominal unit costs'!C22),NA(),'1.2 Nominal unit costs'!C22/'Historical population and GDP'!$N21)</f>
        <v>#N/A</v>
      </c>
      <c r="D22" s="5" t="e">
        <f>IF(ISBLANK('1.2 Nominal unit costs'!D22),NA(),'1.2 Nominal unit costs'!D22/'Historical population and GDP'!$N21)</f>
        <v>#N/A</v>
      </c>
      <c r="E22" s="5" t="e">
        <f>IF(ISBLANK('1.2 Nominal unit costs'!E22),NA(),'1.2 Nominal unit costs'!E22/'Historical population and GDP'!$N21)</f>
        <v>#N/A</v>
      </c>
      <c r="F22" s="5" t="e">
        <f>IF(ISBLANK('1.2 Nominal unit costs'!F22),NA(),'1.2 Nominal unit costs'!F22/'Historical population and GDP'!$N21)</f>
        <v>#N/A</v>
      </c>
      <c r="G22" s="5" t="e">
        <f>IF(ISBLANK('1.2 Nominal unit costs'!G22),NA(),'1.2 Nominal unit costs'!G22/'Historical population and GDP'!$N21)</f>
        <v>#N/A</v>
      </c>
      <c r="H22" s="5" t="e">
        <f>IF(ISBLANK('1.2 Nominal unit costs'!H22),NA(),'1.2 Nominal unit costs'!H22/'Historical population and GDP'!$N21)</f>
        <v>#N/A</v>
      </c>
      <c r="I22" s="5" t="e">
        <f>IF(ISBLANK('1.2 Nominal unit costs'!I22),NA(),'1.2 Nominal unit costs'!I22/'Historical population and GDP'!$N21)</f>
        <v>#N/A</v>
      </c>
    </row>
    <row r="23" spans="1:9">
      <c r="A23" s="4">
        <f t="shared" si="0"/>
        <v>1887</v>
      </c>
      <c r="B23" s="5" t="e">
        <f>IF(ISBLANK('1.2 Nominal unit costs'!B23),NA(),'1.2 Nominal unit costs'!B23/'Historical population and GDP'!$N22)</f>
        <v>#N/A</v>
      </c>
      <c r="C23" s="5" t="e">
        <f>IF(ISBLANK('1.2 Nominal unit costs'!C23),NA(),'1.2 Nominal unit costs'!C23/'Historical population and GDP'!$N22)</f>
        <v>#N/A</v>
      </c>
      <c r="D23" s="5" t="e">
        <f>IF(ISBLANK('1.2 Nominal unit costs'!D23),NA(),'1.2 Nominal unit costs'!D23/'Historical population and GDP'!$N22)</f>
        <v>#N/A</v>
      </c>
      <c r="E23" s="5" t="e">
        <f>IF(ISBLANK('1.2 Nominal unit costs'!E23),NA(),'1.2 Nominal unit costs'!E23/'Historical population and GDP'!$N22)</f>
        <v>#N/A</v>
      </c>
      <c r="F23" s="5" t="e">
        <f>IF(ISBLANK('1.2 Nominal unit costs'!F23),NA(),'1.2 Nominal unit costs'!F23/'Historical population and GDP'!$N22)</f>
        <v>#N/A</v>
      </c>
      <c r="G23" s="5" t="e">
        <f>IF(ISBLANK('1.2 Nominal unit costs'!G23),NA(),'1.2 Nominal unit costs'!G23/'Historical population and GDP'!$N22)</f>
        <v>#N/A</v>
      </c>
      <c r="H23" s="5" t="e">
        <f>IF(ISBLANK('1.2 Nominal unit costs'!H23),NA(),'1.2 Nominal unit costs'!H23/'Historical population and GDP'!$N22)</f>
        <v>#N/A</v>
      </c>
      <c r="I23" s="5" t="e">
        <f>IF(ISBLANK('1.2 Nominal unit costs'!I23),NA(),'1.2 Nominal unit costs'!I23/'Historical population and GDP'!$N22)</f>
        <v>#N/A</v>
      </c>
    </row>
    <row r="24" spans="1:9">
      <c r="A24" s="4">
        <f t="shared" si="0"/>
        <v>1888</v>
      </c>
      <c r="B24" s="5" t="e">
        <f>IF(ISBLANK('1.2 Nominal unit costs'!B24),NA(),'1.2 Nominal unit costs'!B24/'Historical population and GDP'!$N23)</f>
        <v>#N/A</v>
      </c>
      <c r="C24" s="5" t="e">
        <f>IF(ISBLANK('1.2 Nominal unit costs'!C24),NA(),'1.2 Nominal unit costs'!C24/'Historical population and GDP'!$N23)</f>
        <v>#N/A</v>
      </c>
      <c r="D24" s="5" t="e">
        <f>IF(ISBLANK('1.2 Nominal unit costs'!D24),NA(),'1.2 Nominal unit costs'!D24/'Historical population and GDP'!$N23)</f>
        <v>#N/A</v>
      </c>
      <c r="E24" s="5" t="e">
        <f>IF(ISBLANK('1.2 Nominal unit costs'!E24),NA(),'1.2 Nominal unit costs'!E24/'Historical population and GDP'!$N23)</f>
        <v>#N/A</v>
      </c>
      <c r="F24" s="5" t="e">
        <f>IF(ISBLANK('1.2 Nominal unit costs'!F24),NA(),'1.2 Nominal unit costs'!F24/'Historical population and GDP'!$N23)</f>
        <v>#N/A</v>
      </c>
      <c r="G24" s="5" t="e">
        <f>IF(ISBLANK('1.2 Nominal unit costs'!G24),NA(),'1.2 Nominal unit costs'!G24/'Historical population and GDP'!$N23)</f>
        <v>#N/A</v>
      </c>
      <c r="H24" s="5" t="e">
        <f>IF(ISBLANK('1.2 Nominal unit costs'!H24),NA(),'1.2 Nominal unit costs'!H24/'Historical population and GDP'!$N23)</f>
        <v>#N/A</v>
      </c>
      <c r="I24" s="5" t="e">
        <f>IF(ISBLANK('1.2 Nominal unit costs'!I24),NA(),'1.2 Nominal unit costs'!I24/'Historical population and GDP'!$N23)</f>
        <v>#N/A</v>
      </c>
    </row>
    <row r="25" spans="1:9">
      <c r="A25" s="4">
        <f t="shared" si="0"/>
        <v>1889</v>
      </c>
      <c r="B25" s="5" t="e">
        <f>IF(ISBLANK('1.2 Nominal unit costs'!B25),NA(),'1.2 Nominal unit costs'!B25/'Historical population and GDP'!$N24)</f>
        <v>#N/A</v>
      </c>
      <c r="C25" s="5" t="e">
        <f>IF(ISBLANK('1.2 Nominal unit costs'!C25),NA(),'1.2 Nominal unit costs'!C25/'Historical population and GDP'!$N24)</f>
        <v>#N/A</v>
      </c>
      <c r="D25" s="5" t="e">
        <f>IF(ISBLANK('1.2 Nominal unit costs'!D25),NA(),'1.2 Nominal unit costs'!D25/'Historical population and GDP'!$N24)</f>
        <v>#N/A</v>
      </c>
      <c r="E25" s="5" t="e">
        <f>IF(ISBLANK('1.2 Nominal unit costs'!E25),NA(),'1.2 Nominal unit costs'!E25/'Historical population and GDP'!$N24)</f>
        <v>#N/A</v>
      </c>
      <c r="F25" s="5" t="e">
        <f>IF(ISBLANK('1.2 Nominal unit costs'!F25),NA(),'1.2 Nominal unit costs'!F25/'Historical population and GDP'!$N24)</f>
        <v>#N/A</v>
      </c>
      <c r="G25" s="5" t="e">
        <f>IF(ISBLANK('1.2 Nominal unit costs'!G25),NA(),'1.2 Nominal unit costs'!G25/'Historical population and GDP'!$N24)</f>
        <v>#N/A</v>
      </c>
      <c r="H25" s="5" t="e">
        <f>IF(ISBLANK('1.2 Nominal unit costs'!H25),NA(),'1.2 Nominal unit costs'!H25/'Historical population and GDP'!$N24)</f>
        <v>#N/A</v>
      </c>
      <c r="I25" s="5" t="e">
        <f>IF(ISBLANK('1.2 Nominal unit costs'!I25),NA(),'1.2 Nominal unit costs'!I25/'Historical population and GDP'!$N24)</f>
        <v>#N/A</v>
      </c>
    </row>
    <row r="26" spans="1:9">
      <c r="A26" s="4">
        <f t="shared" si="0"/>
        <v>1890</v>
      </c>
      <c r="B26" s="5" t="e">
        <f>IF(ISBLANK('1.2 Nominal unit costs'!B26),NA(),'1.2 Nominal unit costs'!B26/'Historical population and GDP'!$N25)</f>
        <v>#N/A</v>
      </c>
      <c r="C26" s="5" t="e">
        <f>IF(ISBLANK('1.2 Nominal unit costs'!C26),NA(),'1.2 Nominal unit costs'!C26/'Historical population and GDP'!$N25)</f>
        <v>#N/A</v>
      </c>
      <c r="D26" s="5" t="e">
        <f>IF(ISBLANK('1.2 Nominal unit costs'!D26),NA(),'1.2 Nominal unit costs'!D26/'Historical population and GDP'!$N25)</f>
        <v>#N/A</v>
      </c>
      <c r="E26" s="5" t="e">
        <f>IF(ISBLANK('1.2 Nominal unit costs'!E26),NA(),'1.2 Nominal unit costs'!E26/'Historical population and GDP'!$N25)</f>
        <v>#N/A</v>
      </c>
      <c r="F26" s="5" t="e">
        <f>IF(ISBLANK('1.2 Nominal unit costs'!F26),NA(),'1.2 Nominal unit costs'!F26/'Historical population and GDP'!$N25)</f>
        <v>#N/A</v>
      </c>
      <c r="G26" s="5" t="e">
        <f>IF(ISBLANK('1.2 Nominal unit costs'!G26),NA(),'1.2 Nominal unit costs'!G26/'Historical population and GDP'!$N25)</f>
        <v>#N/A</v>
      </c>
      <c r="H26" s="5" t="e">
        <f>IF(ISBLANK('1.2 Nominal unit costs'!H26),NA(),'1.2 Nominal unit costs'!H26/'Historical population and GDP'!$N25)</f>
        <v>#N/A</v>
      </c>
      <c r="I26" s="5" t="e">
        <f>IF(ISBLANK('1.2 Nominal unit costs'!I26),NA(),'1.2 Nominal unit costs'!I26/'Historical population and GDP'!$N25)</f>
        <v>#N/A</v>
      </c>
    </row>
    <row r="27" spans="1:9">
      <c r="A27" s="4">
        <f t="shared" si="0"/>
        <v>1891</v>
      </c>
      <c r="B27" s="5" t="e">
        <f>IF(ISBLANK('1.2 Nominal unit costs'!B27),NA(),'1.2 Nominal unit costs'!B27/'Historical population and GDP'!$N26)</f>
        <v>#N/A</v>
      </c>
      <c r="C27" s="5" t="e">
        <f>IF(ISBLANK('1.2 Nominal unit costs'!C27),NA(),'1.2 Nominal unit costs'!C27/'Historical population and GDP'!$N26)</f>
        <v>#N/A</v>
      </c>
      <c r="D27" s="5" t="e">
        <f>IF(ISBLANK('1.2 Nominal unit costs'!D27),NA(),'1.2 Nominal unit costs'!D27/'Historical population and GDP'!$N26)</f>
        <v>#N/A</v>
      </c>
      <c r="E27" s="5" t="e">
        <f>IF(ISBLANK('1.2 Nominal unit costs'!E27),NA(),'1.2 Nominal unit costs'!E27/'Historical population and GDP'!$N26)</f>
        <v>#N/A</v>
      </c>
      <c r="F27" s="5" t="e">
        <f>IF(ISBLANK('1.2 Nominal unit costs'!F27),NA(),'1.2 Nominal unit costs'!F27/'Historical population and GDP'!$N26)</f>
        <v>#N/A</v>
      </c>
      <c r="G27" s="5" t="e">
        <f>IF(ISBLANK('1.2 Nominal unit costs'!G27),NA(),'1.2 Nominal unit costs'!G27/'Historical population and GDP'!$N26)</f>
        <v>#N/A</v>
      </c>
      <c r="H27" s="5" t="e">
        <f>IF(ISBLANK('1.2 Nominal unit costs'!H27),NA(),'1.2 Nominal unit costs'!H27/'Historical population and GDP'!$N26)</f>
        <v>#N/A</v>
      </c>
      <c r="I27" s="5" t="e">
        <f>IF(ISBLANK('1.2 Nominal unit costs'!I27),NA(),'1.2 Nominal unit costs'!I27/'Historical population and GDP'!$N26)</f>
        <v>#N/A</v>
      </c>
    </row>
    <row r="28" spans="1:9">
      <c r="A28" s="4">
        <f t="shared" si="0"/>
        <v>1892</v>
      </c>
      <c r="B28" s="5" t="e">
        <f>IF(ISBLANK('1.2 Nominal unit costs'!B28),NA(),'1.2 Nominal unit costs'!B28/'Historical population and GDP'!$N27)</f>
        <v>#N/A</v>
      </c>
      <c r="C28" s="5" t="e">
        <f>IF(ISBLANK('1.2 Nominal unit costs'!C28),NA(),'1.2 Nominal unit costs'!C28/'Historical population and GDP'!$N27)</f>
        <v>#N/A</v>
      </c>
      <c r="D28" s="5" t="e">
        <f>IF(ISBLANK('1.2 Nominal unit costs'!D28),NA(),'1.2 Nominal unit costs'!D28/'Historical population and GDP'!$N27)</f>
        <v>#N/A</v>
      </c>
      <c r="E28" s="5" t="e">
        <f>IF(ISBLANK('1.2 Nominal unit costs'!E28),NA(),'1.2 Nominal unit costs'!E28/'Historical population and GDP'!$N27)</f>
        <v>#N/A</v>
      </c>
      <c r="F28" s="5" t="e">
        <f>IF(ISBLANK('1.2 Nominal unit costs'!F28),NA(),'1.2 Nominal unit costs'!F28/'Historical population and GDP'!$N27)</f>
        <v>#N/A</v>
      </c>
      <c r="G28" s="5" t="e">
        <f>IF(ISBLANK('1.2 Nominal unit costs'!G28),NA(),'1.2 Nominal unit costs'!G28/'Historical population and GDP'!$N27)</f>
        <v>#N/A</v>
      </c>
      <c r="H28" s="5" t="e">
        <f>IF(ISBLANK('1.2 Nominal unit costs'!H28),NA(),'1.2 Nominal unit costs'!H28/'Historical population and GDP'!$N27)</f>
        <v>#N/A</v>
      </c>
      <c r="I28" s="5" t="e">
        <f>IF(ISBLANK('1.2 Nominal unit costs'!I28),NA(),'1.2 Nominal unit costs'!I28/'Historical population and GDP'!$N27)</f>
        <v>#N/A</v>
      </c>
    </row>
    <row r="29" spans="1:9">
      <c r="A29" s="4">
        <f t="shared" si="0"/>
        <v>1893</v>
      </c>
      <c r="B29" s="5" t="e">
        <f>IF(ISBLANK('1.2 Nominal unit costs'!B29),NA(),'1.2 Nominal unit costs'!B29/'Historical population and GDP'!$N28)</f>
        <v>#N/A</v>
      </c>
      <c r="C29" s="5" t="e">
        <f>IF(ISBLANK('1.2 Nominal unit costs'!C29),NA(),'1.2 Nominal unit costs'!C29/'Historical population and GDP'!$N28)</f>
        <v>#N/A</v>
      </c>
      <c r="D29" s="5" t="e">
        <f>IF(ISBLANK('1.2 Nominal unit costs'!D29),NA(),'1.2 Nominal unit costs'!D29/'Historical population and GDP'!$N28)</f>
        <v>#N/A</v>
      </c>
      <c r="E29" s="5" t="e">
        <f>IF(ISBLANK('1.2 Nominal unit costs'!E29),NA(),'1.2 Nominal unit costs'!E29/'Historical population and GDP'!$N28)</f>
        <v>#N/A</v>
      </c>
      <c r="F29" s="5" t="e">
        <f>IF(ISBLANK('1.2 Nominal unit costs'!F29),NA(),'1.2 Nominal unit costs'!F29/'Historical population and GDP'!$N28)</f>
        <v>#N/A</v>
      </c>
      <c r="G29" s="5" t="e">
        <f>IF(ISBLANK('1.2 Nominal unit costs'!G29),NA(),'1.2 Nominal unit costs'!G29/'Historical population and GDP'!$N28)</f>
        <v>#N/A</v>
      </c>
      <c r="H29" s="5" t="e">
        <f>IF(ISBLANK('1.2 Nominal unit costs'!H29),NA(),'1.2 Nominal unit costs'!H29/'Historical population and GDP'!$N28)</f>
        <v>#N/A</v>
      </c>
      <c r="I29" s="5" t="e">
        <f>IF(ISBLANK('1.2 Nominal unit costs'!I29),NA(),'1.2 Nominal unit costs'!I29/'Historical population and GDP'!$N28)</f>
        <v>#N/A</v>
      </c>
    </row>
    <row r="30" spans="1:9">
      <c r="A30" s="4">
        <f t="shared" si="0"/>
        <v>1894</v>
      </c>
      <c r="B30" s="5" t="e">
        <f>IF(ISBLANK('1.2 Nominal unit costs'!B30),NA(),'1.2 Nominal unit costs'!B30/'Historical population and GDP'!$N29)</f>
        <v>#N/A</v>
      </c>
      <c r="C30" s="5" t="e">
        <f>IF(ISBLANK('1.2 Nominal unit costs'!C30),NA(),'1.2 Nominal unit costs'!C30/'Historical population and GDP'!$N29)</f>
        <v>#N/A</v>
      </c>
      <c r="D30" s="5">
        <f>IF(ISBLANK('1.2 Nominal unit costs'!D30),NA(),'1.2 Nominal unit costs'!D30/'Historical population and GDP'!$N29)</f>
        <v>7804.3132412116647</v>
      </c>
      <c r="E30" s="5" t="e">
        <f>IF(ISBLANK('1.2 Nominal unit costs'!E30),NA(),'1.2 Nominal unit costs'!E30/'Historical population and GDP'!$N29)</f>
        <v>#N/A</v>
      </c>
      <c r="F30" s="5" t="e">
        <f>IF(ISBLANK('1.2 Nominal unit costs'!F30),NA(),'1.2 Nominal unit costs'!F30/'Historical population and GDP'!$N29)</f>
        <v>#N/A</v>
      </c>
      <c r="G30" s="5" t="e">
        <f>IF(ISBLANK('1.2 Nominal unit costs'!G30),NA(),'1.2 Nominal unit costs'!G30/'Historical population and GDP'!$N29)</f>
        <v>#N/A</v>
      </c>
      <c r="H30" s="5" t="e">
        <f>IF(ISBLANK('1.2 Nominal unit costs'!H30),NA(),'1.2 Nominal unit costs'!H30/'Historical population and GDP'!$N29)</f>
        <v>#N/A</v>
      </c>
      <c r="I30" s="5" t="e">
        <f>IF(ISBLANK('1.2 Nominal unit costs'!I30),NA(),'1.2 Nominal unit costs'!I30/'Historical population and GDP'!$N29)</f>
        <v>#N/A</v>
      </c>
    </row>
    <row r="31" spans="1:9">
      <c r="A31" s="4">
        <f t="shared" si="0"/>
        <v>1895</v>
      </c>
      <c r="B31" s="5" t="e">
        <f>IF(ISBLANK('1.2 Nominal unit costs'!B31),NA(),'1.2 Nominal unit costs'!B31/'Historical population and GDP'!$N30)</f>
        <v>#N/A</v>
      </c>
      <c r="C31" s="5" t="e">
        <f>IF(ISBLANK('1.2 Nominal unit costs'!C31),NA(),'1.2 Nominal unit costs'!C31/'Historical population and GDP'!$N30)</f>
        <v>#N/A</v>
      </c>
      <c r="D31" s="5">
        <f>IF(ISBLANK('1.2 Nominal unit costs'!D31),NA(),'1.2 Nominal unit costs'!D31/'Historical population and GDP'!$N30)</f>
        <v>3203.4509653876516</v>
      </c>
      <c r="E31" s="5" t="e">
        <f>IF(ISBLANK('1.2 Nominal unit costs'!E31),NA(),'1.2 Nominal unit costs'!E31/'Historical population and GDP'!$N30)</f>
        <v>#N/A</v>
      </c>
      <c r="F31" s="5" t="e">
        <f>IF(ISBLANK('1.2 Nominal unit costs'!F31),NA(),'1.2 Nominal unit costs'!F31/'Historical population and GDP'!$N30)</f>
        <v>#N/A</v>
      </c>
      <c r="G31" s="5" t="e">
        <f>IF(ISBLANK('1.2 Nominal unit costs'!G31),NA(),'1.2 Nominal unit costs'!G31/'Historical population and GDP'!$N30)</f>
        <v>#N/A</v>
      </c>
      <c r="H31" s="5" t="e">
        <f>IF(ISBLANK('1.2 Nominal unit costs'!H31),NA(),'1.2 Nominal unit costs'!H31/'Historical population and GDP'!$N30)</f>
        <v>#N/A</v>
      </c>
      <c r="I31" s="5" t="e">
        <f>IF(ISBLANK('1.2 Nominal unit costs'!I31),NA(),'1.2 Nominal unit costs'!I31/'Historical population and GDP'!$N30)</f>
        <v>#N/A</v>
      </c>
    </row>
    <row r="32" spans="1:9">
      <c r="A32" s="4">
        <f t="shared" si="0"/>
        <v>1896</v>
      </c>
      <c r="B32" s="5" t="e">
        <f>IF(ISBLANK('1.2 Nominal unit costs'!B32),NA(),'1.2 Nominal unit costs'!B32/'Historical population and GDP'!$N31)</f>
        <v>#N/A</v>
      </c>
      <c r="C32" s="5" t="e">
        <f>IF(ISBLANK('1.2 Nominal unit costs'!C32),NA(),'1.2 Nominal unit costs'!C32/'Historical population and GDP'!$N31)</f>
        <v>#N/A</v>
      </c>
      <c r="D32" s="5">
        <f>IF(ISBLANK('1.2 Nominal unit costs'!D32),NA(),'1.2 Nominal unit costs'!D32/'Historical population and GDP'!$N31)</f>
        <v>2236.4619905873551</v>
      </c>
      <c r="E32" s="5" t="e">
        <f>IF(ISBLANK('1.2 Nominal unit costs'!E32),NA(),'1.2 Nominal unit costs'!E32/'Historical population and GDP'!$N31)</f>
        <v>#N/A</v>
      </c>
      <c r="F32" s="5" t="e">
        <f>IF(ISBLANK('1.2 Nominal unit costs'!F32),NA(),'1.2 Nominal unit costs'!F32/'Historical population and GDP'!$N31)</f>
        <v>#N/A</v>
      </c>
      <c r="G32" s="5" t="e">
        <f>IF(ISBLANK('1.2 Nominal unit costs'!G32),NA(),'1.2 Nominal unit costs'!G32/'Historical population and GDP'!$N31)</f>
        <v>#N/A</v>
      </c>
      <c r="H32" s="5" t="e">
        <f>IF(ISBLANK('1.2 Nominal unit costs'!H32),NA(),'1.2 Nominal unit costs'!H32/'Historical population and GDP'!$N31)</f>
        <v>#N/A</v>
      </c>
      <c r="I32" s="5" t="e">
        <f>IF(ISBLANK('1.2 Nominal unit costs'!I32),NA(),'1.2 Nominal unit costs'!I32/'Historical population and GDP'!$N31)</f>
        <v>#N/A</v>
      </c>
    </row>
    <row r="33" spans="1:9">
      <c r="A33" s="4">
        <f t="shared" si="0"/>
        <v>1897</v>
      </c>
      <c r="B33" s="5" t="e">
        <f>IF(ISBLANK('1.2 Nominal unit costs'!B33),NA(),'1.2 Nominal unit costs'!B33/'Historical population and GDP'!$N32)</f>
        <v>#N/A</v>
      </c>
      <c r="C33" s="5" t="e">
        <f>IF(ISBLANK('1.2 Nominal unit costs'!C33),NA(),'1.2 Nominal unit costs'!C33/'Historical population and GDP'!$N32)</f>
        <v>#N/A</v>
      </c>
      <c r="D33" s="5">
        <f>IF(ISBLANK('1.2 Nominal unit costs'!D33),NA(),'1.2 Nominal unit costs'!D33/'Historical population and GDP'!$N32)</f>
        <v>4782.9177711794691</v>
      </c>
      <c r="E33" s="5" t="e">
        <f>IF(ISBLANK('1.2 Nominal unit costs'!E33),NA(),'1.2 Nominal unit costs'!E33/'Historical population and GDP'!$N32)</f>
        <v>#N/A</v>
      </c>
      <c r="F33" s="5" t="e">
        <f>IF(ISBLANK('1.2 Nominal unit costs'!F33),NA(),'1.2 Nominal unit costs'!F33/'Historical population and GDP'!$N32)</f>
        <v>#N/A</v>
      </c>
      <c r="G33" s="5" t="e">
        <f>IF(ISBLANK('1.2 Nominal unit costs'!G33),NA(),'1.2 Nominal unit costs'!G33/'Historical population and GDP'!$N32)</f>
        <v>#N/A</v>
      </c>
      <c r="H33" s="5" t="e">
        <f>IF(ISBLANK('1.2 Nominal unit costs'!H33),NA(),'1.2 Nominal unit costs'!H33/'Historical population and GDP'!$N32)</f>
        <v>#N/A</v>
      </c>
      <c r="I33" s="5" t="e">
        <f>IF(ISBLANK('1.2 Nominal unit costs'!I33),NA(),'1.2 Nominal unit costs'!I33/'Historical population and GDP'!$N32)</f>
        <v>#N/A</v>
      </c>
    </row>
    <row r="34" spans="1:9">
      <c r="A34" s="4">
        <f t="shared" si="0"/>
        <v>1898</v>
      </c>
      <c r="B34" s="5" t="e">
        <f>IF(ISBLANK('1.2 Nominal unit costs'!B34),NA(),'1.2 Nominal unit costs'!B34/'Historical population and GDP'!$N33)</f>
        <v>#N/A</v>
      </c>
      <c r="C34" s="5" t="e">
        <f>IF(ISBLANK('1.2 Nominal unit costs'!C34),NA(),'1.2 Nominal unit costs'!C34/'Historical population and GDP'!$N33)</f>
        <v>#N/A</v>
      </c>
      <c r="D34" s="5" t="e">
        <f>IF(ISBLANK('1.2 Nominal unit costs'!D34),NA(),'1.2 Nominal unit costs'!D34/'Historical population and GDP'!$N33)</f>
        <v>#N/A</v>
      </c>
      <c r="E34" s="5" t="e">
        <f>IF(ISBLANK('1.2 Nominal unit costs'!E34),NA(),'1.2 Nominal unit costs'!E34/'Historical population and GDP'!$N33)</f>
        <v>#N/A</v>
      </c>
      <c r="F34" s="5" t="e">
        <f>IF(ISBLANK('1.2 Nominal unit costs'!F34),NA(),'1.2 Nominal unit costs'!F34/'Historical population and GDP'!$N33)</f>
        <v>#N/A</v>
      </c>
      <c r="G34" s="5" t="e">
        <f>IF(ISBLANK('1.2 Nominal unit costs'!G34),NA(),'1.2 Nominal unit costs'!G34/'Historical population and GDP'!$N33)</f>
        <v>#N/A</v>
      </c>
      <c r="H34" s="5" t="e">
        <f>IF(ISBLANK('1.2 Nominal unit costs'!H34),NA(),'1.2 Nominal unit costs'!H34/'Historical population and GDP'!$N33)</f>
        <v>#N/A</v>
      </c>
      <c r="I34" s="5" t="e">
        <f>IF(ISBLANK('1.2 Nominal unit costs'!I34),NA(),'1.2 Nominal unit costs'!I34/'Historical population and GDP'!$N33)</f>
        <v>#N/A</v>
      </c>
    </row>
    <row r="35" spans="1:9">
      <c r="A35" s="4">
        <f t="shared" si="0"/>
        <v>1899</v>
      </c>
      <c r="B35" s="5" t="e">
        <f>IF(ISBLANK('1.2 Nominal unit costs'!B35),NA(),'1.2 Nominal unit costs'!B35/'Historical population and GDP'!$N34)</f>
        <v>#N/A</v>
      </c>
      <c r="C35" s="5" t="e">
        <f>IF(ISBLANK('1.2 Nominal unit costs'!C35),NA(),'1.2 Nominal unit costs'!C35/'Historical population and GDP'!$N34)</f>
        <v>#N/A</v>
      </c>
      <c r="D35" s="5">
        <f>IF(ISBLANK('1.2 Nominal unit costs'!D35),NA(),'1.2 Nominal unit costs'!D35/'Historical population and GDP'!$N34)</f>
        <v>6281.500835994425</v>
      </c>
      <c r="E35" s="5" t="e">
        <f>IF(ISBLANK('1.2 Nominal unit costs'!E35),NA(),'1.2 Nominal unit costs'!E35/'Historical population and GDP'!$N34)</f>
        <v>#N/A</v>
      </c>
      <c r="F35" s="5" t="e">
        <f>IF(ISBLANK('1.2 Nominal unit costs'!F35),NA(),'1.2 Nominal unit costs'!F35/'Historical population and GDP'!$N34)</f>
        <v>#N/A</v>
      </c>
      <c r="G35" s="5" t="e">
        <f>IF(ISBLANK('1.2 Nominal unit costs'!G35),NA(),'1.2 Nominal unit costs'!G35/'Historical population and GDP'!$N34)</f>
        <v>#N/A</v>
      </c>
      <c r="H35" s="5" t="e">
        <f>IF(ISBLANK('1.2 Nominal unit costs'!H35),NA(),'1.2 Nominal unit costs'!H35/'Historical population and GDP'!$N34)</f>
        <v>#N/A</v>
      </c>
      <c r="I35" s="5" t="e">
        <f>IF(ISBLANK('1.2 Nominal unit costs'!I35),NA(),'1.2 Nominal unit costs'!I35/'Historical population and GDP'!$N34)</f>
        <v>#N/A</v>
      </c>
    </row>
    <row r="36" spans="1:9">
      <c r="A36" s="4">
        <f t="shared" si="0"/>
        <v>1900</v>
      </c>
      <c r="B36" s="5" t="e">
        <f>IF(ISBLANK('1.2 Nominal unit costs'!B36),NA(),'1.2 Nominal unit costs'!B36/'Historical population and GDP'!$N35)</f>
        <v>#N/A</v>
      </c>
      <c r="C36" s="5" t="e">
        <f>IF(ISBLANK('1.2 Nominal unit costs'!C36),NA(),'1.2 Nominal unit costs'!C36/'Historical population and GDP'!$N35)</f>
        <v>#N/A</v>
      </c>
      <c r="D36" s="5">
        <f>IF(ISBLANK('1.2 Nominal unit costs'!D36),NA(),'1.2 Nominal unit costs'!D36/'Historical population and GDP'!$N35)</f>
        <v>3967.5828094230842</v>
      </c>
      <c r="E36" s="5" t="e">
        <f>IF(ISBLANK('1.2 Nominal unit costs'!E36),NA(),'1.2 Nominal unit costs'!E36/'Historical population and GDP'!$N35)</f>
        <v>#N/A</v>
      </c>
      <c r="F36" s="5" t="e">
        <f>IF(ISBLANK('1.2 Nominal unit costs'!F36),NA(),'1.2 Nominal unit costs'!F36/'Historical population and GDP'!$N35)</f>
        <v>#N/A</v>
      </c>
      <c r="G36" s="5" t="e">
        <f>IF(ISBLANK('1.2 Nominal unit costs'!G36),NA(),'1.2 Nominal unit costs'!G36/'Historical population and GDP'!$N35)</f>
        <v>#N/A</v>
      </c>
      <c r="H36" s="5" t="e">
        <f>IF(ISBLANK('1.2 Nominal unit costs'!H36),NA(),'1.2 Nominal unit costs'!H36/'Historical population and GDP'!$N35)</f>
        <v>#N/A</v>
      </c>
      <c r="I36" s="5" t="e">
        <f>IF(ISBLANK('1.2 Nominal unit costs'!I36),NA(),'1.2 Nominal unit costs'!I36/'Historical population and GDP'!$N35)</f>
        <v>#N/A</v>
      </c>
    </row>
    <row r="37" spans="1:9">
      <c r="A37" s="4">
        <f t="shared" si="0"/>
        <v>1901</v>
      </c>
      <c r="B37" s="5" t="e">
        <f>IF(ISBLANK('1.2 Nominal unit costs'!B37),NA(),'1.2 Nominal unit costs'!B37/'Historical population and GDP'!$N36)</f>
        <v>#N/A</v>
      </c>
      <c r="C37" s="5" t="e">
        <f>IF(ISBLANK('1.2 Nominal unit costs'!C37),NA(),'1.2 Nominal unit costs'!C37/'Historical population and GDP'!$N36)</f>
        <v>#N/A</v>
      </c>
      <c r="D37" s="5">
        <f>IF(ISBLANK('1.2 Nominal unit costs'!D37),NA(),'1.2 Nominal unit costs'!D37/'Historical population and GDP'!$N36)</f>
        <v>3954.1529411204024</v>
      </c>
      <c r="E37" s="5" t="e">
        <f>IF(ISBLANK('1.2 Nominal unit costs'!E37),NA(),'1.2 Nominal unit costs'!E37/'Historical population and GDP'!$N36)</f>
        <v>#N/A</v>
      </c>
      <c r="F37" s="5" t="e">
        <f>IF(ISBLANK('1.2 Nominal unit costs'!F37),NA(),'1.2 Nominal unit costs'!F37/'Historical population and GDP'!$N36)</f>
        <v>#N/A</v>
      </c>
      <c r="G37" s="5" t="e">
        <f>IF(ISBLANK('1.2 Nominal unit costs'!G37),NA(),'1.2 Nominal unit costs'!G37/'Historical population and GDP'!$N36)</f>
        <v>#N/A</v>
      </c>
      <c r="H37" s="5" t="e">
        <f>IF(ISBLANK('1.2 Nominal unit costs'!H37),NA(),'1.2 Nominal unit costs'!H37/'Historical population and GDP'!$N36)</f>
        <v>#N/A</v>
      </c>
      <c r="I37" s="5" t="e">
        <f>IF(ISBLANK('1.2 Nominal unit costs'!I37),NA(),'1.2 Nominal unit costs'!I37/'Historical population and GDP'!$N36)</f>
        <v>#N/A</v>
      </c>
    </row>
    <row r="38" spans="1:9">
      <c r="A38" s="4">
        <f t="shared" si="0"/>
        <v>1902</v>
      </c>
      <c r="B38" s="5" t="e">
        <f>IF(ISBLANK('1.2 Nominal unit costs'!B38),NA(),'1.2 Nominal unit costs'!B38/'Historical population and GDP'!$N37)</f>
        <v>#N/A</v>
      </c>
      <c r="C38" s="5" t="e">
        <f>IF(ISBLANK('1.2 Nominal unit costs'!C38),NA(),'1.2 Nominal unit costs'!C38/'Historical population and GDP'!$N37)</f>
        <v>#N/A</v>
      </c>
      <c r="D38" s="5">
        <f>IF(ISBLANK('1.2 Nominal unit costs'!D38),NA(),'1.2 Nominal unit costs'!D38/'Historical population and GDP'!$N37)</f>
        <v>4819.941427425304</v>
      </c>
      <c r="E38" s="5" t="e">
        <f>IF(ISBLANK('1.2 Nominal unit costs'!E38),NA(),'1.2 Nominal unit costs'!E38/'Historical population and GDP'!$N37)</f>
        <v>#N/A</v>
      </c>
      <c r="F38" s="5" t="e">
        <f>IF(ISBLANK('1.2 Nominal unit costs'!F38),NA(),'1.2 Nominal unit costs'!F38/'Historical population and GDP'!$N37)</f>
        <v>#N/A</v>
      </c>
      <c r="G38" s="5" t="e">
        <f>IF(ISBLANK('1.2 Nominal unit costs'!G38),NA(),'1.2 Nominal unit costs'!G38/'Historical population and GDP'!$N37)</f>
        <v>#N/A</v>
      </c>
      <c r="H38" s="5" t="e">
        <f>IF(ISBLANK('1.2 Nominal unit costs'!H38),NA(),'1.2 Nominal unit costs'!H38/'Historical population and GDP'!$N37)</f>
        <v>#N/A</v>
      </c>
      <c r="I38" s="5" t="e">
        <f>IF(ISBLANK('1.2 Nominal unit costs'!I38),NA(),'1.2 Nominal unit costs'!I38/'Historical population and GDP'!$N37)</f>
        <v>#N/A</v>
      </c>
    </row>
    <row r="39" spans="1:9">
      <c r="A39" s="4">
        <f t="shared" si="0"/>
        <v>1903</v>
      </c>
      <c r="B39" s="5" t="e">
        <f>IF(ISBLANK('1.2 Nominal unit costs'!B39),NA(),'1.2 Nominal unit costs'!B39/'Historical population and GDP'!$N38)</f>
        <v>#N/A</v>
      </c>
      <c r="C39" s="5" t="e">
        <f>IF(ISBLANK('1.2 Nominal unit costs'!C39),NA(),'1.2 Nominal unit costs'!C39/'Historical population and GDP'!$N38)</f>
        <v>#N/A</v>
      </c>
      <c r="D39" s="5">
        <f>IF(ISBLANK('1.2 Nominal unit costs'!D39),NA(),'1.2 Nominal unit costs'!D39/'Historical population and GDP'!$N38)</f>
        <v>4572.4452932138511</v>
      </c>
      <c r="E39" s="5" t="e">
        <f>IF(ISBLANK('1.2 Nominal unit costs'!E39),NA(),'1.2 Nominal unit costs'!E39/'Historical population and GDP'!$N38)</f>
        <v>#N/A</v>
      </c>
      <c r="F39" s="5" t="e">
        <f>IF(ISBLANK('1.2 Nominal unit costs'!F39),NA(),'1.2 Nominal unit costs'!F39/'Historical population and GDP'!$N38)</f>
        <v>#N/A</v>
      </c>
      <c r="G39" s="5" t="e">
        <f>IF(ISBLANK('1.2 Nominal unit costs'!G39),NA(),'1.2 Nominal unit costs'!G39/'Historical population and GDP'!$N38)</f>
        <v>#N/A</v>
      </c>
      <c r="H39" s="5" t="e">
        <f>IF(ISBLANK('1.2 Nominal unit costs'!H39),NA(),'1.2 Nominal unit costs'!H39/'Historical population and GDP'!$N38)</f>
        <v>#N/A</v>
      </c>
      <c r="I39" s="5" t="e">
        <f>IF(ISBLANK('1.2 Nominal unit costs'!I39),NA(),'1.2 Nominal unit costs'!I39/'Historical population and GDP'!$N38)</f>
        <v>#N/A</v>
      </c>
    </row>
    <row r="40" spans="1:9">
      <c r="A40" s="4">
        <f t="shared" si="0"/>
        <v>1904</v>
      </c>
      <c r="B40" s="5" t="e">
        <f>IF(ISBLANK('1.2 Nominal unit costs'!B40),NA(),'1.2 Nominal unit costs'!B40/'Historical population and GDP'!$N39)</f>
        <v>#N/A</v>
      </c>
      <c r="C40" s="5" t="e">
        <f>IF(ISBLANK('1.2 Nominal unit costs'!C40),NA(),'1.2 Nominal unit costs'!C40/'Historical population and GDP'!$N39)</f>
        <v>#N/A</v>
      </c>
      <c r="D40" s="5">
        <f>IF(ISBLANK('1.2 Nominal unit costs'!D40),NA(),'1.2 Nominal unit costs'!D40/'Historical population and GDP'!$N39)</f>
        <v>5696.8493718347063</v>
      </c>
      <c r="E40" s="5" t="e">
        <f>IF(ISBLANK('1.2 Nominal unit costs'!E40),NA(),'1.2 Nominal unit costs'!E40/'Historical population and GDP'!$N39)</f>
        <v>#N/A</v>
      </c>
      <c r="F40" s="5" t="e">
        <f>IF(ISBLANK('1.2 Nominal unit costs'!F40),NA(),'1.2 Nominal unit costs'!F40/'Historical population and GDP'!$N39)</f>
        <v>#N/A</v>
      </c>
      <c r="G40" s="5" t="e">
        <f>IF(ISBLANK('1.2 Nominal unit costs'!G40),NA(),'1.2 Nominal unit costs'!G40/'Historical population and GDP'!$N39)</f>
        <v>#N/A</v>
      </c>
      <c r="H40" s="5" t="e">
        <f>IF(ISBLANK('1.2 Nominal unit costs'!H40),NA(),'1.2 Nominal unit costs'!H40/'Historical population and GDP'!$N39)</f>
        <v>#N/A</v>
      </c>
      <c r="I40" s="5" t="e">
        <f>IF(ISBLANK('1.2 Nominal unit costs'!I40),NA(),'1.2 Nominal unit costs'!I40/'Historical population and GDP'!$N39)</f>
        <v>#N/A</v>
      </c>
    </row>
    <row r="41" spans="1:9">
      <c r="A41" s="4">
        <f t="shared" si="0"/>
        <v>1905</v>
      </c>
      <c r="B41" s="5" t="e">
        <f>IF(ISBLANK('1.2 Nominal unit costs'!B41),NA(),'1.2 Nominal unit costs'!B41/'Historical population and GDP'!$N40)</f>
        <v>#N/A</v>
      </c>
      <c r="C41" s="5" t="e">
        <f>IF(ISBLANK('1.2 Nominal unit costs'!C41),NA(),'1.2 Nominal unit costs'!C41/'Historical population and GDP'!$N40)</f>
        <v>#N/A</v>
      </c>
      <c r="D41" s="5">
        <f>IF(ISBLANK('1.2 Nominal unit costs'!D41),NA(),'1.2 Nominal unit costs'!D41/'Historical population and GDP'!$N40)</f>
        <v>12856.773400587756</v>
      </c>
      <c r="E41" s="5" t="e">
        <f>IF(ISBLANK('1.2 Nominal unit costs'!E41),NA(),'1.2 Nominal unit costs'!E41/'Historical population and GDP'!$N40)</f>
        <v>#N/A</v>
      </c>
      <c r="F41" s="5" t="e">
        <f>IF(ISBLANK('1.2 Nominal unit costs'!F41),NA(),'1.2 Nominal unit costs'!F41/'Historical population and GDP'!$N40)</f>
        <v>#N/A</v>
      </c>
      <c r="G41" s="5" t="e">
        <f>IF(ISBLANK('1.2 Nominal unit costs'!G41),NA(),'1.2 Nominal unit costs'!G41/'Historical population and GDP'!$N40)</f>
        <v>#N/A</v>
      </c>
      <c r="H41" s="5" t="e">
        <f>IF(ISBLANK('1.2 Nominal unit costs'!H41),NA(),'1.2 Nominal unit costs'!H41/'Historical population and GDP'!$N40)</f>
        <v>#N/A</v>
      </c>
      <c r="I41" s="5" t="e">
        <f>IF(ISBLANK('1.2 Nominal unit costs'!I41),NA(),'1.2 Nominal unit costs'!I41/'Historical population and GDP'!$N40)</f>
        <v>#N/A</v>
      </c>
    </row>
    <row r="42" spans="1:9">
      <c r="A42" s="4">
        <f t="shared" si="0"/>
        <v>1906</v>
      </c>
      <c r="B42" s="5">
        <f>IF(ISBLANK('1.2 Nominal unit costs'!B42),NA(),'1.2 Nominal unit costs'!B42/'Historical population and GDP'!$N41)</f>
        <v>44048.098589202586</v>
      </c>
      <c r="C42" s="5" t="e">
        <f>IF(ISBLANK('1.2 Nominal unit costs'!C42),NA(),'1.2 Nominal unit costs'!C42/'Historical population and GDP'!$N41)</f>
        <v>#N/A</v>
      </c>
      <c r="D42" s="5">
        <f>IF(ISBLANK('1.2 Nominal unit costs'!D42),NA(),'1.2 Nominal unit costs'!D42/'Historical population and GDP'!$N41)</f>
        <v>11136.120308966427</v>
      </c>
      <c r="E42" s="5" t="e">
        <f>IF(ISBLANK('1.2 Nominal unit costs'!E42),NA(),'1.2 Nominal unit costs'!E42/'Historical population and GDP'!$N41)</f>
        <v>#N/A</v>
      </c>
      <c r="F42" s="5" t="e">
        <f>IF(ISBLANK('1.2 Nominal unit costs'!F42),NA(),'1.2 Nominal unit costs'!F42/'Historical population and GDP'!$N41)</f>
        <v>#N/A</v>
      </c>
      <c r="G42" s="5" t="e">
        <f>IF(ISBLANK('1.2 Nominal unit costs'!G42),NA(),'1.2 Nominal unit costs'!G42/'Historical population and GDP'!$N41)</f>
        <v>#N/A</v>
      </c>
      <c r="H42" s="5" t="e">
        <f>IF(ISBLANK('1.2 Nominal unit costs'!H42),NA(),'1.2 Nominal unit costs'!H42/'Historical population and GDP'!$N41)</f>
        <v>#N/A</v>
      </c>
      <c r="I42" s="5" t="e">
        <f>IF(ISBLANK('1.2 Nominal unit costs'!I42),NA(),'1.2 Nominal unit costs'!I42/'Historical population and GDP'!$N41)</f>
        <v>#N/A</v>
      </c>
    </row>
    <row r="43" spans="1:9">
      <c r="A43" s="4">
        <f t="shared" si="0"/>
        <v>1907</v>
      </c>
      <c r="B43" s="5">
        <f>IF(ISBLANK('1.2 Nominal unit costs'!B43),NA(),'1.2 Nominal unit costs'!B43/'Historical population and GDP'!$N42)</f>
        <v>48397.557676394914</v>
      </c>
      <c r="C43" s="5" t="e">
        <f>IF(ISBLANK('1.2 Nominal unit costs'!C43),NA(),'1.2 Nominal unit costs'!C43/'Historical population and GDP'!$N42)</f>
        <v>#N/A</v>
      </c>
      <c r="D43" s="5">
        <f>IF(ISBLANK('1.2 Nominal unit costs'!D43),NA(),'1.2 Nominal unit costs'!D43/'Historical population and GDP'!$N42)</f>
        <v>8571.8381229289498</v>
      </c>
      <c r="E43" s="5">
        <f>IF(ISBLANK('1.2 Nominal unit costs'!E43),NA(),'1.2 Nominal unit costs'!E43/'Historical population and GDP'!$N42)</f>
        <v>5457586.4033165993</v>
      </c>
      <c r="F43" s="5" t="e">
        <f>IF(ISBLANK('1.2 Nominal unit costs'!F43),NA(),'1.2 Nominal unit costs'!F43/'Historical population and GDP'!$N42)</f>
        <v>#N/A</v>
      </c>
      <c r="G43" s="5" t="e">
        <f>IF(ISBLANK('1.2 Nominal unit costs'!G43),NA(),'1.2 Nominal unit costs'!G43/'Historical population and GDP'!$N42)</f>
        <v>#N/A</v>
      </c>
      <c r="H43" s="5" t="e">
        <f>IF(ISBLANK('1.2 Nominal unit costs'!H43),NA(),'1.2 Nominal unit costs'!H43/'Historical population and GDP'!$N42)</f>
        <v>#N/A</v>
      </c>
      <c r="I43" s="5" t="e">
        <f>IF(ISBLANK('1.2 Nominal unit costs'!I43),NA(),'1.2 Nominal unit costs'!I43/'Historical population and GDP'!$N42)</f>
        <v>#N/A</v>
      </c>
    </row>
    <row r="44" spans="1:9">
      <c r="A44" s="4">
        <f t="shared" si="0"/>
        <v>1908</v>
      </c>
      <c r="B44" s="5">
        <f>IF(ISBLANK('1.2 Nominal unit costs'!B44),NA(),'1.2 Nominal unit costs'!B44/'Historical population and GDP'!$N43)</f>
        <v>49550.384007056389</v>
      </c>
      <c r="C44" s="5" t="e">
        <f>IF(ISBLANK('1.2 Nominal unit costs'!C44),NA(),'1.2 Nominal unit costs'!C44/'Historical population and GDP'!$N43)</f>
        <v>#N/A</v>
      </c>
      <c r="D44" s="5">
        <f>IF(ISBLANK('1.2 Nominal unit costs'!D44),NA(),'1.2 Nominal unit costs'!D44/'Historical population and GDP'!$N43)</f>
        <v>4148.1839461482996</v>
      </c>
      <c r="E44" s="5" t="e">
        <f>IF(ISBLANK('1.2 Nominal unit costs'!E44),NA(),'1.2 Nominal unit costs'!E44/'Historical population and GDP'!$N43)</f>
        <v>#N/A</v>
      </c>
      <c r="F44" s="5" t="e">
        <f>IF(ISBLANK('1.2 Nominal unit costs'!F44),NA(),'1.2 Nominal unit costs'!F44/'Historical population and GDP'!$N43)</f>
        <v>#N/A</v>
      </c>
      <c r="G44" s="5" t="e">
        <f>IF(ISBLANK('1.2 Nominal unit costs'!G44),NA(),'1.2 Nominal unit costs'!G44/'Historical population and GDP'!$N43)</f>
        <v>#N/A</v>
      </c>
      <c r="H44" s="5" t="e">
        <f>IF(ISBLANK('1.2 Nominal unit costs'!H44),NA(),'1.2 Nominal unit costs'!H44/'Historical population and GDP'!$N43)</f>
        <v>#N/A</v>
      </c>
      <c r="I44" s="5" t="e">
        <f>IF(ISBLANK('1.2 Nominal unit costs'!I44),NA(),'1.2 Nominal unit costs'!I44/'Historical population and GDP'!$N43)</f>
        <v>#N/A</v>
      </c>
    </row>
    <row r="45" spans="1:9">
      <c r="A45" s="4">
        <f t="shared" si="0"/>
        <v>1909</v>
      </c>
      <c r="B45" s="5">
        <f>IF(ISBLANK('1.2 Nominal unit costs'!B45),NA(),'1.2 Nominal unit costs'!B45/'Historical population and GDP'!$N44)</f>
        <v>44151.189163023671</v>
      </c>
      <c r="C45" s="5" t="e">
        <f>IF(ISBLANK('1.2 Nominal unit costs'!C45),NA(),'1.2 Nominal unit costs'!C45/'Historical population and GDP'!$N44)</f>
        <v>#N/A</v>
      </c>
      <c r="D45" s="5">
        <f>IF(ISBLANK('1.2 Nominal unit costs'!D45),NA(),'1.2 Nominal unit costs'!D45/'Historical population and GDP'!$N44)</f>
        <v>8754.9410496587479</v>
      </c>
      <c r="E45" s="5" t="e">
        <f>IF(ISBLANK('1.2 Nominal unit costs'!E45),NA(),'1.2 Nominal unit costs'!E45/'Historical population and GDP'!$N44)</f>
        <v>#N/A</v>
      </c>
      <c r="F45" s="5" t="e">
        <f>IF(ISBLANK('1.2 Nominal unit costs'!F45),NA(),'1.2 Nominal unit costs'!F45/'Historical population and GDP'!$N44)</f>
        <v>#N/A</v>
      </c>
      <c r="G45" s="5" t="e">
        <f>IF(ISBLANK('1.2 Nominal unit costs'!G45),NA(),'1.2 Nominal unit costs'!G45/'Historical population and GDP'!$N44)</f>
        <v>#N/A</v>
      </c>
      <c r="H45" s="5" t="e">
        <f>IF(ISBLANK('1.2 Nominal unit costs'!H45),NA(),'1.2 Nominal unit costs'!H45/'Historical population and GDP'!$N44)</f>
        <v>#N/A</v>
      </c>
      <c r="I45" s="5" t="e">
        <f>IF(ISBLANK('1.2 Nominal unit costs'!I45),NA(),'1.2 Nominal unit costs'!I45/'Historical population and GDP'!$N44)</f>
        <v>#N/A</v>
      </c>
    </row>
    <row r="46" spans="1:9">
      <c r="A46" s="4">
        <f t="shared" si="0"/>
        <v>1910</v>
      </c>
      <c r="B46" s="5">
        <f>IF(ISBLANK('1.2 Nominal unit costs'!B46),NA(),'1.2 Nominal unit costs'!B46/'Historical population and GDP'!$N45)</f>
        <v>43443.232041276904</v>
      </c>
      <c r="C46" s="5" t="e">
        <f>IF(ISBLANK('1.2 Nominal unit costs'!C46),NA(),'1.2 Nominal unit costs'!C46/'Historical population and GDP'!$N45)</f>
        <v>#N/A</v>
      </c>
      <c r="D46" s="5">
        <f>IF(ISBLANK('1.2 Nominal unit costs'!D46),NA(),'1.2 Nominal unit costs'!D46/'Historical population and GDP'!$N45)</f>
        <v>9899.9463097997304</v>
      </c>
      <c r="E46" s="5" t="e">
        <f>IF(ISBLANK('1.2 Nominal unit costs'!E46),NA(),'1.2 Nominal unit costs'!E46/'Historical population and GDP'!$N45)</f>
        <v>#N/A</v>
      </c>
      <c r="F46" s="5" t="e">
        <f>IF(ISBLANK('1.2 Nominal unit costs'!F46),NA(),'1.2 Nominal unit costs'!F46/'Historical population and GDP'!$N45)</f>
        <v>#N/A</v>
      </c>
      <c r="G46" s="5" t="e">
        <f>IF(ISBLANK('1.2 Nominal unit costs'!G46),NA(),'1.2 Nominal unit costs'!G46/'Historical population and GDP'!$N45)</f>
        <v>#N/A</v>
      </c>
      <c r="H46" s="5" t="e">
        <f>IF(ISBLANK('1.2 Nominal unit costs'!H46),NA(),'1.2 Nominal unit costs'!H46/'Historical population and GDP'!$N45)</f>
        <v>#N/A</v>
      </c>
      <c r="I46" s="5" t="e">
        <f>IF(ISBLANK('1.2 Nominal unit costs'!I46),NA(),'1.2 Nominal unit costs'!I46/'Historical population and GDP'!$N45)</f>
        <v>#N/A</v>
      </c>
    </row>
    <row r="47" spans="1:9">
      <c r="A47" s="4">
        <f t="shared" si="0"/>
        <v>1911</v>
      </c>
      <c r="B47" s="5">
        <f>IF(ISBLANK('1.2 Nominal unit costs'!B47),NA(),'1.2 Nominal unit costs'!B47/'Historical population and GDP'!$N46)</f>
        <v>48321.91610244909</v>
      </c>
      <c r="C47" s="5" t="e">
        <f>IF(ISBLANK('1.2 Nominal unit costs'!C47),NA(),'1.2 Nominal unit costs'!C47/'Historical population and GDP'!$N46)</f>
        <v>#N/A</v>
      </c>
      <c r="D47" s="5">
        <f>IF(ISBLANK('1.2 Nominal unit costs'!D47),NA(),'1.2 Nominal unit costs'!D47/'Historical population and GDP'!$N46)</f>
        <v>8668.9570470488216</v>
      </c>
      <c r="E47" s="5" t="e">
        <f>IF(ISBLANK('1.2 Nominal unit costs'!E47),NA(),'1.2 Nominal unit costs'!E47/'Historical population and GDP'!$N46)</f>
        <v>#N/A</v>
      </c>
      <c r="F47" s="5" t="e">
        <f>IF(ISBLANK('1.2 Nominal unit costs'!F47),NA(),'1.2 Nominal unit costs'!F47/'Historical population and GDP'!$N46)</f>
        <v>#N/A</v>
      </c>
      <c r="G47" s="5" t="e">
        <f>IF(ISBLANK('1.2 Nominal unit costs'!G47),NA(),'1.2 Nominal unit costs'!G47/'Historical population and GDP'!$N46)</f>
        <v>#N/A</v>
      </c>
      <c r="H47" s="5" t="e">
        <f>IF(ISBLANK('1.2 Nominal unit costs'!H47),NA(),'1.2 Nominal unit costs'!H47/'Historical population and GDP'!$N46)</f>
        <v>#N/A</v>
      </c>
      <c r="I47" s="5" t="e">
        <f>IF(ISBLANK('1.2 Nominal unit costs'!I47),NA(),'1.2 Nominal unit costs'!I47/'Historical population and GDP'!$N46)</f>
        <v>#N/A</v>
      </c>
    </row>
    <row r="48" spans="1:9">
      <c r="A48" s="4">
        <f t="shared" si="0"/>
        <v>1912</v>
      </c>
      <c r="B48" s="5">
        <f>IF(ISBLANK('1.2 Nominal unit costs'!B48),NA(),'1.2 Nominal unit costs'!B48/'Historical population and GDP'!$N47)</f>
        <v>48440.509882236729</v>
      </c>
      <c r="C48" s="5" t="e">
        <f>IF(ISBLANK('1.2 Nominal unit costs'!C48),NA(),'1.2 Nominal unit costs'!C48/'Historical population and GDP'!$N47)</f>
        <v>#N/A</v>
      </c>
      <c r="D48" s="5">
        <f>IF(ISBLANK('1.2 Nominal unit costs'!D48),NA(),'1.2 Nominal unit costs'!D48/'Historical population and GDP'!$N47)</f>
        <v>6973.9835480128713</v>
      </c>
      <c r="E48" s="5" t="e">
        <f>IF(ISBLANK('1.2 Nominal unit costs'!E48),NA(),'1.2 Nominal unit costs'!E48/'Historical population and GDP'!$N47)</f>
        <v>#N/A</v>
      </c>
      <c r="F48" s="5" t="e">
        <f>IF(ISBLANK('1.2 Nominal unit costs'!F48),NA(),'1.2 Nominal unit costs'!F48/'Historical population and GDP'!$N47)</f>
        <v>#N/A</v>
      </c>
      <c r="G48" s="5" t="e">
        <f>IF(ISBLANK('1.2 Nominal unit costs'!G48),NA(),'1.2 Nominal unit costs'!G48/'Historical population and GDP'!$N47)</f>
        <v>#N/A</v>
      </c>
      <c r="H48" s="5" t="e">
        <f>IF(ISBLANK('1.2 Nominal unit costs'!H48),NA(),'1.2 Nominal unit costs'!H48/'Historical population and GDP'!$N47)</f>
        <v>#N/A</v>
      </c>
      <c r="I48" s="5" t="e">
        <f>IF(ISBLANK('1.2 Nominal unit costs'!I48),NA(),'1.2 Nominal unit costs'!I48/'Historical population and GDP'!$N47)</f>
        <v>#N/A</v>
      </c>
    </row>
    <row r="49" spans="1:9">
      <c r="A49" s="4">
        <f t="shared" si="0"/>
        <v>1913</v>
      </c>
      <c r="B49" s="5">
        <f>IF(ISBLANK('1.2 Nominal unit costs'!B49),NA(),'1.2 Nominal unit costs'!B49/'Historical population and GDP'!$N48)</f>
        <v>49257.98411692497</v>
      </c>
      <c r="C49" s="5" t="e">
        <f>IF(ISBLANK('1.2 Nominal unit costs'!C49),NA(),'1.2 Nominal unit costs'!C49/'Historical population and GDP'!$N48)</f>
        <v>#N/A</v>
      </c>
      <c r="D49" s="5">
        <f>IF(ISBLANK('1.2 Nominal unit costs'!D49),NA(),'1.2 Nominal unit costs'!D49/'Historical population and GDP'!$N48)</f>
        <v>6498.7966434355712</v>
      </c>
      <c r="E49" s="5">
        <f>IF(ISBLANK('1.2 Nominal unit costs'!E49),NA(),'1.2 Nominal unit costs'!E49/'Historical population and GDP'!$N48)</f>
        <v>5164286.393321936</v>
      </c>
      <c r="F49" s="5" t="e">
        <f>IF(ISBLANK('1.2 Nominal unit costs'!F49),NA(),'1.2 Nominal unit costs'!F49/'Historical population and GDP'!$N48)</f>
        <v>#N/A</v>
      </c>
      <c r="G49" s="5" t="e">
        <f>IF(ISBLANK('1.2 Nominal unit costs'!G49),NA(),'1.2 Nominal unit costs'!G49/'Historical population and GDP'!$N48)</f>
        <v>#N/A</v>
      </c>
      <c r="H49" s="5" t="e">
        <f>IF(ISBLANK('1.2 Nominal unit costs'!H49),NA(),'1.2 Nominal unit costs'!H49/'Historical population and GDP'!$N48)</f>
        <v>#N/A</v>
      </c>
      <c r="I49" s="5" t="e">
        <f>IF(ISBLANK('1.2 Nominal unit costs'!I49),NA(),'1.2 Nominal unit costs'!I49/'Historical population and GDP'!$N48)</f>
        <v>#N/A</v>
      </c>
    </row>
    <row r="50" spans="1:9">
      <c r="A50" s="4">
        <f t="shared" si="0"/>
        <v>1914</v>
      </c>
      <c r="B50" s="5">
        <f>IF(ISBLANK('1.2 Nominal unit costs'!B50),NA(),'1.2 Nominal unit costs'!B50/'Historical population and GDP'!$N49)</f>
        <v>46804.250443464465</v>
      </c>
      <c r="C50" s="5" t="e">
        <f>IF(ISBLANK('1.2 Nominal unit costs'!C50),NA(),'1.2 Nominal unit costs'!C50/'Historical population and GDP'!$N49)</f>
        <v>#N/A</v>
      </c>
      <c r="D50" s="5">
        <f>IF(ISBLANK('1.2 Nominal unit costs'!D50),NA(),'1.2 Nominal unit costs'!D50/'Historical population and GDP'!$N49)</f>
        <v>10363.790323584497</v>
      </c>
      <c r="E50" s="5">
        <f>IF(ISBLANK('1.2 Nominal unit costs'!E50),NA(),'1.2 Nominal unit costs'!E50/'Historical population and GDP'!$N49)</f>
        <v>6259392.8623816567</v>
      </c>
      <c r="F50" s="5" t="e">
        <f>IF(ISBLANK('1.2 Nominal unit costs'!F50),NA(),'1.2 Nominal unit costs'!F50/'Historical population and GDP'!$N49)</f>
        <v>#N/A</v>
      </c>
      <c r="G50" s="5" t="e">
        <f>IF(ISBLANK('1.2 Nominal unit costs'!G50),NA(),'1.2 Nominal unit costs'!G50/'Historical population and GDP'!$N49)</f>
        <v>#N/A</v>
      </c>
      <c r="H50" s="5" t="e">
        <f>IF(ISBLANK('1.2 Nominal unit costs'!H50),NA(),'1.2 Nominal unit costs'!H50/'Historical population and GDP'!$N49)</f>
        <v>#N/A</v>
      </c>
      <c r="I50" s="5" t="e">
        <f>IF(ISBLANK('1.2 Nominal unit costs'!I50),NA(),'1.2 Nominal unit costs'!I50/'Historical population and GDP'!$N49)</f>
        <v>#N/A</v>
      </c>
    </row>
    <row r="51" spans="1:9">
      <c r="A51" s="4">
        <f t="shared" si="0"/>
        <v>1915</v>
      </c>
      <c r="B51" s="5">
        <f>IF(ISBLANK('1.2 Nominal unit costs'!B51),NA(),'1.2 Nominal unit costs'!B51/'Historical population and GDP'!$N50)</f>
        <v>38369.949789408754</v>
      </c>
      <c r="C51" s="5" t="e">
        <f>IF(ISBLANK('1.2 Nominal unit costs'!C51),NA(),'1.2 Nominal unit costs'!C51/'Historical population and GDP'!$N50)</f>
        <v>#N/A</v>
      </c>
      <c r="D51" s="5">
        <f>IF(ISBLANK('1.2 Nominal unit costs'!D51),NA(),'1.2 Nominal unit costs'!D51/'Historical population and GDP'!$N50)</f>
        <v>13203.541351085192</v>
      </c>
      <c r="E51" s="5" t="e">
        <f>IF(ISBLANK('1.2 Nominal unit costs'!E51),NA(),'1.2 Nominal unit costs'!E51/'Historical population and GDP'!$N50)</f>
        <v>#N/A</v>
      </c>
      <c r="F51" s="5" t="e">
        <f>IF(ISBLANK('1.2 Nominal unit costs'!F51),NA(),'1.2 Nominal unit costs'!F51/'Historical population and GDP'!$N50)</f>
        <v>#N/A</v>
      </c>
      <c r="G51" s="5" t="e">
        <f>IF(ISBLANK('1.2 Nominal unit costs'!G51),NA(),'1.2 Nominal unit costs'!G51/'Historical population and GDP'!$N50)</f>
        <v>#N/A</v>
      </c>
      <c r="H51" s="5" t="e">
        <f>IF(ISBLANK('1.2 Nominal unit costs'!H51),NA(),'1.2 Nominal unit costs'!H51/'Historical population and GDP'!$N50)</f>
        <v>#N/A</v>
      </c>
      <c r="I51" s="5" t="e">
        <f>IF(ISBLANK('1.2 Nominal unit costs'!I51),NA(),'1.2 Nominal unit costs'!I51/'Historical population and GDP'!$N50)</f>
        <v>#N/A</v>
      </c>
    </row>
    <row r="52" spans="1:9">
      <c r="A52" s="4">
        <f t="shared" si="0"/>
        <v>1916</v>
      </c>
      <c r="B52" s="5">
        <f>IF(ISBLANK('1.2 Nominal unit costs'!B52),NA(),'1.2 Nominal unit costs'!B52/'Historical population and GDP'!$N51)</f>
        <v>34789.84359433387</v>
      </c>
      <c r="C52" s="5" t="e">
        <f>IF(ISBLANK('1.2 Nominal unit costs'!C52),NA(),'1.2 Nominal unit costs'!C52/'Historical population and GDP'!$N51)</f>
        <v>#N/A</v>
      </c>
      <c r="D52" s="5">
        <f>IF(ISBLANK('1.2 Nominal unit costs'!D52),NA(),'1.2 Nominal unit costs'!D52/'Historical population and GDP'!$N51)</f>
        <v>7837.2848428408279</v>
      </c>
      <c r="E52" s="5" t="e">
        <f>IF(ISBLANK('1.2 Nominal unit costs'!E52),NA(),'1.2 Nominal unit costs'!E52/'Historical population and GDP'!$N51)</f>
        <v>#N/A</v>
      </c>
      <c r="F52" s="5" t="e">
        <f>IF(ISBLANK('1.2 Nominal unit costs'!F52),NA(),'1.2 Nominal unit costs'!F52/'Historical population and GDP'!$N51)</f>
        <v>#N/A</v>
      </c>
      <c r="G52" s="5" t="e">
        <f>IF(ISBLANK('1.2 Nominal unit costs'!G52),NA(),'1.2 Nominal unit costs'!G52/'Historical population and GDP'!$N51)</f>
        <v>#N/A</v>
      </c>
      <c r="H52" s="5" t="e">
        <f>IF(ISBLANK('1.2 Nominal unit costs'!H52),NA(),'1.2 Nominal unit costs'!H52/'Historical population and GDP'!$N51)</f>
        <v>#N/A</v>
      </c>
      <c r="I52" s="5" t="e">
        <f>IF(ISBLANK('1.2 Nominal unit costs'!I52),NA(),'1.2 Nominal unit costs'!I52/'Historical population and GDP'!$N51)</f>
        <v>#N/A</v>
      </c>
    </row>
    <row r="53" spans="1:9">
      <c r="A53" s="4">
        <f t="shared" si="0"/>
        <v>1917</v>
      </c>
      <c r="B53" s="5">
        <f>IF(ISBLANK('1.2 Nominal unit costs'!B53),NA(),'1.2 Nominal unit costs'!B53/'Historical population and GDP'!$N52)</f>
        <v>30408.553698583608</v>
      </c>
      <c r="C53" s="5" t="e">
        <f>IF(ISBLANK('1.2 Nominal unit costs'!C53),NA(),'1.2 Nominal unit costs'!C53/'Historical population and GDP'!$N52)</f>
        <v>#N/A</v>
      </c>
      <c r="D53" s="5">
        <f>IF(ISBLANK('1.2 Nominal unit costs'!D53),NA(),'1.2 Nominal unit costs'!D53/'Historical population and GDP'!$N52)</f>
        <v>8741.748876362135</v>
      </c>
      <c r="E53" s="5">
        <f>IF(ISBLANK('1.2 Nominal unit costs'!E53),NA(),'1.2 Nominal unit costs'!E53/'Historical population and GDP'!$N52)</f>
        <v>6698462.7820997955</v>
      </c>
      <c r="F53" s="5" t="e">
        <f>IF(ISBLANK('1.2 Nominal unit costs'!F53),NA(),'1.2 Nominal unit costs'!F53/'Historical population and GDP'!$N52)</f>
        <v>#N/A</v>
      </c>
      <c r="G53" s="5" t="e">
        <f>IF(ISBLANK('1.2 Nominal unit costs'!G53),NA(),'1.2 Nominal unit costs'!G53/'Historical population and GDP'!$N52)</f>
        <v>#N/A</v>
      </c>
      <c r="H53" s="5" t="e">
        <f>IF(ISBLANK('1.2 Nominal unit costs'!H53),NA(),'1.2 Nominal unit costs'!H53/'Historical population and GDP'!$N52)</f>
        <v>#N/A</v>
      </c>
      <c r="I53" s="5" t="e">
        <f>IF(ISBLANK('1.2 Nominal unit costs'!I53),NA(),'1.2 Nominal unit costs'!I53/'Historical population and GDP'!$N52)</f>
        <v>#N/A</v>
      </c>
    </row>
    <row r="54" spans="1:9">
      <c r="A54" s="4">
        <f t="shared" si="0"/>
        <v>1918</v>
      </c>
      <c r="B54" s="5">
        <f>IF(ISBLANK('1.2 Nominal unit costs'!B54),NA(),'1.2 Nominal unit costs'!B54/'Historical population and GDP'!$N53)</f>
        <v>25465.205574356125</v>
      </c>
      <c r="C54" s="5" t="e">
        <f>IF(ISBLANK('1.2 Nominal unit costs'!C54),NA(),'1.2 Nominal unit costs'!C54/'Historical population and GDP'!$N53)</f>
        <v>#N/A</v>
      </c>
      <c r="D54" s="5">
        <f>IF(ISBLANK('1.2 Nominal unit costs'!D54),NA(),'1.2 Nominal unit costs'!D54/'Historical population and GDP'!$N53)</f>
        <v>6555.9331008517447</v>
      </c>
      <c r="E54" s="5" t="e">
        <f>IF(ISBLANK('1.2 Nominal unit costs'!E54),NA(),'1.2 Nominal unit costs'!E54/'Historical population and GDP'!$N53)</f>
        <v>#N/A</v>
      </c>
      <c r="F54" s="5" t="e">
        <f>IF(ISBLANK('1.2 Nominal unit costs'!F54),NA(),'1.2 Nominal unit costs'!F54/'Historical population and GDP'!$N53)</f>
        <v>#N/A</v>
      </c>
      <c r="G54" s="5" t="e">
        <f>IF(ISBLANK('1.2 Nominal unit costs'!G54),NA(),'1.2 Nominal unit costs'!G54/'Historical population and GDP'!$N53)</f>
        <v>#N/A</v>
      </c>
      <c r="H54" s="5" t="e">
        <f>IF(ISBLANK('1.2 Nominal unit costs'!H54),NA(),'1.2 Nominal unit costs'!H54/'Historical population and GDP'!$N53)</f>
        <v>#N/A</v>
      </c>
      <c r="I54" s="5" t="e">
        <f>IF(ISBLANK('1.2 Nominal unit costs'!I54),NA(),'1.2 Nominal unit costs'!I54/'Historical population and GDP'!$N53)</f>
        <v>#N/A</v>
      </c>
    </row>
    <row r="55" spans="1:9">
      <c r="A55" s="4">
        <f t="shared" si="0"/>
        <v>1919</v>
      </c>
      <c r="B55" s="5">
        <f>IF(ISBLANK('1.2 Nominal unit costs'!B55),NA(),'1.2 Nominal unit costs'!B55/'Historical population and GDP'!$N54)</f>
        <v>25212.005454783262</v>
      </c>
      <c r="C55" s="5" t="e">
        <f>IF(ISBLANK('1.2 Nominal unit costs'!C55),NA(),'1.2 Nominal unit costs'!C55/'Historical population and GDP'!$N54)</f>
        <v>#N/A</v>
      </c>
      <c r="D55" s="5">
        <f>IF(ISBLANK('1.2 Nominal unit costs'!D55),NA(),'1.2 Nominal unit costs'!D55/'Historical population and GDP'!$N54)</f>
        <v>5844.1347217138891</v>
      </c>
      <c r="E55" s="5" t="e">
        <f>IF(ISBLANK('1.2 Nominal unit costs'!E55),NA(),'1.2 Nominal unit costs'!E55/'Historical population and GDP'!$N54)</f>
        <v>#N/A</v>
      </c>
      <c r="F55" s="5" t="e">
        <f>IF(ISBLANK('1.2 Nominal unit costs'!F55),NA(),'1.2 Nominal unit costs'!F55/'Historical population and GDP'!$N54)</f>
        <v>#N/A</v>
      </c>
      <c r="G55" s="5" t="e">
        <f>IF(ISBLANK('1.2 Nominal unit costs'!G55),NA(),'1.2 Nominal unit costs'!G55/'Historical population and GDP'!$N54)</f>
        <v>#N/A</v>
      </c>
      <c r="H55" s="5" t="e">
        <f>IF(ISBLANK('1.2 Nominal unit costs'!H55),NA(),'1.2 Nominal unit costs'!H55/'Historical population and GDP'!$N54)</f>
        <v>#N/A</v>
      </c>
      <c r="I55" s="5" t="e">
        <f>IF(ISBLANK('1.2 Nominal unit costs'!I55),NA(),'1.2 Nominal unit costs'!I55/'Historical population and GDP'!$N54)</f>
        <v>#N/A</v>
      </c>
    </row>
    <row r="56" spans="1:9">
      <c r="A56" s="4">
        <f t="shared" si="0"/>
        <v>1920</v>
      </c>
      <c r="B56" s="5">
        <f>IF(ISBLANK('1.2 Nominal unit costs'!B56),NA(),'1.2 Nominal unit costs'!B56/'Historical population and GDP'!$N55)</f>
        <v>26489.908084154686</v>
      </c>
      <c r="C56" s="5" t="e">
        <f>IF(ISBLANK('1.2 Nominal unit costs'!C56),NA(),'1.2 Nominal unit costs'!C56/'Historical population and GDP'!$N55)</f>
        <v>#N/A</v>
      </c>
      <c r="D56" s="5">
        <f>IF(ISBLANK('1.2 Nominal unit costs'!D56),NA(),'1.2 Nominal unit costs'!D56/'Historical population and GDP'!$N55)</f>
        <v>3873.9494601671308</v>
      </c>
      <c r="E56" s="5">
        <f>IF(ISBLANK('1.2 Nominal unit costs'!E56),NA(),'1.2 Nominal unit costs'!E56/'Historical population and GDP'!$N55)</f>
        <v>1704938.3555128349</v>
      </c>
      <c r="F56" s="5" t="e">
        <f>IF(ISBLANK('1.2 Nominal unit costs'!F56),NA(),'1.2 Nominal unit costs'!F56/'Historical population and GDP'!$N55)</f>
        <v>#N/A</v>
      </c>
      <c r="G56" s="5" t="e">
        <f>IF(ISBLANK('1.2 Nominal unit costs'!G56),NA(),'1.2 Nominal unit costs'!G56/'Historical population and GDP'!$N55)</f>
        <v>#N/A</v>
      </c>
      <c r="H56" s="5" t="e">
        <f>IF(ISBLANK('1.2 Nominal unit costs'!H56),NA(),'1.2 Nominal unit costs'!H56/'Historical population and GDP'!$N55)</f>
        <v>#N/A</v>
      </c>
      <c r="I56" s="5" t="e">
        <f>IF(ISBLANK('1.2 Nominal unit costs'!I56),NA(),'1.2 Nominal unit costs'!I56/'Historical population and GDP'!$N55)</f>
        <v>#N/A</v>
      </c>
    </row>
    <row r="57" spans="1:9">
      <c r="A57" s="4">
        <f t="shared" si="0"/>
        <v>1921</v>
      </c>
      <c r="B57" s="5">
        <f>IF(ISBLANK('1.2 Nominal unit costs'!B57),NA(),'1.2 Nominal unit costs'!B57/'Historical population and GDP'!$N56)</f>
        <v>30541.144464636192</v>
      </c>
      <c r="C57" s="5" t="e">
        <f>IF(ISBLANK('1.2 Nominal unit costs'!C57),NA(),'1.2 Nominal unit costs'!C57/'Historical population and GDP'!$N56)</f>
        <v>#N/A</v>
      </c>
      <c r="D57" s="5">
        <f>IF(ISBLANK('1.2 Nominal unit costs'!D57),NA(),'1.2 Nominal unit costs'!D57/'Historical population and GDP'!$N56)</f>
        <v>4359.2599360832692</v>
      </c>
      <c r="E57" s="5" t="e">
        <f>IF(ISBLANK('1.2 Nominal unit costs'!E57),NA(),'1.2 Nominal unit costs'!E57/'Historical population and GDP'!$N56)</f>
        <v>#N/A</v>
      </c>
      <c r="F57" s="5" t="e">
        <f>IF(ISBLANK('1.2 Nominal unit costs'!F57),NA(),'1.2 Nominal unit costs'!F57/'Historical population and GDP'!$N56)</f>
        <v>#N/A</v>
      </c>
      <c r="G57" s="5" t="e">
        <f>IF(ISBLANK('1.2 Nominal unit costs'!G57),NA(),'1.2 Nominal unit costs'!G57/'Historical population and GDP'!$N56)</f>
        <v>#N/A</v>
      </c>
      <c r="H57" s="5" t="e">
        <f>IF(ISBLANK('1.2 Nominal unit costs'!H57),NA(),'1.2 Nominal unit costs'!H57/'Historical population and GDP'!$N56)</f>
        <v>#N/A</v>
      </c>
      <c r="I57" s="5" t="e">
        <f>IF(ISBLANK('1.2 Nominal unit costs'!I57),NA(),'1.2 Nominal unit costs'!I57/'Historical population and GDP'!$N56)</f>
        <v>#N/A</v>
      </c>
    </row>
    <row r="58" spans="1:9">
      <c r="A58" s="4">
        <f t="shared" si="0"/>
        <v>1922</v>
      </c>
      <c r="B58" s="5">
        <f>IF(ISBLANK('1.2 Nominal unit costs'!B58),NA(),'1.2 Nominal unit costs'!B58/'Historical population and GDP'!$N57)</f>
        <v>34747.874617364869</v>
      </c>
      <c r="C58" s="5" t="e">
        <f>IF(ISBLANK('1.2 Nominal unit costs'!C58),NA(),'1.2 Nominal unit costs'!C58/'Historical population and GDP'!$N57)</f>
        <v>#N/A</v>
      </c>
      <c r="D58" s="5">
        <f>IF(ISBLANK('1.2 Nominal unit costs'!D58),NA(),'1.2 Nominal unit costs'!D58/'Historical population and GDP'!$N57)</f>
        <v>7174.3192912529275</v>
      </c>
      <c r="E58" s="5">
        <f>IF(ISBLANK('1.2 Nominal unit costs'!E58),NA(),'1.2 Nominal unit costs'!E58/'Historical population and GDP'!$N57)</f>
        <v>2355796.788074899</v>
      </c>
      <c r="F58" s="5" t="e">
        <f>IF(ISBLANK('1.2 Nominal unit costs'!F58),NA(),'1.2 Nominal unit costs'!F58/'Historical population and GDP'!$N57)</f>
        <v>#N/A</v>
      </c>
      <c r="G58" s="5" t="e">
        <f>IF(ISBLANK('1.2 Nominal unit costs'!G58),NA(),'1.2 Nominal unit costs'!G58/'Historical population and GDP'!$N57)</f>
        <v>#N/A</v>
      </c>
      <c r="H58" s="5" t="e">
        <f>IF(ISBLANK('1.2 Nominal unit costs'!H58),NA(),'1.2 Nominal unit costs'!H58/'Historical population and GDP'!$N57)</f>
        <v>#N/A</v>
      </c>
      <c r="I58" s="5" t="e">
        <f>IF(ISBLANK('1.2 Nominal unit costs'!I58),NA(),'1.2 Nominal unit costs'!I58/'Historical population and GDP'!$N57)</f>
        <v>#N/A</v>
      </c>
    </row>
    <row r="59" spans="1:9">
      <c r="A59" s="4">
        <f t="shared" si="0"/>
        <v>1923</v>
      </c>
      <c r="B59" s="5">
        <f>IF(ISBLANK('1.2 Nominal unit costs'!B59),NA(),'1.2 Nominal unit costs'!B59/'Historical population and GDP'!$N58)</f>
        <v>33852.412706638599</v>
      </c>
      <c r="C59" s="5" t="e">
        <f>IF(ISBLANK('1.2 Nominal unit costs'!C59),NA(),'1.2 Nominal unit costs'!C59/'Historical population and GDP'!$N58)</f>
        <v>#N/A</v>
      </c>
      <c r="D59" s="5">
        <f>IF(ISBLANK('1.2 Nominal unit costs'!D59),NA(),'1.2 Nominal unit costs'!D59/'Historical population and GDP'!$N58)</f>
        <v>8603.280831359958</v>
      </c>
      <c r="E59" s="5">
        <f>IF(ISBLANK('1.2 Nominal unit costs'!E59),NA(),'1.2 Nominal unit costs'!E59/'Historical population and GDP'!$N58)</f>
        <v>3721082.6588452072</v>
      </c>
      <c r="F59" s="5" t="e">
        <f>IF(ISBLANK('1.2 Nominal unit costs'!F59),NA(),'1.2 Nominal unit costs'!F59/'Historical population and GDP'!$N58)</f>
        <v>#N/A</v>
      </c>
      <c r="G59" s="5" t="e">
        <f>IF(ISBLANK('1.2 Nominal unit costs'!G59),NA(),'1.2 Nominal unit costs'!G59/'Historical population and GDP'!$N58)</f>
        <v>#N/A</v>
      </c>
      <c r="H59" s="5" t="e">
        <f>IF(ISBLANK('1.2 Nominal unit costs'!H59),NA(),'1.2 Nominal unit costs'!H59/'Historical population and GDP'!$N58)</f>
        <v>#N/A</v>
      </c>
      <c r="I59" s="5" t="e">
        <f>IF(ISBLANK('1.2 Nominal unit costs'!I59),NA(),'1.2 Nominal unit costs'!I59/'Historical population and GDP'!$N58)</f>
        <v>#N/A</v>
      </c>
    </row>
    <row r="60" spans="1:9">
      <c r="A60" s="4">
        <f t="shared" si="0"/>
        <v>1924</v>
      </c>
      <c r="B60" s="5">
        <f>IF(ISBLANK('1.2 Nominal unit costs'!B60),NA(),'1.2 Nominal unit costs'!B60/'Historical population and GDP'!$N59)</f>
        <v>35234.482391822436</v>
      </c>
      <c r="C60" s="5" t="e">
        <f>IF(ISBLANK('1.2 Nominal unit costs'!C60),NA(),'1.2 Nominal unit costs'!C60/'Historical population and GDP'!$N59)</f>
        <v>#N/A</v>
      </c>
      <c r="D60" s="5">
        <f>IF(ISBLANK('1.2 Nominal unit costs'!D60),NA(),'1.2 Nominal unit costs'!D60/'Historical population and GDP'!$N59)</f>
        <v>13245.239801678485</v>
      </c>
      <c r="E60" s="5">
        <f>IF(ISBLANK('1.2 Nominal unit costs'!E60),NA(),'1.2 Nominal unit costs'!E60/'Historical population and GDP'!$N59)</f>
        <v>13253926.863047827</v>
      </c>
      <c r="F60" s="5" t="e">
        <f>IF(ISBLANK('1.2 Nominal unit costs'!F60),NA(),'1.2 Nominal unit costs'!F60/'Historical population and GDP'!$N59)</f>
        <v>#N/A</v>
      </c>
      <c r="G60" s="5" t="e">
        <f>IF(ISBLANK('1.2 Nominal unit costs'!G60),NA(),'1.2 Nominal unit costs'!G60/'Historical population and GDP'!$N59)</f>
        <v>#N/A</v>
      </c>
      <c r="H60" s="5" t="e">
        <f>IF(ISBLANK('1.2 Nominal unit costs'!H60),NA(),'1.2 Nominal unit costs'!H60/'Historical population and GDP'!$N59)</f>
        <v>#N/A</v>
      </c>
      <c r="I60" s="5" t="e">
        <f>IF(ISBLANK('1.2 Nominal unit costs'!I60),NA(),'1.2 Nominal unit costs'!I60/'Historical population and GDP'!$N59)</f>
        <v>#N/A</v>
      </c>
    </row>
    <row r="61" spans="1:9">
      <c r="A61" s="4">
        <f t="shared" si="0"/>
        <v>1925</v>
      </c>
      <c r="B61" s="5">
        <f>IF(ISBLANK('1.2 Nominal unit costs'!B61),NA(),'1.2 Nominal unit costs'!B61/'Historical population and GDP'!$N60)</f>
        <v>32927.026827582456</v>
      </c>
      <c r="C61" s="5" t="e">
        <f>IF(ISBLANK('1.2 Nominal unit costs'!C61),NA(),'1.2 Nominal unit costs'!C61/'Historical population and GDP'!$N60)</f>
        <v>#N/A</v>
      </c>
      <c r="D61" s="5">
        <f>IF(ISBLANK('1.2 Nominal unit costs'!D61),NA(),'1.2 Nominal unit costs'!D61/'Historical population and GDP'!$N60)</f>
        <v>6849.6537703039667</v>
      </c>
      <c r="E61" s="5">
        <f>IF(ISBLANK('1.2 Nominal unit costs'!E61),NA(),'1.2 Nominal unit costs'!E61/'Historical population and GDP'!$N60)</f>
        <v>8732890.7235103007</v>
      </c>
      <c r="F61" s="5" t="e">
        <f>IF(ISBLANK('1.2 Nominal unit costs'!F61),NA(),'1.2 Nominal unit costs'!F61/'Historical population and GDP'!$N60)</f>
        <v>#N/A</v>
      </c>
      <c r="G61" s="5" t="e">
        <f>IF(ISBLANK('1.2 Nominal unit costs'!G61),NA(),'1.2 Nominal unit costs'!G61/'Historical population and GDP'!$N60)</f>
        <v>#N/A</v>
      </c>
      <c r="H61" s="5" t="e">
        <f>IF(ISBLANK('1.2 Nominal unit costs'!H61),NA(),'1.2 Nominal unit costs'!H61/'Historical population and GDP'!$N60)</f>
        <v>#N/A</v>
      </c>
      <c r="I61" s="5" t="e">
        <f>IF(ISBLANK('1.2 Nominal unit costs'!I61),NA(),'1.2 Nominal unit costs'!I61/'Historical population and GDP'!$N60)</f>
        <v>#N/A</v>
      </c>
    </row>
    <row r="62" spans="1:9">
      <c r="A62" s="4">
        <f t="shared" si="0"/>
        <v>1926</v>
      </c>
      <c r="B62" s="5">
        <f>IF(ISBLANK('1.2 Nominal unit costs'!B62),NA(),'1.2 Nominal unit costs'!B62/'Historical population and GDP'!$N61)</f>
        <v>33897.576042109962</v>
      </c>
      <c r="C62" s="5" t="e">
        <f>IF(ISBLANK('1.2 Nominal unit costs'!C62),NA(),'1.2 Nominal unit costs'!C62/'Historical population and GDP'!$N61)</f>
        <v>#N/A</v>
      </c>
      <c r="D62" s="5">
        <f>IF(ISBLANK('1.2 Nominal unit costs'!D62),NA(),'1.2 Nominal unit costs'!D62/'Historical population and GDP'!$N61)</f>
        <v>13320.179655765536</v>
      </c>
      <c r="E62" s="5">
        <f>IF(ISBLANK('1.2 Nominal unit costs'!E62),NA(),'1.2 Nominal unit costs'!E62/'Historical population and GDP'!$N61)</f>
        <v>3653588.125894167</v>
      </c>
      <c r="F62" s="5" t="e">
        <f>IF(ISBLANK('1.2 Nominal unit costs'!F62),NA(),'1.2 Nominal unit costs'!F62/'Historical population and GDP'!$N61)</f>
        <v>#N/A</v>
      </c>
      <c r="G62" s="5" t="e">
        <f>IF(ISBLANK('1.2 Nominal unit costs'!G62),NA(),'1.2 Nominal unit costs'!G62/'Historical population and GDP'!$N61)</f>
        <v>#N/A</v>
      </c>
      <c r="H62" s="5" t="e">
        <f>IF(ISBLANK('1.2 Nominal unit costs'!H62),NA(),'1.2 Nominal unit costs'!H62/'Historical population and GDP'!$N61)</f>
        <v>#N/A</v>
      </c>
      <c r="I62" s="5" t="e">
        <f>IF(ISBLANK('1.2 Nominal unit costs'!I62),NA(),'1.2 Nominal unit costs'!I62/'Historical population and GDP'!$N61)</f>
        <v>#N/A</v>
      </c>
    </row>
    <row r="63" spans="1:9">
      <c r="A63" s="4">
        <f t="shared" si="0"/>
        <v>1927</v>
      </c>
      <c r="B63" s="5">
        <f>IF(ISBLANK('1.2 Nominal unit costs'!B63),NA(),'1.2 Nominal unit costs'!B63/'Historical population and GDP'!$N62)</f>
        <v>32086.712808150023</v>
      </c>
      <c r="C63" s="5" t="e">
        <f>IF(ISBLANK('1.2 Nominal unit costs'!C63),NA(),'1.2 Nominal unit costs'!C63/'Historical population and GDP'!$N62)</f>
        <v>#N/A</v>
      </c>
      <c r="D63" s="5">
        <f>IF(ISBLANK('1.2 Nominal unit costs'!D63),NA(),'1.2 Nominal unit costs'!D63/'Historical population and GDP'!$N62)</f>
        <v>10392.821648354931</v>
      </c>
      <c r="E63" s="5" t="e">
        <f>IF(ISBLANK('1.2 Nominal unit costs'!E63),NA(),'1.2 Nominal unit costs'!E63/'Historical population and GDP'!$N62)</f>
        <v>#N/A</v>
      </c>
      <c r="F63" s="5" t="e">
        <f>IF(ISBLANK('1.2 Nominal unit costs'!F63),NA(),'1.2 Nominal unit costs'!F63/'Historical population and GDP'!$N62)</f>
        <v>#N/A</v>
      </c>
      <c r="G63" s="5" t="e">
        <f>IF(ISBLANK('1.2 Nominal unit costs'!G63),NA(),'1.2 Nominal unit costs'!G63/'Historical population and GDP'!$N62)</f>
        <v>#N/A</v>
      </c>
      <c r="H63" s="5" t="e">
        <f>IF(ISBLANK('1.2 Nominal unit costs'!H63),NA(),'1.2 Nominal unit costs'!H63/'Historical population and GDP'!$N62)</f>
        <v>#N/A</v>
      </c>
      <c r="I63" s="5" t="e">
        <f>IF(ISBLANK('1.2 Nominal unit costs'!I63),NA(),'1.2 Nominal unit costs'!I63/'Historical population and GDP'!$N62)</f>
        <v>#N/A</v>
      </c>
    </row>
    <row r="64" spans="1:9">
      <c r="A64" s="4">
        <f t="shared" si="0"/>
        <v>1928</v>
      </c>
      <c r="B64" s="5">
        <f>IF(ISBLANK('1.2 Nominal unit costs'!B64),NA(),'1.2 Nominal unit costs'!B64/'Historical population and GDP'!$N63)</f>
        <v>32189.029953566296</v>
      </c>
      <c r="C64" s="5" t="e">
        <f>IF(ISBLANK('1.2 Nominal unit costs'!C64),NA(),'1.2 Nominal unit costs'!C64/'Historical population and GDP'!$N63)</f>
        <v>#N/A</v>
      </c>
      <c r="D64" s="5">
        <f>IF(ISBLANK('1.2 Nominal unit costs'!D64),NA(),'1.2 Nominal unit costs'!D64/'Historical population and GDP'!$N63)</f>
        <v>9254.3365675202203</v>
      </c>
      <c r="E64" s="5" t="e">
        <f>IF(ISBLANK('1.2 Nominal unit costs'!E64),NA(),'1.2 Nominal unit costs'!E64/'Historical population and GDP'!$N63)</f>
        <v>#N/A</v>
      </c>
      <c r="F64" s="5" t="e">
        <f>IF(ISBLANK('1.2 Nominal unit costs'!F64),NA(),'1.2 Nominal unit costs'!F64/'Historical population and GDP'!$N63)</f>
        <v>#N/A</v>
      </c>
      <c r="G64" s="5" t="e">
        <f>IF(ISBLANK('1.2 Nominal unit costs'!G64),NA(),'1.2 Nominal unit costs'!G64/'Historical population and GDP'!$N63)</f>
        <v>#N/A</v>
      </c>
      <c r="H64" s="5" t="e">
        <f>IF(ISBLANK('1.2 Nominal unit costs'!H64),NA(),'1.2 Nominal unit costs'!H64/'Historical population and GDP'!$N63)</f>
        <v>#N/A</v>
      </c>
      <c r="I64" s="5" t="e">
        <f>IF(ISBLANK('1.2 Nominal unit costs'!I64),NA(),'1.2 Nominal unit costs'!I64/'Historical population and GDP'!$N63)</f>
        <v>#N/A</v>
      </c>
    </row>
    <row r="65" spans="1:9">
      <c r="A65" s="4">
        <f t="shared" si="0"/>
        <v>1929</v>
      </c>
      <c r="B65" s="5">
        <f>IF(ISBLANK('1.2 Nominal unit costs'!B65),NA(),'1.2 Nominal unit costs'!B65/'Historical population and GDP'!$N64)</f>
        <v>30902.54083984331</v>
      </c>
      <c r="C65" s="5">
        <f>IF(ISBLANK('1.2 Nominal unit costs'!C65),NA(),'1.2 Nominal unit costs'!C65/'Historical population and GDP'!$N64)</f>
        <v>8872.0749304986057</v>
      </c>
      <c r="D65" s="5">
        <f>IF(ISBLANK('1.2 Nominal unit costs'!D65),NA(),'1.2 Nominal unit costs'!D65/'Historical population and GDP'!$N64)</f>
        <v>17926.469418865538</v>
      </c>
      <c r="E65" s="5">
        <f>IF(ISBLANK('1.2 Nominal unit costs'!E65),NA(),'1.2 Nominal unit costs'!E65/'Historical population and GDP'!$N64)</f>
        <v>2856974.0946161067</v>
      </c>
      <c r="F65" s="5" t="e">
        <f>IF(ISBLANK('1.2 Nominal unit costs'!F65),NA(),'1.2 Nominal unit costs'!F65/'Historical population and GDP'!$N64)</f>
        <v>#N/A</v>
      </c>
      <c r="G65" s="5" t="e">
        <f>IF(ISBLANK('1.2 Nominal unit costs'!G65),NA(),'1.2 Nominal unit costs'!G65/'Historical population and GDP'!$N64)</f>
        <v>#N/A</v>
      </c>
      <c r="H65" s="5" t="e">
        <f>IF(ISBLANK('1.2 Nominal unit costs'!H65),NA(),'1.2 Nominal unit costs'!H65/'Historical population and GDP'!$N64)</f>
        <v>#N/A</v>
      </c>
      <c r="I65" s="5" t="e">
        <f>IF(ISBLANK('1.2 Nominal unit costs'!I65),NA(),'1.2 Nominal unit costs'!I65/'Historical population and GDP'!$N64)</f>
        <v>#N/A</v>
      </c>
    </row>
    <row r="66" spans="1:9">
      <c r="A66" s="4">
        <f t="shared" si="0"/>
        <v>1930</v>
      </c>
      <c r="B66" s="5">
        <f>IF(ISBLANK('1.2 Nominal unit costs'!B66),NA(),'1.2 Nominal unit costs'!B66/'Historical population and GDP'!$N65)</f>
        <v>33256.739777559509</v>
      </c>
      <c r="C66" s="5">
        <f>IF(ISBLANK('1.2 Nominal unit costs'!C66),NA(),'1.2 Nominal unit costs'!C66/'Historical population and GDP'!$N65)</f>
        <v>12100.984594762835</v>
      </c>
      <c r="D66" s="5">
        <f>IF(ISBLANK('1.2 Nominal unit costs'!D66),NA(),'1.2 Nominal unit costs'!D66/'Historical population and GDP'!$N65)</f>
        <v>10927.433264107973</v>
      </c>
      <c r="E66" s="5" t="e">
        <f>IF(ISBLANK('1.2 Nominal unit costs'!E66),NA(),'1.2 Nominal unit costs'!E66/'Historical population and GDP'!$N65)</f>
        <v>#N/A</v>
      </c>
      <c r="F66" s="5" t="e">
        <f>IF(ISBLANK('1.2 Nominal unit costs'!F66),NA(),'1.2 Nominal unit costs'!F66/'Historical population and GDP'!$N65)</f>
        <v>#N/A</v>
      </c>
      <c r="G66" s="5" t="e">
        <f>IF(ISBLANK('1.2 Nominal unit costs'!G66),NA(),'1.2 Nominal unit costs'!G66/'Historical population and GDP'!$N65)</f>
        <v>#N/A</v>
      </c>
      <c r="H66" s="5" t="e">
        <f>IF(ISBLANK('1.2 Nominal unit costs'!H66),NA(),'1.2 Nominal unit costs'!H66/'Historical population and GDP'!$N65)</f>
        <v>#N/A</v>
      </c>
      <c r="I66" s="5" t="e">
        <f>IF(ISBLANK('1.2 Nominal unit costs'!I66),NA(),'1.2 Nominal unit costs'!I66/'Historical population and GDP'!$N65)</f>
        <v>#N/A</v>
      </c>
    </row>
    <row r="67" spans="1:9">
      <c r="A67" s="4">
        <f t="shared" si="0"/>
        <v>1931</v>
      </c>
      <c r="B67" s="5">
        <f>IF(ISBLANK('1.2 Nominal unit costs'!B67),NA(),'1.2 Nominal unit costs'!B67/'Historical population and GDP'!$N66)</f>
        <v>36051.988977586137</v>
      </c>
      <c r="C67" s="5">
        <f>IF(ISBLANK('1.2 Nominal unit costs'!C67),NA(),'1.2 Nominal unit costs'!C67/'Historical population and GDP'!$N66)</f>
        <v>12150.553938377934</v>
      </c>
      <c r="D67" s="5" t="e">
        <f>IF(ISBLANK('1.2 Nominal unit costs'!D67),NA(),'1.2 Nominal unit costs'!D67/'Historical population and GDP'!$N66)</f>
        <v>#N/A</v>
      </c>
      <c r="E67" s="5" t="e">
        <f>IF(ISBLANK('1.2 Nominal unit costs'!E67),NA(),'1.2 Nominal unit costs'!E67/'Historical population and GDP'!$N66)</f>
        <v>#N/A</v>
      </c>
      <c r="F67" s="5" t="e">
        <f>IF(ISBLANK('1.2 Nominal unit costs'!F67),NA(),'1.2 Nominal unit costs'!F67/'Historical population and GDP'!$N66)</f>
        <v>#N/A</v>
      </c>
      <c r="G67" s="5" t="e">
        <f>IF(ISBLANK('1.2 Nominal unit costs'!G67),NA(),'1.2 Nominal unit costs'!G67/'Historical population and GDP'!$N66)</f>
        <v>#N/A</v>
      </c>
      <c r="H67" s="5" t="e">
        <f>IF(ISBLANK('1.2 Nominal unit costs'!H67),NA(),'1.2 Nominal unit costs'!H67/'Historical population and GDP'!$N66)</f>
        <v>#N/A</v>
      </c>
      <c r="I67" s="5" t="e">
        <f>IF(ISBLANK('1.2 Nominal unit costs'!I67),NA(),'1.2 Nominal unit costs'!I67/'Historical population and GDP'!$N66)</f>
        <v>#N/A</v>
      </c>
    </row>
    <row r="68" spans="1:9">
      <c r="A68" s="4">
        <f t="shared" si="0"/>
        <v>1932</v>
      </c>
      <c r="B68" s="5">
        <f>IF(ISBLANK('1.2 Nominal unit costs'!B68),NA(),'1.2 Nominal unit costs'!B68/'Historical population and GDP'!$N67)</f>
        <v>35804.285536860705</v>
      </c>
      <c r="C68" s="5">
        <f>IF(ISBLANK('1.2 Nominal unit costs'!C68),NA(),'1.2 Nominal unit costs'!C68/'Historical population and GDP'!$N67)</f>
        <v>11905.042394040725</v>
      </c>
      <c r="D68" s="5" t="e">
        <f>IF(ISBLANK('1.2 Nominal unit costs'!D68),NA(),'1.2 Nominal unit costs'!D68/'Historical population and GDP'!$N67)</f>
        <v>#N/A</v>
      </c>
      <c r="E68" s="5">
        <f>IF(ISBLANK('1.2 Nominal unit costs'!E68),NA(),'1.2 Nominal unit costs'!E68/'Historical population and GDP'!$N67)</f>
        <v>6938199.7462311005</v>
      </c>
      <c r="F68" s="5" t="e">
        <f>IF(ISBLANK('1.2 Nominal unit costs'!F68),NA(),'1.2 Nominal unit costs'!F68/'Historical population and GDP'!$N67)</f>
        <v>#N/A</v>
      </c>
      <c r="G68" s="5" t="e">
        <f>IF(ISBLANK('1.2 Nominal unit costs'!G68),NA(),'1.2 Nominal unit costs'!G68/'Historical population and GDP'!$N67)</f>
        <v>#N/A</v>
      </c>
      <c r="H68" s="5" t="e">
        <f>IF(ISBLANK('1.2 Nominal unit costs'!H68),NA(),'1.2 Nominal unit costs'!H68/'Historical population and GDP'!$N67)</f>
        <v>#N/A</v>
      </c>
      <c r="I68" s="5" t="e">
        <f>IF(ISBLANK('1.2 Nominal unit costs'!I68),NA(),'1.2 Nominal unit costs'!I68/'Historical population and GDP'!$N67)</f>
        <v>#N/A</v>
      </c>
    </row>
    <row r="69" spans="1:9">
      <c r="A69" s="4">
        <f t="shared" si="0"/>
        <v>1933</v>
      </c>
      <c r="B69" s="5">
        <f>IF(ISBLANK('1.2 Nominal unit costs'!B69),NA(),'1.2 Nominal unit costs'!B69/'Historical population and GDP'!$N68)</f>
        <v>36505.252214164029</v>
      </c>
      <c r="C69" s="5">
        <f>IF(ISBLANK('1.2 Nominal unit costs'!C69),NA(),'1.2 Nominal unit costs'!C69/'Historical population and GDP'!$N68)</f>
        <v>9211.9035046939389</v>
      </c>
      <c r="D69" s="5" t="e">
        <f>IF(ISBLANK('1.2 Nominal unit costs'!D69),NA(),'1.2 Nominal unit costs'!D69/'Historical population and GDP'!$N68)</f>
        <v>#N/A</v>
      </c>
      <c r="E69" s="5" t="e">
        <f>IF(ISBLANK('1.2 Nominal unit costs'!E69),NA(),'1.2 Nominal unit costs'!E69/'Historical population and GDP'!$N68)</f>
        <v>#N/A</v>
      </c>
      <c r="F69" s="5" t="e">
        <f>IF(ISBLANK('1.2 Nominal unit costs'!F69),NA(),'1.2 Nominal unit costs'!F69/'Historical population and GDP'!$N68)</f>
        <v>#N/A</v>
      </c>
      <c r="G69" s="5" t="e">
        <f>IF(ISBLANK('1.2 Nominal unit costs'!G69),NA(),'1.2 Nominal unit costs'!G69/'Historical population and GDP'!$N68)</f>
        <v>#N/A</v>
      </c>
      <c r="H69" s="5" t="e">
        <f>IF(ISBLANK('1.2 Nominal unit costs'!H69),NA(),'1.2 Nominal unit costs'!H69/'Historical population and GDP'!$N68)</f>
        <v>#N/A</v>
      </c>
      <c r="I69" s="5" t="e">
        <f>IF(ISBLANK('1.2 Nominal unit costs'!I69),NA(),'1.2 Nominal unit costs'!I69/'Historical population and GDP'!$N68)</f>
        <v>#N/A</v>
      </c>
    </row>
    <row r="70" spans="1:9">
      <c r="A70" s="4">
        <f t="shared" si="0"/>
        <v>1934</v>
      </c>
      <c r="B70" s="5">
        <f>IF(ISBLANK('1.2 Nominal unit costs'!B70),NA(),'1.2 Nominal unit costs'!B70/'Historical population and GDP'!$N69)</f>
        <v>38690.528737484543</v>
      </c>
      <c r="C70" s="5">
        <f>IF(ISBLANK('1.2 Nominal unit costs'!C70),NA(),'1.2 Nominal unit costs'!C70/'Historical population and GDP'!$N69)</f>
        <v>10125.368101407174</v>
      </c>
      <c r="D70" s="5" t="e">
        <f>IF(ISBLANK('1.2 Nominal unit costs'!D70),NA(),'1.2 Nominal unit costs'!D70/'Historical population and GDP'!$N69)</f>
        <v>#N/A</v>
      </c>
      <c r="E70" s="5">
        <f>IF(ISBLANK('1.2 Nominal unit costs'!E70),NA(),'1.2 Nominal unit costs'!E70/'Historical population and GDP'!$N69)</f>
        <v>6909109.5230264924</v>
      </c>
      <c r="F70" s="5" t="e">
        <f>IF(ISBLANK('1.2 Nominal unit costs'!F70),NA(),'1.2 Nominal unit costs'!F70/'Historical population and GDP'!$N69)</f>
        <v>#N/A</v>
      </c>
      <c r="G70" s="5" t="e">
        <f>IF(ISBLANK('1.2 Nominal unit costs'!G70),NA(),'1.2 Nominal unit costs'!G70/'Historical population and GDP'!$N69)</f>
        <v>#N/A</v>
      </c>
      <c r="H70" s="5" t="e">
        <f>IF(ISBLANK('1.2 Nominal unit costs'!H70),NA(),'1.2 Nominal unit costs'!H70/'Historical population and GDP'!$N69)</f>
        <v>#N/A</v>
      </c>
      <c r="I70" s="5" t="e">
        <f>IF(ISBLANK('1.2 Nominal unit costs'!I70),NA(),'1.2 Nominal unit costs'!I70/'Historical population and GDP'!$N69)</f>
        <v>#N/A</v>
      </c>
    </row>
    <row r="71" spans="1:9">
      <c r="A71" s="4">
        <f t="shared" ref="A71:A134" si="1">A70+1</f>
        <v>1935</v>
      </c>
      <c r="B71" s="5">
        <f>IF(ISBLANK('1.2 Nominal unit costs'!B71),NA(),'1.2 Nominal unit costs'!B71/'Historical population and GDP'!$N70)</f>
        <v>39541.416002159363</v>
      </c>
      <c r="C71" s="5">
        <f>IF(ISBLANK('1.2 Nominal unit costs'!C71),NA(),'1.2 Nominal unit costs'!C71/'Historical population and GDP'!$N70)</f>
        <v>14389.734718755335</v>
      </c>
      <c r="D71" s="5">
        <f>IF(ISBLANK('1.2 Nominal unit costs'!D71),NA(),'1.2 Nominal unit costs'!D71/'Historical population and GDP'!$N70)</f>
        <v>2179.9178319888538</v>
      </c>
      <c r="E71" s="5" t="e">
        <f>IF(ISBLANK('1.2 Nominal unit costs'!E71),NA(),'1.2 Nominal unit costs'!E71/'Historical population and GDP'!$N70)</f>
        <v>#N/A</v>
      </c>
      <c r="F71" s="5" t="e">
        <f>IF(ISBLANK('1.2 Nominal unit costs'!F71),NA(),'1.2 Nominal unit costs'!F71/'Historical population and GDP'!$N70)</f>
        <v>#N/A</v>
      </c>
      <c r="G71" s="5" t="e">
        <f>IF(ISBLANK('1.2 Nominal unit costs'!G71),NA(),'1.2 Nominal unit costs'!G71/'Historical population and GDP'!$N70)</f>
        <v>#N/A</v>
      </c>
      <c r="H71" s="5" t="e">
        <f>IF(ISBLANK('1.2 Nominal unit costs'!H71),NA(),'1.2 Nominal unit costs'!H71/'Historical population and GDP'!$N70)</f>
        <v>#N/A</v>
      </c>
      <c r="I71" s="5" t="e">
        <f>IF(ISBLANK('1.2 Nominal unit costs'!I71),NA(),'1.2 Nominal unit costs'!I71/'Historical population and GDP'!$N70)</f>
        <v>#N/A</v>
      </c>
    </row>
    <row r="72" spans="1:9">
      <c r="A72" s="4">
        <f t="shared" si="1"/>
        <v>1936</v>
      </c>
      <c r="B72" s="5">
        <f>IF(ISBLANK('1.2 Nominal unit costs'!B72),NA(),'1.2 Nominal unit costs'!B72/'Historical population and GDP'!$N71)</f>
        <v>38766.571551960158</v>
      </c>
      <c r="C72" s="5">
        <f>IF(ISBLANK('1.2 Nominal unit costs'!C72),NA(),'1.2 Nominal unit costs'!C72/'Historical population and GDP'!$N71)</f>
        <v>14323.284051448898</v>
      </c>
      <c r="D72" s="5">
        <f>IF(ISBLANK('1.2 Nominal unit costs'!D72),NA(),'1.2 Nominal unit costs'!D72/'Historical population and GDP'!$N71)</f>
        <v>2852.7273725471014</v>
      </c>
      <c r="E72" s="5" t="e">
        <f>IF(ISBLANK('1.2 Nominal unit costs'!E72),NA(),'1.2 Nominal unit costs'!E72/'Historical population and GDP'!$N71)</f>
        <v>#N/A</v>
      </c>
      <c r="F72" s="5" t="e">
        <f>IF(ISBLANK('1.2 Nominal unit costs'!F72),NA(),'1.2 Nominal unit costs'!F72/'Historical population and GDP'!$N71)</f>
        <v>#N/A</v>
      </c>
      <c r="G72" s="5" t="e">
        <f>IF(ISBLANK('1.2 Nominal unit costs'!G72),NA(),'1.2 Nominal unit costs'!G72/'Historical population and GDP'!$N71)</f>
        <v>#N/A</v>
      </c>
      <c r="H72" s="5" t="e">
        <f>IF(ISBLANK('1.2 Nominal unit costs'!H72),NA(),'1.2 Nominal unit costs'!H72/'Historical population and GDP'!$N71)</f>
        <v>#N/A</v>
      </c>
      <c r="I72" s="5" t="e">
        <f>IF(ISBLANK('1.2 Nominal unit costs'!I72),NA(),'1.2 Nominal unit costs'!I72/'Historical population and GDP'!$N71)</f>
        <v>#N/A</v>
      </c>
    </row>
    <row r="73" spans="1:9">
      <c r="A73" s="4">
        <f t="shared" si="1"/>
        <v>1937</v>
      </c>
      <c r="B73" s="5">
        <f>IF(ISBLANK('1.2 Nominal unit costs'!B73),NA(),'1.2 Nominal unit costs'!B73/'Historical population and GDP'!$N72)</f>
        <v>39374.568488535828</v>
      </c>
      <c r="C73" s="5">
        <f>IF(ISBLANK('1.2 Nominal unit costs'!C73),NA(),'1.2 Nominal unit costs'!C73/'Historical population and GDP'!$N72)</f>
        <v>10698.532863868277</v>
      </c>
      <c r="D73" s="5">
        <f>IF(ISBLANK('1.2 Nominal unit costs'!D73),NA(),'1.2 Nominal unit costs'!D73/'Historical population and GDP'!$N72)</f>
        <v>1970.3005642439557</v>
      </c>
      <c r="E73" s="5" t="e">
        <f>IF(ISBLANK('1.2 Nominal unit costs'!E73),NA(),'1.2 Nominal unit costs'!E73/'Historical population and GDP'!$N72)</f>
        <v>#N/A</v>
      </c>
      <c r="F73" s="5" t="e">
        <f>IF(ISBLANK('1.2 Nominal unit costs'!F73),NA(),'1.2 Nominal unit costs'!F73/'Historical population and GDP'!$N72)</f>
        <v>#N/A</v>
      </c>
      <c r="G73" s="5" t="e">
        <f>IF(ISBLANK('1.2 Nominal unit costs'!G73),NA(),'1.2 Nominal unit costs'!G73/'Historical population and GDP'!$N72)</f>
        <v>#N/A</v>
      </c>
      <c r="H73" s="5" t="e">
        <f>IF(ISBLANK('1.2 Nominal unit costs'!H73),NA(),'1.2 Nominal unit costs'!H73/'Historical population and GDP'!$N72)</f>
        <v>#N/A</v>
      </c>
      <c r="I73" s="5" t="e">
        <f>IF(ISBLANK('1.2 Nominal unit costs'!I73),NA(),'1.2 Nominal unit costs'!I73/'Historical population and GDP'!$N72)</f>
        <v>#N/A</v>
      </c>
    </row>
    <row r="74" spans="1:9">
      <c r="A74" s="4">
        <f t="shared" si="1"/>
        <v>1938</v>
      </c>
      <c r="B74" s="5">
        <f>IF(ISBLANK('1.2 Nominal unit costs'!B74),NA(),'1.2 Nominal unit costs'!B74/'Historical population and GDP'!$N73)</f>
        <v>40716.78766771673</v>
      </c>
      <c r="C74" s="5">
        <f>IF(ISBLANK('1.2 Nominal unit costs'!C74),NA(),'1.2 Nominal unit costs'!C74/'Historical population and GDP'!$N73)</f>
        <v>11337.379106112527</v>
      </c>
      <c r="D74" s="5">
        <f>IF(ISBLANK('1.2 Nominal unit costs'!D74),NA(),'1.2 Nominal unit costs'!D74/'Historical population and GDP'!$N73)</f>
        <v>2880.0463728361888</v>
      </c>
      <c r="E74" s="5">
        <f>IF(ISBLANK('1.2 Nominal unit costs'!E74),NA(),'1.2 Nominal unit costs'!E74/'Historical population and GDP'!$N73)</f>
        <v>1360421.580328926</v>
      </c>
      <c r="F74" s="5">
        <f>IF(ISBLANK('1.2 Nominal unit costs'!F74),NA(),'1.2 Nominal unit costs'!F74/'Historical population and GDP'!$N73)</f>
        <v>146820.188442299</v>
      </c>
      <c r="G74" s="5" t="e">
        <f>IF(ISBLANK('1.2 Nominal unit costs'!G74),NA(),'1.2 Nominal unit costs'!G74/'Historical population and GDP'!$N73)</f>
        <v>#N/A</v>
      </c>
      <c r="H74" s="5" t="e">
        <f>IF(ISBLANK('1.2 Nominal unit costs'!H74),NA(),'1.2 Nominal unit costs'!H74/'Historical population and GDP'!$N73)</f>
        <v>#N/A</v>
      </c>
      <c r="I74" s="5" t="e">
        <f>IF(ISBLANK('1.2 Nominal unit costs'!I74),NA(),'1.2 Nominal unit costs'!I74/'Historical population and GDP'!$N73)</f>
        <v>#N/A</v>
      </c>
    </row>
    <row r="75" spans="1:9">
      <c r="A75" s="4">
        <f t="shared" si="1"/>
        <v>1939</v>
      </c>
      <c r="B75" s="5">
        <f>IF(ISBLANK('1.2 Nominal unit costs'!B75),NA(),'1.2 Nominal unit costs'!B75/'Historical population and GDP'!$N74)</f>
        <v>42566.806520706421</v>
      </c>
      <c r="C75" s="5">
        <f>IF(ISBLANK('1.2 Nominal unit costs'!C75),NA(),'1.2 Nominal unit costs'!C75/'Historical population and GDP'!$N74)</f>
        <v>14466.461593565149</v>
      </c>
      <c r="D75" s="5">
        <f>IF(ISBLANK('1.2 Nominal unit costs'!D75),NA(),'1.2 Nominal unit costs'!D75/'Historical population and GDP'!$N74)</f>
        <v>3336.1687612603678</v>
      </c>
      <c r="E75" s="5">
        <f>IF(ISBLANK('1.2 Nominal unit costs'!E75),NA(),'1.2 Nominal unit costs'!E75/'Historical population and GDP'!$N74)</f>
        <v>8288552.1175529202</v>
      </c>
      <c r="F75" s="5">
        <f>IF(ISBLANK('1.2 Nominal unit costs'!F75),NA(),'1.2 Nominal unit costs'!F75/'Historical population and GDP'!$N74)</f>
        <v>144507.40260313969</v>
      </c>
      <c r="G75" s="5">
        <f>IF(ISBLANK('1.2 Nominal unit costs'!G75),NA(),'1.2 Nominal unit costs'!G75/'Historical population and GDP'!$N74)</f>
        <v>154403.17639670818</v>
      </c>
      <c r="H75" s="5" t="e">
        <f>IF(ISBLANK('1.2 Nominal unit costs'!H75),NA(),'1.2 Nominal unit costs'!H75/'Historical population and GDP'!$N74)</f>
        <v>#N/A</v>
      </c>
      <c r="I75" s="5">
        <f>IF(ISBLANK('1.2 Nominal unit costs'!I75),NA(),'1.2 Nominal unit costs'!I75/'Historical population and GDP'!$N74)</f>
        <v>1455260.8519953645</v>
      </c>
    </row>
    <row r="76" spans="1:9">
      <c r="A76" s="4">
        <f t="shared" si="1"/>
        <v>1940</v>
      </c>
      <c r="B76" s="5">
        <f>IF(ISBLANK('1.2 Nominal unit costs'!B76),NA(),'1.2 Nominal unit costs'!B76/'Historical population and GDP'!$N75)</f>
        <v>43589.707851135267</v>
      </c>
      <c r="C76" s="5">
        <f>IF(ISBLANK('1.2 Nominal unit costs'!C76),NA(),'1.2 Nominal unit costs'!C76/'Historical population and GDP'!$N75)</f>
        <v>11577.330737747943</v>
      </c>
      <c r="D76" s="5">
        <f>IF(ISBLANK('1.2 Nominal unit costs'!D76),NA(),'1.2 Nominal unit costs'!D76/'Historical population and GDP'!$N75)</f>
        <v>4307.0406066363967</v>
      </c>
      <c r="E76" s="5" t="e">
        <f>IF(ISBLANK('1.2 Nominal unit costs'!E76),NA(),'1.2 Nominal unit costs'!E76/'Historical population and GDP'!$N75)</f>
        <v>#N/A</v>
      </c>
      <c r="F76" s="5">
        <f>IF(ISBLANK('1.2 Nominal unit costs'!F76),NA(),'1.2 Nominal unit costs'!F76/'Historical population and GDP'!$N75)</f>
        <v>150003.92298881337</v>
      </c>
      <c r="G76" s="5" t="e">
        <f>IF(ISBLANK('1.2 Nominal unit costs'!G76),NA(),'1.2 Nominal unit costs'!G76/'Historical population and GDP'!$N75)</f>
        <v>#N/A</v>
      </c>
      <c r="H76" s="5" t="e">
        <f>IF(ISBLANK('1.2 Nominal unit costs'!H76),NA(),'1.2 Nominal unit costs'!H76/'Historical population and GDP'!$N75)</f>
        <v>#N/A</v>
      </c>
      <c r="I76" s="5" t="e">
        <f>IF(ISBLANK('1.2 Nominal unit costs'!I76),NA(),'1.2 Nominal unit costs'!I76/'Historical population and GDP'!$N75)</f>
        <v>#N/A</v>
      </c>
    </row>
    <row r="77" spans="1:9">
      <c r="A77" s="4">
        <f t="shared" si="1"/>
        <v>1941</v>
      </c>
      <c r="B77" s="5">
        <f>IF(ISBLANK('1.2 Nominal unit costs'!B77),NA(),'1.2 Nominal unit costs'!B77/'Historical population and GDP'!$N76)</f>
        <v>44245.370170467068</v>
      </c>
      <c r="C77" s="5">
        <f>IF(ISBLANK('1.2 Nominal unit costs'!C77),NA(),'1.2 Nominal unit costs'!C77/'Historical population and GDP'!$N76)</f>
        <v>8284.8719382460658</v>
      </c>
      <c r="D77" s="5">
        <f>IF(ISBLANK('1.2 Nominal unit costs'!D77),NA(),'1.2 Nominal unit costs'!D77/'Historical population and GDP'!$N76)</f>
        <v>4099.938412349572</v>
      </c>
      <c r="E77" s="5" t="e">
        <f>IF(ISBLANK('1.2 Nominal unit costs'!E77),NA(),'1.2 Nominal unit costs'!E77/'Historical population and GDP'!$N76)</f>
        <v>#N/A</v>
      </c>
      <c r="F77" s="5">
        <f>IF(ISBLANK('1.2 Nominal unit costs'!F77),NA(),'1.2 Nominal unit costs'!F77/'Historical population and GDP'!$N76)</f>
        <v>162314.4470649173</v>
      </c>
      <c r="G77" s="5" t="e">
        <f>IF(ISBLANK('1.2 Nominal unit costs'!G77),NA(),'1.2 Nominal unit costs'!G77/'Historical population and GDP'!$N76)</f>
        <v>#N/A</v>
      </c>
      <c r="H77" s="5" t="e">
        <f>IF(ISBLANK('1.2 Nominal unit costs'!H77),NA(),'1.2 Nominal unit costs'!H77/'Historical population and GDP'!$N76)</f>
        <v>#N/A</v>
      </c>
      <c r="I77" s="5" t="e">
        <f>IF(ISBLANK('1.2 Nominal unit costs'!I77),NA(),'1.2 Nominal unit costs'!I77/'Historical population and GDP'!$N76)</f>
        <v>#N/A</v>
      </c>
    </row>
    <row r="78" spans="1:9">
      <c r="A78" s="4">
        <f t="shared" si="1"/>
        <v>1942</v>
      </c>
      <c r="B78" s="5">
        <f>IF(ISBLANK('1.2 Nominal unit costs'!B78),NA(),'1.2 Nominal unit costs'!B78/'Historical population and GDP'!$N77)</f>
        <v>45510.613303087455</v>
      </c>
      <c r="C78" s="5">
        <f>IF(ISBLANK('1.2 Nominal unit costs'!C78),NA(),'1.2 Nominal unit costs'!C78/'Historical population and GDP'!$N77)</f>
        <v>7331.8627691905367</v>
      </c>
      <c r="D78" s="5">
        <f>IF(ISBLANK('1.2 Nominal unit costs'!D78),NA(),'1.2 Nominal unit costs'!D78/'Historical population and GDP'!$N77)</f>
        <v>2115.5881768428671</v>
      </c>
      <c r="E78" s="5" t="e">
        <f>IF(ISBLANK('1.2 Nominal unit costs'!E78),NA(),'1.2 Nominal unit costs'!E78/'Historical population and GDP'!$N77)</f>
        <v>#N/A</v>
      </c>
      <c r="F78" s="5">
        <f>IF(ISBLANK('1.2 Nominal unit costs'!F78),NA(),'1.2 Nominal unit costs'!F78/'Historical population and GDP'!$N77)</f>
        <v>156994.07551000212</v>
      </c>
      <c r="G78" s="5" t="e">
        <f>IF(ISBLANK('1.2 Nominal unit costs'!G78),NA(),'1.2 Nominal unit costs'!G78/'Historical population and GDP'!$N77)</f>
        <v>#N/A</v>
      </c>
      <c r="H78" s="5" t="e">
        <f>IF(ISBLANK('1.2 Nominal unit costs'!H78),NA(),'1.2 Nominal unit costs'!H78/'Historical population and GDP'!$N77)</f>
        <v>#N/A</v>
      </c>
      <c r="I78" s="5" t="e">
        <f>IF(ISBLANK('1.2 Nominal unit costs'!I78),NA(),'1.2 Nominal unit costs'!I78/'Historical population and GDP'!$N77)</f>
        <v>#N/A</v>
      </c>
    </row>
    <row r="79" spans="1:9">
      <c r="A79" s="4">
        <f t="shared" si="1"/>
        <v>1943</v>
      </c>
      <c r="B79" s="5">
        <f>IF(ISBLANK('1.2 Nominal unit costs'!B79),NA(),'1.2 Nominal unit costs'!B79/'Historical population and GDP'!$N78)</f>
        <v>49454.753969274199</v>
      </c>
      <c r="C79" s="5">
        <f>IF(ISBLANK('1.2 Nominal unit costs'!C79),NA(),'1.2 Nominal unit costs'!C79/'Historical population and GDP'!$N78)</f>
        <v>7366.9627340851921</v>
      </c>
      <c r="D79" s="5">
        <f>IF(ISBLANK('1.2 Nominal unit costs'!D79),NA(),'1.2 Nominal unit costs'!D79/'Historical population and GDP'!$N78)</f>
        <v>7681.5058699224364</v>
      </c>
      <c r="E79" s="5">
        <f>IF(ISBLANK('1.2 Nominal unit costs'!E79),NA(),'1.2 Nominal unit costs'!E79/'Historical population and GDP'!$N78)</f>
        <v>3362814.2922097337</v>
      </c>
      <c r="F79" s="5">
        <f>IF(ISBLANK('1.2 Nominal unit costs'!F79),NA(),'1.2 Nominal unit costs'!F79/'Historical population and GDP'!$N78)</f>
        <v>176961.56184512196</v>
      </c>
      <c r="G79" s="5" t="e">
        <f>IF(ISBLANK('1.2 Nominal unit costs'!G79),NA(),'1.2 Nominal unit costs'!G79/'Historical population and GDP'!$N78)</f>
        <v>#N/A</v>
      </c>
      <c r="H79" s="5" t="e">
        <f>IF(ISBLANK('1.2 Nominal unit costs'!H79),NA(),'1.2 Nominal unit costs'!H79/'Historical population and GDP'!$N78)</f>
        <v>#N/A</v>
      </c>
      <c r="I79" s="5" t="e">
        <f>IF(ISBLANK('1.2 Nominal unit costs'!I79),NA(),'1.2 Nominal unit costs'!I79/'Historical population and GDP'!$N78)</f>
        <v>#N/A</v>
      </c>
    </row>
    <row r="80" spans="1:9">
      <c r="A80" s="4">
        <f t="shared" si="1"/>
        <v>1944</v>
      </c>
      <c r="B80" s="5">
        <f>IF(ISBLANK('1.2 Nominal unit costs'!B80),NA(),'1.2 Nominal unit costs'!B80/'Historical population and GDP'!$N79)</f>
        <v>55911.303973584618</v>
      </c>
      <c r="C80" s="5">
        <f>IF(ISBLANK('1.2 Nominal unit costs'!C80),NA(),'1.2 Nominal unit costs'!C80/'Historical population and GDP'!$N79)</f>
        <v>8303.8284129664771</v>
      </c>
      <c r="D80" s="5">
        <f>IF(ISBLANK('1.2 Nominal unit costs'!D80),NA(),'1.2 Nominal unit costs'!D80/'Historical population and GDP'!$N79)</f>
        <v>3527.3114002818111</v>
      </c>
      <c r="E80" s="5">
        <f>IF(ISBLANK('1.2 Nominal unit costs'!E80),NA(),'1.2 Nominal unit costs'!E80/'Historical population and GDP'!$N79)</f>
        <v>6573221.2496113488</v>
      </c>
      <c r="F80" s="5">
        <f>IF(ISBLANK('1.2 Nominal unit costs'!F80),NA(),'1.2 Nominal unit costs'!F80/'Historical population and GDP'!$N79)</f>
        <v>180939.49776491686</v>
      </c>
      <c r="G80" s="5" t="e">
        <f>IF(ISBLANK('1.2 Nominal unit costs'!G80),NA(),'1.2 Nominal unit costs'!G80/'Historical population and GDP'!$N79)</f>
        <v>#N/A</v>
      </c>
      <c r="H80" s="5" t="e">
        <f>IF(ISBLANK('1.2 Nominal unit costs'!H80),NA(),'1.2 Nominal unit costs'!H80/'Historical population and GDP'!$N79)</f>
        <v>#N/A</v>
      </c>
      <c r="I80" s="5" t="e">
        <f>IF(ISBLANK('1.2 Nominal unit costs'!I80),NA(),'1.2 Nominal unit costs'!I80/'Historical population and GDP'!$N79)</f>
        <v>#N/A</v>
      </c>
    </row>
    <row r="81" spans="1:9">
      <c r="A81" s="4">
        <f t="shared" si="1"/>
        <v>1945</v>
      </c>
      <c r="B81" s="5">
        <f>IF(ISBLANK('1.2 Nominal unit costs'!B81),NA(),'1.2 Nominal unit costs'!B81/'Historical population and GDP'!$N80)</f>
        <v>56622.498592569063</v>
      </c>
      <c r="C81" s="5">
        <f>IF(ISBLANK('1.2 Nominal unit costs'!C81),NA(),'1.2 Nominal unit costs'!C81/'Historical population and GDP'!$N80)</f>
        <v>8733.2982567183353</v>
      </c>
      <c r="D81" s="5">
        <f>IF(ISBLANK('1.2 Nominal unit costs'!D81),NA(),'1.2 Nominal unit costs'!D81/'Historical population and GDP'!$N80)</f>
        <v>2564.8241993672741</v>
      </c>
      <c r="E81" s="5">
        <f>IF(ISBLANK('1.2 Nominal unit costs'!E81),NA(),'1.2 Nominal unit costs'!E81/'Historical population and GDP'!$N80)</f>
        <v>3141825.5119003137</v>
      </c>
      <c r="F81" s="5">
        <f>IF(ISBLANK('1.2 Nominal unit costs'!F81),NA(),'1.2 Nominal unit costs'!F81/'Historical population and GDP'!$N80)</f>
        <v>179508.49710991903</v>
      </c>
      <c r="G81" s="5">
        <f>IF(ISBLANK('1.2 Nominal unit costs'!G81),NA(),'1.2 Nominal unit costs'!G81/'Historical population and GDP'!$N80)</f>
        <v>182846.46503138446</v>
      </c>
      <c r="H81" s="5" t="e">
        <f>IF(ISBLANK('1.2 Nominal unit costs'!H81),NA(),'1.2 Nominal unit costs'!H81/'Historical population and GDP'!$N80)</f>
        <v>#N/A</v>
      </c>
      <c r="I81" s="5">
        <f>IF(ISBLANK('1.2 Nominal unit costs'!I81),NA(),'1.2 Nominal unit costs'!I81/'Historical population and GDP'!$N80)</f>
        <v>1940966.5321113835</v>
      </c>
    </row>
    <row r="82" spans="1:9">
      <c r="A82" s="4">
        <f t="shared" si="1"/>
        <v>1946</v>
      </c>
      <c r="B82" s="5">
        <f>IF(ISBLANK('1.2 Nominal unit costs'!B82),NA(),'1.2 Nominal unit costs'!B82/'Historical population and GDP'!$N81)</f>
        <v>62253.923539215095</v>
      </c>
      <c r="C82" s="5">
        <f>IF(ISBLANK('1.2 Nominal unit costs'!C82),NA(),'1.2 Nominal unit costs'!C82/'Historical population and GDP'!$N81)</f>
        <v>11258.540685030433</v>
      </c>
      <c r="D82" s="5">
        <f>IF(ISBLANK('1.2 Nominal unit costs'!D82),NA(),'1.2 Nominal unit costs'!D82/'Historical population and GDP'!$N81)</f>
        <v>8157.2309933112228</v>
      </c>
      <c r="E82" s="5">
        <f>IF(ISBLANK('1.2 Nominal unit costs'!E82),NA(),'1.2 Nominal unit costs'!E82/'Historical population and GDP'!$N81)</f>
        <v>1423615.110401711</v>
      </c>
      <c r="F82" s="5">
        <f>IF(ISBLANK('1.2 Nominal unit costs'!F82),NA(),'1.2 Nominal unit costs'!F82/'Historical population and GDP'!$N81)</f>
        <v>192273.86562027276</v>
      </c>
      <c r="G82" s="5" t="e">
        <f>IF(ISBLANK('1.2 Nominal unit costs'!G82),NA(),'1.2 Nominal unit costs'!G82/'Historical population and GDP'!$N81)</f>
        <v>#N/A</v>
      </c>
      <c r="H82" s="5" t="e">
        <f>IF(ISBLANK('1.2 Nominal unit costs'!H82),NA(),'1.2 Nominal unit costs'!H82/'Historical population and GDP'!$N81)</f>
        <v>#N/A</v>
      </c>
      <c r="I82" s="5" t="e">
        <f>IF(ISBLANK('1.2 Nominal unit costs'!I82),NA(),'1.2 Nominal unit costs'!I82/'Historical population and GDP'!$N81)</f>
        <v>#N/A</v>
      </c>
    </row>
    <row r="83" spans="1:9">
      <c r="A83" s="4">
        <f t="shared" si="1"/>
        <v>1947</v>
      </c>
      <c r="B83" s="5">
        <f>IF(ISBLANK('1.2 Nominal unit costs'!B83),NA(),'1.2 Nominal unit costs'!B83/'Historical population and GDP'!$N82)</f>
        <v>57599.383560756985</v>
      </c>
      <c r="C83" s="5">
        <f>IF(ISBLANK('1.2 Nominal unit costs'!C83),NA(),'1.2 Nominal unit costs'!C83/'Historical population and GDP'!$N82)</f>
        <v>12842.867797733508</v>
      </c>
      <c r="D83" s="5">
        <f>IF(ISBLANK('1.2 Nominal unit costs'!D83),NA(),'1.2 Nominal unit costs'!D83/'Historical population and GDP'!$N82)</f>
        <v>1981.9470161265724</v>
      </c>
      <c r="E83" s="5" t="e">
        <f>IF(ISBLANK('1.2 Nominal unit costs'!E83),NA(),'1.2 Nominal unit costs'!E83/'Historical population and GDP'!$N82)</f>
        <v>#N/A</v>
      </c>
      <c r="F83" s="5">
        <f>IF(ISBLANK('1.2 Nominal unit costs'!F83),NA(),'1.2 Nominal unit costs'!F83/'Historical population and GDP'!$N82)</f>
        <v>179810.75002351563</v>
      </c>
      <c r="G83" s="5" t="e">
        <f>IF(ISBLANK('1.2 Nominal unit costs'!G83),NA(),'1.2 Nominal unit costs'!G83/'Historical population and GDP'!$N82)</f>
        <v>#N/A</v>
      </c>
      <c r="H83" s="5" t="e">
        <f>IF(ISBLANK('1.2 Nominal unit costs'!H83),NA(),'1.2 Nominal unit costs'!H83/'Historical population and GDP'!$N82)</f>
        <v>#N/A</v>
      </c>
      <c r="I83" s="5" t="e">
        <f>IF(ISBLANK('1.2 Nominal unit costs'!I83),NA(),'1.2 Nominal unit costs'!I83/'Historical population and GDP'!$N82)</f>
        <v>#N/A</v>
      </c>
    </row>
    <row r="84" spans="1:9">
      <c r="A84" s="4">
        <f t="shared" si="1"/>
        <v>1948</v>
      </c>
      <c r="B84" s="5">
        <f>IF(ISBLANK('1.2 Nominal unit costs'!B84),NA(),'1.2 Nominal unit costs'!B84/'Historical population and GDP'!$N83)</f>
        <v>54388.370378079366</v>
      </c>
      <c r="C84" s="5">
        <f>IF(ISBLANK('1.2 Nominal unit costs'!C84),NA(),'1.2 Nominal unit costs'!C84/'Historical population and GDP'!$N83)</f>
        <v>15155.398960717976</v>
      </c>
      <c r="D84" s="5">
        <f>IF(ISBLANK('1.2 Nominal unit costs'!D84),NA(),'1.2 Nominal unit costs'!D84/'Historical population and GDP'!$N83)</f>
        <v>4725.8201968833764</v>
      </c>
      <c r="E84" s="5">
        <f>IF(ISBLANK('1.2 Nominal unit costs'!E84),NA(),'1.2 Nominal unit costs'!E84/'Historical population and GDP'!$N83)</f>
        <v>5042516.8832544442</v>
      </c>
      <c r="F84" s="5">
        <f>IF(ISBLANK('1.2 Nominal unit costs'!F84),NA(),'1.2 Nominal unit costs'!F84/'Historical population and GDP'!$N83)</f>
        <v>173360.56593174615</v>
      </c>
      <c r="G84" s="5" t="e">
        <f>IF(ISBLANK('1.2 Nominal unit costs'!G84),NA(),'1.2 Nominal unit costs'!G84/'Historical population and GDP'!$N83)</f>
        <v>#N/A</v>
      </c>
      <c r="H84" s="5" t="e">
        <f>IF(ISBLANK('1.2 Nominal unit costs'!H84),NA(),'1.2 Nominal unit costs'!H84/'Historical population and GDP'!$N83)</f>
        <v>#N/A</v>
      </c>
      <c r="I84" s="5" t="e">
        <f>IF(ISBLANK('1.2 Nominal unit costs'!I84),NA(),'1.2 Nominal unit costs'!I84/'Historical population and GDP'!$N83)</f>
        <v>#N/A</v>
      </c>
    </row>
    <row r="85" spans="1:9">
      <c r="A85" s="4">
        <f t="shared" si="1"/>
        <v>1949</v>
      </c>
      <c r="B85" s="5">
        <f>IF(ISBLANK('1.2 Nominal unit costs'!B85),NA(),'1.2 Nominal unit costs'!B85/'Historical population and GDP'!$N84)</f>
        <v>58373.493186561405</v>
      </c>
      <c r="C85" s="5">
        <f>IF(ISBLANK('1.2 Nominal unit costs'!C85),NA(),'1.2 Nominal unit costs'!C85/'Historical population and GDP'!$N84)</f>
        <v>15876.245055341147</v>
      </c>
      <c r="D85" s="5">
        <f>IF(ISBLANK('1.2 Nominal unit costs'!D85),NA(),'1.2 Nominal unit costs'!D85/'Historical population and GDP'!$N84)</f>
        <v>6643.9272419414956</v>
      </c>
      <c r="E85" s="5" t="e">
        <f>IF(ISBLANK('1.2 Nominal unit costs'!E85),NA(),'1.2 Nominal unit costs'!E85/'Historical population and GDP'!$N84)</f>
        <v>#N/A</v>
      </c>
      <c r="F85" s="5">
        <f>IF(ISBLANK('1.2 Nominal unit costs'!F85),NA(),'1.2 Nominal unit costs'!F85/'Historical population and GDP'!$N84)</f>
        <v>175865.98122043887</v>
      </c>
      <c r="G85" s="5" t="e">
        <f>IF(ISBLANK('1.2 Nominal unit costs'!G85),NA(),'1.2 Nominal unit costs'!G85/'Historical population and GDP'!$N84)</f>
        <v>#N/A</v>
      </c>
      <c r="H85" s="5" t="e">
        <f>IF(ISBLANK('1.2 Nominal unit costs'!H85),NA(),'1.2 Nominal unit costs'!H85/'Historical population and GDP'!$N84)</f>
        <v>#N/A</v>
      </c>
      <c r="I85" s="5" t="e">
        <f>IF(ISBLANK('1.2 Nominal unit costs'!I85),NA(),'1.2 Nominal unit costs'!I85/'Historical population and GDP'!$N84)</f>
        <v>#N/A</v>
      </c>
    </row>
    <row r="86" spans="1:9">
      <c r="A86" s="4">
        <f t="shared" si="1"/>
        <v>1950</v>
      </c>
      <c r="B86" s="5">
        <f>IF(ISBLANK('1.2 Nominal unit costs'!B86),NA(),'1.2 Nominal unit costs'!B86/'Historical population and GDP'!$N85)</f>
        <v>56735.680561447851</v>
      </c>
      <c r="C86" s="5">
        <f>IF(ISBLANK('1.2 Nominal unit costs'!C86),NA(),'1.2 Nominal unit costs'!C86/'Historical population and GDP'!$N85)</f>
        <v>14692.13122622148</v>
      </c>
      <c r="D86" s="5">
        <f>IF(ISBLANK('1.2 Nominal unit costs'!D86),NA(),'1.2 Nominal unit costs'!D86/'Historical population and GDP'!$N85)</f>
        <v>6570.8954105954681</v>
      </c>
      <c r="E86" s="5" t="e">
        <f>IF(ISBLANK('1.2 Nominal unit costs'!E86),NA(),'1.2 Nominal unit costs'!E86/'Historical population and GDP'!$N85)</f>
        <v>#N/A</v>
      </c>
      <c r="F86" s="5">
        <f>IF(ISBLANK('1.2 Nominal unit costs'!F86),NA(),'1.2 Nominal unit costs'!F86/'Historical population and GDP'!$N85)</f>
        <v>167946.64399100852</v>
      </c>
      <c r="G86" s="5" t="e">
        <f>IF(ISBLANK('1.2 Nominal unit costs'!G86),NA(),'1.2 Nominal unit costs'!G86/'Historical population and GDP'!$N85)</f>
        <v>#N/A</v>
      </c>
      <c r="H86" s="5" t="e">
        <f>IF(ISBLANK('1.2 Nominal unit costs'!H86),NA(),'1.2 Nominal unit costs'!H86/'Historical population and GDP'!$N85)</f>
        <v>#N/A</v>
      </c>
      <c r="I86" s="5" t="e">
        <f>IF(ISBLANK('1.2 Nominal unit costs'!I86),NA(),'1.2 Nominal unit costs'!I86/'Historical population and GDP'!$N85)</f>
        <v>#N/A</v>
      </c>
    </row>
    <row r="87" spans="1:9">
      <c r="A87" s="4">
        <f t="shared" si="1"/>
        <v>1951</v>
      </c>
      <c r="B87" s="5">
        <f>IF(ISBLANK('1.2 Nominal unit costs'!B87),NA(),'1.2 Nominal unit costs'!B87/'Historical population and GDP'!$N86)</f>
        <v>54904.608608277988</v>
      </c>
      <c r="C87" s="5">
        <f>IF(ISBLANK('1.2 Nominal unit costs'!C87),NA(),'1.2 Nominal unit costs'!C87/'Historical population and GDP'!$N86)</f>
        <v>14380.510309373054</v>
      </c>
      <c r="D87" s="5">
        <f>IF(ISBLANK('1.2 Nominal unit costs'!D87),NA(),'1.2 Nominal unit costs'!D87/'Historical population and GDP'!$N86)</f>
        <v>10425.024183484049</v>
      </c>
      <c r="E87" s="5">
        <f>IF(ISBLANK('1.2 Nominal unit costs'!E87),NA(),'1.2 Nominal unit costs'!E87/'Historical population and GDP'!$N86)</f>
        <v>19924443.120197203</v>
      </c>
      <c r="F87" s="5" t="e">
        <f>IF(ISBLANK('1.2 Nominal unit costs'!F87),NA(),'1.2 Nominal unit costs'!F87/'Historical population and GDP'!$N86)</f>
        <v>#N/A</v>
      </c>
      <c r="G87" s="5">
        <f>IF(ISBLANK('1.2 Nominal unit costs'!G87),NA(),'1.2 Nominal unit costs'!G87/'Historical population and GDP'!$N86)</f>
        <v>181264.08539616194</v>
      </c>
      <c r="H87" s="5" t="e">
        <f>IF(ISBLANK('1.2 Nominal unit costs'!H87),NA(),'1.2 Nominal unit costs'!H87/'Historical population and GDP'!$N86)</f>
        <v>#N/A</v>
      </c>
      <c r="I87" s="5">
        <f>IF(ISBLANK('1.2 Nominal unit costs'!I87),NA(),'1.2 Nominal unit costs'!I87/'Historical population and GDP'!$N86)</f>
        <v>2094718.4822484644</v>
      </c>
    </row>
    <row r="88" spans="1:9">
      <c r="A88" s="4">
        <f t="shared" si="1"/>
        <v>1952</v>
      </c>
      <c r="B88" s="5">
        <f>IF(ISBLANK('1.2 Nominal unit costs'!B88),NA(),'1.2 Nominal unit costs'!B88/'Historical population and GDP'!$N87)</f>
        <v>62427.517338258876</v>
      </c>
      <c r="C88" s="5">
        <f>IF(ISBLANK('1.2 Nominal unit costs'!C88),NA(),'1.2 Nominal unit costs'!C88/'Historical population and GDP'!$N87)</f>
        <v>17500.949038874151</v>
      </c>
      <c r="D88" s="5">
        <f>IF(ISBLANK('1.2 Nominal unit costs'!D88),NA(),'1.2 Nominal unit costs'!D88/'Historical population and GDP'!$N87)</f>
        <v>9858.9188295962776</v>
      </c>
      <c r="E88" s="5" t="e">
        <f>IF(ISBLANK('1.2 Nominal unit costs'!E88),NA(),'1.2 Nominal unit costs'!E88/'Historical population and GDP'!$N87)</f>
        <v>#N/A</v>
      </c>
      <c r="F88" s="5" t="e">
        <f>IF(ISBLANK('1.2 Nominal unit costs'!F88),NA(),'1.2 Nominal unit costs'!F88/'Historical population and GDP'!$N87)</f>
        <v>#N/A</v>
      </c>
      <c r="G88" s="5" t="e">
        <f>IF(ISBLANK('1.2 Nominal unit costs'!G88),NA(),'1.2 Nominal unit costs'!G88/'Historical population and GDP'!$N87)</f>
        <v>#N/A</v>
      </c>
      <c r="H88" s="5" t="e">
        <f>IF(ISBLANK('1.2 Nominal unit costs'!H88),NA(),'1.2 Nominal unit costs'!H88/'Historical population and GDP'!$N87)</f>
        <v>#N/A</v>
      </c>
      <c r="I88" s="5" t="e">
        <f>IF(ISBLANK('1.2 Nominal unit costs'!I88),NA(),'1.2 Nominal unit costs'!I88/'Historical population and GDP'!$N87)</f>
        <v>#N/A</v>
      </c>
    </row>
    <row r="89" spans="1:9">
      <c r="A89" s="4">
        <f t="shared" si="1"/>
        <v>1953</v>
      </c>
      <c r="B89" s="5">
        <f>IF(ISBLANK('1.2 Nominal unit costs'!B89),NA(),'1.2 Nominal unit costs'!B89/'Historical population and GDP'!$N88)</f>
        <v>61251.169256342262</v>
      </c>
      <c r="C89" s="5">
        <f>IF(ISBLANK('1.2 Nominal unit costs'!C89),NA(),'1.2 Nominal unit costs'!C89/'Historical population and GDP'!$N88)</f>
        <v>17272.023826826386</v>
      </c>
      <c r="D89" s="5">
        <f>IF(ISBLANK('1.2 Nominal unit costs'!D89),NA(),'1.2 Nominal unit costs'!D89/'Historical population and GDP'!$N88)</f>
        <v>8713.0409674570401</v>
      </c>
      <c r="E89" s="5">
        <f>IF(ISBLANK('1.2 Nominal unit costs'!E89),NA(),'1.2 Nominal unit costs'!E89/'Historical population and GDP'!$N88)</f>
        <v>3868661.7887862665</v>
      </c>
      <c r="F89" s="5" t="e">
        <f>IF(ISBLANK('1.2 Nominal unit costs'!F89),NA(),'1.2 Nominal unit costs'!F89/'Historical population and GDP'!$N88)</f>
        <v>#N/A</v>
      </c>
      <c r="G89" s="5" t="e">
        <f>IF(ISBLANK('1.2 Nominal unit costs'!G89),NA(),'1.2 Nominal unit costs'!G89/'Historical population and GDP'!$N88)</f>
        <v>#N/A</v>
      </c>
      <c r="H89" s="5" t="e">
        <f>IF(ISBLANK('1.2 Nominal unit costs'!H89),NA(),'1.2 Nominal unit costs'!H89/'Historical population and GDP'!$N88)</f>
        <v>#N/A</v>
      </c>
      <c r="I89" s="5" t="e">
        <f>IF(ISBLANK('1.2 Nominal unit costs'!I89),NA(),'1.2 Nominal unit costs'!I89/'Historical population and GDP'!$N88)</f>
        <v>#N/A</v>
      </c>
    </row>
    <row r="90" spans="1:9">
      <c r="A90" s="4">
        <f t="shared" si="1"/>
        <v>1954</v>
      </c>
      <c r="B90" s="5">
        <f>IF(ISBLANK('1.2 Nominal unit costs'!B90),NA(),'1.2 Nominal unit costs'!B90/'Historical population and GDP'!$N89)</f>
        <v>67055.474904304152</v>
      </c>
      <c r="C90" s="5">
        <f>IF(ISBLANK('1.2 Nominal unit costs'!C90),NA(),'1.2 Nominal unit costs'!C90/'Historical population and GDP'!$N89)</f>
        <v>17587.534381927831</v>
      </c>
      <c r="D90" s="5">
        <f>IF(ISBLANK('1.2 Nominal unit costs'!D90),NA(),'1.2 Nominal unit costs'!D90/'Historical population and GDP'!$N89)</f>
        <v>8092.287574019083</v>
      </c>
      <c r="E90" s="5" t="e">
        <f>IF(ISBLANK('1.2 Nominal unit costs'!E90),NA(),'1.2 Nominal unit costs'!E90/'Historical population and GDP'!$N89)</f>
        <v>#N/A</v>
      </c>
      <c r="F90" s="5" t="e">
        <f>IF(ISBLANK('1.2 Nominal unit costs'!F90),NA(),'1.2 Nominal unit costs'!F90/'Historical population and GDP'!$N89)</f>
        <v>#N/A</v>
      </c>
      <c r="G90" s="5">
        <f>IF(ISBLANK('1.2 Nominal unit costs'!G90),NA(),'1.2 Nominal unit costs'!G90/'Historical population and GDP'!$N89)</f>
        <v>166107.08547078996</v>
      </c>
      <c r="H90" s="5" t="e">
        <f>IF(ISBLANK('1.2 Nominal unit costs'!H90),NA(),'1.2 Nominal unit costs'!H90/'Historical population and GDP'!$N89)</f>
        <v>#N/A</v>
      </c>
      <c r="I90" s="5">
        <f>IF(ISBLANK('1.2 Nominal unit costs'!I90),NA(),'1.2 Nominal unit costs'!I90/'Historical population and GDP'!$N89)</f>
        <v>1880113.1652188313</v>
      </c>
    </row>
    <row r="91" spans="1:9">
      <c r="A91" s="4">
        <f t="shared" si="1"/>
        <v>1955</v>
      </c>
      <c r="B91" s="5">
        <f>IF(ISBLANK('1.2 Nominal unit costs'!B91),NA(),'1.2 Nominal unit costs'!B91/'Historical population and GDP'!$N90)</f>
        <v>76851.259954359804</v>
      </c>
      <c r="C91" s="5">
        <f>IF(ISBLANK('1.2 Nominal unit costs'!C91),NA(),'1.2 Nominal unit costs'!C91/'Historical population and GDP'!$N90)</f>
        <v>15886.265477600777</v>
      </c>
      <c r="D91" s="5">
        <f>IF(ISBLANK('1.2 Nominal unit costs'!D91),NA(),'1.2 Nominal unit costs'!D91/'Historical population and GDP'!$N90)</f>
        <v>5376.4322296652599</v>
      </c>
      <c r="E91" s="5">
        <f>IF(ISBLANK('1.2 Nominal unit costs'!E91),NA(),'1.2 Nominal unit costs'!E91/'Historical population and GDP'!$N90)</f>
        <v>1959315.1823555902</v>
      </c>
      <c r="F91" s="5" t="e">
        <f>IF(ISBLANK('1.2 Nominal unit costs'!F91),NA(),'1.2 Nominal unit costs'!F91/'Historical population and GDP'!$N90)</f>
        <v>#N/A</v>
      </c>
      <c r="G91" s="5">
        <f>IF(ISBLANK('1.2 Nominal unit costs'!G91),NA(),'1.2 Nominal unit costs'!G91/'Historical population and GDP'!$N90)</f>
        <v>165534.41576744334</v>
      </c>
      <c r="H91" s="5" t="e">
        <f>IF(ISBLANK('1.2 Nominal unit costs'!H91),NA(),'1.2 Nominal unit costs'!H91/'Historical population and GDP'!$N90)</f>
        <v>#N/A</v>
      </c>
      <c r="I91" s="5">
        <f>IF(ISBLANK('1.2 Nominal unit costs'!I91),NA(),'1.2 Nominal unit costs'!I91/'Historical population and GDP'!$N90)</f>
        <v>1842520.8822171255</v>
      </c>
    </row>
    <row r="92" spans="1:9">
      <c r="A92" s="4">
        <f t="shared" si="1"/>
        <v>1956</v>
      </c>
      <c r="B92" s="5">
        <f>IF(ISBLANK('1.2 Nominal unit costs'!B92),NA(),'1.2 Nominal unit costs'!B92/'Historical population and GDP'!$N91)</f>
        <v>80825.92919793076</v>
      </c>
      <c r="C92" s="5">
        <f>IF(ISBLANK('1.2 Nominal unit costs'!C92),NA(),'1.2 Nominal unit costs'!C92/'Historical population and GDP'!$N91)</f>
        <v>17623.792082238477</v>
      </c>
      <c r="D92" s="5">
        <f>IF(ISBLANK('1.2 Nominal unit costs'!D92),NA(),'1.2 Nominal unit costs'!D92/'Historical population and GDP'!$N91)</f>
        <v>6640.7641245647883</v>
      </c>
      <c r="E92" s="5">
        <f>IF(ISBLANK('1.2 Nominal unit costs'!E92),NA(),'1.2 Nominal unit costs'!E92/'Historical population and GDP'!$N91)</f>
        <v>8053993.8028786797</v>
      </c>
      <c r="F92" s="5" t="e">
        <f>IF(ISBLANK('1.2 Nominal unit costs'!F92),NA(),'1.2 Nominal unit costs'!F92/'Historical population and GDP'!$N91)</f>
        <v>#N/A</v>
      </c>
      <c r="G92" s="5">
        <f>IF(ISBLANK('1.2 Nominal unit costs'!G92),NA(),'1.2 Nominal unit costs'!G92/'Historical population and GDP'!$N91)</f>
        <v>165117.43918875355</v>
      </c>
      <c r="H92" s="5" t="e">
        <f>IF(ISBLANK('1.2 Nominal unit costs'!H92),NA(),'1.2 Nominal unit costs'!H92/'Historical population and GDP'!$N91)</f>
        <v>#N/A</v>
      </c>
      <c r="I92" s="5">
        <f>IF(ISBLANK('1.2 Nominal unit costs'!I92),NA(),'1.2 Nominal unit costs'!I92/'Historical population and GDP'!$N91)</f>
        <v>1841743.7059008917</v>
      </c>
    </row>
    <row r="93" spans="1:9">
      <c r="A93" s="4">
        <f t="shared" si="1"/>
        <v>1957</v>
      </c>
      <c r="B93" s="5">
        <f>IF(ISBLANK('1.2 Nominal unit costs'!B93),NA(),'1.2 Nominal unit costs'!B93/'Historical population and GDP'!$N92)</f>
        <v>84103.544339067084</v>
      </c>
      <c r="C93" s="5">
        <f>IF(ISBLANK('1.2 Nominal unit costs'!C93),NA(),'1.2 Nominal unit costs'!C93/'Historical population and GDP'!$N92)</f>
        <v>18630.333285826309</v>
      </c>
      <c r="D93" s="5">
        <f>IF(ISBLANK('1.2 Nominal unit costs'!D93),NA(),'1.2 Nominal unit costs'!D93/'Historical population and GDP'!$N92)</f>
        <v>9113.2056145161823</v>
      </c>
      <c r="E93" s="5" t="e">
        <f>IF(ISBLANK('1.2 Nominal unit costs'!E93),NA(),'1.2 Nominal unit costs'!E93/'Historical population and GDP'!$N92)</f>
        <v>#N/A</v>
      </c>
      <c r="F93" s="5" t="e">
        <f>IF(ISBLANK('1.2 Nominal unit costs'!F93),NA(),'1.2 Nominal unit costs'!F93/'Historical population and GDP'!$N92)</f>
        <v>#N/A</v>
      </c>
      <c r="G93" s="5">
        <f>IF(ISBLANK('1.2 Nominal unit costs'!G93),NA(),'1.2 Nominal unit costs'!G93/'Historical population and GDP'!$N92)</f>
        <v>162823.31753565831</v>
      </c>
      <c r="H93" s="5" t="e">
        <f>IF(ISBLANK('1.2 Nominal unit costs'!H93),NA(),'1.2 Nominal unit costs'!H93/'Historical population and GDP'!$N92)</f>
        <v>#N/A</v>
      </c>
      <c r="I93" s="5">
        <f>IF(ISBLANK('1.2 Nominal unit costs'!I93),NA(),'1.2 Nominal unit costs'!I93/'Historical population and GDP'!$N92)</f>
        <v>1812596.5962795359</v>
      </c>
    </row>
    <row r="94" spans="1:9">
      <c r="A94" s="4">
        <f t="shared" si="1"/>
        <v>1958</v>
      </c>
      <c r="B94" s="5">
        <f>IF(ISBLANK('1.2 Nominal unit costs'!B94),NA(),'1.2 Nominal unit costs'!B94/'Historical population and GDP'!$N93)</f>
        <v>96096.957523855264</v>
      </c>
      <c r="C94" s="5">
        <f>IF(ISBLANK('1.2 Nominal unit costs'!C94),NA(),'1.2 Nominal unit costs'!C94/'Historical population and GDP'!$N93)</f>
        <v>17842.113137890577</v>
      </c>
      <c r="D94" s="5">
        <f>IF(ISBLANK('1.2 Nominal unit costs'!D94),NA(),'1.2 Nominal unit costs'!D94/'Historical population and GDP'!$N93)</f>
        <v>8682.786244935236</v>
      </c>
      <c r="E94" s="5">
        <f>IF(ISBLANK('1.2 Nominal unit costs'!E94),NA(),'1.2 Nominal unit costs'!E94/'Historical population and GDP'!$N93)</f>
        <v>6428834.5501947301</v>
      </c>
      <c r="F94" s="5" t="e">
        <f>IF(ISBLANK('1.2 Nominal unit costs'!F94),NA(),'1.2 Nominal unit costs'!F94/'Historical population and GDP'!$N93)</f>
        <v>#N/A</v>
      </c>
      <c r="G94" s="5">
        <f>IF(ISBLANK('1.2 Nominal unit costs'!G94),NA(),'1.2 Nominal unit costs'!G94/'Historical population and GDP'!$N93)</f>
        <v>161890.67414163786</v>
      </c>
      <c r="H94" s="5" t="e">
        <f>IF(ISBLANK('1.2 Nominal unit costs'!H94),NA(),'1.2 Nominal unit costs'!H94/'Historical population and GDP'!$N93)</f>
        <v>#N/A</v>
      </c>
      <c r="I94" s="5">
        <f>IF(ISBLANK('1.2 Nominal unit costs'!I94),NA(),'1.2 Nominal unit costs'!I94/'Historical population and GDP'!$N93)</f>
        <v>1798785.2682404208</v>
      </c>
    </row>
    <row r="95" spans="1:9">
      <c r="A95" s="4">
        <f t="shared" si="1"/>
        <v>1959</v>
      </c>
      <c r="B95" s="5">
        <f>IF(ISBLANK('1.2 Nominal unit costs'!B95),NA(),'1.2 Nominal unit costs'!B95/'Historical population and GDP'!$N94)</f>
        <v>94062.883225968559</v>
      </c>
      <c r="C95" s="5">
        <f>IF(ISBLANK('1.2 Nominal unit costs'!C95),NA(),'1.2 Nominal unit costs'!C95/'Historical population and GDP'!$N94)</f>
        <v>18278.978648848897</v>
      </c>
      <c r="D95" s="5">
        <f>IF(ISBLANK('1.2 Nominal unit costs'!D95),NA(),'1.2 Nominal unit costs'!D95/'Historical population and GDP'!$N94)</f>
        <v>8939.530328455925</v>
      </c>
      <c r="E95" s="5">
        <f>IF(ISBLANK('1.2 Nominal unit costs'!E95),NA(),'1.2 Nominal unit costs'!E95/'Historical population and GDP'!$N94)</f>
        <v>11593550.648669634</v>
      </c>
      <c r="F95" s="5" t="e">
        <f>IF(ISBLANK('1.2 Nominal unit costs'!F95),NA(),'1.2 Nominal unit costs'!F95/'Historical population and GDP'!$N94)</f>
        <v>#N/A</v>
      </c>
      <c r="G95" s="5">
        <f>IF(ISBLANK('1.2 Nominal unit costs'!G95),NA(),'1.2 Nominal unit costs'!G95/'Historical population and GDP'!$N94)</f>
        <v>158319.63084873033</v>
      </c>
      <c r="H95" s="5" t="e">
        <f>IF(ISBLANK('1.2 Nominal unit costs'!H95),NA(),'1.2 Nominal unit costs'!H95/'Historical population and GDP'!$N94)</f>
        <v>#N/A</v>
      </c>
      <c r="I95" s="5">
        <f>IF(ISBLANK('1.2 Nominal unit costs'!I95),NA(),'1.2 Nominal unit costs'!I95/'Historical population and GDP'!$N94)</f>
        <v>1772458.8652893908</v>
      </c>
    </row>
    <row r="96" spans="1:9">
      <c r="A96" s="4">
        <f t="shared" si="1"/>
        <v>1960</v>
      </c>
      <c r="B96" s="5">
        <f>IF(ISBLANK('1.2 Nominal unit costs'!B96),NA(),'1.2 Nominal unit costs'!B96/'Historical population and GDP'!$N95)</f>
        <v>90149.05032986791</v>
      </c>
      <c r="C96" s="5">
        <f>IF(ISBLANK('1.2 Nominal unit costs'!C96),NA(),'1.2 Nominal unit costs'!C96/'Historical population and GDP'!$N95)</f>
        <v>20099.00641639606</v>
      </c>
      <c r="D96" s="5">
        <f>IF(ISBLANK('1.2 Nominal unit costs'!D96),NA(),'1.2 Nominal unit costs'!D96/'Historical population and GDP'!$N95)</f>
        <v>7014.4154176621241</v>
      </c>
      <c r="E96" s="5" t="e">
        <f>IF(ISBLANK('1.2 Nominal unit costs'!E96),NA(),'1.2 Nominal unit costs'!E96/'Historical population and GDP'!$N95)</f>
        <v>#N/A</v>
      </c>
      <c r="F96" s="5" t="e">
        <f>IF(ISBLANK('1.2 Nominal unit costs'!F96),NA(),'1.2 Nominal unit costs'!F96/'Historical population and GDP'!$N95)</f>
        <v>#N/A</v>
      </c>
      <c r="G96" s="5">
        <f>IF(ISBLANK('1.2 Nominal unit costs'!G96),NA(),'1.2 Nominal unit costs'!G96/'Historical population and GDP'!$N95)</f>
        <v>158487.53278462554</v>
      </c>
      <c r="H96" s="5" t="e">
        <f>IF(ISBLANK('1.2 Nominal unit costs'!H96),NA(),'1.2 Nominal unit costs'!H96/'Historical population and GDP'!$N95)</f>
        <v>#N/A</v>
      </c>
      <c r="I96" s="5">
        <f>IF(ISBLANK('1.2 Nominal unit costs'!I96),NA(),'1.2 Nominal unit costs'!I96/'Historical population and GDP'!$N95)</f>
        <v>1775247.2353178393</v>
      </c>
    </row>
    <row r="97" spans="1:9">
      <c r="A97" s="4">
        <f t="shared" si="1"/>
        <v>1961</v>
      </c>
      <c r="B97" s="5">
        <f>IF(ISBLANK('1.2 Nominal unit costs'!B97),NA(),'1.2 Nominal unit costs'!B97/'Historical population and GDP'!$N96)</f>
        <v>89398.16792275323</v>
      </c>
      <c r="C97" s="5">
        <f>IF(ISBLANK('1.2 Nominal unit costs'!C97),NA(),'1.2 Nominal unit costs'!C97/'Historical population and GDP'!$N96)</f>
        <v>20753.362187827141</v>
      </c>
      <c r="D97" s="5">
        <f>IF(ISBLANK('1.2 Nominal unit costs'!D97),NA(),'1.2 Nominal unit costs'!D97/'Historical population and GDP'!$N96)</f>
        <v>4790.2967109867741</v>
      </c>
      <c r="E97" s="5">
        <f>IF(ISBLANK('1.2 Nominal unit costs'!E97),NA(),'1.2 Nominal unit costs'!E97/'Historical population and GDP'!$N96)</f>
        <v>6581118.9273175448</v>
      </c>
      <c r="F97" s="5" t="e">
        <f>IF(ISBLANK('1.2 Nominal unit costs'!F97),NA(),'1.2 Nominal unit costs'!F97/'Historical population and GDP'!$N96)</f>
        <v>#N/A</v>
      </c>
      <c r="G97" s="5">
        <f>IF(ISBLANK('1.2 Nominal unit costs'!G97),NA(),'1.2 Nominal unit costs'!G97/'Historical population and GDP'!$N96)</f>
        <v>158276.63929431196</v>
      </c>
      <c r="H97" s="5" t="e">
        <f>IF(ISBLANK('1.2 Nominal unit costs'!H97),NA(),'1.2 Nominal unit costs'!H97/'Historical population and GDP'!$N96)</f>
        <v>#N/A</v>
      </c>
      <c r="I97" s="5">
        <f>IF(ISBLANK('1.2 Nominal unit costs'!I97),NA(),'1.2 Nominal unit costs'!I97/'Historical population and GDP'!$N96)</f>
        <v>1838162.1278391511</v>
      </c>
    </row>
    <row r="98" spans="1:9">
      <c r="A98" s="4">
        <f t="shared" si="1"/>
        <v>1962</v>
      </c>
      <c r="B98" s="5">
        <f>IF(ISBLANK('1.2 Nominal unit costs'!B98),NA(),'1.2 Nominal unit costs'!B98/'Historical population and GDP'!$N97)</f>
        <v>86236.206420438524</v>
      </c>
      <c r="C98" s="5">
        <f>IF(ISBLANK('1.2 Nominal unit costs'!C98),NA(),'1.2 Nominal unit costs'!C98/'Historical population and GDP'!$N97)</f>
        <v>21145.85166393132</v>
      </c>
      <c r="D98" s="5">
        <f>IF(ISBLANK('1.2 Nominal unit costs'!D98),NA(),'1.2 Nominal unit costs'!D98/'Historical population and GDP'!$N97)</f>
        <v>5936.9344844592142</v>
      </c>
      <c r="E98" s="5">
        <f>IF(ISBLANK('1.2 Nominal unit costs'!E98),NA(),'1.2 Nominal unit costs'!E98/'Historical population and GDP'!$N97)</f>
        <v>7792428.038665669</v>
      </c>
      <c r="F98" s="5" t="e">
        <f>IF(ISBLANK('1.2 Nominal unit costs'!F98),NA(),'1.2 Nominal unit costs'!F98/'Historical population and GDP'!$N97)</f>
        <v>#N/A</v>
      </c>
      <c r="G98" s="5">
        <f>IF(ISBLANK('1.2 Nominal unit costs'!G98),NA(),'1.2 Nominal unit costs'!G98/'Historical population and GDP'!$N97)</f>
        <v>159035.77139914222</v>
      </c>
      <c r="H98" s="5" t="e">
        <f>IF(ISBLANK('1.2 Nominal unit costs'!H98),NA(),'1.2 Nominal unit costs'!H98/'Historical population and GDP'!$N97)</f>
        <v>#N/A</v>
      </c>
      <c r="I98" s="5">
        <f>IF(ISBLANK('1.2 Nominal unit costs'!I98),NA(),'1.2 Nominal unit costs'!I98/'Historical population and GDP'!$N97)</f>
        <v>1862272.3231365073</v>
      </c>
    </row>
    <row r="99" spans="1:9">
      <c r="A99" s="4">
        <f t="shared" si="1"/>
        <v>1963</v>
      </c>
      <c r="B99" s="5">
        <f>IF(ISBLANK('1.2 Nominal unit costs'!B99),NA(),'1.2 Nominal unit costs'!B99/'Historical population and GDP'!$N98)</f>
        <v>89506.631050181852</v>
      </c>
      <c r="C99" s="5">
        <f>IF(ISBLANK('1.2 Nominal unit costs'!C99),NA(),'1.2 Nominal unit costs'!C99/'Historical population and GDP'!$N98)</f>
        <v>20270.521638413993</v>
      </c>
      <c r="D99" s="5">
        <f>IF(ISBLANK('1.2 Nominal unit costs'!D99),NA(),'1.2 Nominal unit costs'!D99/'Historical population and GDP'!$N98)</f>
        <v>7077.7586713708479</v>
      </c>
      <c r="E99" s="5" t="e">
        <f>IF(ISBLANK('1.2 Nominal unit costs'!E99),NA(),'1.2 Nominal unit costs'!E99/'Historical population and GDP'!$N98)</f>
        <v>#N/A</v>
      </c>
      <c r="F99" s="5" t="e">
        <f>IF(ISBLANK('1.2 Nominal unit costs'!F99),NA(),'1.2 Nominal unit costs'!F99/'Historical population and GDP'!$N98)</f>
        <v>#N/A</v>
      </c>
      <c r="G99" s="5">
        <f>IF(ISBLANK('1.2 Nominal unit costs'!G99),NA(),'1.2 Nominal unit costs'!G99/'Historical population and GDP'!$N98)</f>
        <v>151715.25261350308</v>
      </c>
      <c r="H99" s="5" t="e">
        <f>IF(ISBLANK('1.2 Nominal unit costs'!H99),NA(),'1.2 Nominal unit costs'!H99/'Historical population and GDP'!$N98)</f>
        <v>#N/A</v>
      </c>
      <c r="I99" s="5">
        <f>IF(ISBLANK('1.2 Nominal unit costs'!I99),NA(),'1.2 Nominal unit costs'!I99/'Historical population and GDP'!$N98)</f>
        <v>1791912.4324429499</v>
      </c>
    </row>
    <row r="100" spans="1:9">
      <c r="A100" s="4">
        <f t="shared" si="1"/>
        <v>1964</v>
      </c>
      <c r="B100" s="5">
        <f>IF(ISBLANK('1.2 Nominal unit costs'!B100),NA(),'1.2 Nominal unit costs'!B100/'Historical population and GDP'!$N99)</f>
        <v>85237.410329352395</v>
      </c>
      <c r="C100" s="5">
        <f>IF(ISBLANK('1.2 Nominal unit costs'!C100),NA(),'1.2 Nominal unit costs'!C100/'Historical population and GDP'!$N99)</f>
        <v>20183.843531591163</v>
      </c>
      <c r="D100" s="5">
        <f>IF(ISBLANK('1.2 Nominal unit costs'!D100),NA(),'1.2 Nominal unit costs'!D100/'Historical population and GDP'!$N99)</f>
        <v>7441.6814077536701</v>
      </c>
      <c r="E100" s="5">
        <f>IF(ISBLANK('1.2 Nominal unit costs'!E100),NA(),'1.2 Nominal unit costs'!E100/'Historical population and GDP'!$N99)</f>
        <v>5769724.2492629075</v>
      </c>
      <c r="F100" s="5" t="e">
        <f>IF(ISBLANK('1.2 Nominal unit costs'!F100),NA(),'1.2 Nominal unit costs'!F100/'Historical population and GDP'!$N99)</f>
        <v>#N/A</v>
      </c>
      <c r="G100" s="5">
        <f>IF(ISBLANK('1.2 Nominal unit costs'!G100),NA(),'1.2 Nominal unit costs'!G100/'Historical population and GDP'!$N99)</f>
        <v>147550.46296720748</v>
      </c>
      <c r="H100" s="5" t="e">
        <f>IF(ISBLANK('1.2 Nominal unit costs'!H100),NA(),'1.2 Nominal unit costs'!H100/'Historical population and GDP'!$N99)</f>
        <v>#N/A</v>
      </c>
      <c r="I100" s="5">
        <f>IF(ISBLANK('1.2 Nominal unit costs'!I100),NA(),'1.2 Nominal unit costs'!I100/'Historical population and GDP'!$N99)</f>
        <v>1742722.0035496945</v>
      </c>
    </row>
    <row r="101" spans="1:9">
      <c r="A101" s="4">
        <f t="shared" si="1"/>
        <v>1965</v>
      </c>
      <c r="B101" s="5">
        <f>IF(ISBLANK('1.2 Nominal unit costs'!B101),NA(),'1.2 Nominal unit costs'!B101/'Historical population and GDP'!$N100)</f>
        <v>84510.575931178333</v>
      </c>
      <c r="C101" s="5">
        <f>IF(ISBLANK('1.2 Nominal unit costs'!C101),NA(),'1.2 Nominal unit costs'!C101/'Historical population and GDP'!$N100)</f>
        <v>19736.907142347663</v>
      </c>
      <c r="D101" s="5">
        <f>IF(ISBLANK('1.2 Nominal unit costs'!D101),NA(),'1.2 Nominal unit costs'!D101/'Historical population and GDP'!$N100)</f>
        <v>5879.8148343751072</v>
      </c>
      <c r="E101" s="5">
        <f>IF(ISBLANK('1.2 Nominal unit costs'!E101),NA(),'1.2 Nominal unit costs'!E101/'Historical population and GDP'!$N100)</f>
        <v>3158110.9224010794</v>
      </c>
      <c r="F101" s="5" t="e">
        <f>IF(ISBLANK('1.2 Nominal unit costs'!F101),NA(),'1.2 Nominal unit costs'!F101/'Historical population and GDP'!$N100)</f>
        <v>#N/A</v>
      </c>
      <c r="G101" s="5">
        <f>IF(ISBLANK('1.2 Nominal unit costs'!G101),NA(),'1.2 Nominal unit costs'!G101/'Historical population and GDP'!$N100)</f>
        <v>151563.83053168125</v>
      </c>
      <c r="H101" s="5" t="e">
        <f>IF(ISBLANK('1.2 Nominal unit costs'!H101),NA(),'1.2 Nominal unit costs'!H101/'Historical population and GDP'!$N100)</f>
        <v>#N/A</v>
      </c>
      <c r="I101" s="5">
        <f>IF(ISBLANK('1.2 Nominal unit costs'!I101),NA(),'1.2 Nominal unit costs'!I101/'Historical population and GDP'!$N100)</f>
        <v>1790929.8003405954</v>
      </c>
    </row>
    <row r="102" spans="1:9">
      <c r="A102" s="4">
        <f t="shared" si="1"/>
        <v>1966</v>
      </c>
      <c r="B102" s="5">
        <f>IF(ISBLANK('1.2 Nominal unit costs'!B102),NA(),'1.2 Nominal unit costs'!B102/'Historical population and GDP'!$N101)</f>
        <v>86140.041629757077</v>
      </c>
      <c r="C102" s="5">
        <f>IF(ISBLANK('1.2 Nominal unit costs'!C102),NA(),'1.2 Nominal unit costs'!C102/'Historical population and GDP'!$N101)</f>
        <v>20141.602343493538</v>
      </c>
      <c r="D102" s="5">
        <f>IF(ISBLANK('1.2 Nominal unit costs'!D102),NA(),'1.2 Nominal unit costs'!D102/'Historical population and GDP'!$N101)</f>
        <v>6178.8991962772961</v>
      </c>
      <c r="E102" s="5">
        <f>IF(ISBLANK('1.2 Nominal unit costs'!E102),NA(),'1.2 Nominal unit costs'!E102/'Historical population and GDP'!$N101)</f>
        <v>1496513.6540138617</v>
      </c>
      <c r="F102" s="5" t="e">
        <f>IF(ISBLANK('1.2 Nominal unit costs'!F102),NA(),'1.2 Nominal unit costs'!F102/'Historical population and GDP'!$N101)</f>
        <v>#N/A</v>
      </c>
      <c r="G102" s="5">
        <f>IF(ISBLANK('1.2 Nominal unit costs'!G102),NA(),'1.2 Nominal unit costs'!G102/'Historical population and GDP'!$N101)</f>
        <v>155139.48911074246</v>
      </c>
      <c r="H102" s="5" t="e">
        <f>IF(ISBLANK('1.2 Nominal unit costs'!H102),NA(),'1.2 Nominal unit costs'!H102/'Historical population and GDP'!$N101)</f>
        <v>#N/A</v>
      </c>
      <c r="I102" s="5">
        <f>IF(ISBLANK('1.2 Nominal unit costs'!I102),NA(),'1.2 Nominal unit costs'!I102/'Historical population and GDP'!$N101)</f>
        <v>1847378.0825322026</v>
      </c>
    </row>
    <row r="103" spans="1:9">
      <c r="A103" s="4">
        <f t="shared" si="1"/>
        <v>1967</v>
      </c>
      <c r="B103" s="5">
        <f>IF(ISBLANK('1.2 Nominal unit costs'!B103),NA(),'1.2 Nominal unit costs'!B103/'Historical population and GDP'!$N102)</f>
        <v>92000.756205656609</v>
      </c>
      <c r="C103" s="5">
        <f>IF(ISBLANK('1.2 Nominal unit costs'!C103),NA(),'1.2 Nominal unit costs'!C103/'Historical population and GDP'!$N102)</f>
        <v>20475.531134851422</v>
      </c>
      <c r="D103" s="5">
        <f>IF(ISBLANK('1.2 Nominal unit costs'!D103),NA(),'1.2 Nominal unit costs'!D103/'Historical population and GDP'!$N102)</f>
        <v>6378.42693916383</v>
      </c>
      <c r="E103" s="5">
        <f>IF(ISBLANK('1.2 Nominal unit costs'!E103),NA(),'1.2 Nominal unit costs'!E103/'Historical population and GDP'!$N102)</f>
        <v>5062021.7206938835</v>
      </c>
      <c r="F103" s="5" t="e">
        <f>IF(ISBLANK('1.2 Nominal unit costs'!F103),NA(),'1.2 Nominal unit costs'!F103/'Historical population and GDP'!$N102)</f>
        <v>#N/A</v>
      </c>
      <c r="G103" s="5">
        <f>IF(ISBLANK('1.2 Nominal unit costs'!G103),NA(),'1.2 Nominal unit costs'!G103/'Historical population and GDP'!$N102)</f>
        <v>154187.64095884343</v>
      </c>
      <c r="H103" s="5" t="e">
        <f>IF(ISBLANK('1.2 Nominal unit costs'!H103),NA(),'1.2 Nominal unit costs'!H103/'Historical population and GDP'!$N102)</f>
        <v>#N/A</v>
      </c>
      <c r="I103" s="5">
        <f>IF(ISBLANK('1.2 Nominal unit costs'!I103),NA(),'1.2 Nominal unit costs'!I103/'Historical population and GDP'!$N102)</f>
        <v>1876066.3646841755</v>
      </c>
    </row>
    <row r="104" spans="1:9">
      <c r="A104" s="4">
        <f t="shared" si="1"/>
        <v>1968</v>
      </c>
      <c r="B104" s="5">
        <f>IF(ISBLANK('1.2 Nominal unit costs'!B104),NA(),'1.2 Nominal unit costs'!B104/'Historical population and GDP'!$N103)</f>
        <v>82017.041541938044</v>
      </c>
      <c r="C104" s="5">
        <f>IF(ISBLANK('1.2 Nominal unit costs'!C104),NA(),'1.2 Nominal unit costs'!C104/'Historical population and GDP'!$N103)</f>
        <v>21097.996613406234</v>
      </c>
      <c r="D104" s="5">
        <f>IF(ISBLANK('1.2 Nominal unit costs'!D104),NA(),'1.2 Nominal unit costs'!D104/'Historical population and GDP'!$N103)</f>
        <v>11190.366020125577</v>
      </c>
      <c r="E104" s="5">
        <f>IF(ISBLANK('1.2 Nominal unit costs'!E104),NA(),'1.2 Nominal unit costs'!E104/'Historical population and GDP'!$N103)</f>
        <v>3115869.3176193167</v>
      </c>
      <c r="F104" s="5" t="e">
        <f>IF(ISBLANK('1.2 Nominal unit costs'!F104),NA(),'1.2 Nominal unit costs'!F104/'Historical population and GDP'!$N103)</f>
        <v>#N/A</v>
      </c>
      <c r="G104" s="5">
        <f>IF(ISBLANK('1.2 Nominal unit costs'!G104),NA(),'1.2 Nominal unit costs'!G104/'Historical population and GDP'!$N103)</f>
        <v>137747.11388005363</v>
      </c>
      <c r="H104" s="5" t="e">
        <f>IF(ISBLANK('1.2 Nominal unit costs'!H104),NA(),'1.2 Nominal unit costs'!H104/'Historical population and GDP'!$N103)</f>
        <v>#N/A</v>
      </c>
      <c r="I104" s="5">
        <f>IF(ISBLANK('1.2 Nominal unit costs'!I104),NA(),'1.2 Nominal unit costs'!I104/'Historical population and GDP'!$N103)</f>
        <v>1662465.1675178884</v>
      </c>
    </row>
    <row r="105" spans="1:9">
      <c r="A105" s="4">
        <f t="shared" si="1"/>
        <v>1969</v>
      </c>
      <c r="B105" s="5">
        <f>IF(ISBLANK('1.2 Nominal unit costs'!B105),NA(),'1.2 Nominal unit costs'!B105/'Historical population and GDP'!$N104)</f>
        <v>79901.553183619268</v>
      </c>
      <c r="C105" s="5">
        <f>IF(ISBLANK('1.2 Nominal unit costs'!C105),NA(),'1.2 Nominal unit costs'!C105/'Historical population and GDP'!$N104)</f>
        <v>24541.893231421225</v>
      </c>
      <c r="D105" s="5">
        <f>IF(ISBLANK('1.2 Nominal unit costs'!D105),NA(),'1.2 Nominal unit costs'!D105/'Historical population and GDP'!$N104)</f>
        <v>9603.3694765901255</v>
      </c>
      <c r="E105" s="5" t="e">
        <f>IF(ISBLANK('1.2 Nominal unit costs'!E105),NA(),'1.2 Nominal unit costs'!E105/'Historical population and GDP'!$N104)</f>
        <v>#N/A</v>
      </c>
      <c r="F105" s="5" t="e">
        <f>IF(ISBLANK('1.2 Nominal unit costs'!F105),NA(),'1.2 Nominal unit costs'!F105/'Historical population and GDP'!$N104)</f>
        <v>#N/A</v>
      </c>
      <c r="G105" s="5">
        <f>IF(ISBLANK('1.2 Nominal unit costs'!G105),NA(),'1.2 Nominal unit costs'!G105/'Historical population and GDP'!$N104)</f>
        <v>142879.51601747441</v>
      </c>
      <c r="H105" s="5" t="e">
        <f>IF(ISBLANK('1.2 Nominal unit costs'!H105),NA(),'1.2 Nominal unit costs'!H105/'Historical population and GDP'!$N104)</f>
        <v>#N/A</v>
      </c>
      <c r="I105" s="5">
        <f>IF(ISBLANK('1.2 Nominal unit costs'!I105),NA(),'1.2 Nominal unit costs'!I105/'Historical population and GDP'!$N104)</f>
        <v>1714554.1922096929</v>
      </c>
    </row>
    <row r="106" spans="1:9">
      <c r="A106" s="4">
        <f t="shared" si="1"/>
        <v>1970</v>
      </c>
      <c r="B106" s="5">
        <f>IF(ISBLANK('1.2 Nominal unit costs'!B106),NA(),'1.2 Nominal unit costs'!B106/'Historical population and GDP'!$N105)</f>
        <v>84937.847512758075</v>
      </c>
      <c r="C106" s="5">
        <f>IF(ISBLANK('1.2 Nominal unit costs'!C106),NA(),'1.2 Nominal unit costs'!C106/'Historical population and GDP'!$N105)</f>
        <v>22679.38187259308</v>
      </c>
      <c r="D106" s="5">
        <f>IF(ISBLANK('1.2 Nominal unit costs'!D106),NA(),'1.2 Nominal unit costs'!D106/'Historical population and GDP'!$N105)</f>
        <v>9724.4527318401033</v>
      </c>
      <c r="E106" s="5" t="e">
        <f>IF(ISBLANK('1.2 Nominal unit costs'!E106),NA(),'1.2 Nominal unit costs'!E106/'Historical population and GDP'!$N105)</f>
        <v>#N/A</v>
      </c>
      <c r="F106" s="5" t="e">
        <f>IF(ISBLANK('1.2 Nominal unit costs'!F106),NA(),'1.2 Nominal unit costs'!F106/'Historical population and GDP'!$N105)</f>
        <v>#N/A</v>
      </c>
      <c r="G106" s="5">
        <f>IF(ISBLANK('1.2 Nominal unit costs'!G106),NA(),'1.2 Nominal unit costs'!G106/'Historical population and GDP'!$N105)</f>
        <v>143343.50288723072</v>
      </c>
      <c r="H106" s="5" t="e">
        <f>IF(ISBLANK('1.2 Nominal unit costs'!H106),NA(),'1.2 Nominal unit costs'!H106/'Historical population and GDP'!$N105)</f>
        <v>#N/A</v>
      </c>
      <c r="I106" s="5">
        <f>IF(ISBLANK('1.2 Nominal unit costs'!I106),NA(),'1.2 Nominal unit costs'!I106/'Historical population and GDP'!$N105)</f>
        <v>1737497.0046937056</v>
      </c>
    </row>
    <row r="107" spans="1:9">
      <c r="A107" s="4">
        <f t="shared" si="1"/>
        <v>1971</v>
      </c>
      <c r="B107" s="5">
        <f>IF(ISBLANK('1.2 Nominal unit costs'!B107),NA(),'1.2 Nominal unit costs'!B107/'Historical population and GDP'!$N106)</f>
        <v>98574.467418919434</v>
      </c>
      <c r="C107" s="5">
        <f>IF(ISBLANK('1.2 Nominal unit costs'!C107),NA(),'1.2 Nominal unit costs'!C107/'Historical population and GDP'!$N106)</f>
        <v>23831.74805783121</v>
      </c>
      <c r="D107" s="5">
        <f>IF(ISBLANK('1.2 Nominal unit costs'!D107),NA(),'1.2 Nominal unit costs'!D107/'Historical population and GDP'!$N106)</f>
        <v>8580.0541620651566</v>
      </c>
      <c r="E107" s="5">
        <f>IF(ISBLANK('1.2 Nominal unit costs'!E107),NA(),'1.2 Nominal unit costs'!E107/'Historical population and GDP'!$N106)</f>
        <v>4645526.8158013392</v>
      </c>
      <c r="F107" s="5" t="e">
        <f>IF(ISBLANK('1.2 Nominal unit costs'!F107),NA(),'1.2 Nominal unit costs'!F107/'Historical population and GDP'!$N106)</f>
        <v>#N/A</v>
      </c>
      <c r="G107" s="5">
        <f>IF(ISBLANK('1.2 Nominal unit costs'!G107),NA(),'1.2 Nominal unit costs'!G107/'Historical population and GDP'!$N106)</f>
        <v>147678.18616491975</v>
      </c>
      <c r="H107" s="5" t="e">
        <f>IF(ISBLANK('1.2 Nominal unit costs'!H107),NA(),'1.2 Nominal unit costs'!H107/'Historical population and GDP'!$N106)</f>
        <v>#N/A</v>
      </c>
      <c r="I107" s="5">
        <f>IF(ISBLANK('1.2 Nominal unit costs'!I107),NA(),'1.2 Nominal unit costs'!I107/'Historical population and GDP'!$N106)</f>
        <v>1902967.231118429</v>
      </c>
    </row>
    <row r="108" spans="1:9">
      <c r="A108" s="4">
        <f t="shared" si="1"/>
        <v>1972</v>
      </c>
      <c r="B108" s="5">
        <f>IF(ISBLANK('1.2 Nominal unit costs'!B108),NA(),'1.2 Nominal unit costs'!B108/'Historical population and GDP'!$N107)</f>
        <v>95875.185937637609</v>
      </c>
      <c r="C108" s="5">
        <f>IF(ISBLANK('1.2 Nominal unit costs'!C108),NA(),'1.2 Nominal unit costs'!C108/'Historical population and GDP'!$N107)</f>
        <v>21259.848724751155</v>
      </c>
      <c r="D108" s="5">
        <f>IF(ISBLANK('1.2 Nominal unit costs'!D108),NA(),'1.2 Nominal unit costs'!D108/'Historical population and GDP'!$N107)</f>
        <v>10088.702662989659</v>
      </c>
      <c r="E108" s="5">
        <f>IF(ISBLANK('1.2 Nominal unit costs'!E108),NA(),'1.2 Nominal unit costs'!E108/'Historical population and GDP'!$N107)</f>
        <v>9954071.4237778541</v>
      </c>
      <c r="F108" s="5" t="e">
        <f>IF(ISBLANK('1.2 Nominal unit costs'!F108),NA(),'1.2 Nominal unit costs'!F108/'Historical population and GDP'!$N107)</f>
        <v>#N/A</v>
      </c>
      <c r="G108" s="5">
        <f>IF(ISBLANK('1.2 Nominal unit costs'!G108),NA(),'1.2 Nominal unit costs'!G108/'Historical population and GDP'!$N107)</f>
        <v>155110.97697292239</v>
      </c>
      <c r="H108" s="5" t="e">
        <f>IF(ISBLANK('1.2 Nominal unit costs'!H108),NA(),'1.2 Nominal unit costs'!H108/'Historical population and GDP'!$N107)</f>
        <v>#N/A</v>
      </c>
      <c r="I108" s="5">
        <f>IF(ISBLANK('1.2 Nominal unit costs'!I108),NA(),'1.2 Nominal unit costs'!I108/'Historical population and GDP'!$N107)</f>
        <v>1771957.4343847751</v>
      </c>
    </row>
    <row r="109" spans="1:9">
      <c r="A109" s="4">
        <f t="shared" si="1"/>
        <v>1973</v>
      </c>
      <c r="B109" s="5">
        <f>IF(ISBLANK('1.2 Nominal unit costs'!B109),NA(),'1.2 Nominal unit costs'!B109/'Historical population and GDP'!$N108)</f>
        <v>97116.741713453259</v>
      </c>
      <c r="C109" s="5">
        <f>IF(ISBLANK('1.2 Nominal unit costs'!C109),NA(),'1.2 Nominal unit costs'!C109/'Historical population and GDP'!$N108)</f>
        <v>21031.224284458141</v>
      </c>
      <c r="D109" s="5">
        <f>IF(ISBLANK('1.2 Nominal unit costs'!D109),NA(),'1.2 Nominal unit costs'!D109/'Historical population and GDP'!$N108)</f>
        <v>6968.2097485276354</v>
      </c>
      <c r="E109" s="5">
        <f>IF(ISBLANK('1.2 Nominal unit costs'!E109),NA(),'1.2 Nominal unit costs'!E109/'Historical population and GDP'!$N108)</f>
        <v>17467221.771001913</v>
      </c>
      <c r="F109" s="5" t="e">
        <f>IF(ISBLANK('1.2 Nominal unit costs'!F109),NA(),'1.2 Nominal unit costs'!F109/'Historical population and GDP'!$N108)</f>
        <v>#N/A</v>
      </c>
      <c r="G109" s="5">
        <f>IF(ISBLANK('1.2 Nominal unit costs'!G109),NA(),'1.2 Nominal unit costs'!G109/'Historical population and GDP'!$N108)</f>
        <v>154072.67461433125</v>
      </c>
      <c r="H109" s="5" t="e">
        <f>IF(ISBLANK('1.2 Nominal unit costs'!H109),NA(),'1.2 Nominal unit costs'!H109/'Historical population and GDP'!$N108)</f>
        <v>#N/A</v>
      </c>
      <c r="I109" s="5">
        <f>IF(ISBLANK('1.2 Nominal unit costs'!I109),NA(),'1.2 Nominal unit costs'!I109/'Historical population and GDP'!$N108)</f>
        <v>1697542.9244739653</v>
      </c>
    </row>
    <row r="110" spans="1:9">
      <c r="A110" s="4">
        <f t="shared" si="1"/>
        <v>1974</v>
      </c>
      <c r="B110" s="5">
        <f>IF(ISBLANK('1.2 Nominal unit costs'!B110),NA(),'1.2 Nominal unit costs'!B110/'Historical population and GDP'!$N109)</f>
        <v>97921.759335336159</v>
      </c>
      <c r="C110" s="5">
        <f>IF(ISBLANK('1.2 Nominal unit costs'!C110),NA(),'1.2 Nominal unit costs'!C110/'Historical population and GDP'!$N109)</f>
        <v>20762.369138808979</v>
      </c>
      <c r="D110" s="5">
        <f>IF(ISBLANK('1.2 Nominal unit costs'!D110),NA(),'1.2 Nominal unit costs'!D110/'Historical population and GDP'!$N109)</f>
        <v>5540.1567771090658</v>
      </c>
      <c r="E110" s="5">
        <f>IF(ISBLANK('1.2 Nominal unit costs'!E110),NA(),'1.2 Nominal unit costs'!E110/'Historical population and GDP'!$N109)</f>
        <v>3276111.7219710955</v>
      </c>
      <c r="F110" s="5" t="e">
        <f>IF(ISBLANK('1.2 Nominal unit costs'!F110),NA(),'1.2 Nominal unit costs'!F110/'Historical population and GDP'!$N109)</f>
        <v>#N/A</v>
      </c>
      <c r="G110" s="5">
        <f>IF(ISBLANK('1.2 Nominal unit costs'!G110),NA(),'1.2 Nominal unit costs'!G110/'Historical population and GDP'!$N109)</f>
        <v>175862.39022773324</v>
      </c>
      <c r="H110" s="5" t="e">
        <f>IF(ISBLANK('1.2 Nominal unit costs'!H110),NA(),'1.2 Nominal unit costs'!H110/'Historical population and GDP'!$N109)</f>
        <v>#N/A</v>
      </c>
      <c r="I110" s="5">
        <f>IF(ISBLANK('1.2 Nominal unit costs'!I110),NA(),'1.2 Nominal unit costs'!I110/'Historical population and GDP'!$N109)</f>
        <v>1961236.9881895629</v>
      </c>
    </row>
    <row r="111" spans="1:9">
      <c r="A111" s="4">
        <f t="shared" si="1"/>
        <v>1975</v>
      </c>
      <c r="B111" s="5">
        <f>IF(ISBLANK('1.2 Nominal unit costs'!B111),NA(),'1.2 Nominal unit costs'!B111/'Historical population and GDP'!$N110)</f>
        <v>111632.03559766203</v>
      </c>
      <c r="C111" s="5">
        <f>IF(ISBLANK('1.2 Nominal unit costs'!C111),NA(),'1.2 Nominal unit costs'!C111/'Historical population and GDP'!$N110)</f>
        <v>23285.881552752369</v>
      </c>
      <c r="D111" s="5">
        <f>IF(ISBLANK('1.2 Nominal unit costs'!D111),NA(),'1.2 Nominal unit costs'!D111/'Historical population and GDP'!$N110)</f>
        <v>7070.6617500882576</v>
      </c>
      <c r="E111" s="5" t="e">
        <f>IF(ISBLANK('1.2 Nominal unit costs'!E111),NA(),'1.2 Nominal unit costs'!E111/'Historical population and GDP'!$N110)</f>
        <v>#N/A</v>
      </c>
      <c r="F111" s="5" t="e">
        <f>IF(ISBLANK('1.2 Nominal unit costs'!F111),NA(),'1.2 Nominal unit costs'!F111/'Historical population and GDP'!$N110)</f>
        <v>#N/A</v>
      </c>
      <c r="G111" s="5">
        <f>IF(ISBLANK('1.2 Nominal unit costs'!G111),NA(),'1.2 Nominal unit costs'!G111/'Historical population and GDP'!$N110)</f>
        <v>188688.72427939065</v>
      </c>
      <c r="H111" s="5" t="e">
        <f>IF(ISBLANK('1.2 Nominal unit costs'!H111),NA(),'1.2 Nominal unit costs'!H111/'Historical population and GDP'!$N110)</f>
        <v>#N/A</v>
      </c>
      <c r="I111" s="5">
        <f>IF(ISBLANK('1.2 Nominal unit costs'!I111),NA(),'1.2 Nominal unit costs'!I111/'Historical population and GDP'!$N110)</f>
        <v>2170402.0290926262</v>
      </c>
    </row>
    <row r="112" spans="1:9">
      <c r="A112" s="4">
        <f t="shared" si="1"/>
        <v>1976</v>
      </c>
      <c r="B112" s="5">
        <f>IF(ISBLANK('1.2 Nominal unit costs'!B112),NA(),'1.2 Nominal unit costs'!B112/'Historical population and GDP'!$N111)</f>
        <v>117238.62166872388</v>
      </c>
      <c r="C112" s="5">
        <f>IF(ISBLANK('1.2 Nominal unit costs'!C112),NA(),'1.2 Nominal unit costs'!C112/'Historical population and GDP'!$N111)</f>
        <v>27687.143576093673</v>
      </c>
      <c r="D112" s="5">
        <f>IF(ISBLANK('1.2 Nominal unit costs'!D112),NA(),'1.2 Nominal unit costs'!D112/'Historical population and GDP'!$N111)</f>
        <v>7772.6659025730287</v>
      </c>
      <c r="E112" s="5">
        <f>IF(ISBLANK('1.2 Nominal unit costs'!E112),NA(),'1.2 Nominal unit costs'!E112/'Historical population and GDP'!$N111)</f>
        <v>2250585.8129857136</v>
      </c>
      <c r="F112" s="5" t="e">
        <f>IF(ISBLANK('1.2 Nominal unit costs'!F112),NA(),'1.2 Nominal unit costs'!F112/'Historical population and GDP'!$N111)</f>
        <v>#N/A</v>
      </c>
      <c r="G112" s="5">
        <f>IF(ISBLANK('1.2 Nominal unit costs'!G112),NA(),'1.2 Nominal unit costs'!G112/'Historical population and GDP'!$N111)</f>
        <v>185420.87218264409</v>
      </c>
      <c r="H112" s="5" t="e">
        <f>IF(ISBLANK('1.2 Nominal unit costs'!H112),NA(),'1.2 Nominal unit costs'!H112/'Historical population and GDP'!$N111)</f>
        <v>#N/A</v>
      </c>
      <c r="I112" s="5">
        <f>IF(ISBLANK('1.2 Nominal unit costs'!I112),NA(),'1.2 Nominal unit costs'!I112/'Historical population and GDP'!$N111)</f>
        <v>2231231.1619311506</v>
      </c>
    </row>
    <row r="113" spans="1:9">
      <c r="A113" s="4">
        <f t="shared" si="1"/>
        <v>1977</v>
      </c>
      <c r="B113" s="5">
        <f>IF(ISBLANK('1.2 Nominal unit costs'!B113),NA(),'1.2 Nominal unit costs'!B113/'Historical population and GDP'!$N112)</f>
        <v>115480.7379388471</v>
      </c>
      <c r="C113" s="5">
        <f>IF(ISBLANK('1.2 Nominal unit costs'!C113),NA(),'1.2 Nominal unit costs'!C113/'Historical population and GDP'!$N112)</f>
        <v>25949.732173828386</v>
      </c>
      <c r="D113" s="5">
        <f>IF(ISBLANK('1.2 Nominal unit costs'!D113),NA(),'1.2 Nominal unit costs'!D113/'Historical population and GDP'!$N112)</f>
        <v>7086.0616797283519</v>
      </c>
      <c r="E113" s="5">
        <f>IF(ISBLANK('1.2 Nominal unit costs'!E113),NA(),'1.2 Nominal unit costs'!E113/'Historical population and GDP'!$N112)</f>
        <v>7432439.0118394122</v>
      </c>
      <c r="F113" s="5" t="e">
        <f>IF(ISBLANK('1.2 Nominal unit costs'!F113),NA(),'1.2 Nominal unit costs'!F113/'Historical population and GDP'!$N112)</f>
        <v>#N/A</v>
      </c>
      <c r="G113" s="5" t="e">
        <f>IF(ISBLANK('1.2 Nominal unit costs'!G113),NA(),'1.2 Nominal unit costs'!G113/'Historical population and GDP'!$N112)</f>
        <v>#N/A</v>
      </c>
      <c r="H113" s="5">
        <f>IF(ISBLANK('1.2 Nominal unit costs'!H113),NA(),'1.2 Nominal unit costs'!H113/'Historical population and GDP'!$N112)</f>
        <v>201532.30375124377</v>
      </c>
      <c r="I113" s="5" t="e">
        <f>IF(ISBLANK('1.2 Nominal unit costs'!I113),NA(),'1.2 Nominal unit costs'!I113/'Historical population and GDP'!$N112)</f>
        <v>#N/A</v>
      </c>
    </row>
    <row r="114" spans="1:9">
      <c r="A114" s="4">
        <f t="shared" si="1"/>
        <v>1978</v>
      </c>
      <c r="B114" s="5">
        <f>IF(ISBLANK('1.2 Nominal unit costs'!B114),NA(),'1.2 Nominal unit costs'!B114/'Historical population and GDP'!$N113)</f>
        <v>125181.06396889593</v>
      </c>
      <c r="C114" s="5">
        <f>IF(ISBLANK('1.2 Nominal unit costs'!C114),NA(),'1.2 Nominal unit costs'!C114/'Historical population and GDP'!$N113)</f>
        <v>28182.229241857429</v>
      </c>
      <c r="D114" s="5">
        <f>IF(ISBLANK('1.2 Nominal unit costs'!D114),NA(),'1.2 Nominal unit costs'!D114/'Historical population and GDP'!$N113)</f>
        <v>9319.7499850920194</v>
      </c>
      <c r="E114" s="5">
        <f>IF(ISBLANK('1.2 Nominal unit costs'!E114),NA(),'1.2 Nominal unit costs'!E114/'Historical population and GDP'!$N113)</f>
        <v>4791570.546638893</v>
      </c>
      <c r="F114" s="5" t="e">
        <f>IF(ISBLANK('1.2 Nominal unit costs'!F114),NA(),'1.2 Nominal unit costs'!F114/'Historical population and GDP'!$N113)</f>
        <v>#N/A</v>
      </c>
      <c r="G114" s="5" t="e">
        <f>IF(ISBLANK('1.2 Nominal unit costs'!G114),NA(),'1.2 Nominal unit costs'!G114/'Historical population and GDP'!$N113)</f>
        <v>#N/A</v>
      </c>
      <c r="H114" s="5">
        <f>IF(ISBLANK('1.2 Nominal unit costs'!H114),NA(),'1.2 Nominal unit costs'!H114/'Historical population and GDP'!$N113)</f>
        <v>193491.60776150349</v>
      </c>
      <c r="I114" s="5" t="e">
        <f>IF(ISBLANK('1.2 Nominal unit costs'!I114),NA(),'1.2 Nominal unit costs'!I114/'Historical population and GDP'!$N113)</f>
        <v>#N/A</v>
      </c>
    </row>
    <row r="115" spans="1:9">
      <c r="A115" s="4">
        <f t="shared" si="1"/>
        <v>1979</v>
      </c>
      <c r="B115" s="5">
        <f>IF(ISBLANK('1.2 Nominal unit costs'!B115),NA(),'1.2 Nominal unit costs'!B115/'Historical population and GDP'!$N114)</f>
        <v>129039.14548393637</v>
      </c>
      <c r="C115" s="5">
        <f>IF(ISBLANK('1.2 Nominal unit costs'!C115),NA(),'1.2 Nominal unit costs'!C115/'Historical population and GDP'!$N114)</f>
        <v>29431.64675496635</v>
      </c>
      <c r="D115" s="5">
        <f>IF(ISBLANK('1.2 Nominal unit costs'!D115),NA(),'1.2 Nominal unit costs'!D115/'Historical population and GDP'!$N114)</f>
        <v>10147.41167373136</v>
      </c>
      <c r="E115" s="5">
        <f>IF(ISBLANK('1.2 Nominal unit costs'!E115),NA(),'1.2 Nominal unit costs'!E115/'Historical population and GDP'!$N114)</f>
        <v>4466313.6337353457</v>
      </c>
      <c r="F115" s="5" t="e">
        <f>IF(ISBLANK('1.2 Nominal unit costs'!F115),NA(),'1.2 Nominal unit costs'!F115/'Historical population and GDP'!$N114)</f>
        <v>#N/A</v>
      </c>
      <c r="G115" s="5" t="e">
        <f>IF(ISBLANK('1.2 Nominal unit costs'!G115),NA(),'1.2 Nominal unit costs'!G115/'Historical population and GDP'!$N114)</f>
        <v>#N/A</v>
      </c>
      <c r="H115" s="5">
        <f>IF(ISBLANK('1.2 Nominal unit costs'!H115),NA(),'1.2 Nominal unit costs'!H115/'Historical population and GDP'!$N114)</f>
        <v>184666.9555449842</v>
      </c>
      <c r="I115" s="5" t="e">
        <f>IF(ISBLANK('1.2 Nominal unit costs'!I115),NA(),'1.2 Nominal unit costs'!I115/'Historical population and GDP'!$N114)</f>
        <v>#N/A</v>
      </c>
    </row>
    <row r="116" spans="1:9">
      <c r="A116" s="4">
        <f t="shared" si="1"/>
        <v>1980</v>
      </c>
      <c r="B116" s="5">
        <f>IF(ISBLANK('1.2 Nominal unit costs'!B116),NA(),'1.2 Nominal unit costs'!B116/'Historical population and GDP'!$N115)</f>
        <v>130234.04184918474</v>
      </c>
      <c r="C116" s="5">
        <f>IF(ISBLANK('1.2 Nominal unit costs'!C116),NA(),'1.2 Nominal unit costs'!C116/'Historical population and GDP'!$N115)</f>
        <v>30473.967061227526</v>
      </c>
      <c r="D116" s="5" t="e">
        <f>IF(ISBLANK('1.2 Nominal unit costs'!D116),NA(),'1.2 Nominal unit costs'!D116/'Historical population and GDP'!$N115)</f>
        <v>#N/A</v>
      </c>
      <c r="E116" s="5">
        <f>IF(ISBLANK('1.2 Nominal unit costs'!E116),NA(),'1.2 Nominal unit costs'!E116/'Historical population and GDP'!$N115)</f>
        <v>3982808.2504673884</v>
      </c>
      <c r="F116" s="5" t="e">
        <f>IF(ISBLANK('1.2 Nominal unit costs'!F116),NA(),'1.2 Nominal unit costs'!F116/'Historical population and GDP'!$N115)</f>
        <v>#N/A</v>
      </c>
      <c r="G116" s="5" t="e">
        <f>IF(ISBLANK('1.2 Nominal unit costs'!G116),NA(),'1.2 Nominal unit costs'!G116/'Historical population and GDP'!$N115)</f>
        <v>#N/A</v>
      </c>
      <c r="H116" s="5">
        <f>IF(ISBLANK('1.2 Nominal unit costs'!H116),NA(),'1.2 Nominal unit costs'!H116/'Historical population and GDP'!$N115)</f>
        <v>190854.15303217687</v>
      </c>
      <c r="I116" s="5" t="e">
        <f>IF(ISBLANK('1.2 Nominal unit costs'!I116),NA(),'1.2 Nominal unit costs'!I116/'Historical population and GDP'!$N115)</f>
        <v>#N/A</v>
      </c>
    </row>
    <row r="117" spans="1:9">
      <c r="A117" s="4">
        <f t="shared" si="1"/>
        <v>1981</v>
      </c>
      <c r="B117" s="5">
        <f>IF(ISBLANK('1.2 Nominal unit costs'!B117),NA(),'1.2 Nominal unit costs'!B117/'Historical population and GDP'!$N116)</f>
        <v>134487.41810288481</v>
      </c>
      <c r="C117" s="5">
        <f>IF(ISBLANK('1.2 Nominal unit costs'!C117),NA(),'1.2 Nominal unit costs'!C117/'Historical population and GDP'!$N116)</f>
        <v>35344.566386065104</v>
      </c>
      <c r="D117" s="5" t="e">
        <f>IF(ISBLANK('1.2 Nominal unit costs'!D117),NA(),'1.2 Nominal unit costs'!D117/'Historical population and GDP'!$N116)</f>
        <v>#N/A</v>
      </c>
      <c r="E117" s="5">
        <f>IF(ISBLANK('1.2 Nominal unit costs'!E117),NA(),'1.2 Nominal unit costs'!E117/'Historical population and GDP'!$N116)</f>
        <v>8064838.4020323185</v>
      </c>
      <c r="F117" s="5" t="e">
        <f>IF(ISBLANK('1.2 Nominal unit costs'!F117),NA(),'1.2 Nominal unit costs'!F117/'Historical population and GDP'!$N116)</f>
        <v>#N/A</v>
      </c>
      <c r="G117" s="5" t="e">
        <f>IF(ISBLANK('1.2 Nominal unit costs'!G117),NA(),'1.2 Nominal unit costs'!G117/'Historical population and GDP'!$N116)</f>
        <v>#N/A</v>
      </c>
      <c r="H117" s="5">
        <f>IF(ISBLANK('1.2 Nominal unit costs'!H117),NA(),'1.2 Nominal unit costs'!H117/'Historical population and GDP'!$N116)</f>
        <v>198992.42012718262</v>
      </c>
      <c r="I117" s="5" t="e">
        <f>IF(ISBLANK('1.2 Nominal unit costs'!I117),NA(),'1.2 Nominal unit costs'!I117/'Historical population and GDP'!$N116)</f>
        <v>#N/A</v>
      </c>
    </row>
    <row r="118" spans="1:9">
      <c r="A118" s="4">
        <f t="shared" si="1"/>
        <v>1982</v>
      </c>
      <c r="B118" s="5">
        <f>IF(ISBLANK('1.2 Nominal unit costs'!B118),NA(),'1.2 Nominal unit costs'!B118/'Historical population and GDP'!$N117)</f>
        <v>141647.72330763441</v>
      </c>
      <c r="C118" s="5">
        <f>IF(ISBLANK('1.2 Nominal unit costs'!C118),NA(),'1.2 Nominal unit costs'!C118/'Historical population and GDP'!$N117)</f>
        <v>36360.804595207104</v>
      </c>
      <c r="D118" s="5" t="e">
        <f>IF(ISBLANK('1.2 Nominal unit costs'!D118),NA(),'1.2 Nominal unit costs'!D118/'Historical population and GDP'!$N117)</f>
        <v>#N/A</v>
      </c>
      <c r="E118" s="5">
        <f>IF(ISBLANK('1.2 Nominal unit costs'!E118),NA(),'1.2 Nominal unit costs'!E118/'Historical population and GDP'!$N117)</f>
        <v>6888747.3444582457</v>
      </c>
      <c r="F118" s="5" t="e">
        <f>IF(ISBLANK('1.2 Nominal unit costs'!F118),NA(),'1.2 Nominal unit costs'!F118/'Historical population and GDP'!$N117)</f>
        <v>#N/A</v>
      </c>
      <c r="G118" s="5" t="e">
        <f>IF(ISBLANK('1.2 Nominal unit costs'!G118),NA(),'1.2 Nominal unit costs'!G118/'Historical population and GDP'!$N117)</f>
        <v>#N/A</v>
      </c>
      <c r="H118" s="5">
        <f>IF(ISBLANK('1.2 Nominal unit costs'!H118),NA(),'1.2 Nominal unit costs'!H118/'Historical population and GDP'!$N117)</f>
        <v>233373.53816188424</v>
      </c>
      <c r="I118" s="5" t="e">
        <f>IF(ISBLANK('1.2 Nominal unit costs'!I118),NA(),'1.2 Nominal unit costs'!I118/'Historical population and GDP'!$N117)</f>
        <v>#N/A</v>
      </c>
    </row>
    <row r="119" spans="1:9">
      <c r="A119" s="4">
        <f t="shared" si="1"/>
        <v>1983</v>
      </c>
      <c r="B119" s="5">
        <f>IF(ISBLANK('1.2 Nominal unit costs'!B119),NA(),'1.2 Nominal unit costs'!B119/'Historical population and GDP'!$N118)</f>
        <v>136685.67363414422</v>
      </c>
      <c r="C119" s="5">
        <f>IF(ISBLANK('1.2 Nominal unit costs'!C119),NA(),'1.2 Nominal unit costs'!C119/'Historical population and GDP'!$N118)</f>
        <v>37566.682801155126</v>
      </c>
      <c r="D119" s="5" t="e">
        <f>IF(ISBLANK('1.2 Nominal unit costs'!D119),NA(),'1.2 Nominal unit costs'!D119/'Historical population and GDP'!$N118)</f>
        <v>#N/A</v>
      </c>
      <c r="E119" s="5">
        <f>IF(ISBLANK('1.2 Nominal unit costs'!E119),NA(),'1.2 Nominal unit costs'!E119/'Historical population and GDP'!$N118)</f>
        <v>4077591.9045815137</v>
      </c>
      <c r="F119" s="5" t="e">
        <f>IF(ISBLANK('1.2 Nominal unit costs'!F119),NA(),'1.2 Nominal unit costs'!F119/'Historical population and GDP'!$N118)</f>
        <v>#N/A</v>
      </c>
      <c r="G119" s="5" t="e">
        <f>IF(ISBLANK('1.2 Nominal unit costs'!G119),NA(),'1.2 Nominal unit costs'!G119/'Historical population and GDP'!$N118)</f>
        <v>#N/A</v>
      </c>
      <c r="H119" s="5">
        <f>IF(ISBLANK('1.2 Nominal unit costs'!H119),NA(),'1.2 Nominal unit costs'!H119/'Historical population and GDP'!$N118)</f>
        <v>238755.42836624416</v>
      </c>
      <c r="I119" s="5" t="e">
        <f>IF(ISBLANK('1.2 Nominal unit costs'!I119),NA(),'1.2 Nominal unit costs'!I119/'Historical population and GDP'!$N118)</f>
        <v>#N/A</v>
      </c>
    </row>
    <row r="120" spans="1:9">
      <c r="A120" s="4">
        <f t="shared" si="1"/>
        <v>1984</v>
      </c>
      <c r="B120" s="5">
        <f>IF(ISBLANK('1.2 Nominal unit costs'!B120),NA(),'1.2 Nominal unit costs'!B120/'Historical population and GDP'!$N119)</f>
        <v>102880.9204086411</v>
      </c>
      <c r="C120" s="5">
        <f>IF(ISBLANK('1.2 Nominal unit costs'!C120),NA(),'1.2 Nominal unit costs'!C120/'Historical population and GDP'!$N119)</f>
        <v>39326.915706975975</v>
      </c>
      <c r="D120" s="5" t="e">
        <f>IF(ISBLANK('1.2 Nominal unit costs'!D120),NA(),'1.2 Nominal unit costs'!D120/'Historical population and GDP'!$N119)</f>
        <v>#N/A</v>
      </c>
      <c r="E120" s="5">
        <f>IF(ISBLANK('1.2 Nominal unit costs'!E120),NA(),'1.2 Nominal unit costs'!E120/'Historical population and GDP'!$N119)</f>
        <v>3798527.8109182045</v>
      </c>
      <c r="F120" s="5" t="e">
        <f>IF(ISBLANK('1.2 Nominal unit costs'!F120),NA(),'1.2 Nominal unit costs'!F120/'Historical population and GDP'!$N119)</f>
        <v>#N/A</v>
      </c>
      <c r="G120" s="5" t="e">
        <f>IF(ISBLANK('1.2 Nominal unit costs'!G120),NA(),'1.2 Nominal unit costs'!G120/'Historical population and GDP'!$N119)</f>
        <v>#N/A</v>
      </c>
      <c r="H120" s="5" t="e">
        <f>IF(ISBLANK('1.2 Nominal unit costs'!H120),NA(),'1.2 Nominal unit costs'!H120/'Historical population and GDP'!$N119)</f>
        <v>#N/A</v>
      </c>
      <c r="I120" s="5" t="e">
        <f>IF(ISBLANK('1.2 Nominal unit costs'!I120),NA(),'1.2 Nominal unit costs'!I120/'Historical population and GDP'!$N119)</f>
        <v>#N/A</v>
      </c>
    </row>
    <row r="121" spans="1:9">
      <c r="A121" s="4">
        <f t="shared" si="1"/>
        <v>1985</v>
      </c>
      <c r="B121" s="5" t="e">
        <f>IF(ISBLANK('1.2 Nominal unit costs'!B121),NA(),'1.2 Nominal unit costs'!B121/'Historical population and GDP'!$N120)</f>
        <v>#N/A</v>
      </c>
      <c r="C121" s="5">
        <f>IF(ISBLANK('1.2 Nominal unit costs'!C121),NA(),'1.2 Nominal unit costs'!C121/'Historical population and GDP'!$N120)</f>
        <v>40303.754829052079</v>
      </c>
      <c r="D121" s="5" t="e">
        <f>IF(ISBLANK('1.2 Nominal unit costs'!D121),NA(),'1.2 Nominal unit costs'!D121/'Historical population and GDP'!$N120)</f>
        <v>#N/A</v>
      </c>
      <c r="E121" s="5">
        <f>IF(ISBLANK('1.2 Nominal unit costs'!E121),NA(),'1.2 Nominal unit costs'!E121/'Historical population and GDP'!$N120)</f>
        <v>1802756.3644558792</v>
      </c>
      <c r="F121" s="5" t="e">
        <f>IF(ISBLANK('1.2 Nominal unit costs'!F121),NA(),'1.2 Nominal unit costs'!F121/'Historical population and GDP'!$N120)</f>
        <v>#N/A</v>
      </c>
      <c r="G121" s="5" t="e">
        <f>IF(ISBLANK('1.2 Nominal unit costs'!G121),NA(),'1.2 Nominal unit costs'!G121/'Historical population and GDP'!$N120)</f>
        <v>#N/A</v>
      </c>
      <c r="H121" s="5" t="e">
        <f>IF(ISBLANK('1.2 Nominal unit costs'!H121),NA(),'1.2 Nominal unit costs'!H121/'Historical population and GDP'!$N120)</f>
        <v>#N/A</v>
      </c>
      <c r="I121" s="5" t="e">
        <f>IF(ISBLANK('1.2 Nominal unit costs'!I121),NA(),'1.2 Nominal unit costs'!I121/'Historical population and GDP'!$N120)</f>
        <v>#N/A</v>
      </c>
    </row>
    <row r="122" spans="1:9">
      <c r="A122" s="4">
        <f t="shared" si="1"/>
        <v>1986</v>
      </c>
      <c r="B122" s="5" t="e">
        <f>IF(ISBLANK('1.2 Nominal unit costs'!B122),NA(),'1.2 Nominal unit costs'!B122/'Historical population and GDP'!$N121)</f>
        <v>#N/A</v>
      </c>
      <c r="C122" s="5">
        <f>IF(ISBLANK('1.2 Nominal unit costs'!C122),NA(),'1.2 Nominal unit costs'!C122/'Historical population and GDP'!$N121)</f>
        <v>42294.821311180051</v>
      </c>
      <c r="D122" s="5" t="e">
        <f>IF(ISBLANK('1.2 Nominal unit costs'!D122),NA(),'1.2 Nominal unit costs'!D122/'Historical population and GDP'!$N121)</f>
        <v>#N/A</v>
      </c>
      <c r="E122" s="5" t="e">
        <f>IF(ISBLANK('1.2 Nominal unit costs'!E122),NA(),'1.2 Nominal unit costs'!E122/'Historical population and GDP'!$N121)</f>
        <v>#N/A</v>
      </c>
      <c r="F122" s="5" t="e">
        <f>IF(ISBLANK('1.2 Nominal unit costs'!F122),NA(),'1.2 Nominal unit costs'!F122/'Historical population and GDP'!$N121)</f>
        <v>#N/A</v>
      </c>
      <c r="G122" s="5" t="e">
        <f>IF(ISBLANK('1.2 Nominal unit costs'!G122),NA(),'1.2 Nominal unit costs'!G122/'Historical population and GDP'!$N121)</f>
        <v>#N/A</v>
      </c>
      <c r="H122" s="5" t="e">
        <f>IF(ISBLANK('1.2 Nominal unit costs'!H122),NA(),'1.2 Nominal unit costs'!H122/'Historical population and GDP'!$N121)</f>
        <v>#N/A</v>
      </c>
      <c r="I122" s="5" t="e">
        <f>IF(ISBLANK('1.2 Nominal unit costs'!I122),NA(),'1.2 Nominal unit costs'!I122/'Historical population and GDP'!$N121)</f>
        <v>#N/A</v>
      </c>
    </row>
    <row r="123" spans="1:9">
      <c r="A123" s="4">
        <f t="shared" si="1"/>
        <v>1987</v>
      </c>
      <c r="B123" s="5" t="e">
        <f>IF(ISBLANK('1.2 Nominal unit costs'!B123),NA(),'1.2 Nominal unit costs'!B123/'Historical population and GDP'!$N122)</f>
        <v>#N/A</v>
      </c>
      <c r="C123" s="5">
        <f>IF(ISBLANK('1.2 Nominal unit costs'!C123),NA(),'1.2 Nominal unit costs'!C123/'Historical population and GDP'!$N122)</f>
        <v>40241.774736804575</v>
      </c>
      <c r="D123" s="5" t="e">
        <f>IF(ISBLANK('1.2 Nominal unit costs'!D123),NA(),'1.2 Nominal unit costs'!D123/'Historical population and GDP'!$N122)</f>
        <v>#N/A</v>
      </c>
      <c r="E123" s="5">
        <f>IF(ISBLANK('1.2 Nominal unit costs'!E123),NA(),'1.2 Nominal unit costs'!E123/'Historical population and GDP'!$N122)</f>
        <v>1633754.1023556853</v>
      </c>
      <c r="F123" s="5" t="e">
        <f>IF(ISBLANK('1.2 Nominal unit costs'!F123),NA(),'1.2 Nominal unit costs'!F123/'Historical population and GDP'!$N122)</f>
        <v>#N/A</v>
      </c>
      <c r="G123" s="5" t="e">
        <f>IF(ISBLANK('1.2 Nominal unit costs'!G123),NA(),'1.2 Nominal unit costs'!G123/'Historical population and GDP'!$N122)</f>
        <v>#N/A</v>
      </c>
      <c r="H123" s="5" t="e">
        <f>IF(ISBLANK('1.2 Nominal unit costs'!H123),NA(),'1.2 Nominal unit costs'!H123/'Historical population and GDP'!$N122)</f>
        <v>#N/A</v>
      </c>
      <c r="I123" s="5" t="e">
        <f>IF(ISBLANK('1.2 Nominal unit costs'!I123),NA(),'1.2 Nominal unit costs'!I123/'Historical population and GDP'!$N122)</f>
        <v>#N/A</v>
      </c>
    </row>
    <row r="124" spans="1:9">
      <c r="A124" s="4">
        <f t="shared" si="1"/>
        <v>1988</v>
      </c>
      <c r="B124" s="5" t="e">
        <f>IF(ISBLANK('1.2 Nominal unit costs'!B124),NA(),'1.2 Nominal unit costs'!B124/'Historical population and GDP'!$N123)</f>
        <v>#N/A</v>
      </c>
      <c r="C124" s="5">
        <f>IF(ISBLANK('1.2 Nominal unit costs'!C124),NA(),'1.2 Nominal unit costs'!C124/'Historical population and GDP'!$N123)</f>
        <v>33944.470897009989</v>
      </c>
      <c r="D124" s="5" t="e">
        <f>IF(ISBLANK('1.2 Nominal unit costs'!D124),NA(),'1.2 Nominal unit costs'!D124/'Historical population and GDP'!$N123)</f>
        <v>#N/A</v>
      </c>
      <c r="E124" s="5" t="e">
        <f>IF(ISBLANK('1.2 Nominal unit costs'!E124),NA(),'1.2 Nominal unit costs'!E124/'Historical population and GDP'!$N123)</f>
        <v>#N/A</v>
      </c>
      <c r="F124" s="5" t="e">
        <f>IF(ISBLANK('1.2 Nominal unit costs'!F124),NA(),'1.2 Nominal unit costs'!F124/'Historical population and GDP'!$N123)</f>
        <v>#N/A</v>
      </c>
      <c r="G124" s="5" t="e">
        <f>IF(ISBLANK('1.2 Nominal unit costs'!G124),NA(),'1.2 Nominal unit costs'!G124/'Historical population and GDP'!$N123)</f>
        <v>#N/A</v>
      </c>
      <c r="H124" s="5" t="e">
        <f>IF(ISBLANK('1.2 Nominal unit costs'!H124),NA(),'1.2 Nominal unit costs'!H124/'Historical population and GDP'!$N123)</f>
        <v>#N/A</v>
      </c>
      <c r="I124" s="5" t="e">
        <f>IF(ISBLANK('1.2 Nominal unit costs'!I124),NA(),'1.2 Nominal unit costs'!I124/'Historical population and GDP'!$N123)</f>
        <v>#N/A</v>
      </c>
    </row>
    <row r="125" spans="1:9">
      <c r="A125" s="4">
        <f t="shared" si="1"/>
        <v>1989</v>
      </c>
      <c r="B125" s="5" t="e">
        <f>IF(ISBLANK('1.2 Nominal unit costs'!B125),NA(),'1.2 Nominal unit costs'!B125/'Historical population and GDP'!$N124)</f>
        <v>#N/A</v>
      </c>
      <c r="C125" s="5">
        <f>IF(ISBLANK('1.2 Nominal unit costs'!C125),NA(),'1.2 Nominal unit costs'!C125/'Historical population and GDP'!$N124)</f>
        <v>41906.327733321908</v>
      </c>
      <c r="D125" s="5" t="e">
        <f>IF(ISBLANK('1.2 Nominal unit costs'!D125),NA(),'1.2 Nominal unit costs'!D125/'Historical population and GDP'!$N124)</f>
        <v>#N/A</v>
      </c>
      <c r="E125" s="5">
        <f>IF(ISBLANK('1.2 Nominal unit costs'!E125),NA(),'1.2 Nominal unit costs'!E125/'Historical population and GDP'!$N124)</f>
        <v>6312051.2197139747</v>
      </c>
      <c r="F125" s="5" t="e">
        <f>IF(ISBLANK('1.2 Nominal unit costs'!F125),NA(),'1.2 Nominal unit costs'!F125/'Historical population and GDP'!$N124)</f>
        <v>#N/A</v>
      </c>
      <c r="G125" s="5" t="e">
        <f>IF(ISBLANK('1.2 Nominal unit costs'!G125),NA(),'1.2 Nominal unit costs'!G125/'Historical population and GDP'!$N124)</f>
        <v>#N/A</v>
      </c>
      <c r="H125" s="5" t="e">
        <f>IF(ISBLANK('1.2 Nominal unit costs'!H125),NA(),'1.2 Nominal unit costs'!H125/'Historical population and GDP'!$N124)</f>
        <v>#N/A</v>
      </c>
      <c r="I125" s="5" t="e">
        <f>IF(ISBLANK('1.2 Nominal unit costs'!I125),NA(),'1.2 Nominal unit costs'!I125/'Historical population and GDP'!$N124)</f>
        <v>#N/A</v>
      </c>
    </row>
    <row r="126" spans="1:9">
      <c r="A126" s="4">
        <f t="shared" si="1"/>
        <v>1990</v>
      </c>
      <c r="B126" s="5" t="e">
        <f>IF(ISBLANK('1.2 Nominal unit costs'!B126),NA(),'1.2 Nominal unit costs'!B126/'Historical population and GDP'!$N125)</f>
        <v>#N/A</v>
      </c>
      <c r="C126" s="5" t="e">
        <f>IF(ISBLANK('1.2 Nominal unit costs'!C126),NA(),'1.2 Nominal unit costs'!C126/'Historical population and GDP'!$N125)</f>
        <v>#N/A</v>
      </c>
      <c r="D126" s="5" t="e">
        <f>IF(ISBLANK('1.2 Nominal unit costs'!D126),NA(),'1.2 Nominal unit costs'!D126/'Historical population and GDP'!$N125)</f>
        <v>#N/A</v>
      </c>
      <c r="E126" s="5">
        <f>IF(ISBLANK('1.2 Nominal unit costs'!E126),NA(),'1.2 Nominal unit costs'!E126/'Historical population and GDP'!$N125)</f>
        <v>3731215.8840616504</v>
      </c>
      <c r="F126" s="5" t="e">
        <f>IF(ISBLANK('1.2 Nominal unit costs'!F126),NA(),'1.2 Nominal unit costs'!F126/'Historical population and GDP'!$N125)</f>
        <v>#N/A</v>
      </c>
      <c r="G126" s="5" t="e">
        <f>IF(ISBLANK('1.2 Nominal unit costs'!G126),NA(),'1.2 Nominal unit costs'!G126/'Historical population and GDP'!$N125)</f>
        <v>#N/A</v>
      </c>
      <c r="H126" s="5" t="e">
        <f>IF(ISBLANK('1.2 Nominal unit costs'!H126),NA(),'1.2 Nominal unit costs'!H126/'Historical population and GDP'!$N125)</f>
        <v>#N/A</v>
      </c>
      <c r="I126" s="5" t="e">
        <f>IF(ISBLANK('1.2 Nominal unit costs'!I126),NA(),'1.2 Nominal unit costs'!I126/'Historical population and GDP'!$N125)</f>
        <v>#N/A</v>
      </c>
    </row>
    <row r="127" spans="1:9">
      <c r="A127" s="4">
        <f t="shared" si="1"/>
        <v>1991</v>
      </c>
      <c r="B127" s="5" t="e">
        <f>IF(ISBLANK('1.2 Nominal unit costs'!B127),NA(),'1.2 Nominal unit costs'!B127/'Historical population and GDP'!$N126)</f>
        <v>#N/A</v>
      </c>
      <c r="C127" s="5" t="e">
        <f>IF(ISBLANK('1.2 Nominal unit costs'!C127),NA(),'1.2 Nominal unit costs'!C127/'Historical population and GDP'!$N126)</f>
        <v>#N/A</v>
      </c>
      <c r="D127" s="5" t="e">
        <f>IF(ISBLANK('1.2 Nominal unit costs'!D127),NA(),'1.2 Nominal unit costs'!D127/'Historical population and GDP'!$N126)</f>
        <v>#N/A</v>
      </c>
      <c r="E127" s="5" t="e">
        <f>IF(ISBLANK('1.2 Nominal unit costs'!E127),NA(),'1.2 Nominal unit costs'!E127/'Historical population and GDP'!$N126)</f>
        <v>#N/A</v>
      </c>
      <c r="F127" s="5" t="e">
        <f>IF(ISBLANK('1.2 Nominal unit costs'!F127),NA(),'1.2 Nominal unit costs'!F127/'Historical population and GDP'!$N126)</f>
        <v>#N/A</v>
      </c>
      <c r="G127" s="5" t="e">
        <f>IF(ISBLANK('1.2 Nominal unit costs'!G127),NA(),'1.2 Nominal unit costs'!G127/'Historical population and GDP'!$N126)</f>
        <v>#N/A</v>
      </c>
      <c r="H127" s="5" t="e">
        <f>IF(ISBLANK('1.2 Nominal unit costs'!H127),NA(),'1.2 Nominal unit costs'!H127/'Historical population and GDP'!$N126)</f>
        <v>#N/A</v>
      </c>
      <c r="I127" s="5" t="e">
        <f>IF(ISBLANK('1.2 Nominal unit costs'!I127),NA(),'1.2 Nominal unit costs'!I127/'Historical population and GDP'!$N126)</f>
        <v>#N/A</v>
      </c>
    </row>
    <row r="128" spans="1:9">
      <c r="A128" s="4">
        <f t="shared" si="1"/>
        <v>1992</v>
      </c>
      <c r="B128" s="5" t="e">
        <f>IF(ISBLANK('1.2 Nominal unit costs'!B128),NA(),'1.2 Nominal unit costs'!B128/'Historical population and GDP'!$N127)</f>
        <v>#N/A</v>
      </c>
      <c r="C128" s="5" t="e">
        <f>IF(ISBLANK('1.2 Nominal unit costs'!C128),NA(),'1.2 Nominal unit costs'!C128/'Historical population and GDP'!$N127)</f>
        <v>#N/A</v>
      </c>
      <c r="D128" s="5" t="e">
        <f>IF(ISBLANK('1.2 Nominal unit costs'!D128),NA(),'1.2 Nominal unit costs'!D128/'Historical population and GDP'!$N127)</f>
        <v>#N/A</v>
      </c>
      <c r="E128" s="5">
        <f>IF(ISBLANK('1.2 Nominal unit costs'!E128),NA(),'1.2 Nominal unit costs'!E128/'Historical population and GDP'!$N127)</f>
        <v>8857629.0745621528</v>
      </c>
      <c r="F128" s="5" t="e">
        <f>IF(ISBLANK('1.2 Nominal unit costs'!F128),NA(),'1.2 Nominal unit costs'!F128/'Historical population and GDP'!$N127)</f>
        <v>#N/A</v>
      </c>
      <c r="G128" s="5" t="e">
        <f>IF(ISBLANK('1.2 Nominal unit costs'!G128),NA(),'1.2 Nominal unit costs'!G128/'Historical population and GDP'!$N127)</f>
        <v>#N/A</v>
      </c>
      <c r="H128" s="5" t="e">
        <f>IF(ISBLANK('1.2 Nominal unit costs'!H128),NA(),'1.2 Nominal unit costs'!H128/'Historical population and GDP'!$N127)</f>
        <v>#N/A</v>
      </c>
      <c r="I128" s="5" t="e">
        <f>IF(ISBLANK('1.2 Nominal unit costs'!I128),NA(),'1.2 Nominal unit costs'!I128/'Historical population and GDP'!$N127)</f>
        <v>#N/A</v>
      </c>
    </row>
    <row r="129" spans="1:9">
      <c r="A129" s="4">
        <f t="shared" si="1"/>
        <v>1993</v>
      </c>
      <c r="B129" s="5" t="e">
        <f>IF(ISBLANK('1.2 Nominal unit costs'!B129),NA(),'1.2 Nominal unit costs'!B129/'Historical population and GDP'!$N128)</f>
        <v>#N/A</v>
      </c>
      <c r="C129" s="5" t="e">
        <f>IF(ISBLANK('1.2 Nominal unit costs'!C129),NA(),'1.2 Nominal unit costs'!C129/'Historical population and GDP'!$N128)</f>
        <v>#N/A</v>
      </c>
      <c r="D129" s="5" t="e">
        <f>IF(ISBLANK('1.2 Nominal unit costs'!D129),NA(),'1.2 Nominal unit costs'!D129/'Historical population and GDP'!$N128)</f>
        <v>#N/A</v>
      </c>
      <c r="E129" s="5" t="e">
        <f>IF(ISBLANK('1.2 Nominal unit costs'!E129),NA(),'1.2 Nominal unit costs'!E129/'Historical population and GDP'!$N128)</f>
        <v>#N/A</v>
      </c>
      <c r="F129" s="5" t="e">
        <f>IF(ISBLANK('1.2 Nominal unit costs'!F129),NA(),'1.2 Nominal unit costs'!F129/'Historical population and GDP'!$N128)</f>
        <v>#N/A</v>
      </c>
      <c r="G129" s="5" t="e">
        <f>IF(ISBLANK('1.2 Nominal unit costs'!G129),NA(),'1.2 Nominal unit costs'!G129/'Historical population and GDP'!$N128)</f>
        <v>#N/A</v>
      </c>
      <c r="H129" s="5" t="e">
        <f>IF(ISBLANK('1.2 Nominal unit costs'!H129),NA(),'1.2 Nominal unit costs'!H129/'Historical population and GDP'!$N128)</f>
        <v>#N/A</v>
      </c>
      <c r="I129" s="5" t="e">
        <f>IF(ISBLANK('1.2 Nominal unit costs'!I129),NA(),'1.2 Nominal unit costs'!I129/'Historical population and GDP'!$N128)</f>
        <v>#N/A</v>
      </c>
    </row>
    <row r="130" spans="1:9">
      <c r="A130" s="4">
        <f t="shared" si="1"/>
        <v>1994</v>
      </c>
      <c r="B130" s="5" t="e">
        <f>IF(ISBLANK('1.2 Nominal unit costs'!B130),NA(),'1.2 Nominal unit costs'!B130/'Historical population and GDP'!$N129)</f>
        <v>#N/A</v>
      </c>
      <c r="C130" s="5" t="e">
        <f>IF(ISBLANK('1.2 Nominal unit costs'!C130),NA(),'1.2 Nominal unit costs'!C130/'Historical population and GDP'!$N129)</f>
        <v>#N/A</v>
      </c>
      <c r="D130" s="5" t="e">
        <f>IF(ISBLANK('1.2 Nominal unit costs'!D130),NA(),'1.2 Nominal unit costs'!D130/'Historical population and GDP'!$N129)</f>
        <v>#N/A</v>
      </c>
      <c r="E130" s="5" t="e">
        <f>IF(ISBLANK('1.2 Nominal unit costs'!E130),NA(),'1.2 Nominal unit costs'!E130/'Historical population and GDP'!$N129)</f>
        <v>#N/A</v>
      </c>
      <c r="F130" s="5" t="e">
        <f>IF(ISBLANK('1.2 Nominal unit costs'!F130),NA(),'1.2 Nominal unit costs'!F130/'Historical population and GDP'!$N129)</f>
        <v>#N/A</v>
      </c>
      <c r="G130" s="5" t="e">
        <f>IF(ISBLANK('1.2 Nominal unit costs'!G130),NA(),'1.2 Nominal unit costs'!G130/'Historical population and GDP'!$N129)</f>
        <v>#N/A</v>
      </c>
      <c r="H130" s="5" t="e">
        <f>IF(ISBLANK('1.2 Nominal unit costs'!H130),NA(),'1.2 Nominal unit costs'!H130/'Historical population and GDP'!$N129)</f>
        <v>#N/A</v>
      </c>
      <c r="I130" s="5" t="e">
        <f>IF(ISBLANK('1.2 Nominal unit costs'!I130),NA(),'1.2 Nominal unit costs'!I130/'Historical population and GDP'!$N129)</f>
        <v>#N/A</v>
      </c>
    </row>
    <row r="131" spans="1:9">
      <c r="A131" s="4">
        <f t="shared" si="1"/>
        <v>1995</v>
      </c>
      <c r="B131" s="5" t="e">
        <f>IF(ISBLANK('1.2 Nominal unit costs'!B131),NA(),'1.2 Nominal unit costs'!B131/'Historical population and GDP'!$N130)</f>
        <v>#N/A</v>
      </c>
      <c r="C131" s="5" t="e">
        <f>IF(ISBLANK('1.2 Nominal unit costs'!C131),NA(),'1.2 Nominal unit costs'!C131/'Historical population and GDP'!$N130)</f>
        <v>#N/A</v>
      </c>
      <c r="D131" s="5" t="e">
        <f>IF(ISBLANK('1.2 Nominal unit costs'!D131),NA(),'1.2 Nominal unit costs'!D131/'Historical population and GDP'!$N130)</f>
        <v>#N/A</v>
      </c>
      <c r="E131" s="5">
        <f>IF(ISBLANK('1.2 Nominal unit costs'!E131),NA(),'1.2 Nominal unit costs'!E131/'Historical population and GDP'!$N130)</f>
        <v>1585624.8096710367</v>
      </c>
      <c r="F131" s="5" t="e">
        <f>IF(ISBLANK('1.2 Nominal unit costs'!F131),NA(),'1.2 Nominal unit costs'!F131/'Historical population and GDP'!$N130)</f>
        <v>#N/A</v>
      </c>
      <c r="G131" s="5" t="e">
        <f>IF(ISBLANK('1.2 Nominal unit costs'!G131),NA(),'1.2 Nominal unit costs'!G131/'Historical population and GDP'!$N130)</f>
        <v>#N/A</v>
      </c>
      <c r="H131" s="5" t="e">
        <f>IF(ISBLANK('1.2 Nominal unit costs'!H131),NA(),'1.2 Nominal unit costs'!H131/'Historical population and GDP'!$N130)</f>
        <v>#N/A</v>
      </c>
      <c r="I131" s="5" t="e">
        <f>IF(ISBLANK('1.2 Nominal unit costs'!I131),NA(),'1.2 Nominal unit costs'!I131/'Historical population and GDP'!$N130)</f>
        <v>#N/A</v>
      </c>
    </row>
    <row r="132" spans="1:9">
      <c r="A132" s="4">
        <f t="shared" si="1"/>
        <v>1996</v>
      </c>
      <c r="B132" s="5" t="e">
        <f>IF(ISBLANK('1.2 Nominal unit costs'!B132),NA(),'1.2 Nominal unit costs'!B132/'Historical population and GDP'!$N131)</f>
        <v>#N/A</v>
      </c>
      <c r="C132" s="5" t="e">
        <f>IF(ISBLANK('1.2 Nominal unit costs'!C132),NA(),'1.2 Nominal unit costs'!C132/'Historical population and GDP'!$N131)</f>
        <v>#N/A</v>
      </c>
      <c r="D132" s="5" t="e">
        <f>IF(ISBLANK('1.2 Nominal unit costs'!D132),NA(),'1.2 Nominal unit costs'!D132/'Historical population and GDP'!$N131)</f>
        <v>#N/A</v>
      </c>
      <c r="E132" s="5">
        <f>IF(ISBLANK('1.2 Nominal unit costs'!E132),NA(),'1.2 Nominal unit costs'!E132/'Historical population and GDP'!$N131)</f>
        <v>2216577.9099538219</v>
      </c>
      <c r="F132" s="5" t="e">
        <f>IF(ISBLANK('1.2 Nominal unit costs'!F132),NA(),'1.2 Nominal unit costs'!F132/'Historical population and GDP'!$N131)</f>
        <v>#N/A</v>
      </c>
      <c r="G132" s="5" t="e">
        <f>IF(ISBLANK('1.2 Nominal unit costs'!G132),NA(),'1.2 Nominal unit costs'!G132/'Historical population and GDP'!$N131)</f>
        <v>#N/A</v>
      </c>
      <c r="H132" s="5" t="e">
        <f>IF(ISBLANK('1.2 Nominal unit costs'!H132),NA(),'1.2 Nominal unit costs'!H132/'Historical population and GDP'!$N131)</f>
        <v>#N/A</v>
      </c>
      <c r="I132" s="5" t="e">
        <f>IF(ISBLANK('1.2 Nominal unit costs'!I132),NA(),'1.2 Nominal unit costs'!I132/'Historical population and GDP'!$N131)</f>
        <v>#N/A</v>
      </c>
    </row>
    <row r="133" spans="1:9">
      <c r="A133" s="4">
        <f t="shared" si="1"/>
        <v>1997</v>
      </c>
      <c r="B133" s="5" t="e">
        <f>IF(ISBLANK('1.2 Nominal unit costs'!B133),NA(),'1.2 Nominal unit costs'!B133/'Historical population and GDP'!$N132)</f>
        <v>#N/A</v>
      </c>
      <c r="C133" s="5" t="e">
        <f>IF(ISBLANK('1.2 Nominal unit costs'!C133),NA(),'1.2 Nominal unit costs'!C133/'Historical population and GDP'!$N132)</f>
        <v>#N/A</v>
      </c>
      <c r="D133" s="5" t="e">
        <f>IF(ISBLANK('1.2 Nominal unit costs'!D133),NA(),'1.2 Nominal unit costs'!D133/'Historical population and GDP'!$N132)</f>
        <v>#N/A</v>
      </c>
      <c r="E133" s="5">
        <f>IF(ISBLANK('1.2 Nominal unit costs'!E133),NA(),'1.2 Nominal unit costs'!E133/'Historical population and GDP'!$N132)</f>
        <v>880597.53293696837</v>
      </c>
      <c r="F133" s="5" t="e">
        <f>IF(ISBLANK('1.2 Nominal unit costs'!F133),NA(),'1.2 Nominal unit costs'!F133/'Historical population and GDP'!$N132)</f>
        <v>#N/A</v>
      </c>
      <c r="G133" s="5" t="e">
        <f>IF(ISBLANK('1.2 Nominal unit costs'!G133),NA(),'1.2 Nominal unit costs'!G133/'Historical population and GDP'!$N132)</f>
        <v>#N/A</v>
      </c>
      <c r="H133" s="5" t="e">
        <f>IF(ISBLANK('1.2 Nominal unit costs'!H133),NA(),'1.2 Nominal unit costs'!H133/'Historical population and GDP'!$N132)</f>
        <v>#N/A</v>
      </c>
      <c r="I133" s="5" t="e">
        <f>IF(ISBLANK('1.2 Nominal unit costs'!I133),NA(),'1.2 Nominal unit costs'!I133/'Historical population and GDP'!$N132)</f>
        <v>#N/A</v>
      </c>
    </row>
    <row r="134" spans="1:9">
      <c r="A134" s="4">
        <f t="shared" si="1"/>
        <v>1998</v>
      </c>
      <c r="B134" s="5" t="e">
        <f>IF(ISBLANK('1.2 Nominal unit costs'!B134),NA(),'1.2 Nominal unit costs'!B134/'Historical population and GDP'!$N133)</f>
        <v>#N/A</v>
      </c>
      <c r="C134" s="5" t="e">
        <f>IF(ISBLANK('1.2 Nominal unit costs'!C134),NA(),'1.2 Nominal unit costs'!C134/'Historical population and GDP'!$N133)</f>
        <v>#N/A</v>
      </c>
      <c r="D134" s="5" t="e">
        <f>IF(ISBLANK('1.2 Nominal unit costs'!D134),NA(),'1.2 Nominal unit costs'!D134/'Historical population and GDP'!$N133)</f>
        <v>#N/A</v>
      </c>
      <c r="E134" s="5">
        <f>IF(ISBLANK('1.2 Nominal unit costs'!E134),NA(),'1.2 Nominal unit costs'!E134/'Historical population and GDP'!$N133)</f>
        <v>2622132.9497880824</v>
      </c>
      <c r="F134" s="5" t="e">
        <f>IF(ISBLANK('1.2 Nominal unit costs'!F134),NA(),'1.2 Nominal unit costs'!F134/'Historical population and GDP'!$N133)</f>
        <v>#N/A</v>
      </c>
      <c r="G134" s="5" t="e">
        <f>IF(ISBLANK('1.2 Nominal unit costs'!G134),NA(),'1.2 Nominal unit costs'!G134/'Historical population and GDP'!$N133)</f>
        <v>#N/A</v>
      </c>
      <c r="H134" s="5" t="e">
        <f>IF(ISBLANK('1.2 Nominal unit costs'!H134),NA(),'1.2 Nominal unit costs'!H134/'Historical population and GDP'!$N133)</f>
        <v>#N/A</v>
      </c>
      <c r="I134" s="5" t="e">
        <f>IF(ISBLANK('1.2 Nominal unit costs'!I134),NA(),'1.2 Nominal unit costs'!I134/'Historical population and GDP'!$N133)</f>
        <v>#N/A</v>
      </c>
    </row>
    <row r="135" spans="1:9">
      <c r="A135" s="4">
        <f t="shared" ref="A135:A159" si="2">A134+1</f>
        <v>1999</v>
      </c>
      <c r="B135" s="5" t="e">
        <f>IF(ISBLANK('1.2 Nominal unit costs'!B135),NA(),'1.2 Nominal unit costs'!B135/'Historical population and GDP'!$N134)</f>
        <v>#N/A</v>
      </c>
      <c r="C135" s="5" t="e">
        <f>IF(ISBLANK('1.2 Nominal unit costs'!C135),NA(),'1.2 Nominal unit costs'!C135/'Historical population and GDP'!$N134)</f>
        <v>#N/A</v>
      </c>
      <c r="D135" s="5" t="e">
        <f>IF(ISBLANK('1.2 Nominal unit costs'!D135),NA(),'1.2 Nominal unit costs'!D135/'Historical population and GDP'!$N134)</f>
        <v>#N/A</v>
      </c>
      <c r="E135" s="5">
        <f>IF(ISBLANK('1.2 Nominal unit costs'!E135),NA(),'1.2 Nominal unit costs'!E135/'Historical population and GDP'!$N134)</f>
        <v>2782931.6477595139</v>
      </c>
      <c r="F135" s="5" t="e">
        <f>IF(ISBLANK('1.2 Nominal unit costs'!F135),NA(),'1.2 Nominal unit costs'!F135/'Historical population and GDP'!$N134)</f>
        <v>#N/A</v>
      </c>
      <c r="G135" s="5" t="e">
        <f>IF(ISBLANK('1.2 Nominal unit costs'!G135),NA(),'1.2 Nominal unit costs'!G135/'Historical population and GDP'!$N134)</f>
        <v>#N/A</v>
      </c>
      <c r="H135" s="5" t="e">
        <f>IF(ISBLANK('1.2 Nominal unit costs'!H135),NA(),'1.2 Nominal unit costs'!H135/'Historical population and GDP'!$N134)</f>
        <v>#N/A</v>
      </c>
      <c r="I135" s="5" t="e">
        <f>IF(ISBLANK('1.2 Nominal unit costs'!I135),NA(),'1.2 Nominal unit costs'!I135/'Historical population and GDP'!$N134)</f>
        <v>#N/A</v>
      </c>
    </row>
    <row r="136" spans="1:9">
      <c r="A136" s="4">
        <f t="shared" si="2"/>
        <v>2000</v>
      </c>
      <c r="B136" s="5" t="e">
        <f>IF(ISBLANK('1.2 Nominal unit costs'!B136),NA(),'1.2 Nominal unit costs'!B136/'Historical population and GDP'!$N135)</f>
        <v>#N/A</v>
      </c>
      <c r="C136" s="5" t="e">
        <f>IF(ISBLANK('1.2 Nominal unit costs'!C136),NA(),'1.2 Nominal unit costs'!C136/'Historical population and GDP'!$N135)</f>
        <v>#N/A</v>
      </c>
      <c r="D136" s="5" t="e">
        <f>IF(ISBLANK('1.2 Nominal unit costs'!D136),NA(),'1.2 Nominal unit costs'!D136/'Historical population and GDP'!$N135)</f>
        <v>#N/A</v>
      </c>
      <c r="E136" s="5">
        <f>IF(ISBLANK('1.2 Nominal unit costs'!E136),NA(),'1.2 Nominal unit costs'!E136/'Historical population and GDP'!$N135)</f>
        <v>3142580.1806549313</v>
      </c>
      <c r="F136" s="5" t="e">
        <f>IF(ISBLANK('1.2 Nominal unit costs'!F136),NA(),'1.2 Nominal unit costs'!F136/'Historical population and GDP'!$N135)</f>
        <v>#N/A</v>
      </c>
      <c r="G136" s="5" t="e">
        <f>IF(ISBLANK('1.2 Nominal unit costs'!G136),NA(),'1.2 Nominal unit costs'!G136/'Historical population and GDP'!$N135)</f>
        <v>#N/A</v>
      </c>
      <c r="H136" s="5" t="e">
        <f>IF(ISBLANK('1.2 Nominal unit costs'!H136),NA(),'1.2 Nominal unit costs'!H136/'Historical population and GDP'!$N135)</f>
        <v>#N/A</v>
      </c>
      <c r="I136" s="5" t="e">
        <f>IF(ISBLANK('1.2 Nominal unit costs'!I136),NA(),'1.2 Nominal unit costs'!I136/'Historical population and GDP'!$N135)</f>
        <v>#N/A</v>
      </c>
    </row>
    <row r="137" spans="1:9">
      <c r="A137" s="4">
        <f t="shared" si="2"/>
        <v>2001</v>
      </c>
      <c r="B137" s="5" t="e">
        <f>IF(ISBLANK('1.2 Nominal unit costs'!B137),NA(),'1.2 Nominal unit costs'!B137/'Historical population and GDP'!$N136)</f>
        <v>#N/A</v>
      </c>
      <c r="C137" s="5" t="e">
        <f>IF(ISBLANK('1.2 Nominal unit costs'!C137),NA(),'1.2 Nominal unit costs'!C137/'Historical population and GDP'!$N136)</f>
        <v>#N/A</v>
      </c>
      <c r="D137" s="5" t="e">
        <f>IF(ISBLANK('1.2 Nominal unit costs'!D137),NA(),'1.2 Nominal unit costs'!D137/'Historical population and GDP'!$N136)</f>
        <v>#N/A</v>
      </c>
      <c r="E137" s="5" t="e">
        <f>IF(ISBLANK('1.2 Nominal unit costs'!E137),NA(),'1.2 Nominal unit costs'!E137/'Historical population and GDP'!$N136)</f>
        <v>#N/A</v>
      </c>
      <c r="F137" s="5" t="e">
        <f>IF(ISBLANK('1.2 Nominal unit costs'!F137),NA(),'1.2 Nominal unit costs'!F137/'Historical population and GDP'!$N136)</f>
        <v>#N/A</v>
      </c>
      <c r="G137" s="5" t="e">
        <f>IF(ISBLANK('1.2 Nominal unit costs'!G137),NA(),'1.2 Nominal unit costs'!G137/'Historical population and GDP'!$N136)</f>
        <v>#N/A</v>
      </c>
      <c r="H137" s="5" t="e">
        <f>IF(ISBLANK('1.2 Nominal unit costs'!H137),NA(),'1.2 Nominal unit costs'!H137/'Historical population and GDP'!$N136)</f>
        <v>#N/A</v>
      </c>
      <c r="I137" s="5" t="e">
        <f>IF(ISBLANK('1.2 Nominal unit costs'!I137),NA(),'1.2 Nominal unit costs'!I137/'Historical population and GDP'!$N136)</f>
        <v>#N/A</v>
      </c>
    </row>
    <row r="138" spans="1:9">
      <c r="A138" s="4">
        <f t="shared" si="2"/>
        <v>2002</v>
      </c>
      <c r="B138" s="5" t="e">
        <f>IF(ISBLANK('1.2 Nominal unit costs'!B138),NA(),'1.2 Nominal unit costs'!B138/'Historical population and GDP'!$N137)</f>
        <v>#N/A</v>
      </c>
      <c r="C138" s="5" t="e">
        <f>IF(ISBLANK('1.2 Nominal unit costs'!C138),NA(),'1.2 Nominal unit costs'!C138/'Historical population and GDP'!$N137)</f>
        <v>#N/A</v>
      </c>
      <c r="D138" s="5" t="e">
        <f>IF(ISBLANK('1.2 Nominal unit costs'!D138),NA(),'1.2 Nominal unit costs'!D138/'Historical population and GDP'!$N137)</f>
        <v>#N/A</v>
      </c>
      <c r="E138" s="5">
        <f>IF(ISBLANK('1.2 Nominal unit costs'!E138),NA(),'1.2 Nominal unit costs'!E138/'Historical population and GDP'!$N137)</f>
        <v>3164752.7129761805</v>
      </c>
      <c r="F138" s="5" t="e">
        <f>IF(ISBLANK('1.2 Nominal unit costs'!F138),NA(),'1.2 Nominal unit costs'!F138/'Historical population and GDP'!$N137)</f>
        <v>#N/A</v>
      </c>
      <c r="G138" s="5" t="e">
        <f>IF(ISBLANK('1.2 Nominal unit costs'!G138),NA(),'1.2 Nominal unit costs'!G138/'Historical population and GDP'!$N137)</f>
        <v>#N/A</v>
      </c>
      <c r="H138" s="5" t="e">
        <f>IF(ISBLANK('1.2 Nominal unit costs'!H138),NA(),'1.2 Nominal unit costs'!H138/'Historical population and GDP'!$N137)</f>
        <v>#N/A</v>
      </c>
      <c r="I138" s="5" t="e">
        <f>IF(ISBLANK('1.2 Nominal unit costs'!I138),NA(),'1.2 Nominal unit costs'!I138/'Historical population and GDP'!$N137)</f>
        <v>#N/A</v>
      </c>
    </row>
    <row r="139" spans="1:9">
      <c r="A139" s="4">
        <f t="shared" si="2"/>
        <v>2003</v>
      </c>
      <c r="B139" s="5" t="e">
        <f>IF(ISBLANK('1.2 Nominal unit costs'!B139),NA(),'1.2 Nominal unit costs'!B139/'Historical population and GDP'!$N138)</f>
        <v>#N/A</v>
      </c>
      <c r="C139" s="5" t="e">
        <f>IF(ISBLANK('1.2 Nominal unit costs'!C139),NA(),'1.2 Nominal unit costs'!C139/'Historical population and GDP'!$N138)</f>
        <v>#N/A</v>
      </c>
      <c r="D139" s="5" t="e">
        <f>IF(ISBLANK('1.2 Nominal unit costs'!D139),NA(),'1.2 Nominal unit costs'!D139/'Historical population and GDP'!$N138)</f>
        <v>#N/A</v>
      </c>
      <c r="E139" s="5" t="e">
        <f>IF(ISBLANK('1.2 Nominal unit costs'!E139),NA(),'1.2 Nominal unit costs'!E139/'Historical population and GDP'!$N138)</f>
        <v>#N/A</v>
      </c>
      <c r="F139" s="5" t="e">
        <f>IF(ISBLANK('1.2 Nominal unit costs'!F139),NA(),'1.2 Nominal unit costs'!F139/'Historical population and GDP'!$N138)</f>
        <v>#N/A</v>
      </c>
      <c r="G139" s="5" t="e">
        <f>IF(ISBLANK('1.2 Nominal unit costs'!G139),NA(),'1.2 Nominal unit costs'!G139/'Historical population and GDP'!$N138)</f>
        <v>#N/A</v>
      </c>
      <c r="H139" s="5" t="e">
        <f>IF(ISBLANK('1.2 Nominal unit costs'!H139),NA(),'1.2 Nominal unit costs'!H139/'Historical population and GDP'!$N138)</f>
        <v>#N/A</v>
      </c>
      <c r="I139" s="5" t="e">
        <f>IF(ISBLANK('1.2 Nominal unit costs'!I139),NA(),'1.2 Nominal unit costs'!I139/'Historical population and GDP'!$N138)</f>
        <v>#N/A</v>
      </c>
    </row>
    <row r="140" spans="1:9">
      <c r="A140" s="4">
        <f t="shared" si="2"/>
        <v>2004</v>
      </c>
      <c r="B140" s="5" t="e">
        <f>IF(ISBLANK('1.2 Nominal unit costs'!B140),NA(),'1.2 Nominal unit costs'!B140/'Historical population and GDP'!$N139)</f>
        <v>#N/A</v>
      </c>
      <c r="C140" s="5" t="e">
        <f>IF(ISBLANK('1.2 Nominal unit costs'!C140),NA(),'1.2 Nominal unit costs'!C140/'Historical population and GDP'!$N139)</f>
        <v>#N/A</v>
      </c>
      <c r="D140" s="5" t="e">
        <f>IF(ISBLANK('1.2 Nominal unit costs'!D140),NA(),'1.2 Nominal unit costs'!D140/'Historical population and GDP'!$N139)</f>
        <v>#N/A</v>
      </c>
      <c r="E140" s="5">
        <f>IF(ISBLANK('1.2 Nominal unit costs'!E140),NA(),'1.2 Nominal unit costs'!E140/'Historical population and GDP'!$N139)</f>
        <v>2565353.4241083041</v>
      </c>
      <c r="F140" s="5" t="e">
        <f>IF(ISBLANK('1.2 Nominal unit costs'!F140),NA(),'1.2 Nominal unit costs'!F140/'Historical population and GDP'!$N139)</f>
        <v>#N/A</v>
      </c>
      <c r="G140" s="5" t="e">
        <f>IF(ISBLANK('1.2 Nominal unit costs'!G140),NA(),'1.2 Nominal unit costs'!G140/'Historical population and GDP'!$N139)</f>
        <v>#N/A</v>
      </c>
      <c r="H140" s="5" t="e">
        <f>IF(ISBLANK('1.2 Nominal unit costs'!H140),NA(),'1.2 Nominal unit costs'!H140/'Historical population and GDP'!$N139)</f>
        <v>#N/A</v>
      </c>
      <c r="I140" s="5" t="e">
        <f>IF(ISBLANK('1.2 Nominal unit costs'!I140),NA(),'1.2 Nominal unit costs'!I140/'Historical population and GDP'!$N139)</f>
        <v>#N/A</v>
      </c>
    </row>
    <row r="141" spans="1:9">
      <c r="A141" s="4">
        <f t="shared" si="2"/>
        <v>2005</v>
      </c>
      <c r="B141" s="5" t="e">
        <f>IF(ISBLANK('1.2 Nominal unit costs'!B141),NA(),'1.2 Nominal unit costs'!B141/'Historical population and GDP'!$N140)</f>
        <v>#N/A</v>
      </c>
      <c r="C141" s="5" t="e">
        <f>IF(ISBLANK('1.2 Nominal unit costs'!C141),NA(),'1.2 Nominal unit costs'!C141/'Historical population and GDP'!$N140)</f>
        <v>#N/A</v>
      </c>
      <c r="D141" s="5" t="e">
        <f>IF(ISBLANK('1.2 Nominal unit costs'!D141),NA(),'1.2 Nominal unit costs'!D141/'Historical population and GDP'!$N140)</f>
        <v>#N/A</v>
      </c>
      <c r="E141" s="5">
        <f>IF(ISBLANK('1.2 Nominal unit costs'!E141),NA(),'1.2 Nominal unit costs'!E141/'Historical population and GDP'!$N140)</f>
        <v>3368091.5851660534</v>
      </c>
      <c r="F141" s="5" t="e">
        <f>IF(ISBLANK('1.2 Nominal unit costs'!F141),NA(),'1.2 Nominal unit costs'!F141/'Historical population and GDP'!$N140)</f>
        <v>#N/A</v>
      </c>
      <c r="G141" s="5" t="e">
        <f>IF(ISBLANK('1.2 Nominal unit costs'!G141),NA(),'1.2 Nominal unit costs'!G141/'Historical population and GDP'!$N140)</f>
        <v>#N/A</v>
      </c>
      <c r="H141" s="5" t="e">
        <f>IF(ISBLANK('1.2 Nominal unit costs'!H141),NA(),'1.2 Nominal unit costs'!H141/'Historical population and GDP'!$N140)</f>
        <v>#N/A</v>
      </c>
      <c r="I141" s="5" t="e">
        <f>IF(ISBLANK('1.2 Nominal unit costs'!I141),NA(),'1.2 Nominal unit costs'!I141/'Historical population and GDP'!$N140)</f>
        <v>#N/A</v>
      </c>
    </row>
    <row r="142" spans="1:9">
      <c r="A142" s="4">
        <f t="shared" si="2"/>
        <v>2006</v>
      </c>
      <c r="B142" s="5" t="e">
        <f>IF(ISBLANK('1.2 Nominal unit costs'!B142),NA(),'1.2 Nominal unit costs'!B142/'Historical population and GDP'!$N141)</f>
        <v>#N/A</v>
      </c>
      <c r="C142" s="5" t="e">
        <f>IF(ISBLANK('1.2 Nominal unit costs'!C142),NA(),'1.2 Nominal unit costs'!C142/'Historical population and GDP'!$N141)</f>
        <v>#N/A</v>
      </c>
      <c r="D142" s="5" t="e">
        <f>IF(ISBLANK('1.2 Nominal unit costs'!D142),NA(),'1.2 Nominal unit costs'!D142/'Historical population and GDP'!$N141)</f>
        <v>#N/A</v>
      </c>
      <c r="E142" s="5" t="e">
        <f>IF(ISBLANK('1.2 Nominal unit costs'!E142),NA(),'1.2 Nominal unit costs'!E142/'Historical population and GDP'!$N141)</f>
        <v>#N/A</v>
      </c>
      <c r="F142" s="5" t="e">
        <f>IF(ISBLANK('1.2 Nominal unit costs'!F142),NA(),'1.2 Nominal unit costs'!F142/'Historical population and GDP'!$N141)</f>
        <v>#N/A</v>
      </c>
      <c r="G142" s="5" t="e">
        <f>IF(ISBLANK('1.2 Nominal unit costs'!G142),NA(),'1.2 Nominal unit costs'!G142/'Historical population and GDP'!$N141)</f>
        <v>#N/A</v>
      </c>
      <c r="H142" s="5" t="e">
        <f>IF(ISBLANK('1.2 Nominal unit costs'!H142),NA(),'1.2 Nominal unit costs'!H142/'Historical population and GDP'!$N141)</f>
        <v>#N/A</v>
      </c>
      <c r="I142" s="5" t="e">
        <f>IF(ISBLANK('1.2 Nominal unit costs'!I142),NA(),'1.2 Nominal unit costs'!I142/'Historical population and GDP'!$N141)</f>
        <v>#N/A</v>
      </c>
    </row>
    <row r="143" spans="1:9">
      <c r="A143" s="4">
        <f t="shared" si="2"/>
        <v>2007</v>
      </c>
      <c r="B143" s="5" t="e">
        <f>IF(ISBLANK('1.2 Nominal unit costs'!B143),NA(),'1.2 Nominal unit costs'!B143/'Historical population and GDP'!$N142)</f>
        <v>#N/A</v>
      </c>
      <c r="C143" s="5" t="e">
        <f>IF(ISBLANK('1.2 Nominal unit costs'!C143),NA(),'1.2 Nominal unit costs'!C143/'Historical population and GDP'!$N142)</f>
        <v>#N/A</v>
      </c>
      <c r="D143" s="5" t="e">
        <f>IF(ISBLANK('1.2 Nominal unit costs'!D143),NA(),'1.2 Nominal unit costs'!D143/'Historical population and GDP'!$N142)</f>
        <v>#N/A</v>
      </c>
      <c r="E143" s="5">
        <f>IF(ISBLANK('1.2 Nominal unit costs'!E143),NA(),'1.2 Nominal unit costs'!E143/'Historical population and GDP'!$N142)</f>
        <v>2184820.7952982504</v>
      </c>
      <c r="F143" s="5" t="e">
        <f>IF(ISBLANK('1.2 Nominal unit costs'!F143),NA(),'1.2 Nominal unit costs'!F143/'Historical population and GDP'!$N142)</f>
        <v>#N/A</v>
      </c>
      <c r="G143" s="5" t="e">
        <f>IF(ISBLANK('1.2 Nominal unit costs'!G143),NA(),'1.2 Nominal unit costs'!G143/'Historical population and GDP'!$N142)</f>
        <v>#N/A</v>
      </c>
      <c r="H143" s="5" t="e">
        <f>IF(ISBLANK('1.2 Nominal unit costs'!H143),NA(),'1.2 Nominal unit costs'!H143/'Historical population and GDP'!$N142)</f>
        <v>#N/A</v>
      </c>
      <c r="I143" s="5" t="e">
        <f>IF(ISBLANK('1.2 Nominal unit costs'!I143),NA(),'1.2 Nominal unit costs'!I143/'Historical population and GDP'!$N142)</f>
        <v>#N/A</v>
      </c>
    </row>
    <row r="144" spans="1:9">
      <c r="A144" s="4">
        <f t="shared" si="2"/>
        <v>2008</v>
      </c>
      <c r="B144" s="5" t="e">
        <f>IF(ISBLANK('1.2 Nominal unit costs'!B144),NA(),'1.2 Nominal unit costs'!B144/'Historical population and GDP'!$N143)</f>
        <v>#N/A</v>
      </c>
      <c r="C144" s="5" t="e">
        <f>IF(ISBLANK('1.2 Nominal unit costs'!C144),NA(),'1.2 Nominal unit costs'!C144/'Historical population and GDP'!$N143)</f>
        <v>#N/A</v>
      </c>
      <c r="D144" s="5" t="e">
        <f>IF(ISBLANK('1.2 Nominal unit costs'!D144),NA(),'1.2 Nominal unit costs'!D144/'Historical population and GDP'!$N143)</f>
        <v>#N/A</v>
      </c>
      <c r="E144" s="5">
        <f>IF(ISBLANK('1.2 Nominal unit costs'!E144),NA(),'1.2 Nominal unit costs'!E144/'Historical population and GDP'!$N143)</f>
        <v>5314169.9559947718</v>
      </c>
      <c r="F144" s="5" t="e">
        <f>IF(ISBLANK('1.2 Nominal unit costs'!F144),NA(),'1.2 Nominal unit costs'!F144/'Historical population and GDP'!$N143)</f>
        <v>#N/A</v>
      </c>
      <c r="G144" s="5" t="e">
        <f>IF(ISBLANK('1.2 Nominal unit costs'!G144),NA(),'1.2 Nominal unit costs'!G144/'Historical population and GDP'!$N143)</f>
        <v>#N/A</v>
      </c>
      <c r="H144" s="5" t="e">
        <f>IF(ISBLANK('1.2 Nominal unit costs'!H144),NA(),'1.2 Nominal unit costs'!H144/'Historical population and GDP'!$N143)</f>
        <v>#N/A</v>
      </c>
      <c r="I144" s="5" t="e">
        <f>IF(ISBLANK('1.2 Nominal unit costs'!I144),NA(),'1.2 Nominal unit costs'!I144/'Historical population and GDP'!$N143)</f>
        <v>#N/A</v>
      </c>
    </row>
    <row r="145" spans="1:9">
      <c r="A145" s="4">
        <f t="shared" si="2"/>
        <v>2009</v>
      </c>
      <c r="B145" s="5" t="e">
        <f>IF(ISBLANK('1.2 Nominal unit costs'!B145),NA(),'1.2 Nominal unit costs'!B145/'Historical population and GDP'!$N144)</f>
        <v>#N/A</v>
      </c>
      <c r="C145" s="5" t="e">
        <f>IF(ISBLANK('1.2 Nominal unit costs'!C145),NA(),'1.2 Nominal unit costs'!C145/'Historical population and GDP'!$N144)</f>
        <v>#N/A</v>
      </c>
      <c r="D145" s="5" t="e">
        <f>IF(ISBLANK('1.2 Nominal unit costs'!D145),NA(),'1.2 Nominal unit costs'!D145/'Historical population and GDP'!$N144)</f>
        <v>#N/A</v>
      </c>
      <c r="E145" s="5">
        <f>IF(ISBLANK('1.2 Nominal unit costs'!E145),NA(),'1.2 Nominal unit costs'!E145/'Historical population and GDP'!$N144)</f>
        <v>4744345.2417904595</v>
      </c>
      <c r="F145" s="5" t="e">
        <f>IF(ISBLANK('1.2 Nominal unit costs'!F145),NA(),'1.2 Nominal unit costs'!F145/'Historical population and GDP'!$N144)</f>
        <v>#N/A</v>
      </c>
      <c r="G145" s="5" t="e">
        <f>IF(ISBLANK('1.2 Nominal unit costs'!G145),NA(),'1.2 Nominal unit costs'!G145/'Historical population and GDP'!$N144)</f>
        <v>#N/A</v>
      </c>
      <c r="H145" s="5" t="e">
        <f>IF(ISBLANK('1.2 Nominal unit costs'!H145),NA(),'1.2 Nominal unit costs'!H145/'Historical population and GDP'!$N144)</f>
        <v>#N/A</v>
      </c>
      <c r="I145" s="5" t="e">
        <f>IF(ISBLANK('1.2 Nominal unit costs'!I145),NA(),'1.2 Nominal unit costs'!I145/'Historical population and GDP'!$N144)</f>
        <v>#N/A</v>
      </c>
    </row>
    <row r="146" spans="1:9">
      <c r="A146" s="4">
        <f t="shared" si="2"/>
        <v>2010</v>
      </c>
      <c r="B146" s="5" t="e">
        <f>IF(ISBLANK('1.2 Nominal unit costs'!B146),NA(),'1.2 Nominal unit costs'!B146/'Historical population and GDP'!$N145)</f>
        <v>#N/A</v>
      </c>
      <c r="C146" s="5" t="e">
        <f>IF(ISBLANK('1.2 Nominal unit costs'!C146),NA(),'1.2 Nominal unit costs'!C146/'Historical population and GDP'!$N145)</f>
        <v>#N/A</v>
      </c>
      <c r="D146" s="5" t="e">
        <f>IF(ISBLANK('1.2 Nominal unit costs'!D146),NA(),'1.2 Nominal unit costs'!D146/'Historical population and GDP'!$N145)</f>
        <v>#N/A</v>
      </c>
      <c r="E146" s="5">
        <f>IF(ISBLANK('1.2 Nominal unit costs'!E146),NA(),'1.2 Nominal unit costs'!E146/'Historical population and GDP'!$N145)</f>
        <v>5626903.182131974</v>
      </c>
      <c r="F146" s="5" t="e">
        <f>IF(ISBLANK('1.2 Nominal unit costs'!F146),NA(),'1.2 Nominal unit costs'!F146/'Historical population and GDP'!$N145)</f>
        <v>#N/A</v>
      </c>
      <c r="G146" s="5" t="e">
        <f>IF(ISBLANK('1.2 Nominal unit costs'!G146),NA(),'1.2 Nominal unit costs'!G146/'Historical population and GDP'!$N145)</f>
        <v>#N/A</v>
      </c>
      <c r="H146" s="5" t="e">
        <f>IF(ISBLANK('1.2 Nominal unit costs'!H146),NA(),'1.2 Nominal unit costs'!H146/'Historical population and GDP'!$N145)</f>
        <v>#N/A</v>
      </c>
      <c r="I146" s="5" t="e">
        <f>IF(ISBLANK('1.2 Nominal unit costs'!I146),NA(),'1.2 Nominal unit costs'!I146/'Historical population and GDP'!$N145)</f>
        <v>#N/A</v>
      </c>
    </row>
    <row r="147" spans="1:9">
      <c r="A147" s="4">
        <f t="shared" si="2"/>
        <v>2011</v>
      </c>
      <c r="B147" s="5" t="e">
        <f>IF(ISBLANK('1.2 Nominal unit costs'!B147),NA(),'1.2 Nominal unit costs'!B147/'Historical population and GDP'!$N146)</f>
        <v>#N/A</v>
      </c>
      <c r="C147" s="5" t="e">
        <f>IF(ISBLANK('1.2 Nominal unit costs'!C147),NA(),'1.2 Nominal unit costs'!C147/'Historical population and GDP'!$N146)</f>
        <v>#N/A</v>
      </c>
      <c r="D147" s="5" t="e">
        <f>IF(ISBLANK('1.2 Nominal unit costs'!D147),NA(),'1.2 Nominal unit costs'!D147/'Historical population and GDP'!$N146)</f>
        <v>#N/A</v>
      </c>
      <c r="E147" s="5">
        <f>IF(ISBLANK('1.2 Nominal unit costs'!E147),NA(),'1.2 Nominal unit costs'!E147/'Historical population and GDP'!$N146)</f>
        <v>2579623.592814221</v>
      </c>
      <c r="F147" s="5" t="e">
        <f>IF(ISBLANK('1.2 Nominal unit costs'!F147),NA(),'1.2 Nominal unit costs'!F147/'Historical population and GDP'!$N146)</f>
        <v>#N/A</v>
      </c>
      <c r="G147" s="5" t="e">
        <f>IF(ISBLANK('1.2 Nominal unit costs'!G147),NA(),'1.2 Nominal unit costs'!G147/'Historical population and GDP'!$N146)</f>
        <v>#N/A</v>
      </c>
      <c r="H147" s="5" t="e">
        <f>IF(ISBLANK('1.2 Nominal unit costs'!H147),NA(),'1.2 Nominal unit costs'!H147/'Historical population and GDP'!$N146)</f>
        <v>#N/A</v>
      </c>
      <c r="I147" s="5" t="e">
        <f>IF(ISBLANK('1.2 Nominal unit costs'!I147),NA(),'1.2 Nominal unit costs'!I147/'Historical population and GDP'!$N146)</f>
        <v>#N/A</v>
      </c>
    </row>
    <row r="148" spans="1:9">
      <c r="A148" s="4">
        <f t="shared" si="2"/>
        <v>2012</v>
      </c>
      <c r="B148" s="5" t="e">
        <f>IF(ISBLANK('1.2 Nominal unit costs'!B148),NA(),'1.2 Nominal unit costs'!B148/'Historical population and GDP'!$N147)</f>
        <v>#N/A</v>
      </c>
      <c r="C148" s="5" t="e">
        <f>IF(ISBLANK('1.2 Nominal unit costs'!C148),NA(),'1.2 Nominal unit costs'!C148/'Historical population and GDP'!$N147)</f>
        <v>#N/A</v>
      </c>
      <c r="D148" s="5" t="e">
        <f>IF(ISBLANK('1.2 Nominal unit costs'!D148),NA(),'1.2 Nominal unit costs'!D148/'Historical population and GDP'!$N147)</f>
        <v>#N/A</v>
      </c>
      <c r="E148" s="5">
        <f>IF(ISBLANK('1.2 Nominal unit costs'!E148),NA(),'1.2 Nominal unit costs'!E148/'Historical population and GDP'!$N147)</f>
        <v>2443091.7810402098</v>
      </c>
      <c r="F148" s="5" t="e">
        <f>IF(ISBLANK('1.2 Nominal unit costs'!F148),NA(),'1.2 Nominal unit costs'!F148/'Historical population and GDP'!$N147)</f>
        <v>#N/A</v>
      </c>
      <c r="G148" s="5" t="e">
        <f>IF(ISBLANK('1.2 Nominal unit costs'!G148),NA(),'1.2 Nominal unit costs'!G148/'Historical population and GDP'!$N147)</f>
        <v>#N/A</v>
      </c>
      <c r="H148" s="5" t="e">
        <f>IF(ISBLANK('1.2 Nominal unit costs'!H148),NA(),'1.2 Nominal unit costs'!H148/'Historical population and GDP'!$N147)</f>
        <v>#N/A</v>
      </c>
      <c r="I148" s="5" t="e">
        <f>IF(ISBLANK('1.2 Nominal unit costs'!I148),NA(),'1.2 Nominal unit costs'!I148/'Historical population and GDP'!$N147)</f>
        <v>#N/A</v>
      </c>
    </row>
    <row r="149" spans="1:9">
      <c r="A149" s="4">
        <f t="shared" si="2"/>
        <v>2013</v>
      </c>
      <c r="B149" s="5" t="e">
        <f>IF(ISBLANK('1.2 Nominal unit costs'!B149),NA(),'1.2 Nominal unit costs'!B149/'Historical population and GDP'!$N148)</f>
        <v>#N/A</v>
      </c>
      <c r="C149" s="5" t="e">
        <f>IF(ISBLANK('1.2 Nominal unit costs'!C149),NA(),'1.2 Nominal unit costs'!C149/'Historical population and GDP'!$N148)</f>
        <v>#N/A</v>
      </c>
      <c r="D149" s="5" t="e">
        <f>IF(ISBLANK('1.2 Nominal unit costs'!D149),NA(),'1.2 Nominal unit costs'!D149/'Historical population and GDP'!$N148)</f>
        <v>#N/A</v>
      </c>
      <c r="E149" s="5">
        <f>IF(ISBLANK('1.2 Nominal unit costs'!E149),NA(),'1.2 Nominal unit costs'!E149/'Historical population and GDP'!$N148)</f>
        <v>4481308.3565290328</v>
      </c>
      <c r="F149" s="5" t="e">
        <f>IF(ISBLANK('1.2 Nominal unit costs'!F149),NA(),'1.2 Nominal unit costs'!F149/'Historical population and GDP'!$N148)</f>
        <v>#N/A</v>
      </c>
      <c r="G149" s="5" t="e">
        <f>IF(ISBLANK('1.2 Nominal unit costs'!G149),NA(),'1.2 Nominal unit costs'!G149/'Historical population and GDP'!$N148)</f>
        <v>#N/A</v>
      </c>
      <c r="H149" s="5" t="e">
        <f>IF(ISBLANK('1.2 Nominal unit costs'!H149),NA(),'1.2 Nominal unit costs'!H149/'Historical population and GDP'!$N148)</f>
        <v>#N/A</v>
      </c>
      <c r="I149" s="5" t="e">
        <f>IF(ISBLANK('1.2 Nominal unit costs'!I149),NA(),'1.2 Nominal unit costs'!I149/'Historical population and GDP'!$N148)</f>
        <v>#N/A</v>
      </c>
    </row>
    <row r="150" spans="1:9">
      <c r="A150" s="4">
        <f t="shared" si="2"/>
        <v>2014</v>
      </c>
      <c r="B150" s="5" t="e">
        <f>IF(ISBLANK('1.2 Nominal unit costs'!B150),NA(),'1.2 Nominal unit costs'!B150/'Historical population and GDP'!$N149)</f>
        <v>#N/A</v>
      </c>
      <c r="C150" s="5" t="e">
        <f>IF(ISBLANK('1.2 Nominal unit costs'!C150),NA(),'1.2 Nominal unit costs'!C150/'Historical population and GDP'!$N149)</f>
        <v>#N/A</v>
      </c>
      <c r="D150" s="5" t="e">
        <f>IF(ISBLANK('1.2 Nominal unit costs'!D150),NA(),'1.2 Nominal unit costs'!D150/'Historical population and GDP'!$N149)</f>
        <v>#N/A</v>
      </c>
      <c r="E150" s="5" t="e">
        <f>IF(ISBLANK('1.2 Nominal unit costs'!E150),NA(),'1.2 Nominal unit costs'!E150/'Historical population and GDP'!$N149)</f>
        <v>#N/A</v>
      </c>
      <c r="F150" s="5" t="e">
        <f>IF(ISBLANK('1.2 Nominal unit costs'!F150),NA(),'1.2 Nominal unit costs'!F150/'Historical population and GDP'!$N149)</f>
        <v>#N/A</v>
      </c>
      <c r="G150" s="5" t="e">
        <f>IF(ISBLANK('1.2 Nominal unit costs'!G150),NA(),'1.2 Nominal unit costs'!G150/'Historical population and GDP'!$N149)</f>
        <v>#N/A</v>
      </c>
      <c r="H150" s="5" t="e">
        <f>IF(ISBLANK('1.2 Nominal unit costs'!H150),NA(),'1.2 Nominal unit costs'!H150/'Historical population and GDP'!$N149)</f>
        <v>#N/A</v>
      </c>
      <c r="I150" s="5" t="e">
        <f>IF(ISBLANK('1.2 Nominal unit costs'!I150),NA(),'1.2 Nominal unit costs'!I150/'Historical population and GDP'!$N149)</f>
        <v>#N/A</v>
      </c>
    </row>
    <row r="151" spans="1:9">
      <c r="A151" s="4">
        <f t="shared" si="2"/>
        <v>2015</v>
      </c>
      <c r="B151" s="5" t="e">
        <f>IF(ISBLANK('1.2 Nominal unit costs'!B151),NA(),'1.2 Nominal unit costs'!B151/'Historical population and GDP'!$N150)</f>
        <v>#N/A</v>
      </c>
      <c r="C151" s="5" t="e">
        <f>IF(ISBLANK('1.2 Nominal unit costs'!C151),NA(),'1.2 Nominal unit costs'!C151/'Historical population and GDP'!$N150)</f>
        <v>#N/A</v>
      </c>
      <c r="D151" s="5" t="e">
        <f>IF(ISBLANK('1.2 Nominal unit costs'!D151),NA(),'1.2 Nominal unit costs'!D151/'Historical population and GDP'!$N150)</f>
        <v>#N/A</v>
      </c>
      <c r="E151" s="5" t="e">
        <f>IF(ISBLANK('1.2 Nominal unit costs'!E151),NA(),'1.2 Nominal unit costs'!E151/'Historical population and GDP'!$N150)</f>
        <v>#N/A</v>
      </c>
      <c r="F151" s="5" t="e">
        <f>IF(ISBLANK('1.2 Nominal unit costs'!F151),NA(),'1.2 Nominal unit costs'!F151/'Historical population and GDP'!$N150)</f>
        <v>#N/A</v>
      </c>
      <c r="G151" s="5" t="e">
        <f>IF(ISBLANK('1.2 Nominal unit costs'!G151),NA(),'1.2 Nominal unit costs'!G151/'Historical population and GDP'!$N150)</f>
        <v>#N/A</v>
      </c>
      <c r="H151" s="5" t="e">
        <f>IF(ISBLANK('1.2 Nominal unit costs'!H151),NA(),'1.2 Nominal unit costs'!H151/'Historical population and GDP'!$N150)</f>
        <v>#N/A</v>
      </c>
      <c r="I151" s="5" t="e">
        <f>IF(ISBLANK('1.2 Nominal unit costs'!I151),NA(),'1.2 Nominal unit costs'!I151/'Historical population and GDP'!$N150)</f>
        <v>#N/A</v>
      </c>
    </row>
    <row r="152" spans="1:9">
      <c r="A152" s="4">
        <f t="shared" si="2"/>
        <v>2016</v>
      </c>
      <c r="B152" s="5" t="e">
        <f>IF(ISBLANK('1.2 Nominal unit costs'!B152),NA(),'1.2 Nominal unit costs'!B152/'Historical population and GDP'!$N151)</f>
        <v>#N/A</v>
      </c>
      <c r="C152" s="5" t="e">
        <f>IF(ISBLANK('1.2 Nominal unit costs'!C152),NA(),'1.2 Nominal unit costs'!C152/'Historical population and GDP'!$N151)</f>
        <v>#N/A</v>
      </c>
      <c r="D152" s="5" t="e">
        <f>IF(ISBLANK('1.2 Nominal unit costs'!D152),NA(),'1.2 Nominal unit costs'!D152/'Historical population and GDP'!$N151)</f>
        <v>#N/A</v>
      </c>
      <c r="E152" s="5" t="e">
        <f>IF(ISBLANK('1.2 Nominal unit costs'!E152),NA(),'1.2 Nominal unit costs'!E152/'Historical population and GDP'!$N151)</f>
        <v>#N/A</v>
      </c>
      <c r="F152" s="5" t="e">
        <f>IF(ISBLANK('1.2 Nominal unit costs'!F152),NA(),'1.2 Nominal unit costs'!F152/'Historical population and GDP'!$N151)</f>
        <v>#N/A</v>
      </c>
      <c r="G152" s="5" t="e">
        <f>IF(ISBLANK('1.2 Nominal unit costs'!G152),NA(),'1.2 Nominal unit costs'!G152/'Historical population and GDP'!$N151)</f>
        <v>#N/A</v>
      </c>
      <c r="H152" s="5" t="e">
        <f>IF(ISBLANK('1.2 Nominal unit costs'!H152),NA(),'1.2 Nominal unit costs'!H152/'Historical population and GDP'!$N151)</f>
        <v>#N/A</v>
      </c>
      <c r="I152" s="5" t="e">
        <f>IF(ISBLANK('1.2 Nominal unit costs'!I152),NA(),'1.2 Nominal unit costs'!I152/'Historical population and GDP'!$N151)</f>
        <v>#N/A</v>
      </c>
    </row>
    <row r="153" spans="1:9">
      <c r="A153" s="4">
        <f t="shared" si="2"/>
        <v>2017</v>
      </c>
      <c r="B153" s="5" t="e">
        <f>IF(ISBLANK('1.2 Nominal unit costs'!B153),NA(),'1.2 Nominal unit costs'!B153/'Historical population and GDP'!$N152)</f>
        <v>#N/A</v>
      </c>
      <c r="C153" s="5" t="e">
        <f>IF(ISBLANK('1.2 Nominal unit costs'!C153),NA(),'1.2 Nominal unit costs'!C153/'Historical population and GDP'!$N152)</f>
        <v>#N/A</v>
      </c>
      <c r="D153" s="5" t="e">
        <f>IF(ISBLANK('1.2 Nominal unit costs'!D153),NA(),'1.2 Nominal unit costs'!D153/'Historical population and GDP'!$N152)</f>
        <v>#N/A</v>
      </c>
      <c r="E153" s="5" t="e">
        <f>IF(ISBLANK('1.2 Nominal unit costs'!E153),NA(),'1.2 Nominal unit costs'!E153/'Historical population and GDP'!$N152)</f>
        <v>#N/A</v>
      </c>
      <c r="F153" s="5" t="e">
        <f>IF(ISBLANK('1.2 Nominal unit costs'!F153),NA(),'1.2 Nominal unit costs'!F153/'Historical population and GDP'!$N152)</f>
        <v>#N/A</v>
      </c>
      <c r="G153" s="5" t="e">
        <f>IF(ISBLANK('1.2 Nominal unit costs'!G153),NA(),'1.2 Nominal unit costs'!G153/'Historical population and GDP'!$N152)</f>
        <v>#N/A</v>
      </c>
      <c r="H153" s="5" t="e">
        <f>IF(ISBLANK('1.2 Nominal unit costs'!H153),NA(),'1.2 Nominal unit costs'!H153/'Historical population and GDP'!$N152)</f>
        <v>#N/A</v>
      </c>
      <c r="I153" s="5" t="e">
        <f>IF(ISBLANK('1.2 Nominal unit costs'!I153),NA(),'1.2 Nominal unit costs'!I153/'Historical population and GDP'!$N152)</f>
        <v>#N/A</v>
      </c>
    </row>
    <row r="154" spans="1:9">
      <c r="A154" s="4">
        <f t="shared" si="2"/>
        <v>2018</v>
      </c>
      <c r="B154" s="5" t="e">
        <f>IF(ISBLANK('1.2 Nominal unit costs'!B154),NA(),'1.2 Nominal unit costs'!B154/'Historical population and GDP'!$N153)</f>
        <v>#N/A</v>
      </c>
      <c r="C154" s="5" t="e">
        <f>IF(ISBLANK('1.2 Nominal unit costs'!C154),NA(),'1.2 Nominal unit costs'!C154/'Historical population and GDP'!$N153)</f>
        <v>#N/A</v>
      </c>
      <c r="D154" s="5" t="e">
        <f>IF(ISBLANK('1.2 Nominal unit costs'!D154),NA(),'1.2 Nominal unit costs'!D154/'Historical population and GDP'!$N153)</f>
        <v>#N/A</v>
      </c>
      <c r="E154" s="5" t="e">
        <f>IF(ISBLANK('1.2 Nominal unit costs'!E154),NA(),'1.2 Nominal unit costs'!E154/'Historical population and GDP'!$N153)</f>
        <v>#N/A</v>
      </c>
      <c r="F154" s="5" t="e">
        <f>IF(ISBLANK('1.2 Nominal unit costs'!F154),NA(),'1.2 Nominal unit costs'!F154/'Historical population and GDP'!$N153)</f>
        <v>#N/A</v>
      </c>
      <c r="G154" s="5" t="e">
        <f>IF(ISBLANK('1.2 Nominal unit costs'!G154),NA(),'1.2 Nominal unit costs'!G154/'Historical population and GDP'!$N153)</f>
        <v>#N/A</v>
      </c>
      <c r="H154" s="5" t="e">
        <f>IF(ISBLANK('1.2 Nominal unit costs'!H154),NA(),'1.2 Nominal unit costs'!H154/'Historical population and GDP'!$N153)</f>
        <v>#N/A</v>
      </c>
      <c r="I154" s="5" t="e">
        <f>IF(ISBLANK('1.2 Nominal unit costs'!I154),NA(),'1.2 Nominal unit costs'!I154/'Historical population and GDP'!$N153)</f>
        <v>#N/A</v>
      </c>
    </row>
    <row r="155" spans="1:9">
      <c r="A155" s="4">
        <f t="shared" si="2"/>
        <v>2019</v>
      </c>
      <c r="B155" s="5" t="e">
        <f>IF(ISBLANK('1.2 Nominal unit costs'!B155),NA(),'1.2 Nominal unit costs'!B155/'Historical population and GDP'!$N154)</f>
        <v>#N/A</v>
      </c>
      <c r="C155" s="5" t="e">
        <f>IF(ISBLANK('1.2 Nominal unit costs'!C155),NA(),'1.2 Nominal unit costs'!C155/'Historical population and GDP'!$N154)</f>
        <v>#N/A</v>
      </c>
      <c r="D155" s="5" t="e">
        <f>IF(ISBLANK('1.2 Nominal unit costs'!D155),NA(),'1.2 Nominal unit costs'!D155/'Historical population and GDP'!$N154)</f>
        <v>#N/A</v>
      </c>
      <c r="E155" s="5" t="e">
        <f>IF(ISBLANK('1.2 Nominal unit costs'!E155),NA(),'1.2 Nominal unit costs'!E155/'Historical population and GDP'!$N154)</f>
        <v>#N/A</v>
      </c>
      <c r="F155" s="5" t="e">
        <f>IF(ISBLANK('1.2 Nominal unit costs'!F155),NA(),'1.2 Nominal unit costs'!F155/'Historical population and GDP'!$N154)</f>
        <v>#N/A</v>
      </c>
      <c r="G155" s="5" t="e">
        <f>IF(ISBLANK('1.2 Nominal unit costs'!G155),NA(),'1.2 Nominal unit costs'!G155/'Historical population and GDP'!$N154)</f>
        <v>#N/A</v>
      </c>
      <c r="H155" s="5" t="e">
        <f>IF(ISBLANK('1.2 Nominal unit costs'!H155),NA(),'1.2 Nominal unit costs'!H155/'Historical population and GDP'!$N154)</f>
        <v>#N/A</v>
      </c>
      <c r="I155" s="5" t="e">
        <f>IF(ISBLANK('1.2 Nominal unit costs'!I155),NA(),'1.2 Nominal unit costs'!I155/'Historical population and GDP'!$N154)</f>
        <v>#N/A</v>
      </c>
    </row>
    <row r="156" spans="1:9">
      <c r="A156" s="4">
        <f t="shared" si="2"/>
        <v>2020</v>
      </c>
      <c r="B156" s="5" t="e">
        <f>IF(ISBLANK('1.2 Nominal unit costs'!B156),NA(),'1.2 Nominal unit costs'!B156/'Historical population and GDP'!$N155)</f>
        <v>#N/A</v>
      </c>
      <c r="C156" s="5" t="e">
        <f>IF(ISBLANK('1.2 Nominal unit costs'!C156),NA(),'1.2 Nominal unit costs'!C156/'Historical population and GDP'!$N155)</f>
        <v>#N/A</v>
      </c>
      <c r="D156" s="5" t="e">
        <f>IF(ISBLANK('1.2 Nominal unit costs'!D156),NA(),'1.2 Nominal unit costs'!D156/'Historical population and GDP'!$N155)</f>
        <v>#N/A</v>
      </c>
      <c r="E156" s="5" t="e">
        <f>IF(ISBLANK('1.2 Nominal unit costs'!E156),NA(),'1.2 Nominal unit costs'!E156/'Historical population and GDP'!$N155)</f>
        <v>#N/A</v>
      </c>
      <c r="F156" s="5" t="e">
        <f>IF(ISBLANK('1.2 Nominal unit costs'!F156),NA(),'1.2 Nominal unit costs'!F156/'Historical population and GDP'!$N155)</f>
        <v>#N/A</v>
      </c>
      <c r="G156" s="5" t="e">
        <f>IF(ISBLANK('1.2 Nominal unit costs'!G156),NA(),'1.2 Nominal unit costs'!G156/'Historical population and GDP'!$N155)</f>
        <v>#N/A</v>
      </c>
      <c r="H156" s="5" t="e">
        <f>IF(ISBLANK('1.2 Nominal unit costs'!H156),NA(),'1.2 Nominal unit costs'!H156/'Historical population and GDP'!$N155)</f>
        <v>#N/A</v>
      </c>
      <c r="I156" s="5" t="e">
        <f>IF(ISBLANK('1.2 Nominal unit costs'!I156),NA(),'1.2 Nominal unit costs'!I156/'Historical population and GDP'!$N155)</f>
        <v>#N/A</v>
      </c>
    </row>
    <row r="157" spans="1:9">
      <c r="A157" s="4">
        <f t="shared" si="2"/>
        <v>2021</v>
      </c>
      <c r="B157" s="5" t="e">
        <f>IF(ISBLANK('1.2 Nominal unit costs'!B157),NA(),'1.2 Nominal unit costs'!B157/'Historical population and GDP'!$N156)</f>
        <v>#N/A</v>
      </c>
      <c r="C157" s="5" t="e">
        <f>IF(ISBLANK('1.2 Nominal unit costs'!C157),NA(),'1.2 Nominal unit costs'!C157/'Historical population and GDP'!$N156)</f>
        <v>#N/A</v>
      </c>
      <c r="D157" s="5" t="e">
        <f>IF(ISBLANK('1.2 Nominal unit costs'!D157),NA(),'1.2 Nominal unit costs'!D157/'Historical population and GDP'!$N156)</f>
        <v>#N/A</v>
      </c>
      <c r="E157" s="5" t="e">
        <f>IF(ISBLANK('1.2 Nominal unit costs'!E157),NA(),'1.2 Nominal unit costs'!E157/'Historical population and GDP'!$N156)</f>
        <v>#N/A</v>
      </c>
      <c r="F157" s="5" t="e">
        <f>IF(ISBLANK('1.2 Nominal unit costs'!F157),NA(),'1.2 Nominal unit costs'!F157/'Historical population and GDP'!$N156)</f>
        <v>#N/A</v>
      </c>
      <c r="G157" s="5" t="e">
        <f>IF(ISBLANK('1.2 Nominal unit costs'!G157),NA(),'1.2 Nominal unit costs'!G157/'Historical population and GDP'!$N156)</f>
        <v>#N/A</v>
      </c>
      <c r="H157" s="5" t="e">
        <f>IF(ISBLANK('1.2 Nominal unit costs'!H157),NA(),'1.2 Nominal unit costs'!H157/'Historical population and GDP'!$N156)</f>
        <v>#N/A</v>
      </c>
      <c r="I157" s="5" t="e">
        <f>IF(ISBLANK('1.2 Nominal unit costs'!I157),NA(),'1.2 Nominal unit costs'!I157/'Historical population and GDP'!$N156)</f>
        <v>#N/A</v>
      </c>
    </row>
    <row r="158" spans="1:9">
      <c r="A158" s="4">
        <f t="shared" si="2"/>
        <v>2022</v>
      </c>
      <c r="B158" s="5" t="e">
        <f>IF(ISBLANK('1.2 Nominal unit costs'!B158),NA(),'1.2 Nominal unit costs'!B158/'Historical population and GDP'!$N157)</f>
        <v>#N/A</v>
      </c>
      <c r="C158" s="5" t="e">
        <f>IF(ISBLANK('1.2 Nominal unit costs'!C158),NA(),'1.2 Nominal unit costs'!C158/'Historical population and GDP'!$N157)</f>
        <v>#N/A</v>
      </c>
      <c r="D158" s="5" t="e">
        <f>IF(ISBLANK('1.2 Nominal unit costs'!D158),NA(),'1.2 Nominal unit costs'!D158/'Historical population and GDP'!$N157)</f>
        <v>#N/A</v>
      </c>
      <c r="E158" s="5" t="e">
        <f>IF(ISBLANK('1.2 Nominal unit costs'!E158),NA(),'1.2 Nominal unit costs'!E158/'Historical population and GDP'!$N157)</f>
        <v>#N/A</v>
      </c>
      <c r="F158" s="5" t="e">
        <f>IF(ISBLANK('1.2 Nominal unit costs'!F158),NA(),'1.2 Nominal unit costs'!F158/'Historical population and GDP'!$N157)</f>
        <v>#N/A</v>
      </c>
      <c r="G158" s="5" t="e">
        <f>IF(ISBLANK('1.2 Nominal unit costs'!G158),NA(),'1.2 Nominal unit costs'!G158/'Historical population and GDP'!$N157)</f>
        <v>#N/A</v>
      </c>
      <c r="H158" s="5" t="e">
        <f>IF(ISBLANK('1.2 Nominal unit costs'!H158),NA(),'1.2 Nominal unit costs'!H158/'Historical population and GDP'!$N157)</f>
        <v>#N/A</v>
      </c>
      <c r="I158" s="5" t="e">
        <f>IF(ISBLANK('1.2 Nominal unit costs'!I158),NA(),'1.2 Nominal unit costs'!I158/'Historical population and GDP'!$N157)</f>
        <v>#N/A</v>
      </c>
    </row>
    <row r="159" spans="1:9">
      <c r="A159" s="4">
        <f t="shared" si="2"/>
        <v>2023</v>
      </c>
      <c r="B159" s="5" t="e">
        <f>IF(ISBLANK('1.2 Nominal unit costs'!B159),NA(),'1.2 Nominal unit costs'!B159/'Historical population and GDP'!$N158)</f>
        <v>#N/A</v>
      </c>
      <c r="C159" s="5" t="e">
        <f>IF(ISBLANK('1.2 Nominal unit costs'!C159),NA(),'1.2 Nominal unit costs'!C159/'Historical population and GDP'!$N158)</f>
        <v>#N/A</v>
      </c>
      <c r="D159" s="5" t="e">
        <f>IF(ISBLANK('1.2 Nominal unit costs'!D159),NA(),'1.2 Nominal unit costs'!D159/'Historical population and GDP'!$N158)</f>
        <v>#N/A</v>
      </c>
      <c r="E159" s="5" t="e">
        <f>IF(ISBLANK('1.2 Nominal unit costs'!E159),NA(),'1.2 Nominal unit costs'!E159/'Historical population and GDP'!$N158)</f>
        <v>#N/A</v>
      </c>
      <c r="F159" s="5" t="e">
        <f>IF(ISBLANK('1.2 Nominal unit costs'!F159),NA(),'1.2 Nominal unit costs'!F159/'Historical population and GDP'!$N158)</f>
        <v>#N/A</v>
      </c>
      <c r="G159" s="5" t="e">
        <f>IF(ISBLANK('1.2 Nominal unit costs'!G159),NA(),'1.2 Nominal unit costs'!G159/'Historical population and GDP'!$N158)</f>
        <v>#N/A</v>
      </c>
      <c r="H159" s="5" t="e">
        <f>IF(ISBLANK('1.2 Nominal unit costs'!H159),NA(),'1.2 Nominal unit costs'!H159/'Historical population and GDP'!$N158)</f>
        <v>#N/A</v>
      </c>
      <c r="I159" s="5" t="e">
        <f>IF(ISBLANK('1.2 Nominal unit costs'!I159),NA(),'1.2 Nominal unit costs'!I159/'Historical population and GDP'!$N158)</f>
        <v>#N/A</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161d57e-ac95-4d9d-9ef8-5a5951c6d75c" xsi:nil="true"/>
    <SharedWithUsers xmlns="1161d57e-ac95-4d9d-9ef8-5a5951c6d75c">
      <UserInfo>
        <DisplayName>Jane Hurst</DisplayName>
        <AccountId>53</AccountId>
        <AccountType/>
      </UserInfo>
      <UserInfo>
        <DisplayName>Peter Nunns</DisplayName>
        <AccountId>17</AccountId>
        <AccountType/>
      </UserInfo>
      <UserInfo>
        <DisplayName>Bas Van Laanen</DisplayName>
        <AccountId>74</AccountId>
        <AccountType/>
      </UserInfo>
      <UserInfo>
        <DisplayName>Geoff Cooper</DisplayName>
        <AccountId>21</AccountId>
        <AccountType/>
      </UserInfo>
      <UserInfo>
        <DisplayName>Shelly Biswell</DisplayName>
        <AccountId>87</AccountId>
        <AccountType/>
      </UserInfo>
      <UserInfo>
        <DisplayName>Nadine Dodge</DisplayName>
        <AccountId>16</AccountId>
        <AccountType/>
      </UserInfo>
    </SharedWithUsers>
    <lcf76f155ced4ddcb4097134ff3c332f xmlns="ff8f70e0-b508-4869-9d83-ef1aafca226b">
      <Terms xmlns="http://schemas.microsoft.com/office/infopath/2007/PartnerControls"/>
    </lcf76f155ced4ddcb4097134ff3c332f>
    <RINumber xmlns="ff8f70e0-b508-4869-9d83-ef1aafca22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679C5209FAE9F4AB51A7F71F3C7E65F" ma:contentTypeVersion="18" ma:contentTypeDescription="Create a new document." ma:contentTypeScope="" ma:versionID="a6a0f081281bcdaff4837c48ce5a4e01">
  <xsd:schema xmlns:xsd="http://www.w3.org/2001/XMLSchema" xmlns:xs="http://www.w3.org/2001/XMLSchema" xmlns:p="http://schemas.microsoft.com/office/2006/metadata/properties" xmlns:ns2="ff8f70e0-b508-4869-9d83-ef1aafca226b" xmlns:ns3="1161d57e-ac95-4d9d-9ef8-5a5951c6d75c" targetNamespace="http://schemas.microsoft.com/office/2006/metadata/properties" ma:root="true" ma:fieldsID="dba724af0025b27f6cee74748284e933" ns2:_="" ns3:_="">
    <xsd:import namespace="ff8f70e0-b508-4869-9d83-ef1aafca226b"/>
    <xsd:import namespace="1161d57e-ac95-4d9d-9ef8-5a5951c6d7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RINumbe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8f70e0-b508-4869-9d83-ef1aafca22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08190a9-8e58-4467-9414-9b8785624f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RINumber" ma:index="23" nillable="true" ma:displayName="RI Number" ma:format="Dropdown" ma:internalName="RINumber" ma:percentage="FALSE">
      <xsd:simpleType>
        <xsd:restriction base="dms:Number"/>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161d57e-ac95-4d9d-9ef8-5a5951c6d75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3069b90-c7e4-4abd-b87e-32ad082f6a7d}" ma:internalName="TaxCatchAll" ma:showField="CatchAllData" ma:web="1161d57e-ac95-4d9d-9ef8-5a5951c6d75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7A2728-3A64-4142-A654-7674D786F361}">
  <ds:schemaRefs>
    <ds:schemaRef ds:uri="http://schemas.microsoft.com/office/2006/documentManagement/types"/>
    <ds:schemaRef ds:uri="http://purl.org/dc/elements/1.1/"/>
    <ds:schemaRef ds:uri="1161d57e-ac95-4d9d-9ef8-5a5951c6d75c"/>
    <ds:schemaRef ds:uri="http://purl.org/dc/dcmitype/"/>
    <ds:schemaRef ds:uri="ff8f70e0-b508-4869-9d83-ef1aafca226b"/>
    <ds:schemaRef ds:uri="http://www.w3.org/XML/1998/namespace"/>
    <ds:schemaRef ds:uri="http://schemas.microsoft.com/office/2006/metadata/properties"/>
    <ds:schemaRef ds:uri="http://purl.org/dc/term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BA8092F6-0F10-4FEC-B435-96DD297CCE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8f70e0-b508-4869-9d83-ef1aafca226b"/>
    <ds:schemaRef ds:uri="1161d57e-ac95-4d9d-9ef8-5a5951c6d7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076467-91E6-46F5-B237-C8E92BA950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Notes &amp; Data Definitions</vt:lpstr>
      <vt:lpstr>Sector Concordance</vt:lpstr>
      <vt:lpstr>Sources</vt:lpstr>
      <vt:lpstr>Historical population and GDP</vt:lpstr>
      <vt:lpstr>Infra construction prices&gt;&gt;&gt;</vt:lpstr>
      <vt:lpstr>1.1 Price indices</vt:lpstr>
      <vt:lpstr>1.2 Nominal unit costs</vt:lpstr>
      <vt:lpstr>1.3 Real unit costs</vt:lpstr>
      <vt:lpstr>Capital investment&gt;&gt;&gt;</vt:lpstr>
      <vt:lpstr>2.1 Nominal investment</vt:lpstr>
      <vt:lpstr>2.2 Real investment</vt:lpstr>
      <vt:lpstr>2.3 Investment % of GDP</vt:lpstr>
      <vt:lpstr>2.4 Real investment per capita</vt:lpstr>
      <vt:lpstr>Net capital stock&gt;&gt;&gt;</vt:lpstr>
      <vt:lpstr>3.1 Nominal capital stock</vt:lpstr>
      <vt:lpstr>3.2 Real capital stock</vt:lpstr>
      <vt:lpstr>3.3 Capital stock % of GDP</vt:lpstr>
      <vt:lpstr>3.4 Real capital stock per cap</vt:lpstr>
      <vt:lpstr>Physical assets&gt;&gt;&gt;</vt:lpstr>
      <vt:lpstr>4.1 Network size and usage</vt:lpstr>
      <vt:lpstr>4.2 Network size per capita</vt:lpstr>
      <vt:lpstr>4.3 Network size per unit GDP</vt:lpstr>
      <vt:lpstr>Sector tables&gt;&gt;&gt;</vt:lpstr>
      <vt:lpstr>5.1 Land transport - Road</vt:lpstr>
      <vt:lpstr>5.2 Land transport - Rail</vt:lpstr>
      <vt:lpstr>5.3 Electricity and gas</vt:lpstr>
      <vt:lpstr>5.4 Water and waste</vt:lpstr>
      <vt:lpstr>5.5 Telecommunications</vt:lpstr>
      <vt:lpstr>5.6 Health - Hospitals</vt:lpstr>
      <vt:lpstr>5.7 Education</vt:lpstr>
      <vt:lpstr>5.8 Other vertical infra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Peter Nunns</dc:creator>
  <cp:keywords/>
  <dc:description/>
  <cp:lastModifiedBy>Shelly Biswell</cp:lastModifiedBy>
  <cp:revision/>
  <dcterms:created xsi:type="dcterms:W3CDTF">2024-02-08T08:20:23Z</dcterms:created>
  <dcterms:modified xsi:type="dcterms:W3CDTF">2025-09-11T02:26:54Z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0x0101005679C5209FAE9F4AB51A7F71F3C7E65F</vt:lpwstr>
  </property>
  <property fmtid="{D5CDD505-2E9C-101B-9397-08002B2CF9AE}" pid="3" name="MediaServiceImageTags">
    <vt:lpwstr/>
  </property>
</Properties>
</file>